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esternpowerwa-my.sharepoint.com/personal/m_montemayor_westernpower_com_au/Documents/Mark WP E&amp;D/Earthing/EASE Versions/"/>
    </mc:Choice>
  </mc:AlternateContent>
  <xr:revisionPtr revIDLastSave="0" documentId="8_{6E132E65-C4E4-4FDE-AA54-FC8EA7DBE4B7}" xr6:coauthVersionLast="47" xr6:coauthVersionMax="47" xr10:uidLastSave="{00000000-0000-0000-0000-000000000000}"/>
  <bookViews>
    <workbookView xWindow="-120" yWindow="-120" windowWidth="38640" windowHeight="15990" firstSheet="3" activeTab="3" xr2:uid="{0B75F865-72B2-4FDD-A1B1-817637F2CAE8}"/>
  </bookViews>
  <sheets>
    <sheet name="EASE_AcceptanceLog" sheetId="21" state="veryHidden" r:id="rId1"/>
    <sheet name="conductor ratings" sheetId="22" state="hidden" r:id="rId2"/>
    <sheet name="Soil Resistivity" sheetId="1" r:id="rId3"/>
    <sheet name="Simplified SLD" sheetId="2" r:id="rId4"/>
    <sheet name="Calculations" sheetId="7" r:id="rId5"/>
    <sheet name="ALARP" sheetId="5" r:id="rId6"/>
    <sheet name="Limits" sheetId="4" r:id="rId7"/>
    <sheet name="Safety Criteria" sheetId="8" state="hidden" r:id="rId8"/>
    <sheet name="ComboData" sheetId="3" r:id="rId9"/>
    <sheet name="EG0 extract" sheetId="12" state="hidden" r:id="rId10"/>
    <sheet name="5S_D_SFW" sheetId="16" state="hidden" r:id="rId11"/>
    <sheet name="50S_D_SFW" sheetId="17" state="hidden" r:id="rId12"/>
    <sheet name="100S_D_SFW" sheetId="18" state="hidden" r:id="rId13"/>
    <sheet name="200S_D_SFW" sheetId="19" state="hidden" r:id="rId14"/>
    <sheet name="500S_D_SFW" sheetId="20" state="hidden" r:id="rId15"/>
    <sheet name="1000S_D_SFW" sheetId="23" state="hidden" r:id="rId16"/>
    <sheet name="2000S_D_SFW" sheetId="24" state="hidden" r:id="rId17"/>
    <sheet name="Pfib" sheetId="14" state="hidden" r:id="rId18"/>
  </sheets>
  <externalReferences>
    <externalReference r:id="rId19"/>
    <externalReference r:id="rId20"/>
    <externalReference r:id="rId21"/>
    <externalReference r:id="rId22"/>
  </externalReferences>
  <definedNames>
    <definedName name="___rho1" localSheetId="17">#REF!</definedName>
    <definedName name="___rho1">#REF!</definedName>
    <definedName name="___rho2" localSheetId="17">#REF!</definedName>
    <definedName name="___rho2">#REF!</definedName>
    <definedName name="__rho1" localSheetId="4">Calculations!$B$3</definedName>
    <definedName name="__rho2" localSheetId="4">Calculations!$B$4</definedName>
    <definedName name="_xlnm._FilterDatabase" localSheetId="1" hidden="1">'conductor ratings'!$A$1:$L$687</definedName>
    <definedName name="_rho1" localSheetId="4">Calculations!$B$19</definedName>
    <definedName name="_rho2" localSheetId="4">Calculations!$B$20</definedName>
    <definedName name="_xleta.CONCATENATE" hidden="1" xlm="1">#NAME?</definedName>
    <definedName name="a" localSheetId="4">Calculations!$B$23</definedName>
    <definedName name="a">#REF!</definedName>
    <definedName name="alpha">#REF!</definedName>
    <definedName name="beta">#REF!</definedName>
    <definedName name="BY_limit" localSheetId="7">[1]Main!$F$48</definedName>
    <definedName name="BY_limit">#REF!</definedName>
    <definedName name="conductorrating">'[2]fault rating'!$A$3:$L$5000</definedName>
    <definedName name="config" localSheetId="7">[1]Main!$F$26</definedName>
    <definedName name="config">#REF!</definedName>
    <definedName name="curves">'[2]Relay library'!$E$3:$E$5</definedName>
    <definedName name="DataPickID">#REF!</definedName>
    <definedName name="DBZS" localSheetId="7">[1]Main!$F$27</definedName>
    <definedName name="DBZS">#REF!</definedName>
    <definedName name="delta" localSheetId="4">Calculations!$B$26</definedName>
    <definedName name="delta">#REF!</definedName>
    <definedName name="EConfig" localSheetId="17">'[3]Simplified SLD'!$R$12</definedName>
    <definedName name="EConfig">'Simplified SLD'!$R$12</definedName>
    <definedName name="EF_curve" localSheetId="7">[1]Main!$L$25</definedName>
    <definedName name="EF_curve">#REF!</definedName>
    <definedName name="EF_pickup" localSheetId="7">[1]Main!$L$22</definedName>
    <definedName name="EF_pickup">#REF!</definedName>
    <definedName name="ef_settings_used" localSheetId="7">[1]Main!$F$22</definedName>
    <definedName name="ef_settings_used">#REF!</definedName>
    <definedName name="EF_TL" localSheetId="7">[1]Main!$L$23</definedName>
    <definedName name="EF_TL">#REF!</definedName>
    <definedName name="efcarrier">'[2]EF-grad'!$B$2:$AQ$874</definedName>
    <definedName name="EFratingcheck">'[2]1ph rating'!$B$1:$BB$9000</definedName>
    <definedName name="EPR" localSheetId="7">'[1]Fault current calcs'!$H$17</definedName>
    <definedName name="EPR">#REF!</definedName>
    <definedName name="EPRValue" localSheetId="17">[3]Calculations!$C$44</definedName>
    <definedName name="EPRValue">Calculations!$C$44</definedName>
    <definedName name="Equipment" localSheetId="7">[1]substations!$C$2:$C$9</definedName>
    <definedName name="Equipment">#REF!</definedName>
    <definedName name="equipment_type" localSheetId="7">[1]Main!$F$11</definedName>
    <definedName name="equipment_type">#REF!</definedName>
    <definedName name="F_factor" localSheetId="7">[1]Main!$F$37</definedName>
    <definedName name="F_factor">#REF!</definedName>
    <definedName name="f_factor_calc" localSheetId="7">'[1]Earth Grid Calcs'!$B$66</definedName>
    <definedName name="f_factor_calc">#REF!</definedName>
    <definedName name="faultcurrent">#REF!</definedName>
    <definedName name="Feeder">'Simplified SLD'!$G$34</definedName>
    <definedName name="FFactor">'Simplified SLD'!$Z$37</definedName>
    <definedName name="FL" localSheetId="7">[1]Main!$F$21</definedName>
    <definedName name="FL">#REF!</definedName>
    <definedName name="fueisodata">#REF!</definedName>
    <definedName name="fullsettings">'[2]working Settings'!$B$5:$AP$1000</definedName>
    <definedName name="fuse">'[2]Fuse data'!$G$1:$BP$19</definedName>
    <definedName name="fuse_rating" localSheetId="7">[1]Main!$F$23</definedName>
    <definedName name="fuse_rating">#REF!</definedName>
    <definedName name="fuseisolation">#REF!</definedName>
    <definedName name="fuselist">'[2]Fuse data'!$A$2:$A$87</definedName>
    <definedName name="grading_ring_res" localSheetId="7">'[1]Earth Grid Calcs'!#REF!</definedName>
    <definedName name="grading_ring_res">#REF!</definedName>
    <definedName name="h" localSheetId="7">'[1]Earth Grid Calcs'!$I$9</definedName>
    <definedName name="h">#REF!</definedName>
    <definedName name="h_rho_1" localSheetId="7">[1]Main!$L$15</definedName>
    <definedName name="h_rho_1">#REF!</definedName>
    <definedName name="HV_grid_res_main" localSheetId="7">[1]Main!$F$33</definedName>
    <definedName name="HV_grid_res_main">#REF!</definedName>
    <definedName name="HVRes">'Simplified SLD'!$N$41</definedName>
    <definedName name="I_f_grading_ring" localSheetId="7">'[1]Fault current calcs'!#REF!</definedName>
    <definedName name="I_f_grading_ring">#REF!</definedName>
    <definedName name="IEF" localSheetId="7">[1]Main!$L$24</definedName>
    <definedName name="IEF">#REF!</definedName>
    <definedName name="If_min" localSheetId="7">[1]Main!$F$43</definedName>
    <definedName name="If_min">#REF!</definedName>
    <definedName name="Ifmax_total" localSheetId="7">'[1]Fault current calcs'!$H$15</definedName>
    <definedName name="Ifmax_total">#REF!</definedName>
    <definedName name="Ilg" localSheetId="17">'[3]Simplified SLD'!$M$8</definedName>
    <definedName name="Ilg">'Simplified SLD'!$M$8</definedName>
    <definedName name="Imod" localSheetId="17">[3]Calculations!$C$41</definedName>
    <definedName name="Imod">Calculations!$C$41</definedName>
    <definedName name="InsDepth">'Simplified SLD'!$N$36</definedName>
    <definedName name="Izero">Calculations!$C$41</definedName>
    <definedName name="L" localSheetId="7">[1]Main!$F$30</definedName>
    <definedName name="L">#REF!</definedName>
    <definedName name="L_1" localSheetId="4">Calculations!$B$21</definedName>
    <definedName name="L_1">#REF!</definedName>
    <definedName name="L_LV" localSheetId="7">[1]Main!$L$30</definedName>
    <definedName name="L_LV">#REF!</definedName>
    <definedName name="LRP" localSheetId="17">'[3]Simplified SLD'!$I$12</definedName>
    <definedName name="LRP">'Simplified SLD'!$I$12</definedName>
    <definedName name="lv_bond" localSheetId="7">[1]Main!$L$29</definedName>
    <definedName name="lv_bond">#REF!</definedName>
    <definedName name="LV_grid_res" localSheetId="7">[1]Main!$L$32</definedName>
    <definedName name="LV_grid_res">#REF!</definedName>
    <definedName name="lv_rod1_x" localSheetId="7">'[1]Earth Grid Calcs'!#REF!</definedName>
    <definedName name="lv_rod1_x">#REF!</definedName>
    <definedName name="LV_Used" localSheetId="7">'[1]Earth Grid Calcs'!#REF!</definedName>
    <definedName name="LV_Used">#REF!</definedName>
    <definedName name="LV_with_MEN" localSheetId="7">[1]Main!$L$33</definedName>
    <definedName name="LV_with_MEN">#REF!</definedName>
    <definedName name="LVBond">'Simplified SLD'!$U$34</definedName>
    <definedName name="LVCMEN">'Simplified SLD'!$U$38</definedName>
    <definedName name="LVMEN">'Simplified SLD'!$U$38</definedName>
    <definedName name="LVRes" localSheetId="17">'[3]Simplified SLD'!$U$37</definedName>
    <definedName name="LVRes">'Simplified SLD'!$U$37</definedName>
    <definedName name="Max__m">#REF!</definedName>
    <definedName name="MEN" localSheetId="17">'[3]Simplified SLD'!$Z$36</definedName>
    <definedName name="MEN">'Simplified SLD'!$Z$36</definedName>
    <definedName name="MEN_limit" localSheetId="7">[1]Main!$F$47</definedName>
    <definedName name="MEN_limit">#REF!</definedName>
    <definedName name="MEN_type" localSheetId="7">[1]Main!$L$35</definedName>
    <definedName name="MEN_type">#REF!</definedName>
    <definedName name="MENC" localSheetId="17">'[3]Simplified SLD'!$R$13</definedName>
    <definedName name="MENC">'Simplified SLD'!$R$13</definedName>
    <definedName name="MENType">'Simplified SLD'!$Z$34</definedName>
    <definedName name="Min__m">#REF!</definedName>
    <definedName name="N" localSheetId="7">[1]Main!$F$32</definedName>
    <definedName name="N">#REF!</definedName>
    <definedName name="N_customers" localSheetId="7">[1]Main!$F$35</definedName>
    <definedName name="N_customers">#REF!</definedName>
    <definedName name="N_LV" localSheetId="7">[1]Main!$L$31</definedName>
    <definedName name="N_LV">#REF!</definedName>
    <definedName name="NCustomers" localSheetId="17">'[3]Simplified SLD'!$Z$35</definedName>
    <definedName name="NCustomers">'Simplified SLD'!$Z$35</definedName>
    <definedName name="noPPG">'[2]fault - 2nd-no PPG'!$A$1:$N$20000</definedName>
    <definedName name="NRods" localSheetId="17">'[3]Simplified SLD'!$N$37</definedName>
    <definedName name="NRods">'Simplified SLD'!$N$37</definedName>
    <definedName name="NRods_LV">'Simplified SLD'!$U$36</definedName>
    <definedName name="occarrier">'[2]OC-grad'!$B$1:$AN$196</definedName>
    <definedName name="ocratingcheck">'[2]3ph rating'!$B$1:$BC$9000</definedName>
    <definedName name="OHUG">'[2]Relay library'!$G$3:$G$4</definedName>
    <definedName name="PickID">'Simplified SLD'!$G$35</definedName>
    <definedName name="ppgonly">'[2]fault-PPG only'!$A$1:$M$20000</definedName>
    <definedName name="primary_EF_time" localSheetId="7">[1]Main!$L$44</definedName>
    <definedName name="primary_EF_time">#REF!</definedName>
    <definedName name="primary_EF_trip" localSheetId="7">[1]Main!$L$43</definedName>
    <definedName name="primary_EF_trip">#REF!</definedName>
    <definedName name="protectionlib">'[2]Original settings'!$A$3:$AB$957</definedName>
    <definedName name="protlib3">'[2]Original settings'!$B$1:$AA$957</definedName>
    <definedName name="rad" localSheetId="7">[1]Main!$F$29</definedName>
    <definedName name="rad">#REF!</definedName>
    <definedName name="relaylibrary">'[2]Relay library'!$A$2:$S$1000</definedName>
    <definedName name="relaylist">'[2]Relay library'!$A$3:$A$1000</definedName>
    <definedName name="res_test_location">#REF!</definedName>
    <definedName name="Rho" localSheetId="7">[1]Main!$F$15</definedName>
    <definedName name="Rho">#REF!</definedName>
    <definedName name="Rho_1" localSheetId="7">[1]Main!$F$15</definedName>
    <definedName name="Rho_1">#REF!</definedName>
    <definedName name="Rho_2" localSheetId="7">[1]Main!$F$16</definedName>
    <definedName name="Rho_2">#REF!</definedName>
    <definedName name="RodL" localSheetId="17">'[3]Simplified SLD'!$N$35</definedName>
    <definedName name="RodL">'Simplified SLD'!$N$35</definedName>
    <definedName name="RodL_HV">'Simplified SLD'!$N$35</definedName>
    <definedName name="RodL_LV" localSheetId="17">'[3]Simplified SLD'!$U$35</definedName>
    <definedName name="RodL_LV">'Simplified SLD'!$U$35</definedName>
    <definedName name="RodR" localSheetId="17">'[3]Simplified SLD'!$N$34</definedName>
    <definedName name="RodR">'Simplified SLD'!$N$34</definedName>
    <definedName name="RodR_HV">'Simplified SLD'!$N$34</definedName>
    <definedName name="RodsN">'Simplified SLD'!$N$37</definedName>
    <definedName name="SEF_YN" localSheetId="7">[1]Main!$L$21</definedName>
    <definedName name="SEF_YN">#REF!</definedName>
    <definedName name="settingfinder">'[2]working Settings'!$A$5:$AP$241</definedName>
    <definedName name="solver_adj" localSheetId="2" hidden="1">'Soil Resistivity'!$H$27:$H$29</definedName>
    <definedName name="solver_eng" localSheetId="2" hidden="1">1</definedName>
    <definedName name="solver_lhs1" localSheetId="2" hidden="1">'Soil Resistivity'!$H$27</definedName>
    <definedName name="solver_lhs2" localSheetId="2" hidden="1">'Soil Resistivity'!$H$27</definedName>
    <definedName name="solver_lhs3" localSheetId="2" hidden="1">'Soil Resistivity'!$H$28</definedName>
    <definedName name="solver_lhs4" localSheetId="2" hidden="1">'Soil Resistivity'!$H$28</definedName>
    <definedName name="solver_lhs5" localSheetId="2" hidden="1">'Soil Resistivity'!$H$29</definedName>
    <definedName name="solver_lhs6" localSheetId="2" hidden="1">'Soil Resistivity'!$H$29</definedName>
    <definedName name="solver_neg" localSheetId="2" hidden="1">1</definedName>
    <definedName name="solver_num" localSheetId="2" hidden="1">6</definedName>
    <definedName name="solver_opt" localSheetId="2" hidden="1">'Soil Resistivity'!$H$30</definedName>
    <definedName name="solver_rel1" localSheetId="2" hidden="1">3</definedName>
    <definedName name="solver_rel2" localSheetId="2" hidden="1">1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1</definedName>
    <definedName name="solver_rhs1" localSheetId="2" hidden="1">1</definedName>
    <definedName name="solver_rhs2" localSheetId="2" hidden="1">30000</definedName>
    <definedName name="solver_rhs3" localSheetId="2" hidden="1">1</definedName>
    <definedName name="solver_rhs4" localSheetId="2" hidden="1">30000</definedName>
    <definedName name="solver_rhs5" localSheetId="2" hidden="1">0.5</definedName>
    <definedName name="solver_rhs6" localSheetId="2" hidden="1">100</definedName>
    <definedName name="solver_typ" localSheetId="2" hidden="1">2</definedName>
    <definedName name="solver_val" localSheetId="2" hidden="1">0</definedName>
    <definedName name="solver_ver" localSheetId="2" hidden="1">3</definedName>
    <definedName name="Voltage" localSheetId="17">'[3]Simplified SLD'!$G$36</definedName>
    <definedName name="Voltage">'Simplified SLD'!$G$36</definedName>
    <definedName name="withppg">'[2]fault - 1st-with PPG'!$A$1:$N$20000</definedName>
    <definedName name="Z_MEN" localSheetId="7">[1]Main!$F$36</definedName>
    <definedName name="Z_MEN">#REF!</definedName>
    <definedName name="ZS">'Simplified SLD'!$G$33</definedName>
    <definedName name="ZS_list" localSheetId="7">[1]substations!$A$2:$A$145</definedName>
    <definedName name="ZS_list">#REF!</definedName>
    <definedName name="ρ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" l="1"/>
  <c r="J3" i="2"/>
  <c r="C70" i="7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1" i="7" a="1"/>
  <c r="G1" i="7" s="1"/>
  <c r="G21" i="7" s="1" a="1"/>
  <c r="G21" i="7" s="1"/>
  <c r="F1" i="7" a="1"/>
  <c r="F1" i="7" s="1"/>
  <c r="F21" i="7" s="1" a="1"/>
  <c r="F21" i="7" s="1"/>
  <c r="H17" i="1" a="1"/>
  <c r="F45" i="5"/>
  <c r="F13" i="5"/>
  <c r="F12" i="5"/>
  <c r="F8" i="5"/>
  <c r="F5" i="5"/>
  <c r="F18" i="5"/>
  <c r="F44" i="5"/>
  <c r="F51" i="5"/>
  <c r="F46" i="5"/>
  <c r="F43" i="5"/>
  <c r="F11" i="5"/>
  <c r="F10" i="5"/>
  <c r="F9" i="5"/>
  <c r="F6" i="5"/>
  <c r="F49" i="5"/>
  <c r="F42" i="5"/>
  <c r="F36" i="5"/>
  <c r="F14" i="5"/>
  <c r="F41" i="5"/>
  <c r="F52" i="5"/>
  <c r="F40" i="5"/>
  <c r="F47" i="5"/>
  <c r="F39" i="5"/>
  <c r="F7" i="5"/>
  <c r="F38" i="5"/>
  <c r="F37" i="5"/>
  <c r="F17" i="5"/>
  <c r="F35" i="5"/>
  <c r="F34" i="5"/>
  <c r="F33" i="5"/>
  <c r="F32" i="5"/>
  <c r="F31" i="5"/>
  <c r="F24" i="5"/>
  <c r="F54" i="5"/>
  <c r="F16" i="5"/>
  <c r="F30" i="5"/>
  <c r="F23" i="5"/>
  <c r="F22" i="5"/>
  <c r="F21" i="5"/>
  <c r="F29" i="5"/>
  <c r="F28" i="5"/>
  <c r="F27" i="5"/>
  <c r="F19" i="5"/>
  <c r="F26" i="5"/>
  <c r="F53" i="5"/>
  <c r="F25" i="5"/>
  <c r="F20" i="5"/>
  <c r="F48" i="5"/>
  <c r="F50" i="5"/>
  <c r="F15" i="5"/>
  <c r="H17" i="1" l="1"/>
  <c r="H15" i="5"/>
  <c r="H50" i="5"/>
  <c r="H48" i="5"/>
  <c r="H20" i="5"/>
  <c r="H25" i="5"/>
  <c r="H53" i="5"/>
  <c r="H26" i="5"/>
  <c r="H19" i="5"/>
  <c r="H27" i="5"/>
  <c r="H28" i="5"/>
  <c r="H29" i="5"/>
  <c r="H21" i="5"/>
  <c r="H22" i="5"/>
  <c r="H23" i="5"/>
  <c r="H30" i="5"/>
  <c r="H16" i="5"/>
  <c r="H54" i="5"/>
  <c r="H24" i="5"/>
  <c r="H31" i="5"/>
  <c r="H32" i="5"/>
  <c r="H33" i="5"/>
  <c r="H34" i="5"/>
  <c r="H35" i="5"/>
  <c r="H17" i="5"/>
  <c r="H37" i="5"/>
  <c r="H38" i="5"/>
  <c r="H7" i="5"/>
  <c r="H39" i="5"/>
  <c r="H47" i="5"/>
  <c r="H40" i="5"/>
  <c r="H52" i="5"/>
  <c r="H41" i="5"/>
  <c r="H14" i="5"/>
  <c r="H36" i="5"/>
  <c r="H42" i="5"/>
  <c r="H49" i="5"/>
  <c r="H6" i="5"/>
  <c r="H9" i="5"/>
  <c r="H10" i="5"/>
  <c r="H11" i="5"/>
  <c r="H43" i="5"/>
  <c r="H46" i="5"/>
  <c r="H51" i="5"/>
  <c r="H44" i="5"/>
  <c r="H18" i="5"/>
  <c r="H5" i="5"/>
  <c r="H8" i="5"/>
  <c r="H12" i="5"/>
  <c r="H13" i="5"/>
  <c r="H45" i="5"/>
  <c r="H21" i="1" a="1"/>
  <c r="H18" i="1" a="1"/>
  <c r="H15" i="1" a="1"/>
  <c r="H16" i="1" a="1"/>
  <c r="H20" i="1" a="1"/>
  <c r="H19" i="1" a="1"/>
  <c r="H22" i="1" a="1"/>
  <c r="H19" i="1" l="1"/>
  <c r="H20" i="1"/>
  <c r="H16" i="1"/>
  <c r="H18" i="1"/>
  <c r="H22" i="1"/>
  <c r="H21" i="1"/>
  <c r="H15" i="1"/>
  <c r="F15" i="1" l="1"/>
  <c r="G15" i="1" s="1"/>
  <c r="I15" i="1" s="1"/>
  <c r="F16" i="1"/>
  <c r="G16" i="1" s="1"/>
  <c r="I16" i="1" s="1"/>
  <c r="F17" i="1"/>
  <c r="G17" i="1" s="1"/>
  <c r="I17" i="1" s="1"/>
  <c r="F18" i="1"/>
  <c r="G18" i="1" s="1"/>
  <c r="I18" i="1" s="1"/>
  <c r="F19" i="1"/>
  <c r="G19" i="1" s="1"/>
  <c r="I19" i="1" s="1"/>
  <c r="F20" i="1"/>
  <c r="G20" i="1" s="1"/>
  <c r="I20" i="1" s="1"/>
  <c r="F21" i="1"/>
  <c r="G21" i="1" s="1"/>
  <c r="I21" i="1" s="1"/>
  <c r="F22" i="1"/>
  <c r="G22" i="1" s="1"/>
  <c r="I22" i="1" s="1"/>
  <c r="H30" i="1" l="1"/>
  <c r="M4" i="5"/>
  <c r="M8" i="5" s="1"/>
  <c r="D22" i="14"/>
  <c r="D21" i="14"/>
  <c r="D28" i="14" s="1"/>
  <c r="AB44" i="5"/>
  <c r="AB43" i="5"/>
  <c r="AB48" i="5" s="1"/>
  <c r="AD29" i="5"/>
  <c r="AB29" i="5"/>
  <c r="M31" i="5" l="1"/>
  <c r="M32" i="5" s="1"/>
  <c r="M33" i="5" s="1"/>
  <c r="B112" i="14"/>
  <c r="D112" i="14" s="1"/>
  <c r="B77" i="14"/>
  <c r="D77" i="14" s="1"/>
  <c r="B103" i="14"/>
  <c r="D103" i="14" s="1"/>
  <c r="B76" i="14"/>
  <c r="D76" i="14" s="1"/>
  <c r="B102" i="14"/>
  <c r="D102" i="14" s="1"/>
  <c r="B101" i="14"/>
  <c r="D101" i="14" s="1"/>
  <c r="B127" i="14"/>
  <c r="D127" i="14" s="1"/>
  <c r="B91" i="14"/>
  <c r="D91" i="14" s="1"/>
  <c r="B125" i="14"/>
  <c r="D125" i="14" s="1"/>
  <c r="B124" i="14"/>
  <c r="D124" i="14" s="1"/>
  <c r="B115" i="14"/>
  <c r="D115" i="14" s="1"/>
  <c r="B52" i="14"/>
  <c r="D52" i="14" s="1"/>
  <c r="B114" i="14"/>
  <c r="D114" i="14" s="1"/>
  <c r="B79" i="14"/>
  <c r="D79" i="14" s="1"/>
  <c r="B43" i="14"/>
  <c r="D43" i="14" s="1"/>
  <c r="B100" i="14"/>
  <c r="D100" i="14" s="1"/>
  <c r="B95" i="14"/>
  <c r="D95" i="14" s="1"/>
  <c r="B126" i="14"/>
  <c r="D126" i="14" s="1"/>
  <c r="B90" i="14"/>
  <c r="D90" i="14" s="1"/>
  <c r="B89" i="14"/>
  <c r="D89" i="14" s="1"/>
  <c r="B88" i="14"/>
  <c r="D88" i="14" s="1"/>
  <c r="B113" i="14"/>
  <c r="D113" i="14" s="1"/>
  <c r="B78" i="14"/>
  <c r="D78" i="14" s="1"/>
  <c r="B42" i="14"/>
  <c r="D42" i="14" s="1"/>
  <c r="B41" i="14"/>
  <c r="D41" i="14" s="1"/>
  <c r="B40" i="14"/>
  <c r="D40" i="14" s="1"/>
  <c r="B67" i="14"/>
  <c r="D67" i="14" s="1"/>
  <c r="B66" i="14"/>
  <c r="D66" i="14" s="1"/>
  <c r="B65" i="14"/>
  <c r="D65" i="14" s="1"/>
  <c r="B64" i="14"/>
  <c r="D64" i="14" s="1"/>
  <c r="B55" i="14"/>
  <c r="D55" i="14" s="1"/>
  <c r="B54" i="14"/>
  <c r="D54" i="14" s="1"/>
  <c r="B53" i="14"/>
  <c r="D53" i="14" s="1"/>
  <c r="B38" i="14"/>
  <c r="D38" i="14" s="1"/>
  <c r="B111" i="14"/>
  <c r="D111" i="14" s="1"/>
  <c r="B75" i="14"/>
  <c r="D75" i="14" s="1"/>
  <c r="B39" i="14"/>
  <c r="D39" i="14" s="1"/>
  <c r="B122" i="14"/>
  <c r="D122" i="14" s="1"/>
  <c r="B98" i="14"/>
  <c r="D98" i="14" s="1"/>
  <c r="B74" i="14"/>
  <c r="D74" i="14" s="1"/>
  <c r="B50" i="14"/>
  <c r="D50" i="14" s="1"/>
  <c r="B121" i="14"/>
  <c r="D121" i="14" s="1"/>
  <c r="B97" i="14"/>
  <c r="D97" i="14" s="1"/>
  <c r="B73" i="14"/>
  <c r="D73" i="14" s="1"/>
  <c r="B49" i="14"/>
  <c r="D49" i="14" s="1"/>
  <c r="B37" i="14"/>
  <c r="D37" i="14" s="1"/>
  <c r="B110" i="14"/>
  <c r="D110" i="14" s="1"/>
  <c r="B86" i="14"/>
  <c r="D86" i="14" s="1"/>
  <c r="B62" i="14"/>
  <c r="D62" i="14" s="1"/>
  <c r="B109" i="14"/>
  <c r="D109" i="14" s="1"/>
  <c r="B85" i="14"/>
  <c r="D85" i="14" s="1"/>
  <c r="B61" i="14"/>
  <c r="D61" i="14" s="1"/>
  <c r="B120" i="14"/>
  <c r="D120" i="14" s="1"/>
  <c r="B108" i="14"/>
  <c r="D108" i="14" s="1"/>
  <c r="B96" i="14"/>
  <c r="D96" i="14" s="1"/>
  <c r="B84" i="14"/>
  <c r="D84" i="14" s="1"/>
  <c r="B72" i="14"/>
  <c r="D72" i="14" s="1"/>
  <c r="B60" i="14"/>
  <c r="D60" i="14" s="1"/>
  <c r="B48" i="14"/>
  <c r="D48" i="14" s="1"/>
  <c r="B36" i="14"/>
  <c r="D36" i="14" s="1"/>
  <c r="B123" i="14"/>
  <c r="D123" i="14" s="1"/>
  <c r="B87" i="14"/>
  <c r="D87" i="14" s="1"/>
  <c r="B63" i="14"/>
  <c r="D63" i="14" s="1"/>
  <c r="B131" i="14"/>
  <c r="D131" i="14" s="1"/>
  <c r="B107" i="14"/>
  <c r="D107" i="14" s="1"/>
  <c r="B71" i="14"/>
  <c r="D71" i="14" s="1"/>
  <c r="B35" i="14"/>
  <c r="D35" i="14" s="1"/>
  <c r="B130" i="14"/>
  <c r="D130" i="14" s="1"/>
  <c r="B118" i="14"/>
  <c r="D118" i="14" s="1"/>
  <c r="B106" i="14"/>
  <c r="D106" i="14" s="1"/>
  <c r="B94" i="14"/>
  <c r="D94" i="14" s="1"/>
  <c r="B82" i="14"/>
  <c r="D82" i="14" s="1"/>
  <c r="B70" i="14"/>
  <c r="D70" i="14" s="1"/>
  <c r="B58" i="14"/>
  <c r="D58" i="14" s="1"/>
  <c r="B46" i="14"/>
  <c r="D46" i="14" s="1"/>
  <c r="B34" i="14"/>
  <c r="D34" i="14" s="1"/>
  <c r="B99" i="14"/>
  <c r="D99" i="14" s="1"/>
  <c r="B51" i="14"/>
  <c r="D51" i="14" s="1"/>
  <c r="B119" i="14"/>
  <c r="D119" i="14" s="1"/>
  <c r="B83" i="14"/>
  <c r="D83" i="14" s="1"/>
  <c r="B59" i="14"/>
  <c r="D59" i="14" s="1"/>
  <c r="B47" i="14"/>
  <c r="D47" i="14" s="1"/>
  <c r="B129" i="14"/>
  <c r="D129" i="14" s="1"/>
  <c r="B117" i="14"/>
  <c r="D117" i="14" s="1"/>
  <c r="B105" i="14"/>
  <c r="D105" i="14" s="1"/>
  <c r="B93" i="14"/>
  <c r="D93" i="14" s="1"/>
  <c r="B81" i="14"/>
  <c r="D81" i="14" s="1"/>
  <c r="B69" i="14"/>
  <c r="D69" i="14" s="1"/>
  <c r="B57" i="14"/>
  <c r="D57" i="14" s="1"/>
  <c r="B45" i="14"/>
  <c r="D45" i="14" s="1"/>
  <c r="B33" i="14"/>
  <c r="D33" i="14" s="1"/>
  <c r="B128" i="14"/>
  <c r="D128" i="14" s="1"/>
  <c r="B116" i="14"/>
  <c r="D116" i="14" s="1"/>
  <c r="B104" i="14"/>
  <c r="D104" i="14" s="1"/>
  <c r="B92" i="14"/>
  <c r="D92" i="14" s="1"/>
  <c r="B80" i="14"/>
  <c r="D80" i="14" s="1"/>
  <c r="B68" i="14"/>
  <c r="D68" i="14" s="1"/>
  <c r="B56" i="14"/>
  <c r="D56" i="14" s="1"/>
  <c r="B44" i="14"/>
  <c r="D44" i="14" s="1"/>
  <c r="B32" i="14"/>
  <c r="D32" i="14" s="1"/>
  <c r="F5" i="4"/>
  <c r="F6" i="4"/>
  <c r="F7" i="4"/>
  <c r="F8" i="4"/>
  <c r="F9" i="4"/>
  <c r="F10" i="4"/>
  <c r="F4" i="4"/>
  <c r="B2" i="12"/>
  <c r="B1" i="12"/>
  <c r="I5" i="4"/>
  <c r="K5" i="4" s="1"/>
  <c r="I54" i="5" l="1"/>
  <c r="I22" i="5"/>
  <c r="I43" i="5"/>
  <c r="I11" i="5"/>
  <c r="I51" i="5"/>
  <c r="I32" i="5"/>
  <c r="I53" i="5"/>
  <c r="I21" i="5"/>
  <c r="I42" i="5"/>
  <c r="I10" i="5"/>
  <c r="I19" i="5"/>
  <c r="I34" i="5"/>
  <c r="I31" i="5"/>
  <c r="I52" i="5"/>
  <c r="I20" i="5"/>
  <c r="I12" i="5"/>
  <c r="I41" i="5"/>
  <c r="I9" i="5"/>
  <c r="I30" i="5"/>
  <c r="I40" i="5"/>
  <c r="I8" i="5"/>
  <c r="I29" i="5"/>
  <c r="I50" i="5"/>
  <c r="I18" i="5"/>
  <c r="I23" i="5"/>
  <c r="I39" i="5"/>
  <c r="I7" i="5"/>
  <c r="I47" i="5"/>
  <c r="I14" i="5"/>
  <c r="I28" i="5"/>
  <c r="I15" i="5"/>
  <c r="I49" i="5"/>
  <c r="I17" i="5"/>
  <c r="I38" i="5"/>
  <c r="I6" i="5"/>
  <c r="I46" i="5"/>
  <c r="I33" i="5"/>
  <c r="I27" i="5"/>
  <c r="I25" i="5"/>
  <c r="I48" i="5"/>
  <c r="I16" i="5"/>
  <c r="I36" i="5"/>
  <c r="I37" i="5"/>
  <c r="I26" i="5"/>
  <c r="I35" i="5"/>
  <c r="I24" i="5"/>
  <c r="I45" i="5"/>
  <c r="I13" i="5"/>
  <c r="I44" i="5"/>
  <c r="B3" i="12"/>
  <c r="I6" i="4" s="1"/>
  <c r="K6" i="4" s="1"/>
  <c r="B5" i="12"/>
  <c r="I10" i="4" s="1"/>
  <c r="K10" i="4" s="1"/>
  <c r="B4" i="12"/>
  <c r="I4" i="4" s="1"/>
  <c r="K4" i="4" s="1"/>
  <c r="B6" i="12"/>
  <c r="B7" i="12"/>
  <c r="D1" i="8"/>
  <c r="P2" i="8" s="1"/>
  <c r="AY5" i="8"/>
  <c r="AX5" i="8"/>
  <c r="AW5" i="8"/>
  <c r="AD5" i="8"/>
  <c r="AC5" i="8"/>
  <c r="AB5" i="8"/>
  <c r="AA5" i="8"/>
  <c r="P5" i="8"/>
  <c r="O5" i="8"/>
  <c r="N5" i="8"/>
  <c r="M5" i="8"/>
  <c r="B5" i="8"/>
  <c r="AT5" i="8"/>
  <c r="I9" i="4" l="1"/>
  <c r="K9" i="4" s="1"/>
  <c r="I8" i="4"/>
  <c r="K8" i="4" s="1"/>
  <c r="P4" i="8"/>
  <c r="AZ5" i="8"/>
  <c r="BA4" i="8" s="1"/>
  <c r="C5" i="8"/>
  <c r="Q5" i="8"/>
  <c r="AG5" i="8"/>
  <c r="AH4" i="8" s="1"/>
  <c r="BA5" i="8"/>
  <c r="D2" i="8"/>
  <c r="D5" i="8"/>
  <c r="R5" i="8"/>
  <c r="AK5" i="8"/>
  <c r="AL4" i="8" s="1"/>
  <c r="BB5" i="8"/>
  <c r="E5" i="8"/>
  <c r="S5" i="8"/>
  <c r="AO5" i="8"/>
  <c r="F5" i="8"/>
  <c r="AP5" i="8"/>
  <c r="AS5" i="8"/>
  <c r="T5" i="8"/>
  <c r="G5" i="8"/>
  <c r="W5" i="8"/>
  <c r="AQ5" i="8"/>
  <c r="H5" i="8"/>
  <c r="X5" i="8"/>
  <c r="AR5" i="8"/>
  <c r="I5" i="8"/>
  <c r="Y5" i="8"/>
  <c r="L5" i="8"/>
  <c r="Z5" i="8"/>
  <c r="AS4" i="8" l="1"/>
  <c r="AA4" i="8"/>
  <c r="D4" i="8"/>
  <c r="C55" i="7" l="1"/>
  <c r="C54" i="7"/>
  <c r="C53" i="7"/>
  <c r="C57" i="7"/>
  <c r="C56" i="7"/>
  <c r="C8" i="7"/>
  <c r="C7" i="7"/>
  <c r="V617" i="7" l="1"/>
  <c r="V649" i="7"/>
  <c r="V681" i="7"/>
  <c r="V713" i="7"/>
  <c r="V745" i="7"/>
  <c r="V777" i="7"/>
  <c r="V809" i="7"/>
  <c r="V841" i="7"/>
  <c r="V873" i="7"/>
  <c r="V905" i="7"/>
  <c r="V937" i="7"/>
  <c r="V969" i="7"/>
  <c r="V1001" i="7"/>
  <c r="V1033" i="7"/>
  <c r="V1065" i="7"/>
  <c r="V1097" i="7"/>
  <c r="V1129" i="7"/>
  <c r="V1161" i="7"/>
  <c r="V1193" i="7"/>
  <c r="V1225" i="7"/>
  <c r="V1257" i="7"/>
  <c r="V1289" i="7"/>
  <c r="V1321" i="7"/>
  <c r="V1353" i="7"/>
  <c r="V1385" i="7"/>
  <c r="V1417" i="7"/>
  <c r="V1449" i="7"/>
  <c r="V1481" i="7"/>
  <c r="V1513" i="7"/>
  <c r="V1545" i="7"/>
  <c r="V1577" i="7"/>
  <c r="V1609" i="7"/>
  <c r="V1641" i="7"/>
  <c r="V1673" i="7"/>
  <c r="V1705" i="7"/>
  <c r="V1737" i="7"/>
  <c r="V1769" i="7"/>
  <c r="V1801" i="7"/>
  <c r="V1833" i="7"/>
  <c r="V1865" i="7"/>
  <c r="V1897" i="7"/>
  <c r="V1929" i="7"/>
  <c r="V1961" i="7"/>
  <c r="V1993" i="7"/>
  <c r="V2025" i="7"/>
  <c r="V2057" i="7"/>
  <c r="V2089" i="7"/>
  <c r="V2121" i="7"/>
  <c r="V2153" i="7"/>
  <c r="V2185" i="7"/>
  <c r="V2217" i="7"/>
  <c r="V2249" i="7"/>
  <c r="V2281" i="7"/>
  <c r="V2313" i="7"/>
  <c r="V2345" i="7"/>
  <c r="V2377" i="7"/>
  <c r="V2409" i="7"/>
  <c r="V2441" i="7"/>
  <c r="V2473" i="7"/>
  <c r="V2505" i="7"/>
  <c r="V2537" i="7"/>
  <c r="V2569" i="7"/>
  <c r="V2601" i="7"/>
  <c r="V2633" i="7"/>
  <c r="V2665" i="7"/>
  <c r="V2697" i="7"/>
  <c r="V2729" i="7"/>
  <c r="V2761" i="7"/>
  <c r="V2793" i="7"/>
  <c r="V2825" i="7"/>
  <c r="V2857" i="7"/>
  <c r="V2889" i="7"/>
  <c r="V2921" i="7"/>
  <c r="V2953" i="7"/>
  <c r="V2985" i="7"/>
  <c r="V3017" i="7"/>
  <c r="V3049" i="7"/>
  <c r="V3081" i="7"/>
  <c r="V3113" i="7"/>
  <c r="V3145" i="7"/>
  <c r="V3177" i="7"/>
  <c r="V3209" i="7"/>
  <c r="V3241" i="7"/>
  <c r="V3273" i="7"/>
  <c r="V3305" i="7"/>
  <c r="V618" i="7"/>
  <c r="V650" i="7"/>
  <c r="V682" i="7"/>
  <c r="V714" i="7"/>
  <c r="V746" i="7"/>
  <c r="V778" i="7"/>
  <c r="V810" i="7"/>
  <c r="V842" i="7"/>
  <c r="V874" i="7"/>
  <c r="V906" i="7"/>
  <c r="V938" i="7"/>
  <c r="V970" i="7"/>
  <c r="V1002" i="7"/>
  <c r="V1034" i="7"/>
  <c r="V1066" i="7"/>
  <c r="V1098" i="7"/>
  <c r="V1130" i="7"/>
  <c r="V1162" i="7"/>
  <c r="V1194" i="7"/>
  <c r="V1226" i="7"/>
  <c r="V1258" i="7"/>
  <c r="V1290" i="7"/>
  <c r="V1322" i="7"/>
  <c r="V1354" i="7"/>
  <c r="V1386" i="7"/>
  <c r="V1418" i="7"/>
  <c r="V1450" i="7"/>
  <c r="V1482" i="7"/>
  <c r="V1514" i="7"/>
  <c r="V1546" i="7"/>
  <c r="V1578" i="7"/>
  <c r="V1610" i="7"/>
  <c r="V1642" i="7"/>
  <c r="V1674" i="7"/>
  <c r="V1706" i="7"/>
  <c r="V1738" i="7"/>
  <c r="V1770" i="7"/>
  <c r="V1802" i="7"/>
  <c r="V1834" i="7"/>
  <c r="V1866" i="7"/>
  <c r="V1898" i="7"/>
  <c r="V1930" i="7"/>
  <c r="V1962" i="7"/>
  <c r="V1994" i="7"/>
  <c r="V2026" i="7"/>
  <c r="V2058" i="7"/>
  <c r="V2090" i="7"/>
  <c r="V2122" i="7"/>
  <c r="V2154" i="7"/>
  <c r="V2186" i="7"/>
  <c r="V2218" i="7"/>
  <c r="V2250" i="7"/>
  <c r="V2282" i="7"/>
  <c r="V2314" i="7"/>
  <c r="V2346" i="7"/>
  <c r="V2378" i="7"/>
  <c r="V2410" i="7"/>
  <c r="V2442" i="7"/>
  <c r="V2474" i="7"/>
  <c r="V2506" i="7"/>
  <c r="V2538" i="7"/>
  <c r="V2570" i="7"/>
  <c r="V2602" i="7"/>
  <c r="V2634" i="7"/>
  <c r="V2666" i="7"/>
  <c r="V2698" i="7"/>
  <c r="V2730" i="7"/>
  <c r="V2762" i="7"/>
  <c r="V2794" i="7"/>
  <c r="V2826" i="7"/>
  <c r="V2858" i="7"/>
  <c r="V2890" i="7"/>
  <c r="V2922" i="7"/>
  <c r="V2954" i="7"/>
  <c r="V2986" i="7"/>
  <c r="V3018" i="7"/>
  <c r="V3050" i="7"/>
  <c r="V3082" i="7"/>
  <c r="V3114" i="7"/>
  <c r="V3146" i="7"/>
  <c r="V3178" i="7"/>
  <c r="V3210" i="7"/>
  <c r="V3242" i="7"/>
  <c r="V3274" i="7"/>
  <c r="V3306" i="7"/>
  <c r="V607" i="7"/>
  <c r="V639" i="7"/>
  <c r="V671" i="7"/>
  <c r="V703" i="7"/>
  <c r="V735" i="7"/>
  <c r="V767" i="7"/>
  <c r="V799" i="7"/>
  <c r="V831" i="7"/>
  <c r="V863" i="7"/>
  <c r="V895" i="7"/>
  <c r="V927" i="7"/>
  <c r="V959" i="7"/>
  <c r="V991" i="7"/>
  <c r="V1023" i="7"/>
  <c r="V1055" i="7"/>
  <c r="V1087" i="7"/>
  <c r="V1119" i="7"/>
  <c r="V1151" i="7"/>
  <c r="V1183" i="7"/>
  <c r="V1215" i="7"/>
  <c r="V1247" i="7"/>
  <c r="V1279" i="7"/>
  <c r="V1311" i="7"/>
  <c r="V1343" i="7"/>
  <c r="V1375" i="7"/>
  <c r="V1407" i="7"/>
  <c r="V1439" i="7"/>
  <c r="V1471" i="7"/>
  <c r="V1503" i="7"/>
  <c r="V1535" i="7"/>
  <c r="V1567" i="7"/>
  <c r="V1599" i="7"/>
  <c r="V1631" i="7"/>
  <c r="V1663" i="7"/>
  <c r="V1695" i="7"/>
  <c r="V1727" i="7"/>
  <c r="V1759" i="7"/>
  <c r="V1791" i="7"/>
  <c r="V1823" i="7"/>
  <c r="V1855" i="7"/>
  <c r="V1887" i="7"/>
  <c r="V1919" i="7"/>
  <c r="V1951" i="7"/>
  <c r="V1983" i="7"/>
  <c r="V2015" i="7"/>
  <c r="V2047" i="7"/>
  <c r="V2079" i="7"/>
  <c r="V2111" i="7"/>
  <c r="V2143" i="7"/>
  <c r="V2175" i="7"/>
  <c r="V2207" i="7"/>
  <c r="V2239" i="7"/>
  <c r="V2271" i="7"/>
  <c r="V2303" i="7"/>
  <c r="V2335" i="7"/>
  <c r="V2367" i="7"/>
  <c r="V2399" i="7"/>
  <c r="V2431" i="7"/>
  <c r="V2463" i="7"/>
  <c r="V2495" i="7"/>
  <c r="V2527" i="7"/>
  <c r="V2559" i="7"/>
  <c r="V2591" i="7"/>
  <c r="V2623" i="7"/>
  <c r="V2655" i="7"/>
  <c r="V2687" i="7"/>
  <c r="V2719" i="7"/>
  <c r="V2751" i="7"/>
  <c r="V2783" i="7"/>
  <c r="V2815" i="7"/>
  <c r="V2847" i="7"/>
  <c r="V2879" i="7"/>
  <c r="V2911" i="7"/>
  <c r="V2943" i="7"/>
  <c r="V2975" i="7"/>
  <c r="V3007" i="7"/>
  <c r="V3039" i="7"/>
  <c r="V3071" i="7"/>
  <c r="V3103" i="7"/>
  <c r="V3135" i="7"/>
  <c r="V3167" i="7"/>
  <c r="V3199" i="7"/>
  <c r="V3231" i="7"/>
  <c r="V3263" i="7"/>
  <c r="V3295" i="7"/>
  <c r="V608" i="7"/>
  <c r="V640" i="7"/>
  <c r="V672" i="7"/>
  <c r="V704" i="7"/>
  <c r="V736" i="7"/>
  <c r="V768" i="7"/>
  <c r="V800" i="7"/>
  <c r="V832" i="7"/>
  <c r="V864" i="7"/>
  <c r="V896" i="7"/>
  <c r="V928" i="7"/>
  <c r="V960" i="7"/>
  <c r="V992" i="7"/>
  <c r="V1024" i="7"/>
  <c r="V1056" i="7"/>
  <c r="V1088" i="7"/>
  <c r="V1120" i="7"/>
  <c r="V1152" i="7"/>
  <c r="V1184" i="7"/>
  <c r="V1216" i="7"/>
  <c r="V1248" i="7"/>
  <c r="V1280" i="7"/>
  <c r="V1312" i="7"/>
  <c r="V1344" i="7"/>
  <c r="V1376" i="7"/>
  <c r="V1408" i="7"/>
  <c r="V1440" i="7"/>
  <c r="V1472" i="7"/>
  <c r="V1504" i="7"/>
  <c r="V1536" i="7"/>
  <c r="V1568" i="7"/>
  <c r="V1600" i="7"/>
  <c r="V1632" i="7"/>
  <c r="V1664" i="7"/>
  <c r="V1696" i="7"/>
  <c r="V1728" i="7"/>
  <c r="V1760" i="7"/>
  <c r="V1792" i="7"/>
  <c r="V1824" i="7"/>
  <c r="V1856" i="7"/>
  <c r="V1888" i="7"/>
  <c r="V1920" i="7"/>
  <c r="V1952" i="7"/>
  <c r="V1984" i="7"/>
  <c r="V2016" i="7"/>
  <c r="V2048" i="7"/>
  <c r="V2080" i="7"/>
  <c r="V2112" i="7"/>
  <c r="V2144" i="7"/>
  <c r="V2176" i="7"/>
  <c r="V2208" i="7"/>
  <c r="V2240" i="7"/>
  <c r="V2272" i="7"/>
  <c r="V2304" i="7"/>
  <c r="V2336" i="7"/>
  <c r="V2368" i="7"/>
  <c r="V2400" i="7"/>
  <c r="V2432" i="7"/>
  <c r="V2464" i="7"/>
  <c r="V2496" i="7"/>
  <c r="V2528" i="7"/>
  <c r="V2560" i="7"/>
  <c r="V2592" i="7"/>
  <c r="V2624" i="7"/>
  <c r="V2656" i="7"/>
  <c r="V2688" i="7"/>
  <c r="V2720" i="7"/>
  <c r="V2752" i="7"/>
  <c r="V2784" i="7"/>
  <c r="V2816" i="7"/>
  <c r="V2848" i="7"/>
  <c r="V2880" i="7"/>
  <c r="V2912" i="7"/>
  <c r="V2944" i="7"/>
  <c r="V2976" i="7"/>
  <c r="V3008" i="7"/>
  <c r="V3040" i="7"/>
  <c r="V3072" i="7"/>
  <c r="V3104" i="7"/>
  <c r="V3136" i="7"/>
  <c r="V3168" i="7"/>
  <c r="V3200" i="7"/>
  <c r="V3232" i="7"/>
  <c r="V3264" i="7"/>
  <c r="V3296" i="7"/>
  <c r="V610" i="7"/>
  <c r="V642" i="7"/>
  <c r="V674" i="7"/>
  <c r="V706" i="7"/>
  <c r="V738" i="7"/>
  <c r="V770" i="7"/>
  <c r="V802" i="7"/>
  <c r="V834" i="7"/>
  <c r="V866" i="7"/>
  <c r="V898" i="7"/>
  <c r="V930" i="7"/>
  <c r="V962" i="7"/>
  <c r="V994" i="7"/>
  <c r="V1026" i="7"/>
  <c r="V1058" i="7"/>
  <c r="V1090" i="7"/>
  <c r="V1122" i="7"/>
  <c r="V1154" i="7"/>
  <c r="V1186" i="7"/>
  <c r="V1218" i="7"/>
  <c r="V1250" i="7"/>
  <c r="V1282" i="7"/>
  <c r="V1314" i="7"/>
  <c r="V1346" i="7"/>
  <c r="V1378" i="7"/>
  <c r="V1410" i="7"/>
  <c r="V1442" i="7"/>
  <c r="V1474" i="7"/>
  <c r="V1506" i="7"/>
  <c r="V1538" i="7"/>
  <c r="V1570" i="7"/>
  <c r="V1602" i="7"/>
  <c r="V1634" i="7"/>
  <c r="V1666" i="7"/>
  <c r="V1698" i="7"/>
  <c r="V1730" i="7"/>
  <c r="V1762" i="7"/>
  <c r="V1794" i="7"/>
  <c r="V1826" i="7"/>
  <c r="V1858" i="7"/>
  <c r="V1890" i="7"/>
  <c r="V1922" i="7"/>
  <c r="V1954" i="7"/>
  <c r="V1986" i="7"/>
  <c r="V2018" i="7"/>
  <c r="V2050" i="7"/>
  <c r="V2082" i="7"/>
  <c r="V2114" i="7"/>
  <c r="V2146" i="7"/>
  <c r="V2178" i="7"/>
  <c r="V2210" i="7"/>
  <c r="V2242" i="7"/>
  <c r="V2274" i="7"/>
  <c r="V2306" i="7"/>
  <c r="V2338" i="7"/>
  <c r="V2370" i="7"/>
  <c r="V2402" i="7"/>
  <c r="V2434" i="7"/>
  <c r="V2466" i="7"/>
  <c r="V2498" i="7"/>
  <c r="V2530" i="7"/>
  <c r="V2562" i="7"/>
  <c r="V2594" i="7"/>
  <c r="V2626" i="7"/>
  <c r="V2658" i="7"/>
  <c r="V2690" i="7"/>
  <c r="V2722" i="7"/>
  <c r="V2754" i="7"/>
  <c r="V2786" i="7"/>
  <c r="V2818" i="7"/>
  <c r="V2850" i="7"/>
  <c r="V2882" i="7"/>
  <c r="V2914" i="7"/>
  <c r="V2946" i="7"/>
  <c r="V2978" i="7"/>
  <c r="V3010" i="7"/>
  <c r="V3042" i="7"/>
  <c r="V3074" i="7"/>
  <c r="V3106" i="7"/>
  <c r="V3138" i="7"/>
  <c r="V3170" i="7"/>
  <c r="V3202" i="7"/>
  <c r="V3234" i="7"/>
  <c r="V3266" i="7"/>
  <c r="V3298" i="7"/>
  <c r="V611" i="7"/>
  <c r="V643" i="7"/>
  <c r="V675" i="7"/>
  <c r="V707" i="7"/>
  <c r="V739" i="7"/>
  <c r="V771" i="7"/>
  <c r="V803" i="7"/>
  <c r="V835" i="7"/>
  <c r="V867" i="7"/>
  <c r="V899" i="7"/>
  <c r="V931" i="7"/>
  <c r="V963" i="7"/>
  <c r="V995" i="7"/>
  <c r="V1027" i="7"/>
  <c r="V1059" i="7"/>
  <c r="V1091" i="7"/>
  <c r="V1123" i="7"/>
  <c r="V1155" i="7"/>
  <c r="V1187" i="7"/>
  <c r="V1219" i="7"/>
  <c r="V1251" i="7"/>
  <c r="V1283" i="7"/>
  <c r="V1315" i="7"/>
  <c r="V1347" i="7"/>
  <c r="V1379" i="7"/>
  <c r="V1411" i="7"/>
  <c r="V1443" i="7"/>
  <c r="V1475" i="7"/>
  <c r="V1507" i="7"/>
  <c r="V1539" i="7"/>
  <c r="V1571" i="7"/>
  <c r="V1603" i="7"/>
  <c r="V1635" i="7"/>
  <c r="V1667" i="7"/>
  <c r="V1699" i="7"/>
  <c r="V1731" i="7"/>
  <c r="V1763" i="7"/>
  <c r="V1795" i="7"/>
  <c r="V1827" i="7"/>
  <c r="V1859" i="7"/>
  <c r="V1891" i="7"/>
  <c r="V1923" i="7"/>
  <c r="V1955" i="7"/>
  <c r="V1987" i="7"/>
  <c r="V2019" i="7"/>
  <c r="V2051" i="7"/>
  <c r="V2083" i="7"/>
  <c r="V2115" i="7"/>
  <c r="V2147" i="7"/>
  <c r="V2179" i="7"/>
  <c r="V2211" i="7"/>
  <c r="V2243" i="7"/>
  <c r="V2275" i="7"/>
  <c r="V2307" i="7"/>
  <c r="V2339" i="7"/>
  <c r="V2371" i="7"/>
  <c r="V2403" i="7"/>
  <c r="V2435" i="7"/>
  <c r="V2467" i="7"/>
  <c r="V2499" i="7"/>
  <c r="V2531" i="7"/>
  <c r="V2563" i="7"/>
  <c r="V2595" i="7"/>
  <c r="V2627" i="7"/>
  <c r="V2659" i="7"/>
  <c r="V2691" i="7"/>
  <c r="V2723" i="7"/>
  <c r="V2755" i="7"/>
  <c r="V2787" i="7"/>
  <c r="V2819" i="7"/>
  <c r="V2851" i="7"/>
  <c r="V2883" i="7"/>
  <c r="V2915" i="7"/>
  <c r="V2947" i="7"/>
  <c r="V2979" i="7"/>
  <c r="V3011" i="7"/>
  <c r="V3043" i="7"/>
  <c r="V3075" i="7"/>
  <c r="V3107" i="7"/>
  <c r="V3139" i="7"/>
  <c r="V3171" i="7"/>
  <c r="V3203" i="7"/>
  <c r="V3235" i="7"/>
  <c r="V3267" i="7"/>
  <c r="V3299" i="7"/>
  <c r="V623" i="7"/>
  <c r="V661" i="7"/>
  <c r="V699" i="7"/>
  <c r="V741" i="7"/>
  <c r="V781" i="7"/>
  <c r="V819" i="7"/>
  <c r="V857" i="7"/>
  <c r="V897" i="7"/>
  <c r="V939" i="7"/>
  <c r="V977" i="7"/>
  <c r="V1015" i="7"/>
  <c r="V1053" i="7"/>
  <c r="V1095" i="7"/>
  <c r="V1135" i="7"/>
  <c r="V1173" i="7"/>
  <c r="V1211" i="7"/>
  <c r="V1253" i="7"/>
  <c r="V1293" i="7"/>
  <c r="V1331" i="7"/>
  <c r="V1369" i="7"/>
  <c r="V1409" i="7"/>
  <c r="V1451" i="7"/>
  <c r="V1489" i="7"/>
  <c r="V1527" i="7"/>
  <c r="V1565" i="7"/>
  <c r="V1607" i="7"/>
  <c r="V1647" i="7"/>
  <c r="V1685" i="7"/>
  <c r="V1723" i="7"/>
  <c r="V1765" i="7"/>
  <c r="V1805" i="7"/>
  <c r="V1843" i="7"/>
  <c r="V1881" i="7"/>
  <c r="V1921" i="7"/>
  <c r="V1963" i="7"/>
  <c r="V2001" i="7"/>
  <c r="V2039" i="7"/>
  <c r="V2077" i="7"/>
  <c r="V2119" i="7"/>
  <c r="V2159" i="7"/>
  <c r="V2197" i="7"/>
  <c r="V2235" i="7"/>
  <c r="V2277" i="7"/>
  <c r="V2317" i="7"/>
  <c r="V2355" i="7"/>
  <c r="V2393" i="7"/>
  <c r="V2433" i="7"/>
  <c r="V2475" i="7"/>
  <c r="V2513" i="7"/>
  <c r="V2551" i="7"/>
  <c r="V2589" i="7"/>
  <c r="V2631" i="7"/>
  <c r="V2671" i="7"/>
  <c r="V2709" i="7"/>
  <c r="V2747" i="7"/>
  <c r="V2789" i="7"/>
  <c r="V2829" i="7"/>
  <c r="V2867" i="7"/>
  <c r="V2905" i="7"/>
  <c r="V2945" i="7"/>
  <c r="V2987" i="7"/>
  <c r="V3025" i="7"/>
  <c r="V3063" i="7"/>
  <c r="V3101" i="7"/>
  <c r="V3143" i="7"/>
  <c r="V3183" i="7"/>
  <c r="V3221" i="7"/>
  <c r="V3259" i="7"/>
  <c r="V3301" i="7"/>
  <c r="V3335" i="7"/>
  <c r="V3367" i="7"/>
  <c r="V3399" i="7"/>
  <c r="V3431" i="7"/>
  <c r="V3463" i="7"/>
  <c r="V3495" i="7"/>
  <c r="V3527" i="7"/>
  <c r="V3559" i="7"/>
  <c r="V3591" i="7"/>
  <c r="V3623" i="7"/>
  <c r="V3655" i="7"/>
  <c r="V3687" i="7"/>
  <c r="V3719" i="7"/>
  <c r="V3751" i="7"/>
  <c r="V3783" i="7"/>
  <c r="V3815" i="7"/>
  <c r="V3847" i="7"/>
  <c r="V3879" i="7"/>
  <c r="V3911" i="7"/>
  <c r="V3943" i="7"/>
  <c r="V3975" i="7"/>
  <c r="V4007" i="7"/>
  <c r="V4039" i="7"/>
  <c r="V4071" i="7"/>
  <c r="V4103" i="7"/>
  <c r="V4135" i="7"/>
  <c r="V4167" i="7"/>
  <c r="V4199" i="7"/>
  <c r="V4231" i="7"/>
  <c r="V4263" i="7"/>
  <c r="V4295" i="7"/>
  <c r="V4327" i="7"/>
  <c r="V4359" i="7"/>
  <c r="V4391" i="7"/>
  <c r="V4423" i="7"/>
  <c r="V4455" i="7"/>
  <c r="V4487" i="7"/>
  <c r="V4519" i="7"/>
  <c r="V4551" i="7"/>
  <c r="V4583" i="7"/>
  <c r="V4615" i="7"/>
  <c r="V4647" i="7"/>
  <c r="V4679" i="7"/>
  <c r="V4711" i="7"/>
  <c r="V4743" i="7"/>
  <c r="V4775" i="7"/>
  <c r="V4807" i="7"/>
  <c r="V4839" i="7"/>
  <c r="V4871" i="7"/>
  <c r="V4903" i="7"/>
  <c r="V4935" i="7"/>
  <c r="V4967" i="7"/>
  <c r="V4999" i="7"/>
  <c r="V624" i="7"/>
  <c r="V662" i="7"/>
  <c r="V700" i="7"/>
  <c r="V742" i="7"/>
  <c r="V782" i="7"/>
  <c r="V820" i="7"/>
  <c r="V858" i="7"/>
  <c r="V900" i="7"/>
  <c r="V940" i="7"/>
  <c r="V978" i="7"/>
  <c r="V1016" i="7"/>
  <c r="V1054" i="7"/>
  <c r="V1096" i="7"/>
  <c r="V1136" i="7"/>
  <c r="V1174" i="7"/>
  <c r="V1212" i="7"/>
  <c r="V1254" i="7"/>
  <c r="V1294" i="7"/>
  <c r="V1332" i="7"/>
  <c r="V1370" i="7"/>
  <c r="V1412" i="7"/>
  <c r="V1452" i="7"/>
  <c r="V1490" i="7"/>
  <c r="V1528" i="7"/>
  <c r="V1566" i="7"/>
  <c r="V1608" i="7"/>
  <c r="V1648" i="7"/>
  <c r="V1686" i="7"/>
  <c r="V1724" i="7"/>
  <c r="V1766" i="7"/>
  <c r="V1806" i="7"/>
  <c r="V1844" i="7"/>
  <c r="V1882" i="7"/>
  <c r="V1924" i="7"/>
  <c r="V1964" i="7"/>
  <c r="V2002" i="7"/>
  <c r="V2040" i="7"/>
  <c r="V2078" i="7"/>
  <c r="V2120" i="7"/>
  <c r="V2160" i="7"/>
  <c r="V2198" i="7"/>
  <c r="V2236" i="7"/>
  <c r="V2278" i="7"/>
  <c r="V2318" i="7"/>
  <c r="V2356" i="7"/>
  <c r="V2394" i="7"/>
  <c r="V2436" i="7"/>
  <c r="V2476" i="7"/>
  <c r="V2514" i="7"/>
  <c r="V2552" i="7"/>
  <c r="V2590" i="7"/>
  <c r="V2632" i="7"/>
  <c r="V2672" i="7"/>
  <c r="V2710" i="7"/>
  <c r="V2748" i="7"/>
  <c r="V2790" i="7"/>
  <c r="V2830" i="7"/>
  <c r="V2868" i="7"/>
  <c r="V2906" i="7"/>
  <c r="V2948" i="7"/>
  <c r="V2988" i="7"/>
  <c r="V3026" i="7"/>
  <c r="V3064" i="7"/>
  <c r="V3102" i="7"/>
  <c r="V3144" i="7"/>
  <c r="V3184" i="7"/>
  <c r="V3222" i="7"/>
  <c r="V3260" i="7"/>
  <c r="V3302" i="7"/>
  <c r="V3336" i="7"/>
  <c r="V3368" i="7"/>
  <c r="V3400" i="7"/>
  <c r="V3432" i="7"/>
  <c r="V3464" i="7"/>
  <c r="V3496" i="7"/>
  <c r="V3528" i="7"/>
  <c r="V3560" i="7"/>
  <c r="V3592" i="7"/>
  <c r="V3624" i="7"/>
  <c r="V3656" i="7"/>
  <c r="V3688" i="7"/>
  <c r="V3720" i="7"/>
  <c r="V3752" i="7"/>
  <c r="V3784" i="7"/>
  <c r="V3816" i="7"/>
  <c r="V3848" i="7"/>
  <c r="V3880" i="7"/>
  <c r="V3912" i="7"/>
  <c r="V3944" i="7"/>
  <c r="V3976" i="7"/>
  <c r="V4008" i="7"/>
  <c r="V4040" i="7"/>
  <c r="V4072" i="7"/>
  <c r="V4104" i="7"/>
  <c r="V4136" i="7"/>
  <c r="V4168" i="7"/>
  <c r="V4200" i="7"/>
  <c r="V4232" i="7"/>
  <c r="V4264" i="7"/>
  <c r="V4296" i="7"/>
  <c r="V4328" i="7"/>
  <c r="V4360" i="7"/>
  <c r="V4392" i="7"/>
  <c r="V4424" i="7"/>
  <c r="V4456" i="7"/>
  <c r="V4488" i="7"/>
  <c r="V4520" i="7"/>
  <c r="V4552" i="7"/>
  <c r="V4584" i="7"/>
  <c r="V4616" i="7"/>
  <c r="V4648" i="7"/>
  <c r="V4680" i="7"/>
  <c r="V4712" i="7"/>
  <c r="V4744" i="7"/>
  <c r="V4776" i="7"/>
  <c r="V4808" i="7"/>
  <c r="V4840" i="7"/>
  <c r="V4872" i="7"/>
  <c r="V4904" i="7"/>
  <c r="V4936" i="7"/>
  <c r="V4968" i="7"/>
  <c r="V5000" i="7"/>
  <c r="V630" i="7"/>
  <c r="V668" i="7"/>
  <c r="V710" i="7"/>
  <c r="V750" i="7"/>
  <c r="V788" i="7"/>
  <c r="V826" i="7"/>
  <c r="V868" i="7"/>
  <c r="V908" i="7"/>
  <c r="V946" i="7"/>
  <c r="V984" i="7"/>
  <c r="V1022" i="7"/>
  <c r="V1064" i="7"/>
  <c r="V1104" i="7"/>
  <c r="V1142" i="7"/>
  <c r="V1180" i="7"/>
  <c r="V1222" i="7"/>
  <c r="V1262" i="7"/>
  <c r="V1300" i="7"/>
  <c r="V1338" i="7"/>
  <c r="V1380" i="7"/>
  <c r="V1420" i="7"/>
  <c r="V1458" i="7"/>
  <c r="V1496" i="7"/>
  <c r="V1534" i="7"/>
  <c r="V1576" i="7"/>
  <c r="V1616" i="7"/>
  <c r="V1654" i="7"/>
  <c r="V1692" i="7"/>
  <c r="V1734" i="7"/>
  <c r="V1774" i="7"/>
  <c r="V1812" i="7"/>
  <c r="V1850" i="7"/>
  <c r="V1892" i="7"/>
  <c r="V1932" i="7"/>
  <c r="V632" i="7"/>
  <c r="V670" i="7"/>
  <c r="V712" i="7"/>
  <c r="V752" i="7"/>
  <c r="V790" i="7"/>
  <c r="V828" i="7"/>
  <c r="V870" i="7"/>
  <c r="V910" i="7"/>
  <c r="V948" i="7"/>
  <c r="V986" i="7"/>
  <c r="V1028" i="7"/>
  <c r="V1068" i="7"/>
  <c r="V1106" i="7"/>
  <c r="V1144" i="7"/>
  <c r="V1182" i="7"/>
  <c r="V1224" i="7"/>
  <c r="V1264" i="7"/>
  <c r="V1302" i="7"/>
  <c r="V1340" i="7"/>
  <c r="V1382" i="7"/>
  <c r="V1422" i="7"/>
  <c r="V1460" i="7"/>
  <c r="V1498" i="7"/>
  <c r="V1540" i="7"/>
  <c r="V1580" i="7"/>
  <c r="V1618" i="7"/>
  <c r="V1656" i="7"/>
  <c r="V1694" i="7"/>
  <c r="V1736" i="7"/>
  <c r="V1776" i="7"/>
  <c r="V1814" i="7"/>
  <c r="V1852" i="7"/>
  <c r="V1894" i="7"/>
  <c r="V1934" i="7"/>
  <c r="V1972" i="7"/>
  <c r="V2010" i="7"/>
  <c r="V2052" i="7"/>
  <c r="V2092" i="7"/>
  <c r="V2130" i="7"/>
  <c r="V2168" i="7"/>
  <c r="V2206" i="7"/>
  <c r="V2248" i="7"/>
  <c r="V2288" i="7"/>
  <c r="V2326" i="7"/>
  <c r="V2364" i="7"/>
  <c r="V2406" i="7"/>
  <c r="V2446" i="7"/>
  <c r="V2484" i="7"/>
  <c r="V2522" i="7"/>
  <c r="V2564" i="7"/>
  <c r="V2604" i="7"/>
  <c r="V2642" i="7"/>
  <c r="V2680" i="7"/>
  <c r="V2718" i="7"/>
  <c r="V2760" i="7"/>
  <c r="V2800" i="7"/>
  <c r="V2838" i="7"/>
  <c r="V2876" i="7"/>
  <c r="V2918" i="7"/>
  <c r="V2958" i="7"/>
  <c r="V2996" i="7"/>
  <c r="V3034" i="7"/>
  <c r="V3076" i="7"/>
  <c r="V3116" i="7"/>
  <c r="V3154" i="7"/>
  <c r="V3192" i="7"/>
  <c r="V3230" i="7"/>
  <c r="V3272" i="7"/>
  <c r="V3312" i="7"/>
  <c r="V3344" i="7"/>
  <c r="V3376" i="7"/>
  <c r="V3408" i="7"/>
  <c r="V3440" i="7"/>
  <c r="V3472" i="7"/>
  <c r="V3504" i="7"/>
  <c r="V3536" i="7"/>
  <c r="V3568" i="7"/>
  <c r="V3600" i="7"/>
  <c r="V3632" i="7"/>
  <c r="V3664" i="7"/>
  <c r="V3696" i="7"/>
  <c r="V3728" i="7"/>
  <c r="V3760" i="7"/>
  <c r="V3792" i="7"/>
  <c r="V3824" i="7"/>
  <c r="V609" i="7"/>
  <c r="V651" i="7"/>
  <c r="V689" i="7"/>
  <c r="V727" i="7"/>
  <c r="V765" i="7"/>
  <c r="V807" i="7"/>
  <c r="V847" i="7"/>
  <c r="V885" i="7"/>
  <c r="V923" i="7"/>
  <c r="V965" i="7"/>
  <c r="V1005" i="7"/>
  <c r="V1043" i="7"/>
  <c r="V1081" i="7"/>
  <c r="V1121" i="7"/>
  <c r="V1163" i="7"/>
  <c r="V1201" i="7"/>
  <c r="V1239" i="7"/>
  <c r="V1277" i="7"/>
  <c r="V1319" i="7"/>
  <c r="V1359" i="7"/>
  <c r="V1397" i="7"/>
  <c r="V1435" i="7"/>
  <c r="V1477" i="7"/>
  <c r="V1517" i="7"/>
  <c r="V1555" i="7"/>
  <c r="V1593" i="7"/>
  <c r="V1633" i="7"/>
  <c r="V1675" i="7"/>
  <c r="V1713" i="7"/>
  <c r="V1751" i="7"/>
  <c r="V1789" i="7"/>
  <c r="V1831" i="7"/>
  <c r="V1871" i="7"/>
  <c r="V1909" i="7"/>
  <c r="V1947" i="7"/>
  <c r="V1989" i="7"/>
  <c r="V2029" i="7"/>
  <c r="V2067" i="7"/>
  <c r="V2105" i="7"/>
  <c r="V2145" i="7"/>
  <c r="V2187" i="7"/>
  <c r="V2225" i="7"/>
  <c r="V2263" i="7"/>
  <c r="V2301" i="7"/>
  <c r="V2343" i="7"/>
  <c r="V2383" i="7"/>
  <c r="V2421" i="7"/>
  <c r="V2459" i="7"/>
  <c r="V2501" i="7"/>
  <c r="V2541" i="7"/>
  <c r="V2579" i="7"/>
  <c r="V2617" i="7"/>
  <c r="V2657" i="7"/>
  <c r="V2699" i="7"/>
  <c r="V2737" i="7"/>
  <c r="V2775" i="7"/>
  <c r="V2813" i="7"/>
  <c r="V2855" i="7"/>
  <c r="V2895" i="7"/>
  <c r="V2933" i="7"/>
  <c r="V2971" i="7"/>
  <c r="V3013" i="7"/>
  <c r="V3053" i="7"/>
  <c r="V3091" i="7"/>
  <c r="V3129" i="7"/>
  <c r="V3169" i="7"/>
  <c r="V3211" i="7"/>
  <c r="V3249" i="7"/>
  <c r="V3287" i="7"/>
  <c r="V3325" i="7"/>
  <c r="V3357" i="7"/>
  <c r="V3389" i="7"/>
  <c r="V3421" i="7"/>
  <c r="V3453" i="7"/>
  <c r="V3485" i="7"/>
  <c r="V3517" i="7"/>
  <c r="V3549" i="7"/>
  <c r="V3581" i="7"/>
  <c r="V3613" i="7"/>
  <c r="V3645" i="7"/>
  <c r="V3677" i="7"/>
  <c r="V3709" i="7"/>
  <c r="V3741" i="7"/>
  <c r="V3773" i="7"/>
  <c r="V3805" i="7"/>
  <c r="V3837" i="7"/>
  <c r="V3869" i="7"/>
  <c r="V3901" i="7"/>
  <c r="V3933" i="7"/>
  <c r="V3965" i="7"/>
  <c r="V3997" i="7"/>
  <c r="V4029" i="7"/>
  <c r="V4061" i="7"/>
  <c r="V4093" i="7"/>
  <c r="V4125" i="7"/>
  <c r="V4157" i="7"/>
  <c r="V4189" i="7"/>
  <c r="V4221" i="7"/>
  <c r="V4253" i="7"/>
  <c r="V4285" i="7"/>
  <c r="V4317" i="7"/>
  <c r="V4349" i="7"/>
  <c r="V4381" i="7"/>
  <c r="V4413" i="7"/>
  <c r="V4445" i="7"/>
  <c r="V4477" i="7"/>
  <c r="V4509" i="7"/>
  <c r="V4541" i="7"/>
  <c r="V4573" i="7"/>
  <c r="V4605" i="7"/>
  <c r="V4637" i="7"/>
  <c r="V4669" i="7"/>
  <c r="V4701" i="7"/>
  <c r="V4733" i="7"/>
  <c r="V4765" i="7"/>
  <c r="V4797" i="7"/>
  <c r="V4829" i="7"/>
  <c r="V4861" i="7"/>
  <c r="V4893" i="7"/>
  <c r="V4925" i="7"/>
  <c r="V4957" i="7"/>
  <c r="V4989" i="7"/>
  <c r="V612" i="7"/>
  <c r="V652" i="7"/>
  <c r="V690" i="7"/>
  <c r="V728" i="7"/>
  <c r="V766" i="7"/>
  <c r="V808" i="7"/>
  <c r="V848" i="7"/>
  <c r="V886" i="7"/>
  <c r="V924" i="7"/>
  <c r="V966" i="7"/>
  <c r="V1006" i="7"/>
  <c r="V1044" i="7"/>
  <c r="V1082" i="7"/>
  <c r="V1124" i="7"/>
  <c r="V1164" i="7"/>
  <c r="V1202" i="7"/>
  <c r="V1240" i="7"/>
  <c r="V1278" i="7"/>
  <c r="V1320" i="7"/>
  <c r="V1360" i="7"/>
  <c r="V1398" i="7"/>
  <c r="V1436" i="7"/>
  <c r="V1478" i="7"/>
  <c r="V1518" i="7"/>
  <c r="V1556" i="7"/>
  <c r="V1594" i="7"/>
  <c r="V1636" i="7"/>
  <c r="V1676" i="7"/>
  <c r="V1714" i="7"/>
  <c r="V1752" i="7"/>
  <c r="V1790" i="7"/>
  <c r="V1832" i="7"/>
  <c r="V1872" i="7"/>
  <c r="V1910" i="7"/>
  <c r="V1948" i="7"/>
  <c r="V1990" i="7"/>
  <c r="V2030" i="7"/>
  <c r="V2068" i="7"/>
  <c r="V2106" i="7"/>
  <c r="V2148" i="7"/>
  <c r="V2188" i="7"/>
  <c r="V2226" i="7"/>
  <c r="V2264" i="7"/>
  <c r="V2302" i="7"/>
  <c r="V2344" i="7"/>
  <c r="V2384" i="7"/>
  <c r="V2422" i="7"/>
  <c r="V2460" i="7"/>
  <c r="V2502" i="7"/>
  <c r="V2542" i="7"/>
  <c r="V2580" i="7"/>
  <c r="V2618" i="7"/>
  <c r="V2660" i="7"/>
  <c r="V2700" i="7"/>
  <c r="V2738" i="7"/>
  <c r="V2776" i="7"/>
  <c r="V2814" i="7"/>
  <c r="V2856" i="7"/>
  <c r="V2896" i="7"/>
  <c r="V2934" i="7"/>
  <c r="V2972" i="7"/>
  <c r="V3014" i="7"/>
  <c r="V3054" i="7"/>
  <c r="V3092" i="7"/>
  <c r="V3130" i="7"/>
  <c r="V3172" i="7"/>
  <c r="V3212" i="7"/>
  <c r="V3250" i="7"/>
  <c r="V3288" i="7"/>
  <c r="V3326" i="7"/>
  <c r="V3358" i="7"/>
  <c r="V3390" i="7"/>
  <c r="V3422" i="7"/>
  <c r="V3454" i="7"/>
  <c r="V3486" i="7"/>
  <c r="V3518" i="7"/>
  <c r="V3550" i="7"/>
  <c r="V3582" i="7"/>
  <c r="V3614" i="7"/>
  <c r="V3646" i="7"/>
  <c r="V3678" i="7"/>
  <c r="V3710" i="7"/>
  <c r="V3742" i="7"/>
  <c r="V3774" i="7"/>
  <c r="V3806" i="7"/>
  <c r="V3838" i="7"/>
  <c r="V3870" i="7"/>
  <c r="V3902" i="7"/>
  <c r="V3934" i="7"/>
  <c r="V3966" i="7"/>
  <c r="V3998" i="7"/>
  <c r="V4030" i="7"/>
  <c r="V4062" i="7"/>
  <c r="V4094" i="7"/>
  <c r="V4126" i="7"/>
  <c r="V4158" i="7"/>
  <c r="V4190" i="7"/>
  <c r="V4222" i="7"/>
  <c r="V4254" i="7"/>
  <c r="V4286" i="7"/>
  <c r="V4318" i="7"/>
  <c r="V4350" i="7"/>
  <c r="V4382" i="7"/>
  <c r="V4414" i="7"/>
  <c r="V4446" i="7"/>
  <c r="V4478" i="7"/>
  <c r="V4510" i="7"/>
  <c r="V4542" i="7"/>
  <c r="V4574" i="7"/>
  <c r="V4606" i="7"/>
  <c r="V4638" i="7"/>
  <c r="V4670" i="7"/>
  <c r="V4702" i="7"/>
  <c r="V4734" i="7"/>
  <c r="V4766" i="7"/>
  <c r="V4798" i="7"/>
  <c r="V4830" i="7"/>
  <c r="V4862" i="7"/>
  <c r="V4894" i="7"/>
  <c r="V4926" i="7"/>
  <c r="V4958" i="7"/>
  <c r="V4990" i="7"/>
  <c r="V614" i="7"/>
  <c r="V654" i="7"/>
  <c r="V692" i="7"/>
  <c r="V730" i="7"/>
  <c r="V772" i="7"/>
  <c r="V812" i="7"/>
  <c r="V850" i="7"/>
  <c r="V888" i="7"/>
  <c r="V926" i="7"/>
  <c r="V968" i="7"/>
  <c r="V1008" i="7"/>
  <c r="V1046" i="7"/>
  <c r="V1084" i="7"/>
  <c r="V1126" i="7"/>
  <c r="V1166" i="7"/>
  <c r="V1204" i="7"/>
  <c r="V1242" i="7"/>
  <c r="V1284" i="7"/>
  <c r="V1324" i="7"/>
  <c r="V1362" i="7"/>
  <c r="V1400" i="7"/>
  <c r="V1438" i="7"/>
  <c r="V1480" i="7"/>
  <c r="V1520" i="7"/>
  <c r="V1558" i="7"/>
  <c r="V1596" i="7"/>
  <c r="V1638" i="7"/>
  <c r="V1678" i="7"/>
  <c r="V1716" i="7"/>
  <c r="V1754" i="7"/>
  <c r="V1796" i="7"/>
  <c r="V1836" i="7"/>
  <c r="V1874" i="7"/>
  <c r="V1912" i="7"/>
  <c r="V1950" i="7"/>
  <c r="V1992" i="7"/>
  <c r="V2032" i="7"/>
  <c r="V2070" i="7"/>
  <c r="V2108" i="7"/>
  <c r="V2150" i="7"/>
  <c r="V2190" i="7"/>
  <c r="V2228" i="7"/>
  <c r="V2266" i="7"/>
  <c r="V2308" i="7"/>
  <c r="V2348" i="7"/>
  <c r="V2386" i="7"/>
  <c r="V2424" i="7"/>
  <c r="V2462" i="7"/>
  <c r="V2504" i="7"/>
  <c r="V2544" i="7"/>
  <c r="V2582" i="7"/>
  <c r="V2620" i="7"/>
  <c r="V2662" i="7"/>
  <c r="V2702" i="7"/>
  <c r="V2740" i="7"/>
  <c r="V2778" i="7"/>
  <c r="V2820" i="7"/>
  <c r="V2860" i="7"/>
  <c r="V2898" i="7"/>
  <c r="V2936" i="7"/>
  <c r="V2974" i="7"/>
  <c r="V3016" i="7"/>
  <c r="V3056" i="7"/>
  <c r="V3094" i="7"/>
  <c r="V3132" i="7"/>
  <c r="V3174" i="7"/>
  <c r="V3214" i="7"/>
  <c r="V3252" i="7"/>
  <c r="V3290" i="7"/>
  <c r="V3328" i="7"/>
  <c r="V3360" i="7"/>
  <c r="V3392" i="7"/>
  <c r="V3424" i="7"/>
  <c r="V3456" i="7"/>
  <c r="V3488" i="7"/>
  <c r="V3520" i="7"/>
  <c r="V3552" i="7"/>
  <c r="V3584" i="7"/>
  <c r="V3616" i="7"/>
  <c r="V3648" i="7"/>
  <c r="V3680" i="7"/>
  <c r="V3712" i="7"/>
  <c r="V3744" i="7"/>
  <c r="V3776" i="7"/>
  <c r="V3808" i="7"/>
  <c r="V3840" i="7"/>
  <c r="V3872" i="7"/>
  <c r="V3904" i="7"/>
  <c r="V3936" i="7"/>
  <c r="V3968" i="7"/>
  <c r="V4000" i="7"/>
  <c r="V4032" i="7"/>
  <c r="V4064" i="7"/>
  <c r="V4096" i="7"/>
  <c r="V4128" i="7"/>
  <c r="V4160" i="7"/>
  <c r="V4192" i="7"/>
  <c r="V4224" i="7"/>
  <c r="V4256" i="7"/>
  <c r="V4288" i="7"/>
  <c r="V4320" i="7"/>
  <c r="V4352" i="7"/>
  <c r="V4384" i="7"/>
  <c r="V4416" i="7"/>
  <c r="V4448" i="7"/>
  <c r="V4480" i="7"/>
  <c r="V4512" i="7"/>
  <c r="V4544" i="7"/>
  <c r="V4576" i="7"/>
  <c r="V4608" i="7"/>
  <c r="V4640" i="7"/>
  <c r="V4672" i="7"/>
  <c r="V4704" i="7"/>
  <c r="V4736" i="7"/>
  <c r="V4768" i="7"/>
  <c r="V4800" i="7"/>
  <c r="V4832" i="7"/>
  <c r="V4864" i="7"/>
  <c r="V615" i="7"/>
  <c r="V655" i="7"/>
  <c r="V693" i="7"/>
  <c r="V731" i="7"/>
  <c r="V773" i="7"/>
  <c r="V813" i="7"/>
  <c r="V851" i="7"/>
  <c r="V889" i="7"/>
  <c r="V929" i="7"/>
  <c r="V971" i="7"/>
  <c r="V1009" i="7"/>
  <c r="V1047" i="7"/>
  <c r="V1085" i="7"/>
  <c r="V1127" i="7"/>
  <c r="V1167" i="7"/>
  <c r="V1205" i="7"/>
  <c r="V1243" i="7"/>
  <c r="V1285" i="7"/>
  <c r="V1325" i="7"/>
  <c r="V1363" i="7"/>
  <c r="V1401" i="7"/>
  <c r="V1441" i="7"/>
  <c r="V1483" i="7"/>
  <c r="V1521" i="7"/>
  <c r="V1559" i="7"/>
  <c r="V1597" i="7"/>
  <c r="V1639" i="7"/>
  <c r="V1679" i="7"/>
  <c r="V1717" i="7"/>
  <c r="V1755" i="7"/>
  <c r="V1797" i="7"/>
  <c r="V1837" i="7"/>
  <c r="V1875" i="7"/>
  <c r="V1913" i="7"/>
  <c r="V1953" i="7"/>
  <c r="V1995" i="7"/>
  <c r="V2033" i="7"/>
  <c r="V2071" i="7"/>
  <c r="V2109" i="7"/>
  <c r="V2151" i="7"/>
  <c r="V2191" i="7"/>
  <c r="V2229" i="7"/>
  <c r="V2267" i="7"/>
  <c r="V2309" i="7"/>
  <c r="V2349" i="7"/>
  <c r="V2387" i="7"/>
  <c r="V2425" i="7"/>
  <c r="V2465" i="7"/>
  <c r="V2507" i="7"/>
  <c r="V2545" i="7"/>
  <c r="V2583" i="7"/>
  <c r="V2621" i="7"/>
  <c r="V2663" i="7"/>
  <c r="V2703" i="7"/>
  <c r="V2741" i="7"/>
  <c r="V2779" i="7"/>
  <c r="V2821" i="7"/>
  <c r="V2861" i="7"/>
  <c r="V2899" i="7"/>
  <c r="V2937" i="7"/>
  <c r="V2977" i="7"/>
  <c r="V3019" i="7"/>
  <c r="V3057" i="7"/>
  <c r="V3095" i="7"/>
  <c r="V3133" i="7"/>
  <c r="V3175" i="7"/>
  <c r="V3215" i="7"/>
  <c r="V3253" i="7"/>
  <c r="V3291" i="7"/>
  <c r="V3329" i="7"/>
  <c r="V3361" i="7"/>
  <c r="V3393" i="7"/>
  <c r="V3425" i="7"/>
  <c r="V3457" i="7"/>
  <c r="V3489" i="7"/>
  <c r="V3521" i="7"/>
  <c r="V3553" i="7"/>
  <c r="V3585" i="7"/>
  <c r="V3617" i="7"/>
  <c r="V3649" i="7"/>
  <c r="V3681" i="7"/>
  <c r="V3713" i="7"/>
  <c r="V3745" i="7"/>
  <c r="V3777" i="7"/>
  <c r="V3809" i="7"/>
  <c r="V3841" i="7"/>
  <c r="V3873" i="7"/>
  <c r="V3905" i="7"/>
  <c r="V3937" i="7"/>
  <c r="V3969" i="7"/>
  <c r="V4001" i="7"/>
  <c r="V4033" i="7"/>
  <c r="V4065" i="7"/>
  <c r="V4097" i="7"/>
  <c r="V4129" i="7"/>
  <c r="V4161" i="7"/>
  <c r="V4193" i="7"/>
  <c r="V4225" i="7"/>
  <c r="V4257" i="7"/>
  <c r="V4289" i="7"/>
  <c r="V4321" i="7"/>
  <c r="V4353" i="7"/>
  <c r="V4385" i="7"/>
  <c r="V4417" i="7"/>
  <c r="V4449" i="7"/>
  <c r="V4481" i="7"/>
  <c r="V4513" i="7"/>
  <c r="V4545" i="7"/>
  <c r="V4577" i="7"/>
  <c r="V4609" i="7"/>
  <c r="V4641" i="7"/>
  <c r="V4673" i="7"/>
  <c r="V4705" i="7"/>
  <c r="V4737" i="7"/>
  <c r="V4769" i="7"/>
  <c r="V4801" i="7"/>
  <c r="V4833" i="7"/>
  <c r="V4865" i="7"/>
  <c r="V4897" i="7"/>
  <c r="V4929" i="7"/>
  <c r="V629" i="7"/>
  <c r="V683" i="7"/>
  <c r="V733" i="7"/>
  <c r="V787" i="7"/>
  <c r="V839" i="7"/>
  <c r="V891" i="7"/>
  <c r="V945" i="7"/>
  <c r="V997" i="7"/>
  <c r="V1049" i="7"/>
  <c r="V1103" i="7"/>
  <c r="V1153" i="7"/>
  <c r="V1207" i="7"/>
  <c r="V1261" i="7"/>
  <c r="V1309" i="7"/>
  <c r="V1365" i="7"/>
  <c r="V1419" i="7"/>
  <c r="V1467" i="7"/>
  <c r="V1523" i="7"/>
  <c r="V1575" i="7"/>
  <c r="V1625" i="7"/>
  <c r="V1681" i="7"/>
  <c r="V1733" i="7"/>
  <c r="V1783" i="7"/>
  <c r="V1839" i="7"/>
  <c r="V1889" i="7"/>
  <c r="V1941" i="7"/>
  <c r="V1996" i="7"/>
  <c r="V2043" i="7"/>
  <c r="V2095" i="7"/>
  <c r="V2140" i="7"/>
  <c r="V2195" i="7"/>
  <c r="V2246" i="7"/>
  <c r="V2294" i="7"/>
  <c r="V2347" i="7"/>
  <c r="V2396" i="7"/>
  <c r="V2448" i="7"/>
  <c r="V2493" i="7"/>
  <c r="V2548" i="7"/>
  <c r="V2599" i="7"/>
  <c r="V2647" i="7"/>
  <c r="V2696" i="7"/>
  <c r="V2749" i="7"/>
  <c r="V2801" i="7"/>
  <c r="V2846" i="7"/>
  <c r="V2901" i="7"/>
  <c r="V2952" i="7"/>
  <c r="V3000" i="7"/>
  <c r="V3051" i="7"/>
  <c r="V3100" i="7"/>
  <c r="V3153" i="7"/>
  <c r="V3201" i="7"/>
  <c r="V3254" i="7"/>
  <c r="V3307" i="7"/>
  <c r="V3347" i="7"/>
  <c r="V3386" i="7"/>
  <c r="V3429" i="7"/>
  <c r="V3470" i="7"/>
  <c r="V3510" i="7"/>
  <c r="V3551" i="7"/>
  <c r="V3594" i="7"/>
  <c r="V3634" i="7"/>
  <c r="V3673" i="7"/>
  <c r="V3716" i="7"/>
  <c r="V3757" i="7"/>
  <c r="V3797" i="7"/>
  <c r="V3836" i="7"/>
  <c r="V3878" i="7"/>
  <c r="V3918" i="7"/>
  <c r="V3956" i="7"/>
  <c r="V3994" i="7"/>
  <c r="V4036" i="7"/>
  <c r="V4076" i="7"/>
  <c r="V4114" i="7"/>
  <c r="V4152" i="7"/>
  <c r="V4194" i="7"/>
  <c r="V4234" i="7"/>
  <c r="V4272" i="7"/>
  <c r="V4310" i="7"/>
  <c r="V4348" i="7"/>
  <c r="V4390" i="7"/>
  <c r="V4430" i="7"/>
  <c r="V4468" i="7"/>
  <c r="V4506" i="7"/>
  <c r="V4548" i="7"/>
  <c r="V4588" i="7"/>
  <c r="V4626" i="7"/>
  <c r="V4664" i="7"/>
  <c r="V4706" i="7"/>
  <c r="V4746" i="7"/>
  <c r="V4784" i="7"/>
  <c r="V4822" i="7"/>
  <c r="V4860" i="7"/>
  <c r="V4901" i="7"/>
  <c r="V4940" i="7"/>
  <c r="V4976" i="7"/>
  <c r="V13" i="7"/>
  <c r="V45" i="7"/>
  <c r="V77" i="7"/>
  <c r="V109" i="7"/>
  <c r="V141" i="7"/>
  <c r="V173" i="7"/>
  <c r="V205" i="7"/>
  <c r="V237" i="7"/>
  <c r="V269" i="7"/>
  <c r="V301" i="7"/>
  <c r="V333" i="7"/>
  <c r="V631" i="7"/>
  <c r="V684" i="7"/>
  <c r="V734" i="7"/>
  <c r="V789" i="7"/>
  <c r="V840" i="7"/>
  <c r="V892" i="7"/>
  <c r="V947" i="7"/>
  <c r="V998" i="7"/>
  <c r="V1050" i="7"/>
  <c r="V1105" i="7"/>
  <c r="V1156" i="7"/>
  <c r="V1208" i="7"/>
  <c r="V1263" i="7"/>
  <c r="V1310" i="7"/>
  <c r="V1366" i="7"/>
  <c r="V1421" i="7"/>
  <c r="V1468" i="7"/>
  <c r="V1524" i="7"/>
  <c r="V1579" i="7"/>
  <c r="V1626" i="7"/>
  <c r="V1682" i="7"/>
  <c r="V1735" i="7"/>
  <c r="V1784" i="7"/>
  <c r="V1840" i="7"/>
  <c r="V1893" i="7"/>
  <c r="V1942" i="7"/>
  <c r="V1997" i="7"/>
  <c r="V2044" i="7"/>
  <c r="V2096" i="7"/>
  <c r="V2141" i="7"/>
  <c r="V2196" i="7"/>
  <c r="V2247" i="7"/>
  <c r="V2295" i="7"/>
  <c r="V2350" i="7"/>
  <c r="V2397" i="7"/>
  <c r="V2449" i="7"/>
  <c r="V2494" i="7"/>
  <c r="V2549" i="7"/>
  <c r="V2600" i="7"/>
  <c r="V2648" i="7"/>
  <c r="V2701" i="7"/>
  <c r="V2750" i="7"/>
  <c r="V2802" i="7"/>
  <c r="V2849" i="7"/>
  <c r="V2902" i="7"/>
  <c r="V2955" i="7"/>
  <c r="V3001" i="7"/>
  <c r="V3052" i="7"/>
  <c r="V3105" i="7"/>
  <c r="V3155" i="7"/>
  <c r="V3204" i="7"/>
  <c r="V3255" i="7"/>
  <c r="V3308" i="7"/>
  <c r="V3348" i="7"/>
  <c r="V3387" i="7"/>
  <c r="V3430" i="7"/>
  <c r="V3471" i="7"/>
  <c r="V3511" i="7"/>
  <c r="V3554" i="7"/>
  <c r="V3595" i="7"/>
  <c r="V3635" i="7"/>
  <c r="V3674" i="7"/>
  <c r="V3717" i="7"/>
  <c r="V3758" i="7"/>
  <c r="V3798" i="7"/>
  <c r="V3839" i="7"/>
  <c r="V3881" i="7"/>
  <c r="V3919" i="7"/>
  <c r="V3957" i="7"/>
  <c r="V3995" i="7"/>
  <c r="V4037" i="7"/>
  <c r="V4077" i="7"/>
  <c r="V4115" i="7"/>
  <c r="V4153" i="7"/>
  <c r="V4195" i="7"/>
  <c r="V4235" i="7"/>
  <c r="V4273" i="7"/>
  <c r="V4311" i="7"/>
  <c r="V4351" i="7"/>
  <c r="V4393" i="7"/>
  <c r="V4431" i="7"/>
  <c r="V4469" i="7"/>
  <c r="V4507" i="7"/>
  <c r="V4549" i="7"/>
  <c r="V4589" i="7"/>
  <c r="V4627" i="7"/>
  <c r="V4665" i="7"/>
  <c r="V4707" i="7"/>
  <c r="V4747" i="7"/>
  <c r="V4785" i="7"/>
  <c r="V4823" i="7"/>
  <c r="V4863" i="7"/>
  <c r="V4902" i="7"/>
  <c r="V4941" i="7"/>
  <c r="V4977" i="7"/>
  <c r="V14" i="7"/>
  <c r="V46" i="7"/>
  <c r="V78" i="7"/>
  <c r="V110" i="7"/>
  <c r="V142" i="7"/>
  <c r="V633" i="7"/>
  <c r="V685" i="7"/>
  <c r="V737" i="7"/>
  <c r="V791" i="7"/>
  <c r="V843" i="7"/>
  <c r="V893" i="7"/>
  <c r="V949" i="7"/>
  <c r="V999" i="7"/>
  <c r="V1051" i="7"/>
  <c r="V1107" i="7"/>
  <c r="V1157" i="7"/>
  <c r="V1209" i="7"/>
  <c r="V1265" i="7"/>
  <c r="V1313" i="7"/>
  <c r="V1367" i="7"/>
  <c r="V1423" i="7"/>
  <c r="V1469" i="7"/>
  <c r="V1525" i="7"/>
  <c r="V1581" i="7"/>
  <c r="V1627" i="7"/>
  <c r="V1683" i="7"/>
  <c r="V1739" i="7"/>
  <c r="V1785" i="7"/>
  <c r="V1841" i="7"/>
  <c r="V1895" i="7"/>
  <c r="V1943" i="7"/>
  <c r="V1998" i="7"/>
  <c r="V2045" i="7"/>
  <c r="V2097" i="7"/>
  <c r="V2142" i="7"/>
  <c r="V2199" i="7"/>
  <c r="V2251" i="7"/>
  <c r="V2296" i="7"/>
  <c r="V2351" i="7"/>
  <c r="V2398" i="7"/>
  <c r="V2450" i="7"/>
  <c r="V2497" i="7"/>
  <c r="V2550" i="7"/>
  <c r="V2603" i="7"/>
  <c r="V2649" i="7"/>
  <c r="V2704" i="7"/>
  <c r="V2753" i="7"/>
  <c r="V2803" i="7"/>
  <c r="V2852" i="7"/>
  <c r="V2903" i="7"/>
  <c r="V2956" i="7"/>
  <c r="V3002" i="7"/>
  <c r="V3055" i="7"/>
  <c r="V3108" i="7"/>
  <c r="V3156" i="7"/>
  <c r="V3205" i="7"/>
  <c r="V3256" i="7"/>
  <c r="V3309" i="7"/>
  <c r="V3349" i="7"/>
  <c r="V3388" i="7"/>
  <c r="V3433" i="7"/>
  <c r="V3473" i="7"/>
  <c r="V3512" i="7"/>
  <c r="V3555" i="7"/>
  <c r="V3596" i="7"/>
  <c r="V3636" i="7"/>
  <c r="V3675" i="7"/>
  <c r="V3718" i="7"/>
  <c r="V3759" i="7"/>
  <c r="V3799" i="7"/>
  <c r="V3842" i="7"/>
  <c r="V3882" i="7"/>
  <c r="V3920" i="7"/>
  <c r="V3958" i="7"/>
  <c r="V3996" i="7"/>
  <c r="V4038" i="7"/>
  <c r="V4078" i="7"/>
  <c r="V4116" i="7"/>
  <c r="V4154" i="7"/>
  <c r="V4196" i="7"/>
  <c r="V4236" i="7"/>
  <c r="V4274" i="7"/>
  <c r="V4312" i="7"/>
  <c r="V4354" i="7"/>
  <c r="V4394" i="7"/>
  <c r="V4432" i="7"/>
  <c r="V4470" i="7"/>
  <c r="V4508" i="7"/>
  <c r="V4550" i="7"/>
  <c r="V4590" i="7"/>
  <c r="V638" i="7"/>
  <c r="V694" i="7"/>
  <c r="V748" i="7"/>
  <c r="V796" i="7"/>
  <c r="V852" i="7"/>
  <c r="V904" i="7"/>
  <c r="V954" i="7"/>
  <c r="V1010" i="7"/>
  <c r="V1062" i="7"/>
  <c r="V1112" i="7"/>
  <c r="V1168" i="7"/>
  <c r="V1220" i="7"/>
  <c r="V1270" i="7"/>
  <c r="V1326" i="7"/>
  <c r="V1374" i="7"/>
  <c r="V1428" i="7"/>
  <c r="V1484" i="7"/>
  <c r="V1532" i="7"/>
  <c r="V1586" i="7"/>
  <c r="V1640" i="7"/>
  <c r="V1690" i="7"/>
  <c r="V1744" i="7"/>
  <c r="V1798" i="7"/>
  <c r="V1848" i="7"/>
  <c r="V1902" i="7"/>
  <c r="V1956" i="7"/>
  <c r="V2005" i="7"/>
  <c r="V2055" i="7"/>
  <c r="V2102" i="7"/>
  <c r="V2157" i="7"/>
  <c r="V2204" i="7"/>
  <c r="V2256" i="7"/>
  <c r="V2305" i="7"/>
  <c r="V2358" i="7"/>
  <c r="V2408" i="7"/>
  <c r="V2455" i="7"/>
  <c r="V2510" i="7"/>
  <c r="V2557" i="7"/>
  <c r="V644" i="7"/>
  <c r="V696" i="7"/>
  <c r="V751" i="7"/>
  <c r="V798" i="7"/>
  <c r="V854" i="7"/>
  <c r="V909" i="7"/>
  <c r="V956" i="7"/>
  <c r="V1012" i="7"/>
  <c r="V1067" i="7"/>
  <c r="V1114" i="7"/>
  <c r="V1170" i="7"/>
  <c r="V1223" i="7"/>
  <c r="V1272" i="7"/>
  <c r="V1328" i="7"/>
  <c r="V1381" i="7"/>
  <c r="V1430" i="7"/>
  <c r="V1486" i="7"/>
  <c r="V1537" i="7"/>
  <c r="V1588" i="7"/>
  <c r="V1644" i="7"/>
  <c r="V1693" i="7"/>
  <c r="V1746" i="7"/>
  <c r="V1800" i="7"/>
  <c r="V1851" i="7"/>
  <c r="V1904" i="7"/>
  <c r="V1958" i="7"/>
  <c r="V2007" i="7"/>
  <c r="V2059" i="7"/>
  <c r="V2104" i="7"/>
  <c r="V2161" i="7"/>
  <c r="V2209" i="7"/>
  <c r="V2258" i="7"/>
  <c r="V2311" i="7"/>
  <c r="V2360" i="7"/>
  <c r="V2412" i="7"/>
  <c r="V2457" i="7"/>
  <c r="V2512" i="7"/>
  <c r="V2561" i="7"/>
  <c r="V2611" i="7"/>
  <c r="V2664" i="7"/>
  <c r="V2713" i="7"/>
  <c r="V2765" i="7"/>
  <c r="V2810" i="7"/>
  <c r="V2865" i="7"/>
  <c r="V2916" i="7"/>
  <c r="V2964" i="7"/>
  <c r="V3015" i="7"/>
  <c r="V3066" i="7"/>
  <c r="V3118" i="7"/>
  <c r="V3163" i="7"/>
  <c r="V3218" i="7"/>
  <c r="V3269" i="7"/>
  <c r="V3317" i="7"/>
  <c r="V3356" i="7"/>
  <c r="V3401" i="7"/>
  <c r="V3441" i="7"/>
  <c r="V3480" i="7"/>
  <c r="V3523" i="7"/>
  <c r="V3564" i="7"/>
  <c r="V3604" i="7"/>
  <c r="V3643" i="7"/>
  <c r="V3686" i="7"/>
  <c r="V3727" i="7"/>
  <c r="V3767" i="7"/>
  <c r="V3810" i="7"/>
  <c r="V3851" i="7"/>
  <c r="V3889" i="7"/>
  <c r="V657" i="7"/>
  <c r="V709" i="7"/>
  <c r="V759" i="7"/>
  <c r="V815" i="7"/>
  <c r="V865" i="7"/>
  <c r="V917" i="7"/>
  <c r="V973" i="7"/>
  <c r="V1021" i="7"/>
  <c r="V1075" i="7"/>
  <c r="V1131" i="7"/>
  <c r="V1179" i="7"/>
  <c r="V1233" i="7"/>
  <c r="V1287" i="7"/>
  <c r="V1337" i="7"/>
  <c r="V1391" i="7"/>
  <c r="V1445" i="7"/>
  <c r="V1495" i="7"/>
  <c r="V1549" i="7"/>
  <c r="V1601" i="7"/>
  <c r="V1653" i="7"/>
  <c r="V1707" i="7"/>
  <c r="V1757" i="7"/>
  <c r="V1811" i="7"/>
  <c r="V1863" i="7"/>
  <c r="V1915" i="7"/>
  <c r="V1969" i="7"/>
  <c r="V2017" i="7"/>
  <c r="V2066" i="7"/>
  <c r="V2123" i="7"/>
  <c r="V2169" i="7"/>
  <c r="V616" i="7"/>
  <c r="V666" i="7"/>
  <c r="V720" i="7"/>
  <c r="V774" i="7"/>
  <c r="V824" i="7"/>
  <c r="V878" i="7"/>
  <c r="V932" i="7"/>
  <c r="V982" i="7"/>
  <c r="V1036" i="7"/>
  <c r="V1086" i="7"/>
  <c r="V1140" i="7"/>
  <c r="V1192" i="7"/>
  <c r="V1244" i="7"/>
  <c r="V1298" i="7"/>
  <c r="V1350" i="7"/>
  <c r="V1402" i="7"/>
  <c r="V1456" i="7"/>
  <c r="V1508" i="7"/>
  <c r="V1560" i="7"/>
  <c r="V1614" i="7"/>
  <c r="V1662" i="7"/>
  <c r="V1718" i="7"/>
  <c r="V1772" i="7"/>
  <c r="V1820" i="7"/>
  <c r="V1876" i="7"/>
  <c r="V1928" i="7"/>
  <c r="V1977" i="7"/>
  <c r="V2028" i="7"/>
  <c r="V2081" i="7"/>
  <c r="V2131" i="7"/>
  <c r="V2180" i="7"/>
  <c r="V2231" i="7"/>
  <c r="V2284" i="7"/>
  <c r="V2330" i="7"/>
  <c r="V2381" i="7"/>
  <c r="V2430" i="7"/>
  <c r="V2483" i="7"/>
  <c r="V2533" i="7"/>
  <c r="V2584" i="7"/>
  <c r="V2637" i="7"/>
  <c r="V2683" i="7"/>
  <c r="V2734" i="7"/>
  <c r="V2785" i="7"/>
  <c r="V2836" i="7"/>
  <c r="V2886" i="7"/>
  <c r="V2935" i="7"/>
  <c r="V2990" i="7"/>
  <c r="V3036" i="7"/>
  <c r="V3087" i="7"/>
  <c r="V3140" i="7"/>
  <c r="V3189" i="7"/>
  <c r="V3239" i="7"/>
  <c r="V3286" i="7"/>
  <c r="V3337" i="7"/>
  <c r="V3377" i="7"/>
  <c r="V3416" i="7"/>
  <c r="V3459" i="7"/>
  <c r="V3500" i="7"/>
  <c r="V3540" i="7"/>
  <c r="V3579" i="7"/>
  <c r="V3622" i="7"/>
  <c r="V3663" i="7"/>
  <c r="V3703" i="7"/>
  <c r="V3746" i="7"/>
  <c r="V3787" i="7"/>
  <c r="V3827" i="7"/>
  <c r="V3865" i="7"/>
  <c r="V3907" i="7"/>
  <c r="V3947" i="7"/>
  <c r="V3985" i="7"/>
  <c r="V4023" i="7"/>
  <c r="V620" i="7"/>
  <c r="V669" i="7"/>
  <c r="V722" i="7"/>
  <c r="V776" i="7"/>
  <c r="V827" i="7"/>
  <c r="V880" i="7"/>
  <c r="V934" i="7"/>
  <c r="V985" i="7"/>
  <c r="V1038" i="7"/>
  <c r="V1092" i="7"/>
  <c r="V1143" i="7"/>
  <c r="V1196" i="7"/>
  <c r="V1246" i="7"/>
  <c r="V1301" i="7"/>
  <c r="V1352" i="7"/>
  <c r="V1404" i="7"/>
  <c r="V1459" i="7"/>
  <c r="V1510" i="7"/>
  <c r="V1562" i="7"/>
  <c r="V1617" i="7"/>
  <c r="V1668" i="7"/>
  <c r="V1720" i="7"/>
  <c r="V1775" i="7"/>
  <c r="V1822" i="7"/>
  <c r="V1878" i="7"/>
  <c r="V1933" i="7"/>
  <c r="V1979" i="7"/>
  <c r="V2034" i="7"/>
  <c r="V2085" i="7"/>
  <c r="V2133" i="7"/>
  <c r="V2182" i="7"/>
  <c r="V2233" i="7"/>
  <c r="V2286" i="7"/>
  <c r="V2332" i="7"/>
  <c r="V2385" i="7"/>
  <c r="V2438" i="7"/>
  <c r="V2486" i="7"/>
  <c r="V2535" i="7"/>
  <c r="V2586" i="7"/>
  <c r="V2639" i="7"/>
  <c r="V2685" i="7"/>
  <c r="V2736" i="7"/>
  <c r="V2791" i="7"/>
  <c r="V2839" i="7"/>
  <c r="V2888" i="7"/>
  <c r="V2939" i="7"/>
  <c r="V2992" i="7"/>
  <c r="V3038" i="7"/>
  <c r="V3089" i="7"/>
  <c r="V3142" i="7"/>
  <c r="V3191" i="7"/>
  <c r="V3243" i="7"/>
  <c r="V3292" i="7"/>
  <c r="V3339" i="7"/>
  <c r="V3379" i="7"/>
  <c r="V3418" i="7"/>
  <c r="V3461" i="7"/>
  <c r="V3502" i="7"/>
  <c r="V3542" i="7"/>
  <c r="V3583" i="7"/>
  <c r="V3626" i="7"/>
  <c r="V3666" i="7"/>
  <c r="V3705" i="7"/>
  <c r="V3748" i="7"/>
  <c r="V3789" i="7"/>
  <c r="V3829" i="7"/>
  <c r="V3867" i="7"/>
  <c r="V3909" i="7"/>
  <c r="V3949" i="7"/>
  <c r="V3987" i="7"/>
  <c r="V621" i="7"/>
  <c r="V673" i="7"/>
  <c r="V723" i="7"/>
  <c r="V779" i="7"/>
  <c r="V829" i="7"/>
  <c r="V881" i="7"/>
  <c r="V935" i="7"/>
  <c r="V987" i="7"/>
  <c r="V1039" i="7"/>
  <c r="V1093" i="7"/>
  <c r="V1145" i="7"/>
  <c r="V1197" i="7"/>
  <c r="V1249" i="7"/>
  <c r="V1303" i="7"/>
  <c r="V1355" i="7"/>
  <c r="V1405" i="7"/>
  <c r="V1461" i="7"/>
  <c r="V1511" i="7"/>
  <c r="V1563" i="7"/>
  <c r="V1619" i="7"/>
  <c r="V1669" i="7"/>
  <c r="V1721" i="7"/>
  <c r="V1777" i="7"/>
  <c r="V1825" i="7"/>
  <c r="V1879" i="7"/>
  <c r="V1935" i="7"/>
  <c r="V1980" i="7"/>
  <c r="V2035" i="7"/>
  <c r="V2086" i="7"/>
  <c r="V2134" i="7"/>
  <c r="V2183" i="7"/>
  <c r="V2234" i="7"/>
  <c r="V2287" i="7"/>
  <c r="V2333" i="7"/>
  <c r="V2388" i="7"/>
  <c r="V2439" i="7"/>
  <c r="V2487" i="7"/>
  <c r="V2536" i="7"/>
  <c r="V2587" i="7"/>
  <c r="V2640" i="7"/>
  <c r="V2686" i="7"/>
  <c r="V2739" i="7"/>
  <c r="V2792" i="7"/>
  <c r="V2840" i="7"/>
  <c r="V2891" i="7"/>
  <c r="V2940" i="7"/>
  <c r="V2993" i="7"/>
  <c r="V3041" i="7"/>
  <c r="V3090" i="7"/>
  <c r="V3147" i="7"/>
  <c r="V3193" i="7"/>
  <c r="V3244" i="7"/>
  <c r="V3293" i="7"/>
  <c r="V3340" i="7"/>
  <c r="V3380" i="7"/>
  <c r="V3419" i="7"/>
  <c r="V3462" i="7"/>
  <c r="V3503" i="7"/>
  <c r="V3543" i="7"/>
  <c r="V3586" i="7"/>
  <c r="V3627" i="7"/>
  <c r="V3667" i="7"/>
  <c r="V3706" i="7"/>
  <c r="V3749" i="7"/>
  <c r="V3790" i="7"/>
  <c r="V3830" i="7"/>
  <c r="V3868" i="7"/>
  <c r="V3910" i="7"/>
  <c r="V3950" i="7"/>
  <c r="V3988" i="7"/>
  <c r="V4026" i="7"/>
  <c r="V622" i="7"/>
  <c r="V676" i="7"/>
  <c r="V724" i="7"/>
  <c r="V780" i="7"/>
  <c r="V830" i="7"/>
  <c r="V882" i="7"/>
  <c r="V936" i="7"/>
  <c r="V988" i="7"/>
  <c r="V1040" i="7"/>
  <c r="V1094" i="7"/>
  <c r="V1146" i="7"/>
  <c r="V1198" i="7"/>
  <c r="V1252" i="7"/>
  <c r="V1304" i="7"/>
  <c r="V1356" i="7"/>
  <c r="V1406" i="7"/>
  <c r="V1462" i="7"/>
  <c r="V1512" i="7"/>
  <c r="V1564" i="7"/>
  <c r="V1620" i="7"/>
  <c r="V1670" i="7"/>
  <c r="V1722" i="7"/>
  <c r="V1778" i="7"/>
  <c r="V1828" i="7"/>
  <c r="V1880" i="7"/>
  <c r="V1936" i="7"/>
  <c r="V1981" i="7"/>
  <c r="V2036" i="7"/>
  <c r="V2087" i="7"/>
  <c r="V2135" i="7"/>
  <c r="V2184" i="7"/>
  <c r="V2237" i="7"/>
  <c r="V2289" i="7"/>
  <c r="V2334" i="7"/>
  <c r="V2389" i="7"/>
  <c r="V2440" i="7"/>
  <c r="V2488" i="7"/>
  <c r="V2539" i="7"/>
  <c r="V2588" i="7"/>
  <c r="V2641" i="7"/>
  <c r="V2689" i="7"/>
  <c r="V2742" i="7"/>
  <c r="V2795" i="7"/>
  <c r="V2841" i="7"/>
  <c r="V2892" i="7"/>
  <c r="V2941" i="7"/>
  <c r="V2994" i="7"/>
  <c r="V3044" i="7"/>
  <c r="V3093" i="7"/>
  <c r="V3148" i="7"/>
  <c r="V3194" i="7"/>
  <c r="V3245" i="7"/>
  <c r="V3294" i="7"/>
  <c r="V3341" i="7"/>
  <c r="V3381" i="7"/>
  <c r="V3420" i="7"/>
  <c r="V3465" i="7"/>
  <c r="V3505" i="7"/>
  <c r="V3544" i="7"/>
  <c r="V3587" i="7"/>
  <c r="V3628" i="7"/>
  <c r="V3668" i="7"/>
  <c r="V3707" i="7"/>
  <c r="V3750" i="7"/>
  <c r="V3791" i="7"/>
  <c r="V3831" i="7"/>
  <c r="V3871" i="7"/>
  <c r="V3913" i="7"/>
  <c r="V3951" i="7"/>
  <c r="V625" i="7"/>
  <c r="V677" i="7"/>
  <c r="V725" i="7"/>
  <c r="V783" i="7"/>
  <c r="V833" i="7"/>
  <c r="V883" i="7"/>
  <c r="V941" i="7"/>
  <c r="V989" i="7"/>
  <c r="V1041" i="7"/>
  <c r="V1099" i="7"/>
  <c r="V1147" i="7"/>
  <c r="V1199" i="7"/>
  <c r="V1255" i="7"/>
  <c r="V1305" i="7"/>
  <c r="V1357" i="7"/>
  <c r="V1413" i="7"/>
  <c r="V1463" i="7"/>
  <c r="V1515" i="7"/>
  <c r="V1569" i="7"/>
  <c r="V1621" i="7"/>
  <c r="V1671" i="7"/>
  <c r="V1725" i="7"/>
  <c r="V1779" i="7"/>
  <c r="V1829" i="7"/>
  <c r="V1883" i="7"/>
  <c r="V1937" i="7"/>
  <c r="V1982" i="7"/>
  <c r="V2037" i="7"/>
  <c r="V2088" i="7"/>
  <c r="V2136" i="7"/>
  <c r="V2189" i="7"/>
  <c r="V2238" i="7"/>
  <c r="V2290" i="7"/>
  <c r="V2337" i="7"/>
  <c r="V2390" i="7"/>
  <c r="V2443" i="7"/>
  <c r="V2489" i="7"/>
  <c r="V2540" i="7"/>
  <c r="V2593" i="7"/>
  <c r="V2643" i="7"/>
  <c r="V2692" i="7"/>
  <c r="V2743" i="7"/>
  <c r="V2796" i="7"/>
  <c r="V2842" i="7"/>
  <c r="V2893" i="7"/>
  <c r="V2942" i="7"/>
  <c r="V2995" i="7"/>
  <c r="V3045" i="7"/>
  <c r="V3096" i="7"/>
  <c r="V3149" i="7"/>
  <c r="V3195" i="7"/>
  <c r="V3246" i="7"/>
  <c r="V3297" i="7"/>
  <c r="V3342" i="7"/>
  <c r="V3382" i="7"/>
  <c r="V3423" i="7"/>
  <c r="V645" i="7"/>
  <c r="V719" i="7"/>
  <c r="V804" i="7"/>
  <c r="V879" i="7"/>
  <c r="V961" i="7"/>
  <c r="V1042" i="7"/>
  <c r="V1118" i="7"/>
  <c r="V1203" i="7"/>
  <c r="V1281" i="7"/>
  <c r="V1364" i="7"/>
  <c r="V1444" i="7"/>
  <c r="V1526" i="7"/>
  <c r="V1604" i="7"/>
  <c r="V1687" i="7"/>
  <c r="V1761" i="7"/>
  <c r="V1846" i="7"/>
  <c r="V1918" i="7"/>
  <c r="V2004" i="7"/>
  <c r="V2074" i="7"/>
  <c r="V2158" i="7"/>
  <c r="V2224" i="7"/>
  <c r="V2300" i="7"/>
  <c r="V2374" i="7"/>
  <c r="V2452" i="7"/>
  <c r="V2521" i="7"/>
  <c r="V2598" i="7"/>
  <c r="V2669" i="7"/>
  <c r="V2732" i="7"/>
  <c r="V2807" i="7"/>
  <c r="V2874" i="7"/>
  <c r="V2950" i="7"/>
  <c r="V3021" i="7"/>
  <c r="V3084" i="7"/>
  <c r="V3159" i="7"/>
  <c r="V3226" i="7"/>
  <c r="V3300" i="7"/>
  <c r="V3359" i="7"/>
  <c r="V3412" i="7"/>
  <c r="V3474" i="7"/>
  <c r="V3526" i="7"/>
  <c r="V3576" i="7"/>
  <c r="V3637" i="7"/>
  <c r="V3691" i="7"/>
  <c r="V3739" i="7"/>
  <c r="V3800" i="7"/>
  <c r="V3854" i="7"/>
  <c r="V3900" i="7"/>
  <c r="V3955" i="7"/>
  <c r="V4006" i="7"/>
  <c r="V4051" i="7"/>
  <c r="V4092" i="7"/>
  <c r="V4139" i="7"/>
  <c r="V4180" i="7"/>
  <c r="V4223" i="7"/>
  <c r="V4268" i="7"/>
  <c r="V4309" i="7"/>
  <c r="V4357" i="7"/>
  <c r="V4400" i="7"/>
  <c r="V4441" i="7"/>
  <c r="V4486" i="7"/>
  <c r="V4529" i="7"/>
  <c r="V4570" i="7"/>
  <c r="V4617" i="7"/>
  <c r="V4657" i="7"/>
  <c r="V4697" i="7"/>
  <c r="V4741" i="7"/>
  <c r="V4783" i="7"/>
  <c r="V4825" i="7"/>
  <c r="V4869" i="7"/>
  <c r="V4910" i="7"/>
  <c r="V4949" i="7"/>
  <c r="V4987" i="7"/>
  <c r="V26" i="7"/>
  <c r="V60" i="7"/>
  <c r="V94" i="7"/>
  <c r="V128" i="7"/>
  <c r="V162" i="7"/>
  <c r="V195" i="7"/>
  <c r="V228" i="7"/>
  <c r="V261" i="7"/>
  <c r="V294" i="7"/>
  <c r="V327" i="7"/>
  <c r="V360" i="7"/>
  <c r="V392" i="7"/>
  <c r="V424" i="7"/>
  <c r="V456" i="7"/>
  <c r="V488" i="7"/>
  <c r="V520" i="7"/>
  <c r="V552" i="7"/>
  <c r="V584" i="7"/>
  <c r="V295" i="7"/>
  <c r="V361" i="7"/>
  <c r="V425" i="7"/>
  <c r="V457" i="7"/>
  <c r="V521" i="7"/>
  <c r="V553" i="7"/>
  <c r="V490" i="7"/>
  <c r="V1448" i="7"/>
  <c r="V2084" i="7"/>
  <c r="V2456" i="7"/>
  <c r="V2744" i="7"/>
  <c r="V3024" i="7"/>
  <c r="V3229" i="7"/>
  <c r="V3415" i="7"/>
  <c r="V3640" i="7"/>
  <c r="V3857" i="7"/>
  <c r="V4054" i="7"/>
  <c r="V646" i="7"/>
  <c r="V721" i="7"/>
  <c r="V805" i="7"/>
  <c r="V884" i="7"/>
  <c r="V964" i="7"/>
  <c r="V1045" i="7"/>
  <c r="V1125" i="7"/>
  <c r="V1206" i="7"/>
  <c r="V1286" i="7"/>
  <c r="V1368" i="7"/>
  <c r="V1446" i="7"/>
  <c r="V1529" i="7"/>
  <c r="V1605" i="7"/>
  <c r="V1688" i="7"/>
  <c r="V1764" i="7"/>
  <c r="V1847" i="7"/>
  <c r="V1925" i="7"/>
  <c r="V2006" i="7"/>
  <c r="V2075" i="7"/>
  <c r="V2162" i="7"/>
  <c r="V2227" i="7"/>
  <c r="V2310" i="7"/>
  <c r="V2375" i="7"/>
  <c r="V2453" i="7"/>
  <c r="V2523" i="7"/>
  <c r="V2605" i="7"/>
  <c r="V2670" i="7"/>
  <c r="V2733" i="7"/>
  <c r="V2808" i="7"/>
  <c r="V2875" i="7"/>
  <c r="V2951" i="7"/>
  <c r="V3022" i="7"/>
  <c r="V3085" i="7"/>
  <c r="V3160" i="7"/>
  <c r="V3227" i="7"/>
  <c r="V3303" i="7"/>
  <c r="V3362" i="7"/>
  <c r="V3413" i="7"/>
  <c r="V3475" i="7"/>
  <c r="V3529" i="7"/>
  <c r="V3577" i="7"/>
  <c r="V3638" i="7"/>
  <c r="V3692" i="7"/>
  <c r="V3740" i="7"/>
  <c r="V3801" i="7"/>
  <c r="V3855" i="7"/>
  <c r="V3903" i="7"/>
  <c r="V3959" i="7"/>
  <c r="V4009" i="7"/>
  <c r="V4052" i="7"/>
  <c r="V4095" i="7"/>
  <c r="V4140" i="7"/>
  <c r="V4181" i="7"/>
  <c r="V4226" i="7"/>
  <c r="V4269" i="7"/>
  <c r="V4313" i="7"/>
  <c r="V4358" i="7"/>
  <c r="V4401" i="7"/>
  <c r="V4442" i="7"/>
  <c r="V4489" i="7"/>
  <c r="V4530" i="7"/>
  <c r="V4571" i="7"/>
  <c r="V4618" i="7"/>
  <c r="V4658" i="7"/>
  <c r="V4698" i="7"/>
  <c r="V4742" i="7"/>
  <c r="V4786" i="7"/>
  <c r="V4826" i="7"/>
  <c r="V4870" i="7"/>
  <c r="V4911" i="7"/>
  <c r="V4950" i="7"/>
  <c r="V4988" i="7"/>
  <c r="V27" i="7"/>
  <c r="V61" i="7"/>
  <c r="V95" i="7"/>
  <c r="V129" i="7"/>
  <c r="V163" i="7"/>
  <c r="V196" i="7"/>
  <c r="V229" i="7"/>
  <c r="V262" i="7"/>
  <c r="V328" i="7"/>
  <c r="V393" i="7"/>
  <c r="V489" i="7"/>
  <c r="V585" i="7"/>
  <c r="V554" i="7"/>
  <c r="V1611" i="7"/>
  <c r="V2232" i="7"/>
  <c r="V2607" i="7"/>
  <c r="V2878" i="7"/>
  <c r="V3088" i="7"/>
  <c r="V3310" i="7"/>
  <c r="V3531" i="7"/>
  <c r="V3747" i="7"/>
  <c r="V3961" i="7"/>
  <c r="V4099" i="7"/>
  <c r="V647" i="7"/>
  <c r="V726" i="7"/>
  <c r="V806" i="7"/>
  <c r="V887" i="7"/>
  <c r="V967" i="7"/>
  <c r="V1048" i="7"/>
  <c r="V1128" i="7"/>
  <c r="V1210" i="7"/>
  <c r="V1288" i="7"/>
  <c r="V1371" i="7"/>
  <c r="V1447" i="7"/>
  <c r="V1530" i="7"/>
  <c r="V1606" i="7"/>
  <c r="V1689" i="7"/>
  <c r="V1767" i="7"/>
  <c r="V1849" i="7"/>
  <c r="V1926" i="7"/>
  <c r="V2008" i="7"/>
  <c r="V2076" i="7"/>
  <c r="V2163" i="7"/>
  <c r="V2230" i="7"/>
  <c r="V2312" i="7"/>
  <c r="V2376" i="7"/>
  <c r="V2454" i="7"/>
  <c r="V2524" i="7"/>
  <c r="V2606" i="7"/>
  <c r="V2673" i="7"/>
  <c r="V2735" i="7"/>
  <c r="V2809" i="7"/>
  <c r="V2877" i="7"/>
  <c r="V2957" i="7"/>
  <c r="V3023" i="7"/>
  <c r="V3086" i="7"/>
  <c r="V3161" i="7"/>
  <c r="V3228" i="7"/>
  <c r="V3304" i="7"/>
  <c r="V3363" i="7"/>
  <c r="V3414" i="7"/>
  <c r="V3476" i="7"/>
  <c r="V3530" i="7"/>
  <c r="V3578" i="7"/>
  <c r="V3639" i="7"/>
  <c r="V3693" i="7"/>
  <c r="V3743" i="7"/>
  <c r="V3802" i="7"/>
  <c r="V3856" i="7"/>
  <c r="V3906" i="7"/>
  <c r="V3960" i="7"/>
  <c r="V4010" i="7"/>
  <c r="V4053" i="7"/>
  <c r="V4098" i="7"/>
  <c r="V4141" i="7"/>
  <c r="V4182" i="7"/>
  <c r="V4227" i="7"/>
  <c r="V4270" i="7"/>
  <c r="V4314" i="7"/>
  <c r="V4361" i="7"/>
  <c r="V4402" i="7"/>
  <c r="V4443" i="7"/>
  <c r="V4490" i="7"/>
  <c r="V4531" i="7"/>
  <c r="V4572" i="7"/>
  <c r="V4619" i="7"/>
  <c r="V4659" i="7"/>
  <c r="V4699" i="7"/>
  <c r="V4745" i="7"/>
  <c r="V4787" i="7"/>
  <c r="V4827" i="7"/>
  <c r="V4873" i="7"/>
  <c r="V4912" i="7"/>
  <c r="V4951" i="7"/>
  <c r="V4991" i="7"/>
  <c r="V28" i="7"/>
  <c r="V62" i="7"/>
  <c r="V96" i="7"/>
  <c r="V130" i="7"/>
  <c r="V164" i="7"/>
  <c r="V197" i="7"/>
  <c r="V230" i="7"/>
  <c r="V263" i="7"/>
  <c r="V296" i="7"/>
  <c r="V329" i="7"/>
  <c r="V362" i="7"/>
  <c r="V394" i="7"/>
  <c r="V426" i="7"/>
  <c r="V458" i="7"/>
  <c r="V522" i="7"/>
  <c r="V586" i="7"/>
  <c r="V648" i="7"/>
  <c r="V729" i="7"/>
  <c r="V811" i="7"/>
  <c r="V890" i="7"/>
  <c r="V972" i="7"/>
  <c r="V1052" i="7"/>
  <c r="V1132" i="7"/>
  <c r="V1213" i="7"/>
  <c r="V1291" i="7"/>
  <c r="V1372" i="7"/>
  <c r="V1531" i="7"/>
  <c r="V1691" i="7"/>
  <c r="V1768" i="7"/>
  <c r="V1853" i="7"/>
  <c r="V1927" i="7"/>
  <c r="V2009" i="7"/>
  <c r="V2164" i="7"/>
  <c r="V2315" i="7"/>
  <c r="V2379" i="7"/>
  <c r="V2525" i="7"/>
  <c r="V2674" i="7"/>
  <c r="V2811" i="7"/>
  <c r="V2959" i="7"/>
  <c r="V3162" i="7"/>
  <c r="V3364" i="7"/>
  <c r="V3477" i="7"/>
  <c r="V3580" i="7"/>
  <c r="V3694" i="7"/>
  <c r="V3803" i="7"/>
  <c r="V3908" i="7"/>
  <c r="V4011" i="7"/>
  <c r="V4142" i="7"/>
  <c r="V659" i="7"/>
  <c r="V744" i="7"/>
  <c r="V818" i="7"/>
  <c r="V903" i="7"/>
  <c r="V979" i="7"/>
  <c r="V1063" i="7"/>
  <c r="V1138" i="7"/>
  <c r="V1227" i="7"/>
  <c r="V1297" i="7"/>
  <c r="V1384" i="7"/>
  <c r="V1457" i="7"/>
  <c r="V1543" i="7"/>
  <c r="V1622" i="7"/>
  <c r="V1702" i="7"/>
  <c r="V1781" i="7"/>
  <c r="V1861" i="7"/>
  <c r="V1940" i="7"/>
  <c r="V2014" i="7"/>
  <c r="V2098" i="7"/>
  <c r="V2170" i="7"/>
  <c r="V2252" i="7"/>
  <c r="V2321" i="7"/>
  <c r="V2392" i="7"/>
  <c r="V2469" i="7"/>
  <c r="V2534" i="7"/>
  <c r="V2612" i="7"/>
  <c r="V2678" i="7"/>
  <c r="V2757" i="7"/>
  <c r="V2823" i="7"/>
  <c r="V2887" i="7"/>
  <c r="V2963" i="7"/>
  <c r="V3030" i="7"/>
  <c r="V3109" i="7"/>
  <c r="V3173" i="7"/>
  <c r="V3238" i="7"/>
  <c r="V3315" i="7"/>
  <c r="V3370" i="7"/>
  <c r="V3428" i="7"/>
  <c r="V3482" i="7"/>
  <c r="V3535" i="7"/>
  <c r="V3593" i="7"/>
  <c r="V3647" i="7"/>
  <c r="V3699" i="7"/>
  <c r="V3756" i="7"/>
  <c r="V3812" i="7"/>
  <c r="V3861" i="7"/>
  <c r="V3917" i="7"/>
  <c r="V3967" i="7"/>
  <c r="V4015" i="7"/>
  <c r="V4058" i="7"/>
  <c r="V4105" i="7"/>
  <c r="V4146" i="7"/>
  <c r="V4187" i="7"/>
  <c r="V4237" i="7"/>
  <c r="V4278" i="7"/>
  <c r="V4323" i="7"/>
  <c r="V4366" i="7"/>
  <c r="V4407" i="7"/>
  <c r="V4452" i="7"/>
  <c r="V4495" i="7"/>
  <c r="V4536" i="7"/>
  <c r="V4581" i="7"/>
  <c r="V4624" i="7"/>
  <c r="V4666" i="7"/>
  <c r="V4710" i="7"/>
  <c r="V4752" i="7"/>
  <c r="V4792" i="7"/>
  <c r="V4836" i="7"/>
  <c r="V4878" i="7"/>
  <c r="V4917" i="7"/>
  <c r="V4956" i="7"/>
  <c r="V4996" i="7"/>
  <c r="V33" i="7"/>
  <c r="V67" i="7"/>
  <c r="V101" i="7"/>
  <c r="V135" i="7"/>
  <c r="V169" i="7"/>
  <c r="V202" i="7"/>
  <c r="V235" i="7"/>
  <c r="V268" i="7"/>
  <c r="V302" i="7"/>
  <c r="V335" i="7"/>
  <c r="V367" i="7"/>
  <c r="V399" i="7"/>
  <c r="V431" i="7"/>
  <c r="V678" i="7"/>
  <c r="V756" i="7"/>
  <c r="V837" i="7"/>
  <c r="V915" i="7"/>
  <c r="V996" i="7"/>
  <c r="V1074" i="7"/>
  <c r="V1158" i="7"/>
  <c r="V1234" i="7"/>
  <c r="V1317" i="7"/>
  <c r="V1393" i="7"/>
  <c r="V1476" i="7"/>
  <c r="V613" i="7"/>
  <c r="V698" i="7"/>
  <c r="V775" i="7"/>
  <c r="V859" i="7"/>
  <c r="V942" i="7"/>
  <c r="V1018" i="7"/>
  <c r="V1101" i="7"/>
  <c r="V1177" i="7"/>
  <c r="V1260" i="7"/>
  <c r="V1336" i="7"/>
  <c r="V1424" i="7"/>
  <c r="V1497" i="7"/>
  <c r="V1583" i="7"/>
  <c r="V1657" i="7"/>
  <c r="V1742" i="7"/>
  <c r="V1816" i="7"/>
  <c r="V1901" i="7"/>
  <c r="V1974" i="7"/>
  <c r="V2056" i="7"/>
  <c r="V2128" i="7"/>
  <c r="V2212" i="7"/>
  <c r="V2279" i="7"/>
  <c r="V2357" i="7"/>
  <c r="V2423" i="7"/>
  <c r="V2503" i="7"/>
  <c r="V2573" i="7"/>
  <c r="V2645" i="7"/>
  <c r="V2715" i="7"/>
  <c r="V2780" i="7"/>
  <c r="V2859" i="7"/>
  <c r="V2925" i="7"/>
  <c r="V2997" i="7"/>
  <c r="V3067" i="7"/>
  <c r="V3128" i="7"/>
  <c r="V3207" i="7"/>
  <c r="V3277" i="7"/>
  <c r="V3338" i="7"/>
  <c r="V3398" i="7"/>
  <c r="V3450" i="7"/>
  <c r="V3508" i="7"/>
  <c r="V3565" i="7"/>
  <c r="V3615" i="7"/>
  <c r="V3671" i="7"/>
  <c r="V3729" i="7"/>
  <c r="V3780" i="7"/>
  <c r="V3834" i="7"/>
  <c r="V3890" i="7"/>
  <c r="V3939" i="7"/>
  <c r="V3989" i="7"/>
  <c r="V4041" i="7"/>
  <c r="V4082" i="7"/>
  <c r="V4123" i="7"/>
  <c r="V4170" i="7"/>
  <c r="V4211" i="7"/>
  <c r="V4252" i="7"/>
  <c r="V4299" i="7"/>
  <c r="V4340" i="7"/>
  <c r="V4383" i="7"/>
  <c r="V4428" i="7"/>
  <c r="V4472" i="7"/>
  <c r="V4517" i="7"/>
  <c r="V4560" i="7"/>
  <c r="V4601" i="7"/>
  <c r="V4645" i="7"/>
  <c r="V4687" i="7"/>
  <c r="V4727" i="7"/>
  <c r="V4771" i="7"/>
  <c r="V4813" i="7"/>
  <c r="V4853" i="7"/>
  <c r="V4895" i="7"/>
  <c r="V4937" i="7"/>
  <c r="V4975" i="7"/>
  <c r="V16" i="7"/>
  <c r="V50" i="7"/>
  <c r="V84" i="7"/>
  <c r="V118" i="7"/>
  <c r="V152" i="7"/>
  <c r="V185" i="7"/>
  <c r="V218" i="7"/>
  <c r="V251" i="7"/>
  <c r="V284" i="7"/>
  <c r="V317" i="7"/>
  <c r="V350" i="7"/>
  <c r="V382" i="7"/>
  <c r="V414" i="7"/>
  <c r="V446" i="7"/>
  <c r="V478" i="7"/>
  <c r="V510" i="7"/>
  <c r="V542" i="7"/>
  <c r="V574" i="7"/>
  <c r="V626" i="7"/>
  <c r="V702" i="7"/>
  <c r="V785" i="7"/>
  <c r="V861" i="7"/>
  <c r="V944" i="7"/>
  <c r="V1020" i="7"/>
  <c r="V1181" i="7"/>
  <c r="V1267" i="7"/>
  <c r="V1341" i="7"/>
  <c r="V1500" i="7"/>
  <c r="V1659" i="7"/>
  <c r="V1818" i="7"/>
  <c r="V1976" i="7"/>
  <c r="V2132" i="7"/>
  <c r="V2283" i="7"/>
  <c r="V2427" i="7"/>
  <c r="V2575" i="7"/>
  <c r="V2717" i="7"/>
  <c r="V2863" i="7"/>
  <c r="V2999" i="7"/>
  <c r="V3134" i="7"/>
  <c r="V3279" i="7"/>
  <c r="V3403" i="7"/>
  <c r="V3513" i="7"/>
  <c r="V3619" i="7"/>
  <c r="V3731" i="7"/>
  <c r="V3843" i="7"/>
  <c r="V3941" i="7"/>
  <c r="V4043" i="7"/>
  <c r="V619" i="7"/>
  <c r="V701" i="7"/>
  <c r="V784" i="7"/>
  <c r="V860" i="7"/>
  <c r="V943" i="7"/>
  <c r="V1019" i="7"/>
  <c r="V1102" i="7"/>
  <c r="V1178" i="7"/>
  <c r="V1266" i="7"/>
  <c r="V1339" i="7"/>
  <c r="V1425" i="7"/>
  <c r="V1499" i="7"/>
  <c r="V1584" i="7"/>
  <c r="V1658" i="7"/>
  <c r="V1743" i="7"/>
  <c r="V1817" i="7"/>
  <c r="V1903" i="7"/>
  <c r="V1975" i="7"/>
  <c r="V2060" i="7"/>
  <c r="V2129" i="7"/>
  <c r="V2213" i="7"/>
  <c r="V2280" i="7"/>
  <c r="V2359" i="7"/>
  <c r="V2426" i="7"/>
  <c r="V2508" i="7"/>
  <c r="V2574" i="7"/>
  <c r="V2646" i="7"/>
  <c r="V2716" i="7"/>
  <c r="V2781" i="7"/>
  <c r="V2862" i="7"/>
  <c r="V2926" i="7"/>
  <c r="V2998" i="7"/>
  <c r="V3068" i="7"/>
  <c r="V3131" i="7"/>
  <c r="V3208" i="7"/>
  <c r="V3278" i="7"/>
  <c r="V3343" i="7"/>
  <c r="V3402" i="7"/>
  <c r="V3451" i="7"/>
  <c r="V3509" i="7"/>
  <c r="V3566" i="7"/>
  <c r="V3618" i="7"/>
  <c r="V3672" i="7"/>
  <c r="V3730" i="7"/>
  <c r="V3781" i="7"/>
  <c r="V3835" i="7"/>
  <c r="V3891" i="7"/>
  <c r="V3940" i="7"/>
  <c r="V3990" i="7"/>
  <c r="V4042" i="7"/>
  <c r="V4083" i="7"/>
  <c r="V4124" i="7"/>
  <c r="V4171" i="7"/>
  <c r="V4212" i="7"/>
  <c r="V4255" i="7"/>
  <c r="V4300" i="7"/>
  <c r="V4341" i="7"/>
  <c r="V4386" i="7"/>
  <c r="V4429" i="7"/>
  <c r="V4473" i="7"/>
  <c r="V4518" i="7"/>
  <c r="V4561" i="7"/>
  <c r="V4602" i="7"/>
  <c r="V4646" i="7"/>
  <c r="V4688" i="7"/>
  <c r="V4728" i="7"/>
  <c r="V4772" i="7"/>
  <c r="V4814" i="7"/>
  <c r="V4854" i="7"/>
  <c r="V4896" i="7"/>
  <c r="V4938" i="7"/>
  <c r="V4978" i="7"/>
  <c r="V17" i="7"/>
  <c r="V51" i="7"/>
  <c r="V85" i="7"/>
  <c r="V119" i="7"/>
  <c r="V153" i="7"/>
  <c r="V186" i="7"/>
  <c r="V219" i="7"/>
  <c r="V252" i="7"/>
  <c r="V285" i="7"/>
  <c r="V318" i="7"/>
  <c r="V351" i="7"/>
  <c r="V383" i="7"/>
  <c r="V415" i="7"/>
  <c r="V447" i="7"/>
  <c r="V479" i="7"/>
  <c r="V511" i="7"/>
  <c r="V543" i="7"/>
  <c r="V575" i="7"/>
  <c r="V1108" i="7"/>
  <c r="V1426" i="7"/>
  <c r="V1585" i="7"/>
  <c r="V1745" i="7"/>
  <c r="V1905" i="7"/>
  <c r="V2061" i="7"/>
  <c r="V2214" i="7"/>
  <c r="V2361" i="7"/>
  <c r="V2509" i="7"/>
  <c r="V2650" i="7"/>
  <c r="V2782" i="7"/>
  <c r="V2927" i="7"/>
  <c r="V3069" i="7"/>
  <c r="V3213" i="7"/>
  <c r="V3345" i="7"/>
  <c r="V3452" i="7"/>
  <c r="V3567" i="7"/>
  <c r="V3676" i="7"/>
  <c r="V3782" i="7"/>
  <c r="V3892" i="7"/>
  <c r="V3991" i="7"/>
  <c r="V627" i="7"/>
  <c r="V705" i="7"/>
  <c r="V786" i="7"/>
  <c r="V862" i="7"/>
  <c r="V950" i="7"/>
  <c r="V1025" i="7"/>
  <c r="V1109" i="7"/>
  <c r="V1185" i="7"/>
  <c r="V1268" i="7"/>
  <c r="V1342" i="7"/>
  <c r="V1427" i="7"/>
  <c r="V1501" i="7"/>
  <c r="V1587" i="7"/>
  <c r="V1660" i="7"/>
  <c r="V1747" i="7"/>
  <c r="V1819" i="7"/>
  <c r="V1906" i="7"/>
  <c r="V1978" i="7"/>
  <c r="V2062" i="7"/>
  <c r="V2137" i="7"/>
  <c r="V2215" i="7"/>
  <c r="V2285" i="7"/>
  <c r="V2362" i="7"/>
  <c r="V2428" i="7"/>
  <c r="V2511" i="7"/>
  <c r="V2576" i="7"/>
  <c r="V2651" i="7"/>
  <c r="V2721" i="7"/>
  <c r="V2788" i="7"/>
  <c r="V2864" i="7"/>
  <c r="V2928" i="7"/>
  <c r="V3003" i="7"/>
  <c r="V3070" i="7"/>
  <c r="V3137" i="7"/>
  <c r="V3216" i="7"/>
  <c r="V3280" i="7"/>
  <c r="V3346" i="7"/>
  <c r="V3404" i="7"/>
  <c r="V3455" i="7"/>
  <c r="V3514" i="7"/>
  <c r="V3569" i="7"/>
  <c r="V3620" i="7"/>
  <c r="V3679" i="7"/>
  <c r="V3732" i="7"/>
  <c r="V3785" i="7"/>
  <c r="V3844" i="7"/>
  <c r="V3893" i="7"/>
  <c r="V3942" i="7"/>
  <c r="V3992" i="7"/>
  <c r="V4044" i="7"/>
  <c r="V4085" i="7"/>
  <c r="V4130" i="7"/>
  <c r="V4173" i="7"/>
  <c r="V4214" i="7"/>
  <c r="V4259" i="7"/>
  <c r="V4302" i="7"/>
  <c r="V4343" i="7"/>
  <c r="V4388" i="7"/>
  <c r="V4434" i="7"/>
  <c r="V4475" i="7"/>
  <c r="V4522" i="7"/>
  <c r="V4563" i="7"/>
  <c r="V4604" i="7"/>
  <c r="V4650" i="7"/>
  <c r="V4690" i="7"/>
  <c r="V4730" i="7"/>
  <c r="V4774" i="7"/>
  <c r="V4816" i="7"/>
  <c r="V4856" i="7"/>
  <c r="V4899" i="7"/>
  <c r="V4942" i="7"/>
  <c r="V4980" i="7"/>
  <c r="V19" i="7"/>
  <c r="V53" i="7"/>
  <c r="V87" i="7"/>
  <c r="V121" i="7"/>
  <c r="V155" i="7"/>
  <c r="V188" i="7"/>
  <c r="V221" i="7"/>
  <c r="V254" i="7"/>
  <c r="V287" i="7"/>
  <c r="V320" i="7"/>
  <c r="V353" i="7"/>
  <c r="V385" i="7"/>
  <c r="V417" i="7"/>
  <c r="V449" i="7"/>
  <c r="V481" i="7"/>
  <c r="V513" i="7"/>
  <c r="V545" i="7"/>
  <c r="V577" i="7"/>
  <c r="V514" i="7"/>
  <c r="V578" i="7"/>
  <c r="V634" i="7"/>
  <c r="V871" i="7"/>
  <c r="V1111" i="7"/>
  <c r="V1348" i="7"/>
  <c r="V1505" i="7"/>
  <c r="V1749" i="7"/>
  <c r="V1988" i="7"/>
  <c r="V2219" i="7"/>
  <c r="V2365" i="7"/>
  <c r="V2578" i="7"/>
  <c r="V2725" i="7"/>
  <c r="V2869" i="7"/>
  <c r="V3077" i="7"/>
  <c r="V3219" i="7"/>
  <c r="V3406" i="7"/>
  <c r="V3625" i="7"/>
  <c r="V3788" i="7"/>
  <c r="V3895" i="7"/>
  <c r="V3999" i="7"/>
  <c r="V4087" i="7"/>
  <c r="V628" i="7"/>
  <c r="V708" i="7"/>
  <c r="V792" i="7"/>
  <c r="V869" i="7"/>
  <c r="V951" i="7"/>
  <c r="V1029" i="7"/>
  <c r="V1110" i="7"/>
  <c r="V1188" i="7"/>
  <c r="V1269" i="7"/>
  <c r="V1345" i="7"/>
  <c r="V1429" i="7"/>
  <c r="V1502" i="7"/>
  <c r="V1589" i="7"/>
  <c r="V1661" i="7"/>
  <c r="V1748" i="7"/>
  <c r="V1821" i="7"/>
  <c r="V1907" i="7"/>
  <c r="V1985" i="7"/>
  <c r="V2063" i="7"/>
  <c r="V2138" i="7"/>
  <c r="V2216" i="7"/>
  <c r="V2291" i="7"/>
  <c r="V2363" i="7"/>
  <c r="V2429" i="7"/>
  <c r="V2515" i="7"/>
  <c r="V2577" i="7"/>
  <c r="V2652" i="7"/>
  <c r="V2724" i="7"/>
  <c r="V2797" i="7"/>
  <c r="V2866" i="7"/>
  <c r="V2929" i="7"/>
  <c r="V3004" i="7"/>
  <c r="V3073" i="7"/>
  <c r="V3141" i="7"/>
  <c r="V3217" i="7"/>
  <c r="V3281" i="7"/>
  <c r="V3350" i="7"/>
  <c r="V3405" i="7"/>
  <c r="V3458" i="7"/>
  <c r="V3515" i="7"/>
  <c r="V3570" i="7"/>
  <c r="V3621" i="7"/>
  <c r="V3682" i="7"/>
  <c r="V3733" i="7"/>
  <c r="V3786" i="7"/>
  <c r="V3845" i="7"/>
  <c r="V3894" i="7"/>
  <c r="V3945" i="7"/>
  <c r="V3993" i="7"/>
  <c r="V4045" i="7"/>
  <c r="V4086" i="7"/>
  <c r="V4131" i="7"/>
  <c r="V4174" i="7"/>
  <c r="V4215" i="7"/>
  <c r="V4260" i="7"/>
  <c r="V4303" i="7"/>
  <c r="V4344" i="7"/>
  <c r="V4389" i="7"/>
  <c r="V4435" i="7"/>
  <c r="V4476" i="7"/>
  <c r="V4523" i="7"/>
  <c r="V4564" i="7"/>
  <c r="V4607" i="7"/>
  <c r="V4651" i="7"/>
  <c r="V4691" i="7"/>
  <c r="V4731" i="7"/>
  <c r="V4777" i="7"/>
  <c r="V4817" i="7"/>
  <c r="V4857" i="7"/>
  <c r="V4900" i="7"/>
  <c r="V4943" i="7"/>
  <c r="V4981" i="7"/>
  <c r="V20" i="7"/>
  <c r="V54" i="7"/>
  <c r="V88" i="7"/>
  <c r="V122" i="7"/>
  <c r="V156" i="7"/>
  <c r="V189" i="7"/>
  <c r="V222" i="7"/>
  <c r="V255" i="7"/>
  <c r="V288" i="7"/>
  <c r="V321" i="7"/>
  <c r="V354" i="7"/>
  <c r="V386" i="7"/>
  <c r="V418" i="7"/>
  <c r="V450" i="7"/>
  <c r="V482" i="7"/>
  <c r="V546" i="7"/>
  <c r="V711" i="7"/>
  <c r="V793" i="7"/>
  <c r="V952" i="7"/>
  <c r="V1030" i="7"/>
  <c r="V1189" i="7"/>
  <c r="V1271" i="7"/>
  <c r="V1431" i="7"/>
  <c r="V1590" i="7"/>
  <c r="V1665" i="7"/>
  <c r="V1830" i="7"/>
  <c r="V1908" i="7"/>
  <c r="V2064" i="7"/>
  <c r="V2139" i="7"/>
  <c r="V2292" i="7"/>
  <c r="V2437" i="7"/>
  <c r="V2516" i="7"/>
  <c r="V2653" i="7"/>
  <c r="V2798" i="7"/>
  <c r="V2930" i="7"/>
  <c r="V3005" i="7"/>
  <c r="V3150" i="7"/>
  <c r="V3282" i="7"/>
  <c r="V3351" i="7"/>
  <c r="V3460" i="7"/>
  <c r="V3516" i="7"/>
  <c r="V3571" i="7"/>
  <c r="V3683" i="7"/>
  <c r="V3734" i="7"/>
  <c r="V3846" i="7"/>
  <c r="V3946" i="7"/>
  <c r="V4046" i="7"/>
  <c r="V641" i="7"/>
  <c r="V718" i="7"/>
  <c r="V801" i="7"/>
  <c r="V877" i="7"/>
  <c r="V958" i="7"/>
  <c r="V1037" i="7"/>
  <c r="V1117" i="7"/>
  <c r="V1200" i="7"/>
  <c r="V1276" i="7"/>
  <c r="V1361" i="7"/>
  <c r="V1437" i="7"/>
  <c r="V1522" i="7"/>
  <c r="V1598" i="7"/>
  <c r="V1684" i="7"/>
  <c r="V1758" i="7"/>
  <c r="V1845" i="7"/>
  <c r="V1917" i="7"/>
  <c r="V2003" i="7"/>
  <c r="V2073" i="7"/>
  <c r="V2156" i="7"/>
  <c r="V2223" i="7"/>
  <c r="V2299" i="7"/>
  <c r="V2373" i="7"/>
  <c r="V2451" i="7"/>
  <c r="V2520" i="7"/>
  <c r="V2597" i="7"/>
  <c r="V2668" i="7"/>
  <c r="V2731" i="7"/>
  <c r="V2806" i="7"/>
  <c r="V2873" i="7"/>
  <c r="V2949" i="7"/>
  <c r="V3020" i="7"/>
  <c r="V3083" i="7"/>
  <c r="V3158" i="7"/>
  <c r="V3225" i="7"/>
  <c r="V3289" i="7"/>
  <c r="V3355" i="7"/>
  <c r="V3411" i="7"/>
  <c r="V3469" i="7"/>
  <c r="V3525" i="7"/>
  <c r="V3575" i="7"/>
  <c r="V3633" i="7"/>
  <c r="V3690" i="7"/>
  <c r="V667" i="7"/>
  <c r="V816" i="7"/>
  <c r="V925" i="7"/>
  <c r="V1076" i="7"/>
  <c r="V1221" i="7"/>
  <c r="V1335" i="7"/>
  <c r="V1485" i="7"/>
  <c r="V1615" i="7"/>
  <c r="V1732" i="7"/>
  <c r="V1868" i="7"/>
  <c r="V1999" i="7"/>
  <c r="V2116" i="7"/>
  <c r="V2245" i="7"/>
  <c r="V2352" i="7"/>
  <c r="V2477" i="7"/>
  <c r="V2585" i="7"/>
  <c r="V2705" i="7"/>
  <c r="V2822" i="7"/>
  <c r="V2920" i="7"/>
  <c r="V3035" i="7"/>
  <c r="V3152" i="7"/>
  <c r="V3262" i="7"/>
  <c r="V3369" i="7"/>
  <c r="V3447" i="7"/>
  <c r="V3541" i="7"/>
  <c r="V3630" i="7"/>
  <c r="V3715" i="7"/>
  <c r="V3804" i="7"/>
  <c r="V3883" i="7"/>
  <c r="V3963" i="7"/>
  <c r="V4027" i="7"/>
  <c r="V4101" i="7"/>
  <c r="V4159" i="7"/>
  <c r="V4216" i="7"/>
  <c r="V4277" i="7"/>
  <c r="V4333" i="7"/>
  <c r="V4395" i="7"/>
  <c r="V4451" i="7"/>
  <c r="V4503" i="7"/>
  <c r="V4565" i="7"/>
  <c r="V4623" i="7"/>
  <c r="V4678" i="7"/>
  <c r="V4732" i="7"/>
  <c r="V4791" i="7"/>
  <c r="V4846" i="7"/>
  <c r="V4905" i="7"/>
  <c r="V4955" i="7"/>
  <c r="V7" i="7"/>
  <c r="V55" i="7"/>
  <c r="V100" i="7"/>
  <c r="V145" i="7"/>
  <c r="V190" i="7"/>
  <c r="V234" i="7"/>
  <c r="V277" i="7"/>
  <c r="V322" i="7"/>
  <c r="V366" i="7"/>
  <c r="V407" i="7"/>
  <c r="V451" i="7"/>
  <c r="V493" i="7"/>
  <c r="V532" i="7"/>
  <c r="V571" i="7"/>
  <c r="V323" i="7"/>
  <c r="V408" i="7"/>
  <c r="V494" i="7"/>
  <c r="V533" i="7"/>
  <c r="V572" i="7"/>
  <c r="V534" i="7"/>
  <c r="V955" i="7"/>
  <c r="V1358" i="7"/>
  <c r="V1750" i="7"/>
  <c r="V2124" i="7"/>
  <c r="V2480" i="7"/>
  <c r="V2828" i="7"/>
  <c r="V3165" i="7"/>
  <c r="V3466" i="7"/>
  <c r="V3723" i="7"/>
  <c r="V3971" i="7"/>
  <c r="V4164" i="7"/>
  <c r="V4336" i="7"/>
  <c r="V4568" i="7"/>
  <c r="V4739" i="7"/>
  <c r="V4908" i="7"/>
  <c r="V58" i="7"/>
  <c r="V193" i="7"/>
  <c r="V325" i="7"/>
  <c r="V454" i="7"/>
  <c r="V535" i="7"/>
  <c r="V1753" i="7"/>
  <c r="V2369" i="7"/>
  <c r="V2831" i="7"/>
  <c r="V3271" i="7"/>
  <c r="V3644" i="7"/>
  <c r="V3887" i="7"/>
  <c r="V4165" i="7"/>
  <c r="V4337" i="7"/>
  <c r="V4514" i="7"/>
  <c r="V4684" i="7"/>
  <c r="V4850" i="7"/>
  <c r="V11" i="7"/>
  <c r="V149" i="7"/>
  <c r="V281" i="7"/>
  <c r="V411" i="7"/>
  <c r="V536" i="7"/>
  <c r="V679" i="7"/>
  <c r="V817" i="7"/>
  <c r="V933" i="7"/>
  <c r="V1077" i="7"/>
  <c r="V1228" i="7"/>
  <c r="V1349" i="7"/>
  <c r="V1487" i="7"/>
  <c r="V1623" i="7"/>
  <c r="V1740" i="7"/>
  <c r="V1869" i="7"/>
  <c r="V2000" i="7"/>
  <c r="V2117" i="7"/>
  <c r="V2253" i="7"/>
  <c r="V2353" i="7"/>
  <c r="V2478" i="7"/>
  <c r="V2596" i="7"/>
  <c r="V2706" i="7"/>
  <c r="V2824" i="7"/>
  <c r="V2923" i="7"/>
  <c r="V3037" i="7"/>
  <c r="V3157" i="7"/>
  <c r="V3265" i="7"/>
  <c r="V3371" i="7"/>
  <c r="V3448" i="7"/>
  <c r="V3545" i="7"/>
  <c r="V3631" i="7"/>
  <c r="V3721" i="7"/>
  <c r="V3807" i="7"/>
  <c r="V3884" i="7"/>
  <c r="V3964" i="7"/>
  <c r="V4028" i="7"/>
  <c r="V4102" i="7"/>
  <c r="V4162" i="7"/>
  <c r="V4217" i="7"/>
  <c r="V4279" i="7"/>
  <c r="V4334" i="7"/>
  <c r="V4396" i="7"/>
  <c r="V4453" i="7"/>
  <c r="V4504" i="7"/>
  <c r="V4566" i="7"/>
  <c r="V4625" i="7"/>
  <c r="V4681" i="7"/>
  <c r="V4735" i="7"/>
  <c r="V4793" i="7"/>
  <c r="V4847" i="7"/>
  <c r="V4906" i="7"/>
  <c r="V4959" i="7"/>
  <c r="V8" i="7"/>
  <c r="V56" i="7"/>
  <c r="V102" i="7"/>
  <c r="V146" i="7"/>
  <c r="V191" i="7"/>
  <c r="V236" i="7"/>
  <c r="V278" i="7"/>
  <c r="V368" i="7"/>
  <c r="V452" i="7"/>
  <c r="V1079" i="7"/>
  <c r="V1628" i="7"/>
  <c r="V2012" i="7"/>
  <c r="V2366" i="7"/>
  <c r="V2708" i="7"/>
  <c r="V3047" i="7"/>
  <c r="V3373" i="7"/>
  <c r="V3642" i="7"/>
  <c r="V3886" i="7"/>
  <c r="V4107" i="7"/>
  <c r="V4281" i="7"/>
  <c r="V4457" i="7"/>
  <c r="V4629" i="7"/>
  <c r="V4795" i="7"/>
  <c r="V4961" i="7"/>
  <c r="V104" i="7"/>
  <c r="V239" i="7"/>
  <c r="V370" i="7"/>
  <c r="V496" i="7"/>
  <c r="V1877" i="7"/>
  <c r="V2610" i="7"/>
  <c r="V3048" i="7"/>
  <c r="V3374" i="7"/>
  <c r="V3548" i="7"/>
  <c r="V3814" i="7"/>
  <c r="V4035" i="7"/>
  <c r="V4108" i="7"/>
  <c r="V4282" i="7"/>
  <c r="V4458" i="7"/>
  <c r="V4630" i="7"/>
  <c r="V4796" i="7"/>
  <c r="V4962" i="7"/>
  <c r="V105" i="7"/>
  <c r="V240" i="7"/>
  <c r="V371" i="7"/>
  <c r="V497" i="7"/>
  <c r="V680" i="7"/>
  <c r="V821" i="7"/>
  <c r="V953" i="7"/>
  <c r="V1078" i="7"/>
  <c r="V1229" i="7"/>
  <c r="V1351" i="7"/>
  <c r="V1488" i="7"/>
  <c r="V1624" i="7"/>
  <c r="V1741" i="7"/>
  <c r="V1870" i="7"/>
  <c r="V2011" i="7"/>
  <c r="V2118" i="7"/>
  <c r="V2254" i="7"/>
  <c r="V2354" i="7"/>
  <c r="V2479" i="7"/>
  <c r="V2608" i="7"/>
  <c r="V2707" i="7"/>
  <c r="V2827" i="7"/>
  <c r="V2924" i="7"/>
  <c r="V3046" i="7"/>
  <c r="V3164" i="7"/>
  <c r="V3268" i="7"/>
  <c r="V3372" i="7"/>
  <c r="V3449" i="7"/>
  <c r="V3546" i="7"/>
  <c r="V3641" i="7"/>
  <c r="V3722" i="7"/>
  <c r="V3811" i="7"/>
  <c r="V3885" i="7"/>
  <c r="V3970" i="7"/>
  <c r="V4031" i="7"/>
  <c r="V4106" i="7"/>
  <c r="V4163" i="7"/>
  <c r="V4218" i="7"/>
  <c r="V4280" i="7"/>
  <c r="V4335" i="7"/>
  <c r="V4397" i="7"/>
  <c r="V4454" i="7"/>
  <c r="V4505" i="7"/>
  <c r="V4567" i="7"/>
  <c r="V4628" i="7"/>
  <c r="V4682" i="7"/>
  <c r="V4738" i="7"/>
  <c r="V4794" i="7"/>
  <c r="V4848" i="7"/>
  <c r="V4907" i="7"/>
  <c r="V4960" i="7"/>
  <c r="V9" i="7"/>
  <c r="V57" i="7"/>
  <c r="V103" i="7"/>
  <c r="V147" i="7"/>
  <c r="V192" i="7"/>
  <c r="V238" i="7"/>
  <c r="V279" i="7"/>
  <c r="V324" i="7"/>
  <c r="V369" i="7"/>
  <c r="V409" i="7"/>
  <c r="V453" i="7"/>
  <c r="V495" i="7"/>
  <c r="V573" i="7"/>
  <c r="V686" i="7"/>
  <c r="V822" i="7"/>
  <c r="V1230" i="7"/>
  <c r="V1491" i="7"/>
  <c r="V1873" i="7"/>
  <c r="V2255" i="7"/>
  <c r="V2609" i="7"/>
  <c r="V2931" i="7"/>
  <c r="V3270" i="7"/>
  <c r="V3547" i="7"/>
  <c r="V3813" i="7"/>
  <c r="V4034" i="7"/>
  <c r="V4219" i="7"/>
  <c r="V4398" i="7"/>
  <c r="V4511" i="7"/>
  <c r="V4683" i="7"/>
  <c r="V4849" i="7"/>
  <c r="V10" i="7"/>
  <c r="V148" i="7"/>
  <c r="V280" i="7"/>
  <c r="V410" i="7"/>
  <c r="V576" i="7"/>
  <c r="V687" i="7"/>
  <c r="V823" i="7"/>
  <c r="V957" i="7"/>
  <c r="V1080" i="7"/>
  <c r="V1231" i="7"/>
  <c r="V1373" i="7"/>
  <c r="V1492" i="7"/>
  <c r="V1629" i="7"/>
  <c r="V2013" i="7"/>
  <c r="V2125" i="7"/>
  <c r="V2257" i="7"/>
  <c r="V2481" i="7"/>
  <c r="V2711" i="7"/>
  <c r="V2932" i="7"/>
  <c r="V3166" i="7"/>
  <c r="V3467" i="7"/>
  <c r="V3724" i="7"/>
  <c r="V3972" i="7"/>
  <c r="V4220" i="7"/>
  <c r="V4399" i="7"/>
  <c r="V4569" i="7"/>
  <c r="V4740" i="7"/>
  <c r="V4909" i="7"/>
  <c r="V59" i="7"/>
  <c r="V194" i="7"/>
  <c r="V326" i="7"/>
  <c r="V455" i="7"/>
  <c r="V579" i="7"/>
  <c r="V695" i="7"/>
  <c r="V838" i="7"/>
  <c r="V976" i="7"/>
  <c r="V1100" i="7"/>
  <c r="V1236" i="7"/>
  <c r="V1387" i="7"/>
  <c r="V1509" i="7"/>
  <c r="V1643" i="7"/>
  <c r="V1773" i="7"/>
  <c r="V1886" i="7"/>
  <c r="V2022" i="7"/>
  <c r="V2149" i="7"/>
  <c r="V2261" i="7"/>
  <c r="V2382" i="7"/>
  <c r="V2490" i="7"/>
  <c r="V2615" i="7"/>
  <c r="V2726" i="7"/>
  <c r="V2834" i="7"/>
  <c r="V2961" i="7"/>
  <c r="V3060" i="7"/>
  <c r="V3180" i="7"/>
  <c r="V3283" i="7"/>
  <c r="V3383" i="7"/>
  <c r="V3479" i="7"/>
  <c r="V3558" i="7"/>
  <c r="V3652" i="7"/>
  <c r="V3735" i="7"/>
  <c r="V3819" i="7"/>
  <c r="V3897" i="7"/>
  <c r="V3977" i="7"/>
  <c r="V4049" i="7"/>
  <c r="V4111" i="7"/>
  <c r="V4172" i="7"/>
  <c r="V4230" i="7"/>
  <c r="V4287" i="7"/>
  <c r="V4342" i="7"/>
  <c r="V4405" i="7"/>
  <c r="V4461" i="7"/>
  <c r="V4521" i="7"/>
  <c r="V4579" i="7"/>
  <c r="V4633" i="7"/>
  <c r="V4689" i="7"/>
  <c r="V4750" i="7"/>
  <c r="V4803" i="7"/>
  <c r="V4855" i="7"/>
  <c r="V4915" i="7"/>
  <c r="V4965" i="7"/>
  <c r="V18" i="7"/>
  <c r="V65" i="7"/>
  <c r="V108" i="7"/>
  <c r="V154" i="7"/>
  <c r="V200" i="7"/>
  <c r="V243" i="7"/>
  <c r="V286" i="7"/>
  <c r="V332" i="7"/>
  <c r="V374" i="7"/>
  <c r="V416" i="7"/>
  <c r="V461" i="7"/>
  <c r="V500" i="7"/>
  <c r="V539" i="7"/>
  <c r="V582" i="7"/>
  <c r="V697" i="7"/>
  <c r="V844" i="7"/>
  <c r="V980" i="7"/>
  <c r="V1113" i="7"/>
  <c r="V1237" i="7"/>
  <c r="V1388" i="7"/>
  <c r="V1516" i="7"/>
  <c r="V1645" i="7"/>
  <c r="V1780" i="7"/>
  <c r="V1896" i="7"/>
  <c r="V2023" i="7"/>
  <c r="V2152" i="7"/>
  <c r="V2262" i="7"/>
  <c r="V2391" i="7"/>
  <c r="V2491" i="7"/>
  <c r="V2616" i="7"/>
  <c r="V2727" i="7"/>
  <c r="V2835" i="7"/>
  <c r="V2962" i="7"/>
  <c r="V3061" i="7"/>
  <c r="V3181" i="7"/>
  <c r="V3284" i="7"/>
  <c r="V3384" i="7"/>
  <c r="V3481" i="7"/>
  <c r="V3561" i="7"/>
  <c r="V3653" i="7"/>
  <c r="V3736" i="7"/>
  <c r="V3820" i="7"/>
  <c r="V3898" i="7"/>
  <c r="V3978" i="7"/>
  <c r="V4050" i="7"/>
  <c r="V4112" i="7"/>
  <c r="V4175" i="7"/>
  <c r="V4233" i="7"/>
  <c r="V4290" i="7"/>
  <c r="V4345" i="7"/>
  <c r="V4406" i="7"/>
  <c r="V4462" i="7"/>
  <c r="V4524" i="7"/>
  <c r="V4580" i="7"/>
  <c r="V4634" i="7"/>
  <c r="V740" i="7"/>
  <c r="V855" i="7"/>
  <c r="V1000" i="7"/>
  <c r="V1137" i="7"/>
  <c r="V1259" i="7"/>
  <c r="V1395" i="7"/>
  <c r="V1544" i="7"/>
  <c r="V1652" i="7"/>
  <c r="V1793" i="7"/>
  <c r="V1916" i="7"/>
  <c r="V2041" i="7"/>
  <c r="V2171" i="7"/>
  <c r="V2273" i="7"/>
  <c r="V2407" i="7"/>
  <c r="V2519" i="7"/>
  <c r="V2629" i="7"/>
  <c r="V2758" i="7"/>
  <c r="V2853" i="7"/>
  <c r="V2969" i="7"/>
  <c r="V3080" i="7"/>
  <c r="V3188" i="7"/>
  <c r="V3316" i="7"/>
  <c r="V3396" i="7"/>
  <c r="V3491" i="7"/>
  <c r="V3574" i="7"/>
  <c r="V3660" i="7"/>
  <c r="V3755" i="7"/>
  <c r="V3826" i="7"/>
  <c r="V3921" i="7"/>
  <c r="V3983" i="7"/>
  <c r="V4060" i="7"/>
  <c r="V4120" i="7"/>
  <c r="V4183" i="7"/>
  <c r="V4242" i="7"/>
  <c r="V4297" i="7"/>
  <c r="V4362" i="7"/>
  <c r="V4412" i="7"/>
  <c r="V4467" i="7"/>
  <c r="V4532" i="7"/>
  <c r="V4591" i="7"/>
  <c r="V4643" i="7"/>
  <c r="V4700" i="7"/>
  <c r="V4757" i="7"/>
  <c r="V4811" i="7"/>
  <c r="V4874" i="7"/>
  <c r="V4922" i="7"/>
  <c r="V4973" i="7"/>
  <c r="V29" i="7"/>
  <c r="V72" i="7"/>
  <c r="V116" i="7"/>
  <c r="V165" i="7"/>
  <c r="V208" i="7"/>
  <c r="V249" i="7"/>
  <c r="V297" i="7"/>
  <c r="V340" i="7"/>
  <c r="V380" i="7"/>
  <c r="V427" i="7"/>
  <c r="V467" i="7"/>
  <c r="V506" i="7"/>
  <c r="V549" i="7"/>
  <c r="V591" i="7"/>
  <c r="V743" i="7"/>
  <c r="V856" i="7"/>
  <c r="V1003" i="7"/>
  <c r="V1139" i="7"/>
  <c r="V1273" i="7"/>
  <c r="V1396" i="7"/>
  <c r="V1547" i="7"/>
  <c r="V1655" i="7"/>
  <c r="V1799" i="7"/>
  <c r="V1931" i="7"/>
  <c r="V2042" i="7"/>
  <c r="V2172" i="7"/>
  <c r="V2276" i="7"/>
  <c r="V2411" i="7"/>
  <c r="V2526" i="7"/>
  <c r="V2630" i="7"/>
  <c r="V635" i="7"/>
  <c r="V760" i="7"/>
  <c r="V911" i="7"/>
  <c r="V1032" i="7"/>
  <c r="V1169" i="7"/>
  <c r="V1307" i="7"/>
  <c r="V1434" i="7"/>
  <c r="V1561" i="7"/>
  <c r="V1704" i="7"/>
  <c r="V1815" i="7"/>
  <c r="V1959" i="7"/>
  <c r="V2091" i="7"/>
  <c r="V2200" i="7"/>
  <c r="V2323" i="7"/>
  <c r="V2420" i="7"/>
  <c r="V2555" i="7"/>
  <c r="V2675" i="7"/>
  <c r="V2771" i="7"/>
  <c r="V2897" i="7"/>
  <c r="V2991" i="7"/>
  <c r="V3119" i="7"/>
  <c r="V3233" i="7"/>
  <c r="V3330" i="7"/>
  <c r="V3435" i="7"/>
  <c r="V3507" i="7"/>
  <c r="V3603" i="7"/>
  <c r="V3695" i="7"/>
  <c r="V3770" i="7"/>
  <c r="V3859" i="7"/>
  <c r="V3930" i="7"/>
  <c r="V4014" i="7"/>
  <c r="V4075" i="7"/>
  <c r="V4143" i="7"/>
  <c r="V4202" i="7"/>
  <c r="V4251" i="7"/>
  <c r="V4316" i="7"/>
  <c r="V4372" i="7"/>
  <c r="V4427" i="7"/>
  <c r="V4492" i="7"/>
  <c r="V4546" i="7"/>
  <c r="V4600" i="7"/>
  <c r="V4661" i="7"/>
  <c r="V4718" i="7"/>
  <c r="V4770" i="7"/>
  <c r="V4831" i="7"/>
  <c r="V4884" i="7"/>
  <c r="V4934" i="7"/>
  <c r="V4993" i="7"/>
  <c r="V39" i="7"/>
  <c r="V83" i="7"/>
  <c r="V132" i="7"/>
  <c r="V176" i="7"/>
  <c r="V217" i="7"/>
  <c r="V265" i="7"/>
  <c r="V308" i="7"/>
  <c r="V349" i="7"/>
  <c r="V396" i="7"/>
  <c r="V437" i="7"/>
  <c r="V476" i="7"/>
  <c r="V519" i="7"/>
  <c r="V561" i="7"/>
  <c r="V600" i="7"/>
  <c r="V636" i="7"/>
  <c r="V761" i="7"/>
  <c r="V912" i="7"/>
  <c r="V1035" i="7"/>
  <c r="V1171" i="7"/>
  <c r="V1308" i="7"/>
  <c r="V1453" i="7"/>
  <c r="V1572" i="7"/>
  <c r="V1708" i="7"/>
  <c r="V1835" i="7"/>
  <c r="V1960" i="7"/>
  <c r="V2093" i="7"/>
  <c r="V2201" i="7"/>
  <c r="V2324" i="7"/>
  <c r="V2444" i="7"/>
  <c r="V2556" i="7"/>
  <c r="V2676" i="7"/>
  <c r="V2772" i="7"/>
  <c r="V2900" i="7"/>
  <c r="V3006" i="7"/>
  <c r="V3120" i="7"/>
  <c r="V3236" i="7"/>
  <c r="V3331" i="7"/>
  <c r="V3436" i="7"/>
  <c r="V3519" i="7"/>
  <c r="V3605" i="7"/>
  <c r="V3697" i="7"/>
  <c r="V3771" i="7"/>
  <c r="V3860" i="7"/>
  <c r="V3931" i="7"/>
  <c r="V4016" i="7"/>
  <c r="V4079" i="7"/>
  <c r="V4144" i="7"/>
  <c r="V4203" i="7"/>
  <c r="V4258" i="7"/>
  <c r="V4319" i="7"/>
  <c r="V4373" i="7"/>
  <c r="V4433" i="7"/>
  <c r="V4493" i="7"/>
  <c r="V4547" i="7"/>
  <c r="V4603" i="7"/>
  <c r="V4662" i="7"/>
  <c r="V4719" i="7"/>
  <c r="V4773" i="7"/>
  <c r="V4834" i="7"/>
  <c r="V4885" i="7"/>
  <c r="V4939" i="7"/>
  <c r="V4994" i="7"/>
  <c r="V40" i="7"/>
  <c r="V86" i="7"/>
  <c r="V133" i="7"/>
  <c r="V177" i="7"/>
  <c r="V220" i="7"/>
  <c r="V266" i="7"/>
  <c r="V309" i="7"/>
  <c r="V352" i="7"/>
  <c r="V397" i="7"/>
  <c r="V438" i="7"/>
  <c r="V477" i="7"/>
  <c r="V523" i="7"/>
  <c r="V562" i="7"/>
  <c r="V601" i="7"/>
  <c r="V3354" i="7"/>
  <c r="V4675" i="7"/>
  <c r="V637" i="7"/>
  <c r="V762" i="7"/>
  <c r="V913" i="7"/>
  <c r="V1057" i="7"/>
  <c r="V1172" i="7"/>
  <c r="V1316" i="7"/>
  <c r="V1454" i="7"/>
  <c r="V1573" i="7"/>
  <c r="V1709" i="7"/>
  <c r="V1838" i="7"/>
  <c r="V1965" i="7"/>
  <c r="V2094" i="7"/>
  <c r="V2202" i="7"/>
  <c r="V2325" i="7"/>
  <c r="V2445" i="7"/>
  <c r="V2558" i="7"/>
  <c r="V2677" i="7"/>
  <c r="V2773" i="7"/>
  <c r="V2904" i="7"/>
  <c r="V3009" i="7"/>
  <c r="V3121" i="7"/>
  <c r="V3237" i="7"/>
  <c r="V3332" i="7"/>
  <c r="V3437" i="7"/>
  <c r="V3522" i="7"/>
  <c r="V3606" i="7"/>
  <c r="V3698" i="7"/>
  <c r="V3772" i="7"/>
  <c r="V3862" i="7"/>
  <c r="V3932" i="7"/>
  <c r="V4017" i="7"/>
  <c r="V4080" i="7"/>
  <c r="V4145" i="7"/>
  <c r="V4204" i="7"/>
  <c r="V4261" i="7"/>
  <c r="V4322" i="7"/>
  <c r="V4374" i="7"/>
  <c r="V4436" i="7"/>
  <c r="V4494" i="7"/>
  <c r="V4553" i="7"/>
  <c r="V4610" i="7"/>
  <c r="V4663" i="7"/>
  <c r="V4720" i="7"/>
  <c r="V4778" i="7"/>
  <c r="V4835" i="7"/>
  <c r="V4886" i="7"/>
  <c r="V4944" i="7"/>
  <c r="V4995" i="7"/>
  <c r="V41" i="7"/>
  <c r="V89" i="7"/>
  <c r="V134" i="7"/>
  <c r="V178" i="7"/>
  <c r="V223" i="7"/>
  <c r="V267" i="7"/>
  <c r="V310" i="7"/>
  <c r="V355" i="7"/>
  <c r="V398" i="7"/>
  <c r="V439" i="7"/>
  <c r="V480" i="7"/>
  <c r="V524" i="7"/>
  <c r="V563" i="7"/>
  <c r="V602" i="7"/>
  <c r="V919" i="7"/>
  <c r="V1715" i="7"/>
  <c r="V2221" i="7"/>
  <c r="V2684" i="7"/>
  <c r="V2910" i="7"/>
  <c r="V3251" i="7"/>
  <c r="V3610" i="7"/>
  <c r="V3793" i="7"/>
  <c r="V4021" i="7"/>
  <c r="V4150" i="7"/>
  <c r="V4378" i="7"/>
  <c r="V4614" i="7"/>
  <c r="V4842" i="7"/>
  <c r="V47" i="7"/>
  <c r="V920" i="7"/>
  <c r="V2470" i="7"/>
  <c r="V3031" i="7"/>
  <c r="V3708" i="7"/>
  <c r="V4022" i="7"/>
  <c r="V4330" i="7"/>
  <c r="V4500" i="7"/>
  <c r="V4725" i="7"/>
  <c r="V4952" i="7"/>
  <c r="V653" i="7"/>
  <c r="V763" i="7"/>
  <c r="V914" i="7"/>
  <c r="V1060" i="7"/>
  <c r="V1175" i="7"/>
  <c r="V1318" i="7"/>
  <c r="V1455" i="7"/>
  <c r="V1574" i="7"/>
  <c r="V1710" i="7"/>
  <c r="V1842" i="7"/>
  <c r="V1966" i="7"/>
  <c r="V2099" i="7"/>
  <c r="V2203" i="7"/>
  <c r="V2327" i="7"/>
  <c r="V2447" i="7"/>
  <c r="V2565" i="7"/>
  <c r="V2679" i="7"/>
  <c r="V2774" i="7"/>
  <c r="V2907" i="7"/>
  <c r="V3012" i="7"/>
  <c r="V3122" i="7"/>
  <c r="V3240" i="7"/>
  <c r="V3333" i="7"/>
  <c r="V3438" i="7"/>
  <c r="V3524" i="7"/>
  <c r="V3607" i="7"/>
  <c r="V3700" i="7"/>
  <c r="V3775" i="7"/>
  <c r="V3863" i="7"/>
  <c r="V3935" i="7"/>
  <c r="V4018" i="7"/>
  <c r="V4081" i="7"/>
  <c r="V4147" i="7"/>
  <c r="V4205" i="7"/>
  <c r="V4262" i="7"/>
  <c r="V4324" i="7"/>
  <c r="V4375" i="7"/>
  <c r="V4437" i="7"/>
  <c r="V4496" i="7"/>
  <c r="V4554" i="7"/>
  <c r="V4611" i="7"/>
  <c r="V4667" i="7"/>
  <c r="V4721" i="7"/>
  <c r="V4779" i="7"/>
  <c r="V4837" i="7"/>
  <c r="V4887" i="7"/>
  <c r="V4945" i="7"/>
  <c r="V4997" i="7"/>
  <c r="V42" i="7"/>
  <c r="V90" i="7"/>
  <c r="V136" i="7"/>
  <c r="V179" i="7"/>
  <c r="V224" i="7"/>
  <c r="V270" i="7"/>
  <c r="V311" i="7"/>
  <c r="V356" i="7"/>
  <c r="V400" i="7"/>
  <c r="V440" i="7"/>
  <c r="V483" i="7"/>
  <c r="V525" i="7"/>
  <c r="V564" i="7"/>
  <c r="V794" i="7"/>
  <c r="V1329" i="7"/>
  <c r="V1860" i="7"/>
  <c r="V2331" i="7"/>
  <c r="V2804" i="7"/>
  <c r="V3353" i="7"/>
  <c r="V3874" i="7"/>
  <c r="V4208" i="7"/>
  <c r="V4440" i="7"/>
  <c r="V4674" i="7"/>
  <c r="V4890" i="7"/>
  <c r="V93" i="7"/>
  <c r="V314" i="7"/>
  <c r="V486" i="7"/>
  <c r="V1862" i="7"/>
  <c r="V3444" i="7"/>
  <c r="V4151" i="7"/>
  <c r="V4558" i="7"/>
  <c r="V4891" i="7"/>
  <c r="V656" i="7"/>
  <c r="V764" i="7"/>
  <c r="V916" i="7"/>
  <c r="V1061" i="7"/>
  <c r="V1176" i="7"/>
  <c r="V1323" i="7"/>
  <c r="V1464" i="7"/>
  <c r="V1582" i="7"/>
  <c r="V1711" i="7"/>
  <c r="V1854" i="7"/>
  <c r="V1967" i="7"/>
  <c r="V2100" i="7"/>
  <c r="V2205" i="7"/>
  <c r="V2328" i="7"/>
  <c r="V2458" i="7"/>
  <c r="V2566" i="7"/>
  <c r="V2681" i="7"/>
  <c r="V2777" i="7"/>
  <c r="V2908" i="7"/>
  <c r="V3027" i="7"/>
  <c r="V3123" i="7"/>
  <c r="V3247" i="7"/>
  <c r="V3334" i="7"/>
  <c r="V3439" i="7"/>
  <c r="V3532" i="7"/>
  <c r="V3608" i="7"/>
  <c r="V3701" i="7"/>
  <c r="V3778" i="7"/>
  <c r="V3864" i="7"/>
  <c r="V3938" i="7"/>
  <c r="V4019" i="7"/>
  <c r="V4084" i="7"/>
  <c r="V4148" i="7"/>
  <c r="V4206" i="7"/>
  <c r="V4265" i="7"/>
  <c r="V4325" i="7"/>
  <c r="V4376" i="7"/>
  <c r="V4438" i="7"/>
  <c r="V4497" i="7"/>
  <c r="V4555" i="7"/>
  <c r="V4612" i="7"/>
  <c r="V4668" i="7"/>
  <c r="V4722" i="7"/>
  <c r="V4780" i="7"/>
  <c r="V4838" i="7"/>
  <c r="V4888" i="7"/>
  <c r="V4946" i="7"/>
  <c r="V4998" i="7"/>
  <c r="V43" i="7"/>
  <c r="V91" i="7"/>
  <c r="V137" i="7"/>
  <c r="V180" i="7"/>
  <c r="V225" i="7"/>
  <c r="V271" i="7"/>
  <c r="V312" i="7"/>
  <c r="V357" i="7"/>
  <c r="V401" i="7"/>
  <c r="V441" i="7"/>
  <c r="V484" i="7"/>
  <c r="V526" i="7"/>
  <c r="V565" i="7"/>
  <c r="V313" i="7"/>
  <c r="V442" i="7"/>
  <c r="V527" i="7"/>
  <c r="V660" i="7"/>
  <c r="V1191" i="7"/>
  <c r="V1592" i="7"/>
  <c r="V2103" i="7"/>
  <c r="V2568" i="7"/>
  <c r="V3125" i="7"/>
  <c r="V3443" i="7"/>
  <c r="V3704" i="7"/>
  <c r="V4089" i="7"/>
  <c r="V4329" i="7"/>
  <c r="V4557" i="7"/>
  <c r="V4782" i="7"/>
  <c r="V5002" i="7"/>
  <c r="V227" i="7"/>
  <c r="V403" i="7"/>
  <c r="V528" i="7"/>
  <c r="V795" i="7"/>
  <c r="V1071" i="7"/>
  <c r="V1195" i="7"/>
  <c r="V1330" i="7"/>
  <c r="V1470" i="7"/>
  <c r="V1719" i="7"/>
  <c r="V1971" i="7"/>
  <c r="V2107" i="7"/>
  <c r="V2340" i="7"/>
  <c r="V2571" i="7"/>
  <c r="V2805" i="7"/>
  <c r="V2913" i="7"/>
  <c r="V3257" i="7"/>
  <c r="V3537" i="7"/>
  <c r="V3794" i="7"/>
  <c r="V3953" i="7"/>
  <c r="V4090" i="7"/>
  <c r="V4271" i="7"/>
  <c r="V4379" i="7"/>
  <c r="V4620" i="7"/>
  <c r="V4843" i="7"/>
  <c r="V4" i="7"/>
  <c r="V658" i="7"/>
  <c r="V769" i="7"/>
  <c r="V918" i="7"/>
  <c r="V1069" i="7"/>
  <c r="V1190" i="7"/>
  <c r="V1327" i="7"/>
  <c r="V1465" i="7"/>
  <c r="V1591" i="7"/>
  <c r="V1712" i="7"/>
  <c r="V1857" i="7"/>
  <c r="V1968" i="7"/>
  <c r="V2101" i="7"/>
  <c r="V2220" i="7"/>
  <c r="V2329" i="7"/>
  <c r="V2461" i="7"/>
  <c r="V2567" i="7"/>
  <c r="V2682" i="7"/>
  <c r="V2799" i="7"/>
  <c r="V2909" i="7"/>
  <c r="V3028" i="7"/>
  <c r="V3124" i="7"/>
  <c r="V3248" i="7"/>
  <c r="V3352" i="7"/>
  <c r="V3442" i="7"/>
  <c r="V3533" i="7"/>
  <c r="V3609" i="7"/>
  <c r="V3702" i="7"/>
  <c r="V3779" i="7"/>
  <c r="V3866" i="7"/>
  <c r="V3948" i="7"/>
  <c r="V4020" i="7"/>
  <c r="V4088" i="7"/>
  <c r="V4149" i="7"/>
  <c r="V4207" i="7"/>
  <c r="V4266" i="7"/>
  <c r="V4326" i="7"/>
  <c r="V4377" i="7"/>
  <c r="V4439" i="7"/>
  <c r="V4498" i="7"/>
  <c r="V4556" i="7"/>
  <c r="V4613" i="7"/>
  <c r="V4671" i="7"/>
  <c r="V4723" i="7"/>
  <c r="V4781" i="7"/>
  <c r="V4841" i="7"/>
  <c r="V4889" i="7"/>
  <c r="V4947" i="7"/>
  <c r="V5001" i="7"/>
  <c r="V44" i="7"/>
  <c r="V92" i="7"/>
  <c r="V138" i="7"/>
  <c r="V181" i="7"/>
  <c r="V226" i="7"/>
  <c r="V272" i="7"/>
  <c r="V358" i="7"/>
  <c r="V402" i="7"/>
  <c r="V485" i="7"/>
  <c r="V566" i="7"/>
  <c r="V1070" i="7"/>
  <c r="V1466" i="7"/>
  <c r="V1970" i="7"/>
  <c r="V2468" i="7"/>
  <c r="V3029" i="7"/>
  <c r="V3534" i="7"/>
  <c r="V3952" i="7"/>
  <c r="V4267" i="7"/>
  <c r="V4499" i="7"/>
  <c r="V4724" i="7"/>
  <c r="V4948" i="7"/>
  <c r="V139" i="7"/>
  <c r="V182" i="7"/>
  <c r="V273" i="7"/>
  <c r="V359" i="7"/>
  <c r="V443" i="7"/>
  <c r="V567" i="7"/>
  <c r="V663" i="7"/>
  <c r="V1595" i="7"/>
  <c r="V2222" i="7"/>
  <c r="V2693" i="7"/>
  <c r="V3126" i="7"/>
  <c r="V3611" i="7"/>
  <c r="V3875" i="7"/>
  <c r="V4209" i="7"/>
  <c r="V4444" i="7"/>
  <c r="V4788" i="7"/>
  <c r="V753" i="7"/>
  <c r="V1014" i="7"/>
  <c r="V1306" i="7"/>
  <c r="V1613" i="7"/>
  <c r="V1885" i="7"/>
  <c r="V2165" i="7"/>
  <c r="V2405" i="7"/>
  <c r="V2636" i="7"/>
  <c r="V2871" i="7"/>
  <c r="V3099" i="7"/>
  <c r="V3320" i="7"/>
  <c r="V3494" i="7"/>
  <c r="V3665" i="7"/>
  <c r="V3833" i="7"/>
  <c r="V4002" i="7"/>
  <c r="V4127" i="7"/>
  <c r="V4245" i="7"/>
  <c r="V4365" i="7"/>
  <c r="V4479" i="7"/>
  <c r="V4594" i="7"/>
  <c r="V4708" i="7"/>
  <c r="V4810" i="7"/>
  <c r="V4919" i="7"/>
  <c r="V21" i="7"/>
  <c r="V98" i="7"/>
  <c r="V172" i="7"/>
  <c r="V253" i="7"/>
  <c r="V337" i="7"/>
  <c r="V412" i="7"/>
  <c r="V475" i="7"/>
  <c r="V556" i="7"/>
  <c r="V557" i="7"/>
  <c r="V1646" i="7"/>
  <c r="V2415" i="7"/>
  <c r="V3323" i="7"/>
  <c r="V4005" i="7"/>
  <c r="V4369" i="7"/>
  <c r="V4818" i="7"/>
  <c r="V107" i="7"/>
  <c r="V341" i="7"/>
  <c r="V559" i="7"/>
  <c r="V1073" i="7"/>
  <c r="V1649" i="7"/>
  <c r="V2174" i="7"/>
  <c r="V2661" i="7"/>
  <c r="V3324" i="7"/>
  <c r="V3685" i="7"/>
  <c r="V4137" i="7"/>
  <c r="V4485" i="7"/>
  <c r="V4715" i="7"/>
  <c r="V4924" i="7"/>
  <c r="V184" i="7"/>
  <c r="V421" i="7"/>
  <c r="V1938" i="7"/>
  <c r="V3117" i="7"/>
  <c r="V4013" i="7"/>
  <c r="V4491" i="7"/>
  <c r="V4716" i="7"/>
  <c r="V30" i="7"/>
  <c r="V187" i="7"/>
  <c r="V499" i="7"/>
  <c r="V814" i="7"/>
  <c r="V1089" i="7"/>
  <c r="V1651" i="7"/>
  <c r="V1939" i="7"/>
  <c r="V2418" i="7"/>
  <c r="V2917" i="7"/>
  <c r="V3127" i="7"/>
  <c r="V3538" i="7"/>
  <c r="V4024" i="7"/>
  <c r="V4155" i="7"/>
  <c r="V4380" i="7"/>
  <c r="V4621" i="7"/>
  <c r="V4928" i="7"/>
  <c r="V264" i="7"/>
  <c r="V1949" i="7"/>
  <c r="V2728" i="7"/>
  <c r="V3737" i="7"/>
  <c r="V754" i="7"/>
  <c r="V1017" i="7"/>
  <c r="V1333" i="7"/>
  <c r="V1630" i="7"/>
  <c r="V1899" i="7"/>
  <c r="V2166" i="7"/>
  <c r="V2413" i="7"/>
  <c r="V2638" i="7"/>
  <c r="V2872" i="7"/>
  <c r="V3110" i="7"/>
  <c r="V3321" i="7"/>
  <c r="V3497" i="7"/>
  <c r="V3669" i="7"/>
  <c r="V3849" i="7"/>
  <c r="V4003" i="7"/>
  <c r="V4132" i="7"/>
  <c r="V4246" i="7"/>
  <c r="V4367" i="7"/>
  <c r="V4482" i="7"/>
  <c r="V4595" i="7"/>
  <c r="V4709" i="7"/>
  <c r="V4812" i="7"/>
  <c r="V4920" i="7"/>
  <c r="V22" i="7"/>
  <c r="V99" i="7"/>
  <c r="V174" i="7"/>
  <c r="V256" i="7"/>
  <c r="V338" i="7"/>
  <c r="V413" i="7"/>
  <c r="V487" i="7"/>
  <c r="V757" i="7"/>
  <c r="V1377" i="7"/>
  <c r="V2173" i="7"/>
  <c r="V2884" i="7"/>
  <c r="V3499" i="7"/>
  <c r="V3852" i="7"/>
  <c r="V4248" i="7"/>
  <c r="V4597" i="7"/>
  <c r="V4923" i="7"/>
  <c r="V183" i="7"/>
  <c r="V492" i="7"/>
  <c r="V1383" i="7"/>
  <c r="V1914" i="7"/>
  <c r="V2416" i="7"/>
  <c r="V3115" i="7"/>
  <c r="V3501" i="7"/>
  <c r="V4012" i="7"/>
  <c r="V4370" i="7"/>
  <c r="V4819" i="7"/>
  <c r="V111" i="7"/>
  <c r="V342" i="7"/>
  <c r="V560" i="7"/>
  <c r="V797" i="7"/>
  <c r="V1083" i="7"/>
  <c r="V1389" i="7"/>
  <c r="V1650" i="7"/>
  <c r="V2177" i="7"/>
  <c r="V2667" i="7"/>
  <c r="V2894" i="7"/>
  <c r="V3327" i="7"/>
  <c r="V3506" i="7"/>
  <c r="V3858" i="7"/>
  <c r="V4138" i="7"/>
  <c r="V4250" i="7"/>
  <c r="V4599" i="7"/>
  <c r="V4820" i="7"/>
  <c r="V112" i="7"/>
  <c r="V260" i="7"/>
  <c r="V422" i="7"/>
  <c r="V568" i="7"/>
  <c r="V2181" i="7"/>
  <c r="V3711" i="7"/>
  <c r="V4717" i="7"/>
  <c r="V423" i="7"/>
  <c r="V2241" i="7"/>
  <c r="V2965" i="7"/>
  <c r="V3562" i="7"/>
  <c r="V4176" i="7"/>
  <c r="V755" i="7"/>
  <c r="V1031" i="7"/>
  <c r="V1334" i="7"/>
  <c r="V1637" i="7"/>
  <c r="V1900" i="7"/>
  <c r="V2167" i="7"/>
  <c r="V2414" i="7"/>
  <c r="V2644" i="7"/>
  <c r="V2881" i="7"/>
  <c r="V3111" i="7"/>
  <c r="V3322" i="7"/>
  <c r="V3498" i="7"/>
  <c r="V3670" i="7"/>
  <c r="V3850" i="7"/>
  <c r="V4004" i="7"/>
  <c r="V4133" i="7"/>
  <c r="V4247" i="7"/>
  <c r="V4368" i="7"/>
  <c r="V4483" i="7"/>
  <c r="V4596" i="7"/>
  <c r="V4713" i="7"/>
  <c r="V4815" i="7"/>
  <c r="V4921" i="7"/>
  <c r="V23" i="7"/>
  <c r="V106" i="7"/>
  <c r="V175" i="7"/>
  <c r="V257" i="7"/>
  <c r="V339" i="7"/>
  <c r="V419" i="7"/>
  <c r="V491" i="7"/>
  <c r="V558" i="7"/>
  <c r="V1072" i="7"/>
  <c r="V1911" i="7"/>
  <c r="V2654" i="7"/>
  <c r="V3112" i="7"/>
  <c r="V3684" i="7"/>
  <c r="V4134" i="7"/>
  <c r="V4484" i="7"/>
  <c r="V4714" i="7"/>
  <c r="V24" i="7"/>
  <c r="V258" i="7"/>
  <c r="V420" i="7"/>
  <c r="V758" i="7"/>
  <c r="V2885" i="7"/>
  <c r="V3853" i="7"/>
  <c r="V4249" i="7"/>
  <c r="V4598" i="7"/>
  <c r="V25" i="7"/>
  <c r="V259" i="7"/>
  <c r="V498" i="7"/>
  <c r="V2417" i="7"/>
  <c r="V3689" i="7"/>
  <c r="V4371" i="7"/>
  <c r="V4927" i="7"/>
  <c r="V343" i="7"/>
  <c r="V1390" i="7"/>
  <c r="V2694" i="7"/>
  <c r="V3365" i="7"/>
  <c r="V3876" i="7"/>
  <c r="V4275" i="7"/>
  <c r="V4501" i="7"/>
  <c r="V4821" i="7"/>
  <c r="V31" i="7"/>
  <c r="V501" i="7"/>
  <c r="V1697" i="7"/>
  <c r="V3182" i="7"/>
  <c r="V825" i="7"/>
  <c r="V1115" i="7"/>
  <c r="V1392" i="7"/>
  <c r="V1672" i="7"/>
  <c r="V1944" i="7"/>
  <c r="V2192" i="7"/>
  <c r="V2419" i="7"/>
  <c r="V2695" i="7"/>
  <c r="V2919" i="7"/>
  <c r="V3151" i="7"/>
  <c r="V3366" i="7"/>
  <c r="V3539" i="7"/>
  <c r="V3714" i="7"/>
  <c r="V3877" i="7"/>
  <c r="V4025" i="7"/>
  <c r="V4156" i="7"/>
  <c r="V4276" i="7"/>
  <c r="V4387" i="7"/>
  <c r="V4502" i="7"/>
  <c r="V4622" i="7"/>
  <c r="V4726" i="7"/>
  <c r="V4824" i="7"/>
  <c r="V4930" i="7"/>
  <c r="V32" i="7"/>
  <c r="V114" i="7"/>
  <c r="V199" i="7"/>
  <c r="V274" i="7"/>
  <c r="V345" i="7"/>
  <c r="V428" i="7"/>
  <c r="V502" i="7"/>
  <c r="V570" i="7"/>
  <c r="V836" i="7"/>
  <c r="V1116" i="7"/>
  <c r="V1394" i="7"/>
  <c r="V1677" i="7"/>
  <c r="V1945" i="7"/>
  <c r="V2193" i="7"/>
  <c r="V2471" i="7"/>
  <c r="V2712" i="7"/>
  <c r="V2938" i="7"/>
  <c r="V3176" i="7"/>
  <c r="V3375" i="7"/>
  <c r="V3556" i="7"/>
  <c r="V3725" i="7"/>
  <c r="V3888" i="7"/>
  <c r="V4047" i="7"/>
  <c r="V4166" i="7"/>
  <c r="V4283" i="7"/>
  <c r="V4403" i="7"/>
  <c r="V4515" i="7"/>
  <c r="V4631" i="7"/>
  <c r="V4729" i="7"/>
  <c r="V4828" i="7"/>
  <c r="V4931" i="7"/>
  <c r="V34" i="7"/>
  <c r="V115" i="7"/>
  <c r="V201" i="7"/>
  <c r="V275" i="7"/>
  <c r="V346" i="7"/>
  <c r="V429" i="7"/>
  <c r="V503" i="7"/>
  <c r="V580" i="7"/>
  <c r="V845" i="7"/>
  <c r="V1133" i="7"/>
  <c r="V1399" i="7"/>
  <c r="V1680" i="7"/>
  <c r="V1946" i="7"/>
  <c r="V2194" i="7"/>
  <c r="V2472" i="7"/>
  <c r="V2714" i="7"/>
  <c r="V2960" i="7"/>
  <c r="V3179" i="7"/>
  <c r="V3378" i="7"/>
  <c r="V3557" i="7"/>
  <c r="V3726" i="7"/>
  <c r="V3896" i="7"/>
  <c r="V4048" i="7"/>
  <c r="V4169" i="7"/>
  <c r="V4284" i="7"/>
  <c r="V4404" i="7"/>
  <c r="V4516" i="7"/>
  <c r="V4632" i="7"/>
  <c r="V4748" i="7"/>
  <c r="V4844" i="7"/>
  <c r="V4932" i="7"/>
  <c r="V35" i="7"/>
  <c r="V117" i="7"/>
  <c r="V203" i="7"/>
  <c r="V276" i="7"/>
  <c r="V347" i="7"/>
  <c r="V581" i="7"/>
  <c r="V872" i="7"/>
  <c r="V1149" i="7"/>
  <c r="V1416" i="7"/>
  <c r="V1703" i="7"/>
  <c r="V1991" i="7"/>
  <c r="V2260" i="7"/>
  <c r="V2500" i="7"/>
  <c r="V2756" i="7"/>
  <c r="V2968" i="7"/>
  <c r="V3187" i="7"/>
  <c r="V3395" i="7"/>
  <c r="V3573" i="7"/>
  <c r="V3754" i="7"/>
  <c r="V3916" i="7"/>
  <c r="V4059" i="7"/>
  <c r="V4179" i="7"/>
  <c r="V4294" i="7"/>
  <c r="V4411" i="7"/>
  <c r="V4528" i="7"/>
  <c r="V4642" i="7"/>
  <c r="V4754" i="7"/>
  <c r="V4858" i="7"/>
  <c r="V4963" i="7"/>
  <c r="V48" i="7"/>
  <c r="V125" i="7"/>
  <c r="V209" i="7"/>
  <c r="V290" i="7"/>
  <c r="V365" i="7"/>
  <c r="V435" i="7"/>
  <c r="V509" i="7"/>
  <c r="V589" i="7"/>
  <c r="V875" i="7"/>
  <c r="V1150" i="7"/>
  <c r="V1432" i="7"/>
  <c r="V1726" i="7"/>
  <c r="V2020" i="7"/>
  <c r="V2265" i="7"/>
  <c r="V2517" i="7"/>
  <c r="V2759" i="7"/>
  <c r="V2970" i="7"/>
  <c r="V3190" i="7"/>
  <c r="V3397" i="7"/>
  <c r="V3588" i="7"/>
  <c r="V3761" i="7"/>
  <c r="V3922" i="7"/>
  <c r="V4063" i="7"/>
  <c r="V4184" i="7"/>
  <c r="V4298" i="7"/>
  <c r="V4415" i="7"/>
  <c r="V4533" i="7"/>
  <c r="V4644" i="7"/>
  <c r="V4755" i="7"/>
  <c r="V4859" i="7"/>
  <c r="V4964" i="7"/>
  <c r="V49" i="7"/>
  <c r="V126" i="7"/>
  <c r="V210" i="7"/>
  <c r="V291" i="7"/>
  <c r="V372" i="7"/>
  <c r="V436" i="7"/>
  <c r="V512" i="7"/>
  <c r="V590" i="7"/>
  <c r="V876" i="7"/>
  <c r="V1159" i="7"/>
  <c r="V1433" i="7"/>
  <c r="V1729" i="7"/>
  <c r="V2021" i="7"/>
  <c r="V2268" i="7"/>
  <c r="V2518" i="7"/>
  <c r="V2763" i="7"/>
  <c r="V2973" i="7"/>
  <c r="V3196" i="7"/>
  <c r="V3407" i="7"/>
  <c r="V3589" i="7"/>
  <c r="V3762" i="7"/>
  <c r="V3923" i="7"/>
  <c r="V4066" i="7"/>
  <c r="V4185" i="7"/>
  <c r="V4301" i="7"/>
  <c r="V4418" i="7"/>
  <c r="V4534" i="7"/>
  <c r="V4649" i="7"/>
  <c r="V4756" i="7"/>
  <c r="V4866" i="7"/>
  <c r="V4966" i="7"/>
  <c r="V664" i="7"/>
  <c r="V974" i="7"/>
  <c r="V1238" i="7"/>
  <c r="V1541" i="7"/>
  <c r="V1803" i="7"/>
  <c r="V2053" i="7"/>
  <c r="V2319" i="7"/>
  <c r="V2554" i="7"/>
  <c r="V2812" i="7"/>
  <c r="V3032" i="7"/>
  <c r="V3258" i="7"/>
  <c r="V3445" i="7"/>
  <c r="V3612" i="7"/>
  <c r="V3795" i="7"/>
  <c r="V3954" i="7"/>
  <c r="V4091" i="7"/>
  <c r="V4210" i="7"/>
  <c r="V4331" i="7"/>
  <c r="V4447" i="7"/>
  <c r="V4559" i="7"/>
  <c r="V4676" i="7"/>
  <c r="V4764" i="7"/>
  <c r="V4880" i="7"/>
  <c r="V4982" i="7"/>
  <c r="V71" i="7"/>
  <c r="V157" i="7"/>
  <c r="V232" i="7"/>
  <c r="V305" i="7"/>
  <c r="V384" i="7"/>
  <c r="V464" i="7"/>
  <c r="V537" i="7"/>
  <c r="V599" i="7"/>
  <c r="V665" i="7"/>
  <c r="V975" i="7"/>
  <c r="V1241" i="7"/>
  <c r="V1542" i="7"/>
  <c r="V1804" i="7"/>
  <c r="V2054" i="7"/>
  <c r="V2320" i="7"/>
  <c r="V2572" i="7"/>
  <c r="V2817" i="7"/>
  <c r="V3033" i="7"/>
  <c r="V3261" i="7"/>
  <c r="V3446" i="7"/>
  <c r="V3629" i="7"/>
  <c r="V3796" i="7"/>
  <c r="V3962" i="7"/>
  <c r="V4100" i="7"/>
  <c r="V4213" i="7"/>
  <c r="V4332" i="7"/>
  <c r="V4450" i="7"/>
  <c r="V4562" i="7"/>
  <c r="V4677" i="7"/>
  <c r="V4767" i="7"/>
  <c r="V4881" i="7"/>
  <c r="V4983" i="7"/>
  <c r="V73" i="7"/>
  <c r="V158" i="7"/>
  <c r="V233" i="7"/>
  <c r="V306" i="7"/>
  <c r="V387" i="7"/>
  <c r="V465" i="7"/>
  <c r="V538" i="7"/>
  <c r="V3079" i="7"/>
  <c r="V4914" i="7"/>
  <c r="V1011" i="7"/>
  <c r="V2401" i="7"/>
  <c r="V3492" i="7"/>
  <c r="V4243" i="7"/>
  <c r="V4806" i="7"/>
  <c r="V334" i="7"/>
  <c r="V749" i="7"/>
  <c r="V2870" i="7"/>
  <c r="V3986" i="7"/>
  <c r="V4593" i="7"/>
  <c r="V15" i="7"/>
  <c r="V250" i="7"/>
  <c r="V555" i="7"/>
  <c r="V198" i="7"/>
  <c r="V688" i="7"/>
  <c r="V981" i="7"/>
  <c r="V1245" i="7"/>
  <c r="V1548" i="7"/>
  <c r="V1807" i="7"/>
  <c r="V2065" i="7"/>
  <c r="V2322" i="7"/>
  <c r="V2581" i="7"/>
  <c r="V2832" i="7"/>
  <c r="V3058" i="7"/>
  <c r="V3275" i="7"/>
  <c r="V3468" i="7"/>
  <c r="V3650" i="7"/>
  <c r="V3817" i="7"/>
  <c r="V3973" i="7"/>
  <c r="V4109" i="7"/>
  <c r="V4228" i="7"/>
  <c r="V4338" i="7"/>
  <c r="V4459" i="7"/>
  <c r="V4575" i="7"/>
  <c r="V4685" i="7"/>
  <c r="V4789" i="7"/>
  <c r="V4882" i="7"/>
  <c r="V4984" i="7"/>
  <c r="V74" i="7"/>
  <c r="V159" i="7"/>
  <c r="V241" i="7"/>
  <c r="V307" i="7"/>
  <c r="V388" i="7"/>
  <c r="V466" i="7"/>
  <c r="V540" i="7"/>
  <c r="V547" i="7"/>
  <c r="V717" i="7"/>
  <c r="V1553" i="7"/>
  <c r="V2844" i="7"/>
  <c r="V3313" i="7"/>
  <c r="V3823" i="7"/>
  <c r="V4118" i="7"/>
  <c r="V4355" i="7"/>
  <c r="V4694" i="7"/>
  <c r="V5" i="7"/>
  <c r="V246" i="7"/>
  <c r="V548" i="7"/>
  <c r="V1295" i="7"/>
  <c r="V2395" i="7"/>
  <c r="V3314" i="7"/>
  <c r="V3982" i="7"/>
  <c r="V4466" i="7"/>
  <c r="V4805" i="7"/>
  <c r="V168" i="7"/>
  <c r="V472" i="7"/>
  <c r="V747" i="7"/>
  <c r="V3097" i="7"/>
  <c r="V4121" i="7"/>
  <c r="V4592" i="7"/>
  <c r="V82" i="7"/>
  <c r="V473" i="7"/>
  <c r="V1013" i="7"/>
  <c r="V2404" i="7"/>
  <c r="V3493" i="7"/>
  <c r="V4244" i="7"/>
  <c r="V4703" i="7"/>
  <c r="V97" i="7"/>
  <c r="V336" i="7"/>
  <c r="V113" i="7"/>
  <c r="V846" i="7"/>
  <c r="V691" i="7"/>
  <c r="V983" i="7"/>
  <c r="V1256" i="7"/>
  <c r="V1550" i="7"/>
  <c r="V1808" i="7"/>
  <c r="V2069" i="7"/>
  <c r="V2341" i="7"/>
  <c r="V2613" i="7"/>
  <c r="V2833" i="7"/>
  <c r="V3059" i="7"/>
  <c r="V3276" i="7"/>
  <c r="V3478" i="7"/>
  <c r="V3651" i="7"/>
  <c r="V3818" i="7"/>
  <c r="V3974" i="7"/>
  <c r="V4110" i="7"/>
  <c r="V4229" i="7"/>
  <c r="V4339" i="7"/>
  <c r="V4460" i="7"/>
  <c r="V4578" i="7"/>
  <c r="V4686" i="7"/>
  <c r="V4790" i="7"/>
  <c r="V4883" i="7"/>
  <c r="V4985" i="7"/>
  <c r="V75" i="7"/>
  <c r="V160" i="7"/>
  <c r="V242" i="7"/>
  <c r="V315" i="7"/>
  <c r="V389" i="7"/>
  <c r="V468" i="7"/>
  <c r="V541" i="7"/>
  <c r="V319" i="7"/>
  <c r="V1004" i="7"/>
  <c r="V2113" i="7"/>
  <c r="V3658" i="7"/>
  <c r="V4586" i="7"/>
  <c r="V80" i="7"/>
  <c r="V395" i="7"/>
  <c r="V1007" i="7"/>
  <c r="V1864" i="7"/>
  <c r="V2625" i="7"/>
  <c r="V3659" i="7"/>
  <c r="V4119" i="7"/>
  <c r="V4587" i="7"/>
  <c r="V81" i="7"/>
  <c r="V404" i="7"/>
  <c r="V1557" i="7"/>
  <c r="V2127" i="7"/>
  <c r="V2628" i="7"/>
  <c r="V3318" i="7"/>
  <c r="V3984" i="7"/>
  <c r="V4363" i="7"/>
  <c r="V4696" i="7"/>
  <c r="V4916" i="7"/>
  <c r="V248" i="7"/>
  <c r="V551" i="7"/>
  <c r="V2155" i="7"/>
  <c r="V3662" i="7"/>
  <c r="V4474" i="7"/>
  <c r="V171" i="7"/>
  <c r="V344" i="7"/>
  <c r="V715" i="7"/>
  <c r="V990" i="7"/>
  <c r="V1274" i="7"/>
  <c r="V1551" i="7"/>
  <c r="V1809" i="7"/>
  <c r="V2072" i="7"/>
  <c r="V2342" i="7"/>
  <c r="V2614" i="7"/>
  <c r="V2837" i="7"/>
  <c r="V3062" i="7"/>
  <c r="V3285" i="7"/>
  <c r="V3483" i="7"/>
  <c r="V3654" i="7"/>
  <c r="V3821" i="7"/>
  <c r="V3979" i="7"/>
  <c r="V4113" i="7"/>
  <c r="V4238" i="7"/>
  <c r="V4346" i="7"/>
  <c r="V4463" i="7"/>
  <c r="V4582" i="7"/>
  <c r="V4692" i="7"/>
  <c r="V4799" i="7"/>
  <c r="V4892" i="7"/>
  <c r="V4986" i="7"/>
  <c r="V76" i="7"/>
  <c r="V161" i="7"/>
  <c r="V244" i="7"/>
  <c r="V316" i="7"/>
  <c r="V390" i="7"/>
  <c r="V469" i="7"/>
  <c r="V544" i="7"/>
  <c r="V470" i="7"/>
  <c r="V2380" i="7"/>
  <c r="V3487" i="7"/>
  <c r="V4240" i="7"/>
  <c r="V4804" i="7"/>
  <c r="V167" i="7"/>
  <c r="V471" i="7"/>
  <c r="V2126" i="7"/>
  <c r="V3490" i="7"/>
  <c r="V4241" i="7"/>
  <c r="V4695" i="7"/>
  <c r="V247" i="7"/>
  <c r="V550" i="7"/>
  <c r="V1296" i="7"/>
  <c r="V1867" i="7"/>
  <c r="V2854" i="7"/>
  <c r="V3828" i="7"/>
  <c r="V4471" i="7"/>
  <c r="V12" i="7"/>
  <c r="V405" i="7"/>
  <c r="V1299" i="7"/>
  <c r="V1884" i="7"/>
  <c r="V2635" i="7"/>
  <c r="V3319" i="7"/>
  <c r="V3832" i="7"/>
  <c r="V4364" i="7"/>
  <c r="V4918" i="7"/>
  <c r="V474" i="7"/>
  <c r="V569" i="7"/>
  <c r="V504" i="7"/>
  <c r="V1403" i="7"/>
  <c r="V3385" i="7"/>
  <c r="V716" i="7"/>
  <c r="V993" i="7"/>
  <c r="V1275" i="7"/>
  <c r="V1552" i="7"/>
  <c r="V1810" i="7"/>
  <c r="V2110" i="7"/>
  <c r="V2372" i="7"/>
  <c r="V2619" i="7"/>
  <c r="V2843" i="7"/>
  <c r="V3065" i="7"/>
  <c r="V3311" i="7"/>
  <c r="V3484" i="7"/>
  <c r="V3657" i="7"/>
  <c r="V3822" i="7"/>
  <c r="V3980" i="7"/>
  <c r="V4117" i="7"/>
  <c r="V4239" i="7"/>
  <c r="V4347" i="7"/>
  <c r="V4464" i="7"/>
  <c r="V4585" i="7"/>
  <c r="V4693" i="7"/>
  <c r="V4802" i="7"/>
  <c r="V4898" i="7"/>
  <c r="V4992" i="7"/>
  <c r="V79" i="7"/>
  <c r="V166" i="7"/>
  <c r="V245" i="7"/>
  <c r="V391" i="7"/>
  <c r="V1292" i="7"/>
  <c r="V1813" i="7"/>
  <c r="V2622" i="7"/>
  <c r="V3078" i="7"/>
  <c r="V3981" i="7"/>
  <c r="V4465" i="7"/>
  <c r="V4913" i="7"/>
  <c r="V330" i="7"/>
  <c r="V732" i="7"/>
  <c r="V1554" i="7"/>
  <c r="V2845" i="7"/>
  <c r="V3825" i="7"/>
  <c r="V4356" i="7"/>
  <c r="V6" i="7"/>
  <c r="V331" i="7"/>
  <c r="V3661" i="7"/>
  <c r="V170" i="7"/>
  <c r="V1612" i="7"/>
  <c r="V3098" i="7"/>
  <c r="V4122" i="7"/>
  <c r="V4809" i="7"/>
  <c r="V406" i="7"/>
  <c r="V430" i="7"/>
  <c r="V1134" i="7"/>
  <c r="V3899" i="7"/>
  <c r="V1160" i="7"/>
  <c r="V2269" i="7"/>
  <c r="V3186" i="7"/>
  <c r="V3915" i="7"/>
  <c r="V4315" i="7"/>
  <c r="V4759" i="7"/>
  <c r="V70" i="7"/>
  <c r="V363" i="7"/>
  <c r="V592" i="7"/>
  <c r="V593" i="7"/>
  <c r="V594" i="7"/>
  <c r="V3926" i="7"/>
  <c r="V124" i="7"/>
  <c r="V1232" i="7"/>
  <c r="V3927" i="7"/>
  <c r="V127" i="7"/>
  <c r="V3223" i="7"/>
  <c r="V131" i="7"/>
  <c r="V1414" i="7"/>
  <c r="V4421" i="7"/>
  <c r="V378" i="7"/>
  <c r="V4426" i="7"/>
  <c r="V1493" i="7"/>
  <c r="V4525" i="7"/>
  <c r="V433" i="7"/>
  <c r="V4876" i="7"/>
  <c r="V1519" i="7"/>
  <c r="V4527" i="7"/>
  <c r="V444" i="7"/>
  <c r="V4188" i="7"/>
  <c r="V1787" i="7"/>
  <c r="V3601" i="7"/>
  <c r="V508" i="7"/>
  <c r="V1165" i="7"/>
  <c r="V2270" i="7"/>
  <c r="V3197" i="7"/>
  <c r="V3924" i="7"/>
  <c r="V4408" i="7"/>
  <c r="V4760" i="7"/>
  <c r="V120" i="7"/>
  <c r="V364" i="7"/>
  <c r="V1217" i="7"/>
  <c r="V3206" i="7"/>
  <c r="V4762" i="7"/>
  <c r="V595" i="7"/>
  <c r="V3220" i="7"/>
  <c r="V4763" i="7"/>
  <c r="V596" i="7"/>
  <c r="V1235" i="7"/>
  <c r="V4420" i="7"/>
  <c r="V597" i="7"/>
  <c r="V3224" i="7"/>
  <c r="V4851" i="7"/>
  <c r="V598" i="7"/>
  <c r="V2529" i="7"/>
  <c r="V4057" i="7"/>
  <c r="V150" i="7"/>
  <c r="V4067" i="7"/>
  <c r="V151" i="7"/>
  <c r="V434" i="7"/>
  <c r="V2546" i="7"/>
  <c r="V4069" i="7"/>
  <c r="V206" i="7"/>
  <c r="V213" i="7"/>
  <c r="V1771" i="7"/>
  <c r="V4543" i="7"/>
  <c r="V463" i="7"/>
  <c r="V604" i="7"/>
  <c r="V1214" i="7"/>
  <c r="V2293" i="7"/>
  <c r="V3198" i="7"/>
  <c r="V3925" i="7"/>
  <c r="V4409" i="7"/>
  <c r="V4761" i="7"/>
  <c r="V123" i="7"/>
  <c r="V373" i="7"/>
  <c r="V2297" i="7"/>
  <c r="V4410" i="7"/>
  <c r="V375" i="7"/>
  <c r="V2298" i="7"/>
  <c r="V4419" i="7"/>
  <c r="V376" i="7"/>
  <c r="V2316" i="7"/>
  <c r="V3928" i="7"/>
  <c r="V4845" i="7"/>
  <c r="V377" i="7"/>
  <c r="V2482" i="7"/>
  <c r="V3929" i="7"/>
  <c r="V140" i="7"/>
  <c r="V1479" i="7"/>
  <c r="V4868" i="7"/>
  <c r="V3410" i="7"/>
  <c r="V4875" i="7"/>
  <c r="V1494" i="7"/>
  <c r="V4068" i="7"/>
  <c r="V204" i="7"/>
  <c r="V3426" i="7"/>
  <c r="V3590" i="7"/>
  <c r="V1782" i="7"/>
  <c r="V4635" i="7"/>
  <c r="V505" i="7"/>
  <c r="V3599" i="7"/>
  <c r="V507" i="7"/>
  <c r="V4197" i="7"/>
  <c r="V1415" i="7"/>
  <c r="V2485" i="7"/>
  <c r="V3391" i="7"/>
  <c r="V4055" i="7"/>
  <c r="V4422" i="7"/>
  <c r="V4852" i="7"/>
  <c r="V143" i="7"/>
  <c r="V379" i="7"/>
  <c r="V1473" i="7"/>
  <c r="V2492" i="7"/>
  <c r="V3394" i="7"/>
  <c r="V4056" i="7"/>
  <c r="V4425" i="7"/>
  <c r="V4867" i="7"/>
  <c r="V144" i="7"/>
  <c r="V381" i="7"/>
  <c r="V3409" i="7"/>
  <c r="V432" i="7"/>
  <c r="V2532" i="7"/>
  <c r="V2543" i="7"/>
  <c r="V3417" i="7"/>
  <c r="V4526" i="7"/>
  <c r="V4877" i="7"/>
  <c r="V2766" i="7"/>
  <c r="V216" i="7"/>
  <c r="V605" i="7"/>
  <c r="V1533" i="7"/>
  <c r="V2547" i="7"/>
  <c r="V3427" i="7"/>
  <c r="V4070" i="7"/>
  <c r="V4535" i="7"/>
  <c r="V4879" i="7"/>
  <c r="V207" i="7"/>
  <c r="V445" i="7"/>
  <c r="V1700" i="7"/>
  <c r="V2553" i="7"/>
  <c r="V3434" i="7"/>
  <c r="V4073" i="7"/>
  <c r="V4537" i="7"/>
  <c r="V4933" i="7"/>
  <c r="V211" i="7"/>
  <c r="V448" i="7"/>
  <c r="V1701" i="7"/>
  <c r="V2745" i="7"/>
  <c r="V3563" i="7"/>
  <c r="V4074" i="7"/>
  <c r="V4538" i="7"/>
  <c r="V4953" i="7"/>
  <c r="V212" i="7"/>
  <c r="V459" i="7"/>
  <c r="V1756" i="7"/>
  <c r="V2746" i="7"/>
  <c r="V3572" i="7"/>
  <c r="V4954" i="7"/>
  <c r="V849" i="7"/>
  <c r="V1957" i="7"/>
  <c r="V2770" i="7"/>
  <c r="V3602" i="7"/>
  <c r="V4198" i="7"/>
  <c r="V4652" i="7"/>
  <c r="V4979" i="7"/>
  <c r="V283" i="7"/>
  <c r="V515" i="7"/>
  <c r="V3738" i="7"/>
  <c r="V36" i="7"/>
  <c r="V516" i="7"/>
  <c r="V894" i="7"/>
  <c r="V2967" i="7"/>
  <c r="V4291" i="7"/>
  <c r="V37" i="7"/>
  <c r="V517" i="7"/>
  <c r="V583" i="7"/>
  <c r="V4753" i="7"/>
  <c r="V3914" i="7"/>
  <c r="V69" i="7"/>
  <c r="V4177" i="7"/>
  <c r="V4178" i="7"/>
  <c r="V462" i="7"/>
  <c r="V4186" i="7"/>
  <c r="V1786" i="7"/>
  <c r="V4636" i="7"/>
  <c r="V4972" i="7"/>
  <c r="V606" i="7"/>
  <c r="V853" i="7"/>
  <c r="V1973" i="7"/>
  <c r="V2966" i="7"/>
  <c r="V4201" i="7"/>
  <c r="V4653" i="7"/>
  <c r="V289" i="7"/>
  <c r="V2024" i="7"/>
  <c r="V3753" i="7"/>
  <c r="V4654" i="7"/>
  <c r="V292" i="7"/>
  <c r="V66" i="7"/>
  <c r="V1141" i="7"/>
  <c r="V68" i="7"/>
  <c r="V3185" i="7"/>
  <c r="V4758" i="7"/>
  <c r="V4539" i="7"/>
  <c r="V4540" i="7"/>
  <c r="V214" i="7"/>
  <c r="V3597" i="7"/>
  <c r="V2767" i="7"/>
  <c r="V4191" i="7"/>
  <c r="V231" i="7"/>
  <c r="V1788" i="7"/>
  <c r="V4974" i="7"/>
  <c r="V901" i="7"/>
  <c r="V2027" i="7"/>
  <c r="V2980" i="7"/>
  <c r="V3763" i="7"/>
  <c r="V4292" i="7"/>
  <c r="V4655" i="7"/>
  <c r="V38" i="7"/>
  <c r="V293" i="7"/>
  <c r="V518" i="7"/>
  <c r="V529" i="7"/>
  <c r="V2983" i="7"/>
  <c r="V4749" i="7"/>
  <c r="V531" i="7"/>
  <c r="V3768" i="7"/>
  <c r="V303" i="7"/>
  <c r="V3769" i="7"/>
  <c r="V304" i="7"/>
  <c r="V4308" i="7"/>
  <c r="V3598" i="7"/>
  <c r="V2768" i="7"/>
  <c r="V2769" i="7"/>
  <c r="V282" i="7"/>
  <c r="V902" i="7"/>
  <c r="V2031" i="7"/>
  <c r="V2981" i="7"/>
  <c r="V3764" i="7"/>
  <c r="V4293" i="7"/>
  <c r="V4656" i="7"/>
  <c r="V52" i="7"/>
  <c r="V298" i="7"/>
  <c r="V530" i="7"/>
  <c r="V921" i="7"/>
  <c r="V4305" i="7"/>
  <c r="V300" i="7"/>
  <c r="V2049" i="7"/>
  <c r="V2984" i="7"/>
  <c r="V4751" i="7"/>
  <c r="V2244" i="7"/>
  <c r="V587" i="7"/>
  <c r="V2259" i="7"/>
  <c r="V348" i="7"/>
  <c r="V460" i="7"/>
  <c r="V2764" i="7"/>
  <c r="V4970" i="7"/>
  <c r="V215" i="7"/>
  <c r="V4639" i="7"/>
  <c r="V907" i="7"/>
  <c r="V2038" i="7"/>
  <c r="V2982" i="7"/>
  <c r="V3765" i="7"/>
  <c r="V4304" i="7"/>
  <c r="V4660" i="7"/>
  <c r="V63" i="7"/>
  <c r="V299" i="7"/>
  <c r="V2046" i="7"/>
  <c r="V3766" i="7"/>
  <c r="V64" i="7"/>
  <c r="V922" i="7"/>
  <c r="V4306" i="7"/>
  <c r="V2989" i="7"/>
  <c r="V4307" i="7"/>
  <c r="V1148" i="7"/>
  <c r="V588" i="7"/>
  <c r="V4969" i="7"/>
  <c r="V603" i="7"/>
  <c r="V4971" i="7"/>
  <c r="E21" i="7"/>
  <c r="U639" i="7"/>
  <c r="W639" i="7" s="1"/>
  <c r="U659" i="7"/>
  <c r="U735" i="7"/>
  <c r="W735" i="7" s="1"/>
  <c r="U757" i="7"/>
  <c r="U764" i="7"/>
  <c r="U777" i="7"/>
  <c r="W777" i="7" s="1"/>
  <c r="U804" i="7"/>
  <c r="W804" i="7" s="1"/>
  <c r="U823" i="7"/>
  <c r="U844" i="7"/>
  <c r="W844" i="7" s="1"/>
  <c r="U851" i="7"/>
  <c r="W851" i="7" s="1"/>
  <c r="U625" i="7"/>
  <c r="U632" i="7"/>
  <c r="W632" i="7" s="1"/>
  <c r="U652" i="7"/>
  <c r="W652" i="7" s="1"/>
  <c r="U666" i="7"/>
  <c r="U673" i="7"/>
  <c r="W673" i="7" s="1"/>
  <c r="U771" i="7"/>
  <c r="U791" i="7"/>
  <c r="W791" i="7" s="1"/>
  <c r="U817" i="7"/>
  <c r="U864" i="7"/>
  <c r="U676" i="7"/>
  <c r="U691" i="7"/>
  <c r="W691" i="7" s="1"/>
  <c r="U698" i="7"/>
  <c r="W698" i="7" s="1"/>
  <c r="U719" i="7"/>
  <c r="U741" i="7"/>
  <c r="W741" i="7" s="1"/>
  <c r="U748" i="7"/>
  <c r="U756" i="7"/>
  <c r="U784" i="7"/>
  <c r="W784" i="7" s="1"/>
  <c r="U792" i="7"/>
  <c r="W792" i="7" s="1"/>
  <c r="U819" i="7"/>
  <c r="W819" i="7" s="1"/>
  <c r="U861" i="7"/>
  <c r="W861" i="7" s="1"/>
  <c r="U868" i="7"/>
  <c r="U882" i="7"/>
  <c r="U917" i="7"/>
  <c r="W917" i="7" s="1"/>
  <c r="U938" i="7"/>
  <c r="W938" i="7" s="1"/>
  <c r="U945" i="7"/>
  <c r="W945" i="7" s="1"/>
  <c r="U1026" i="7"/>
  <c r="W1026" i="7" s="1"/>
  <c r="U1076" i="7"/>
  <c r="W1076" i="7" s="1"/>
  <c r="U1083" i="7"/>
  <c r="W1083" i="7" s="1"/>
  <c r="U1105" i="7"/>
  <c r="W1105" i="7" s="1"/>
  <c r="U1127" i="7"/>
  <c r="W1127" i="7" s="1"/>
  <c r="U1140" i="7"/>
  <c r="W1140" i="7" s="1"/>
  <c r="U1173" i="7"/>
  <c r="W1173" i="7" s="1"/>
  <c r="U1193" i="7"/>
  <c r="W1193" i="7" s="1"/>
  <c r="U1214" i="7"/>
  <c r="U1220" i="7"/>
  <c r="W1220" i="7" s="1"/>
  <c r="U618" i="7"/>
  <c r="W618" i="7" s="1"/>
  <c r="U640" i="7"/>
  <c r="W640" i="7" s="1"/>
  <c r="U647" i="7"/>
  <c r="U654" i="7"/>
  <c r="W654" i="7" s="1"/>
  <c r="U661" i="7"/>
  <c r="W661" i="7" s="1"/>
  <c r="U668" i="7"/>
  <c r="U684" i="7"/>
  <c r="U799" i="7"/>
  <c r="U826" i="7"/>
  <c r="U841" i="7"/>
  <c r="W841" i="7" s="1"/>
  <c r="U875" i="7"/>
  <c r="U903" i="7"/>
  <c r="U924" i="7"/>
  <c r="U931" i="7"/>
  <c r="W931" i="7" s="1"/>
  <c r="U953" i="7"/>
  <c r="W953" i="7" s="1"/>
  <c r="U987" i="7"/>
  <c r="W987" i="7" s="1"/>
  <c r="U1055" i="7"/>
  <c r="U1153" i="7"/>
  <c r="W1153" i="7" s="1"/>
  <c r="U1207" i="7"/>
  <c r="U609" i="7"/>
  <c r="W609" i="7" s="1"/>
  <c r="U623" i="7"/>
  <c r="W623" i="7" s="1"/>
  <c r="U638" i="7"/>
  <c r="W638" i="7" s="1"/>
  <c r="U703" i="7"/>
  <c r="W703" i="7" s="1"/>
  <c r="U645" i="7"/>
  <c r="W645" i="7" s="1"/>
  <c r="U711" i="7"/>
  <c r="U603" i="7"/>
  <c r="W603" i="7" s="1"/>
  <c r="U624" i="7"/>
  <c r="U614" i="7"/>
  <c r="W614" i="7" s="1"/>
  <c r="U622" i="7"/>
  <c r="W622" i="7" s="1"/>
  <c r="U630" i="7"/>
  <c r="W630" i="7" s="1"/>
  <c r="U672" i="7"/>
  <c r="W672" i="7" s="1"/>
  <c r="U729" i="7"/>
  <c r="W729" i="7" s="1"/>
  <c r="U760" i="7"/>
  <c r="W760" i="7" s="1"/>
  <c r="U768" i="7"/>
  <c r="W768" i="7" s="1"/>
  <c r="U775" i="7"/>
  <c r="U892" i="7"/>
  <c r="W892" i="7" s="1"/>
  <c r="U899" i="7"/>
  <c r="U914" i="7"/>
  <c r="W914" i="7" s="1"/>
  <c r="U966" i="7"/>
  <c r="U988" i="7"/>
  <c r="U1002" i="7"/>
  <c r="W1002" i="7" s="1"/>
  <c r="U1052" i="7"/>
  <c r="U1074" i="7"/>
  <c r="W1074" i="7" s="1"/>
  <c r="U1112" i="7"/>
  <c r="U1162" i="7"/>
  <c r="U1169" i="7"/>
  <c r="U1183" i="7"/>
  <c r="W1183" i="7" s="1"/>
  <c r="U1282" i="7"/>
  <c r="W1282" i="7" s="1"/>
  <c r="U1290" i="7"/>
  <c r="W1290" i="7" s="1"/>
  <c r="U1297" i="7"/>
  <c r="U1304" i="7"/>
  <c r="U1353" i="7"/>
  <c r="U1359" i="7"/>
  <c r="W1359" i="7" s="1"/>
  <c r="U1415" i="7"/>
  <c r="U1422" i="7"/>
  <c r="W1422" i="7" s="1"/>
  <c r="U1436" i="7"/>
  <c r="U1450" i="7"/>
  <c r="W1450" i="7" s="1"/>
  <c r="U1457" i="7"/>
  <c r="W1457" i="7" s="1"/>
  <c r="U1471" i="7"/>
  <c r="W1471" i="7" s="1"/>
  <c r="U1478" i="7"/>
  <c r="W1478" i="7" s="1"/>
  <c r="U1505" i="7"/>
  <c r="U1512" i="7"/>
  <c r="W1512" i="7" s="1"/>
  <c r="U606" i="7"/>
  <c r="U648" i="7"/>
  <c r="W648" i="7" s="1"/>
  <c r="U690" i="7"/>
  <c r="W690" i="7" s="1"/>
  <c r="U737" i="7"/>
  <c r="W737" i="7" s="1"/>
  <c r="U782" i="7"/>
  <c r="W782" i="7" s="1"/>
  <c r="U863" i="7"/>
  <c r="W863" i="7" s="1"/>
  <c r="U870" i="7"/>
  <c r="W870" i="7" s="1"/>
  <c r="U885" i="7"/>
  <c r="U907" i="7"/>
  <c r="U922" i="7"/>
  <c r="U929" i="7"/>
  <c r="W929" i="7" s="1"/>
  <c r="U944" i="7"/>
  <c r="U959" i="7"/>
  <c r="W959" i="7" s="1"/>
  <c r="U981" i="7"/>
  <c r="W981" i="7" s="1"/>
  <c r="U1022" i="7"/>
  <c r="W1022" i="7" s="1"/>
  <c r="U1089" i="7"/>
  <c r="W1089" i="7" s="1"/>
  <c r="U1120" i="7"/>
  <c r="W1120" i="7" s="1"/>
  <c r="U1148" i="7"/>
  <c r="W1148" i="7" s="1"/>
  <c r="U1190" i="7"/>
  <c r="U1197" i="7"/>
  <c r="U1204" i="7"/>
  <c r="W1204" i="7" s="1"/>
  <c r="U1218" i="7"/>
  <c r="W1218" i="7" s="1"/>
  <c r="U1225" i="7"/>
  <c r="W1225" i="7" s="1"/>
  <c r="U1311" i="7"/>
  <c r="W1311" i="7" s="1"/>
  <c r="U1429" i="7"/>
  <c r="W1429" i="7" s="1"/>
  <c r="U1444" i="7"/>
  <c r="U1464" i="7"/>
  <c r="W1464" i="7" s="1"/>
  <c r="U1485" i="7"/>
  <c r="W1485" i="7" s="1"/>
  <c r="U1498" i="7"/>
  <c r="W1498" i="7" s="1"/>
  <c r="U1519" i="7"/>
  <c r="W1519" i="7" s="1"/>
  <c r="U1567" i="7"/>
  <c r="W1567" i="7" s="1"/>
  <c r="U611" i="7"/>
  <c r="W611" i="7" s="1"/>
  <c r="U669" i="7"/>
  <c r="W669" i="7" s="1"/>
  <c r="U620" i="7"/>
  <c r="W620" i="7" s="1"/>
  <c r="U662" i="7"/>
  <c r="W662" i="7" s="1"/>
  <c r="U670" i="7"/>
  <c r="W670" i="7" s="1"/>
  <c r="U766" i="7"/>
  <c r="U604" i="7"/>
  <c r="W604" i="7" s="1"/>
  <c r="U637" i="7"/>
  <c r="U712" i="7"/>
  <c r="U854" i="7"/>
  <c r="U905" i="7"/>
  <c r="W905" i="7" s="1"/>
  <c r="U920" i="7"/>
  <c r="U942" i="7"/>
  <c r="W942" i="7" s="1"/>
  <c r="U986" i="7"/>
  <c r="W986" i="7" s="1"/>
  <c r="U1007" i="7"/>
  <c r="U646" i="7"/>
  <c r="U688" i="7"/>
  <c r="U696" i="7"/>
  <c r="W696" i="7" s="1"/>
  <c r="U751" i="7"/>
  <c r="U788" i="7"/>
  <c r="U810" i="7"/>
  <c r="W810" i="7" s="1"/>
  <c r="U824" i="7"/>
  <c r="W824" i="7" s="1"/>
  <c r="U832" i="7"/>
  <c r="W832" i="7" s="1"/>
  <c r="U840" i="7"/>
  <c r="W840" i="7" s="1"/>
  <c r="U898" i="7"/>
  <c r="W898" i="7" s="1"/>
  <c r="U935" i="7"/>
  <c r="W935" i="7" s="1"/>
  <c r="U950" i="7"/>
  <c r="U994" i="7"/>
  <c r="W994" i="7" s="1"/>
  <c r="U1028" i="7"/>
  <c r="W1028" i="7" s="1"/>
  <c r="U1035" i="7"/>
  <c r="W1035" i="7" s="1"/>
  <c r="U1043" i="7"/>
  <c r="W1043" i="7" s="1"/>
  <c r="U1065" i="7"/>
  <c r="W1065" i="7" s="1"/>
  <c r="U613" i="7"/>
  <c r="W613" i="7" s="1"/>
  <c r="U720" i="7"/>
  <c r="U728" i="7"/>
  <c r="W728" i="7" s="1"/>
  <c r="U663" i="7"/>
  <c r="U607" i="7"/>
  <c r="W607" i="7" s="1"/>
  <c r="U617" i="7"/>
  <c r="W617" i="7" s="1"/>
  <c r="U627" i="7"/>
  <c r="W627" i="7" s="1"/>
  <c r="U667" i="7"/>
  <c r="W667" i="7" s="1"/>
  <c r="U795" i="7"/>
  <c r="U836" i="7"/>
  <c r="U877" i="7"/>
  <c r="U901" i="7"/>
  <c r="W901" i="7" s="1"/>
  <c r="U926" i="7"/>
  <c r="W926" i="7" s="1"/>
  <c r="U934" i="7"/>
  <c r="W934" i="7" s="1"/>
  <c r="U960" i="7"/>
  <c r="U976" i="7"/>
  <c r="U1006" i="7"/>
  <c r="W1006" i="7" s="1"/>
  <c r="U1038" i="7"/>
  <c r="W1038" i="7" s="1"/>
  <c r="U1078" i="7"/>
  <c r="U1086" i="7"/>
  <c r="W1086" i="7" s="1"/>
  <c r="U1094" i="7"/>
  <c r="W1094" i="7" s="1"/>
  <c r="U1102" i="7"/>
  <c r="W1102" i="7" s="1"/>
  <c r="U1118" i="7"/>
  <c r="W1118" i="7" s="1"/>
  <c r="U1134" i="7"/>
  <c r="U1185" i="7"/>
  <c r="U1200" i="7"/>
  <c r="W1200" i="7" s="1"/>
  <c r="U1327" i="7"/>
  <c r="U1342" i="7"/>
  <c r="U1349" i="7"/>
  <c r="W1349" i="7" s="1"/>
  <c r="U1376" i="7"/>
  <c r="U1472" i="7"/>
  <c r="W1472" i="7" s="1"/>
  <c r="U1508" i="7"/>
  <c r="W1508" i="7" s="1"/>
  <c r="U1515" i="7"/>
  <c r="W1515" i="7" s="1"/>
  <c r="U1529" i="7"/>
  <c r="W1529" i="7" s="1"/>
  <c r="U1536" i="7"/>
  <c r="W1536" i="7" s="1"/>
  <c r="U1584" i="7"/>
  <c r="W1584" i="7" s="1"/>
  <c r="U1591" i="7"/>
  <c r="W1591" i="7" s="1"/>
  <c r="U1605" i="7"/>
  <c r="U1618" i="7"/>
  <c r="W1618" i="7" s="1"/>
  <c r="U1625" i="7"/>
  <c r="U1677" i="7"/>
  <c r="U1706" i="7"/>
  <c r="U1762" i="7"/>
  <c r="U1803" i="7"/>
  <c r="U657" i="7"/>
  <c r="U678" i="7"/>
  <c r="W678" i="7" s="1"/>
  <c r="U707" i="7"/>
  <c r="U716" i="7"/>
  <c r="U787" i="7"/>
  <c r="U812" i="7"/>
  <c r="W812" i="7" s="1"/>
  <c r="U853" i="7"/>
  <c r="U869" i="7"/>
  <c r="W869" i="7" s="1"/>
  <c r="U918" i="7"/>
  <c r="U952" i="7"/>
  <c r="U968" i="7"/>
  <c r="W968" i="7" s="1"/>
  <c r="U984" i="7"/>
  <c r="W984" i="7" s="1"/>
  <c r="U1070" i="7"/>
  <c r="U1230" i="7"/>
  <c r="W1230" i="7" s="1"/>
  <c r="U1245" i="7"/>
  <c r="W1245" i="7" s="1"/>
  <c r="U1252" i="7"/>
  <c r="W1252" i="7" s="1"/>
  <c r="U1298" i="7"/>
  <c r="W1298" i="7" s="1"/>
  <c r="U1305" i="7"/>
  <c r="W1305" i="7" s="1"/>
  <c r="U1320" i="7"/>
  <c r="W1320" i="7" s="1"/>
  <c r="U1369" i="7"/>
  <c r="W1369" i="7" s="1"/>
  <c r="U1465" i="7"/>
  <c r="U1543" i="7"/>
  <c r="W1543" i="7" s="1"/>
  <c r="U1550" i="7"/>
  <c r="W1550" i="7" s="1"/>
  <c r="U1664" i="7"/>
  <c r="W1664" i="7" s="1"/>
  <c r="U1692" i="7"/>
  <c r="W1692" i="7" s="1"/>
  <c r="U1728" i="7"/>
  <c r="W1728" i="7" s="1"/>
  <c r="U1783" i="7"/>
  <c r="W1783" i="7" s="1"/>
  <c r="U634" i="7"/>
  <c r="U674" i="7"/>
  <c r="U685" i="7"/>
  <c r="W685" i="7" s="1"/>
  <c r="U713" i="7"/>
  <c r="W713" i="7" s="1"/>
  <c r="U731" i="7"/>
  <c r="U749" i="7"/>
  <c r="U759" i="7"/>
  <c r="W759" i="7" s="1"/>
  <c r="U808" i="7"/>
  <c r="U842" i="7"/>
  <c r="W842" i="7" s="1"/>
  <c r="U923" i="7"/>
  <c r="W923" i="7" s="1"/>
  <c r="U1011" i="7"/>
  <c r="U1059" i="7"/>
  <c r="U1067" i="7"/>
  <c r="W1067" i="7" s="1"/>
  <c r="U615" i="7"/>
  <c r="W615" i="7" s="1"/>
  <c r="U704" i="7"/>
  <c r="W704" i="7" s="1"/>
  <c r="U714" i="7"/>
  <c r="U769" i="7"/>
  <c r="U809" i="7"/>
  <c r="W809" i="7" s="1"/>
  <c r="U825" i="7"/>
  <c r="W825" i="7" s="1"/>
  <c r="U883" i="7"/>
  <c r="W883" i="7" s="1"/>
  <c r="U974" i="7"/>
  <c r="U982" i="7"/>
  <c r="W982" i="7" s="1"/>
  <c r="U1012" i="7"/>
  <c r="W1012" i="7" s="1"/>
  <c r="U1084" i="7"/>
  <c r="W1084" i="7" s="1"/>
  <c r="U1092" i="7"/>
  <c r="W1092" i="7" s="1"/>
  <c r="U1100" i="7"/>
  <c r="U605" i="7"/>
  <c r="W605" i="7" s="1"/>
  <c r="U635" i="7"/>
  <c r="W635" i="7" s="1"/>
  <c r="U686" i="7"/>
  <c r="W686" i="7" s="1"/>
  <c r="U785" i="7"/>
  <c r="W785" i="7" s="1"/>
  <c r="U916" i="7"/>
  <c r="U949" i="7"/>
  <c r="W949" i="7" s="1"/>
  <c r="U990" i="7"/>
  <c r="U1036" i="7"/>
  <c r="U1053" i="7"/>
  <c r="W1053" i="7" s="1"/>
  <c r="U1068" i="7"/>
  <c r="W1068" i="7" s="1"/>
  <c r="U1176" i="7"/>
  <c r="U1191" i="7"/>
  <c r="U1206" i="7"/>
  <c r="U1221" i="7"/>
  <c r="U1243" i="7"/>
  <c r="U1258" i="7"/>
  <c r="W1258" i="7" s="1"/>
  <c r="U1273" i="7"/>
  <c r="U1310" i="7"/>
  <c r="W1310" i="7" s="1"/>
  <c r="U1318" i="7"/>
  <c r="W1318" i="7" s="1"/>
  <c r="U1382" i="7"/>
  <c r="W1382" i="7" s="1"/>
  <c r="U1389" i="7"/>
  <c r="W1389" i="7" s="1"/>
  <c r="U1419" i="7"/>
  <c r="W1419" i="7" s="1"/>
  <c r="U655" i="7"/>
  <c r="W655" i="7" s="1"/>
  <c r="U665" i="7"/>
  <c r="U705" i="7"/>
  <c r="W705" i="7" s="1"/>
  <c r="U742" i="7"/>
  <c r="W742" i="7" s="1"/>
  <c r="U794" i="7"/>
  <c r="U843" i="7"/>
  <c r="W843" i="7" s="1"/>
  <c r="U859" i="7"/>
  <c r="W859" i="7" s="1"/>
  <c r="U908" i="7"/>
  <c r="W908" i="7" s="1"/>
  <c r="U958" i="7"/>
  <c r="W958" i="7" s="1"/>
  <c r="U1005" i="7"/>
  <c r="W1005" i="7" s="1"/>
  <c r="U1020" i="7"/>
  <c r="W1020" i="7" s="1"/>
  <c r="U1045" i="7"/>
  <c r="U1109" i="7"/>
  <c r="W1109" i="7" s="1"/>
  <c r="U1132" i="7"/>
  <c r="W1132" i="7" s="1"/>
  <c r="U1154" i="7"/>
  <c r="U1296" i="7"/>
  <c r="W1296" i="7" s="1"/>
  <c r="U1333" i="7"/>
  <c r="U1397" i="7"/>
  <c r="U1412" i="7"/>
  <c r="U1449" i="7"/>
  <c r="W1449" i="7" s="1"/>
  <c r="U1456" i="7"/>
  <c r="W1456" i="7" s="1"/>
  <c r="U715" i="7"/>
  <c r="W715" i="7" s="1"/>
  <c r="U761" i="7"/>
  <c r="W761" i="7" s="1"/>
  <c r="U818" i="7"/>
  <c r="U867" i="7"/>
  <c r="W867" i="7" s="1"/>
  <c r="U900" i="7"/>
  <c r="W900" i="7" s="1"/>
  <c r="U941" i="7"/>
  <c r="W941" i="7" s="1"/>
  <c r="U998" i="7"/>
  <c r="W998" i="7" s="1"/>
  <c r="U1077" i="7"/>
  <c r="W1077" i="7" s="1"/>
  <c r="U1117" i="7"/>
  <c r="W1117" i="7" s="1"/>
  <c r="U1125" i="7"/>
  <c r="U1184" i="7"/>
  <c r="W1184" i="7" s="1"/>
  <c r="U1236" i="7"/>
  <c r="U687" i="7"/>
  <c r="U753" i="7"/>
  <c r="W753" i="7" s="1"/>
  <c r="U770" i="7"/>
  <c r="W770" i="7" s="1"/>
  <c r="U811" i="7"/>
  <c r="W811" i="7" s="1"/>
  <c r="U827" i="7"/>
  <c r="W827" i="7" s="1"/>
  <c r="U1021" i="7"/>
  <c r="W1021" i="7" s="1"/>
  <c r="U1046" i="7"/>
  <c r="W1046" i="7" s="1"/>
  <c r="U1054" i="7"/>
  <c r="W1054" i="7" s="1"/>
  <c r="U633" i="7"/>
  <c r="W633" i="7" s="1"/>
  <c r="U726" i="7"/>
  <c r="W726" i="7" s="1"/>
  <c r="U850" i="7"/>
  <c r="W850" i="7" s="1"/>
  <c r="U871" i="7"/>
  <c r="W871" i="7" s="1"/>
  <c r="U1030" i="7"/>
  <c r="W1030" i="7" s="1"/>
  <c r="U1079" i="7"/>
  <c r="U1168" i="7"/>
  <c r="W1168" i="7" s="1"/>
  <c r="U1253" i="7"/>
  <c r="U1328" i="7"/>
  <c r="W1328" i="7" s="1"/>
  <c r="U1374" i="7"/>
  <c r="W1374" i="7" s="1"/>
  <c r="U1390" i="7"/>
  <c r="U1448" i="7"/>
  <c r="W1448" i="7" s="1"/>
  <c r="U1479" i="7"/>
  <c r="U1538" i="7"/>
  <c r="W1538" i="7" s="1"/>
  <c r="U1545" i="7"/>
  <c r="W1545" i="7" s="1"/>
  <c r="U1553" i="7"/>
  <c r="W1553" i="7" s="1"/>
  <c r="U1596" i="7"/>
  <c r="U1610" i="7"/>
  <c r="W1610" i="7" s="1"/>
  <c r="U1617" i="7"/>
  <c r="U1638" i="7"/>
  <c r="U1645" i="7"/>
  <c r="W1645" i="7" s="1"/>
  <c r="U1652" i="7"/>
  <c r="W1652" i="7" s="1"/>
  <c r="U1665" i="7"/>
  <c r="W1665" i="7" s="1"/>
  <c r="U1725" i="7"/>
  <c r="W1725" i="7" s="1"/>
  <c r="U1732" i="7"/>
  <c r="W1732" i="7" s="1"/>
  <c r="U1812" i="7"/>
  <c r="W1812" i="7" s="1"/>
  <c r="U1832" i="7"/>
  <c r="W1832" i="7" s="1"/>
  <c r="U1854" i="7"/>
  <c r="U1861" i="7"/>
  <c r="U1874" i="7"/>
  <c r="W1874" i="7" s="1"/>
  <c r="U1956" i="7"/>
  <c r="W1956" i="7" s="1"/>
  <c r="U1998" i="7"/>
  <c r="W1998" i="7" s="1"/>
  <c r="U2033" i="7"/>
  <c r="U2040" i="7"/>
  <c r="W2040" i="7" s="1"/>
  <c r="U2072" i="7"/>
  <c r="W2072" i="7" s="1"/>
  <c r="U2092" i="7"/>
  <c r="W2092" i="7" s="1"/>
  <c r="U2148" i="7"/>
  <c r="W2148" i="7" s="1"/>
  <c r="U2163" i="7"/>
  <c r="U2205" i="7"/>
  <c r="W2205" i="7" s="1"/>
  <c r="U2220" i="7"/>
  <c r="W2220" i="7" s="1"/>
  <c r="U656" i="7"/>
  <c r="U681" i="7"/>
  <c r="W681" i="7" s="1"/>
  <c r="U693" i="7"/>
  <c r="U790" i="7"/>
  <c r="U829" i="7"/>
  <c r="W829" i="7" s="1"/>
  <c r="U860" i="7"/>
  <c r="W860" i="7" s="1"/>
  <c r="U962" i="7"/>
  <c r="W962" i="7" s="1"/>
  <c r="U992" i="7"/>
  <c r="W992" i="7" s="1"/>
  <c r="U1010" i="7"/>
  <c r="U1088" i="7"/>
  <c r="W1088" i="7" s="1"/>
  <c r="U1107" i="7"/>
  <c r="W1107" i="7" s="1"/>
  <c r="U1116" i="7"/>
  <c r="W1116" i="7" s="1"/>
  <c r="U1135" i="7"/>
  <c r="W1135" i="7" s="1"/>
  <c r="U1143" i="7"/>
  <c r="W1143" i="7" s="1"/>
  <c r="U1151" i="7"/>
  <c r="W1151" i="7" s="1"/>
  <c r="U1160" i="7"/>
  <c r="U1202" i="7"/>
  <c r="W1202" i="7" s="1"/>
  <c r="U1219" i="7"/>
  <c r="W1219" i="7" s="1"/>
  <c r="U1270" i="7"/>
  <c r="W1270" i="7" s="1"/>
  <c r="U1278" i="7"/>
  <c r="W1278" i="7" s="1"/>
  <c r="U1295" i="7"/>
  <c r="W1295" i="7" s="1"/>
  <c r="U1312" i="7"/>
  <c r="W1312" i="7" s="1"/>
  <c r="U1352" i="7"/>
  <c r="W1352" i="7" s="1"/>
  <c r="U1399" i="7"/>
  <c r="W1399" i="7" s="1"/>
  <c r="U1416" i="7"/>
  <c r="W1416" i="7" s="1"/>
  <c r="U1424" i="7"/>
  <c r="W1424" i="7" s="1"/>
  <c r="U1440" i="7"/>
  <c r="W1440" i="7" s="1"/>
  <c r="U1487" i="7"/>
  <c r="U1517" i="7"/>
  <c r="W1517" i="7" s="1"/>
  <c r="U1524" i="7"/>
  <c r="U1575" i="7"/>
  <c r="W1575" i="7" s="1"/>
  <c r="U1589" i="7"/>
  <c r="U1631" i="7"/>
  <c r="U1702" i="7"/>
  <c r="U1710" i="7"/>
  <c r="U1747" i="7"/>
  <c r="W1747" i="7" s="1"/>
  <c r="U1769" i="7"/>
  <c r="W1769" i="7" s="1"/>
  <c r="U1777" i="7"/>
  <c r="U1791" i="7"/>
  <c r="U1798" i="7"/>
  <c r="U1839" i="7"/>
  <c r="W1839" i="7" s="1"/>
  <c r="U1921" i="7"/>
  <c r="W1921" i="7" s="1"/>
  <c r="U1949" i="7"/>
  <c r="U1984" i="7"/>
  <c r="W1984" i="7" s="1"/>
  <c r="U2006" i="7"/>
  <c r="W2006" i="7" s="1"/>
  <c r="U2059" i="7"/>
  <c r="W2059" i="7" s="1"/>
  <c r="U2079" i="7"/>
  <c r="U2086" i="7"/>
  <c r="W2086" i="7" s="1"/>
  <c r="U2100" i="7"/>
  <c r="U2107" i="7"/>
  <c r="W2107" i="7" s="1"/>
  <c r="U2128" i="7"/>
  <c r="W2128" i="7" s="1"/>
  <c r="U2141" i="7"/>
  <c r="W2141" i="7" s="1"/>
  <c r="U2177" i="7"/>
  <c r="U2191" i="7"/>
  <c r="W2191" i="7" s="1"/>
  <c r="U641" i="7"/>
  <c r="W641" i="7" s="1"/>
  <c r="U722" i="7"/>
  <c r="W722" i="7" s="1"/>
  <c r="U755" i="7"/>
  <c r="W755" i="7" s="1"/>
  <c r="U806" i="7"/>
  <c r="W806" i="7" s="1"/>
  <c r="U906" i="7"/>
  <c r="W906" i="7" s="1"/>
  <c r="U927" i="7"/>
  <c r="W927" i="7" s="1"/>
  <c r="U1025" i="7"/>
  <c r="W1025" i="7" s="1"/>
  <c r="U1085" i="7"/>
  <c r="U1113" i="7"/>
  <c r="W1113" i="7" s="1"/>
  <c r="U1122" i="7"/>
  <c r="W1122" i="7" s="1"/>
  <c r="U1224" i="7"/>
  <c r="U1275" i="7"/>
  <c r="U1292" i="7"/>
  <c r="W1292" i="7" s="1"/>
  <c r="U1379" i="7"/>
  <c r="W1379" i="7" s="1"/>
  <c r="U1387" i="7"/>
  <c r="U1420" i="7"/>
  <c r="W1420" i="7" s="1"/>
  <c r="U1437" i="7"/>
  <c r="U1469" i="7"/>
  <c r="W1469" i="7" s="1"/>
  <c r="U1476" i="7"/>
  <c r="U1528" i="7"/>
  <c r="W1528" i="7" s="1"/>
  <c r="U1601" i="7"/>
  <c r="W1601" i="7" s="1"/>
  <c r="U1642" i="7"/>
  <c r="W1642" i="7" s="1"/>
  <c r="U629" i="7"/>
  <c r="W629" i="7" s="1"/>
  <c r="U723" i="7"/>
  <c r="W723" i="7" s="1"/>
  <c r="U797" i="7"/>
  <c r="W797" i="7" s="1"/>
  <c r="U816" i="7"/>
  <c r="W816" i="7" s="1"/>
  <c r="U837" i="7"/>
  <c r="W837" i="7" s="1"/>
  <c r="U857" i="7"/>
  <c r="W857" i="7" s="1"/>
  <c r="U999" i="7"/>
  <c r="W999" i="7" s="1"/>
  <c r="U1008" i="7"/>
  <c r="W1008" i="7" s="1"/>
  <c r="U1017" i="7"/>
  <c r="U1037" i="7"/>
  <c r="W1037" i="7" s="1"/>
  <c r="U1066" i="7"/>
  <c r="W1066" i="7" s="1"/>
  <c r="U1114" i="7"/>
  <c r="W1114" i="7" s="1"/>
  <c r="U1174" i="7"/>
  <c r="W1174" i="7" s="1"/>
  <c r="U1209" i="7"/>
  <c r="W1209" i="7" s="1"/>
  <c r="U1242" i="7"/>
  <c r="W1242" i="7" s="1"/>
  <c r="U1293" i="7"/>
  <c r="W1293" i="7" s="1"/>
  <c r="U1309" i="7"/>
  <c r="U1326" i="7"/>
  <c r="W1326" i="7" s="1"/>
  <c r="U1334" i="7"/>
  <c r="W1334" i="7" s="1"/>
  <c r="U1438" i="7"/>
  <c r="U1470" i="7"/>
  <c r="W1470" i="7" s="1"/>
  <c r="U1477" i="7"/>
  <c r="W1477" i="7" s="1"/>
  <c r="U1522" i="7"/>
  <c r="W1522" i="7" s="1"/>
  <c r="U1551" i="7"/>
  <c r="W1551" i="7" s="1"/>
  <c r="U1573" i="7"/>
  <c r="W1573" i="7" s="1"/>
  <c r="U642" i="7"/>
  <c r="W642" i="7" s="1"/>
  <c r="U807" i="7"/>
  <c r="U848" i="7"/>
  <c r="W848" i="7" s="1"/>
  <c r="U989" i="7"/>
  <c r="U1123" i="7"/>
  <c r="W1123" i="7" s="1"/>
  <c r="U1141" i="7"/>
  <c r="U1166" i="7"/>
  <c r="W1166" i="7" s="1"/>
  <c r="U1217" i="7"/>
  <c r="W1217" i="7" s="1"/>
  <c r="U1234" i="7"/>
  <c r="W1234" i="7" s="1"/>
  <c r="U1251" i="7"/>
  <c r="W1251" i="7" s="1"/>
  <c r="U1268" i="7"/>
  <c r="U1276" i="7"/>
  <c r="W1276" i="7" s="1"/>
  <c r="U1302" i="7"/>
  <c r="W1302" i="7" s="1"/>
  <c r="U1343" i="7"/>
  <c r="W1343" i="7" s="1"/>
  <c r="U1357" i="7"/>
  <c r="W1357" i="7" s="1"/>
  <c r="U1372" i="7"/>
  <c r="W1372" i="7" s="1"/>
  <c r="U1388" i="7"/>
  <c r="W1388" i="7" s="1"/>
  <c r="U1430" i="7"/>
  <c r="W1430" i="7" s="1"/>
  <c r="U1454" i="7"/>
  <c r="W1454" i="7" s="1"/>
  <c r="U1544" i="7"/>
  <c r="W1544" i="7" s="1"/>
  <c r="U1580" i="7"/>
  <c r="W1580" i="7" s="1"/>
  <c r="U1671" i="7"/>
  <c r="W1671" i="7" s="1"/>
  <c r="U1685" i="7"/>
  <c r="W1685" i="7" s="1"/>
  <c r="U1738" i="7"/>
  <c r="U1753" i="7"/>
  <c r="W1753" i="7" s="1"/>
  <c r="U1845" i="7"/>
  <c r="W1845" i="7" s="1"/>
  <c r="U1866" i="7"/>
  <c r="W1866" i="7" s="1"/>
  <c r="U1879" i="7"/>
  <c r="W1879" i="7" s="1"/>
  <c r="U1892" i="7"/>
  <c r="U1947" i="7"/>
  <c r="W1947" i="7" s="1"/>
  <c r="U1969" i="7"/>
  <c r="U1989" i="7"/>
  <c r="W1989" i="7" s="1"/>
  <c r="U2004" i="7"/>
  <c r="U2024" i="7"/>
  <c r="U2098" i="7"/>
  <c r="W2098" i="7" s="1"/>
  <c r="U701" i="7"/>
  <c r="W701" i="7" s="1"/>
  <c r="U746" i="7"/>
  <c r="W746" i="7" s="1"/>
  <c r="U879" i="7"/>
  <c r="W879" i="7" s="1"/>
  <c r="U919" i="7"/>
  <c r="W919" i="7" s="1"/>
  <c r="U939" i="7"/>
  <c r="W939" i="7" s="1"/>
  <c r="U1048" i="7"/>
  <c r="W1048" i="7" s="1"/>
  <c r="U1158" i="7"/>
  <c r="W1158" i="7" s="1"/>
  <c r="U1260" i="7"/>
  <c r="U1285" i="7"/>
  <c r="W1285" i="7" s="1"/>
  <c r="U1335" i="7"/>
  <c r="W1335" i="7" s="1"/>
  <c r="U1381" i="7"/>
  <c r="W1381" i="7" s="1"/>
  <c r="U1414" i="7"/>
  <c r="W1414" i="7" s="1"/>
  <c r="U1447" i="7"/>
  <c r="W1447" i="7" s="1"/>
  <c r="U1559" i="7"/>
  <c r="W1559" i="7" s="1"/>
  <c r="U1609" i="7"/>
  <c r="W1609" i="7" s="1"/>
  <c r="U1623" i="7"/>
  <c r="U1760" i="7"/>
  <c r="W1760" i="7" s="1"/>
  <c r="U1775" i="7"/>
  <c r="W1775" i="7" s="1"/>
  <c r="U1796" i="7"/>
  <c r="W1796" i="7" s="1"/>
  <c r="U1818" i="7"/>
  <c r="U1824" i="7"/>
  <c r="W1824" i="7" s="1"/>
  <c r="U1853" i="7"/>
  <c r="U1906" i="7"/>
  <c r="W1906" i="7" s="1"/>
  <c r="U1933" i="7"/>
  <c r="U1962" i="7"/>
  <c r="W1962" i="7" s="1"/>
  <c r="U1976" i="7"/>
  <c r="U2011" i="7"/>
  <c r="U2039" i="7"/>
  <c r="W2039" i="7" s="1"/>
  <c r="U724" i="7"/>
  <c r="W724" i="7" s="1"/>
  <c r="U778" i="7"/>
  <c r="W778" i="7" s="1"/>
  <c r="U798" i="7"/>
  <c r="U838" i="7"/>
  <c r="U858" i="7"/>
  <c r="W858" i="7" s="1"/>
  <c r="U889" i="7"/>
  <c r="W889" i="7" s="1"/>
  <c r="U951" i="7"/>
  <c r="W951" i="7" s="1"/>
  <c r="U970" i="7"/>
  <c r="W970" i="7" s="1"/>
  <c r="U980" i="7"/>
  <c r="U1009" i="7"/>
  <c r="W1009" i="7" s="1"/>
  <c r="U1027" i="7"/>
  <c r="U1058" i="7"/>
  <c r="W1058" i="7" s="1"/>
  <c r="U1096" i="7"/>
  <c r="W1096" i="7" s="1"/>
  <c r="U1142" i="7"/>
  <c r="W1142" i="7" s="1"/>
  <c r="U1192" i="7"/>
  <c r="W1192" i="7" s="1"/>
  <c r="U1351" i="7"/>
  <c r="W1351" i="7" s="1"/>
  <c r="U1365" i="7"/>
  <c r="W1365" i="7" s="1"/>
  <c r="U1406" i="7"/>
  <c r="U1462" i="7"/>
  <c r="W1462" i="7" s="1"/>
  <c r="U1500" i="7"/>
  <c r="W1500" i="7" s="1"/>
  <c r="U1530" i="7"/>
  <c r="W1530" i="7" s="1"/>
  <c r="U1537" i="7"/>
  <c r="W1537" i="7" s="1"/>
  <c r="U1616" i="7"/>
  <c r="W1616" i="7" s="1"/>
  <c r="U1630" i="7"/>
  <c r="U1657" i="7"/>
  <c r="W1657" i="7" s="1"/>
  <c r="U1678" i="7"/>
  <c r="U1716" i="7"/>
  <c r="W1716" i="7" s="1"/>
  <c r="U1731" i="7"/>
  <c r="W1731" i="7" s="1"/>
  <c r="U1873" i="7"/>
  <c r="U643" i="7"/>
  <c r="W643" i="7" s="1"/>
  <c r="U758" i="7"/>
  <c r="U779" i="7"/>
  <c r="W779" i="7" s="1"/>
  <c r="U910" i="7"/>
  <c r="W910" i="7" s="1"/>
  <c r="U940" i="7"/>
  <c r="W940" i="7" s="1"/>
  <c r="U991" i="7"/>
  <c r="U1001" i="7"/>
  <c r="W1001" i="7" s="1"/>
  <c r="U1018" i="7"/>
  <c r="U1029" i="7"/>
  <c r="W1029" i="7" s="1"/>
  <c r="U1039" i="7"/>
  <c r="W1039" i="7" s="1"/>
  <c r="U1049" i="7"/>
  <c r="W1049" i="7" s="1"/>
  <c r="U1097" i="7"/>
  <c r="W1097" i="7" s="1"/>
  <c r="U1159" i="7"/>
  <c r="W1159" i="7" s="1"/>
  <c r="U1235" i="7"/>
  <c r="W1235" i="7" s="1"/>
  <c r="U1286" i="7"/>
  <c r="W1286" i="7" s="1"/>
  <c r="U1336" i="7"/>
  <c r="W1336" i="7" s="1"/>
  <c r="U1344" i="7"/>
  <c r="U1358" i="7"/>
  <c r="W1358" i="7" s="1"/>
  <c r="U1398" i="7"/>
  <c r="U1407" i="7"/>
  <c r="W1407" i="7" s="1"/>
  <c r="U1431" i="7"/>
  <c r="W1431" i="7" s="1"/>
  <c r="U1455" i="7"/>
  <c r="W1455" i="7" s="1"/>
  <c r="U1486" i="7"/>
  <c r="W1486" i="7" s="1"/>
  <c r="U1560" i="7"/>
  <c r="W1560" i="7" s="1"/>
  <c r="U1581" i="7"/>
  <c r="W1581" i="7" s="1"/>
  <c r="U610" i="7"/>
  <c r="W610" i="7" s="1"/>
  <c r="U733" i="7"/>
  <c r="W733" i="7" s="1"/>
  <c r="U1031" i="7"/>
  <c r="W1031" i="7" s="1"/>
  <c r="U1111" i="7"/>
  <c r="U1133" i="7"/>
  <c r="W1133" i="7" s="1"/>
  <c r="U1144" i="7"/>
  <c r="W1144" i="7" s="1"/>
  <c r="U1227" i="7"/>
  <c r="U1277" i="7"/>
  <c r="W1277" i="7" s="1"/>
  <c r="U1288" i="7"/>
  <c r="U1299" i="7"/>
  <c r="U1503" i="7"/>
  <c r="W1503" i="7" s="1"/>
  <c r="U1635" i="7"/>
  <c r="W1635" i="7" s="1"/>
  <c r="U1651" i="7"/>
  <c r="W1651" i="7" s="1"/>
  <c r="U1667" i="7"/>
  <c r="W1667" i="7" s="1"/>
  <c r="U1675" i="7"/>
  <c r="W1675" i="7" s="1"/>
  <c r="U1693" i="7"/>
  <c r="W1693" i="7" s="1"/>
  <c r="U1719" i="7"/>
  <c r="W1719" i="7" s="1"/>
  <c r="U1736" i="7"/>
  <c r="W1736" i="7" s="1"/>
  <c r="U1786" i="7"/>
  <c r="U1794" i="7"/>
  <c r="W1794" i="7" s="1"/>
  <c r="U1810" i="7"/>
  <c r="W1810" i="7" s="1"/>
  <c r="U1826" i="7"/>
  <c r="W1826" i="7" s="1"/>
  <c r="U1850" i="7"/>
  <c r="W1850" i="7" s="1"/>
  <c r="U1865" i="7"/>
  <c r="W1865" i="7" s="1"/>
  <c r="U1910" i="7"/>
  <c r="W1910" i="7" s="1"/>
  <c r="U1925" i="7"/>
  <c r="W1925" i="7" s="1"/>
  <c r="U1948" i="7"/>
  <c r="W1948" i="7" s="1"/>
  <c r="U1972" i="7"/>
  <c r="U2061" i="7"/>
  <c r="W2061" i="7" s="1"/>
  <c r="U2090" i="7"/>
  <c r="W2090" i="7" s="1"/>
  <c r="U2113" i="7"/>
  <c r="W2113" i="7" s="1"/>
  <c r="U2150" i="7"/>
  <c r="W2150" i="7" s="1"/>
  <c r="U2187" i="7"/>
  <c r="W2187" i="7" s="1"/>
  <c r="U2210" i="7"/>
  <c r="W2210" i="7" s="1"/>
  <c r="U2225" i="7"/>
  <c r="W2225" i="7" s="1"/>
  <c r="U2246" i="7"/>
  <c r="U2316" i="7"/>
  <c r="W2316" i="7" s="1"/>
  <c r="U2337" i="7"/>
  <c r="U2378" i="7"/>
  <c r="U2419" i="7"/>
  <c r="U2453" i="7"/>
  <c r="U2460" i="7"/>
  <c r="W2460" i="7" s="1"/>
  <c r="U2467" i="7"/>
  <c r="W2467" i="7" s="1"/>
  <c r="U2474" i="7"/>
  <c r="W2474" i="7" s="1"/>
  <c r="U2495" i="7"/>
  <c r="W2495" i="7" s="1"/>
  <c r="U2515" i="7"/>
  <c r="U2521" i="7"/>
  <c r="W2521" i="7" s="1"/>
  <c r="U2550" i="7"/>
  <c r="W2550" i="7" s="1"/>
  <c r="U2583" i="7"/>
  <c r="W2583" i="7" s="1"/>
  <c r="U2631" i="7"/>
  <c r="W2631" i="7" s="1"/>
  <c r="U651" i="7"/>
  <c r="W651" i="7" s="1"/>
  <c r="U695" i="7"/>
  <c r="U708" i="7"/>
  <c r="W708" i="7" s="1"/>
  <c r="U747" i="7"/>
  <c r="U773" i="7"/>
  <c r="U834" i="7"/>
  <c r="W834" i="7" s="1"/>
  <c r="U932" i="7"/>
  <c r="W932" i="7" s="1"/>
  <c r="U983" i="7"/>
  <c r="W983" i="7" s="1"/>
  <c r="U1042" i="7"/>
  <c r="W1042" i="7" s="1"/>
  <c r="U1165" i="7"/>
  <c r="U1175" i="7"/>
  <c r="W1175" i="7" s="1"/>
  <c r="U1186" i="7"/>
  <c r="W1186" i="7" s="1"/>
  <c r="U1308" i="7"/>
  <c r="W1308" i="7" s="1"/>
  <c r="U1319" i="7"/>
  <c r="W1319" i="7" s="1"/>
  <c r="U1348" i="7"/>
  <c r="W1348" i="7" s="1"/>
  <c r="U1417" i="7"/>
  <c r="W1417" i="7" s="1"/>
  <c r="U1475" i="7"/>
  <c r="W1475" i="7" s="1"/>
  <c r="U1521" i="7"/>
  <c r="U1643" i="7"/>
  <c r="W1643" i="7" s="1"/>
  <c r="U1744" i="7"/>
  <c r="U1761" i="7"/>
  <c r="U1770" i="7"/>
  <c r="W1770" i="7" s="1"/>
  <c r="U1778" i="7"/>
  <c r="W1778" i="7" s="1"/>
  <c r="U1802" i="7"/>
  <c r="W1802" i="7" s="1"/>
  <c r="U1880" i="7"/>
  <c r="W1880" i="7" s="1"/>
  <c r="U1887" i="7"/>
  <c r="W1887" i="7" s="1"/>
  <c r="U1902" i="7"/>
  <c r="U1965" i="7"/>
  <c r="U1987" i="7"/>
  <c r="W1987" i="7" s="1"/>
  <c r="U2003" i="7"/>
  <c r="W2003" i="7" s="1"/>
  <c r="U2026" i="7"/>
  <c r="W2026" i="7" s="1"/>
  <c r="U2106" i="7"/>
  <c r="W2106" i="7" s="1"/>
  <c r="U2158" i="7"/>
  <c r="W2158" i="7" s="1"/>
  <c r="U2218" i="7"/>
  <c r="W2218" i="7" s="1"/>
  <c r="U2240" i="7"/>
  <c r="W2240" i="7" s="1"/>
  <c r="U2302" i="7"/>
  <c r="W2302" i="7" s="1"/>
  <c r="U2344" i="7"/>
  <c r="W2344" i="7" s="1"/>
  <c r="U2351" i="7"/>
  <c r="W2351" i="7" s="1"/>
  <c r="U2358" i="7"/>
  <c r="W2358" i="7" s="1"/>
  <c r="U2365" i="7"/>
  <c r="U2391" i="7"/>
  <c r="W2391" i="7" s="1"/>
  <c r="U2398" i="7"/>
  <c r="W2398" i="7" s="1"/>
  <c r="U2433" i="7"/>
  <c r="W2433" i="7" s="1"/>
  <c r="U2446" i="7"/>
  <c r="W2446" i="7" s="1"/>
  <c r="U2502" i="7"/>
  <c r="W2502" i="7" s="1"/>
  <c r="U2509" i="7"/>
  <c r="W2509" i="7" s="1"/>
  <c r="U2528" i="7"/>
  <c r="W2528" i="7" s="1"/>
  <c r="U2557" i="7"/>
  <c r="W2557" i="7" s="1"/>
  <c r="U2564" i="7"/>
  <c r="W2564" i="7" s="1"/>
  <c r="U2576" i="7"/>
  <c r="U2590" i="7"/>
  <c r="W2590" i="7" s="1"/>
  <c r="U2605" i="7"/>
  <c r="U2625" i="7"/>
  <c r="U619" i="7"/>
  <c r="U660" i="7"/>
  <c r="U702" i="7"/>
  <c r="W702" i="7" s="1"/>
  <c r="U890" i="7"/>
  <c r="W890" i="7" s="1"/>
  <c r="U954" i="7"/>
  <c r="W954" i="7" s="1"/>
  <c r="U1050" i="7"/>
  <c r="U1073" i="7"/>
  <c r="U1095" i="7"/>
  <c r="W1095" i="7" s="1"/>
  <c r="U1139" i="7"/>
  <c r="U1181" i="7"/>
  <c r="W1181" i="7" s="1"/>
  <c r="U1213" i="7"/>
  <c r="U1324" i="7"/>
  <c r="W1324" i="7" s="1"/>
  <c r="U1345" i="7"/>
  <c r="W1345" i="7" s="1"/>
  <c r="U1392" i="7"/>
  <c r="W1392" i="7" s="1"/>
  <c r="U1402" i="7"/>
  <c r="W1402" i="7" s="1"/>
  <c r="U1452" i="7"/>
  <c r="W1452" i="7" s="1"/>
  <c r="U1481" i="7"/>
  <c r="W1481" i="7" s="1"/>
  <c r="U1490" i="7"/>
  <c r="W1490" i="7" s="1"/>
  <c r="U1509" i="7"/>
  <c r="U1518" i="7"/>
  <c r="W1518" i="7" s="1"/>
  <c r="U1535" i="7"/>
  <c r="W1535" i="7" s="1"/>
  <c r="U1563" i="7"/>
  <c r="W1563" i="7" s="1"/>
  <c r="U1648" i="7"/>
  <c r="W1648" i="7" s="1"/>
  <c r="U1698" i="7"/>
  <c r="U1707" i="7"/>
  <c r="W1707" i="7" s="1"/>
  <c r="U1741" i="7"/>
  <c r="W1741" i="7" s="1"/>
  <c r="U1807" i="7"/>
  <c r="W1807" i="7" s="1"/>
  <c r="U1847" i="7"/>
  <c r="W1847" i="7" s="1"/>
  <c r="U1855" i="7"/>
  <c r="W1855" i="7" s="1"/>
  <c r="U1884" i="7"/>
  <c r="W1884" i="7" s="1"/>
  <c r="U1899" i="7"/>
  <c r="U1907" i="7"/>
  <c r="U1915" i="7"/>
  <c r="U1945" i="7"/>
  <c r="U1961" i="7"/>
  <c r="W1961" i="7" s="1"/>
  <c r="U621" i="7"/>
  <c r="W621" i="7" s="1"/>
  <c r="U649" i="7"/>
  <c r="W649" i="7" s="1"/>
  <c r="U692" i="7"/>
  <c r="W692" i="7" s="1"/>
  <c r="U820" i="7"/>
  <c r="W820" i="7" s="1"/>
  <c r="U928" i="7"/>
  <c r="W928" i="7" s="1"/>
  <c r="U1015" i="7"/>
  <c r="W1015" i="7" s="1"/>
  <c r="U1051" i="7"/>
  <c r="W1051" i="7" s="1"/>
  <c r="U1119" i="7"/>
  <c r="W1119" i="7" s="1"/>
  <c r="U1163" i="7"/>
  <c r="U1203" i="7"/>
  <c r="W1203" i="7" s="1"/>
  <c r="U1325" i="7"/>
  <c r="W1325" i="7" s="1"/>
  <c r="U1384" i="7"/>
  <c r="W1384" i="7" s="1"/>
  <c r="U1393" i="7"/>
  <c r="W1393" i="7" s="1"/>
  <c r="U1403" i="7"/>
  <c r="W1403" i="7" s="1"/>
  <c r="U1453" i="7"/>
  <c r="W1453" i="7" s="1"/>
  <c r="U1482" i="7"/>
  <c r="W1482" i="7" s="1"/>
  <c r="U1510" i="7"/>
  <c r="W1510" i="7" s="1"/>
  <c r="U1546" i="7"/>
  <c r="W1546" i="7" s="1"/>
  <c r="U1564" i="7"/>
  <c r="W1564" i="7" s="1"/>
  <c r="U1590" i="7"/>
  <c r="W1590" i="7" s="1"/>
  <c r="U1641" i="7"/>
  <c r="W1641" i="7" s="1"/>
  <c r="U1649" i="7"/>
  <c r="W1649" i="7" s="1"/>
  <c r="U1708" i="7"/>
  <c r="W1708" i="7" s="1"/>
  <c r="U1717" i="7"/>
  <c r="W1717" i="7" s="1"/>
  <c r="U1808" i="7"/>
  <c r="W1808" i="7" s="1"/>
  <c r="U1848" i="7"/>
  <c r="U677" i="7"/>
  <c r="W677" i="7" s="1"/>
  <c r="U718" i="7"/>
  <c r="U744" i="7"/>
  <c r="W744" i="7" s="1"/>
  <c r="U831" i="7"/>
  <c r="W831" i="7" s="1"/>
  <c r="U915" i="7"/>
  <c r="W915" i="7" s="1"/>
  <c r="U955" i="7"/>
  <c r="W955" i="7" s="1"/>
  <c r="U967" i="7"/>
  <c r="W967" i="7" s="1"/>
  <c r="U979" i="7"/>
  <c r="W979" i="7" s="1"/>
  <c r="U1098" i="7"/>
  <c r="W1098" i="7" s="1"/>
  <c r="U1130" i="7"/>
  <c r="W1130" i="7" s="1"/>
  <c r="U1194" i="7"/>
  <c r="W1194" i="7" s="1"/>
  <c r="U1274" i="7"/>
  <c r="W1274" i="7" s="1"/>
  <c r="U1491" i="7"/>
  <c r="W1491" i="7" s="1"/>
  <c r="U1501" i="7"/>
  <c r="W1501" i="7" s="1"/>
  <c r="U1608" i="7"/>
  <c r="W1608" i="7" s="1"/>
  <c r="U1759" i="7"/>
  <c r="W1759" i="7" s="1"/>
  <c r="U1767" i="7"/>
  <c r="W1767" i="7" s="1"/>
  <c r="U1856" i="7"/>
  <c r="W1856" i="7" s="1"/>
  <c r="U1885" i="7"/>
  <c r="W1885" i="7" s="1"/>
  <c r="U1946" i="7"/>
  <c r="W1946" i="7" s="1"/>
  <c r="U1993" i="7"/>
  <c r="W1993" i="7" s="1"/>
  <c r="U2001" i="7"/>
  <c r="W2001" i="7" s="1"/>
  <c r="U2009" i="7"/>
  <c r="U2053" i="7"/>
  <c r="W2053" i="7" s="1"/>
  <c r="U2074" i="7"/>
  <c r="U2096" i="7"/>
  <c r="W2096" i="7" s="1"/>
  <c r="U2216" i="7"/>
  <c r="W2216" i="7" s="1"/>
  <c r="U2383" i="7"/>
  <c r="U2403" i="7"/>
  <c r="W2403" i="7" s="1"/>
  <c r="U845" i="7"/>
  <c r="W845" i="7" s="1"/>
  <c r="U856" i="7"/>
  <c r="W856" i="7" s="1"/>
  <c r="U880" i="7"/>
  <c r="W880" i="7" s="1"/>
  <c r="U943" i="7"/>
  <c r="W943" i="7" s="1"/>
  <c r="U1040" i="7"/>
  <c r="U1152" i="7"/>
  <c r="U1215" i="7"/>
  <c r="W1215" i="7" s="1"/>
  <c r="U1256" i="7"/>
  <c r="U1316" i="7"/>
  <c r="U1337" i="7"/>
  <c r="W1337" i="7" s="1"/>
  <c r="U1346" i="7"/>
  <c r="W1346" i="7" s="1"/>
  <c r="U1364" i="7"/>
  <c r="U1434" i="7"/>
  <c r="U1445" i="7"/>
  <c r="U1555" i="7"/>
  <c r="W1555" i="7" s="1"/>
  <c r="U1582" i="7"/>
  <c r="U1682" i="7"/>
  <c r="W1682" i="7" s="1"/>
  <c r="U1709" i="7"/>
  <c r="W1709" i="7" s="1"/>
  <c r="U1726" i="7"/>
  <c r="W1726" i="7" s="1"/>
  <c r="U1734" i="7"/>
  <c r="W1734" i="7" s="1"/>
  <c r="U1751" i="7"/>
  <c r="W1751" i="7" s="1"/>
  <c r="U1776" i="7"/>
  <c r="W1776" i="7" s="1"/>
  <c r="U1793" i="7"/>
  <c r="W1793" i="7" s="1"/>
  <c r="U1801" i="7"/>
  <c r="W1801" i="7" s="1"/>
  <c r="U1871" i="7"/>
  <c r="W1871" i="7" s="1"/>
  <c r="U1893" i="7"/>
  <c r="W1893" i="7" s="1"/>
  <c r="U1916" i="7"/>
  <c r="W1916" i="7" s="1"/>
  <c r="U1931" i="7"/>
  <c r="W1931" i="7" s="1"/>
  <c r="U1955" i="7"/>
  <c r="W1955" i="7" s="1"/>
  <c r="U1963" i="7"/>
  <c r="W1963" i="7" s="1"/>
  <c r="U2032" i="7"/>
  <c r="W2032" i="7" s="1"/>
  <c r="U2060" i="7"/>
  <c r="W2060" i="7" s="1"/>
  <c r="U2067" i="7"/>
  <c r="W2067" i="7" s="1"/>
  <c r="U2082" i="7"/>
  <c r="W2082" i="7" s="1"/>
  <c r="U2089" i="7"/>
  <c r="W2089" i="7" s="1"/>
  <c r="U2119" i="7"/>
  <c r="W2119" i="7" s="1"/>
  <c r="U2164" i="7"/>
  <c r="U2171" i="7"/>
  <c r="W2171" i="7" s="1"/>
  <c r="U2201" i="7"/>
  <c r="U2231" i="7"/>
  <c r="W2231" i="7" s="1"/>
  <c r="U2245" i="7"/>
  <c r="W2245" i="7" s="1"/>
  <c r="U2252" i="7"/>
  <c r="W2252" i="7" s="1"/>
  <c r="U2259" i="7"/>
  <c r="U608" i="7"/>
  <c r="W608" i="7" s="1"/>
  <c r="U772" i="7"/>
  <c r="W772" i="7" s="1"/>
  <c r="U893" i="7"/>
  <c r="W893" i="7" s="1"/>
  <c r="U993" i="7"/>
  <c r="W993" i="7" s="1"/>
  <c r="U1075" i="7"/>
  <c r="W1075" i="7" s="1"/>
  <c r="U1246" i="7"/>
  <c r="W1246" i="7" s="1"/>
  <c r="U1265" i="7"/>
  <c r="W1265" i="7" s="1"/>
  <c r="U1307" i="7"/>
  <c r="W1307" i="7" s="1"/>
  <c r="U1355" i="7"/>
  <c r="W1355" i="7" s="1"/>
  <c r="U1394" i="7"/>
  <c r="W1394" i="7" s="1"/>
  <c r="U1404" i="7"/>
  <c r="W1404" i="7" s="1"/>
  <c r="U1600" i="7"/>
  <c r="W1600" i="7" s="1"/>
  <c r="U1634" i="7"/>
  <c r="W1634" i="7" s="1"/>
  <c r="U1674" i="7"/>
  <c r="U1691" i="7"/>
  <c r="W1691" i="7" s="1"/>
  <c r="U1768" i="7"/>
  <c r="W1768" i="7" s="1"/>
  <c r="U1817" i="7"/>
  <c r="W1817" i="7" s="1"/>
  <c r="U1840" i="7"/>
  <c r="W1840" i="7" s="1"/>
  <c r="U1864" i="7"/>
  <c r="W1864" i="7" s="1"/>
  <c r="U1909" i="7"/>
  <c r="W1909" i="7" s="1"/>
  <c r="U1939" i="7"/>
  <c r="W1939" i="7" s="1"/>
  <c r="U1971" i="7"/>
  <c r="W1971" i="7" s="1"/>
  <c r="U2134" i="7"/>
  <c r="W2134" i="7" s="1"/>
  <c r="U2179" i="7"/>
  <c r="W2179" i="7" s="1"/>
  <c r="U2186" i="7"/>
  <c r="W2186" i="7" s="1"/>
  <c r="U2209" i="7"/>
  <c r="U694" i="7"/>
  <c r="U732" i="7"/>
  <c r="W732" i="7" s="1"/>
  <c r="U783" i="7"/>
  <c r="W783" i="7" s="1"/>
  <c r="U796" i="7"/>
  <c r="W796" i="7" s="1"/>
  <c r="U846" i="7"/>
  <c r="W846" i="7" s="1"/>
  <c r="U881" i="7"/>
  <c r="W881" i="7" s="1"/>
  <c r="U956" i="7"/>
  <c r="W956" i="7" s="1"/>
  <c r="U1195" i="7"/>
  <c r="W1195" i="7" s="1"/>
  <c r="U1216" i="7"/>
  <c r="W1216" i="7" s="1"/>
  <c r="U1226" i="7"/>
  <c r="W1226" i="7" s="1"/>
  <c r="U1237" i="7"/>
  <c r="U1338" i="7"/>
  <c r="W1338" i="7" s="1"/>
  <c r="U1347" i="7"/>
  <c r="W1347" i="7" s="1"/>
  <c r="U1356" i="7"/>
  <c r="U1366" i="7"/>
  <c r="W1366" i="7" s="1"/>
  <c r="U1435" i="7"/>
  <c r="W1435" i="7" s="1"/>
  <c r="U1446" i="7"/>
  <c r="W1446" i="7" s="1"/>
  <c r="U1466" i="7"/>
  <c r="W1466" i="7" s="1"/>
  <c r="U1483" i="7"/>
  <c r="W1483" i="7" s="1"/>
  <c r="U1556" i="7"/>
  <c r="W1556" i="7" s="1"/>
  <c r="U1701" i="7"/>
  <c r="W1701" i="7" s="1"/>
  <c r="U1752" i="7"/>
  <c r="W1752" i="7" s="1"/>
  <c r="U1825" i="7"/>
  <c r="W1825" i="7" s="1"/>
  <c r="U644" i="7"/>
  <c r="W644" i="7" s="1"/>
  <c r="U739" i="7"/>
  <c r="W739" i="7" s="1"/>
  <c r="U754" i="7"/>
  <c r="U913" i="7"/>
  <c r="W913" i="7" s="1"/>
  <c r="U1032" i="7"/>
  <c r="W1032" i="7" s="1"/>
  <c r="U1087" i="7"/>
  <c r="W1087" i="7" s="1"/>
  <c r="U1101" i="7"/>
  <c r="U1150" i="7"/>
  <c r="W1150" i="7" s="1"/>
  <c r="U1188" i="7"/>
  <c r="U1250" i="7"/>
  <c r="W1250" i="7" s="1"/>
  <c r="U1370" i="7"/>
  <c r="W1370" i="7" s="1"/>
  <c r="U1383" i="7"/>
  <c r="W1383" i="7" s="1"/>
  <c r="U1395" i="7"/>
  <c r="W1395" i="7" s="1"/>
  <c r="U1409" i="7"/>
  <c r="W1409" i="7" s="1"/>
  <c r="U1502" i="7"/>
  <c r="W1502" i="7" s="1"/>
  <c r="U1557" i="7"/>
  <c r="U1621" i="7"/>
  <c r="W1621" i="7" s="1"/>
  <c r="U1670" i="7"/>
  <c r="W1670" i="7" s="1"/>
  <c r="U1713" i="7"/>
  <c r="W1713" i="7" s="1"/>
  <c r="U1723" i="7"/>
  <c r="W1723" i="7" s="1"/>
  <c r="U1795" i="7"/>
  <c r="W1795" i="7" s="1"/>
  <c r="U1815" i="7"/>
  <c r="U1834" i="7"/>
  <c r="W1834" i="7" s="1"/>
  <c r="U1897" i="7"/>
  <c r="W1897" i="7" s="1"/>
  <c r="U1924" i="7"/>
  <c r="W1924" i="7" s="1"/>
  <c r="U1995" i="7"/>
  <c r="U2070" i="7"/>
  <c r="W2070" i="7" s="1"/>
  <c r="U2087" i="7"/>
  <c r="W2087" i="7" s="1"/>
  <c r="U2121" i="7"/>
  <c r="W2121" i="7" s="1"/>
  <c r="U2154" i="7"/>
  <c r="W2154" i="7" s="1"/>
  <c r="U2180" i="7"/>
  <c r="W2180" i="7" s="1"/>
  <c r="U2188" i="7"/>
  <c r="W2188" i="7" s="1"/>
  <c r="U2230" i="7"/>
  <c r="W2230" i="7" s="1"/>
  <c r="U2254" i="7"/>
  <c r="U2299" i="7"/>
  <c r="W2299" i="7" s="1"/>
  <c r="U2373" i="7"/>
  <c r="W2373" i="7" s="1"/>
  <c r="U2402" i="7"/>
  <c r="W2402" i="7" s="1"/>
  <c r="U2439" i="7"/>
  <c r="W2439" i="7" s="1"/>
  <c r="U2461" i="7"/>
  <c r="W2461" i="7" s="1"/>
  <c r="U2498" i="7"/>
  <c r="W2498" i="7" s="1"/>
  <c r="U2505" i="7"/>
  <c r="W2505" i="7" s="1"/>
  <c r="U2518" i="7"/>
  <c r="U2525" i="7"/>
  <c r="W2525" i="7" s="1"/>
  <c r="U2555" i="7"/>
  <c r="U2598" i="7"/>
  <c r="W2598" i="7" s="1"/>
  <c r="U2606" i="7"/>
  <c r="W2606" i="7" s="1"/>
  <c r="U2620" i="7"/>
  <c r="W2620" i="7" s="1"/>
  <c r="U2648" i="7"/>
  <c r="W2648" i="7" s="1"/>
  <c r="U2655" i="7"/>
  <c r="W2655" i="7" s="1"/>
  <c r="U2669" i="7"/>
  <c r="W2669" i="7" s="1"/>
  <c r="U2683" i="7"/>
  <c r="W2683" i="7" s="1"/>
  <c r="U2704" i="7"/>
  <c r="W2704" i="7" s="1"/>
  <c r="U2746" i="7"/>
  <c r="U2781" i="7"/>
  <c r="W2781" i="7" s="1"/>
  <c r="U2823" i="7"/>
  <c r="W2823" i="7" s="1"/>
  <c r="U2830" i="7"/>
  <c r="W2830" i="7" s="1"/>
  <c r="U2878" i="7"/>
  <c r="W2878" i="7" s="1"/>
  <c r="U2885" i="7"/>
  <c r="W2885" i="7" s="1"/>
  <c r="U2919" i="7"/>
  <c r="W2919" i="7" s="1"/>
  <c r="U2932" i="7"/>
  <c r="W2932" i="7" s="1"/>
  <c r="U2939" i="7"/>
  <c r="W2939" i="7" s="1"/>
  <c r="U2953" i="7"/>
  <c r="W2953" i="7" s="1"/>
  <c r="U2959" i="7"/>
  <c r="W2959" i="7" s="1"/>
  <c r="U2966" i="7"/>
  <c r="W2966" i="7" s="1"/>
  <c r="U2993" i="7"/>
  <c r="W2993" i="7" s="1"/>
  <c r="U3053" i="7"/>
  <c r="W3053" i="7" s="1"/>
  <c r="U3074" i="7"/>
  <c r="W3074" i="7" s="1"/>
  <c r="U800" i="7"/>
  <c r="W800" i="7" s="1"/>
  <c r="U814" i="7"/>
  <c r="W814" i="7" s="1"/>
  <c r="U886" i="7"/>
  <c r="W886" i="7" s="1"/>
  <c r="U975" i="7"/>
  <c r="U1003" i="7"/>
  <c r="W1003" i="7" s="1"/>
  <c r="U1239" i="7"/>
  <c r="W1239" i="7" s="1"/>
  <c r="U1513" i="7"/>
  <c r="W1513" i="7" s="1"/>
  <c r="U1569" i="7"/>
  <c r="W1569" i="7" s="1"/>
  <c r="U1612" i="7"/>
  <c r="U1681" i="7"/>
  <c r="W1681" i="7" s="1"/>
  <c r="U1756" i="7"/>
  <c r="U1765" i="7"/>
  <c r="W1765" i="7" s="1"/>
  <c r="U1942" i="7"/>
  <c r="U1986" i="7"/>
  <c r="W1986" i="7" s="1"/>
  <c r="U2021" i="7"/>
  <c r="U2030" i="7"/>
  <c r="W2030" i="7" s="1"/>
  <c r="U2095" i="7"/>
  <c r="W2095" i="7" s="1"/>
  <c r="U2104" i="7"/>
  <c r="W2104" i="7" s="1"/>
  <c r="U2130" i="7"/>
  <c r="W2130" i="7" s="1"/>
  <c r="U2197" i="7"/>
  <c r="W2197" i="7" s="1"/>
  <c r="U2214" i="7"/>
  <c r="W2214" i="7" s="1"/>
  <c r="U2307" i="7"/>
  <c r="W2307" i="7" s="1"/>
  <c r="U2314" i="7"/>
  <c r="W2314" i="7" s="1"/>
  <c r="U2322" i="7"/>
  <c r="W2322" i="7" s="1"/>
  <c r="U2387" i="7"/>
  <c r="W2387" i="7" s="1"/>
  <c r="U2409" i="7"/>
  <c r="U2417" i="7"/>
  <c r="W2417" i="7" s="1"/>
  <c r="U2432" i="7"/>
  <c r="U2483" i="7"/>
  <c r="W2483" i="7" s="1"/>
  <c r="U2540" i="7"/>
  <c r="W2540" i="7" s="1"/>
  <c r="U2548" i="7"/>
  <c r="W2548" i="7" s="1"/>
  <c r="U2627" i="7"/>
  <c r="W2627" i="7" s="1"/>
  <c r="U2676" i="7"/>
  <c r="W2676" i="7" s="1"/>
  <c r="U2718" i="7"/>
  <c r="W2718" i="7" s="1"/>
  <c r="U2732" i="7"/>
  <c r="W2732" i="7" s="1"/>
  <c r="U2739" i="7"/>
  <c r="U2753" i="7"/>
  <c r="W2753" i="7" s="1"/>
  <c r="U2809" i="7"/>
  <c r="U2898" i="7"/>
  <c r="U2973" i="7"/>
  <c r="W2973" i="7" s="1"/>
  <c r="U2987" i="7"/>
  <c r="W2987" i="7" s="1"/>
  <c r="U3013" i="7"/>
  <c r="W3013" i="7" s="1"/>
  <c r="U3026" i="7"/>
  <c r="W3026" i="7" s="1"/>
  <c r="U3033" i="7"/>
  <c r="W3033" i="7" s="1"/>
  <c r="U3060" i="7"/>
  <c r="U3067" i="7"/>
  <c r="U3088" i="7"/>
  <c r="W3088" i="7" s="1"/>
  <c r="U671" i="7"/>
  <c r="W671" i="7" s="1"/>
  <c r="U717" i="7"/>
  <c r="W717" i="7" s="1"/>
  <c r="U822" i="7"/>
  <c r="W822" i="7" s="1"/>
  <c r="U865" i="7"/>
  <c r="W865" i="7" s="1"/>
  <c r="U997" i="7"/>
  <c r="W997" i="7" s="1"/>
  <c r="U1121" i="7"/>
  <c r="U1171" i="7"/>
  <c r="U1281" i="7"/>
  <c r="W1281" i="7" s="1"/>
  <c r="U1330" i="7"/>
  <c r="U1439" i="7"/>
  <c r="W1439" i="7" s="1"/>
  <c r="U1451" i="7"/>
  <c r="W1451" i="7" s="1"/>
  <c r="U1541" i="7"/>
  <c r="U1552" i="7"/>
  <c r="W1552" i="7" s="1"/>
  <c r="U1607" i="7"/>
  <c r="U1720" i="7"/>
  <c r="W1720" i="7" s="1"/>
  <c r="U1740" i="7"/>
  <c r="U1912" i="7"/>
  <c r="W1912" i="7" s="1"/>
  <c r="U1929" i="7"/>
  <c r="W1929" i="7" s="1"/>
  <c r="U1966" i="7"/>
  <c r="W1966" i="7" s="1"/>
  <c r="U2018" i="7"/>
  <c r="W2018" i="7" s="1"/>
  <c r="U2027" i="7"/>
  <c r="U2036" i="7"/>
  <c r="W2036" i="7" s="1"/>
  <c r="U2044" i="7"/>
  <c r="U2101" i="7"/>
  <c r="U2176" i="7"/>
  <c r="U2202" i="7"/>
  <c r="U2211" i="7"/>
  <c r="W2211" i="7" s="1"/>
  <c r="U2243" i="7"/>
  <c r="W2243" i="7" s="1"/>
  <c r="U2266" i="7"/>
  <c r="W2266" i="7" s="1"/>
  <c r="U2273" i="7"/>
  <c r="U2304" i="7"/>
  <c r="W2304" i="7" s="1"/>
  <c r="U2319" i="7"/>
  <c r="U2341" i="7"/>
  <c r="U2348" i="7"/>
  <c r="W2348" i="7" s="1"/>
  <c r="U2414" i="7"/>
  <c r="W2414" i="7" s="1"/>
  <c r="U2443" i="7"/>
  <c r="W2443" i="7" s="1"/>
  <c r="U2473" i="7"/>
  <c r="W2473" i="7" s="1"/>
  <c r="U2487" i="7"/>
  <c r="W2487" i="7" s="1"/>
  <c r="U985" i="7"/>
  <c r="W985" i="7" s="1"/>
  <c r="U1136" i="7"/>
  <c r="W1136" i="7" s="1"/>
  <c r="U1146" i="7"/>
  <c r="W1146" i="7" s="1"/>
  <c r="U1172" i="7"/>
  <c r="W1172" i="7" s="1"/>
  <c r="U1248" i="7"/>
  <c r="W1248" i="7" s="1"/>
  <c r="U1542" i="7"/>
  <c r="U1566" i="7"/>
  <c r="W1566" i="7" s="1"/>
  <c r="U1619" i="7"/>
  <c r="W1619" i="7" s="1"/>
  <c r="U1659" i="7"/>
  <c r="W1659" i="7" s="1"/>
  <c r="U1822" i="7"/>
  <c r="W1822" i="7" s="1"/>
  <c r="U1831" i="7"/>
  <c r="W1831" i="7" s="1"/>
  <c r="U1841" i="7"/>
  <c r="W1841" i="7" s="1"/>
  <c r="U2028" i="7"/>
  <c r="W2028" i="7" s="1"/>
  <c r="U2037" i="7"/>
  <c r="W2037" i="7" s="1"/>
  <c r="U2068" i="7"/>
  <c r="U2102" i="7"/>
  <c r="W2102" i="7" s="1"/>
  <c r="U2127" i="7"/>
  <c r="U736" i="7"/>
  <c r="W736" i="7" s="1"/>
  <c r="U780" i="7"/>
  <c r="U911" i="7"/>
  <c r="U971" i="7"/>
  <c r="W971" i="7" s="1"/>
  <c r="U1014" i="7"/>
  <c r="W1014" i="7" s="1"/>
  <c r="U1161" i="7"/>
  <c r="W1161" i="7" s="1"/>
  <c r="U1222" i="7"/>
  <c r="W1222" i="7" s="1"/>
  <c r="U1321" i="7"/>
  <c r="U1331" i="7"/>
  <c r="W1331" i="7" s="1"/>
  <c r="U1368" i="7"/>
  <c r="W1368" i="7" s="1"/>
  <c r="U1380" i="7"/>
  <c r="W1380" i="7" s="1"/>
  <c r="U1405" i="7"/>
  <c r="W1405" i="7" s="1"/>
  <c r="U1428" i="7"/>
  <c r="W1428" i="7" s="1"/>
  <c r="U1488" i="7"/>
  <c r="W1488" i="7" s="1"/>
  <c r="U1629" i="7"/>
  <c r="W1629" i="7" s="1"/>
  <c r="U1689" i="7"/>
  <c r="W1689" i="7" s="1"/>
  <c r="U1700" i="7"/>
  <c r="W1700" i="7" s="1"/>
  <c r="U1763" i="7"/>
  <c r="W1763" i="7" s="1"/>
  <c r="U1782" i="7"/>
  <c r="U1869" i="7"/>
  <c r="W1869" i="7" s="1"/>
  <c r="U1904" i="7"/>
  <c r="W1904" i="7" s="1"/>
  <c r="U1922" i="7"/>
  <c r="W1922" i="7" s="1"/>
  <c r="U1967" i="7"/>
  <c r="W1967" i="7" s="1"/>
  <c r="U1975" i="7"/>
  <c r="W1975" i="7" s="1"/>
  <c r="U2002" i="7"/>
  <c r="W2002" i="7" s="1"/>
  <c r="U2045" i="7"/>
  <c r="W2045" i="7" s="1"/>
  <c r="U2052" i="7"/>
  <c r="U2093" i="7"/>
  <c r="U2144" i="7"/>
  <c r="W2144" i="7" s="1"/>
  <c r="U2161" i="7"/>
  <c r="U2195" i="7"/>
  <c r="W2195" i="7" s="1"/>
  <c r="U2212" i="7"/>
  <c r="W2212" i="7" s="1"/>
  <c r="U2267" i="7"/>
  <c r="U2320" i="7"/>
  <c r="U2430" i="7"/>
  <c r="U2444" i="7"/>
  <c r="U2459" i="7"/>
  <c r="U2604" i="7"/>
  <c r="W2604" i="7" s="1"/>
  <c r="U2696" i="7"/>
  <c r="W2696" i="7" s="1"/>
  <c r="U2709" i="7"/>
  <c r="W2709" i="7" s="1"/>
  <c r="U2730" i="7"/>
  <c r="U2737" i="7"/>
  <c r="W2737" i="7" s="1"/>
  <c r="U2765" i="7"/>
  <c r="W2765" i="7" s="1"/>
  <c r="U2772" i="7"/>
  <c r="U2862" i="7"/>
  <c r="W2862" i="7" s="1"/>
  <c r="U2911" i="7"/>
  <c r="W2911" i="7" s="1"/>
  <c r="U689" i="7"/>
  <c r="W689" i="7" s="1"/>
  <c r="U750" i="7"/>
  <c r="W750" i="7" s="1"/>
  <c r="U765" i="7"/>
  <c r="W765" i="7" s="1"/>
  <c r="U896" i="7"/>
  <c r="W896" i="7" s="1"/>
  <c r="U1000" i="7"/>
  <c r="W1000" i="7" s="1"/>
  <c r="U1071" i="7"/>
  <c r="U1147" i="7"/>
  <c r="U1211" i="7"/>
  <c r="W1211" i="7" s="1"/>
  <c r="U1441" i="7"/>
  <c r="W1441" i="7" s="1"/>
  <c r="U1511" i="7"/>
  <c r="W1511" i="7" s="1"/>
  <c r="U1554" i="7"/>
  <c r="W1554" i="7" s="1"/>
  <c r="U1598" i="7"/>
  <c r="W1598" i="7" s="1"/>
  <c r="U1679" i="7"/>
  <c r="W1679" i="7" s="1"/>
  <c r="U1742" i="7"/>
  <c r="U1878" i="7"/>
  <c r="W1878" i="7" s="1"/>
  <c r="U2136" i="7"/>
  <c r="U2169" i="7"/>
  <c r="W2169" i="7" s="1"/>
  <c r="U2221" i="7"/>
  <c r="W2221" i="7" s="1"/>
  <c r="U2237" i="7"/>
  <c r="U2260" i="7"/>
  <c r="W2260" i="7" s="1"/>
  <c r="U2290" i="7"/>
  <c r="U2342" i="7"/>
  <c r="W2342" i="7" s="1"/>
  <c r="U2393" i="7"/>
  <c r="W2393" i="7" s="1"/>
  <c r="U2423" i="7"/>
  <c r="W2423" i="7" s="1"/>
  <c r="U2517" i="7"/>
  <c r="W2517" i="7" s="1"/>
  <c r="U2524" i="7"/>
  <c r="U2561" i="7"/>
  <c r="W2561" i="7" s="1"/>
  <c r="U2568" i="7"/>
  <c r="W2568" i="7" s="1"/>
  <c r="U2574" i="7"/>
  <c r="U2612" i="7"/>
  <c r="W2612" i="7" s="1"/>
  <c r="U2632" i="7"/>
  <c r="W2632" i="7" s="1"/>
  <c r="U2689" i="7"/>
  <c r="W2689" i="7" s="1"/>
  <c r="U2758" i="7"/>
  <c r="W2758" i="7" s="1"/>
  <c r="U2787" i="7"/>
  <c r="W2787" i="7" s="1"/>
  <c r="U2815" i="7"/>
  <c r="W2815" i="7" s="1"/>
  <c r="U2848" i="7"/>
  <c r="W2848" i="7" s="1"/>
  <c r="U658" i="7"/>
  <c r="W658" i="7" s="1"/>
  <c r="U721" i="7"/>
  <c r="W721" i="7" s="1"/>
  <c r="U781" i="7"/>
  <c r="W781" i="7" s="1"/>
  <c r="U957" i="7"/>
  <c r="U972" i="7"/>
  <c r="W972" i="7" s="1"/>
  <c r="U1057" i="7"/>
  <c r="W1057" i="7" s="1"/>
  <c r="U1223" i="7"/>
  <c r="W1223" i="7" s="1"/>
  <c r="U1261" i="7"/>
  <c r="U1272" i="7"/>
  <c r="W1272" i="7" s="1"/>
  <c r="U1283" i="7"/>
  <c r="W1283" i="7" s="1"/>
  <c r="U1533" i="7"/>
  <c r="W1533" i="7" s="1"/>
  <c r="U1577" i="7"/>
  <c r="W1577" i="7" s="1"/>
  <c r="U1587" i="7"/>
  <c r="W1587" i="7" s="1"/>
  <c r="U1640" i="7"/>
  <c r="W1640" i="7" s="1"/>
  <c r="U1660" i="7"/>
  <c r="W1660" i="7" s="1"/>
  <c r="U1712" i="7"/>
  <c r="U1722" i="7"/>
  <c r="W1722" i="7" s="1"/>
  <c r="U1773" i="7"/>
  <c r="W1773" i="7" s="1"/>
  <c r="U1804" i="7"/>
  <c r="U1842" i="7"/>
  <c r="W1842" i="7" s="1"/>
  <c r="U1852" i="7"/>
  <c r="W1852" i="7" s="1"/>
  <c r="U1896" i="7"/>
  <c r="U1914" i="7"/>
  <c r="U1940" i="7"/>
  <c r="U1958" i="7"/>
  <c r="W1958" i="7" s="1"/>
  <c r="U2012" i="7"/>
  <c r="W2012" i="7" s="1"/>
  <c r="U2020" i="7"/>
  <c r="W2020" i="7" s="1"/>
  <c r="U2077" i="7"/>
  <c r="W2077" i="7" s="1"/>
  <c r="U2153" i="7"/>
  <c r="W2153" i="7" s="1"/>
  <c r="U2178" i="7"/>
  <c r="W2178" i="7" s="1"/>
  <c r="U2204" i="7"/>
  <c r="W2204" i="7" s="1"/>
  <c r="U2229" i="7"/>
  <c r="W2229" i="7" s="1"/>
  <c r="U2275" i="7"/>
  <c r="W2275" i="7" s="1"/>
  <c r="U2282" i="7"/>
  <c r="W2282" i="7" s="1"/>
  <c r="U2328" i="7"/>
  <c r="U2335" i="7"/>
  <c r="W2335" i="7" s="1"/>
  <c r="U2357" i="7"/>
  <c r="W2357" i="7" s="1"/>
  <c r="U2372" i="7"/>
  <c r="W2372" i="7" s="1"/>
  <c r="U2379" i="7"/>
  <c r="W2379" i="7" s="1"/>
  <c r="U2386" i="7"/>
  <c r="W2386" i="7" s="1"/>
  <c r="U2438" i="7"/>
  <c r="W2438" i="7" s="1"/>
  <c r="U2452" i="7"/>
  <c r="W2452" i="7" s="1"/>
  <c r="U2489" i="7"/>
  <c r="W2489" i="7" s="1"/>
  <c r="U2504" i="7"/>
  <c r="U2511" i="7"/>
  <c r="W2511" i="7" s="1"/>
  <c r="U626" i="7"/>
  <c r="W626" i="7" s="1"/>
  <c r="U675" i="7"/>
  <c r="W675" i="7" s="1"/>
  <c r="U767" i="7"/>
  <c r="U884" i="7"/>
  <c r="W884" i="7" s="1"/>
  <c r="U897" i="7"/>
  <c r="W897" i="7" s="1"/>
  <c r="U912" i="7"/>
  <c r="W912" i="7" s="1"/>
  <c r="U973" i="7"/>
  <c r="W973" i="7" s="1"/>
  <c r="U1072" i="7"/>
  <c r="U1137" i="7"/>
  <c r="W1137" i="7" s="1"/>
  <c r="U1149" i="7"/>
  <c r="W1149" i="7" s="1"/>
  <c r="U1284" i="7"/>
  <c r="W1284" i="7" s="1"/>
  <c r="U1332" i="7"/>
  <c r="W1332" i="7" s="1"/>
  <c r="U1467" i="7"/>
  <c r="W1467" i="7" s="1"/>
  <c r="U1578" i="7"/>
  <c r="W1578" i="7" s="1"/>
  <c r="U1755" i="7"/>
  <c r="W1755" i="7" s="1"/>
  <c r="U1805" i="7"/>
  <c r="W1805" i="7" s="1"/>
  <c r="U1862" i="7"/>
  <c r="W1862" i="7" s="1"/>
  <c r="U1923" i="7"/>
  <c r="W1923" i="7" s="1"/>
  <c r="U1941" i="7"/>
  <c r="W1941" i="7" s="1"/>
  <c r="U1968" i="7"/>
  <c r="U1985" i="7"/>
  <c r="W1985" i="7" s="1"/>
  <c r="U2112" i="7"/>
  <c r="W2112" i="7" s="1"/>
  <c r="U2120" i="7"/>
  <c r="W2120" i="7" s="1"/>
  <c r="U650" i="7"/>
  <c r="U706" i="7"/>
  <c r="U725" i="7"/>
  <c r="W725" i="7" s="1"/>
  <c r="U1044" i="7"/>
  <c r="W1044" i="7" s="1"/>
  <c r="U1061" i="7"/>
  <c r="W1061" i="7" s="1"/>
  <c r="U1210" i="7"/>
  <c r="U1267" i="7"/>
  <c r="W1267" i="7" s="1"/>
  <c r="U1661" i="7"/>
  <c r="U1672" i="7"/>
  <c r="W1672" i="7" s="1"/>
  <c r="U1697" i="7"/>
  <c r="U1784" i="7"/>
  <c r="U1830" i="7"/>
  <c r="W1830" i="7" s="1"/>
  <c r="U1951" i="7"/>
  <c r="W1951" i="7" s="1"/>
  <c r="U1973" i="7"/>
  <c r="U2016" i="7"/>
  <c r="W2016" i="7" s="1"/>
  <c r="U2057" i="7"/>
  <c r="W2057" i="7" s="1"/>
  <c r="U2078" i="7"/>
  <c r="W2078" i="7" s="1"/>
  <c r="U2088" i="7"/>
  <c r="U2109" i="7"/>
  <c r="W2109" i="7" s="1"/>
  <c r="U2170" i="7"/>
  <c r="W2170" i="7" s="1"/>
  <c r="U2190" i="7"/>
  <c r="W2190" i="7" s="1"/>
  <c r="U2200" i="7"/>
  <c r="U2364" i="7"/>
  <c r="W2364" i="7" s="1"/>
  <c r="U2457" i="7"/>
  <c r="U2532" i="7"/>
  <c r="W2532" i="7" s="1"/>
  <c r="U2558" i="7"/>
  <c r="U2566" i="7"/>
  <c r="U2588" i="7"/>
  <c r="W2588" i="7" s="1"/>
  <c r="U2699" i="7"/>
  <c r="W2699" i="7" s="1"/>
  <c r="U2722" i="7"/>
  <c r="U2729" i="7"/>
  <c r="W2729" i="7" s="1"/>
  <c r="U2793" i="7"/>
  <c r="W2793" i="7" s="1"/>
  <c r="U2800" i="7"/>
  <c r="W2800" i="7" s="1"/>
  <c r="U2816" i="7"/>
  <c r="W2816" i="7" s="1"/>
  <c r="U2838" i="7"/>
  <c r="W2838" i="7" s="1"/>
  <c r="U2852" i="7"/>
  <c r="W2852" i="7" s="1"/>
  <c r="U2906" i="7"/>
  <c r="W2906" i="7" s="1"/>
  <c r="U2949" i="7"/>
  <c r="W2949" i="7" s="1"/>
  <c r="U2956" i="7"/>
  <c r="W2956" i="7" s="1"/>
  <c r="U2970" i="7"/>
  <c r="U3005" i="7"/>
  <c r="W3005" i="7" s="1"/>
  <c r="U3069" i="7"/>
  <c r="W3069" i="7" s="1"/>
  <c r="U3084" i="7"/>
  <c r="U3091" i="7"/>
  <c r="U3151" i="7"/>
  <c r="W3151" i="7" s="1"/>
  <c r="U3184" i="7"/>
  <c r="W3184" i="7" s="1"/>
  <c r="U3191" i="7"/>
  <c r="W3191" i="7" s="1"/>
  <c r="U3227" i="7"/>
  <c r="W3227" i="7" s="1"/>
  <c r="U3234" i="7"/>
  <c r="U3255" i="7"/>
  <c r="U3282" i="7"/>
  <c r="U631" i="7"/>
  <c r="W631" i="7" s="1"/>
  <c r="U891" i="7"/>
  <c r="W891" i="7" s="1"/>
  <c r="U925" i="7"/>
  <c r="W925" i="7" s="1"/>
  <c r="U978" i="7"/>
  <c r="W978" i="7" s="1"/>
  <c r="U1108" i="7"/>
  <c r="W1108" i="7" s="1"/>
  <c r="U1354" i="7"/>
  <c r="W1354" i="7" s="1"/>
  <c r="U1425" i="7"/>
  <c r="W1425" i="7" s="1"/>
  <c r="U1468" i="7"/>
  <c r="W1468" i="7" s="1"/>
  <c r="U1506" i="7"/>
  <c r="W1506" i="7" s="1"/>
  <c r="U1520" i="7"/>
  <c r="W1520" i="7" s="1"/>
  <c r="U1572" i="7"/>
  <c r="W1572" i="7" s="1"/>
  <c r="U1637" i="7"/>
  <c r="W1637" i="7" s="1"/>
  <c r="U1797" i="7"/>
  <c r="W1797" i="7" s="1"/>
  <c r="U1809" i="7"/>
  <c r="W1809" i="7" s="1"/>
  <c r="U1886" i="7"/>
  <c r="W1886" i="7" s="1"/>
  <c r="U2007" i="7"/>
  <c r="W2007" i="7" s="1"/>
  <c r="U2160" i="7"/>
  <c r="W2160" i="7" s="1"/>
  <c r="U2222" i="7"/>
  <c r="W2222" i="7" s="1"/>
  <c r="U2241" i="7"/>
  <c r="U2276" i="7"/>
  <c r="W2276" i="7" s="1"/>
  <c r="U2389" i="7"/>
  <c r="U2424" i="7"/>
  <c r="W2424" i="7" s="1"/>
  <c r="U2441" i="7"/>
  <c r="W2441" i="7" s="1"/>
  <c r="U2466" i="7"/>
  <c r="W2466" i="7" s="1"/>
  <c r="U2541" i="7"/>
  <c r="W2541" i="7" s="1"/>
  <c r="U2573" i="7"/>
  <c r="W2573" i="7" s="1"/>
  <c r="U2614" i="7"/>
  <c r="W2614" i="7" s="1"/>
  <c r="U2645" i="7"/>
  <c r="W2645" i="7" s="1"/>
  <c r="U2675" i="7"/>
  <c r="U2714" i="7"/>
  <c r="U2761" i="7"/>
  <c r="W2761" i="7" s="1"/>
  <c r="U2845" i="7"/>
  <c r="U2860" i="7"/>
  <c r="U2876" i="7"/>
  <c r="W2876" i="7" s="1"/>
  <c r="U2884" i="7"/>
  <c r="U2921" i="7"/>
  <c r="W2921" i="7" s="1"/>
  <c r="U2963" i="7"/>
  <c r="W2963" i="7" s="1"/>
  <c r="U3012" i="7"/>
  <c r="W3012" i="7" s="1"/>
  <c r="U3048" i="7"/>
  <c r="W3048" i="7" s="1"/>
  <c r="U3062" i="7"/>
  <c r="U3077" i="7"/>
  <c r="U3125" i="7"/>
  <c r="W3125" i="7" s="1"/>
  <c r="U3145" i="7"/>
  <c r="W3145" i="7" s="1"/>
  <c r="U3171" i="7"/>
  <c r="W3171" i="7" s="1"/>
  <c r="U3296" i="7"/>
  <c r="W3296" i="7" s="1"/>
  <c r="U3317" i="7"/>
  <c r="W3317" i="7" s="1"/>
  <c r="U3324" i="7"/>
  <c r="U734" i="7"/>
  <c r="U786" i="7"/>
  <c r="W786" i="7" s="1"/>
  <c r="U936" i="7"/>
  <c r="W936" i="7" s="1"/>
  <c r="U1177" i="7"/>
  <c r="W1177" i="7" s="1"/>
  <c r="U1189" i="7"/>
  <c r="W1189" i="7" s="1"/>
  <c r="U1232" i="7"/>
  <c r="U1378" i="7"/>
  <c r="W1378" i="7" s="1"/>
  <c r="U1489" i="7"/>
  <c r="W1489" i="7" s="1"/>
  <c r="U1527" i="7"/>
  <c r="U1620" i="7"/>
  <c r="W1620" i="7" s="1"/>
  <c r="U1680" i="7"/>
  <c r="W1680" i="7" s="1"/>
  <c r="U1694" i="7"/>
  <c r="W1694" i="7" s="1"/>
  <c r="U1718" i="7"/>
  <c r="W1718" i="7" s="1"/>
  <c r="U1872" i="7"/>
  <c r="W1872" i="7" s="1"/>
  <c r="U1903" i="7"/>
  <c r="U1935" i="7"/>
  <c r="W1935" i="7" s="1"/>
  <c r="U2023" i="7"/>
  <c r="U2035" i="7"/>
  <c r="W2035" i="7" s="1"/>
  <c r="U2094" i="7"/>
  <c r="U2146" i="7"/>
  <c r="W2146" i="7" s="1"/>
  <c r="U2156" i="7"/>
  <c r="W2156" i="7" s="1"/>
  <c r="U2207" i="7"/>
  <c r="W2207" i="7" s="1"/>
  <c r="U2227" i="7"/>
  <c r="W2227" i="7" s="1"/>
  <c r="U2255" i="7"/>
  <c r="W2255" i="7" s="1"/>
  <c r="U2317" i="7"/>
  <c r="W2317" i="7" s="1"/>
  <c r="U2343" i="7"/>
  <c r="W2343" i="7" s="1"/>
  <c r="U2361" i="7"/>
  <c r="W2361" i="7" s="1"/>
  <c r="U2369" i="7"/>
  <c r="U2395" i="7"/>
  <c r="W2395" i="7" s="1"/>
  <c r="U2411" i="7"/>
  <c r="W2411" i="7" s="1"/>
  <c r="U2429" i="7"/>
  <c r="W2429" i="7" s="1"/>
  <c r="U2506" i="7"/>
  <c r="W2506" i="7" s="1"/>
  <c r="U2546" i="7"/>
  <c r="U2602" i="7"/>
  <c r="W2602" i="7" s="1"/>
  <c r="U2618" i="7"/>
  <c r="U2657" i="7"/>
  <c r="W2657" i="7" s="1"/>
  <c r="U2672" i="7"/>
  <c r="W2672" i="7" s="1"/>
  <c r="U2773" i="7"/>
  <c r="U2790" i="7"/>
  <c r="W2790" i="7" s="1"/>
  <c r="U2805" i="7"/>
  <c r="W2805" i="7" s="1"/>
  <c r="U2835" i="7"/>
  <c r="U2918" i="7"/>
  <c r="W2918" i="7" s="1"/>
  <c r="U2925" i="7"/>
  <c r="U2946" i="7"/>
  <c r="W2946" i="7" s="1"/>
  <c r="U2960" i="7"/>
  <c r="U805" i="7"/>
  <c r="W805" i="7" s="1"/>
  <c r="U839" i="7"/>
  <c r="U887" i="7"/>
  <c r="U1056" i="7"/>
  <c r="W1056" i="7" s="1"/>
  <c r="U1164" i="7"/>
  <c r="W1164" i="7" s="1"/>
  <c r="U1322" i="7"/>
  <c r="W1322" i="7" s="1"/>
  <c r="U1583" i="7"/>
  <c r="W1583" i="7" s="1"/>
  <c r="U1646" i="7"/>
  <c r="W1646" i="7" s="1"/>
  <c r="U1656" i="7"/>
  <c r="W1656" i="7" s="1"/>
  <c r="U1828" i="7"/>
  <c r="W1828" i="7" s="1"/>
  <c r="U1838" i="7"/>
  <c r="U1883" i="7"/>
  <c r="W1883" i="7" s="1"/>
  <c r="U1936" i="7"/>
  <c r="W1936" i="7" s="1"/>
  <c r="U1992" i="7"/>
  <c r="W1992" i="7" s="1"/>
  <c r="U2046" i="7"/>
  <c r="W2046" i="7" s="1"/>
  <c r="U2147" i="7"/>
  <c r="W2147" i="7" s="1"/>
  <c r="U2208" i="7"/>
  <c r="W2208" i="7" s="1"/>
  <c r="U2228" i="7"/>
  <c r="W2228" i="7" s="1"/>
  <c r="U2238" i="7"/>
  <c r="W2238" i="7" s="1"/>
  <c r="U2300" i="7"/>
  <c r="W2300" i="7" s="1"/>
  <c r="U2318" i="7"/>
  <c r="W2318" i="7" s="1"/>
  <c r="U2362" i="7"/>
  <c r="W2362" i="7" s="1"/>
  <c r="U2370" i="7"/>
  <c r="W2370" i="7" s="1"/>
  <c r="U738" i="7"/>
  <c r="U789" i="7"/>
  <c r="U1090" i="7"/>
  <c r="W1090" i="7" s="1"/>
  <c r="U1104" i="7"/>
  <c r="W1104" i="7" s="1"/>
  <c r="U1570" i="7"/>
  <c r="U1622" i="7"/>
  <c r="U1669" i="7"/>
  <c r="U1806" i="7"/>
  <c r="U1819" i="7"/>
  <c r="W1819" i="7" s="1"/>
  <c r="U1851" i="7"/>
  <c r="W1851" i="7" s="1"/>
  <c r="U1894" i="7"/>
  <c r="W1894" i="7" s="1"/>
  <c r="U1905" i="7"/>
  <c r="U2025" i="7"/>
  <c r="W2025" i="7" s="1"/>
  <c r="U2075" i="7"/>
  <c r="W2075" i="7" s="1"/>
  <c r="U2117" i="7"/>
  <c r="U2138" i="7"/>
  <c r="W2138" i="7" s="1"/>
  <c r="U2219" i="7"/>
  <c r="W2219" i="7" s="1"/>
  <c r="U2247" i="7"/>
  <c r="W2247" i="7" s="1"/>
  <c r="U2256" i="7"/>
  <c r="W2256" i="7" s="1"/>
  <c r="U2336" i="7"/>
  <c r="W2336" i="7" s="1"/>
  <c r="U2396" i="7"/>
  <c r="W2396" i="7" s="1"/>
  <c r="U2447" i="7"/>
  <c r="W2447" i="7" s="1"/>
  <c r="U2481" i="7"/>
  <c r="W2481" i="7" s="1"/>
  <c r="U2522" i="7"/>
  <c r="W2522" i="7" s="1"/>
  <c r="U2530" i="7"/>
  <c r="W2530" i="7" s="1"/>
  <c r="U2579" i="7"/>
  <c r="W2579" i="7" s="1"/>
  <c r="U2603" i="7"/>
  <c r="W2603" i="7" s="1"/>
  <c r="U2643" i="7"/>
  <c r="W2643" i="7" s="1"/>
  <c r="U2658" i="7"/>
  <c r="W2658" i="7" s="1"/>
  <c r="U2681" i="7"/>
  <c r="U2705" i="7"/>
  <c r="W2705" i="7" s="1"/>
  <c r="U2712" i="7"/>
  <c r="W2712" i="7" s="1"/>
  <c r="U2751" i="7"/>
  <c r="W2751" i="7" s="1"/>
  <c r="U2767" i="7"/>
  <c r="W2767" i="7" s="1"/>
  <c r="U2783" i="7"/>
  <c r="W2783" i="7" s="1"/>
  <c r="U2806" i="7"/>
  <c r="U2829" i="7"/>
  <c r="U2836" i="7"/>
  <c r="W2836" i="7" s="1"/>
  <c r="U2933" i="7"/>
  <c r="W2933" i="7" s="1"/>
  <c r="U3075" i="7"/>
  <c r="U3111" i="7"/>
  <c r="U3117" i="7"/>
  <c r="U3163" i="7"/>
  <c r="W3163" i="7" s="1"/>
  <c r="U3204" i="7"/>
  <c r="U872" i="7"/>
  <c r="W872" i="7" s="1"/>
  <c r="U1024" i="7"/>
  <c r="W1024" i="7" s="1"/>
  <c r="U1264" i="7"/>
  <c r="W1264" i="7" s="1"/>
  <c r="U1421" i="7"/>
  <c r="W1421" i="7" s="1"/>
  <c r="U1463" i="7"/>
  <c r="W1463" i="7" s="1"/>
  <c r="U1504" i="7"/>
  <c r="W1504" i="7" s="1"/>
  <c r="U1733" i="7"/>
  <c r="W1733" i="7" s="1"/>
  <c r="U1745" i="7"/>
  <c r="W1745" i="7" s="1"/>
  <c r="U1863" i="7"/>
  <c r="W1863" i="7" s="1"/>
  <c r="U1927" i="7"/>
  <c r="U2005" i="7"/>
  <c r="W2005" i="7" s="1"/>
  <c r="U2015" i="7"/>
  <c r="U2047" i="7"/>
  <c r="U2065" i="7"/>
  <c r="W2065" i="7" s="1"/>
  <c r="U2129" i="7"/>
  <c r="W2129" i="7" s="1"/>
  <c r="U2239" i="7"/>
  <c r="W2239" i="7" s="1"/>
  <c r="U2292" i="7"/>
  <c r="W2292" i="7" s="1"/>
  <c r="U2310" i="7"/>
  <c r="W2310" i="7" s="1"/>
  <c r="U2327" i="7"/>
  <c r="W2327" i="7" s="1"/>
  <c r="U2345" i="7"/>
  <c r="U2404" i="7"/>
  <c r="W2404" i="7" s="1"/>
  <c r="U2422" i="7"/>
  <c r="W2422" i="7" s="1"/>
  <c r="U2499" i="7"/>
  <c r="W2499" i="7" s="1"/>
  <c r="U2556" i="7"/>
  <c r="U2595" i="7"/>
  <c r="W2595" i="7" s="1"/>
  <c r="U2635" i="7"/>
  <c r="U2651" i="7"/>
  <c r="U2666" i="7"/>
  <c r="W2666" i="7" s="1"/>
  <c r="U2759" i="7"/>
  <c r="W2759" i="7" s="1"/>
  <c r="U2799" i="7"/>
  <c r="W2799" i="7" s="1"/>
  <c r="U2814" i="7"/>
  <c r="W2814" i="7" s="1"/>
  <c r="U2882" i="7"/>
  <c r="W2882" i="7" s="1"/>
  <c r="U2889" i="7"/>
  <c r="W2889" i="7" s="1"/>
  <c r="U2904" i="7"/>
  <c r="W2904" i="7" s="1"/>
  <c r="U2940" i="7"/>
  <c r="W2940" i="7" s="1"/>
  <c r="U2955" i="7"/>
  <c r="W2955" i="7" s="1"/>
  <c r="U2997" i="7"/>
  <c r="W2997" i="7" s="1"/>
  <c r="U3024" i="7"/>
  <c r="W3024" i="7" s="1"/>
  <c r="U3046" i="7"/>
  <c r="U3105" i="7"/>
  <c r="W3105" i="7" s="1"/>
  <c r="U3130" i="7"/>
  <c r="W3130" i="7" s="1"/>
  <c r="U904" i="7"/>
  <c r="W904" i="7" s="1"/>
  <c r="U1041" i="7"/>
  <c r="U1179" i="7"/>
  <c r="W1179" i="7" s="1"/>
  <c r="U1279" i="7"/>
  <c r="W1279" i="7" s="1"/>
  <c r="U1323" i="7"/>
  <c r="W1323" i="7" s="1"/>
  <c r="U1367" i="7"/>
  <c r="W1367" i="7" s="1"/>
  <c r="U1492" i="7"/>
  <c r="W1492" i="7" s="1"/>
  <c r="U1531" i="7"/>
  <c r="W1531" i="7" s="1"/>
  <c r="U1558" i="7"/>
  <c r="W1558" i="7" s="1"/>
  <c r="U1658" i="7"/>
  <c r="W1658" i="7" s="1"/>
  <c r="U1683" i="7"/>
  <c r="W1683" i="7" s="1"/>
  <c r="U1696" i="7"/>
  <c r="W1696" i="7" s="1"/>
  <c r="U1917" i="7"/>
  <c r="U1960" i="7"/>
  <c r="W1960" i="7" s="1"/>
  <c r="U2056" i="7"/>
  <c r="W2056" i="7" s="1"/>
  <c r="U2108" i="7"/>
  <c r="W2108" i="7" s="1"/>
  <c r="U2413" i="7"/>
  <c r="U2482" i="7"/>
  <c r="U2491" i="7"/>
  <c r="W2491" i="7" s="1"/>
  <c r="U2539" i="7"/>
  <c r="W2539" i="7" s="1"/>
  <c r="U2565" i="7"/>
  <c r="U2572" i="7"/>
  <c r="U2587" i="7"/>
  <c r="U2690" i="7"/>
  <c r="W2690" i="7" s="1"/>
  <c r="U2698" i="7"/>
  <c r="U2752" i="7"/>
  <c r="W2752" i="7" s="1"/>
  <c r="U2775" i="7"/>
  <c r="W2775" i="7" s="1"/>
  <c r="U977" i="7"/>
  <c r="W977" i="7" s="1"/>
  <c r="U1060" i="7"/>
  <c r="W1060" i="7" s="1"/>
  <c r="U1167" i="7"/>
  <c r="W1167" i="7" s="1"/>
  <c r="U1180" i="7"/>
  <c r="W1180" i="7" s="1"/>
  <c r="U1266" i="7"/>
  <c r="W1266" i="7" s="1"/>
  <c r="U1294" i="7"/>
  <c r="W1294" i="7" s="1"/>
  <c r="U1339" i="7"/>
  <c r="W1339" i="7" s="1"/>
  <c r="U1571" i="7"/>
  <c r="W1571" i="7" s="1"/>
  <c r="U1585" i="7"/>
  <c r="W1585" i="7" s="1"/>
  <c r="U1624" i="7"/>
  <c r="W1624" i="7" s="1"/>
  <c r="U1875" i="7"/>
  <c r="W1875" i="7" s="1"/>
  <c r="U1918" i="7"/>
  <c r="U1928" i="7"/>
  <c r="W1928" i="7" s="1"/>
  <c r="U2066" i="7"/>
  <c r="W2066" i="7" s="1"/>
  <c r="U2139" i="7"/>
  <c r="W2139" i="7" s="1"/>
  <c r="U2159" i="7"/>
  <c r="W2159" i="7" s="1"/>
  <c r="U2257" i="7"/>
  <c r="W2257" i="7" s="1"/>
  <c r="U2293" i="7"/>
  <c r="W2293" i="7" s="1"/>
  <c r="U2311" i="7"/>
  <c r="W2311" i="7" s="1"/>
  <c r="U2405" i="7"/>
  <c r="U2448" i="7"/>
  <c r="U2465" i="7"/>
  <c r="W2465" i="7" s="1"/>
  <c r="U2516" i="7"/>
  <c r="W2516" i="7" s="1"/>
  <c r="U664" i="7"/>
  <c r="U743" i="7"/>
  <c r="W743" i="7" s="1"/>
  <c r="U933" i="7"/>
  <c r="W933" i="7" s="1"/>
  <c r="U969" i="7"/>
  <c r="W969" i="7" s="1"/>
  <c r="U1233" i="7"/>
  <c r="W1233" i="7" s="1"/>
  <c r="U1418" i="7"/>
  <c r="W1418" i="7" s="1"/>
  <c r="U1636" i="7"/>
  <c r="W1636" i="7" s="1"/>
  <c r="U1663" i="7"/>
  <c r="W1663" i="7" s="1"/>
  <c r="U1737" i="7"/>
  <c r="W1737" i="7" s="1"/>
  <c r="U1900" i="7"/>
  <c r="W1900" i="7" s="1"/>
  <c r="U2091" i="7"/>
  <c r="U2166" i="7"/>
  <c r="W2166" i="7" s="1"/>
  <c r="U2303" i="7"/>
  <c r="W2303" i="7" s="1"/>
  <c r="U2346" i="7"/>
  <c r="W2346" i="7" s="1"/>
  <c r="U2356" i="7"/>
  <c r="W2356" i="7" s="1"/>
  <c r="U2407" i="7"/>
  <c r="W2407" i="7" s="1"/>
  <c r="U2440" i="7"/>
  <c r="W2440" i="7" s="1"/>
  <c r="U2501" i="7"/>
  <c r="W2501" i="7" s="1"/>
  <c r="U2538" i="7"/>
  <c r="W2538" i="7" s="1"/>
  <c r="U2559" i="7"/>
  <c r="W2559" i="7" s="1"/>
  <c r="U2778" i="7"/>
  <c r="W2778" i="7" s="1"/>
  <c r="U2822" i="7"/>
  <c r="W2822" i="7" s="1"/>
  <c r="U2839" i="7"/>
  <c r="W2839" i="7" s="1"/>
  <c r="U2855" i="7"/>
  <c r="W2855" i="7" s="1"/>
  <c r="U2864" i="7"/>
  <c r="W2864" i="7" s="1"/>
  <c r="U3078" i="7"/>
  <c r="W3078" i="7" s="1"/>
  <c r="U3102" i="7"/>
  <c r="U3188" i="7"/>
  <c r="W3188" i="7" s="1"/>
  <c r="U3211" i="7"/>
  <c r="U3263" i="7"/>
  <c r="W3263" i="7" s="1"/>
  <c r="U3299" i="7"/>
  <c r="W3299" i="7" s="1"/>
  <c r="U3340" i="7"/>
  <c r="U3373" i="7"/>
  <c r="W3373" i="7" s="1"/>
  <c r="U3393" i="7"/>
  <c r="W3393" i="7" s="1"/>
  <c r="U3420" i="7"/>
  <c r="W3420" i="7" s="1"/>
  <c r="U3434" i="7"/>
  <c r="U3566" i="7"/>
  <c r="U3719" i="7"/>
  <c r="W3719" i="7" s="1"/>
  <c r="U3726" i="7"/>
  <c r="W3726" i="7" s="1"/>
  <c r="U3740" i="7"/>
  <c r="W3740" i="7" s="1"/>
  <c r="U3747" i="7"/>
  <c r="W3747" i="7" s="1"/>
  <c r="U3761" i="7"/>
  <c r="W3761" i="7" s="1"/>
  <c r="U3775" i="7"/>
  <c r="W3775" i="7" s="1"/>
  <c r="U3802" i="7"/>
  <c r="W3802" i="7" s="1"/>
  <c r="U3823" i="7"/>
  <c r="W3823" i="7" s="1"/>
  <c r="U3850" i="7"/>
  <c r="W3850" i="7" s="1"/>
  <c r="U802" i="7"/>
  <c r="W802" i="7" s="1"/>
  <c r="U874" i="7"/>
  <c r="W874" i="7" s="1"/>
  <c r="U894" i="7"/>
  <c r="W894" i="7" s="1"/>
  <c r="U1064" i="7"/>
  <c r="W1064" i="7" s="1"/>
  <c r="U1081" i="7"/>
  <c r="W1081" i="7" s="1"/>
  <c r="U1301" i="7"/>
  <c r="W1301" i="7" s="1"/>
  <c r="U1371" i="7"/>
  <c r="W1371" i="7" s="1"/>
  <c r="U1561" i="7"/>
  <c r="W1561" i="7" s="1"/>
  <c r="U1592" i="7"/>
  <c r="W1592" i="7" s="1"/>
  <c r="U1606" i="7"/>
  <c r="W1606" i="7" s="1"/>
  <c r="U1724" i="7"/>
  <c r="W1724" i="7" s="1"/>
  <c r="U1750" i="7"/>
  <c r="W1750" i="7" s="1"/>
  <c r="U1779" i="7"/>
  <c r="U1913" i="7"/>
  <c r="W1913" i="7" s="1"/>
  <c r="U1953" i="7"/>
  <c r="U1980" i="7"/>
  <c r="W1980" i="7" s="1"/>
  <c r="U2019" i="7"/>
  <c r="U2105" i="7"/>
  <c r="W2105" i="7" s="1"/>
  <c r="U2142" i="7"/>
  <c r="U2215" i="7"/>
  <c r="W2215" i="7" s="1"/>
  <c r="U2226" i="7"/>
  <c r="W2226" i="7" s="1"/>
  <c r="U2480" i="7"/>
  <c r="U2492" i="7"/>
  <c r="U2529" i="7"/>
  <c r="U2661" i="7"/>
  <c r="U2687" i="7"/>
  <c r="W2687" i="7" s="1"/>
  <c r="U2769" i="7"/>
  <c r="W2769" i="7" s="1"/>
  <c r="U2788" i="7"/>
  <c r="W2788" i="7" s="1"/>
  <c r="U2797" i="7"/>
  <c r="W2797" i="7" s="1"/>
  <c r="U2831" i="7"/>
  <c r="W2831" i="7" s="1"/>
  <c r="U2957" i="7"/>
  <c r="W2957" i="7" s="1"/>
  <c r="U3029" i="7"/>
  <c r="W3029" i="7" s="1"/>
  <c r="U3070" i="7"/>
  <c r="W3070" i="7" s="1"/>
  <c r="U3086" i="7"/>
  <c r="W3086" i="7" s="1"/>
  <c r="U3094" i="7"/>
  <c r="W3094" i="7" s="1"/>
  <c r="U3110" i="7"/>
  <c r="W3110" i="7" s="1"/>
  <c r="U3123" i="7"/>
  <c r="W3123" i="7" s="1"/>
  <c r="U3174" i="7"/>
  <c r="W3174" i="7" s="1"/>
  <c r="U3181" i="7"/>
  <c r="W3181" i="7" s="1"/>
  <c r="U3196" i="7"/>
  <c r="W3196" i="7" s="1"/>
  <c r="U3219" i="7"/>
  <c r="U3285" i="7"/>
  <c r="W3285" i="7" s="1"/>
  <c r="U3321" i="7"/>
  <c r="U3361" i="7"/>
  <c r="W3361" i="7" s="1"/>
  <c r="U3456" i="7"/>
  <c r="U3469" i="7"/>
  <c r="W3469" i="7" s="1"/>
  <c r="U3476" i="7"/>
  <c r="U3518" i="7"/>
  <c r="U3552" i="7"/>
  <c r="W3552" i="7" s="1"/>
  <c r="U3580" i="7"/>
  <c r="W3580" i="7" s="1"/>
  <c r="U3636" i="7"/>
  <c r="W3636" i="7" s="1"/>
  <c r="U3643" i="7"/>
  <c r="W3643" i="7" s="1"/>
  <c r="U3650" i="7"/>
  <c r="U3671" i="7"/>
  <c r="U3678" i="7"/>
  <c r="W3678" i="7" s="1"/>
  <c r="U3692" i="7"/>
  <c r="W3692" i="7" s="1"/>
  <c r="U3699" i="7"/>
  <c r="W3699" i="7" s="1"/>
  <c r="U3796" i="7"/>
  <c r="W3796" i="7" s="1"/>
  <c r="U3809" i="7"/>
  <c r="W3809" i="7" s="1"/>
  <c r="U3830" i="7"/>
  <c r="W3830" i="7" s="1"/>
  <c r="U3837" i="7"/>
  <c r="W3837" i="7" s="1"/>
  <c r="U612" i="7"/>
  <c r="W612" i="7" s="1"/>
  <c r="U963" i="7"/>
  <c r="W963" i="7" s="1"/>
  <c r="U1093" i="7"/>
  <c r="W1093" i="7" s="1"/>
  <c r="U1178" i="7"/>
  <c r="W1178" i="7" s="1"/>
  <c r="U1229" i="7"/>
  <c r="W1229" i="7" s="1"/>
  <c r="U1244" i="7"/>
  <c r="W1244" i="7" s="1"/>
  <c r="U1507" i="7"/>
  <c r="W1507" i="7" s="1"/>
  <c r="U1687" i="7"/>
  <c r="W1687" i="7" s="1"/>
  <c r="U1703" i="7"/>
  <c r="W1703" i="7" s="1"/>
  <c r="U1774" i="7"/>
  <c r="W1774" i="7" s="1"/>
  <c r="U1829" i="7"/>
  <c r="W1829" i="7" s="1"/>
  <c r="U1988" i="7"/>
  <c r="W1988" i="7" s="1"/>
  <c r="U2014" i="7"/>
  <c r="W2014" i="7" s="1"/>
  <c r="U2051" i="7"/>
  <c r="U2162" i="7"/>
  <c r="W2162" i="7" s="1"/>
  <c r="U2415" i="7"/>
  <c r="U2426" i="7"/>
  <c r="W2426" i="7" s="1"/>
  <c r="U2535" i="7"/>
  <c r="W2535" i="7" s="1"/>
  <c r="U2545" i="7"/>
  <c r="W2545" i="7" s="1"/>
  <c r="U2639" i="7"/>
  <c r="W2639" i="7" s="1"/>
  <c r="U2710" i="7"/>
  <c r="W2710" i="7" s="1"/>
  <c r="U2720" i="7"/>
  <c r="W2720" i="7" s="1"/>
  <c r="U2802" i="7"/>
  <c r="W2802" i="7" s="1"/>
  <c r="U2819" i="7"/>
  <c r="W2819" i="7" s="1"/>
  <c r="U2870" i="7"/>
  <c r="U2887" i="7"/>
  <c r="W2887" i="7" s="1"/>
  <c r="U2922" i="7"/>
  <c r="W2922" i="7" s="1"/>
  <c r="U2986" i="7"/>
  <c r="W2986" i="7" s="1"/>
  <c r="U3034" i="7"/>
  <c r="W3034" i="7" s="1"/>
  <c r="U3099" i="7"/>
  <c r="U3135" i="7"/>
  <c r="W3135" i="7" s="1"/>
  <c r="U3208" i="7"/>
  <c r="W3208" i="7" s="1"/>
  <c r="U3238" i="7"/>
  <c r="W3238" i="7" s="1"/>
  <c r="U3260" i="7"/>
  <c r="W3260" i="7" s="1"/>
  <c r="U3275" i="7"/>
  <c r="W3275" i="7" s="1"/>
  <c r="U3290" i="7"/>
  <c r="W3290" i="7" s="1"/>
  <c r="U3325" i="7"/>
  <c r="W3325" i="7" s="1"/>
  <c r="U3404" i="7"/>
  <c r="W3404" i="7" s="1"/>
  <c r="U3425" i="7"/>
  <c r="W3425" i="7" s="1"/>
  <c r="U3439" i="7"/>
  <c r="W3439" i="7" s="1"/>
  <c r="U3446" i="7"/>
  <c r="W3446" i="7" s="1"/>
  <c r="U3460" i="7"/>
  <c r="W3460" i="7" s="1"/>
  <c r="U3501" i="7"/>
  <c r="W3501" i="7" s="1"/>
  <c r="U3591" i="7"/>
  <c r="W3591" i="7" s="1"/>
  <c r="U3598" i="7"/>
  <c r="U3619" i="7"/>
  <c r="W3619" i="7" s="1"/>
  <c r="U3647" i="7"/>
  <c r="W3647" i="7" s="1"/>
  <c r="U776" i="7"/>
  <c r="W776" i="7" s="1"/>
  <c r="U888" i="7"/>
  <c r="W888" i="7" s="1"/>
  <c r="U964" i="7"/>
  <c r="U1004" i="7"/>
  <c r="W1004" i="7" s="1"/>
  <c r="U1247" i="7"/>
  <c r="W1247" i="7" s="1"/>
  <c r="U1413" i="7"/>
  <c r="W1413" i="7" s="1"/>
  <c r="U1461" i="7"/>
  <c r="W1461" i="7" s="1"/>
  <c r="U1588" i="7"/>
  <c r="W1588" i="7" s="1"/>
  <c r="U1647" i="7"/>
  <c r="U1858" i="7"/>
  <c r="W1858" i="7" s="1"/>
  <c r="U1977" i="7"/>
  <c r="U2151" i="7"/>
  <c r="W2151" i="7" s="1"/>
  <c r="U2268" i="7"/>
  <c r="W2268" i="7" s="1"/>
  <c r="U2289" i="7"/>
  <c r="W2289" i="7" s="1"/>
  <c r="U2427" i="7"/>
  <c r="W2427" i="7" s="1"/>
  <c r="U2458" i="7"/>
  <c r="W2458" i="7" s="1"/>
  <c r="U2488" i="7"/>
  <c r="W2488" i="7" s="1"/>
  <c r="U2649" i="7"/>
  <c r="W2649" i="7" s="1"/>
  <c r="U2803" i="7"/>
  <c r="W2803" i="7" s="1"/>
  <c r="U2811" i="7"/>
  <c r="W2811" i="7" s="1"/>
  <c r="U2828" i="7"/>
  <c r="W2828" i="7" s="1"/>
  <c r="U2837" i="7"/>
  <c r="W2837" i="7" s="1"/>
  <c r="U2853" i="7"/>
  <c r="W2853" i="7" s="1"/>
  <c r="U2871" i="7"/>
  <c r="W2871" i="7" s="1"/>
  <c r="U2888" i="7"/>
  <c r="W2888" i="7" s="1"/>
  <c r="U2930" i="7"/>
  <c r="W2930" i="7" s="1"/>
  <c r="U3003" i="7"/>
  <c r="W3003" i="7" s="1"/>
  <c r="U3019" i="7"/>
  <c r="W3019" i="7" s="1"/>
  <c r="U3059" i="7"/>
  <c r="W3059" i="7" s="1"/>
  <c r="U3100" i="7"/>
  <c r="W3100" i="7" s="1"/>
  <c r="U3108" i="7"/>
  <c r="W3108" i="7" s="1"/>
  <c r="U3115" i="7"/>
  <c r="W3115" i="7" s="1"/>
  <c r="U3121" i="7"/>
  <c r="U3158" i="7"/>
  <c r="W3158" i="7" s="1"/>
  <c r="U3165" i="7"/>
  <c r="W3165" i="7" s="1"/>
  <c r="U3186" i="7"/>
  <c r="U680" i="7"/>
  <c r="U815" i="7"/>
  <c r="W815" i="7" s="1"/>
  <c r="U1023" i="7"/>
  <c r="U1145" i="7"/>
  <c r="W1145" i="7" s="1"/>
  <c r="U1198" i="7"/>
  <c r="W1198" i="7" s="1"/>
  <c r="U1480" i="7"/>
  <c r="W1480" i="7" s="1"/>
  <c r="U1495" i="7"/>
  <c r="U1540" i="7"/>
  <c r="W1540" i="7" s="1"/>
  <c r="U1604" i="7"/>
  <c r="W1604" i="7" s="1"/>
  <c r="U1735" i="7"/>
  <c r="W1735" i="7" s="1"/>
  <c r="U1789" i="7"/>
  <c r="W1789" i="7" s="1"/>
  <c r="U1964" i="7"/>
  <c r="W1964" i="7" s="1"/>
  <c r="U2064" i="7"/>
  <c r="W2064" i="7" s="1"/>
  <c r="U2235" i="7"/>
  <c r="W2235" i="7" s="1"/>
  <c r="U2312" i="7"/>
  <c r="W2312" i="7" s="1"/>
  <c r="U2384" i="7"/>
  <c r="W2384" i="7" s="1"/>
  <c r="U2437" i="7"/>
  <c r="W2437" i="7" s="1"/>
  <c r="U2469" i="7"/>
  <c r="W2469" i="7" s="1"/>
  <c r="U2584" i="7"/>
  <c r="W2584" i="7" s="1"/>
  <c r="U2667" i="7"/>
  <c r="W2667" i="7" s="1"/>
  <c r="U2703" i="7"/>
  <c r="W2703" i="7" s="1"/>
  <c r="U2766" i="7"/>
  <c r="W2766" i="7" s="1"/>
  <c r="U2776" i="7"/>
  <c r="W2776" i="7" s="1"/>
  <c r="U2820" i="7"/>
  <c r="W2820" i="7" s="1"/>
  <c r="U2923" i="7"/>
  <c r="W2923" i="7" s="1"/>
  <c r="U2947" i="7"/>
  <c r="W2947" i="7" s="1"/>
  <c r="U2971" i="7"/>
  <c r="W2971" i="7" s="1"/>
  <c r="U3011" i="7"/>
  <c r="W3011" i="7" s="1"/>
  <c r="U3035" i="7"/>
  <c r="U3076" i="7"/>
  <c r="W3076" i="7" s="1"/>
  <c r="U3092" i="7"/>
  <c r="W3092" i="7" s="1"/>
  <c r="U3136" i="7"/>
  <c r="W3136" i="7" s="1"/>
  <c r="U3172" i="7"/>
  <c r="W3172" i="7" s="1"/>
  <c r="U3179" i="7"/>
  <c r="U3194" i="7"/>
  <c r="W3194" i="7" s="1"/>
  <c r="U3217" i="7"/>
  <c r="W3217" i="7" s="1"/>
  <c r="U3261" i="7"/>
  <c r="U3326" i="7"/>
  <c r="U3345" i="7"/>
  <c r="U3426" i="7"/>
  <c r="U3454" i="7"/>
  <c r="W3454" i="7" s="1"/>
  <c r="U3461" i="7"/>
  <c r="W3461" i="7" s="1"/>
  <c r="U3495" i="7"/>
  <c r="W3495" i="7" s="1"/>
  <c r="U3502" i="7"/>
  <c r="W3502" i="7" s="1"/>
  <c r="U3516" i="7"/>
  <c r="W3516" i="7" s="1"/>
  <c r="U3523" i="7"/>
  <c r="W3523" i="7" s="1"/>
  <c r="U3544" i="7"/>
  <c r="W3544" i="7" s="1"/>
  <c r="U3578" i="7"/>
  <c r="U3592" i="7"/>
  <c r="W3592" i="7" s="1"/>
  <c r="U3627" i="7"/>
  <c r="W3627" i="7" s="1"/>
  <c r="U3634" i="7"/>
  <c r="W3634" i="7" s="1"/>
  <c r="U3641" i="7"/>
  <c r="W3641" i="7" s="1"/>
  <c r="U3683" i="7"/>
  <c r="W3683" i="7" s="1"/>
  <c r="U3690" i="7"/>
  <c r="W3690" i="7" s="1"/>
  <c r="U3704" i="7"/>
  <c r="W3704" i="7" s="1"/>
  <c r="U740" i="7"/>
  <c r="U835" i="7"/>
  <c r="W835" i="7" s="1"/>
  <c r="U965" i="7"/>
  <c r="W965" i="7" s="1"/>
  <c r="U1263" i="7"/>
  <c r="W1263" i="7" s="1"/>
  <c r="U1280" i="7"/>
  <c r="W1280" i="7" s="1"/>
  <c r="U1432" i="7"/>
  <c r="W1432" i="7" s="1"/>
  <c r="U1633" i="7"/>
  <c r="W1633" i="7" s="1"/>
  <c r="U1662" i="7"/>
  <c r="W1662" i="7" s="1"/>
  <c r="U1748" i="7"/>
  <c r="U1820" i="7"/>
  <c r="W1820" i="7" s="1"/>
  <c r="U1898" i="7"/>
  <c r="W1898" i="7" s="1"/>
  <c r="U1937" i="7"/>
  <c r="W1937" i="7" s="1"/>
  <c r="U1978" i="7"/>
  <c r="W1978" i="7" s="1"/>
  <c r="U2115" i="7"/>
  <c r="U2126" i="7"/>
  <c r="U2175" i="7"/>
  <c r="W2175" i="7" s="1"/>
  <c r="U2213" i="7"/>
  <c r="W2213" i="7" s="1"/>
  <c r="U2269" i="7"/>
  <c r="U2323" i="7"/>
  <c r="W2323" i="7" s="1"/>
  <c r="U2333" i="7"/>
  <c r="W2333" i="7" s="1"/>
  <c r="U2354" i="7"/>
  <c r="U2375" i="7"/>
  <c r="W2375" i="7" s="1"/>
  <c r="U2478" i="7"/>
  <c r="W2478" i="7" s="1"/>
  <c r="U2547" i="7"/>
  <c r="U2593" i="7"/>
  <c r="W2593" i="7" s="1"/>
  <c r="U2613" i="7"/>
  <c r="W2613" i="7" s="1"/>
  <c r="U2622" i="7"/>
  <c r="W2622" i="7" s="1"/>
  <c r="U2695" i="7"/>
  <c r="W2695" i="7" s="1"/>
  <c r="U2757" i="7"/>
  <c r="W2757" i="7" s="1"/>
  <c r="U2786" i="7"/>
  <c r="U2795" i="7"/>
  <c r="W2795" i="7" s="1"/>
  <c r="U2872" i="7"/>
  <c r="U2880" i="7"/>
  <c r="W2880" i="7" s="1"/>
  <c r="U2915" i="7"/>
  <c r="W2915" i="7" s="1"/>
  <c r="U3043" i="7"/>
  <c r="W3043" i="7" s="1"/>
  <c r="U3051" i="7"/>
  <c r="W3051" i="7" s="1"/>
  <c r="U3068" i="7"/>
  <c r="W3068" i="7" s="1"/>
  <c r="U3144" i="7"/>
  <c r="U3202" i="7"/>
  <c r="W3202" i="7" s="1"/>
  <c r="U3269" i="7"/>
  <c r="U3412" i="7"/>
  <c r="U3419" i="7"/>
  <c r="W3419" i="7" s="1"/>
  <c r="U3433" i="7"/>
  <c r="U700" i="7"/>
  <c r="W700" i="7" s="1"/>
  <c r="U947" i="7"/>
  <c r="W947" i="7" s="1"/>
  <c r="U1182" i="7"/>
  <c r="W1182" i="7" s="1"/>
  <c r="U1199" i="7"/>
  <c r="W1199" i="7" s="1"/>
  <c r="U1231" i="7"/>
  <c r="W1231" i="7" s="1"/>
  <c r="U1314" i="7"/>
  <c r="W1314" i="7" s="1"/>
  <c r="U1400" i="7"/>
  <c r="W1400" i="7" s="1"/>
  <c r="U1526" i="7"/>
  <c r="W1526" i="7" s="1"/>
  <c r="U1705" i="7"/>
  <c r="W1705" i="7" s="1"/>
  <c r="U1790" i="7"/>
  <c r="W1790" i="7" s="1"/>
  <c r="U1833" i="7"/>
  <c r="W1833" i="7" s="1"/>
  <c r="U1911" i="7"/>
  <c r="W1911" i="7" s="1"/>
  <c r="U2258" i="7"/>
  <c r="W2258" i="7" s="1"/>
  <c r="U2279" i="7"/>
  <c r="W2279" i="7" s="1"/>
  <c r="U2301" i="7"/>
  <c r="W2301" i="7" s="1"/>
  <c r="U2366" i="7"/>
  <c r="W2366" i="7" s="1"/>
  <c r="U2406" i="7"/>
  <c r="W2406" i="7" s="1"/>
  <c r="U2510" i="7"/>
  <c r="W2510" i="7" s="1"/>
  <c r="U2537" i="7"/>
  <c r="W2537" i="7" s="1"/>
  <c r="U2641" i="7"/>
  <c r="W2641" i="7" s="1"/>
  <c r="U2650" i="7"/>
  <c r="W2650" i="7" s="1"/>
  <c r="U2668" i="7"/>
  <c r="W2668" i="7" s="1"/>
  <c r="U2677" i="7"/>
  <c r="W2677" i="7" s="1"/>
  <c r="U2740" i="7"/>
  <c r="W2740" i="7" s="1"/>
  <c r="U2897" i="7"/>
  <c r="U2979" i="7"/>
  <c r="W2979" i="7" s="1"/>
  <c r="U2988" i="7"/>
  <c r="W2988" i="7" s="1"/>
  <c r="U2995" i="7"/>
  <c r="W2995" i="7" s="1"/>
  <c r="U3028" i="7"/>
  <c r="W3028" i="7" s="1"/>
  <c r="U3129" i="7"/>
  <c r="W3129" i="7" s="1"/>
  <c r="U3137" i="7"/>
  <c r="U3247" i="7"/>
  <c r="W3247" i="7" s="1"/>
  <c r="U3291" i="7"/>
  <c r="U3298" i="7"/>
  <c r="W3298" i="7" s="1"/>
  <c r="U3305" i="7"/>
  <c r="W3305" i="7" s="1"/>
  <c r="U3312" i="7"/>
  <c r="U3353" i="7"/>
  <c r="W3353" i="7" s="1"/>
  <c r="U3366" i="7"/>
  <c r="W3366" i="7" s="1"/>
  <c r="U3372" i="7"/>
  <c r="W3372" i="7" s="1"/>
  <c r="U3481" i="7"/>
  <c r="W3481" i="7" s="1"/>
  <c r="U3530" i="7"/>
  <c r="U3585" i="7"/>
  <c r="W3585" i="7" s="1"/>
  <c r="U3613" i="7"/>
  <c r="U762" i="7"/>
  <c r="W762" i="7" s="1"/>
  <c r="U948" i="7"/>
  <c r="W948" i="7" s="1"/>
  <c r="U1099" i="7"/>
  <c r="U1300" i="7"/>
  <c r="W1300" i="7" s="1"/>
  <c r="U1315" i="7"/>
  <c r="W1315" i="7" s="1"/>
  <c r="U1401" i="7"/>
  <c r="W1401" i="7" s="1"/>
  <c r="U1433" i="7"/>
  <c r="W1433" i="7" s="1"/>
  <c r="U1496" i="7"/>
  <c r="W1496" i="7" s="1"/>
  <c r="U1764" i="7"/>
  <c r="W1764" i="7" s="1"/>
  <c r="U1821" i="7"/>
  <c r="W1821" i="7" s="1"/>
  <c r="U1860" i="7"/>
  <c r="U1926" i="7"/>
  <c r="W1926" i="7" s="1"/>
  <c r="U2055" i="7"/>
  <c r="W2055" i="7" s="1"/>
  <c r="U2116" i="7"/>
  <c r="W2116" i="7" s="1"/>
  <c r="U2236" i="7"/>
  <c r="W2236" i="7" s="1"/>
  <c r="U2291" i="7"/>
  <c r="U2334" i="7"/>
  <c r="W2334" i="7" s="1"/>
  <c r="U2376" i="7"/>
  <c r="U2397" i="7"/>
  <c r="U2479" i="7"/>
  <c r="U2519" i="7"/>
  <c r="W2519" i="7" s="1"/>
  <c r="U2549" i="7"/>
  <c r="W2549" i="7" s="1"/>
  <c r="U2585" i="7"/>
  <c r="W2585" i="7" s="1"/>
  <c r="U2768" i="7"/>
  <c r="U2821" i="7"/>
  <c r="U2846" i="7"/>
  <c r="U2863" i="7"/>
  <c r="W2863" i="7" s="1"/>
  <c r="U2916" i="7"/>
  <c r="W2916" i="7" s="1"/>
  <c r="U2980" i="7"/>
  <c r="U2996" i="7"/>
  <c r="W2996" i="7" s="1"/>
  <c r="U3036" i="7"/>
  <c r="W3036" i="7" s="1"/>
  <c r="U3044" i="7"/>
  <c r="U3116" i="7"/>
  <c r="W3116" i="7" s="1"/>
  <c r="U3152" i="7"/>
  <c r="W3152" i="7" s="1"/>
  <c r="U3166" i="7"/>
  <c r="W3166" i="7" s="1"/>
  <c r="U3203" i="7"/>
  <c r="W3203" i="7" s="1"/>
  <c r="U3248" i="7"/>
  <c r="W3248" i="7" s="1"/>
  <c r="U3270" i="7"/>
  <c r="W3270" i="7" s="1"/>
  <c r="U3277" i="7"/>
  <c r="W3277" i="7" s="1"/>
  <c r="U3327" i="7"/>
  <c r="W3327" i="7" s="1"/>
  <c r="U3346" i="7"/>
  <c r="W3346" i="7" s="1"/>
  <c r="U3386" i="7"/>
  <c r="W3386" i="7" s="1"/>
  <c r="U3406" i="7"/>
  <c r="U3413" i="7"/>
  <c r="U3427" i="7"/>
  <c r="U1201" i="7"/>
  <c r="U1579" i="7"/>
  <c r="W1579" i="7" s="1"/>
  <c r="U1595" i="7"/>
  <c r="W1595" i="7" s="1"/>
  <c r="U1613" i="7"/>
  <c r="W1613" i="7" s="1"/>
  <c r="U1843" i="7"/>
  <c r="W1843" i="7" s="1"/>
  <c r="U1859" i="7"/>
  <c r="U2013" i="7"/>
  <c r="W2013" i="7" s="1"/>
  <c r="U2099" i="7"/>
  <c r="W2099" i="7" s="1"/>
  <c r="U2173" i="7"/>
  <c r="U2185" i="7"/>
  <c r="W2185" i="7" s="1"/>
  <c r="U2394" i="7"/>
  <c r="W2394" i="7" s="1"/>
  <c r="U2542" i="7"/>
  <c r="W2542" i="7" s="1"/>
  <c r="U2553" i="7"/>
  <c r="U2575" i="7"/>
  <c r="U2621" i="7"/>
  <c r="W2621" i="7" s="1"/>
  <c r="U2678" i="7"/>
  <c r="W2678" i="7" s="1"/>
  <c r="U2700" i="7"/>
  <c r="U2723" i="7"/>
  <c r="W2723" i="7" s="1"/>
  <c r="U2810" i="7"/>
  <c r="W2810" i="7" s="1"/>
  <c r="U2861" i="7"/>
  <c r="W2861" i="7" s="1"/>
  <c r="U2873" i="7"/>
  <c r="W2873" i="7" s="1"/>
  <c r="U3004" i="7"/>
  <c r="W3004" i="7" s="1"/>
  <c r="U3014" i="7"/>
  <c r="W3014" i="7" s="1"/>
  <c r="U3157" i="7"/>
  <c r="W3157" i="7" s="1"/>
  <c r="U3201" i="7"/>
  <c r="W3201" i="7" s="1"/>
  <c r="U3308" i="7"/>
  <c r="W3308" i="7" s="1"/>
  <c r="U3334" i="7"/>
  <c r="W3334" i="7" s="1"/>
  <c r="U3367" i="7"/>
  <c r="W3367" i="7" s="1"/>
  <c r="U3415" i="7"/>
  <c r="W3415" i="7" s="1"/>
  <c r="U3431" i="7"/>
  <c r="W3431" i="7" s="1"/>
  <c r="U3448" i="7"/>
  <c r="W3448" i="7" s="1"/>
  <c r="U3464" i="7"/>
  <c r="W3464" i="7" s="1"/>
  <c r="U3472" i="7"/>
  <c r="W3472" i="7" s="1"/>
  <c r="U3537" i="7"/>
  <c r="W3537" i="7" s="1"/>
  <c r="U3576" i="7"/>
  <c r="U3616" i="7"/>
  <c r="W3616" i="7" s="1"/>
  <c r="U3649" i="7"/>
  <c r="W3649" i="7" s="1"/>
  <c r="U3666" i="7"/>
  <c r="W3666" i="7" s="1"/>
  <c r="U3696" i="7"/>
  <c r="W3696" i="7" s="1"/>
  <c r="U3770" i="7"/>
  <c r="W3770" i="7" s="1"/>
  <c r="U3792" i="7"/>
  <c r="W3792" i="7" s="1"/>
  <c r="U3805" i="7"/>
  <c r="W3805" i="7" s="1"/>
  <c r="U3896" i="7"/>
  <c r="U3917" i="7"/>
  <c r="U3981" i="7"/>
  <c r="U4084" i="7"/>
  <c r="U4097" i="7"/>
  <c r="W4097" i="7" s="1"/>
  <c r="U4165" i="7"/>
  <c r="W4165" i="7" s="1"/>
  <c r="U4207" i="7"/>
  <c r="U4254" i="7"/>
  <c r="W4254" i="7" s="1"/>
  <c r="U4261" i="7"/>
  <c r="W4261" i="7" s="1"/>
  <c r="U4275" i="7"/>
  <c r="W4275" i="7" s="1"/>
  <c r="U4338" i="7"/>
  <c r="U4344" i="7"/>
  <c r="U4364" i="7"/>
  <c r="U4385" i="7"/>
  <c r="W4385" i="7" s="1"/>
  <c r="U4412" i="7"/>
  <c r="W4412" i="7" s="1"/>
  <c r="U4448" i="7"/>
  <c r="W4448" i="7" s="1"/>
  <c r="U4462" i="7"/>
  <c r="W4462" i="7" s="1"/>
  <c r="U4503" i="7"/>
  <c r="W4503" i="7" s="1"/>
  <c r="U4523" i="7"/>
  <c r="W4523" i="7" s="1"/>
  <c r="U774" i="7"/>
  <c r="U1047" i="7"/>
  <c r="W1047" i="7" s="1"/>
  <c r="U1241" i="7"/>
  <c r="W1241" i="7" s="1"/>
  <c r="U1317" i="7"/>
  <c r="W1317" i="7" s="1"/>
  <c r="U1396" i="7"/>
  <c r="W1396" i="7" s="1"/>
  <c r="U1525" i="7"/>
  <c r="W1525" i="7" s="1"/>
  <c r="U1876" i="7"/>
  <c r="W1876" i="7" s="1"/>
  <c r="U1983" i="7"/>
  <c r="W1983" i="7" s="1"/>
  <c r="U2031" i="7"/>
  <c r="W2031" i="7" s="1"/>
  <c r="U2058" i="7"/>
  <c r="W2058" i="7" s="1"/>
  <c r="U2283" i="7"/>
  <c r="U2308" i="7"/>
  <c r="W2308" i="7" s="1"/>
  <c r="U2347" i="7"/>
  <c r="W2347" i="7" s="1"/>
  <c r="U2494" i="7"/>
  <c r="W2494" i="7" s="1"/>
  <c r="U2599" i="7"/>
  <c r="W2599" i="7" s="1"/>
  <c r="U2634" i="7"/>
  <c r="W2634" i="7" s="1"/>
  <c r="U2734" i="7"/>
  <c r="W2734" i="7" s="1"/>
  <c r="U2756" i="7"/>
  <c r="W2756" i="7" s="1"/>
  <c r="U2779" i="7"/>
  <c r="W2779" i="7" s="1"/>
  <c r="U2841" i="7"/>
  <c r="W2841" i="7" s="1"/>
  <c r="U2851" i="7"/>
  <c r="W2851" i="7" s="1"/>
  <c r="U2893" i="7"/>
  <c r="W2893" i="7" s="1"/>
  <c r="U2903" i="7"/>
  <c r="W2903" i="7" s="1"/>
  <c r="U2914" i="7"/>
  <c r="W2914" i="7" s="1"/>
  <c r="U2934" i="7"/>
  <c r="W2934" i="7" s="1"/>
  <c r="U2964" i="7"/>
  <c r="W2964" i="7" s="1"/>
  <c r="U2984" i="7"/>
  <c r="W2984" i="7" s="1"/>
  <c r="U3083" i="7"/>
  <c r="W3083" i="7" s="1"/>
  <c r="U3093" i="7"/>
  <c r="W3093" i="7" s="1"/>
  <c r="U3112" i="7"/>
  <c r="W3112" i="7" s="1"/>
  <c r="U3120" i="7"/>
  <c r="U3148" i="7"/>
  <c r="W3148" i="7" s="1"/>
  <c r="U3221" i="7"/>
  <c r="W3221" i="7" s="1"/>
  <c r="U3300" i="7"/>
  <c r="W3300" i="7" s="1"/>
  <c r="U3350" i="7"/>
  <c r="W3350" i="7" s="1"/>
  <c r="U3383" i="7"/>
  <c r="W3383" i="7" s="1"/>
  <c r="U3390" i="7"/>
  <c r="W3390" i="7" s="1"/>
  <c r="U3423" i="7"/>
  <c r="W3423" i="7" s="1"/>
  <c r="U3488" i="7"/>
  <c r="W3488" i="7" s="1"/>
  <c r="U3505" i="7"/>
  <c r="W3505" i="7" s="1"/>
  <c r="U3513" i="7"/>
  <c r="W3513" i="7" s="1"/>
  <c r="U3521" i="7"/>
  <c r="W3521" i="7" s="1"/>
  <c r="U3569" i="7"/>
  <c r="U3593" i="7"/>
  <c r="W3593" i="7" s="1"/>
  <c r="U3624" i="7"/>
  <c r="W3624" i="7" s="1"/>
  <c r="U3673" i="7"/>
  <c r="W3673" i="7" s="1"/>
  <c r="U3688" i="7"/>
  <c r="W3688" i="7" s="1"/>
  <c r="U3725" i="7"/>
  <c r="U3755" i="7"/>
  <c r="W3755" i="7" s="1"/>
  <c r="U3869" i="7"/>
  <c r="W3869" i="7" s="1"/>
  <c r="U3946" i="7"/>
  <c r="W3946" i="7" s="1"/>
  <c r="U3959" i="7"/>
  <c r="W3959" i="7" s="1"/>
  <c r="U3966" i="7"/>
  <c r="W3966" i="7" s="1"/>
  <c r="U4016" i="7"/>
  <c r="W4016" i="7" s="1"/>
  <c r="U4077" i="7"/>
  <c r="W4077" i="7" s="1"/>
  <c r="U4179" i="7"/>
  <c r="W4179" i="7" s="1"/>
  <c r="U4214" i="7"/>
  <c r="W4214" i="7" s="1"/>
  <c r="U4228" i="7"/>
  <c r="W4228" i="7" s="1"/>
  <c r="U4241" i="7"/>
  <c r="W4241" i="7" s="1"/>
  <c r="U4247" i="7"/>
  <c r="W4247" i="7" s="1"/>
  <c r="U4283" i="7"/>
  <c r="W4283" i="7" s="1"/>
  <c r="U4304" i="7"/>
  <c r="U4331" i="7"/>
  <c r="W4331" i="7" s="1"/>
  <c r="U4392" i="7"/>
  <c r="W4392" i="7" s="1"/>
  <c r="U4441" i="7"/>
  <c r="W4441" i="7" s="1"/>
  <c r="U4496" i="7"/>
  <c r="W4496" i="7" s="1"/>
  <c r="U4536" i="7"/>
  <c r="W4536" i="7" s="1"/>
  <c r="U616" i="7"/>
  <c r="W616" i="7" s="1"/>
  <c r="U710" i="7"/>
  <c r="W710" i="7" s="1"/>
  <c r="U876" i="7"/>
  <c r="W876" i="7" s="1"/>
  <c r="U1360" i="7"/>
  <c r="W1360" i="7" s="1"/>
  <c r="U752" i="7"/>
  <c r="U1259" i="7"/>
  <c r="W1259" i="7" s="1"/>
  <c r="U1562" i="7"/>
  <c r="U1597" i="7"/>
  <c r="W1597" i="7" s="1"/>
  <c r="U1714" i="7"/>
  <c r="W1714" i="7" s="1"/>
  <c r="U1729" i="7"/>
  <c r="W1729" i="7" s="1"/>
  <c r="U1746" i="7"/>
  <c r="W1746" i="7" s="1"/>
  <c r="U866" i="7"/>
  <c r="W866" i="7" s="1"/>
  <c r="U909" i="7"/>
  <c r="W909" i="7" s="1"/>
  <c r="U1426" i="7"/>
  <c r="W1426" i="7" s="1"/>
  <c r="U1499" i="7"/>
  <c r="W1499" i="7" s="1"/>
  <c r="U1868" i="7"/>
  <c r="W1868" i="7" s="1"/>
  <c r="U2008" i="7"/>
  <c r="W2008" i="7" s="1"/>
  <c r="U2194" i="7"/>
  <c r="W2194" i="7" s="1"/>
  <c r="U2390" i="7"/>
  <c r="W2390" i="7" s="1"/>
  <c r="U2428" i="7"/>
  <c r="W2428" i="7" s="1"/>
  <c r="U2476" i="7"/>
  <c r="W2476" i="7" s="1"/>
  <c r="U2582" i="7"/>
  <c r="W2582" i="7" s="1"/>
  <c r="U2594" i="7"/>
  <c r="W2594" i="7" s="1"/>
  <c r="U2652" i="7"/>
  <c r="U2707" i="7"/>
  <c r="W2707" i="7" s="1"/>
  <c r="U2847" i="7"/>
  <c r="W2847" i="7" s="1"/>
  <c r="U2879" i="7"/>
  <c r="W2879" i="7" s="1"/>
  <c r="U3009" i="7"/>
  <c r="W3009" i="7" s="1"/>
  <c r="U3126" i="7"/>
  <c r="W3126" i="7" s="1"/>
  <c r="U3154" i="7"/>
  <c r="W3154" i="7" s="1"/>
  <c r="U3279" i="7"/>
  <c r="U3314" i="7"/>
  <c r="W3314" i="7" s="1"/>
  <c r="U3338" i="7"/>
  <c r="W3338" i="7" s="1"/>
  <c r="U3347" i="7"/>
  <c r="W3347" i="7" s="1"/>
  <c r="U3371" i="7"/>
  <c r="U3411" i="7"/>
  <c r="W3411" i="7" s="1"/>
  <c r="U3542" i="7"/>
  <c r="U3557" i="7"/>
  <c r="W3557" i="7" s="1"/>
  <c r="U3605" i="7"/>
  <c r="W3605" i="7" s="1"/>
  <c r="U3621" i="7"/>
  <c r="U3638" i="7"/>
  <c r="W3638" i="7" s="1"/>
  <c r="U3646" i="7"/>
  <c r="W3646" i="7" s="1"/>
  <c r="U3663" i="7"/>
  <c r="W3663" i="7" s="1"/>
  <c r="U3670" i="7"/>
  <c r="U3693" i="7"/>
  <c r="W3693" i="7" s="1"/>
  <c r="U3708" i="7"/>
  <c r="W3708" i="7" s="1"/>
  <c r="U3715" i="7"/>
  <c r="W3715" i="7" s="1"/>
  <c r="U3722" i="7"/>
  <c r="W3722" i="7" s="1"/>
  <c r="U3759" i="7"/>
  <c r="U3789" i="7"/>
  <c r="W3789" i="7" s="1"/>
  <c r="U3810" i="7"/>
  <c r="W3810" i="7" s="1"/>
  <c r="U3832" i="7"/>
  <c r="W3832" i="7" s="1"/>
  <c r="U3859" i="7"/>
  <c r="W3859" i="7" s="1"/>
  <c r="U3943" i="7"/>
  <c r="U3956" i="7"/>
  <c r="W3956" i="7" s="1"/>
  <c r="U3963" i="7"/>
  <c r="W3963" i="7" s="1"/>
  <c r="U4013" i="7"/>
  <c r="W4013" i="7" s="1"/>
  <c r="U4020" i="7"/>
  <c r="W4020" i="7" s="1"/>
  <c r="U4033" i="7"/>
  <c r="W4033" i="7" s="1"/>
  <c r="U4061" i="7"/>
  <c r="W4061" i="7" s="1"/>
  <c r="U4149" i="7"/>
  <c r="W4149" i="7" s="1"/>
  <c r="U4190" i="7"/>
  <c r="W4190" i="7" s="1"/>
  <c r="U4204" i="7"/>
  <c r="W4204" i="7" s="1"/>
  <c r="U4211" i="7"/>
  <c r="W4211" i="7" s="1"/>
  <c r="U4251" i="7"/>
  <c r="W4251" i="7" s="1"/>
  <c r="U4272" i="7"/>
  <c r="U4280" i="7"/>
  <c r="W4280" i="7" s="1"/>
  <c r="U4301" i="7"/>
  <c r="W4301" i="7" s="1"/>
  <c r="U4348" i="7"/>
  <c r="W4348" i="7" s="1"/>
  <c r="U4355" i="7"/>
  <c r="U4382" i="7"/>
  <c r="W4382" i="7" s="1"/>
  <c r="U4431" i="7"/>
  <c r="W4431" i="7" s="1"/>
  <c r="U4445" i="7"/>
  <c r="W4445" i="7" s="1"/>
  <c r="U1062" i="7"/>
  <c r="U1291" i="7"/>
  <c r="W1291" i="7" s="1"/>
  <c r="U1484" i="7"/>
  <c r="W1484" i="7" s="1"/>
  <c r="U1574" i="7"/>
  <c r="W1574" i="7" s="1"/>
  <c r="U1626" i="7"/>
  <c r="W1626" i="7" s="1"/>
  <c r="U1690" i="7"/>
  <c r="W1690" i="7" s="1"/>
  <c r="U1757" i="7"/>
  <c r="W1757" i="7" s="1"/>
  <c r="U1837" i="7"/>
  <c r="W1837" i="7" s="1"/>
  <c r="U1870" i="7"/>
  <c r="W1870" i="7" s="1"/>
  <c r="U2054" i="7"/>
  <c r="W2054" i="7" s="1"/>
  <c r="U2069" i="7"/>
  <c r="W2069" i="7" s="1"/>
  <c r="U2155" i="7"/>
  <c r="W2155" i="7" s="1"/>
  <c r="U2196" i="7"/>
  <c r="W2196" i="7" s="1"/>
  <c r="U2278" i="7"/>
  <c r="W2278" i="7" s="1"/>
  <c r="U2330" i="7"/>
  <c r="U2381" i="7"/>
  <c r="U2442" i="7"/>
  <c r="W2442" i="7" s="1"/>
  <c r="U2674" i="7"/>
  <c r="W2674" i="7" s="1"/>
  <c r="U2731" i="7"/>
  <c r="W2731" i="7" s="1"/>
  <c r="U2754" i="7"/>
  <c r="U2931" i="7"/>
  <c r="W2931" i="7" s="1"/>
  <c r="U3090" i="7"/>
  <c r="W3090" i="7" s="1"/>
  <c r="U3118" i="7"/>
  <c r="W3118" i="7" s="1"/>
  <c r="U3199" i="7"/>
  <c r="W3199" i="7" s="1"/>
  <c r="U3236" i="7"/>
  <c r="U3262" i="7"/>
  <c r="U3280" i="7"/>
  <c r="W3280" i="7" s="1"/>
  <c r="U3297" i="7"/>
  <c r="W3297" i="7" s="1"/>
  <c r="U3348" i="7"/>
  <c r="W3348" i="7" s="1"/>
  <c r="U3511" i="7"/>
  <c r="U3543" i="7"/>
  <c r="W3543" i="7" s="1"/>
  <c r="U3558" i="7"/>
  <c r="W3558" i="7" s="1"/>
  <c r="U3614" i="7"/>
  <c r="W3614" i="7" s="1"/>
  <c r="U3622" i="7"/>
  <c r="W3622" i="7" s="1"/>
  <c r="U3664" i="7"/>
  <c r="W3664" i="7" s="1"/>
  <c r="U3694" i="7"/>
  <c r="W3694" i="7" s="1"/>
  <c r="U3723" i="7"/>
  <c r="U3738" i="7"/>
  <c r="W3738" i="7" s="1"/>
  <c r="U3745" i="7"/>
  <c r="W3745" i="7" s="1"/>
  <c r="U3797" i="7"/>
  <c r="W3797" i="7" s="1"/>
  <c r="U852" i="7"/>
  <c r="W852" i="7" s="1"/>
  <c r="U1082" i="7"/>
  <c r="W1082" i="7" s="1"/>
  <c r="U1103" i="7"/>
  <c r="W1103" i="7" s="1"/>
  <c r="U1196" i="7"/>
  <c r="W1196" i="7" s="1"/>
  <c r="U1375" i="7"/>
  <c r="W1375" i="7" s="1"/>
  <c r="U1411" i="7"/>
  <c r="W1411" i="7" s="1"/>
  <c r="U1539" i="7"/>
  <c r="W1539" i="7" s="1"/>
  <c r="U1673" i="7"/>
  <c r="W1673" i="7" s="1"/>
  <c r="U1901" i="7"/>
  <c r="U2111" i="7"/>
  <c r="W2111" i="7" s="1"/>
  <c r="U2125" i="7"/>
  <c r="W2125" i="7" s="1"/>
  <c r="U2265" i="7"/>
  <c r="W2265" i="7" s="1"/>
  <c r="U2305" i="7"/>
  <c r="W2305" i="7" s="1"/>
  <c r="U2355" i="7"/>
  <c r="W2355" i="7" s="1"/>
  <c r="U2368" i="7"/>
  <c r="U2418" i="7"/>
  <c r="W2418" i="7" s="1"/>
  <c r="U2454" i="7"/>
  <c r="W2454" i="7" s="1"/>
  <c r="U2477" i="7"/>
  <c r="U2596" i="7"/>
  <c r="W2596" i="7" s="1"/>
  <c r="U2653" i="7"/>
  <c r="U2686" i="7"/>
  <c r="W2686" i="7" s="1"/>
  <c r="U2708" i="7"/>
  <c r="W2708" i="7" s="1"/>
  <c r="U2881" i="7"/>
  <c r="U2901" i="7"/>
  <c r="U2942" i="7"/>
  <c r="W2942" i="7" s="1"/>
  <c r="U2992" i="7"/>
  <c r="W2992" i="7" s="1"/>
  <c r="U3021" i="7"/>
  <c r="W3021" i="7" s="1"/>
  <c r="U3061" i="7"/>
  <c r="W3061" i="7" s="1"/>
  <c r="U3127" i="7"/>
  <c r="W3127" i="7" s="1"/>
  <c r="U3155" i="7"/>
  <c r="W3155" i="7" s="1"/>
  <c r="U3218" i="7"/>
  <c r="W3218" i="7" s="1"/>
  <c r="U3315" i="7"/>
  <c r="W3315" i="7" s="1"/>
  <c r="U3357" i="7"/>
  <c r="W3357" i="7" s="1"/>
  <c r="U3381" i="7"/>
  <c r="W3381" i="7" s="1"/>
  <c r="U3421" i="7"/>
  <c r="W3421" i="7" s="1"/>
  <c r="U3478" i="7"/>
  <c r="W3478" i="7" s="1"/>
  <c r="U3494" i="7"/>
  <c r="W3494" i="7" s="1"/>
  <c r="U3527" i="7"/>
  <c r="W3527" i="7" s="1"/>
  <c r="U3567" i="7"/>
  <c r="W3567" i="7" s="1"/>
  <c r="U3656" i="7"/>
  <c r="W3656" i="7" s="1"/>
  <c r="U3679" i="7"/>
  <c r="U3702" i="7"/>
  <c r="W3702" i="7" s="1"/>
  <c r="U3709" i="7"/>
  <c r="W3709" i="7" s="1"/>
  <c r="U3716" i="7"/>
  <c r="W3716" i="7" s="1"/>
  <c r="U3753" i="7"/>
  <c r="W3753" i="7" s="1"/>
  <c r="U3768" i="7"/>
  <c r="W3768" i="7" s="1"/>
  <c r="U3811" i="7"/>
  <c r="W3811" i="7" s="1"/>
  <c r="U3833" i="7"/>
  <c r="U3847" i="7"/>
  <c r="W3847" i="7" s="1"/>
  <c r="U3937" i="7"/>
  <c r="U3957" i="7"/>
  <c r="W3957" i="7" s="1"/>
  <c r="U4055" i="7"/>
  <c r="U4062" i="7"/>
  <c r="W4062" i="7" s="1"/>
  <c r="U4115" i="7"/>
  <c r="W4115" i="7" s="1"/>
  <c r="U4129" i="7"/>
  <c r="W4129" i="7" s="1"/>
  <c r="U4143" i="7"/>
  <c r="W4143" i="7" s="1"/>
  <c r="U4150" i="7"/>
  <c r="W4150" i="7" s="1"/>
  <c r="U4171" i="7"/>
  <c r="W4171" i="7" s="1"/>
  <c r="U4212" i="7"/>
  <c r="W4212" i="7" s="1"/>
  <c r="U4226" i="7"/>
  <c r="U4266" i="7"/>
  <c r="U4295" i="7"/>
  <c r="W4295" i="7" s="1"/>
  <c r="U4323" i="7"/>
  <c r="W4323" i="7" s="1"/>
  <c r="U4439" i="7"/>
  <c r="U636" i="7"/>
  <c r="W636" i="7" s="1"/>
  <c r="U682" i="7"/>
  <c r="U1063" i="7"/>
  <c r="W1063" i="7" s="1"/>
  <c r="U1391" i="7"/>
  <c r="W1391" i="7" s="1"/>
  <c r="U1758" i="7"/>
  <c r="W1758" i="7" s="1"/>
  <c r="U1792" i="7"/>
  <c r="W1792" i="7" s="1"/>
  <c r="U1919" i="7"/>
  <c r="W1919" i="7" s="1"/>
  <c r="U1996" i="7"/>
  <c r="W1996" i="7" s="1"/>
  <c r="U2183" i="7"/>
  <c r="W2183" i="7" s="1"/>
  <c r="U2253" i="7"/>
  <c r="W2253" i="7" s="1"/>
  <c r="U2392" i="7"/>
  <c r="W2392" i="7" s="1"/>
  <c r="U2526" i="7"/>
  <c r="W2526" i="7" s="1"/>
  <c r="U2562" i="7"/>
  <c r="W2562" i="7" s="1"/>
  <c r="U2608" i="7"/>
  <c r="W2608" i="7" s="1"/>
  <c r="U2630" i="7"/>
  <c r="W2630" i="7" s="1"/>
  <c r="U2664" i="7"/>
  <c r="W2664" i="7" s="1"/>
  <c r="U2743" i="7"/>
  <c r="U2764" i="7"/>
  <c r="U2808" i="7"/>
  <c r="W2808" i="7" s="1"/>
  <c r="U2961" i="7"/>
  <c r="W2961" i="7" s="1"/>
  <c r="U3002" i="7"/>
  <c r="U3041" i="7"/>
  <c r="W3041" i="7" s="1"/>
  <c r="U3071" i="7"/>
  <c r="U3101" i="7"/>
  <c r="W3101" i="7" s="1"/>
  <c r="U3138" i="7"/>
  <c r="W3138" i="7" s="1"/>
  <c r="U3173" i="7"/>
  <c r="W3173" i="7" s="1"/>
  <c r="U3190" i="7"/>
  <c r="U3228" i="7"/>
  <c r="U3254" i="7"/>
  <c r="W3254" i="7" s="1"/>
  <c r="U3272" i="7"/>
  <c r="U3289" i="7"/>
  <c r="U3307" i="7"/>
  <c r="W3307" i="7" s="1"/>
  <c r="U3332" i="7"/>
  <c r="U3486" i="7"/>
  <c r="W3486" i="7" s="1"/>
  <c r="U3503" i="7"/>
  <c r="W3503" i="7" s="1"/>
  <c r="U3535" i="7"/>
  <c r="W3535" i="7" s="1"/>
  <c r="U3559" i="7"/>
  <c r="W3559" i="7" s="1"/>
  <c r="U3599" i="7"/>
  <c r="U3731" i="7"/>
  <c r="W3731" i="7" s="1"/>
  <c r="U3783" i="7"/>
  <c r="W3783" i="7" s="1"/>
  <c r="U3819" i="7"/>
  <c r="W3819" i="7" s="1"/>
  <c r="U3826" i="7"/>
  <c r="W3826" i="7" s="1"/>
  <c r="U3840" i="7"/>
  <c r="W3840" i="7" s="1"/>
  <c r="U3881" i="7"/>
  <c r="U3888" i="7"/>
  <c r="W3888" i="7" s="1"/>
  <c r="U3895" i="7"/>
  <c r="W3895" i="7" s="1"/>
  <c r="U3901" i="7"/>
  <c r="W3901" i="7" s="1"/>
  <c r="U3908" i="7"/>
  <c r="W3908" i="7" s="1"/>
  <c r="U3923" i="7"/>
  <c r="W3923" i="7" s="1"/>
  <c r="U3951" i="7"/>
  <c r="W3951" i="7" s="1"/>
  <c r="U3972" i="7"/>
  <c r="W3972" i="7" s="1"/>
  <c r="U4001" i="7"/>
  <c r="W4001" i="7" s="1"/>
  <c r="U4034" i="7"/>
  <c r="U4041" i="7"/>
  <c r="W4041" i="7" s="1"/>
  <c r="U4048" i="7"/>
  <c r="W4048" i="7" s="1"/>
  <c r="U4089" i="7"/>
  <c r="U4122" i="7"/>
  <c r="W4122" i="7" s="1"/>
  <c r="U4136" i="7"/>
  <c r="U4184" i="7"/>
  <c r="W4184" i="7" s="1"/>
  <c r="U4191" i="7"/>
  <c r="W4191" i="7" s="1"/>
  <c r="U4219" i="7"/>
  <c r="U4233" i="7"/>
  <c r="W4233" i="7" s="1"/>
  <c r="U4309" i="7"/>
  <c r="W4309" i="7" s="1"/>
  <c r="U4369" i="7"/>
  <c r="W4369" i="7" s="1"/>
  <c r="U4418" i="7"/>
  <c r="W4418" i="7" s="1"/>
  <c r="U4432" i="7"/>
  <c r="W4432" i="7" s="1"/>
  <c r="U4454" i="7"/>
  <c r="W4454" i="7" s="1"/>
  <c r="U4481" i="7"/>
  <c r="W4481" i="7" s="1"/>
  <c r="U4528" i="7"/>
  <c r="W4528" i="7" s="1"/>
  <c r="U4549" i="7"/>
  <c r="W4549" i="7" s="1"/>
  <c r="U727" i="7"/>
  <c r="W727" i="7" s="1"/>
  <c r="U813" i="7"/>
  <c r="U1157" i="7"/>
  <c r="W1157" i="7" s="1"/>
  <c r="U1238" i="7"/>
  <c r="W1238" i="7" s="1"/>
  <c r="U1313" i="7"/>
  <c r="W1313" i="7" s="1"/>
  <c r="U1523" i="7"/>
  <c r="W1523" i="7" s="1"/>
  <c r="U1576" i="7"/>
  <c r="W1576" i="7" s="1"/>
  <c r="U1593" i="7"/>
  <c r="W1593" i="7" s="1"/>
  <c r="U1611" i="7"/>
  <c r="W1611" i="7" s="1"/>
  <c r="U1627" i="7"/>
  <c r="W1627" i="7" s="1"/>
  <c r="U1711" i="7"/>
  <c r="W1711" i="7" s="1"/>
  <c r="U2010" i="7"/>
  <c r="U2042" i="7"/>
  <c r="W2042" i="7" s="1"/>
  <c r="U2083" i="7"/>
  <c r="U2097" i="7"/>
  <c r="U2198" i="7"/>
  <c r="W2198" i="7" s="1"/>
  <c r="U2306" i="7"/>
  <c r="W2306" i="7" s="1"/>
  <c r="U2331" i="7"/>
  <c r="U2597" i="7"/>
  <c r="W2597" i="7" s="1"/>
  <c r="U2619" i="7"/>
  <c r="W2619" i="7" s="1"/>
  <c r="U2721" i="7"/>
  <c r="W2721" i="7" s="1"/>
  <c r="U2733" i="7"/>
  <c r="W2733" i="7" s="1"/>
  <c r="U2777" i="7"/>
  <c r="U2840" i="7"/>
  <c r="W2840" i="7" s="1"/>
  <c r="U2849" i="7"/>
  <c r="W2849" i="7" s="1"/>
  <c r="U2859" i="7"/>
  <c r="W2859" i="7" s="1"/>
  <c r="U2892" i="7"/>
  <c r="W2892" i="7" s="1"/>
  <c r="U2912" i="7"/>
  <c r="W2912" i="7" s="1"/>
  <c r="U2952" i="7"/>
  <c r="U2982" i="7"/>
  <c r="U3031" i="7"/>
  <c r="W3031" i="7" s="1"/>
  <c r="U3081" i="7"/>
  <c r="W3081" i="7" s="1"/>
  <c r="U3147" i="7"/>
  <c r="W3147" i="7" s="1"/>
  <c r="U3164" i="7"/>
  <c r="U3209" i="7"/>
  <c r="W3209" i="7" s="1"/>
  <c r="U3389" i="7"/>
  <c r="W3389" i="7" s="1"/>
  <c r="U3430" i="7"/>
  <c r="W3430" i="7" s="1"/>
  <c r="U3438" i="7"/>
  <c r="W3438" i="7" s="1"/>
  <c r="U3455" i="7"/>
  <c r="W3455" i="7" s="1"/>
  <c r="U3463" i="7"/>
  <c r="W3463" i="7" s="1"/>
  <c r="U3520" i="7"/>
  <c r="W3520" i="7" s="1"/>
  <c r="U3551" i="7"/>
  <c r="W3551" i="7" s="1"/>
  <c r="U3583" i="7"/>
  <c r="U3631" i="7"/>
  <c r="W3631" i="7" s="1"/>
  <c r="U3639" i="7"/>
  <c r="W3639" i="7" s="1"/>
  <c r="U3687" i="7"/>
  <c r="W3687" i="7" s="1"/>
  <c r="U3776" i="7"/>
  <c r="U3854" i="7"/>
  <c r="W3854" i="7" s="1"/>
  <c r="U3874" i="7"/>
  <c r="W3874" i="7" s="1"/>
  <c r="U3916" i="7"/>
  <c r="W3916" i="7" s="1"/>
  <c r="U3930" i="7"/>
  <c r="W3930" i="7" s="1"/>
  <c r="U3987" i="7"/>
  <c r="W3987" i="7" s="1"/>
  <c r="U4028" i="7"/>
  <c r="W4028" i="7" s="1"/>
  <c r="U4069" i="7"/>
  <c r="U4083" i="7"/>
  <c r="W4083" i="7" s="1"/>
  <c r="U4164" i="7"/>
  <c r="W4164" i="7" s="1"/>
  <c r="U4198" i="7"/>
  <c r="U4246" i="7"/>
  <c r="W4246" i="7" s="1"/>
  <c r="U4260" i="7"/>
  <c r="W4260" i="7" s="1"/>
  <c r="U4289" i="7"/>
  <c r="U4316" i="7"/>
  <c r="W4316" i="7" s="1"/>
  <c r="U4337" i="7"/>
  <c r="W4337" i="7" s="1"/>
  <c r="U4343" i="7"/>
  <c r="W4343" i="7" s="1"/>
  <c r="U855" i="7"/>
  <c r="U873" i="7"/>
  <c r="W873" i="7" s="1"/>
  <c r="U937" i="7"/>
  <c r="W937" i="7" s="1"/>
  <c r="U961" i="7"/>
  <c r="W961" i="7" s="1"/>
  <c r="U1644" i="7"/>
  <c r="W1644" i="7" s="1"/>
  <c r="U793" i="7"/>
  <c r="U895" i="7"/>
  <c r="W895" i="7" s="1"/>
  <c r="U1240" i="7"/>
  <c r="W1240" i="7" s="1"/>
  <c r="U1377" i="7"/>
  <c r="W1377" i="7" s="1"/>
  <c r="U1594" i="7"/>
  <c r="W1594" i="7" s="1"/>
  <c r="U1743" i="7"/>
  <c r="W1743" i="7" s="1"/>
  <c r="U1889" i="7"/>
  <c r="W1889" i="7" s="1"/>
  <c r="U1950" i="7"/>
  <c r="W1950" i="7" s="1"/>
  <c r="U2029" i="7"/>
  <c r="W2029" i="7" s="1"/>
  <c r="U2084" i="7"/>
  <c r="U2242" i="7"/>
  <c r="W2242" i="7" s="1"/>
  <c r="U2281" i="7"/>
  <c r="W2281" i="7" s="1"/>
  <c r="U2609" i="7"/>
  <c r="W2609" i="7" s="1"/>
  <c r="U2688" i="7"/>
  <c r="W2688" i="7" s="1"/>
  <c r="U2745" i="7"/>
  <c r="W2745" i="7" s="1"/>
  <c r="U2850" i="7"/>
  <c r="W2850" i="7" s="1"/>
  <c r="U2913" i="7"/>
  <c r="W2913" i="7" s="1"/>
  <c r="U2943" i="7"/>
  <c r="W2943" i="7" s="1"/>
  <c r="U3022" i="7"/>
  <c r="W3022" i="7" s="1"/>
  <c r="U3032" i="7"/>
  <c r="W3032" i="7" s="1"/>
  <c r="U3042" i="7"/>
  <c r="W3042" i="7" s="1"/>
  <c r="U3072" i="7"/>
  <c r="W3072" i="7" s="1"/>
  <c r="U3264" i="7"/>
  <c r="W3264" i="7" s="1"/>
  <c r="U3374" i="7"/>
  <c r="W3374" i="7" s="1"/>
  <c r="U3479" i="7"/>
  <c r="W3479" i="7" s="1"/>
  <c r="U3487" i="7"/>
  <c r="W3487" i="7" s="1"/>
  <c r="U3528" i="7"/>
  <c r="W3528" i="7" s="1"/>
  <c r="U3640" i="7"/>
  <c r="W3640" i="7" s="1"/>
  <c r="U3703" i="7"/>
  <c r="W3703" i="7" s="1"/>
  <c r="U3710" i="7"/>
  <c r="W3710" i="7" s="1"/>
  <c r="U3717" i="7"/>
  <c r="W3717" i="7" s="1"/>
  <c r="U3732" i="7"/>
  <c r="W3732" i="7" s="1"/>
  <c r="U3784" i="7"/>
  <c r="W3784" i="7" s="1"/>
  <c r="U3812" i="7"/>
  <c r="W3812" i="7" s="1"/>
  <c r="U3820" i="7"/>
  <c r="W3820" i="7" s="1"/>
  <c r="U3841" i="7"/>
  <c r="W3841" i="7" s="1"/>
  <c r="U3889" i="7"/>
  <c r="U3902" i="7"/>
  <c r="W3902" i="7" s="1"/>
  <c r="U3909" i="7"/>
  <c r="W3909" i="7" s="1"/>
  <c r="U3924" i="7"/>
  <c r="U3973" i="7"/>
  <c r="W3973" i="7" s="1"/>
  <c r="U4042" i="7"/>
  <c r="U4049" i="7"/>
  <c r="U4056" i="7"/>
  <c r="W4056" i="7" s="1"/>
  <c r="U709" i="7"/>
  <c r="U1106" i="7"/>
  <c r="W1106" i="7" s="1"/>
  <c r="U1126" i="7"/>
  <c r="W1126" i="7" s="1"/>
  <c r="U1628" i="7"/>
  <c r="W1628" i="7" s="1"/>
  <c r="U1676" i="7"/>
  <c r="W1676" i="7" s="1"/>
  <c r="U1695" i="7"/>
  <c r="W1695" i="7" s="1"/>
  <c r="U1124" i="7"/>
  <c r="W1124" i="7" s="1"/>
  <c r="U1423" i="7"/>
  <c r="W1423" i="7" s="1"/>
  <c r="U1534" i="7"/>
  <c r="W1534" i="7" s="1"/>
  <c r="U1639" i="7"/>
  <c r="W1639" i="7" s="1"/>
  <c r="U1699" i="7"/>
  <c r="W1699" i="7" s="1"/>
  <c r="U1781" i="7"/>
  <c r="U1974" i="7"/>
  <c r="W1974" i="7" s="1"/>
  <c r="U2143" i="7"/>
  <c r="W2143" i="7" s="1"/>
  <c r="U2377" i="7"/>
  <c r="U2589" i="7"/>
  <c r="W2589" i="7" s="1"/>
  <c r="U2617" i="7"/>
  <c r="W2617" i="7" s="1"/>
  <c r="U2671" i="7"/>
  <c r="W2671" i="7" s="1"/>
  <c r="U2827" i="7"/>
  <c r="W2827" i="7" s="1"/>
  <c r="U2854" i="7"/>
  <c r="W2854" i="7" s="1"/>
  <c r="U2929" i="7"/>
  <c r="W2929" i="7" s="1"/>
  <c r="U2991" i="7"/>
  <c r="U3087" i="7"/>
  <c r="W3087" i="7" s="1"/>
  <c r="U3143" i="7"/>
  <c r="W3143" i="7" s="1"/>
  <c r="U3284" i="7"/>
  <c r="W3284" i="7" s="1"/>
  <c r="U3356" i="7"/>
  <c r="W3356" i="7" s="1"/>
  <c r="U3385" i="7"/>
  <c r="W3385" i="7" s="1"/>
  <c r="U3435" i="7"/>
  <c r="W3435" i="7" s="1"/>
  <c r="U3445" i="7"/>
  <c r="W3445" i="7" s="1"/>
  <c r="U3484" i="7"/>
  <c r="U3515" i="7"/>
  <c r="W3515" i="7" s="1"/>
  <c r="U3546" i="7"/>
  <c r="W3546" i="7" s="1"/>
  <c r="U3594" i="7"/>
  <c r="W3594" i="7" s="1"/>
  <c r="U3633" i="7"/>
  <c r="W3633" i="7" s="1"/>
  <c r="U3644" i="7"/>
  <c r="W3644" i="7" s="1"/>
  <c r="U3720" i="7"/>
  <c r="W3720" i="7" s="1"/>
  <c r="U3852" i="7"/>
  <c r="U3877" i="7"/>
  <c r="U3919" i="7"/>
  <c r="U3936" i="7"/>
  <c r="W3936" i="7" s="1"/>
  <c r="U3945" i="7"/>
  <c r="W3945" i="7" s="1"/>
  <c r="U3953" i="7"/>
  <c r="W3953" i="7" s="1"/>
  <c r="U4036" i="7"/>
  <c r="W4036" i="7" s="1"/>
  <c r="U4101" i="7"/>
  <c r="W4101" i="7" s="1"/>
  <c r="U4175" i="7"/>
  <c r="W4175" i="7" s="1"/>
  <c r="U4199" i="7"/>
  <c r="W4199" i="7" s="1"/>
  <c r="U4223" i="7"/>
  <c r="W4223" i="7" s="1"/>
  <c r="U4263" i="7"/>
  <c r="W4263" i="7" s="1"/>
  <c r="U4297" i="7"/>
  <c r="W4297" i="7" s="1"/>
  <c r="U4321" i="7"/>
  <c r="U4345" i="7"/>
  <c r="W4345" i="7" s="1"/>
  <c r="U4423" i="7"/>
  <c r="W4423" i="7" s="1"/>
  <c r="U4440" i="7"/>
  <c r="W4440" i="7" s="1"/>
  <c r="U4517" i="7"/>
  <c r="W4517" i="7" s="1"/>
  <c r="U4524" i="7"/>
  <c r="W4524" i="7" s="1"/>
  <c r="U4704" i="7"/>
  <c r="W4704" i="7" s="1"/>
  <c r="U4718" i="7"/>
  <c r="W4718" i="7" s="1"/>
  <c r="U4836" i="7"/>
  <c r="W4836" i="7" s="1"/>
  <c r="U4856" i="7"/>
  <c r="W4856" i="7" s="1"/>
  <c r="U4965" i="7"/>
  <c r="W4965" i="7" s="1"/>
  <c r="U4972" i="7"/>
  <c r="W4972" i="7" s="1"/>
  <c r="U5000" i="7"/>
  <c r="W5000" i="7" s="1"/>
  <c r="U15" i="7"/>
  <c r="W15" i="7" s="1"/>
  <c r="U49" i="7"/>
  <c r="U55" i="7"/>
  <c r="U222" i="7"/>
  <c r="W222" i="7" s="1"/>
  <c r="U235" i="7"/>
  <c r="U242" i="7"/>
  <c r="W242" i="7" s="1"/>
  <c r="U315" i="7"/>
  <c r="W315" i="7" s="1"/>
  <c r="U395" i="7"/>
  <c r="U409" i="7"/>
  <c r="W409" i="7" s="1"/>
  <c r="U462" i="7"/>
  <c r="W462" i="7" s="1"/>
  <c r="U482" i="7"/>
  <c r="W482" i="7" s="1"/>
  <c r="U496" i="7"/>
  <c r="W496" i="7" s="1"/>
  <c r="U523" i="7"/>
  <c r="W523" i="7" s="1"/>
  <c r="U543" i="7"/>
  <c r="U590" i="7"/>
  <c r="U597" i="7"/>
  <c r="W597" i="7" s="1"/>
  <c r="U1013" i="7"/>
  <c r="U1212" i="7"/>
  <c r="W1212" i="7" s="1"/>
  <c r="U1991" i="7"/>
  <c r="W1991" i="7" s="1"/>
  <c r="U2076" i="7"/>
  <c r="W2076" i="7" s="1"/>
  <c r="U2272" i="7"/>
  <c r="W2272" i="7" s="1"/>
  <c r="U2287" i="7"/>
  <c r="W2287" i="7" s="1"/>
  <c r="U2451" i="7"/>
  <c r="W2451" i="7" s="1"/>
  <c r="U2508" i="7"/>
  <c r="U2563" i="7"/>
  <c r="W2563" i="7" s="1"/>
  <c r="U2646" i="7"/>
  <c r="W2646" i="7" s="1"/>
  <c r="U2697" i="7"/>
  <c r="W2697" i="7" s="1"/>
  <c r="U2725" i="7"/>
  <c r="W2725" i="7" s="1"/>
  <c r="U2738" i="7"/>
  <c r="W2738" i="7" s="1"/>
  <c r="U2792" i="7"/>
  <c r="W2792" i="7" s="1"/>
  <c r="U2867" i="7"/>
  <c r="W2867" i="7" s="1"/>
  <c r="U2905" i="7"/>
  <c r="U3039" i="7"/>
  <c r="U3052" i="7"/>
  <c r="W3052" i="7" s="1"/>
  <c r="U3122" i="7"/>
  <c r="U3176" i="7"/>
  <c r="W3176" i="7" s="1"/>
  <c r="U3231" i="7"/>
  <c r="W3231" i="7" s="1"/>
  <c r="U3316" i="7"/>
  <c r="W3316" i="7" s="1"/>
  <c r="U3416" i="7"/>
  <c r="W3416" i="7" s="1"/>
  <c r="U3496" i="7"/>
  <c r="W3496" i="7" s="1"/>
  <c r="U3584" i="7"/>
  <c r="W3584" i="7" s="1"/>
  <c r="U3603" i="7"/>
  <c r="W3603" i="7" s="1"/>
  <c r="U3612" i="7"/>
  <c r="W3612" i="7" s="1"/>
  <c r="U3654" i="7"/>
  <c r="W3654" i="7" s="1"/>
  <c r="U3729" i="7"/>
  <c r="W3729" i="7" s="1"/>
  <c r="U3756" i="7"/>
  <c r="W3756" i="7" s="1"/>
  <c r="U3774" i="7"/>
  <c r="U3793" i="7"/>
  <c r="W3793" i="7" s="1"/>
  <c r="U3836" i="7"/>
  <c r="W3836" i="7" s="1"/>
  <c r="U3885" i="7"/>
  <c r="W3885" i="7" s="1"/>
  <c r="U4070" i="7"/>
  <c r="U4094" i="7"/>
  <c r="W4094" i="7" s="1"/>
  <c r="U4142" i="7"/>
  <c r="W4142" i="7" s="1"/>
  <c r="U4208" i="7"/>
  <c r="W4208" i="7" s="1"/>
  <c r="U4216" i="7"/>
  <c r="W4216" i="7" s="1"/>
  <c r="U4313" i="7"/>
  <c r="W4313" i="7" s="1"/>
  <c r="U4329" i="7"/>
  <c r="W4329" i="7" s="1"/>
  <c r="U4368" i="7"/>
  <c r="W4368" i="7" s="1"/>
  <c r="U4376" i="7"/>
  <c r="W4376" i="7" s="1"/>
  <c r="U4400" i="7"/>
  <c r="W4400" i="7" s="1"/>
  <c r="U4510" i="7"/>
  <c r="W4510" i="7" s="1"/>
  <c r="U4539" i="7"/>
  <c r="W4539" i="7" s="1"/>
  <c r="U4594" i="7"/>
  <c r="W4594" i="7" s="1"/>
  <c r="U4608" i="7"/>
  <c r="W4608" i="7" s="1"/>
  <c r="U4644" i="7"/>
  <c r="U4690" i="7"/>
  <c r="U4697" i="7"/>
  <c r="W4697" i="7" s="1"/>
  <c r="U4732" i="7"/>
  <c r="W4732" i="7" s="1"/>
  <c r="U4753" i="7"/>
  <c r="W4753" i="7" s="1"/>
  <c r="U4795" i="7"/>
  <c r="W4795" i="7" s="1"/>
  <c r="U4871" i="7"/>
  <c r="W4871" i="7" s="1"/>
  <c r="U4899" i="7"/>
  <c r="W4899" i="7" s="1"/>
  <c r="U118" i="7"/>
  <c r="W118" i="7" s="1"/>
  <c r="U132" i="7"/>
  <c r="U146" i="7"/>
  <c r="W146" i="7" s="1"/>
  <c r="U229" i="7"/>
  <c r="W229" i="7" s="1"/>
  <c r="U255" i="7"/>
  <c r="W255" i="7" s="1"/>
  <c r="U281" i="7"/>
  <c r="W281" i="7" s="1"/>
  <c r="U288" i="7"/>
  <c r="W288" i="7" s="1"/>
  <c r="U308" i="7"/>
  <c r="W308" i="7" s="1"/>
  <c r="U335" i="7"/>
  <c r="W335" i="7" s="1"/>
  <c r="U341" i="7"/>
  <c r="W341" i="7" s="1"/>
  <c r="U354" i="7"/>
  <c r="W354" i="7" s="1"/>
  <c r="U367" i="7"/>
  <c r="W367" i="7" s="1"/>
  <c r="U374" i="7"/>
  <c r="W374" i="7" s="1"/>
  <c r="U381" i="7"/>
  <c r="W381" i="7" s="1"/>
  <c r="U402" i="7"/>
  <c r="W402" i="7" s="1"/>
  <c r="U416" i="7"/>
  <c r="W416" i="7" s="1"/>
  <c r="U422" i="7"/>
  <c r="W422" i="7" s="1"/>
  <c r="U489" i="7"/>
  <c r="W489" i="7" s="1"/>
  <c r="U510" i="7"/>
  <c r="W510" i="7" s="1"/>
  <c r="U557" i="7"/>
  <c r="W557" i="7" s="1"/>
  <c r="U570" i="7"/>
  <c r="W570" i="7" s="1"/>
  <c r="U577" i="7"/>
  <c r="U745" i="7"/>
  <c r="W745" i="7" s="1"/>
  <c r="U1080" i="7"/>
  <c r="U1329" i="7"/>
  <c r="U1599" i="7"/>
  <c r="W1599" i="7" s="1"/>
  <c r="U1800" i="7"/>
  <c r="W1800" i="7" s="1"/>
  <c r="U1888" i="7"/>
  <c r="W1888" i="7" s="1"/>
  <c r="U2110" i="7"/>
  <c r="W2110" i="7" s="1"/>
  <c r="U2408" i="7"/>
  <c r="W2408" i="7" s="1"/>
  <c r="U2577" i="7"/>
  <c r="U2659" i="7"/>
  <c r="W2659" i="7" s="1"/>
  <c r="U2684" i="7"/>
  <c r="W2684" i="7" s="1"/>
  <c r="U2711" i="7"/>
  <c r="W2711" i="7" s="1"/>
  <c r="U2780" i="7"/>
  <c r="W2780" i="7" s="1"/>
  <c r="U2804" i="7"/>
  <c r="U3064" i="7"/>
  <c r="U1034" i="7"/>
  <c r="W1034" i="7" s="1"/>
  <c r="U1170" i="7"/>
  <c r="W1170" i="7" s="1"/>
  <c r="U1514" i="7"/>
  <c r="W1514" i="7" s="1"/>
  <c r="U1836" i="7"/>
  <c r="W1836" i="7" s="1"/>
  <c r="U1957" i="7"/>
  <c r="W1957" i="7" s="1"/>
  <c r="U2193" i="7"/>
  <c r="W2193" i="7" s="1"/>
  <c r="U2288" i="7"/>
  <c r="W2288" i="7" s="1"/>
  <c r="U2349" i="7"/>
  <c r="W2349" i="7" s="1"/>
  <c r="U2363" i="7"/>
  <c r="W2363" i="7" s="1"/>
  <c r="U2633" i="7"/>
  <c r="W2633" i="7" s="1"/>
  <c r="U2967" i="7"/>
  <c r="W2967" i="7" s="1"/>
  <c r="U3016" i="7"/>
  <c r="W3016" i="7" s="1"/>
  <c r="U3027" i="7"/>
  <c r="W3027" i="7" s="1"/>
  <c r="U3040" i="7"/>
  <c r="W3040" i="7" s="1"/>
  <c r="U3156" i="7"/>
  <c r="W3156" i="7" s="1"/>
  <c r="U3198" i="7"/>
  <c r="U3242" i="7"/>
  <c r="W3242" i="7" s="1"/>
  <c r="U3306" i="7"/>
  <c r="W3306" i="7" s="1"/>
  <c r="U3328" i="7"/>
  <c r="W3328" i="7" s="1"/>
  <c r="U821" i="7"/>
  <c r="W821" i="7" s="1"/>
  <c r="U1943" i="7"/>
  <c r="U2145" i="7"/>
  <c r="W2145" i="7" s="1"/>
  <c r="U2274" i="7"/>
  <c r="W2274" i="7" s="1"/>
  <c r="U2551" i="7"/>
  <c r="W2551" i="7" s="1"/>
  <c r="U2647" i="7"/>
  <c r="W2647" i="7" s="1"/>
  <c r="U2660" i="7"/>
  <c r="U1016" i="7"/>
  <c r="W1016" i="7" s="1"/>
  <c r="U1128" i="7"/>
  <c r="U1262" i="7"/>
  <c r="W1262" i="7" s="1"/>
  <c r="U1306" i="7"/>
  <c r="W1306" i="7" s="1"/>
  <c r="U1785" i="7"/>
  <c r="W1785" i="7" s="1"/>
  <c r="U1994" i="7"/>
  <c r="W1994" i="7" s="1"/>
  <c r="U2048" i="7"/>
  <c r="W2048" i="7" s="1"/>
  <c r="U2062" i="7"/>
  <c r="W2062" i="7" s="1"/>
  <c r="U2244" i="7"/>
  <c r="W2244" i="7" s="1"/>
  <c r="U2261" i="7"/>
  <c r="W2261" i="7" s="1"/>
  <c r="U2350" i="7"/>
  <c r="U2380" i="7"/>
  <c r="W2380" i="7" s="1"/>
  <c r="U2425" i="7"/>
  <c r="W2425" i="7" s="1"/>
  <c r="U2536" i="7"/>
  <c r="W2536" i="7" s="1"/>
  <c r="U1271" i="7"/>
  <c r="W1271" i="7" s="1"/>
  <c r="U1548" i="7"/>
  <c r="W1548" i="7" s="1"/>
  <c r="U1632" i="7"/>
  <c r="W1632" i="7" s="1"/>
  <c r="U1668" i="7"/>
  <c r="W1668" i="7" s="1"/>
  <c r="U1881" i="7"/>
  <c r="W1881" i="7" s="1"/>
  <c r="U2000" i="7"/>
  <c r="W2000" i="7" s="1"/>
  <c r="U2135" i="7"/>
  <c r="W2135" i="7" s="1"/>
  <c r="U2326" i="7"/>
  <c r="W2326" i="7" s="1"/>
  <c r="U2416" i="7"/>
  <c r="W2416" i="7" s="1"/>
  <c r="U2747" i="7"/>
  <c r="W2747" i="7" s="1"/>
  <c r="U2875" i="7"/>
  <c r="U2926" i="7"/>
  <c r="W2926" i="7" s="1"/>
  <c r="U2974" i="7"/>
  <c r="W2974" i="7" s="1"/>
  <c r="U3193" i="7"/>
  <c r="W3193" i="7" s="1"/>
  <c r="U3205" i="7"/>
  <c r="W3205" i="7" s="1"/>
  <c r="U3215" i="7"/>
  <c r="W3215" i="7" s="1"/>
  <c r="U3237" i="7"/>
  <c r="U3322" i="7"/>
  <c r="U3382" i="7"/>
  <c r="W3382" i="7" s="1"/>
  <c r="U3401" i="7"/>
  <c r="W3401" i="7" s="1"/>
  <c r="U3522" i="7"/>
  <c r="W3522" i="7" s="1"/>
  <c r="U3541" i="7"/>
  <c r="U3550" i="7"/>
  <c r="W3550" i="7" s="1"/>
  <c r="U3589" i="7"/>
  <c r="W3589" i="7" s="1"/>
  <c r="U3669" i="7"/>
  <c r="W3669" i="7" s="1"/>
  <c r="U3698" i="7"/>
  <c r="W3698" i="7" s="1"/>
  <c r="U3707" i="7"/>
  <c r="W3707" i="7" s="1"/>
  <c r="U3735" i="7"/>
  <c r="W3735" i="7" s="1"/>
  <c r="U3752" i="7"/>
  <c r="W3752" i="7" s="1"/>
  <c r="U3762" i="7"/>
  <c r="W3762" i="7" s="1"/>
  <c r="U3806" i="7"/>
  <c r="U3873" i="7"/>
  <c r="W3873" i="7" s="1"/>
  <c r="U3882" i="7"/>
  <c r="W3882" i="7" s="1"/>
  <c r="U3915" i="7"/>
  <c r="W3915" i="7" s="1"/>
  <c r="U3984" i="7"/>
  <c r="W3984" i="7" s="1"/>
  <c r="U4058" i="7"/>
  <c r="W4058" i="7" s="1"/>
  <c r="U4066" i="7"/>
  <c r="W4066" i="7" s="1"/>
  <c r="U4114" i="7"/>
  <c r="W4114" i="7" s="1"/>
  <c r="U4131" i="7"/>
  <c r="W4131" i="7" s="1"/>
  <c r="U4163" i="7"/>
  <c r="W4163" i="7" s="1"/>
  <c r="U4172" i="7"/>
  <c r="U4196" i="7"/>
  <c r="W4196" i="7" s="1"/>
  <c r="U4220" i="7"/>
  <c r="U4229" i="7"/>
  <c r="U4277" i="7"/>
  <c r="W4277" i="7" s="1"/>
  <c r="U4310" i="7"/>
  <c r="U4318" i="7"/>
  <c r="W4318" i="7" s="1"/>
  <c r="U4342" i="7"/>
  <c r="W4342" i="7" s="1"/>
  <c r="U4358" i="7"/>
  <c r="W4358" i="7" s="1"/>
  <c r="U4389" i="7"/>
  <c r="U4469" i="7"/>
  <c r="W4469" i="7" s="1"/>
  <c r="U4484" i="7"/>
  <c r="W4484" i="7" s="1"/>
  <c r="U4507" i="7"/>
  <c r="W4507" i="7" s="1"/>
  <c r="U4514" i="7"/>
  <c r="W4514" i="7" s="1"/>
  <c r="U4551" i="7"/>
  <c r="W4551" i="7" s="1"/>
  <c r="U4578" i="7"/>
  <c r="W4578" i="7" s="1"/>
  <c r="U4674" i="7"/>
  <c r="W4674" i="7" s="1"/>
  <c r="U4701" i="7"/>
  <c r="W4701" i="7" s="1"/>
  <c r="U4729" i="7"/>
  <c r="W4729" i="7" s="1"/>
  <c r="U4744" i="7"/>
  <c r="W4744" i="7" s="1"/>
  <c r="U4764" i="7"/>
  <c r="W4764" i="7" s="1"/>
  <c r="U4792" i="7"/>
  <c r="W4792" i="7" s="1"/>
  <c r="U4813" i="7"/>
  <c r="W4813" i="7" s="1"/>
  <c r="U4827" i="7"/>
  <c r="W4827" i="7" s="1"/>
  <c r="U4840" i="7"/>
  <c r="W4840" i="7" s="1"/>
  <c r="U4868" i="7"/>
  <c r="W4868" i="7" s="1"/>
  <c r="U4915" i="7"/>
  <c r="W4915" i="7" s="1"/>
  <c r="U4935" i="7"/>
  <c r="W4935" i="7" s="1"/>
  <c r="U4962" i="7"/>
  <c r="W4962" i="7" s="1"/>
  <c r="U4969" i="7"/>
  <c r="W4969" i="7" s="1"/>
  <c r="U40" i="7"/>
  <c r="W40" i="7" s="1"/>
  <c r="U101" i="7"/>
  <c r="W101" i="7" s="1"/>
  <c r="U108" i="7"/>
  <c r="W108" i="7" s="1"/>
  <c r="U129" i="7"/>
  <c r="W129" i="7" s="1"/>
  <c r="U157" i="7"/>
  <c r="W157" i="7" s="1"/>
  <c r="U212" i="7"/>
  <c r="U326" i="7"/>
  <c r="U406" i="7"/>
  <c r="U466" i="7"/>
  <c r="W466" i="7" s="1"/>
  <c r="U486" i="7"/>
  <c r="W486" i="7" s="1"/>
  <c r="U561" i="7"/>
  <c r="W561" i="7" s="1"/>
  <c r="U574" i="7"/>
  <c r="W574" i="7" s="1"/>
  <c r="U581" i="7"/>
  <c r="W581" i="7" s="1"/>
  <c r="U763" i="7"/>
  <c r="U930" i="7"/>
  <c r="W930" i="7" s="1"/>
  <c r="U1549" i="7"/>
  <c r="W1549" i="7" s="1"/>
  <c r="U1568" i="7"/>
  <c r="W1568" i="7" s="1"/>
  <c r="U1814" i="7"/>
  <c r="W1814" i="7" s="1"/>
  <c r="U2022" i="7"/>
  <c r="W2022" i="7" s="1"/>
  <c r="U2041" i="7"/>
  <c r="W2041" i="7" s="1"/>
  <c r="U2137" i="7"/>
  <c r="W2137" i="7" s="1"/>
  <c r="U2206" i="7"/>
  <c r="W2206" i="7" s="1"/>
  <c r="U2298" i="7"/>
  <c r="W2298" i="7" s="1"/>
  <c r="U2329" i="7"/>
  <c r="W2329" i="7" s="1"/>
  <c r="U2586" i="7"/>
  <c r="W2586" i="7" s="1"/>
  <c r="U2615" i="7"/>
  <c r="W2615" i="7" s="1"/>
  <c r="U2748" i="7"/>
  <c r="W2748" i="7" s="1"/>
  <c r="U2774" i="7"/>
  <c r="W2774" i="7" s="1"/>
  <c r="U2812" i="7"/>
  <c r="U2825" i="7"/>
  <c r="W2825" i="7" s="1"/>
  <c r="U2927" i="7"/>
  <c r="W2927" i="7" s="1"/>
  <c r="U2951" i="7"/>
  <c r="W2951" i="7" s="1"/>
  <c r="U2975" i="7"/>
  <c r="W2975" i="7" s="1"/>
  <c r="U3302" i="7"/>
  <c r="W3302" i="7" s="1"/>
  <c r="U3402" i="7"/>
  <c r="W3402" i="7" s="1"/>
  <c r="U3443" i="7"/>
  <c r="W3443" i="7" s="1"/>
  <c r="U3473" i="7"/>
  <c r="W3473" i="7" s="1"/>
  <c r="U3581" i="7"/>
  <c r="U3590" i="7"/>
  <c r="U3601" i="7"/>
  <c r="U3610" i="7"/>
  <c r="W3610" i="7" s="1"/>
  <c r="U3718" i="7"/>
  <c r="U3736" i="7"/>
  <c r="W3736" i="7" s="1"/>
  <c r="U3744" i="7"/>
  <c r="W3744" i="7" s="1"/>
  <c r="U3763" i="7"/>
  <c r="U3790" i="7"/>
  <c r="W3790" i="7" s="1"/>
  <c r="U3807" i="7"/>
  <c r="W3807" i="7" s="1"/>
  <c r="U3825" i="7"/>
  <c r="W3825" i="7" s="1"/>
  <c r="U3834" i="7"/>
  <c r="W3834" i="7" s="1"/>
  <c r="U3883" i="7"/>
  <c r="W3883" i="7" s="1"/>
  <c r="U3907" i="7"/>
  <c r="U3934" i="7"/>
  <c r="W3934" i="7" s="1"/>
  <c r="U4002" i="7"/>
  <c r="W4002" i="7" s="1"/>
  <c r="U4018" i="7"/>
  <c r="W4018" i="7" s="1"/>
  <c r="U4059" i="7"/>
  <c r="W4059" i="7" s="1"/>
  <c r="U4067" i="7"/>
  <c r="W4067" i="7" s="1"/>
  <c r="U4173" i="7"/>
  <c r="W4173" i="7" s="1"/>
  <c r="U4278" i="7"/>
  <c r="W4278" i="7" s="1"/>
  <c r="U4311" i="7"/>
  <c r="W4311" i="7" s="1"/>
  <c r="U4319" i="7"/>
  <c r="W4319" i="7" s="1"/>
  <c r="U4351" i="7"/>
  <c r="W4351" i="7" s="1"/>
  <c r="U4366" i="7"/>
  <c r="W4366" i="7" s="1"/>
  <c r="U4390" i="7"/>
  <c r="W4390" i="7" s="1"/>
  <c r="U4446" i="7"/>
  <c r="W4446" i="7" s="1"/>
  <c r="U4500" i="7"/>
  <c r="W4500" i="7" s="1"/>
  <c r="U4529" i="7"/>
  <c r="W4529" i="7" s="1"/>
  <c r="U4552" i="7"/>
  <c r="W4552" i="7" s="1"/>
  <c r="U4559" i="7"/>
  <c r="W4559" i="7" s="1"/>
  <c r="U4592" i="7"/>
  <c r="U4655" i="7"/>
  <c r="U4695" i="7"/>
  <c r="U4702" i="7"/>
  <c r="W4702" i="7" s="1"/>
  <c r="U4709" i="7"/>
  <c r="W4709" i="7" s="1"/>
  <c r="U4730" i="7"/>
  <c r="W4730" i="7" s="1"/>
  <c r="U4758" i="7"/>
  <c r="W4758" i="7" s="1"/>
  <c r="U4869" i="7"/>
  <c r="W4869" i="7" s="1"/>
  <c r="U4963" i="7"/>
  <c r="U4970" i="7"/>
  <c r="U4977" i="7"/>
  <c r="W4977" i="7" s="1"/>
  <c r="U4984" i="7"/>
  <c r="U41" i="7"/>
  <c r="W41" i="7" s="1"/>
  <c r="U75" i="7"/>
  <c r="W75" i="7" s="1"/>
  <c r="U82" i="7"/>
  <c r="U109" i="7"/>
  <c r="W109" i="7" s="1"/>
  <c r="U130" i="7"/>
  <c r="W130" i="7" s="1"/>
  <c r="U1254" i="7"/>
  <c r="W1254" i="7" s="1"/>
  <c r="U1849" i="7"/>
  <c r="W1849" i="7" s="1"/>
  <c r="U1882" i="7"/>
  <c r="U1920" i="7"/>
  <c r="W1920" i="7" s="1"/>
  <c r="U2475" i="7"/>
  <c r="W2475" i="7" s="1"/>
  <c r="U2600" i="7"/>
  <c r="W2600" i="7" s="1"/>
  <c r="U2735" i="7"/>
  <c r="W2735" i="7" s="1"/>
  <c r="U2762" i="7"/>
  <c r="U2789" i="7"/>
  <c r="W2789" i="7" s="1"/>
  <c r="U2801" i="7"/>
  <c r="W2801" i="7" s="1"/>
  <c r="U2989" i="7"/>
  <c r="W2989" i="7" s="1"/>
  <c r="U3001" i="7"/>
  <c r="W3001" i="7" s="1"/>
  <c r="U3049" i="7"/>
  <c r="W3049" i="7" s="1"/>
  <c r="U3085" i="7"/>
  <c r="W3085" i="7" s="1"/>
  <c r="U3119" i="7"/>
  <c r="W3119" i="7" s="1"/>
  <c r="U3132" i="7"/>
  <c r="W3132" i="7" s="1"/>
  <c r="U3153" i="7"/>
  <c r="W3153" i="7" s="1"/>
  <c r="U3195" i="7"/>
  <c r="W3195" i="7" s="1"/>
  <c r="U3271" i="7"/>
  <c r="W3271" i="7" s="1"/>
  <c r="U3313" i="7"/>
  <c r="W3313" i="7" s="1"/>
  <c r="U3354" i="7"/>
  <c r="W3354" i="7" s="1"/>
  <c r="U3492" i="7"/>
  <c r="W3492" i="7" s="1"/>
  <c r="U3630" i="7"/>
  <c r="W3630" i="7" s="1"/>
  <c r="U3642" i="7"/>
  <c r="U3652" i="7"/>
  <c r="W3652" i="7" s="1"/>
  <c r="U3681" i="7"/>
  <c r="W3681" i="7" s="1"/>
  <c r="U3727" i="7"/>
  <c r="W3727" i="7" s="1"/>
  <c r="U3754" i="7"/>
  <c r="W3754" i="7" s="1"/>
  <c r="U3875" i="7"/>
  <c r="W3875" i="7" s="1"/>
  <c r="U3899" i="7"/>
  <c r="W3899" i="7" s="1"/>
  <c r="U3994" i="7"/>
  <c r="W3994" i="7" s="1"/>
  <c r="U4076" i="7"/>
  <c r="W4076" i="7" s="1"/>
  <c r="U4085" i="7"/>
  <c r="W4085" i="7" s="1"/>
  <c r="U4132" i="7"/>
  <c r="W4132" i="7" s="1"/>
  <c r="U4140" i="7"/>
  <c r="W4140" i="7" s="1"/>
  <c r="U4156" i="7"/>
  <c r="W4156" i="7" s="1"/>
  <c r="U4181" i="7"/>
  <c r="W4181" i="7" s="1"/>
  <c r="U4189" i="7"/>
  <c r="W4189" i="7" s="1"/>
  <c r="U4197" i="7"/>
  <c r="W4197" i="7" s="1"/>
  <c r="U4206" i="7"/>
  <c r="W4206" i="7" s="1"/>
  <c r="U4398" i="7"/>
  <c r="W4398" i="7" s="1"/>
  <c r="U4406" i="7"/>
  <c r="W4406" i="7" s="1"/>
  <c r="U4438" i="7"/>
  <c r="W4438" i="7" s="1"/>
  <c r="U4455" i="7"/>
  <c r="W4455" i="7" s="1"/>
  <c r="U4470" i="7"/>
  <c r="W4470" i="7" s="1"/>
  <c r="U4485" i="7"/>
  <c r="U4515" i="7"/>
  <c r="W4515" i="7" s="1"/>
  <c r="U4537" i="7"/>
  <c r="W4537" i="7" s="1"/>
  <c r="U4579" i="7"/>
  <c r="U4606" i="7"/>
  <c r="W4606" i="7" s="1"/>
  <c r="U4635" i="7"/>
  <c r="U4642" i="7"/>
  <c r="U4668" i="7"/>
  <c r="W4668" i="7" s="1"/>
  <c r="U4675" i="7"/>
  <c r="W4675" i="7" s="1"/>
  <c r="U4723" i="7"/>
  <c r="U4765" i="7"/>
  <c r="W4765" i="7" s="1"/>
  <c r="U4793" i="7"/>
  <c r="U4814" i="7"/>
  <c r="W4814" i="7" s="1"/>
  <c r="U4828" i="7"/>
  <c r="W4828" i="7" s="1"/>
  <c r="U4876" i="7"/>
  <c r="W4876" i="7" s="1"/>
  <c r="U4897" i="7"/>
  <c r="W4897" i="7" s="1"/>
  <c r="U4916" i="7"/>
  <c r="U4936" i="7"/>
  <c r="W4936" i="7" s="1"/>
  <c r="U4943" i="7"/>
  <c r="W4943" i="7" s="1"/>
  <c r="U27" i="7"/>
  <c r="W27" i="7" s="1"/>
  <c r="U68" i="7"/>
  <c r="W68" i="7" s="1"/>
  <c r="U102" i="7"/>
  <c r="U144" i="7"/>
  <c r="W144" i="7" s="1"/>
  <c r="U158" i="7"/>
  <c r="W158" i="7" s="1"/>
  <c r="U179" i="7"/>
  <c r="W179" i="7" s="1"/>
  <c r="U193" i="7"/>
  <c r="W193" i="7" s="1"/>
  <c r="U213" i="7"/>
  <c r="W213" i="7" s="1"/>
  <c r="U260" i="7"/>
  <c r="W260" i="7" s="1"/>
  <c r="U359" i="7"/>
  <c r="W359" i="7" s="1"/>
  <c r="U400" i="7"/>
  <c r="W400" i="7" s="1"/>
  <c r="U434" i="7"/>
  <c r="U562" i="7"/>
  <c r="W562" i="7" s="1"/>
  <c r="U575" i="7"/>
  <c r="U582" i="7"/>
  <c r="W582" i="7" s="1"/>
  <c r="U1187" i="7"/>
  <c r="W1187" i="7" s="1"/>
  <c r="U1442" i="7"/>
  <c r="W1442" i="7" s="1"/>
  <c r="U1867" i="7"/>
  <c r="U2123" i="7"/>
  <c r="W2123" i="7" s="1"/>
  <c r="U2174" i="7"/>
  <c r="U2270" i="7"/>
  <c r="W2270" i="7" s="1"/>
  <c r="U2285" i="7"/>
  <c r="W2285" i="7" s="1"/>
  <c r="U2374" i="7"/>
  <c r="W2374" i="7" s="1"/>
  <c r="U2420" i="7"/>
  <c r="U2449" i="7"/>
  <c r="U2490" i="7"/>
  <c r="W2490" i="7" s="1"/>
  <c r="U2628" i="7"/>
  <c r="W2628" i="7" s="1"/>
  <c r="U2642" i="7"/>
  <c r="W2642" i="7" s="1"/>
  <c r="U2694" i="7"/>
  <c r="U2749" i="7"/>
  <c r="W2749" i="7" s="1"/>
  <c r="U2813" i="7"/>
  <c r="W2813" i="7" s="1"/>
  <c r="U2877" i="7"/>
  <c r="W2877" i="7" s="1"/>
  <c r="U2902" i="7"/>
  <c r="W2902" i="7" s="1"/>
  <c r="U2938" i="7"/>
  <c r="W2938" i="7" s="1"/>
  <c r="U2976" i="7"/>
  <c r="W2976" i="7" s="1"/>
  <c r="U3037" i="7"/>
  <c r="W3037" i="7" s="1"/>
  <c r="U3097" i="7"/>
  <c r="W3097" i="7" s="1"/>
  <c r="U3229" i="7"/>
  <c r="W3229" i="7" s="1"/>
  <c r="U3250" i="7"/>
  <c r="W3250" i="7" s="1"/>
  <c r="U3293" i="7"/>
  <c r="U3343" i="7"/>
  <c r="W3343" i="7" s="1"/>
  <c r="U3414" i="7"/>
  <c r="W3414" i="7" s="1"/>
  <c r="U3453" i="7"/>
  <c r="W3453" i="7" s="1"/>
  <c r="U3483" i="7"/>
  <c r="W3483" i="7" s="1"/>
  <c r="U3524" i="7"/>
  <c r="W3524" i="7" s="1"/>
  <c r="U3533" i="7"/>
  <c r="W3533" i="7" s="1"/>
  <c r="U3553" i="7"/>
  <c r="W3553" i="7" s="1"/>
  <c r="U3562" i="7"/>
  <c r="W3562" i="7" s="1"/>
  <c r="U3620" i="7"/>
  <c r="U3662" i="7"/>
  <c r="W3662" i="7" s="1"/>
  <c r="U3781" i="7"/>
  <c r="W3781" i="7" s="1"/>
  <c r="U3791" i="7"/>
  <c r="W3791" i="7" s="1"/>
  <c r="U3799" i="7"/>
  <c r="W3799" i="7" s="1"/>
  <c r="U3817" i="7"/>
  <c r="W3817" i="7" s="1"/>
  <c r="U3926" i="7"/>
  <c r="W3926" i="7" s="1"/>
  <c r="U3977" i="7"/>
  <c r="U3985" i="7"/>
  <c r="W3985" i="7" s="1"/>
  <c r="U4010" i="7"/>
  <c r="W4010" i="7" s="1"/>
  <c r="U4026" i="7"/>
  <c r="W4026" i="7" s="1"/>
  <c r="U4043" i="7"/>
  <c r="W4043" i="7" s="1"/>
  <c r="U4230" i="7"/>
  <c r="W4230" i="7" s="1"/>
  <c r="U4245" i="7"/>
  <c r="W4245" i="7" s="1"/>
  <c r="U4287" i="7"/>
  <c r="W4287" i="7" s="1"/>
  <c r="U4359" i="7"/>
  <c r="W4359" i="7" s="1"/>
  <c r="U4374" i="7"/>
  <c r="W4374" i="7" s="1"/>
  <c r="U4430" i="7"/>
  <c r="W4430" i="7" s="1"/>
  <c r="U4463" i="7"/>
  <c r="W4463" i="7" s="1"/>
  <c r="U4572" i="7"/>
  <c r="W4572" i="7" s="1"/>
  <c r="U4586" i="7"/>
  <c r="W4586" i="7" s="1"/>
  <c r="U4599" i="7"/>
  <c r="W4599" i="7" s="1"/>
  <c r="U4621" i="7"/>
  <c r="W4621" i="7" s="1"/>
  <c r="U4628" i="7"/>
  <c r="W4628" i="7" s="1"/>
  <c r="U4662" i="7"/>
  <c r="W4662" i="7" s="1"/>
  <c r="U4738" i="7"/>
  <c r="W4738" i="7" s="1"/>
  <c r="U4745" i="7"/>
  <c r="W4745" i="7" s="1"/>
  <c r="U4779" i="7"/>
  <c r="W4779" i="7" s="1"/>
  <c r="U4801" i="7"/>
  <c r="W4801" i="7" s="1"/>
  <c r="U4808" i="7"/>
  <c r="W4808" i="7" s="1"/>
  <c r="U4841" i="7"/>
  <c r="W4841" i="7" s="1"/>
  <c r="U4862" i="7"/>
  <c r="U4883" i="7"/>
  <c r="U4910" i="7"/>
  <c r="W4910" i="7" s="1"/>
  <c r="U4950" i="7"/>
  <c r="U20" i="7"/>
  <c r="W20" i="7" s="1"/>
  <c r="U34" i="7"/>
  <c r="U48" i="7"/>
  <c r="W48" i="7" s="1"/>
  <c r="U61" i="7"/>
  <c r="W61" i="7" s="1"/>
  <c r="U89" i="7"/>
  <c r="W89" i="7" s="1"/>
  <c r="U96" i="7"/>
  <c r="W96" i="7" s="1"/>
  <c r="U151" i="7"/>
  <c r="W151" i="7" s="1"/>
  <c r="U165" i="7"/>
  <c r="W165" i="7" s="1"/>
  <c r="U172" i="7"/>
  <c r="W172" i="7" s="1"/>
  <c r="U186" i="7"/>
  <c r="W186" i="7" s="1"/>
  <c r="U200" i="7"/>
  <c r="W200" i="7" s="1"/>
  <c r="U234" i="7"/>
  <c r="W234" i="7" s="1"/>
  <c r="U241" i="7"/>
  <c r="W241" i="7" s="1"/>
  <c r="U247" i="7"/>
  <c r="W247" i="7" s="1"/>
  <c r="U273" i="7"/>
  <c r="W273" i="7" s="1"/>
  <c r="U307" i="7"/>
  <c r="W307" i="7" s="1"/>
  <c r="U320" i="7"/>
  <c r="W320" i="7" s="1"/>
  <c r="U447" i="7"/>
  <c r="W447" i="7" s="1"/>
  <c r="U467" i="7"/>
  <c r="W467" i="7" s="1"/>
  <c r="U474" i="7"/>
  <c r="U522" i="7"/>
  <c r="W522" i="7" s="1"/>
  <c r="U529" i="7"/>
  <c r="W529" i="7" s="1"/>
  <c r="U862" i="7"/>
  <c r="W862" i="7" s="1"/>
  <c r="U1208" i="7"/>
  <c r="W1208" i="7" s="1"/>
  <c r="U1255" i="7"/>
  <c r="W1255" i="7" s="1"/>
  <c r="U1373" i="7"/>
  <c r="W1373" i="7" s="1"/>
  <c r="U1460" i="7"/>
  <c r="W1460" i="7" s="1"/>
  <c r="U1614" i="7"/>
  <c r="W1614" i="7" s="1"/>
  <c r="U2043" i="7"/>
  <c r="W2043" i="7" s="1"/>
  <c r="U2073" i="7"/>
  <c r="U2157" i="7"/>
  <c r="W2157" i="7" s="1"/>
  <c r="U2315" i="7"/>
  <c r="W2315" i="7" s="1"/>
  <c r="U2360" i="7"/>
  <c r="W2360" i="7" s="1"/>
  <c r="U2435" i="7"/>
  <c r="W2435" i="7" s="1"/>
  <c r="U2463" i="7"/>
  <c r="W2463" i="7" s="1"/>
  <c r="U2533" i="7"/>
  <c r="W2533" i="7" s="1"/>
  <c r="U2560" i="7"/>
  <c r="W2560" i="7" s="1"/>
  <c r="U2656" i="7"/>
  <c r="W2656" i="7" s="1"/>
  <c r="U2670" i="7"/>
  <c r="W2670" i="7" s="1"/>
  <c r="U2736" i="7"/>
  <c r="W2736" i="7" s="1"/>
  <c r="U2865" i="7"/>
  <c r="W2865" i="7" s="1"/>
  <c r="U2965" i="7"/>
  <c r="W2965" i="7" s="1"/>
  <c r="U3073" i="7"/>
  <c r="W3073" i="7" s="1"/>
  <c r="U3207" i="7"/>
  <c r="W3207" i="7" s="1"/>
  <c r="U3239" i="7"/>
  <c r="W3239" i="7" s="1"/>
  <c r="U3303" i="7"/>
  <c r="W3303" i="7" s="1"/>
  <c r="U3384" i="7"/>
  <c r="W3384" i="7" s="1"/>
  <c r="U3394" i="7"/>
  <c r="W3394" i="7" s="1"/>
  <c r="U3403" i="7"/>
  <c r="U3424" i="7"/>
  <c r="W3424" i="7" s="1"/>
  <c r="U3514" i="7"/>
  <c r="W3514" i="7" s="1"/>
  <c r="U3843" i="7"/>
  <c r="W3843" i="7" s="1"/>
  <c r="U3851" i="7"/>
  <c r="W3851" i="7" s="1"/>
  <c r="U3867" i="7"/>
  <c r="W3867" i="7" s="1"/>
  <c r="U3892" i="7"/>
  <c r="W3892" i="7" s="1"/>
  <c r="U3968" i="7"/>
  <c r="U4052" i="7"/>
  <c r="W4052" i="7" s="1"/>
  <c r="U4116" i="7"/>
  <c r="W4116" i="7" s="1"/>
  <c r="U4124" i="7"/>
  <c r="U4222" i="7"/>
  <c r="W4222" i="7" s="1"/>
  <c r="U4262" i="7"/>
  <c r="W4262" i="7" s="1"/>
  <c r="U4270" i="7"/>
  <c r="U4336" i="7"/>
  <c r="U4391" i="7"/>
  <c r="W4391" i="7" s="1"/>
  <c r="U4414" i="7"/>
  <c r="W4414" i="7" s="1"/>
  <c r="U4422" i="7"/>
  <c r="W4422" i="7" s="1"/>
  <c r="U4447" i="7"/>
  <c r="W4447" i="7" s="1"/>
  <c r="U4478" i="7"/>
  <c r="W4478" i="7" s="1"/>
  <c r="U4493" i="7"/>
  <c r="U4509" i="7"/>
  <c r="W4509" i="7" s="1"/>
  <c r="U4530" i="7"/>
  <c r="W4530" i="7" s="1"/>
  <c r="U4545" i="7"/>
  <c r="W4545" i="7" s="1"/>
  <c r="U4614" i="7"/>
  <c r="W4614" i="7" s="1"/>
  <c r="U4649" i="7"/>
  <c r="W4649" i="7" s="1"/>
  <c r="U4717" i="7"/>
  <c r="U4772" i="7"/>
  <c r="W4772" i="7" s="1"/>
  <c r="U4786" i="7"/>
  <c r="W4786" i="7" s="1"/>
  <c r="U4821" i="7"/>
  <c r="W4821" i="7" s="1"/>
  <c r="U4835" i="7"/>
  <c r="W4835" i="7" s="1"/>
  <c r="U4855" i="7"/>
  <c r="W4855" i="7" s="1"/>
  <c r="U4890" i="7"/>
  <c r="W4890" i="7" s="1"/>
  <c r="U4923" i="7"/>
  <c r="U4930" i="7"/>
  <c r="U7" i="7"/>
  <c r="W7" i="7" s="1"/>
  <c r="U54" i="7"/>
  <c r="W54" i="7" s="1"/>
  <c r="U138" i="7"/>
  <c r="W138" i="7" s="1"/>
  <c r="U207" i="7"/>
  <c r="W207" i="7" s="1"/>
  <c r="U221" i="7"/>
  <c r="W221" i="7" s="1"/>
  <c r="U294" i="7"/>
  <c r="U314" i="7"/>
  <c r="W314" i="7" s="1"/>
  <c r="U380" i="7"/>
  <c r="U454" i="7"/>
  <c r="W454" i="7" s="1"/>
  <c r="U501" i="7"/>
  <c r="W501" i="7" s="1"/>
  <c r="U536" i="7"/>
  <c r="U542" i="7"/>
  <c r="W542" i="7" s="1"/>
  <c r="U549" i="7"/>
  <c r="U556" i="7"/>
  <c r="W556" i="7" s="1"/>
  <c r="U589" i="7"/>
  <c r="W589" i="7" s="1"/>
  <c r="U1739" i="7"/>
  <c r="W1739" i="7" s="1"/>
  <c r="U1816" i="7"/>
  <c r="U1954" i="7"/>
  <c r="W1954" i="7" s="1"/>
  <c r="U2124" i="7"/>
  <c r="W2124" i="7" s="1"/>
  <c r="U2286" i="7"/>
  <c r="W2286" i="7" s="1"/>
  <c r="U2450" i="7"/>
  <c r="W2450" i="7" s="1"/>
  <c r="U2601" i="7"/>
  <c r="W2601" i="7" s="1"/>
  <c r="U2629" i="7"/>
  <c r="W2629" i="7" s="1"/>
  <c r="U2644" i="7"/>
  <c r="W2644" i="7" s="1"/>
  <c r="U2724" i="7"/>
  <c r="W2724" i="7" s="1"/>
  <c r="U2763" i="7"/>
  <c r="W2763" i="7" s="1"/>
  <c r="U2826" i="7"/>
  <c r="W2826" i="7" s="1"/>
  <c r="U2917" i="7"/>
  <c r="W2917" i="7" s="1"/>
  <c r="U2990" i="7"/>
  <c r="W2990" i="7" s="1"/>
  <c r="U3050" i="7"/>
  <c r="W3050" i="7" s="1"/>
  <c r="U1257" i="7"/>
  <c r="W1257" i="7" s="1"/>
  <c r="U1615" i="7"/>
  <c r="W1615" i="7" s="1"/>
  <c r="U1780" i="7"/>
  <c r="U2192" i="7"/>
  <c r="W2192" i="7" s="1"/>
  <c r="U2271" i="7"/>
  <c r="W2271" i="7" s="1"/>
  <c r="U2332" i="7"/>
  <c r="W2332" i="7" s="1"/>
  <c r="U2436" i="7"/>
  <c r="W2436" i="7" s="1"/>
  <c r="U2493" i="7"/>
  <c r="W2493" i="7" s="1"/>
  <c r="U2520" i="7"/>
  <c r="W2520" i="7" s="1"/>
  <c r="U2791" i="7"/>
  <c r="U2891" i="7"/>
  <c r="W2891" i="7" s="1"/>
  <c r="U2954" i="7"/>
  <c r="W2954" i="7" s="1"/>
  <c r="U2977" i="7"/>
  <c r="U3025" i="7"/>
  <c r="W3025" i="7" s="1"/>
  <c r="U3098" i="7"/>
  <c r="U3133" i="7"/>
  <c r="W3133" i="7" s="1"/>
  <c r="U3185" i="7"/>
  <c r="W3185" i="7" s="1"/>
  <c r="U3220" i="7"/>
  <c r="W3220" i="7" s="1"/>
  <c r="U3251" i="7"/>
  <c r="W3251" i="7" s="1"/>
  <c r="U3273" i="7"/>
  <c r="W3273" i="7" s="1"/>
  <c r="U3294" i="7"/>
  <c r="W3294" i="7" s="1"/>
  <c r="U3344" i="7"/>
  <c r="W3344" i="7" s="1"/>
  <c r="U3365" i="7"/>
  <c r="U3534" i="7"/>
  <c r="W3534" i="7" s="1"/>
  <c r="U3545" i="7"/>
  <c r="W3545" i="7" s="1"/>
  <c r="U3563" i="7"/>
  <c r="W3563" i="7" s="1"/>
  <c r="U3682" i="7"/>
  <c r="W3682" i="7" s="1"/>
  <c r="U3691" i="7"/>
  <c r="W3691" i="7" s="1"/>
  <c r="U3746" i="7"/>
  <c r="W3746" i="7" s="1"/>
  <c r="U3782" i="7"/>
  <c r="W3782" i="7" s="1"/>
  <c r="U3818" i="7"/>
  <c r="W3818" i="7" s="1"/>
  <c r="U3827" i="7"/>
  <c r="U3868" i="7"/>
  <c r="W3868" i="7" s="1"/>
  <c r="U3927" i="7"/>
  <c r="W3927" i="7" s="1"/>
  <c r="U3944" i="7"/>
  <c r="W3944" i="7" s="1"/>
  <c r="U3978" i="7"/>
  <c r="W3978" i="7" s="1"/>
  <c r="U3986" i="7"/>
  <c r="W3986" i="7" s="1"/>
  <c r="U4011" i="7"/>
  <c r="W4011" i="7" s="1"/>
  <c r="U4086" i="7"/>
  <c r="W4086" i="7" s="1"/>
  <c r="U4117" i="7"/>
  <c r="W4117" i="7" s="1"/>
  <c r="U4133" i="7"/>
  <c r="W4133" i="7" s="1"/>
  <c r="U4141" i="7"/>
  <c r="W4141" i="7" s="1"/>
  <c r="U4166" i="7"/>
  <c r="W4166" i="7" s="1"/>
  <c r="U4288" i="7"/>
  <c r="W4288" i="7" s="1"/>
  <c r="U4296" i="7"/>
  <c r="W4296" i="7" s="1"/>
  <c r="U4352" i="7"/>
  <c r="W4352" i="7" s="1"/>
  <c r="U4375" i="7"/>
  <c r="W4375" i="7" s="1"/>
  <c r="U4486" i="7"/>
  <c r="W4486" i="7" s="1"/>
  <c r="U4560" i="7"/>
  <c r="W4560" i="7" s="1"/>
  <c r="U4573" i="7"/>
  <c r="W4573" i="7" s="1"/>
  <c r="U4622" i="7"/>
  <c r="W4622" i="7" s="1"/>
  <c r="U4629" i="7"/>
  <c r="U4636" i="7"/>
  <c r="W4636" i="7" s="1"/>
  <c r="U4656" i="7"/>
  <c r="W4656" i="7" s="1"/>
  <c r="U4669" i="7"/>
  <c r="U4676" i="7"/>
  <c r="W4676" i="7" s="1"/>
  <c r="U4739" i="7"/>
  <c r="W4739" i="7" s="1"/>
  <c r="U4780" i="7"/>
  <c r="W4780" i="7" s="1"/>
  <c r="U4802" i="7"/>
  <c r="W4802" i="7" s="1"/>
  <c r="U4815" i="7"/>
  <c r="W4815" i="7" s="1"/>
  <c r="U4829" i="7"/>
  <c r="W4829" i="7" s="1"/>
  <c r="U4863" i="7"/>
  <c r="W4863" i="7" s="1"/>
  <c r="U4877" i="7"/>
  <c r="W4877" i="7" s="1"/>
  <c r="U4884" i="7"/>
  <c r="W4884" i="7" s="1"/>
  <c r="U4917" i="7"/>
  <c r="W4917" i="7" s="1"/>
  <c r="U4937" i="7"/>
  <c r="W4937" i="7" s="1"/>
  <c r="U4944" i="7"/>
  <c r="W4944" i="7" s="1"/>
  <c r="U62" i="7"/>
  <c r="W62" i="7" s="1"/>
  <c r="U90" i="7"/>
  <c r="W90" i="7" s="1"/>
  <c r="U124" i="7"/>
  <c r="W124" i="7" s="1"/>
  <c r="U152" i="7"/>
  <c r="W152" i="7" s="1"/>
  <c r="U159" i="7"/>
  <c r="U166" i="7"/>
  <c r="W166" i="7" s="1"/>
  <c r="U173" i="7"/>
  <c r="U180" i="7"/>
  <c r="W180" i="7" s="1"/>
  <c r="U187" i="7"/>
  <c r="W187" i="7" s="1"/>
  <c r="U201" i="7"/>
  <c r="U321" i="7"/>
  <c r="U1033" i="7"/>
  <c r="W1033" i="7" s="1"/>
  <c r="U1303" i="7"/>
  <c r="W1303" i="7" s="1"/>
  <c r="U1655" i="7"/>
  <c r="W1655" i="7" s="1"/>
  <c r="U1721" i="7"/>
  <c r="U1799" i="7"/>
  <c r="W1799" i="7" s="1"/>
  <c r="U1835" i="7"/>
  <c r="U1990" i="7"/>
  <c r="W1990" i="7" s="1"/>
  <c r="U2224" i="7"/>
  <c r="W2224" i="7" s="1"/>
  <c r="U2464" i="7"/>
  <c r="W2464" i="7" s="1"/>
  <c r="U2507" i="7"/>
  <c r="W2507" i="7" s="1"/>
  <c r="U2534" i="7"/>
  <c r="W2534" i="7" s="1"/>
  <c r="U2866" i="7"/>
  <c r="W2866" i="7" s="1"/>
  <c r="U2941" i="7"/>
  <c r="U3015" i="7"/>
  <c r="W3015" i="7" s="1"/>
  <c r="U3038" i="7"/>
  <c r="W3038" i="7" s="1"/>
  <c r="U3063" i="7"/>
  <c r="W3063" i="7" s="1"/>
  <c r="U3197" i="7"/>
  <c r="W3197" i="7" s="1"/>
  <c r="U3241" i="7"/>
  <c r="W3241" i="7" s="1"/>
  <c r="U3304" i="7"/>
  <c r="W3304" i="7" s="1"/>
  <c r="U1427" i="7"/>
  <c r="U2122" i="7"/>
  <c r="W2122" i="7" s="1"/>
  <c r="U2263" i="7"/>
  <c r="W2263" i="7" s="1"/>
  <c r="U2924" i="7"/>
  <c r="W2924" i="7" s="1"/>
  <c r="U3066" i="7"/>
  <c r="W3066" i="7" s="1"/>
  <c r="U3168" i="7"/>
  <c r="W3168" i="7" s="1"/>
  <c r="U3192" i="7"/>
  <c r="W3192" i="7" s="1"/>
  <c r="U3235" i="7"/>
  <c r="W3235" i="7" s="1"/>
  <c r="U3364" i="7"/>
  <c r="W3364" i="7" s="1"/>
  <c r="U3388" i="7"/>
  <c r="W3388" i="7" s="1"/>
  <c r="U3400" i="7"/>
  <c r="W3400" i="7" s="1"/>
  <c r="U3507" i="7"/>
  <c r="W3507" i="7" s="1"/>
  <c r="U3554" i="7"/>
  <c r="W3554" i="7" s="1"/>
  <c r="U3577" i="7"/>
  <c r="W3577" i="7" s="1"/>
  <c r="U3661" i="7"/>
  <c r="W3661" i="7" s="1"/>
  <c r="U3672" i="7"/>
  <c r="W3672" i="7" s="1"/>
  <c r="U3773" i="7"/>
  <c r="W3773" i="7" s="1"/>
  <c r="U3898" i="7"/>
  <c r="W3898" i="7" s="1"/>
  <c r="U1269" i="7"/>
  <c r="W1269" i="7" s="1"/>
  <c r="U1350" i="7"/>
  <c r="W1350" i="7" s="1"/>
  <c r="U1603" i="7"/>
  <c r="W1603" i="7" s="1"/>
  <c r="U1653" i="7"/>
  <c r="W1653" i="7" s="1"/>
  <c r="U1772" i="7"/>
  <c r="W1772" i="7" s="1"/>
  <c r="U1970" i="7"/>
  <c r="W1970" i="7" s="1"/>
  <c r="U2324" i="7"/>
  <c r="W2324" i="7" s="1"/>
  <c r="U2400" i="7"/>
  <c r="U2421" i="7"/>
  <c r="U2513" i="7"/>
  <c r="W2513" i="7" s="1"/>
  <c r="U2552" i="7"/>
  <c r="W2552" i="7" s="1"/>
  <c r="U2842" i="7"/>
  <c r="W2842" i="7" s="1"/>
  <c r="U3054" i="7"/>
  <c r="W3054" i="7" s="1"/>
  <c r="U3114" i="7"/>
  <c r="W3114" i="7" s="1"/>
  <c r="U3249" i="7"/>
  <c r="W3249" i="7" s="1"/>
  <c r="U3437" i="7"/>
  <c r="W3437" i="7" s="1"/>
  <c r="U3519" i="7"/>
  <c r="W3519" i="7" s="1"/>
  <c r="U3531" i="7"/>
  <c r="W3531" i="7" s="1"/>
  <c r="U3600" i="7"/>
  <c r="W3600" i="7" s="1"/>
  <c r="U3750" i="7"/>
  <c r="W3750" i="7" s="1"/>
  <c r="U3795" i="7"/>
  <c r="W3795" i="7" s="1"/>
  <c r="U3848" i="7"/>
  <c r="W3848" i="7" s="1"/>
  <c r="U3920" i="7"/>
  <c r="W3920" i="7" s="1"/>
  <c r="U3960" i="7"/>
  <c r="W3960" i="7" s="1"/>
  <c r="U653" i="7"/>
  <c r="U1654" i="7"/>
  <c r="W1654" i="7" s="1"/>
  <c r="U1908" i="7"/>
  <c r="W1908" i="7" s="1"/>
  <c r="U2401" i="7"/>
  <c r="U2569" i="7"/>
  <c r="W2569" i="7" s="1"/>
  <c r="U2640" i="7"/>
  <c r="W2640" i="7" s="1"/>
  <c r="U3006" i="7"/>
  <c r="W3006" i="7" s="1"/>
  <c r="U3141" i="7"/>
  <c r="W3141" i="7" s="1"/>
  <c r="U3210" i="7"/>
  <c r="W3210" i="7" s="1"/>
  <c r="U3223" i="7"/>
  <c r="W3223" i="7" s="1"/>
  <c r="U3301" i="7"/>
  <c r="W3301" i="7" s="1"/>
  <c r="U3450" i="7"/>
  <c r="W3450" i="7" s="1"/>
  <c r="U3497" i="7"/>
  <c r="W3497" i="7" s="1"/>
  <c r="U3625" i="7"/>
  <c r="W3625" i="7" s="1"/>
  <c r="U3637" i="7"/>
  <c r="W3637" i="7" s="1"/>
  <c r="U3674" i="7"/>
  <c r="W3674" i="7" s="1"/>
  <c r="U3684" i="7"/>
  <c r="W3684" i="7" s="1"/>
  <c r="U3741" i="7"/>
  <c r="W3741" i="7" s="1"/>
  <c r="U3786" i="7"/>
  <c r="W3786" i="7" s="1"/>
  <c r="U3858" i="7"/>
  <c r="W3858" i="7" s="1"/>
  <c r="U3879" i="7"/>
  <c r="W3879" i="7" s="1"/>
  <c r="U2080" i="7"/>
  <c r="W2080" i="7" s="1"/>
  <c r="U2184" i="7"/>
  <c r="W2184" i="7" s="1"/>
  <c r="U2248" i="7"/>
  <c r="W2248" i="7" s="1"/>
  <c r="U2264" i="7"/>
  <c r="W2264" i="7" s="1"/>
  <c r="U2325" i="7"/>
  <c r="W2325" i="7" s="1"/>
  <c r="U2496" i="7"/>
  <c r="W2496" i="7" s="1"/>
  <c r="U2607" i="7"/>
  <c r="W2607" i="7" s="1"/>
  <c r="U2713" i="7"/>
  <c r="W2713" i="7" s="1"/>
  <c r="U2728" i="7"/>
  <c r="W2728" i="7" s="1"/>
  <c r="U3055" i="7"/>
  <c r="W3055" i="7" s="1"/>
  <c r="U3169" i="7"/>
  <c r="W3169" i="7" s="1"/>
  <c r="U3180" i="7"/>
  <c r="W3180" i="7" s="1"/>
  <c r="U3276" i="7"/>
  <c r="U3377" i="7"/>
  <c r="W3377" i="7" s="1"/>
  <c r="U3508" i="7"/>
  <c r="W3508" i="7" s="1"/>
  <c r="U3532" i="7"/>
  <c r="W3532" i="7" s="1"/>
  <c r="U1091" i="7"/>
  <c r="U1138" i="7"/>
  <c r="W1138" i="7" s="1"/>
  <c r="U1458" i="7"/>
  <c r="W1458" i="7" s="1"/>
  <c r="U1532" i="7"/>
  <c r="W1532" i="7" s="1"/>
  <c r="U1704" i="7"/>
  <c r="W1704" i="7" s="1"/>
  <c r="U1730" i="7"/>
  <c r="U1823" i="7"/>
  <c r="W1823" i="7" s="1"/>
  <c r="U2103" i="7"/>
  <c r="W2103" i="7" s="1"/>
  <c r="U2367" i="7"/>
  <c r="W2367" i="7" s="1"/>
  <c r="U2514" i="7"/>
  <c r="W2514" i="7" s="1"/>
  <c r="U2843" i="7"/>
  <c r="W2843" i="7" s="1"/>
  <c r="U2958" i="7"/>
  <c r="W2958" i="7" s="1"/>
  <c r="U3007" i="7"/>
  <c r="W3007" i="7" s="1"/>
  <c r="U3020" i="7"/>
  <c r="W3020" i="7" s="1"/>
  <c r="U3128" i="7"/>
  <c r="W3128" i="7" s="1"/>
  <c r="U3142" i="7"/>
  <c r="W3142" i="7" s="1"/>
  <c r="U3288" i="7"/>
  <c r="W3288" i="7" s="1"/>
  <c r="U803" i="7"/>
  <c r="W803" i="7" s="1"/>
  <c r="U1340" i="7"/>
  <c r="W1340" i="7" s="1"/>
  <c r="U1494" i="7"/>
  <c r="W1494" i="7" s="1"/>
  <c r="U1787" i="7"/>
  <c r="W1787" i="7" s="1"/>
  <c r="U1895" i="7"/>
  <c r="W1895" i="7" s="1"/>
  <c r="U2543" i="7"/>
  <c r="W2543" i="7" s="1"/>
  <c r="U2616" i="7"/>
  <c r="W2616" i="7" s="1"/>
  <c r="U2702" i="7"/>
  <c r="W2702" i="7" s="1"/>
  <c r="U2900" i="7"/>
  <c r="W2900" i="7" s="1"/>
  <c r="U2950" i="7"/>
  <c r="W2950" i="7" s="1"/>
  <c r="U3107" i="7"/>
  <c r="U3149" i="7"/>
  <c r="W3149" i="7" s="1"/>
  <c r="U3230" i="7"/>
  <c r="U3243" i="7"/>
  <c r="W3243" i="7" s="1"/>
  <c r="U3257" i="7"/>
  <c r="W3257" i="7" s="1"/>
  <c r="U3295" i="7"/>
  <c r="W3295" i="7" s="1"/>
  <c r="U1129" i="7"/>
  <c r="W1129" i="7" s="1"/>
  <c r="U1813" i="7"/>
  <c r="W1813" i="7" s="1"/>
  <c r="U2071" i="7"/>
  <c r="U2199" i="7"/>
  <c r="U2297" i="7"/>
  <c r="W2297" i="7" s="1"/>
  <c r="U2339" i="7"/>
  <c r="W2339" i="7" s="1"/>
  <c r="U2636" i="7"/>
  <c r="W2636" i="7" s="1"/>
  <c r="U833" i="7"/>
  <c r="W833" i="7" s="1"/>
  <c r="U1155" i="7"/>
  <c r="W1155" i="7" s="1"/>
  <c r="U2118" i="7"/>
  <c r="W2118" i="7" s="1"/>
  <c r="U2580" i="7"/>
  <c r="W2580" i="7" s="1"/>
  <c r="U2742" i="7"/>
  <c r="W2742" i="7" s="1"/>
  <c r="U2936" i="7"/>
  <c r="U2968" i="7"/>
  <c r="W2968" i="7" s="1"/>
  <c r="U3124" i="7"/>
  <c r="W3124" i="7" s="1"/>
  <c r="U3189" i="7"/>
  <c r="W3189" i="7" s="1"/>
  <c r="U3258" i="7"/>
  <c r="W3258" i="7" s="1"/>
  <c r="U3349" i="7"/>
  <c r="W3349" i="7" s="1"/>
  <c r="U3398" i="7"/>
  <c r="W3398" i="7" s="1"/>
  <c r="U3458" i="7"/>
  <c r="W3458" i="7" s="1"/>
  <c r="U3504" i="7"/>
  <c r="W3504" i="7" s="1"/>
  <c r="U3540" i="7"/>
  <c r="W3540" i="7" s="1"/>
  <c r="U699" i="7"/>
  <c r="W699" i="7" s="1"/>
  <c r="U1944" i="7"/>
  <c r="W1944" i="7" s="1"/>
  <c r="U2050" i="7"/>
  <c r="W2050" i="7" s="1"/>
  <c r="U2321" i="7"/>
  <c r="W2321" i="7" s="1"/>
  <c r="U2455" i="7"/>
  <c r="W2455" i="7" s="1"/>
  <c r="U2637" i="7"/>
  <c r="W2637" i="7" s="1"/>
  <c r="U2706" i="7"/>
  <c r="U2985" i="7"/>
  <c r="W2985" i="7" s="1"/>
  <c r="U3000" i="7"/>
  <c r="W3000" i="7" s="1"/>
  <c r="U3080" i="7"/>
  <c r="W3080" i="7" s="1"/>
  <c r="U3233" i="7"/>
  <c r="W3233" i="7" s="1"/>
  <c r="U3245" i="7"/>
  <c r="W3245" i="7" s="1"/>
  <c r="U3362" i="7"/>
  <c r="W3362" i="7" s="1"/>
  <c r="U3422" i="7"/>
  <c r="W3422" i="7" s="1"/>
  <c r="U3575" i="7"/>
  <c r="W3575" i="7" s="1"/>
  <c r="U1131" i="7"/>
  <c r="W1131" i="7" s="1"/>
  <c r="U1156" i="7"/>
  <c r="W1156" i="7" s="1"/>
  <c r="U1289" i="7"/>
  <c r="W1289" i="7" s="1"/>
  <c r="U1473" i="7"/>
  <c r="W1473" i="7" s="1"/>
  <c r="U1497" i="7"/>
  <c r="W1497" i="7" s="1"/>
  <c r="U1650" i="7"/>
  <c r="W1650" i="7" s="1"/>
  <c r="U2181" i="7"/>
  <c r="U2581" i="7"/>
  <c r="W2581" i="7" s="1"/>
  <c r="U2654" i="7"/>
  <c r="W2654" i="7" s="1"/>
  <c r="U2673" i="7"/>
  <c r="W2673" i="7" s="1"/>
  <c r="U2691" i="7"/>
  <c r="W2691" i="7" s="1"/>
  <c r="U2824" i="7"/>
  <c r="U2856" i="7"/>
  <c r="W2856" i="7" s="1"/>
  <c r="U3017" i="7"/>
  <c r="W3017" i="7" s="1"/>
  <c r="U3065" i="7"/>
  <c r="W3065" i="7" s="1"/>
  <c r="U3096" i="7"/>
  <c r="W3096" i="7" s="1"/>
  <c r="U3177" i="7"/>
  <c r="W3177" i="7" s="1"/>
  <c r="U3310" i="7"/>
  <c r="W3310" i="7" s="1"/>
  <c r="U3517" i="7"/>
  <c r="W3517" i="7" s="1"/>
  <c r="U3529" i="7"/>
  <c r="U3587" i="7"/>
  <c r="W3587" i="7" s="1"/>
  <c r="U921" i="7"/>
  <c r="W921" i="7" s="1"/>
  <c r="U1749" i="7"/>
  <c r="U2140" i="7"/>
  <c r="W2140" i="7" s="1"/>
  <c r="U2203" i="7"/>
  <c r="W2203" i="7" s="1"/>
  <c r="U2638" i="7"/>
  <c r="U2692" i="7"/>
  <c r="U2726" i="7"/>
  <c r="W2726" i="7" s="1"/>
  <c r="U2794" i="7"/>
  <c r="W2794" i="7" s="1"/>
  <c r="U2857" i="7"/>
  <c r="W2857" i="7" s="1"/>
  <c r="U3018" i="7"/>
  <c r="W3018" i="7" s="1"/>
  <c r="U1602" i="7"/>
  <c r="W1602" i="7" s="1"/>
  <c r="U1727" i="7"/>
  <c r="W1727" i="7" s="1"/>
  <c r="U1771" i="7"/>
  <c r="W1771" i="7" s="1"/>
  <c r="U2182" i="7"/>
  <c r="W2182" i="7" s="1"/>
  <c r="U2223" i="7"/>
  <c r="W2223" i="7" s="1"/>
  <c r="U2623" i="7"/>
  <c r="W2623" i="7" s="1"/>
  <c r="U2890" i="7"/>
  <c r="W2890" i="7" s="1"/>
  <c r="U2907" i="7"/>
  <c r="W2907" i="7" s="1"/>
  <c r="U3140" i="7"/>
  <c r="W3140" i="7" s="1"/>
  <c r="U3222" i="7"/>
  <c r="W3222" i="7" s="1"/>
  <c r="U3351" i="7"/>
  <c r="W3351" i="7" s="1"/>
  <c r="U3376" i="7"/>
  <c r="W3376" i="7" s="1"/>
  <c r="U830" i="7"/>
  <c r="W830" i="7" s="1"/>
  <c r="U1930" i="7"/>
  <c r="W1930" i="7" s="1"/>
  <c r="U2470" i="7"/>
  <c r="W2470" i="7" s="1"/>
  <c r="U2624" i="7"/>
  <c r="W2624" i="7" s="1"/>
  <c r="U2665" i="7"/>
  <c r="W2665" i="7" s="1"/>
  <c r="U2750" i="7"/>
  <c r="W2750" i="7" s="1"/>
  <c r="U2962" i="7"/>
  <c r="W2962" i="7" s="1"/>
  <c r="U2983" i="7"/>
  <c r="W2983" i="7" s="1"/>
  <c r="U3244" i="7"/>
  <c r="U3341" i="7"/>
  <c r="W3341" i="7" s="1"/>
  <c r="U3788" i="7"/>
  <c r="W3788" i="7" s="1"/>
  <c r="U3800" i="7"/>
  <c r="U3933" i="7"/>
  <c r="W3933" i="7" s="1"/>
  <c r="U3942" i="7"/>
  <c r="W3942" i="7" s="1"/>
  <c r="U3997" i="7"/>
  <c r="W3997" i="7" s="1"/>
  <c r="U4025" i="7"/>
  <c r="W4025" i="7" s="1"/>
  <c r="U4065" i="7"/>
  <c r="W4065" i="7" s="1"/>
  <c r="U4125" i="7"/>
  <c r="W4125" i="7" s="1"/>
  <c r="U4205" i="7"/>
  <c r="U4235" i="7"/>
  <c r="W4235" i="7" s="1"/>
  <c r="U4264" i="7"/>
  <c r="W4264" i="7" s="1"/>
  <c r="U4294" i="7"/>
  <c r="W4294" i="7" s="1"/>
  <c r="U4305" i="7"/>
  <c r="W4305" i="7" s="1"/>
  <c r="U4325" i="7"/>
  <c r="W4325" i="7" s="1"/>
  <c r="U4372" i="7"/>
  <c r="W4372" i="7" s="1"/>
  <c r="U4482" i="7"/>
  <c r="W4482" i="7" s="1"/>
  <c r="U4501" i="7"/>
  <c r="W4501" i="7" s="1"/>
  <c r="U4519" i="7"/>
  <c r="W4519" i="7" s="1"/>
  <c r="U4527" i="7"/>
  <c r="W4527" i="7" s="1"/>
  <c r="U1287" i="7"/>
  <c r="W1287" i="7" s="1"/>
  <c r="U2172" i="7"/>
  <c r="W2172" i="7" s="1"/>
  <c r="U2338" i="7"/>
  <c r="W2338" i="7" s="1"/>
  <c r="U2359" i="7"/>
  <c r="W2359" i="7" s="1"/>
  <c r="U2382" i="7"/>
  <c r="W2382" i="7" s="1"/>
  <c r="U2727" i="7"/>
  <c r="W2727" i="7" s="1"/>
  <c r="U2844" i="7"/>
  <c r="W2844" i="7" s="1"/>
  <c r="U3399" i="7"/>
  <c r="W3399" i="7" s="1"/>
  <c r="U3470" i="7"/>
  <c r="W3470" i="7" s="1"/>
  <c r="U3579" i="7"/>
  <c r="W3579" i="7" s="1"/>
  <c r="U3658" i="7"/>
  <c r="W3658" i="7" s="1"/>
  <c r="U3706" i="7"/>
  <c r="W3706" i="7" s="1"/>
  <c r="U3846" i="7"/>
  <c r="W3846" i="7" s="1"/>
  <c r="U3922" i="7"/>
  <c r="U3975" i="7"/>
  <c r="U4006" i="7"/>
  <c r="U4075" i="7"/>
  <c r="W4075" i="7" s="1"/>
  <c r="U4096" i="7"/>
  <c r="W4096" i="7" s="1"/>
  <c r="U4105" i="7"/>
  <c r="W4105" i="7" s="1"/>
  <c r="U4146" i="7"/>
  <c r="W4146" i="7" s="1"/>
  <c r="U4155" i="7"/>
  <c r="U4186" i="7"/>
  <c r="U4225" i="7"/>
  <c r="W4225" i="7" s="1"/>
  <c r="U4244" i="7"/>
  <c r="W4244" i="7" s="1"/>
  <c r="U4285" i="7"/>
  <c r="W4285" i="7" s="1"/>
  <c r="U4384" i="7"/>
  <c r="W4384" i="7" s="1"/>
  <c r="U4394" i="7"/>
  <c r="W4394" i="7" s="1"/>
  <c r="U4434" i="7"/>
  <c r="W4434" i="7" s="1"/>
  <c r="U4464" i="7"/>
  <c r="W4464" i="7" s="1"/>
  <c r="U4511" i="7"/>
  <c r="W4511" i="7" s="1"/>
  <c r="U4546" i="7"/>
  <c r="W4546" i="7" s="1"/>
  <c r="U4555" i="7"/>
  <c r="W4555" i="7" s="1"/>
  <c r="U628" i="7"/>
  <c r="W628" i="7" s="1"/>
  <c r="U1228" i="7"/>
  <c r="W1228" i="7" s="1"/>
  <c r="U1811" i="7"/>
  <c r="W1811" i="7" s="1"/>
  <c r="U1857" i="7"/>
  <c r="U2131" i="7"/>
  <c r="W2131" i="7" s="1"/>
  <c r="U2770" i="7"/>
  <c r="W2770" i="7" s="1"/>
  <c r="U2945" i="7"/>
  <c r="W2945" i="7" s="1"/>
  <c r="U3058" i="7"/>
  <c r="W3058" i="7" s="1"/>
  <c r="U3079" i="7"/>
  <c r="W3079" i="7" s="1"/>
  <c r="U3278" i="7"/>
  <c r="W3278" i="7" s="1"/>
  <c r="U3309" i="7"/>
  <c r="W3309" i="7" s="1"/>
  <c r="U3429" i="7"/>
  <c r="W3429" i="7" s="1"/>
  <c r="U3499" i="7"/>
  <c r="W3499" i="7" s="1"/>
  <c r="U3512" i="7"/>
  <c r="W3512" i="7" s="1"/>
  <c r="U3730" i="7"/>
  <c r="W3730" i="7" s="1"/>
  <c r="U3742" i="7"/>
  <c r="W3742" i="7" s="1"/>
  <c r="U3778" i="7"/>
  <c r="W3778" i="7" s="1"/>
  <c r="U3835" i="7"/>
  <c r="W3835" i="7" s="1"/>
  <c r="U3857" i="7"/>
  <c r="W3857" i="7" s="1"/>
  <c r="U1981" i="7"/>
  <c r="W1981" i="7" s="1"/>
  <c r="U2313" i="7"/>
  <c r="W2313" i="7" s="1"/>
  <c r="U3246" i="7"/>
  <c r="W3246" i="7" s="1"/>
  <c r="U3342" i="7"/>
  <c r="W3342" i="7" s="1"/>
  <c r="U3370" i="7"/>
  <c r="W3370" i="7" s="1"/>
  <c r="U3444" i="7"/>
  <c r="W3444" i="7" s="1"/>
  <c r="U3471" i="7"/>
  <c r="W3471" i="7" s="1"/>
  <c r="U3618" i="7"/>
  <c r="W3618" i="7" s="1"/>
  <c r="U3645" i="7"/>
  <c r="U3695" i="7"/>
  <c r="W3695" i="7" s="1"/>
  <c r="U3766" i="7"/>
  <c r="W3766" i="7" s="1"/>
  <c r="U3891" i="7"/>
  <c r="W3891" i="7" s="1"/>
  <c r="U3912" i="7"/>
  <c r="W3912" i="7" s="1"/>
  <c r="U4046" i="7"/>
  <c r="W4046" i="7" s="1"/>
  <c r="U4126" i="7"/>
  <c r="W4126" i="7" s="1"/>
  <c r="U4177" i="7"/>
  <c r="W4177" i="7" s="1"/>
  <c r="U4315" i="7"/>
  <c r="U4373" i="7"/>
  <c r="W4373" i="7" s="1"/>
  <c r="U4403" i="7"/>
  <c r="W4403" i="7" s="1"/>
  <c r="U4413" i="7"/>
  <c r="W4413" i="7" s="1"/>
  <c r="U1932" i="7"/>
  <c r="W1932" i="7" s="1"/>
  <c r="U2471" i="7"/>
  <c r="W2471" i="7" s="1"/>
  <c r="U2626" i="7"/>
  <c r="W2626" i="7" s="1"/>
  <c r="U2807" i="7"/>
  <c r="W2807" i="7" s="1"/>
  <c r="U2868" i="7"/>
  <c r="W2868" i="7" s="1"/>
  <c r="U3023" i="7"/>
  <c r="W3023" i="7" s="1"/>
  <c r="U3167" i="7"/>
  <c r="W3167" i="7" s="1"/>
  <c r="U3214" i="7"/>
  <c r="W3214" i="7" s="1"/>
  <c r="U3265" i="7"/>
  <c r="W3265" i="7" s="1"/>
  <c r="U3358" i="7"/>
  <c r="W3358" i="7" s="1"/>
  <c r="U3568" i="7"/>
  <c r="W3568" i="7" s="1"/>
  <c r="U3632" i="7"/>
  <c r="W3632" i="7" s="1"/>
  <c r="U3659" i="7"/>
  <c r="W3659" i="7" s="1"/>
  <c r="U3801" i="7"/>
  <c r="W3801" i="7" s="1"/>
  <c r="U3813" i="7"/>
  <c r="W3813" i="7" s="1"/>
  <c r="U3954" i="7"/>
  <c r="W3954" i="7" s="1"/>
  <c r="U3998" i="7"/>
  <c r="W3998" i="7" s="1"/>
  <c r="U4027" i="7"/>
  <c r="W4027" i="7" s="1"/>
  <c r="U1459" i="7"/>
  <c r="W1459" i="7" s="1"/>
  <c r="U1516" i="7"/>
  <c r="W1516" i="7" s="1"/>
  <c r="U1982" i="7"/>
  <c r="W1982" i="7" s="1"/>
  <c r="U2081" i="7"/>
  <c r="W2081" i="7" s="1"/>
  <c r="U2152" i="7"/>
  <c r="W2152" i="7" s="1"/>
  <c r="U2886" i="7"/>
  <c r="W2886" i="7" s="1"/>
  <c r="U2908" i="7"/>
  <c r="W2908" i="7" s="1"/>
  <c r="U2928" i="7"/>
  <c r="W2928" i="7" s="1"/>
  <c r="U3134" i="7"/>
  <c r="U3329" i="7"/>
  <c r="U3485" i="7"/>
  <c r="W3485" i="7" s="1"/>
  <c r="U3555" i="7"/>
  <c r="W3555" i="7" s="1"/>
  <c r="U3606" i="7"/>
  <c r="W3606" i="7" s="1"/>
  <c r="U3767" i="7"/>
  <c r="W3767" i="7" s="1"/>
  <c r="U3870" i="7"/>
  <c r="W3870" i="7" s="1"/>
  <c r="U3880" i="7"/>
  <c r="W3880" i="7" s="1"/>
  <c r="U3964" i="7"/>
  <c r="W3964" i="7" s="1"/>
  <c r="U3976" i="7"/>
  <c r="W3976" i="7" s="1"/>
  <c r="U3988" i="7"/>
  <c r="W3988" i="7" s="1"/>
  <c r="U4007" i="7"/>
  <c r="W4007" i="7" s="1"/>
  <c r="U4106" i="7"/>
  <c r="W4106" i="7" s="1"/>
  <c r="U1547" i="7"/>
  <c r="W1547" i="7" s="1"/>
  <c r="U2132" i="7"/>
  <c r="U2294" i="7"/>
  <c r="W2294" i="7" s="1"/>
  <c r="U2340" i="7"/>
  <c r="W2340" i="7" s="1"/>
  <c r="U2385" i="7"/>
  <c r="W2385" i="7" s="1"/>
  <c r="U2410" i="7"/>
  <c r="W2410" i="7" s="1"/>
  <c r="U2472" i="7"/>
  <c r="W2472" i="7" s="1"/>
  <c r="U2771" i="7"/>
  <c r="U2869" i="7"/>
  <c r="W2869" i="7" s="1"/>
  <c r="U3150" i="7"/>
  <c r="W3150" i="7" s="1"/>
  <c r="U3182" i="7"/>
  <c r="W3182" i="7" s="1"/>
  <c r="U3232" i="7"/>
  <c r="W3232" i="7" s="1"/>
  <c r="U1205" i="7"/>
  <c r="W1205" i="7" s="1"/>
  <c r="U2249" i="7"/>
  <c r="W2249" i="7" s="1"/>
  <c r="U2431" i="7"/>
  <c r="W2431" i="7" s="1"/>
  <c r="U2909" i="7"/>
  <c r="W2909" i="7" s="1"/>
  <c r="U3045" i="7"/>
  <c r="W3045" i="7" s="1"/>
  <c r="U3082" i="7"/>
  <c r="W3082" i="7" s="1"/>
  <c r="U1788" i="7"/>
  <c r="W1788" i="7" s="1"/>
  <c r="U1934" i="7"/>
  <c r="W1934" i="7" s="1"/>
  <c r="U2034" i="7"/>
  <c r="U2295" i="7"/>
  <c r="W2295" i="7" s="1"/>
  <c r="U2948" i="7"/>
  <c r="W2948" i="7" s="1"/>
  <c r="U1069" i="7"/>
  <c r="W1069" i="7" s="1"/>
  <c r="U1684" i="7"/>
  <c r="W1684" i="7" s="1"/>
  <c r="U1959" i="7"/>
  <c r="W1959" i="7" s="1"/>
  <c r="U2497" i="7"/>
  <c r="W2497" i="7" s="1"/>
  <c r="U2755" i="7"/>
  <c r="W2755" i="7" s="1"/>
  <c r="U2832" i="7"/>
  <c r="W2832" i="7" s="1"/>
  <c r="U1408" i="7"/>
  <c r="U1493" i="7"/>
  <c r="W1493" i="7" s="1"/>
  <c r="U2133" i="7"/>
  <c r="W2133" i="7" s="1"/>
  <c r="U2296" i="7"/>
  <c r="W2296" i="7" s="1"/>
  <c r="U2693" i="7"/>
  <c r="W2693" i="7" s="1"/>
  <c r="U2715" i="7"/>
  <c r="W2715" i="7" s="1"/>
  <c r="U2910" i="7"/>
  <c r="W2910" i="7" s="1"/>
  <c r="U2969" i="7"/>
  <c r="W2969" i="7" s="1"/>
  <c r="U1766" i="7"/>
  <c r="W1766" i="7" s="1"/>
  <c r="U2250" i="7"/>
  <c r="W2250" i="7" s="1"/>
  <c r="U2388" i="7"/>
  <c r="W2388" i="7" s="1"/>
  <c r="U2456" i="7"/>
  <c r="W2456" i="7" s="1"/>
  <c r="U3047" i="7"/>
  <c r="W3047" i="7" s="1"/>
  <c r="U697" i="7"/>
  <c r="W697" i="7" s="1"/>
  <c r="U1890" i="7"/>
  <c r="W1890" i="7" s="1"/>
  <c r="U2085" i="7"/>
  <c r="U2434" i="7"/>
  <c r="W2434" i="7" s="1"/>
  <c r="U1410" i="7"/>
  <c r="W1410" i="7" s="1"/>
  <c r="U1938" i="7"/>
  <c r="U2251" i="7"/>
  <c r="U2412" i="7"/>
  <c r="U2610" i="7"/>
  <c r="W2610" i="7" s="1"/>
  <c r="U2833" i="7"/>
  <c r="W2833" i="7" s="1"/>
  <c r="U1686" i="7"/>
  <c r="W1686" i="7" s="1"/>
  <c r="U2038" i="7"/>
  <c r="W2038" i="7" s="1"/>
  <c r="U2114" i="7"/>
  <c r="W2114" i="7" s="1"/>
  <c r="U2232" i="7"/>
  <c r="W2232" i="7" s="1"/>
  <c r="U2523" i="7"/>
  <c r="W2523" i="7" s="1"/>
  <c r="U2544" i="7"/>
  <c r="W2544" i="7" s="1"/>
  <c r="U2567" i="7"/>
  <c r="W2567" i="7" s="1"/>
  <c r="U2716" i="7"/>
  <c r="W2716" i="7" s="1"/>
  <c r="U2796" i="7"/>
  <c r="U1385" i="7"/>
  <c r="U2500" i="7"/>
  <c r="W2500" i="7" s="1"/>
  <c r="U902" i="7"/>
  <c r="W902" i="7" s="1"/>
  <c r="U1019" i="7"/>
  <c r="W1019" i="7" s="1"/>
  <c r="U1361" i="7"/>
  <c r="W1361" i="7" s="1"/>
  <c r="U1715" i="7"/>
  <c r="W1715" i="7" s="1"/>
  <c r="U1891" i="7"/>
  <c r="W1891" i="7" s="1"/>
  <c r="U2063" i="7"/>
  <c r="W2063" i="7" s="1"/>
  <c r="U2233" i="7"/>
  <c r="W2233" i="7" s="1"/>
  <c r="U2277" i="7"/>
  <c r="W2277" i="7" s="1"/>
  <c r="U2611" i="7"/>
  <c r="W2611" i="7" s="1"/>
  <c r="U2817" i="7"/>
  <c r="U2935" i="7"/>
  <c r="W2935" i="7" s="1"/>
  <c r="U3030" i="7"/>
  <c r="W3030" i="7" s="1"/>
  <c r="U3318" i="7"/>
  <c r="W3318" i="7" s="1"/>
  <c r="U3391" i="7"/>
  <c r="W3391" i="7" s="1"/>
  <c r="U3490" i="7"/>
  <c r="W3490" i="7" s="1"/>
  <c r="U730" i="7"/>
  <c r="W730" i="7" s="1"/>
  <c r="U1386" i="7"/>
  <c r="W1386" i="7" s="1"/>
  <c r="U1443" i="7"/>
  <c r="W1443" i="7" s="1"/>
  <c r="U2591" i="7"/>
  <c r="W2591" i="7" s="1"/>
  <c r="U2717" i="7"/>
  <c r="W2717" i="7" s="1"/>
  <c r="U2834" i="7"/>
  <c r="W2834" i="7" s="1"/>
  <c r="U3187" i="7"/>
  <c r="W3187" i="7" s="1"/>
  <c r="U847" i="7"/>
  <c r="W847" i="7" s="1"/>
  <c r="U1688" i="7"/>
  <c r="W1688" i="7" s="1"/>
  <c r="U1844" i="7"/>
  <c r="U2017" i="7"/>
  <c r="W2017" i="7" s="1"/>
  <c r="U2371" i="7"/>
  <c r="W2371" i="7" s="1"/>
  <c r="U2760" i="7"/>
  <c r="W2760" i="7" s="1"/>
  <c r="U2895" i="7"/>
  <c r="W2895" i="7" s="1"/>
  <c r="U2994" i="7"/>
  <c r="U3089" i="7"/>
  <c r="W3089" i="7" s="1"/>
  <c r="U3106" i="7"/>
  <c r="W3106" i="7" s="1"/>
  <c r="U3333" i="7"/>
  <c r="W3333" i="7" s="1"/>
  <c r="U3363" i="7"/>
  <c r="W3363" i="7" s="1"/>
  <c r="U3392" i="7"/>
  <c r="W3392" i="7" s="1"/>
  <c r="U995" i="7"/>
  <c r="W995" i="7" s="1"/>
  <c r="U2234" i="7"/>
  <c r="W2234" i="7" s="1"/>
  <c r="U2570" i="7"/>
  <c r="W2570" i="7" s="1"/>
  <c r="U2679" i="7"/>
  <c r="W2679" i="7" s="1"/>
  <c r="U2798" i="7"/>
  <c r="W2798" i="7" s="1"/>
  <c r="U3010" i="7"/>
  <c r="W3010" i="7" s="1"/>
  <c r="U3256" i="7"/>
  <c r="W3256" i="7" s="1"/>
  <c r="U3408" i="7"/>
  <c r="W3408" i="7" s="1"/>
  <c r="U1362" i="7"/>
  <c r="W1362" i="7" s="1"/>
  <c r="U1666" i="7"/>
  <c r="W1666" i="7" s="1"/>
  <c r="U2280" i="7"/>
  <c r="W2280" i="7" s="1"/>
  <c r="U2503" i="7"/>
  <c r="W2503" i="7" s="1"/>
  <c r="U2592" i="7"/>
  <c r="W2592" i="7" s="1"/>
  <c r="U2741" i="7"/>
  <c r="W2741" i="7" s="1"/>
  <c r="U2818" i="7"/>
  <c r="W2818" i="7" s="1"/>
  <c r="U2896" i="7"/>
  <c r="W2896" i="7" s="1"/>
  <c r="U3159" i="7"/>
  <c r="W3159" i="7" s="1"/>
  <c r="U3206" i="7"/>
  <c r="W3206" i="7" s="1"/>
  <c r="U3286" i="7"/>
  <c r="W3286" i="7" s="1"/>
  <c r="U3319" i="7"/>
  <c r="W3319" i="7" s="1"/>
  <c r="U3491" i="7"/>
  <c r="W3491" i="7" s="1"/>
  <c r="U3548" i="7"/>
  <c r="U3560" i="7"/>
  <c r="W3560" i="7" s="1"/>
  <c r="U3676" i="7"/>
  <c r="W3676" i="7" s="1"/>
  <c r="U3724" i="7"/>
  <c r="W3724" i="7" s="1"/>
  <c r="U3772" i="7"/>
  <c r="W3772" i="7" s="1"/>
  <c r="U3785" i="7"/>
  <c r="W3785" i="7" s="1"/>
  <c r="U3918" i="7"/>
  <c r="W3918" i="7" s="1"/>
  <c r="U3929" i="7"/>
  <c r="W3929" i="7" s="1"/>
  <c r="U3958" i="7"/>
  <c r="W3958" i="7" s="1"/>
  <c r="U3982" i="7"/>
  <c r="W3982" i="7" s="1"/>
  <c r="U3992" i="7"/>
  <c r="W3992" i="7" s="1"/>
  <c r="U4102" i="7"/>
  <c r="W4102" i="7" s="1"/>
  <c r="U4111" i="7"/>
  <c r="W4111" i="7" s="1"/>
  <c r="U849" i="7"/>
  <c r="W849" i="7" s="1"/>
  <c r="U1846" i="7"/>
  <c r="W1846" i="7" s="1"/>
  <c r="U2165" i="7"/>
  <c r="U2462" i="7"/>
  <c r="W2462" i="7" s="1"/>
  <c r="U2484" i="7"/>
  <c r="W2484" i="7" s="1"/>
  <c r="U2527" i="7"/>
  <c r="W2527" i="7" s="1"/>
  <c r="U2782" i="7"/>
  <c r="W2782" i="7" s="1"/>
  <c r="U2858" i="7"/>
  <c r="W2858" i="7" s="1"/>
  <c r="U3240" i="7"/>
  <c r="W3240" i="7" s="1"/>
  <c r="U679" i="7"/>
  <c r="W679" i="7" s="1"/>
  <c r="U1110" i="7"/>
  <c r="W1110" i="7" s="1"/>
  <c r="U1249" i="7"/>
  <c r="W1249" i="7" s="1"/>
  <c r="U1827" i="7"/>
  <c r="W1827" i="7" s="1"/>
  <c r="U2662" i="7"/>
  <c r="W2662" i="7" s="1"/>
  <c r="U2701" i="7"/>
  <c r="W2701" i="7" s="1"/>
  <c r="U2744" i="7"/>
  <c r="W2744" i="7" s="1"/>
  <c r="U2978" i="7"/>
  <c r="W2978" i="7" s="1"/>
  <c r="U3109" i="7"/>
  <c r="W3109" i="7" s="1"/>
  <c r="U3352" i="7"/>
  <c r="W3352" i="7" s="1"/>
  <c r="U3395" i="7"/>
  <c r="W3395" i="7" s="1"/>
  <c r="U2167" i="7"/>
  <c r="W2167" i="7" s="1"/>
  <c r="U2284" i="7"/>
  <c r="W2284" i="7" s="1"/>
  <c r="U2399" i="7"/>
  <c r="W2399" i="7" s="1"/>
  <c r="U2485" i="7"/>
  <c r="W2485" i="7" s="1"/>
  <c r="U2554" i="7"/>
  <c r="U2920" i="7"/>
  <c r="U3337" i="7"/>
  <c r="W3337" i="7" s="1"/>
  <c r="U3368" i="7"/>
  <c r="W3368" i="7" s="1"/>
  <c r="U3380" i="7"/>
  <c r="U3410" i="7"/>
  <c r="W3410" i="7" s="1"/>
  <c r="U3467" i="7"/>
  <c r="W3467" i="7" s="1"/>
  <c r="U3538" i="7"/>
  <c r="W3538" i="7" s="1"/>
  <c r="U3549" i="7"/>
  <c r="W3549" i="7" s="1"/>
  <c r="U3615" i="7"/>
  <c r="W3615" i="7" s="1"/>
  <c r="U3931" i="7"/>
  <c r="W3931" i="7" s="1"/>
  <c r="U3961" i="7"/>
  <c r="W3961" i="7" s="1"/>
  <c r="U4014" i="7"/>
  <c r="W4014" i="7" s="1"/>
  <c r="U4073" i="7"/>
  <c r="W4073" i="7" s="1"/>
  <c r="U1586" i="7"/>
  <c r="W1586" i="7" s="1"/>
  <c r="U2353" i="7"/>
  <c r="W2353" i="7" s="1"/>
  <c r="U2531" i="7"/>
  <c r="W2531" i="7" s="1"/>
  <c r="U2682" i="7"/>
  <c r="W2682" i="7" s="1"/>
  <c r="U2883" i="7"/>
  <c r="W2883" i="7" s="1"/>
  <c r="U2899" i="7"/>
  <c r="W2899" i="7" s="1"/>
  <c r="U2998" i="7"/>
  <c r="W2998" i="7" s="1"/>
  <c r="U3056" i="7"/>
  <c r="W3056" i="7" s="1"/>
  <c r="U3175" i="7"/>
  <c r="W3175" i="7" s="1"/>
  <c r="U3225" i="7"/>
  <c r="U3396" i="7"/>
  <c r="W3396" i="7" s="1"/>
  <c r="U3441" i="7"/>
  <c r="W3441" i="7" s="1"/>
  <c r="U3480" i="7"/>
  <c r="W3480" i="7" s="1"/>
  <c r="U3655" i="7"/>
  <c r="W3655" i="7" s="1"/>
  <c r="U3667" i="7"/>
  <c r="W3667" i="7" s="1"/>
  <c r="U3739" i="7"/>
  <c r="W3739" i="7" s="1"/>
  <c r="U3844" i="7"/>
  <c r="W3844" i="7" s="1"/>
  <c r="U3865" i="7"/>
  <c r="U3887" i="7"/>
  <c r="W3887" i="7" s="1"/>
  <c r="U1341" i="7"/>
  <c r="W1341" i="7" s="1"/>
  <c r="U2168" i="7"/>
  <c r="W2168" i="7" s="1"/>
  <c r="U2217" i="7"/>
  <c r="W2217" i="7" s="1"/>
  <c r="U2262" i="7"/>
  <c r="W2262" i="7" s="1"/>
  <c r="U2663" i="7"/>
  <c r="W2663" i="7" s="1"/>
  <c r="U2784" i="7"/>
  <c r="W2784" i="7" s="1"/>
  <c r="U3146" i="7"/>
  <c r="W3146" i="7" s="1"/>
  <c r="U3161" i="7"/>
  <c r="W3161" i="7" s="1"/>
  <c r="U3274" i="7"/>
  <c r="W3274" i="7" s="1"/>
  <c r="U3509" i="7"/>
  <c r="W3509" i="7" s="1"/>
  <c r="U3787" i="7"/>
  <c r="W3787" i="7" s="1"/>
  <c r="U3798" i="7"/>
  <c r="W3798" i="7" s="1"/>
  <c r="U3995" i="7"/>
  <c r="W3995" i="7" s="1"/>
  <c r="U4015" i="7"/>
  <c r="U4054" i="7"/>
  <c r="W4054" i="7" s="1"/>
  <c r="U683" i="7"/>
  <c r="W683" i="7" s="1"/>
  <c r="U828" i="7"/>
  <c r="W828" i="7" s="1"/>
  <c r="U1754" i="7"/>
  <c r="W1754" i="7" s="1"/>
  <c r="U1877" i="7"/>
  <c r="W1877" i="7" s="1"/>
  <c r="U2486" i="7"/>
  <c r="W2486" i="7" s="1"/>
  <c r="U2981" i="7"/>
  <c r="W2981" i="7" s="1"/>
  <c r="U2999" i="7"/>
  <c r="W2999" i="7" s="1"/>
  <c r="U3259" i="7"/>
  <c r="W3259" i="7" s="1"/>
  <c r="U3339" i="7"/>
  <c r="W3339" i="7" s="1"/>
  <c r="U3397" i="7"/>
  <c r="W3397" i="7" s="1"/>
  <c r="U3442" i="7"/>
  <c r="W3442" i="7" s="1"/>
  <c r="U3751" i="7"/>
  <c r="W3751" i="7" s="1"/>
  <c r="U3845" i="7"/>
  <c r="W3845" i="7" s="1"/>
  <c r="U3866" i="7"/>
  <c r="W3866" i="7" s="1"/>
  <c r="U1115" i="7"/>
  <c r="W1115" i="7" s="1"/>
  <c r="U1999" i="7"/>
  <c r="W1999" i="7" s="1"/>
  <c r="U2512" i="7"/>
  <c r="U2785" i="7"/>
  <c r="W2785" i="7" s="1"/>
  <c r="U2944" i="7"/>
  <c r="W2944" i="7" s="1"/>
  <c r="U3057" i="7"/>
  <c r="W3057" i="7" s="1"/>
  <c r="U3095" i="7"/>
  <c r="W3095" i="7" s="1"/>
  <c r="U3113" i="7"/>
  <c r="W3113" i="7" s="1"/>
  <c r="U3131" i="7"/>
  <c r="W3131" i="7" s="1"/>
  <c r="U3162" i="7"/>
  <c r="W3162" i="7" s="1"/>
  <c r="U3213" i="7"/>
  <c r="W3213" i="7" s="1"/>
  <c r="U3292" i="7"/>
  <c r="W3292" i="7" s="1"/>
  <c r="U3323" i="7"/>
  <c r="W3323" i="7" s="1"/>
  <c r="U3428" i="7"/>
  <c r="W3428" i="7" s="1"/>
  <c r="U3457" i="7"/>
  <c r="W3457" i="7" s="1"/>
  <c r="U3498" i="7"/>
  <c r="W3498" i="7" s="1"/>
  <c r="U3510" i="7"/>
  <c r="W3510" i="7" s="1"/>
  <c r="U3629" i="7"/>
  <c r="W3629" i="7" s="1"/>
  <c r="U3705" i="7"/>
  <c r="W3705" i="7" s="1"/>
  <c r="U801" i="7"/>
  <c r="U946" i="7"/>
  <c r="W946" i="7" s="1"/>
  <c r="U1565" i="7"/>
  <c r="U1952" i="7"/>
  <c r="W1952" i="7" s="1"/>
  <c r="U1979" i="7"/>
  <c r="U2149" i="7"/>
  <c r="W2149" i="7" s="1"/>
  <c r="U2578" i="7"/>
  <c r="W2578" i="7" s="1"/>
  <c r="U2685" i="7"/>
  <c r="W2685" i="7" s="1"/>
  <c r="U3178" i="7"/>
  <c r="W3178" i="7" s="1"/>
  <c r="U3369" i="7"/>
  <c r="U3482" i="7"/>
  <c r="W3482" i="7" s="1"/>
  <c r="U3526" i="7"/>
  <c r="W3526" i="7" s="1"/>
  <c r="U3565" i="7"/>
  <c r="W3565" i="7" s="1"/>
  <c r="U3604" i="7"/>
  <c r="W3604" i="7" s="1"/>
  <c r="U3617" i="7"/>
  <c r="W3617" i="7" s="1"/>
  <c r="U3657" i="7"/>
  <c r="W3657" i="7" s="1"/>
  <c r="U3668" i="7"/>
  <c r="W3668" i="7" s="1"/>
  <c r="U3680" i="7"/>
  <c r="W3680" i="7" s="1"/>
  <c r="U3765" i="7"/>
  <c r="U3777" i="7"/>
  <c r="W3777" i="7" s="1"/>
  <c r="U3878" i="7"/>
  <c r="W3878" i="7" s="1"/>
  <c r="U3890" i="7"/>
  <c r="U3900" i="7"/>
  <c r="W3900" i="7" s="1"/>
  <c r="U3911" i="7"/>
  <c r="W3911" i="7" s="1"/>
  <c r="U2680" i="7"/>
  <c r="W2680" i="7" s="1"/>
  <c r="U3462" i="7"/>
  <c r="W3462" i="7" s="1"/>
  <c r="U3500" i="7"/>
  <c r="W3500" i="7" s="1"/>
  <c r="U3586" i="7"/>
  <c r="W3586" i="7" s="1"/>
  <c r="U3780" i="7"/>
  <c r="W3780" i="7" s="1"/>
  <c r="U3856" i="7"/>
  <c r="W3856" i="7" s="1"/>
  <c r="U3884" i="7"/>
  <c r="W3884" i="7" s="1"/>
  <c r="U4082" i="7"/>
  <c r="W4082" i="7" s="1"/>
  <c r="U4153" i="7"/>
  <c r="W4153" i="7" s="1"/>
  <c r="U4239" i="7"/>
  <c r="W4239" i="7" s="1"/>
  <c r="U4346" i="7"/>
  <c r="W4346" i="7" s="1"/>
  <c r="U4356" i="7"/>
  <c r="W4356" i="7" s="1"/>
  <c r="U4387" i="7"/>
  <c r="W4387" i="7" s="1"/>
  <c r="U4557" i="7"/>
  <c r="W4557" i="7" s="1"/>
  <c r="U4574" i="7"/>
  <c r="W4574" i="7" s="1"/>
  <c r="U4590" i="7"/>
  <c r="W4590" i="7" s="1"/>
  <c r="U4598" i="7"/>
  <c r="W4598" i="7" s="1"/>
  <c r="U4617" i="7"/>
  <c r="W4617" i="7" s="1"/>
  <c r="U4652" i="7"/>
  <c r="W4652" i="7" s="1"/>
  <c r="U4677" i="7"/>
  <c r="W4677" i="7" s="1"/>
  <c r="U4685" i="7"/>
  <c r="W4685" i="7" s="1"/>
  <c r="U4693" i="7"/>
  <c r="W4693" i="7" s="1"/>
  <c r="U4719" i="7"/>
  <c r="W4719" i="7" s="1"/>
  <c r="U4727" i="7"/>
  <c r="W4727" i="7" s="1"/>
  <c r="U4832" i="7"/>
  <c r="W4832" i="7" s="1"/>
  <c r="U4848" i="7"/>
  <c r="W4848" i="7" s="1"/>
  <c r="U4909" i="7"/>
  <c r="W4909" i="7" s="1"/>
  <c r="U4951" i="7"/>
  <c r="U4959" i="7"/>
  <c r="U4976" i="7"/>
  <c r="W4976" i="7" s="1"/>
  <c r="U3253" i="7"/>
  <c r="U3320" i="7"/>
  <c r="W3320" i="7" s="1"/>
  <c r="U3871" i="7"/>
  <c r="W3871" i="7" s="1"/>
  <c r="U3940" i="7"/>
  <c r="W3940" i="7" s="1"/>
  <c r="U4009" i="7"/>
  <c r="W4009" i="7" s="1"/>
  <c r="U4071" i="7"/>
  <c r="W4071" i="7" s="1"/>
  <c r="U4176" i="7"/>
  <c r="W4176" i="7" s="1"/>
  <c r="U4218" i="7"/>
  <c r="W4218" i="7" s="1"/>
  <c r="U4282" i="7"/>
  <c r="W4282" i="7" s="1"/>
  <c r="U4303" i="7"/>
  <c r="W4303" i="7" s="1"/>
  <c r="U4419" i="7"/>
  <c r="W4419" i="7" s="1"/>
  <c r="U4491" i="7"/>
  <c r="W4491" i="7" s="1"/>
  <c r="U4538" i="7"/>
  <c r="W4538" i="7" s="1"/>
  <c r="U4548" i="7"/>
  <c r="W4548" i="7" s="1"/>
  <c r="U4565" i="7"/>
  <c r="W4565" i="7" s="1"/>
  <c r="U4660" i="7"/>
  <c r="U4710" i="7"/>
  <c r="W4710" i="7" s="1"/>
  <c r="U4746" i="7"/>
  <c r="W4746" i="7" s="1"/>
  <c r="U4762" i="7"/>
  <c r="W4762" i="7" s="1"/>
  <c r="U4798" i="7"/>
  <c r="U4807" i="7"/>
  <c r="W4807" i="7" s="1"/>
  <c r="U4824" i="7"/>
  <c r="W4824" i="7" s="1"/>
  <c r="U4857" i="7"/>
  <c r="W4857" i="7" s="1"/>
  <c r="U4866" i="7"/>
  <c r="W4866" i="7" s="1"/>
  <c r="U996" i="7"/>
  <c r="W996" i="7" s="1"/>
  <c r="U2189" i="7"/>
  <c r="W2189" i="7" s="1"/>
  <c r="U3183" i="7"/>
  <c r="W3183" i="7" s="1"/>
  <c r="U3405" i="7"/>
  <c r="W3405" i="7" s="1"/>
  <c r="U3539" i="7"/>
  <c r="U3828" i="7"/>
  <c r="W3828" i="7" s="1"/>
  <c r="U3983" i="7"/>
  <c r="W3983" i="7" s="1"/>
  <c r="U4022" i="7"/>
  <c r="W4022" i="7" s="1"/>
  <c r="U4130" i="7"/>
  <c r="W4130" i="7" s="1"/>
  <c r="U4187" i="7"/>
  <c r="W4187" i="7" s="1"/>
  <c r="U4240" i="7"/>
  <c r="W4240" i="7" s="1"/>
  <c r="U4271" i="7"/>
  <c r="U4314" i="7"/>
  <c r="W4314" i="7" s="1"/>
  <c r="U4377" i="7"/>
  <c r="W4377" i="7" s="1"/>
  <c r="U4452" i="7"/>
  <c r="W4452" i="7" s="1"/>
  <c r="U4502" i="7"/>
  <c r="W4502" i="7" s="1"/>
  <c r="U4520" i="7"/>
  <c r="W4520" i="7" s="1"/>
  <c r="U4737" i="7"/>
  <c r="W4737" i="7" s="1"/>
  <c r="U4789" i="7"/>
  <c r="W4789" i="7" s="1"/>
  <c r="U3447" i="7"/>
  <c r="U3571" i="7"/>
  <c r="W3571" i="7" s="1"/>
  <c r="U3623" i="7"/>
  <c r="W3623" i="7" s="1"/>
  <c r="U3749" i="7"/>
  <c r="W3749" i="7" s="1"/>
  <c r="U3913" i="7"/>
  <c r="W3913" i="7" s="1"/>
  <c r="U3928" i="7"/>
  <c r="W3928" i="7" s="1"/>
  <c r="U3941" i="7"/>
  <c r="W3941" i="7" s="1"/>
  <c r="U3969" i="7"/>
  <c r="W3969" i="7" s="1"/>
  <c r="U4095" i="7"/>
  <c r="W4095" i="7" s="1"/>
  <c r="U4107" i="7"/>
  <c r="W4107" i="7" s="1"/>
  <c r="U4119" i="7"/>
  <c r="W4119" i="7" s="1"/>
  <c r="U4357" i="7"/>
  <c r="W4357" i="7" s="1"/>
  <c r="U4399" i="7"/>
  <c r="W4399" i="7" s="1"/>
  <c r="U4409" i="7"/>
  <c r="W4409" i="7" s="1"/>
  <c r="U4420" i="7"/>
  <c r="W4420" i="7" s="1"/>
  <c r="U4472" i="7"/>
  <c r="W4472" i="7" s="1"/>
  <c r="U4583" i="7"/>
  <c r="W4583" i="7" s="1"/>
  <c r="U4645" i="7"/>
  <c r="W4645" i="7" s="1"/>
  <c r="U4755" i="7"/>
  <c r="U4781" i="7"/>
  <c r="U4816" i="7"/>
  <c r="W4816" i="7" s="1"/>
  <c r="U1474" i="7"/>
  <c r="W1474" i="7" s="1"/>
  <c r="U2468" i="7"/>
  <c r="W2468" i="7" s="1"/>
  <c r="U3160" i="7"/>
  <c r="W3160" i="7" s="1"/>
  <c r="U3556" i="7"/>
  <c r="W3556" i="7" s="1"/>
  <c r="U3689" i="7"/>
  <c r="W3689" i="7" s="1"/>
  <c r="U3721" i="7"/>
  <c r="W3721" i="7" s="1"/>
  <c r="U3842" i="7"/>
  <c r="W3842" i="7" s="1"/>
  <c r="U4047" i="7"/>
  <c r="W4047" i="7" s="1"/>
  <c r="U4154" i="7"/>
  <c r="W4154" i="7" s="1"/>
  <c r="U4209" i="7"/>
  <c r="W4209" i="7" s="1"/>
  <c r="U4250" i="7"/>
  <c r="W4250" i="7" s="1"/>
  <c r="U4293" i="7"/>
  <c r="W4293" i="7" s="1"/>
  <c r="U4326" i="7"/>
  <c r="W4326" i="7" s="1"/>
  <c r="U4388" i="7"/>
  <c r="W4388" i="7" s="1"/>
  <c r="U4442" i="7"/>
  <c r="W4442" i="7" s="1"/>
  <c r="U4492" i="7"/>
  <c r="W4492" i="7" s="1"/>
  <c r="U4512" i="7"/>
  <c r="W4512" i="7" s="1"/>
  <c r="U3407" i="7"/>
  <c r="W3407" i="7" s="1"/>
  <c r="U3572" i="7"/>
  <c r="W3572" i="7" s="1"/>
  <c r="U3588" i="7"/>
  <c r="W3588" i="7" s="1"/>
  <c r="U3814" i="7"/>
  <c r="U3886" i="7"/>
  <c r="W3886" i="7" s="1"/>
  <c r="U3955" i="7"/>
  <c r="W3955" i="7" s="1"/>
  <c r="U4023" i="7"/>
  <c r="W4023" i="7" s="1"/>
  <c r="U4035" i="7"/>
  <c r="U4072" i="7"/>
  <c r="W4072" i="7" s="1"/>
  <c r="U4108" i="7"/>
  <c r="W4108" i="7" s="1"/>
  <c r="U4167" i="7"/>
  <c r="W4167" i="7" s="1"/>
  <c r="U4367" i="7"/>
  <c r="W4367" i="7" s="1"/>
  <c r="U4378" i="7"/>
  <c r="W4378" i="7" s="1"/>
  <c r="U4473" i="7"/>
  <c r="W4473" i="7" s="1"/>
  <c r="U4558" i="7"/>
  <c r="W4558" i="7" s="1"/>
  <c r="U2894" i="7"/>
  <c r="W2894" i="7" s="1"/>
  <c r="U3465" i="7"/>
  <c r="W3465" i="7" s="1"/>
  <c r="U3607" i="7"/>
  <c r="W3607" i="7" s="1"/>
  <c r="U3829" i="7"/>
  <c r="W3829" i="7" s="1"/>
  <c r="U3872" i="7"/>
  <c r="W3872" i="7" s="1"/>
  <c r="U3970" i="7"/>
  <c r="W3970" i="7" s="1"/>
  <c r="U4060" i="7"/>
  <c r="W4060" i="7" s="1"/>
  <c r="U4178" i="7"/>
  <c r="W4178" i="7" s="1"/>
  <c r="U4188" i="7"/>
  <c r="W4188" i="7" s="1"/>
  <c r="U3449" i="7"/>
  <c r="W3449" i="7" s="1"/>
  <c r="U3573" i="7"/>
  <c r="W3573" i="7" s="1"/>
  <c r="U3675" i="7"/>
  <c r="U3769" i="7"/>
  <c r="W3769" i="7" s="1"/>
  <c r="U3860" i="7"/>
  <c r="W3860" i="7" s="1"/>
  <c r="U3914" i="7"/>
  <c r="W3914" i="7" s="1"/>
  <c r="U3999" i="7"/>
  <c r="W3999" i="7" s="1"/>
  <c r="U4109" i="7"/>
  <c r="W4109" i="7" s="1"/>
  <c r="U4144" i="7"/>
  <c r="W4144" i="7" s="1"/>
  <c r="U3387" i="7"/>
  <c r="W3387" i="7" s="1"/>
  <c r="U3608" i="7"/>
  <c r="W3608" i="7" s="1"/>
  <c r="U3660" i="7"/>
  <c r="W3660" i="7" s="1"/>
  <c r="U3737" i="7"/>
  <c r="W3737" i="7" s="1"/>
  <c r="U4024" i="7"/>
  <c r="W4024" i="7" s="1"/>
  <c r="U4037" i="7"/>
  <c r="W4037" i="7" s="1"/>
  <c r="U4120" i="7"/>
  <c r="U3212" i="7"/>
  <c r="W3212" i="7" s="1"/>
  <c r="U3466" i="7"/>
  <c r="W3466" i="7" s="1"/>
  <c r="U3626" i="7"/>
  <c r="W3626" i="7" s="1"/>
  <c r="U3815" i="7"/>
  <c r="W3815" i="7" s="1"/>
  <c r="U3861" i="7"/>
  <c r="U3903" i="7"/>
  <c r="W3903" i="7" s="1"/>
  <c r="U3971" i="7"/>
  <c r="W3971" i="7" s="1"/>
  <c r="U4012" i="7"/>
  <c r="W4012" i="7" s="1"/>
  <c r="U4110" i="7"/>
  <c r="W4110" i="7" s="1"/>
  <c r="U4145" i="7"/>
  <c r="W4145" i="7" s="1"/>
  <c r="U4168" i="7"/>
  <c r="U4200" i="7"/>
  <c r="U4210" i="7"/>
  <c r="W4210" i="7" s="1"/>
  <c r="U2352" i="7"/>
  <c r="W2352" i="7" s="1"/>
  <c r="U2719" i="7"/>
  <c r="W2719" i="7" s="1"/>
  <c r="U3409" i="7"/>
  <c r="W3409" i="7" s="1"/>
  <c r="U3525" i="7"/>
  <c r="W3525" i="7" s="1"/>
  <c r="U3574" i="7"/>
  <c r="W3574" i="7" s="1"/>
  <c r="U4087" i="7"/>
  <c r="W4087" i="7" s="1"/>
  <c r="U4098" i="7"/>
  <c r="W4098" i="7" s="1"/>
  <c r="U4121" i="7"/>
  <c r="W4121" i="7" s="1"/>
  <c r="U4157" i="7"/>
  <c r="W4157" i="7" s="1"/>
  <c r="U878" i="7"/>
  <c r="W878" i="7" s="1"/>
  <c r="U3008" i="7"/>
  <c r="W3008" i="7" s="1"/>
  <c r="U3506" i="7"/>
  <c r="W3506" i="7" s="1"/>
  <c r="U3609" i="7"/>
  <c r="W3609" i="7" s="1"/>
  <c r="U3816" i="7"/>
  <c r="W3816" i="7" s="1"/>
  <c r="U4074" i="7"/>
  <c r="W4074" i="7" s="1"/>
  <c r="U2445" i="7"/>
  <c r="W2445" i="7" s="1"/>
  <c r="U3139" i="7"/>
  <c r="U3281" i="7"/>
  <c r="W3281" i="7" s="1"/>
  <c r="U3468" i="7"/>
  <c r="W3468" i="7" s="1"/>
  <c r="U3831" i="7"/>
  <c r="W3831" i="7" s="1"/>
  <c r="U3862" i="7"/>
  <c r="W3862" i="7" s="1"/>
  <c r="U3932" i="7"/>
  <c r="W3932" i="7" s="1"/>
  <c r="U3989" i="7"/>
  <c r="U4000" i="7"/>
  <c r="U4038" i="7"/>
  <c r="W4038" i="7" s="1"/>
  <c r="U4050" i="7"/>
  <c r="W4050" i="7" s="1"/>
  <c r="U3432" i="7"/>
  <c r="W3432" i="7" s="1"/>
  <c r="U3451" i="7"/>
  <c r="W3451" i="7" s="1"/>
  <c r="U3711" i="7"/>
  <c r="U3849" i="7"/>
  <c r="W3849" i="7" s="1"/>
  <c r="U4088" i="7"/>
  <c r="W4088" i="7" s="1"/>
  <c r="U3628" i="7"/>
  <c r="W3628" i="7" s="1"/>
  <c r="U3677" i="7"/>
  <c r="W3677" i="7" s="1"/>
  <c r="U3771" i="7"/>
  <c r="W3771" i="7" s="1"/>
  <c r="U3974" i="7"/>
  <c r="W3974" i="7" s="1"/>
  <c r="U4063" i="7"/>
  <c r="W4063" i="7" s="1"/>
  <c r="U2571" i="7"/>
  <c r="W2571" i="7" s="1"/>
  <c r="U3216" i="7"/>
  <c r="W3216" i="7" s="1"/>
  <c r="U3330" i="7"/>
  <c r="W3330" i="7" s="1"/>
  <c r="U3547" i="7"/>
  <c r="W3547" i="7" s="1"/>
  <c r="U3595" i="7"/>
  <c r="W3595" i="7" s="1"/>
  <c r="U3876" i="7"/>
  <c r="U3904" i="7"/>
  <c r="W3904" i="7" s="1"/>
  <c r="U2874" i="7"/>
  <c r="W2874" i="7" s="1"/>
  <c r="U3283" i="7"/>
  <c r="W3283" i="7" s="1"/>
  <c r="U3452" i="7"/>
  <c r="W3452" i="7" s="1"/>
  <c r="U3489" i="7"/>
  <c r="W3489" i="7" s="1"/>
  <c r="U3561" i="7"/>
  <c r="W3561" i="7" s="1"/>
  <c r="U3611" i="7"/>
  <c r="W3611" i="7" s="1"/>
  <c r="U3712" i="7"/>
  <c r="W3712" i="7" s="1"/>
  <c r="U3803" i="7"/>
  <c r="W3803" i="7" s="1"/>
  <c r="U3863" i="7"/>
  <c r="W3863" i="7" s="1"/>
  <c r="U3893" i="7"/>
  <c r="W3893" i="7" s="1"/>
  <c r="U3947" i="7"/>
  <c r="W3947" i="7" s="1"/>
  <c r="U3990" i="7"/>
  <c r="W3990" i="7" s="1"/>
  <c r="U4051" i="7"/>
  <c r="U4064" i="7"/>
  <c r="W4064" i="7" s="1"/>
  <c r="U4123" i="7"/>
  <c r="W4123" i="7" s="1"/>
  <c r="U3697" i="7"/>
  <c r="W3697" i="7" s="1"/>
  <c r="U3757" i="7"/>
  <c r="W3757" i="7" s="1"/>
  <c r="U4029" i="7"/>
  <c r="W4029" i="7" s="1"/>
  <c r="U4039" i="7"/>
  <c r="W4039" i="7" s="1"/>
  <c r="U4078" i="7"/>
  <c r="W4078" i="7" s="1"/>
  <c r="U4100" i="7"/>
  <c r="W4100" i="7" s="1"/>
  <c r="U4112" i="7"/>
  <c r="W4112" i="7" s="1"/>
  <c r="U4192" i="7"/>
  <c r="W4192" i="7" s="1"/>
  <c r="U4202" i="7"/>
  <c r="W4202" i="7" s="1"/>
  <c r="U3648" i="7"/>
  <c r="W3648" i="7" s="1"/>
  <c r="U3804" i="7"/>
  <c r="W3804" i="7" s="1"/>
  <c r="U3894" i="7"/>
  <c r="W3894" i="7" s="1"/>
  <c r="U3935" i="7"/>
  <c r="W3935" i="7" s="1"/>
  <c r="U4148" i="7"/>
  <c r="W4148" i="7" s="1"/>
  <c r="U2049" i="7"/>
  <c r="W2049" i="7" s="1"/>
  <c r="U3170" i="7"/>
  <c r="W3170" i="7" s="1"/>
  <c r="U3266" i="7"/>
  <c r="W3266" i="7" s="1"/>
  <c r="U3331" i="7"/>
  <c r="U3665" i="7"/>
  <c r="W3665" i="7" s="1"/>
  <c r="U3713" i="7"/>
  <c r="W3713" i="7" s="1"/>
  <c r="U3743" i="7"/>
  <c r="W3743" i="7" s="1"/>
  <c r="U3864" i="7"/>
  <c r="W3864" i="7" s="1"/>
  <c r="U4003" i="7"/>
  <c r="W4003" i="7" s="1"/>
  <c r="U1363" i="7"/>
  <c r="W1363" i="7" s="1"/>
  <c r="U3417" i="7"/>
  <c r="W3417" i="7" s="1"/>
  <c r="U3436" i="7"/>
  <c r="W3436" i="7" s="1"/>
  <c r="U3474" i="7"/>
  <c r="W3474" i="7" s="1"/>
  <c r="U3564" i="7"/>
  <c r="W3564" i="7" s="1"/>
  <c r="U3596" i="7"/>
  <c r="W3596" i="7" s="1"/>
  <c r="U3728" i="7"/>
  <c r="W3728" i="7" s="1"/>
  <c r="U3905" i="7"/>
  <c r="W3905" i="7" s="1"/>
  <c r="U3991" i="7"/>
  <c r="W3991" i="7" s="1"/>
  <c r="U4017" i="7"/>
  <c r="W4017" i="7" s="1"/>
  <c r="U4053" i="7"/>
  <c r="W4053" i="7" s="1"/>
  <c r="U4079" i="7"/>
  <c r="W4079" i="7" s="1"/>
  <c r="U4090" i="7"/>
  <c r="W4090" i="7" s="1"/>
  <c r="U4137" i="7"/>
  <c r="W4137" i="7" s="1"/>
  <c r="U4160" i="7"/>
  <c r="W4160" i="7" s="1"/>
  <c r="U4193" i="7"/>
  <c r="W4193" i="7" s="1"/>
  <c r="U4213" i="7"/>
  <c r="W4213" i="7" s="1"/>
  <c r="U4332" i="7"/>
  <c r="W4332" i="7" s="1"/>
  <c r="U4404" i="7"/>
  <c r="W4404" i="7" s="1"/>
  <c r="U4415" i="7"/>
  <c r="W4415" i="7" s="1"/>
  <c r="U4436" i="7"/>
  <c r="W4436" i="7" s="1"/>
  <c r="U4458" i="7"/>
  <c r="W4458" i="7" s="1"/>
  <c r="U4477" i="7"/>
  <c r="W4477" i="7" s="1"/>
  <c r="U3287" i="7"/>
  <c r="W3287" i="7" s="1"/>
  <c r="U3311" i="7"/>
  <c r="W3311" i="7" s="1"/>
  <c r="U3758" i="7"/>
  <c r="W3758" i="7" s="1"/>
  <c r="U3821" i="7"/>
  <c r="W3821" i="7" s="1"/>
  <c r="U3921" i="7"/>
  <c r="W3921" i="7" s="1"/>
  <c r="U3948" i="7"/>
  <c r="W3948" i="7" s="1"/>
  <c r="U4030" i="7"/>
  <c r="W4030" i="7" s="1"/>
  <c r="U4040" i="7"/>
  <c r="W4040" i="7" s="1"/>
  <c r="U4113" i="7"/>
  <c r="W4113" i="7" s="1"/>
  <c r="U2937" i="7"/>
  <c r="W2937" i="7" s="1"/>
  <c r="U3267" i="7"/>
  <c r="W3267" i="7" s="1"/>
  <c r="U3597" i="7"/>
  <c r="W3597" i="7" s="1"/>
  <c r="U3714" i="7"/>
  <c r="W3714" i="7" s="1"/>
  <c r="U3822" i="7"/>
  <c r="W3822" i="7" s="1"/>
  <c r="U3838" i="7"/>
  <c r="U3949" i="7"/>
  <c r="W3949" i="7" s="1"/>
  <c r="U4091" i="7"/>
  <c r="W4091" i="7" s="1"/>
  <c r="U4103" i="7"/>
  <c r="W4103" i="7" s="1"/>
  <c r="U3200" i="7"/>
  <c r="W3200" i="7" s="1"/>
  <c r="U3224" i="7"/>
  <c r="W3224" i="7" s="1"/>
  <c r="U3335" i="7"/>
  <c r="W3335" i="7" s="1"/>
  <c r="U3440" i="7"/>
  <c r="W3440" i="7" s="1"/>
  <c r="U3459" i="7"/>
  <c r="W3459" i="7" s="1"/>
  <c r="U3700" i="7"/>
  <c r="W3700" i="7" s="1"/>
  <c r="U3853" i="7"/>
  <c r="W3853" i="7" s="1"/>
  <c r="U3980" i="7"/>
  <c r="W3980" i="7" s="1"/>
  <c r="U4005" i="7"/>
  <c r="W4005" i="7" s="1"/>
  <c r="U4019" i="7"/>
  <c r="W4019" i="7" s="1"/>
  <c r="U4080" i="7"/>
  <c r="W4080" i="7" s="1"/>
  <c r="U4151" i="7"/>
  <c r="W4151" i="7" s="1"/>
  <c r="U4279" i="7"/>
  <c r="W4279" i="7" s="1"/>
  <c r="U4291" i="7"/>
  <c r="W4291" i="7" s="1"/>
  <c r="U4489" i="7"/>
  <c r="W4489" i="7" s="1"/>
  <c r="U4518" i="7"/>
  <c r="W4518" i="7" s="1"/>
  <c r="U4526" i="7"/>
  <c r="W4526" i="7" s="1"/>
  <c r="U4571" i="7"/>
  <c r="W4571" i="7" s="1"/>
  <c r="U4615" i="7"/>
  <c r="W4615" i="7" s="1"/>
  <c r="U4666" i="7"/>
  <c r="W4666" i="7" s="1"/>
  <c r="U4752" i="7"/>
  <c r="W4752" i="7" s="1"/>
  <c r="U3103" i="7"/>
  <c r="U3268" i="7"/>
  <c r="U3635" i="7"/>
  <c r="W3635" i="7" s="1"/>
  <c r="U3685" i="7"/>
  <c r="W3685" i="7" s="1"/>
  <c r="U3760" i="7"/>
  <c r="W3760" i="7" s="1"/>
  <c r="U3794" i="7"/>
  <c r="W3794" i="7" s="1"/>
  <c r="U3808" i="7"/>
  <c r="W3808" i="7" s="1"/>
  <c r="U3938" i="7"/>
  <c r="W3938" i="7" s="1"/>
  <c r="U3950" i="7"/>
  <c r="W3950" i="7" s="1"/>
  <c r="U3965" i="7"/>
  <c r="W3965" i="7" s="1"/>
  <c r="U3993" i="7"/>
  <c r="W3993" i="7" s="1"/>
  <c r="U4068" i="7"/>
  <c r="W4068" i="7" s="1"/>
  <c r="U4139" i="7"/>
  <c r="W4139" i="7" s="1"/>
  <c r="U4248" i="7"/>
  <c r="W4248" i="7" s="1"/>
  <c r="U4268" i="7"/>
  <c r="W4268" i="7" s="1"/>
  <c r="U4354" i="7"/>
  <c r="W4354" i="7" s="1"/>
  <c r="U4450" i="7"/>
  <c r="W4450" i="7" s="1"/>
  <c r="U3336" i="7"/>
  <c r="W3336" i="7" s="1"/>
  <c r="U3536" i="7"/>
  <c r="W3536" i="7" s="1"/>
  <c r="U3701" i="7"/>
  <c r="W3701" i="7" s="1"/>
  <c r="U3733" i="7"/>
  <c r="W3733" i="7" s="1"/>
  <c r="U3839" i="7"/>
  <c r="U4031" i="7"/>
  <c r="W4031" i="7" s="1"/>
  <c r="U4092" i="7"/>
  <c r="U4174" i="7"/>
  <c r="W4174" i="7" s="1"/>
  <c r="U4258" i="7"/>
  <c r="W4258" i="7" s="1"/>
  <c r="U4396" i="7"/>
  <c r="W4396" i="7" s="1"/>
  <c r="U4417" i="7"/>
  <c r="W4417" i="7" s="1"/>
  <c r="U4460" i="7"/>
  <c r="W4460" i="7" s="1"/>
  <c r="U4480" i="7"/>
  <c r="W4480" i="7" s="1"/>
  <c r="U4499" i="7"/>
  <c r="W4499" i="7" s="1"/>
  <c r="U4535" i="7"/>
  <c r="U2309" i="7"/>
  <c r="W2309" i="7" s="1"/>
  <c r="U3104" i="7"/>
  <c r="W3104" i="7" s="1"/>
  <c r="U3925" i="7"/>
  <c r="W3925" i="7" s="1"/>
  <c r="U3939" i="7"/>
  <c r="U3952" i="7"/>
  <c r="W3952" i="7" s="1"/>
  <c r="U4057" i="7"/>
  <c r="W4057" i="7" s="1"/>
  <c r="U4081" i="7"/>
  <c r="W4081" i="7" s="1"/>
  <c r="U4093" i="7"/>
  <c r="W4093" i="7" s="1"/>
  <c r="U4334" i="7"/>
  <c r="W4334" i="7" s="1"/>
  <c r="U4643" i="7"/>
  <c r="W4643" i="7" s="1"/>
  <c r="U3252" i="7"/>
  <c r="W3252" i="7" s="1"/>
  <c r="U3360" i="7"/>
  <c r="W3360" i="7" s="1"/>
  <c r="U3379" i="7"/>
  <c r="W3379" i="7" s="1"/>
  <c r="U3686" i="7"/>
  <c r="W3686" i="7" s="1"/>
  <c r="U3855" i="7"/>
  <c r="W3855" i="7" s="1"/>
  <c r="U3996" i="7"/>
  <c r="W3996" i="7" s="1"/>
  <c r="U4118" i="7"/>
  <c r="W4118" i="7" s="1"/>
  <c r="U4185" i="7"/>
  <c r="W4185" i="7" s="1"/>
  <c r="U2972" i="7"/>
  <c r="W2972" i="7" s="1"/>
  <c r="U3570" i="7"/>
  <c r="W3570" i="7" s="1"/>
  <c r="U3602" i="7"/>
  <c r="W3602" i="7" s="1"/>
  <c r="U3734" i="7"/>
  <c r="W3734" i="7" s="1"/>
  <c r="U3748" i="7"/>
  <c r="W3748" i="7" s="1"/>
  <c r="U3764" i="7"/>
  <c r="W3764" i="7" s="1"/>
  <c r="U3897" i="7"/>
  <c r="W3897" i="7" s="1"/>
  <c r="U3967" i="7"/>
  <c r="U4008" i="7"/>
  <c r="W4008" i="7" s="1"/>
  <c r="U4021" i="7"/>
  <c r="W4021" i="7" s="1"/>
  <c r="U4032" i="7"/>
  <c r="U4045" i="7"/>
  <c r="W4045" i="7" s="1"/>
  <c r="U4249" i="7"/>
  <c r="W4249" i="7" s="1"/>
  <c r="U4259" i="7"/>
  <c r="W4259" i="7" s="1"/>
  <c r="U4302" i="7"/>
  <c r="W4302" i="7" s="1"/>
  <c r="U4335" i="7"/>
  <c r="W4335" i="7" s="1"/>
  <c r="U4397" i="7"/>
  <c r="W4397" i="7" s="1"/>
  <c r="U4408" i="7"/>
  <c r="U4429" i="7"/>
  <c r="W4429" i="7" s="1"/>
  <c r="U4471" i="7"/>
  <c r="U3226" i="7"/>
  <c r="W3226" i="7" s="1"/>
  <c r="U3378" i="7"/>
  <c r="U3962" i="7"/>
  <c r="W3962" i="7" s="1"/>
  <c r="U4231" i="7"/>
  <c r="W4231" i="7" s="1"/>
  <c r="U4273" i="7"/>
  <c r="W4273" i="7" s="1"/>
  <c r="U4383" i="7"/>
  <c r="W4383" i="7" s="1"/>
  <c r="U4508" i="7"/>
  <c r="W4508" i="7" s="1"/>
  <c r="U4595" i="7"/>
  <c r="W4595" i="7" s="1"/>
  <c r="U4664" i="7"/>
  <c r="W4664" i="7" s="1"/>
  <c r="U4683" i="7"/>
  <c r="W4683" i="7" s="1"/>
  <c r="U4692" i="7"/>
  <c r="U4731" i="7"/>
  <c r="W4731" i="7" s="1"/>
  <c r="U4760" i="7"/>
  <c r="U4845" i="7"/>
  <c r="W4845" i="7" s="1"/>
  <c r="U4864" i="7"/>
  <c r="W4864" i="7" s="1"/>
  <c r="U4926" i="7"/>
  <c r="W4926" i="7" s="1"/>
  <c r="U4952" i="7"/>
  <c r="U4960" i="7"/>
  <c r="W4960" i="7" s="1"/>
  <c r="U4978" i="7"/>
  <c r="W4978" i="7" s="1"/>
  <c r="U21" i="7"/>
  <c r="W21" i="7" s="1"/>
  <c r="U38" i="7"/>
  <c r="W38" i="7" s="1"/>
  <c r="U64" i="7"/>
  <c r="W64" i="7" s="1"/>
  <c r="U141" i="7"/>
  <c r="W141" i="7" s="1"/>
  <c r="U176" i="7"/>
  <c r="U211" i="7"/>
  <c r="W211" i="7" s="1"/>
  <c r="U219" i="7"/>
  <c r="W219" i="7" s="1"/>
  <c r="U228" i="7"/>
  <c r="W228" i="7" s="1"/>
  <c r="U282" i="7"/>
  <c r="W282" i="7" s="1"/>
  <c r="U339" i="7"/>
  <c r="W339" i="7" s="1"/>
  <c r="U371" i="7"/>
  <c r="W371" i="7" s="1"/>
  <c r="U413" i="7"/>
  <c r="W413" i="7" s="1"/>
  <c r="U421" i="7"/>
  <c r="W421" i="7" s="1"/>
  <c r="U452" i="7"/>
  <c r="W452" i="7" s="1"/>
  <c r="U555" i="7"/>
  <c r="W555" i="7" s="1"/>
  <c r="U586" i="7"/>
  <c r="W586" i="7" s="1"/>
  <c r="U3906" i="7"/>
  <c r="W3906" i="7" s="1"/>
  <c r="U4162" i="7"/>
  <c r="W4162" i="7" s="1"/>
  <c r="U4317" i="7"/>
  <c r="W4317" i="7" s="1"/>
  <c r="U4370" i="7"/>
  <c r="W4370" i="7" s="1"/>
  <c r="U4427" i="7"/>
  <c r="W4427" i="7" s="1"/>
  <c r="U4457" i="7"/>
  <c r="W4457" i="7" s="1"/>
  <c r="U4585" i="7"/>
  <c r="U4604" i="7"/>
  <c r="W4604" i="7" s="1"/>
  <c r="U4625" i="7"/>
  <c r="W4625" i="7" s="1"/>
  <c r="U4637" i="7"/>
  <c r="U4646" i="7"/>
  <c r="W4646" i="7" s="1"/>
  <c r="U4673" i="7"/>
  <c r="W4673" i="7" s="1"/>
  <c r="U4810" i="7"/>
  <c r="U4873" i="7"/>
  <c r="W4873" i="7" s="1"/>
  <c r="U4882" i="7"/>
  <c r="W4882" i="7" s="1"/>
  <c r="U4934" i="7"/>
  <c r="W4934" i="7" s="1"/>
  <c r="U4995" i="7"/>
  <c r="W4995" i="7" s="1"/>
  <c r="U73" i="7"/>
  <c r="W73" i="7" s="1"/>
  <c r="U81" i="7"/>
  <c r="W81" i="7" s="1"/>
  <c r="U106" i="7"/>
  <c r="U115" i="7"/>
  <c r="U133" i="7"/>
  <c r="W133" i="7" s="1"/>
  <c r="U149" i="7"/>
  <c r="W149" i="7" s="1"/>
  <c r="U168" i="7"/>
  <c r="W168" i="7" s="1"/>
  <c r="U203" i="7"/>
  <c r="U236" i="7"/>
  <c r="W236" i="7" s="1"/>
  <c r="U244" i="7"/>
  <c r="U259" i="7"/>
  <c r="W259" i="7" s="1"/>
  <c r="U397" i="7"/>
  <c r="W397" i="7" s="1"/>
  <c r="U476" i="7"/>
  <c r="W476" i="7" s="1"/>
  <c r="U499" i="7"/>
  <c r="W499" i="7" s="1"/>
  <c r="U539" i="7"/>
  <c r="W539" i="7" s="1"/>
  <c r="U563" i="7"/>
  <c r="W563" i="7" s="1"/>
  <c r="U571" i="7"/>
  <c r="W571" i="7" s="1"/>
  <c r="U579" i="7"/>
  <c r="W579" i="7" s="1"/>
  <c r="U594" i="7"/>
  <c r="W594" i="7" s="1"/>
  <c r="U4274" i="7"/>
  <c r="W4274" i="7" s="1"/>
  <c r="U4290" i="7"/>
  <c r="U4497" i="7"/>
  <c r="W4497" i="7" s="1"/>
  <c r="U4556" i="7"/>
  <c r="W4556" i="7" s="1"/>
  <c r="U4566" i="7"/>
  <c r="W4566" i="7" s="1"/>
  <c r="U4576" i="7"/>
  <c r="W4576" i="7" s="1"/>
  <c r="U4684" i="7"/>
  <c r="W4684" i="7" s="1"/>
  <c r="U4712" i="7"/>
  <c r="W4712" i="7" s="1"/>
  <c r="U4721" i="7"/>
  <c r="W4721" i="7" s="1"/>
  <c r="U4742" i="7"/>
  <c r="W4742" i="7" s="1"/>
  <c r="U4751" i="7"/>
  <c r="W4751" i="7" s="1"/>
  <c r="U4790" i="7"/>
  <c r="U4800" i="7"/>
  <c r="W4800" i="7" s="1"/>
  <c r="U4837" i="7"/>
  <c r="W4837" i="7" s="1"/>
  <c r="U4892" i="7"/>
  <c r="W4892" i="7" s="1"/>
  <c r="U4901" i="7"/>
  <c r="W4901" i="7" s="1"/>
  <c r="U4918" i="7"/>
  <c r="U4987" i="7"/>
  <c r="W4987" i="7" s="1"/>
  <c r="U13" i="7"/>
  <c r="W13" i="7" s="1"/>
  <c r="U30" i="7"/>
  <c r="W30" i="7" s="1"/>
  <c r="U47" i="7"/>
  <c r="W47" i="7" s="1"/>
  <c r="U185" i="7"/>
  <c r="W185" i="7" s="1"/>
  <c r="U195" i="7"/>
  <c r="W195" i="7" s="1"/>
  <c r="U267" i="7"/>
  <c r="U275" i="7"/>
  <c r="W275" i="7" s="1"/>
  <c r="U299" i="7"/>
  <c r="W299" i="7" s="1"/>
  <c r="U348" i="7"/>
  <c r="W348" i="7" s="1"/>
  <c r="U405" i="7"/>
  <c r="U437" i="7"/>
  <c r="W437" i="7" s="1"/>
  <c r="U460" i="7"/>
  <c r="U4182" i="7"/>
  <c r="W4182" i="7" s="1"/>
  <c r="U4215" i="7"/>
  <c r="W4215" i="7" s="1"/>
  <c r="U4232" i="7"/>
  <c r="W4232" i="7" s="1"/>
  <c r="U4428" i="7"/>
  <c r="W4428" i="7" s="1"/>
  <c r="U4443" i="7"/>
  <c r="W4443" i="7" s="1"/>
  <c r="U4522" i="7"/>
  <c r="W4522" i="7" s="1"/>
  <c r="U4544" i="7"/>
  <c r="W4544" i="7" s="1"/>
  <c r="U4616" i="7"/>
  <c r="W4616" i="7" s="1"/>
  <c r="U4626" i="7"/>
  <c r="W4626" i="7" s="1"/>
  <c r="U4703" i="7"/>
  <c r="W4703" i="7" s="1"/>
  <c r="U4854" i="7"/>
  <c r="W4854" i="7" s="1"/>
  <c r="U4979" i="7"/>
  <c r="U5" i="7"/>
  <c r="W5" i="7" s="1"/>
  <c r="U220" i="7"/>
  <c r="U252" i="7"/>
  <c r="W252" i="7" s="1"/>
  <c r="U316" i="7"/>
  <c r="W316" i="7" s="1"/>
  <c r="U340" i="7"/>
  <c r="W340" i="7" s="1"/>
  <c r="U356" i="7"/>
  <c r="W356" i="7" s="1"/>
  <c r="U389" i="7"/>
  <c r="W389" i="7" s="1"/>
  <c r="U453" i="7"/>
  <c r="W453" i="7" s="1"/>
  <c r="U468" i="7"/>
  <c r="W468" i="7" s="1"/>
  <c r="U508" i="7"/>
  <c r="W508" i="7" s="1"/>
  <c r="U547" i="7"/>
  <c r="W547" i="7" s="1"/>
  <c r="U564" i="7"/>
  <c r="W564" i="7" s="1"/>
  <c r="U4386" i="7"/>
  <c r="U4533" i="7"/>
  <c r="W4533" i="7" s="1"/>
  <c r="U4605" i="7"/>
  <c r="W4605" i="7" s="1"/>
  <c r="U4665" i="7"/>
  <c r="W4665" i="7" s="1"/>
  <c r="U4761" i="7"/>
  <c r="W4761" i="7" s="1"/>
  <c r="U4770" i="7"/>
  <c r="U4819" i="7"/>
  <c r="W4819" i="7" s="1"/>
  <c r="U4961" i="7"/>
  <c r="W4961" i="7" s="1"/>
  <c r="U14" i="7"/>
  <c r="W14" i="7" s="1"/>
  <c r="U22" i="7"/>
  <c r="W22" i="7" s="1"/>
  <c r="U39" i="7"/>
  <c r="W39" i="7" s="1"/>
  <c r="U65" i="7"/>
  <c r="W65" i="7" s="1"/>
  <c r="U99" i="7"/>
  <c r="W99" i="7" s="1"/>
  <c r="U150" i="7"/>
  <c r="W150" i="7" s="1"/>
  <c r="U160" i="7"/>
  <c r="W160" i="7" s="1"/>
  <c r="U177" i="7"/>
  <c r="W177" i="7" s="1"/>
  <c r="U4201" i="7"/>
  <c r="W4201" i="7" s="1"/>
  <c r="U4371" i="7"/>
  <c r="W4371" i="7" s="1"/>
  <c r="U4401" i="7"/>
  <c r="W4401" i="7" s="1"/>
  <c r="U4567" i="7"/>
  <c r="W4567" i="7" s="1"/>
  <c r="U4596" i="7"/>
  <c r="W4596" i="7" s="1"/>
  <c r="U4638" i="7"/>
  <c r="W4638" i="7" s="1"/>
  <c r="U4865" i="7"/>
  <c r="W4865" i="7" s="1"/>
  <c r="U4893" i="7"/>
  <c r="W4893" i="7" s="1"/>
  <c r="U4971" i="7"/>
  <c r="W4971" i="7" s="1"/>
  <c r="U4996" i="7"/>
  <c r="W4996" i="7" s="1"/>
  <c r="U56" i="7"/>
  <c r="U91" i="7"/>
  <c r="U107" i="7"/>
  <c r="W107" i="7" s="1"/>
  <c r="U116" i="7"/>
  <c r="W116" i="7" s="1"/>
  <c r="U125" i="7"/>
  <c r="W125" i="7" s="1"/>
  <c r="U142" i="7"/>
  <c r="U364" i="7"/>
  <c r="W364" i="7" s="1"/>
  <c r="U372" i="7"/>
  <c r="W372" i="7" s="1"/>
  <c r="U3355" i="7"/>
  <c r="W3355" i="7" s="1"/>
  <c r="U3910" i="7"/>
  <c r="W3910" i="7" s="1"/>
  <c r="U4104" i="7"/>
  <c r="W4104" i="7" s="1"/>
  <c r="U4147" i="7"/>
  <c r="U4183" i="7"/>
  <c r="U4217" i="7"/>
  <c r="W4217" i="7" s="1"/>
  <c r="U4444" i="7"/>
  <c r="W4444" i="7" s="1"/>
  <c r="U4498" i="7"/>
  <c r="W4498" i="7" s="1"/>
  <c r="U4587" i="7"/>
  <c r="W4587" i="7" s="1"/>
  <c r="U4627" i="7"/>
  <c r="W4627" i="7" s="1"/>
  <c r="U4647" i="7"/>
  <c r="W4647" i="7" s="1"/>
  <c r="U4657" i="7"/>
  <c r="W4657" i="7" s="1"/>
  <c r="U4694" i="7"/>
  <c r="W4694" i="7" s="1"/>
  <c r="U4713" i="7"/>
  <c r="W4713" i="7" s="1"/>
  <c r="U4722" i="7"/>
  <c r="W4722" i="7" s="1"/>
  <c r="U4733" i="7"/>
  <c r="W4733" i="7" s="1"/>
  <c r="U4743" i="7"/>
  <c r="W4743" i="7" s="1"/>
  <c r="U4771" i="7"/>
  <c r="W4771" i="7" s="1"/>
  <c r="U4782" i="7"/>
  <c r="W4782" i="7" s="1"/>
  <c r="U4791" i="7"/>
  <c r="W4791" i="7" s="1"/>
  <c r="U4830" i="7"/>
  <c r="U4846" i="7"/>
  <c r="W4846" i="7" s="1"/>
  <c r="U4874" i="7"/>
  <c r="W4874" i="7" s="1"/>
  <c r="U4902" i="7"/>
  <c r="W4902" i="7" s="1"/>
  <c r="U1997" i="7"/>
  <c r="W1997" i="7" s="1"/>
  <c r="U3475" i="7"/>
  <c r="U3824" i="7"/>
  <c r="W3824" i="7" s="1"/>
  <c r="U4306" i="7"/>
  <c r="W4306" i="7" s="1"/>
  <c r="U4333" i="7"/>
  <c r="W4333" i="7" s="1"/>
  <c r="U4360" i="7"/>
  <c r="W4360" i="7" s="1"/>
  <c r="U4577" i="7"/>
  <c r="W4577" i="7" s="1"/>
  <c r="U4811" i="7"/>
  <c r="W4811" i="7" s="1"/>
  <c r="U4838" i="7"/>
  <c r="W4838" i="7" s="1"/>
  <c r="U4911" i="7"/>
  <c r="W4911" i="7" s="1"/>
  <c r="U6" i="7"/>
  <c r="W6" i="7" s="1"/>
  <c r="U4127" i="7"/>
  <c r="W4127" i="7" s="1"/>
  <c r="U4276" i="7"/>
  <c r="U4292" i="7"/>
  <c r="W4292" i="7" s="1"/>
  <c r="U4347" i="7"/>
  <c r="W4347" i="7" s="1"/>
  <c r="U4534" i="7"/>
  <c r="W4534" i="7" s="1"/>
  <c r="U4547" i="7"/>
  <c r="W4547" i="7" s="1"/>
  <c r="U4803" i="7"/>
  <c r="W4803" i="7" s="1"/>
  <c r="U4820" i="7"/>
  <c r="W4820" i="7" s="1"/>
  <c r="U4875" i="7"/>
  <c r="W4875" i="7" s="1"/>
  <c r="U3651" i="7"/>
  <c r="W3651" i="7" s="1"/>
  <c r="U4234" i="7"/>
  <c r="U4459" i="7"/>
  <c r="W4459" i="7" s="1"/>
  <c r="U4474" i="7"/>
  <c r="W4474" i="7" s="1"/>
  <c r="U4597" i="7"/>
  <c r="W4597" i="7" s="1"/>
  <c r="U4607" i="7"/>
  <c r="W4607" i="7" s="1"/>
  <c r="U4618" i="7"/>
  <c r="W4618" i="7" s="1"/>
  <c r="U4639" i="7"/>
  <c r="W4639" i="7" s="1"/>
  <c r="U4686" i="7"/>
  <c r="W4686" i="7" s="1"/>
  <c r="U3477" i="7"/>
  <c r="W3477" i="7" s="1"/>
  <c r="U4128" i="7"/>
  <c r="W4128" i="7" s="1"/>
  <c r="U4169" i="7"/>
  <c r="W4169" i="7" s="1"/>
  <c r="U4320" i="7"/>
  <c r="W4320" i="7" s="1"/>
  <c r="U4361" i="7"/>
  <c r="W4361" i="7" s="1"/>
  <c r="U4416" i="7"/>
  <c r="W4416" i="7" s="1"/>
  <c r="U4487" i="7"/>
  <c r="W4487" i="7" s="1"/>
  <c r="U4588" i="7"/>
  <c r="W4588" i="7" s="1"/>
  <c r="U4648" i="7"/>
  <c r="W4648" i="7" s="1"/>
  <c r="U4714" i="7"/>
  <c r="W4714" i="7" s="1"/>
  <c r="U4734" i="7"/>
  <c r="W4734" i="7" s="1"/>
  <c r="U4754" i="7"/>
  <c r="U4763" i="7"/>
  <c r="W4763" i="7" s="1"/>
  <c r="U4773" i="7"/>
  <c r="W4773" i="7" s="1"/>
  <c r="U4847" i="7"/>
  <c r="W4847" i="7" s="1"/>
  <c r="U3359" i="7"/>
  <c r="W3359" i="7" s="1"/>
  <c r="U3418" i="7"/>
  <c r="W3418" i="7" s="1"/>
  <c r="U4203" i="7"/>
  <c r="W4203" i="7" s="1"/>
  <c r="U4402" i="7"/>
  <c r="W4402" i="7" s="1"/>
  <c r="U4513" i="7"/>
  <c r="W4513" i="7" s="1"/>
  <c r="U4568" i="7"/>
  <c r="W4568" i="7" s="1"/>
  <c r="U4658" i="7"/>
  <c r="W4658" i="7" s="1"/>
  <c r="U4705" i="7"/>
  <c r="W4705" i="7" s="1"/>
  <c r="U4724" i="7"/>
  <c r="W4724" i="7" s="1"/>
  <c r="U4783" i="7"/>
  <c r="W4783" i="7" s="1"/>
  <c r="U4839" i="7"/>
  <c r="W4839" i="7" s="1"/>
  <c r="U3653" i="7"/>
  <c r="W3653" i="7" s="1"/>
  <c r="U4307" i="7"/>
  <c r="W4307" i="7" s="1"/>
  <c r="U4461" i="7"/>
  <c r="U4488" i="7"/>
  <c r="W4488" i="7" s="1"/>
  <c r="U4630" i="7"/>
  <c r="W4630" i="7" s="1"/>
  <c r="U4812" i="7"/>
  <c r="W4812" i="7" s="1"/>
  <c r="U4822" i="7"/>
  <c r="W4822" i="7" s="1"/>
  <c r="U4831" i="7"/>
  <c r="W4831" i="7" s="1"/>
  <c r="U4867" i="7"/>
  <c r="W4867" i="7" s="1"/>
  <c r="U4170" i="7"/>
  <c r="W4170" i="7" s="1"/>
  <c r="U4362" i="7"/>
  <c r="W4362" i="7" s="1"/>
  <c r="U4433" i="7"/>
  <c r="W4433" i="7" s="1"/>
  <c r="U4475" i="7"/>
  <c r="W4475" i="7" s="1"/>
  <c r="U4525" i="7"/>
  <c r="W4525" i="7" s="1"/>
  <c r="U4589" i="7"/>
  <c r="W4589" i="7" s="1"/>
  <c r="U4609" i="7"/>
  <c r="W4609" i="7" s="1"/>
  <c r="U4667" i="7"/>
  <c r="W4667" i="7" s="1"/>
  <c r="U4678" i="7"/>
  <c r="W4678" i="7" s="1"/>
  <c r="U4696" i="7"/>
  <c r="W4696" i="7" s="1"/>
  <c r="U4735" i="7"/>
  <c r="W4735" i="7" s="1"/>
  <c r="U4804" i="7"/>
  <c r="W4804" i="7" s="1"/>
  <c r="U4152" i="7"/>
  <c r="W4152" i="7" s="1"/>
  <c r="U4221" i="7"/>
  <c r="W4221" i="7" s="1"/>
  <c r="U4236" i="7"/>
  <c r="W4236" i="7" s="1"/>
  <c r="U4265" i="7"/>
  <c r="W4265" i="7" s="1"/>
  <c r="U4322" i="7"/>
  <c r="W4322" i="7" s="1"/>
  <c r="U4619" i="7"/>
  <c r="W4619" i="7" s="1"/>
  <c r="U4650" i="7"/>
  <c r="W4650" i="7" s="1"/>
  <c r="U4687" i="7"/>
  <c r="W4687" i="7" s="1"/>
  <c r="U4715" i="7"/>
  <c r="W4715" i="7" s="1"/>
  <c r="U4725" i="7"/>
  <c r="W4725" i="7" s="1"/>
  <c r="U4774" i="7"/>
  <c r="W4774" i="7" s="1"/>
  <c r="U4849" i="7"/>
  <c r="W4849" i="7" s="1"/>
  <c r="U4858" i="7"/>
  <c r="W4858" i="7" s="1"/>
  <c r="U4895" i="7"/>
  <c r="W4895" i="7" s="1"/>
  <c r="U4349" i="7"/>
  <c r="W4349" i="7" s="1"/>
  <c r="U4569" i="7"/>
  <c r="W4569" i="7" s="1"/>
  <c r="U4640" i="7"/>
  <c r="W4640" i="7" s="1"/>
  <c r="U4659" i="7"/>
  <c r="W4659" i="7" s="1"/>
  <c r="U4706" i="7"/>
  <c r="W4706" i="7" s="1"/>
  <c r="U4794" i="7"/>
  <c r="W4794" i="7" s="1"/>
  <c r="U4823" i="7"/>
  <c r="W4823" i="7" s="1"/>
  <c r="U4878" i="7"/>
  <c r="W4878" i="7" s="1"/>
  <c r="U4004" i="7"/>
  <c r="W4004" i="7" s="1"/>
  <c r="U4237" i="7"/>
  <c r="W4237" i="7" s="1"/>
  <c r="U4308" i="7"/>
  <c r="U4363" i="7"/>
  <c r="W4363" i="7" s="1"/>
  <c r="U4449" i="7"/>
  <c r="W4449" i="7" s="1"/>
  <c r="U4550" i="7"/>
  <c r="W4550" i="7" s="1"/>
  <c r="U4561" i="7"/>
  <c r="W4561" i="7" s="1"/>
  <c r="U4580" i="7"/>
  <c r="W4580" i="7" s="1"/>
  <c r="U4631" i="7"/>
  <c r="U4651" i="7"/>
  <c r="W4651" i="7" s="1"/>
  <c r="U4747" i="7"/>
  <c r="W4747" i="7" s="1"/>
  <c r="U4756" i="7"/>
  <c r="W4756" i="7" s="1"/>
  <c r="U4134" i="7"/>
  <c r="W4134" i="7" s="1"/>
  <c r="U4281" i="7"/>
  <c r="W4281" i="7" s="1"/>
  <c r="U4339" i="7"/>
  <c r="W4339" i="7" s="1"/>
  <c r="U4350" i="7"/>
  <c r="W4350" i="7" s="1"/>
  <c r="U4405" i="7"/>
  <c r="W4405" i="7" s="1"/>
  <c r="U4476" i="7"/>
  <c r="W4476" i="7" s="1"/>
  <c r="U4490" i="7"/>
  <c r="W4490" i="7" s="1"/>
  <c r="U4504" i="7"/>
  <c r="W4504" i="7" s="1"/>
  <c r="U4600" i="7"/>
  <c r="W4600" i="7" s="1"/>
  <c r="U4610" i="7"/>
  <c r="W4610" i="7" s="1"/>
  <c r="U4620" i="7"/>
  <c r="W4620" i="7" s="1"/>
  <c r="U4679" i="7"/>
  <c r="W4679" i="7" s="1"/>
  <c r="U4716" i="7"/>
  <c r="W4716" i="7" s="1"/>
  <c r="U4726" i="7"/>
  <c r="W4726" i="7" s="1"/>
  <c r="U4736" i="7"/>
  <c r="W4736" i="7" s="1"/>
  <c r="U4784" i="7"/>
  <c r="W4784" i="7" s="1"/>
  <c r="U4238" i="7"/>
  <c r="W4238" i="7" s="1"/>
  <c r="U4252" i="7"/>
  <c r="W4252" i="7" s="1"/>
  <c r="U4324" i="7"/>
  <c r="W4324" i="7" s="1"/>
  <c r="U4421" i="7"/>
  <c r="W4421" i="7" s="1"/>
  <c r="U4435" i="7"/>
  <c r="U4465" i="7"/>
  <c r="W4465" i="7" s="1"/>
  <c r="U4540" i="7"/>
  <c r="W4540" i="7" s="1"/>
  <c r="U4581" i="7"/>
  <c r="W4581" i="7" s="1"/>
  <c r="U4775" i="7"/>
  <c r="W4775" i="7" s="1"/>
  <c r="U4805" i="7"/>
  <c r="W4805" i="7" s="1"/>
  <c r="U4570" i="7"/>
  <c r="W4570" i="7" s="1"/>
  <c r="U4591" i="7"/>
  <c r="W4591" i="7" s="1"/>
  <c r="U4641" i="7"/>
  <c r="W4641" i="7" s="1"/>
  <c r="U4670" i="7"/>
  <c r="W4670" i="7" s="1"/>
  <c r="U4688" i="7"/>
  <c r="W4688" i="7" s="1"/>
  <c r="U4698" i="7"/>
  <c r="W4698" i="7" s="1"/>
  <c r="U4707" i="7"/>
  <c r="W4707" i="7" s="1"/>
  <c r="U3979" i="7"/>
  <c r="W3979" i="7" s="1"/>
  <c r="U4135" i="7"/>
  <c r="W4135" i="7" s="1"/>
  <c r="U4253" i="7"/>
  <c r="W4253" i="7" s="1"/>
  <c r="U4298" i="7"/>
  <c r="W4298" i="7" s="1"/>
  <c r="U4393" i="7"/>
  <c r="W4393" i="7" s="1"/>
  <c r="U4407" i="7"/>
  <c r="W4407" i="7" s="1"/>
  <c r="U4516" i="7"/>
  <c r="W4516" i="7" s="1"/>
  <c r="U4601" i="7"/>
  <c r="W4601" i="7" s="1"/>
  <c r="U4748" i="7"/>
  <c r="W4748" i="7" s="1"/>
  <c r="U4766" i="7"/>
  <c r="W4766" i="7" s="1"/>
  <c r="U4833" i="7"/>
  <c r="W4833" i="7" s="1"/>
  <c r="U4842" i="7"/>
  <c r="W4842" i="7" s="1"/>
  <c r="U4870" i="7"/>
  <c r="W4870" i="7" s="1"/>
  <c r="U4879" i="7"/>
  <c r="W4879" i="7" s="1"/>
  <c r="U4957" i="7"/>
  <c r="W4957" i="7" s="1"/>
  <c r="U4983" i="7"/>
  <c r="W4983" i="7" s="1"/>
  <c r="U10" i="7"/>
  <c r="W10" i="7" s="1"/>
  <c r="U18" i="7"/>
  <c r="W18" i="7" s="1"/>
  <c r="U26" i="7"/>
  <c r="W26" i="7" s="1"/>
  <c r="U35" i="7"/>
  <c r="W35" i="7" s="1"/>
  <c r="U44" i="7"/>
  <c r="W44" i="7" s="1"/>
  <c r="U60" i="7"/>
  <c r="W60" i="7" s="1"/>
  <c r="U78" i="7"/>
  <c r="U163" i="7"/>
  <c r="W163" i="7" s="1"/>
  <c r="U182" i="7"/>
  <c r="W182" i="7" s="1"/>
  <c r="U3779" i="7"/>
  <c r="W3779" i="7" s="1"/>
  <c r="U4158" i="7"/>
  <c r="W4158" i="7" s="1"/>
  <c r="U4224" i="7"/>
  <c r="W4224" i="7" s="1"/>
  <c r="U4267" i="7"/>
  <c r="W4267" i="7" s="1"/>
  <c r="U4365" i="7"/>
  <c r="W4365" i="7" s="1"/>
  <c r="U4379" i="7"/>
  <c r="W4379" i="7" s="1"/>
  <c r="U4451" i="7"/>
  <c r="W4451" i="7" s="1"/>
  <c r="U4505" i="7"/>
  <c r="W4505" i="7" s="1"/>
  <c r="U4541" i="7"/>
  <c r="W4541" i="7" s="1"/>
  <c r="U4562" i="7"/>
  <c r="W4562" i="7" s="1"/>
  <c r="U4611" i="7"/>
  <c r="W4611" i="7" s="1"/>
  <c r="U4661" i="7"/>
  <c r="W4661" i="7" s="1"/>
  <c r="U4757" i="7"/>
  <c r="W4757" i="7" s="1"/>
  <c r="U4785" i="7"/>
  <c r="W4785" i="7" s="1"/>
  <c r="U4796" i="7"/>
  <c r="W4796" i="7" s="1"/>
  <c r="U4299" i="7"/>
  <c r="W4299" i="7" s="1"/>
  <c r="U4312" i="7"/>
  <c r="W4312" i="7" s="1"/>
  <c r="U4453" i="7"/>
  <c r="W4453" i="7" s="1"/>
  <c r="U4479" i="7"/>
  <c r="W4479" i="7" s="1"/>
  <c r="U4494" i="7"/>
  <c r="W4494" i="7" s="1"/>
  <c r="U4623" i="7"/>
  <c r="W4623" i="7" s="1"/>
  <c r="U4653" i="7"/>
  <c r="W4653" i="7" s="1"/>
  <c r="U4671" i="7"/>
  <c r="U4728" i="7"/>
  <c r="W4728" i="7" s="1"/>
  <c r="U4749" i="7"/>
  <c r="W4749" i="7" s="1"/>
  <c r="U4138" i="7"/>
  <c r="W4138" i="7" s="1"/>
  <c r="U4159" i="7"/>
  <c r="W4159" i="7" s="1"/>
  <c r="U4227" i="7"/>
  <c r="W4227" i="7" s="1"/>
  <c r="U4269" i="7"/>
  <c r="W4269" i="7" s="1"/>
  <c r="U4328" i="7"/>
  <c r="W4328" i="7" s="1"/>
  <c r="U4380" i="7"/>
  <c r="W4380" i="7" s="1"/>
  <c r="U4424" i="7"/>
  <c r="W4424" i="7" s="1"/>
  <c r="U4542" i="7"/>
  <c r="W4542" i="7" s="1"/>
  <c r="U4553" i="7"/>
  <c r="W4553" i="7" s="1"/>
  <c r="U4563" i="7"/>
  <c r="W4563" i="7" s="1"/>
  <c r="U4602" i="7"/>
  <c r="W4602" i="7" s="1"/>
  <c r="U4612" i="7"/>
  <c r="W4612" i="7" s="1"/>
  <c r="U4633" i="7"/>
  <c r="W4633" i="7" s="1"/>
  <c r="U4699" i="7"/>
  <c r="W4699" i="7" s="1"/>
  <c r="U4740" i="7"/>
  <c r="W4740" i="7" s="1"/>
  <c r="U4787" i="7"/>
  <c r="W4787" i="7" s="1"/>
  <c r="U4797" i="7"/>
  <c r="W4797" i="7" s="1"/>
  <c r="U4880" i="7"/>
  <c r="W4880" i="7" s="1"/>
  <c r="U4907" i="7"/>
  <c r="W4907" i="7" s="1"/>
  <c r="U11" i="7"/>
  <c r="W11" i="7" s="1"/>
  <c r="U71" i="7"/>
  <c r="W71" i="7" s="1"/>
  <c r="U79" i="7"/>
  <c r="W79" i="7" s="1"/>
  <c r="U113" i="7"/>
  <c r="W113" i="7" s="1"/>
  <c r="U183" i="7"/>
  <c r="U250" i="7"/>
  <c r="W250" i="7" s="1"/>
  <c r="U265" i="7"/>
  <c r="W265" i="7" s="1"/>
  <c r="U280" i="7"/>
  <c r="W280" i="7" s="1"/>
  <c r="U297" i="7"/>
  <c r="W297" i="7" s="1"/>
  <c r="U305" i="7"/>
  <c r="W305" i="7" s="1"/>
  <c r="U313" i="7"/>
  <c r="W313" i="7" s="1"/>
  <c r="U4194" i="7"/>
  <c r="W4194" i="7" s="1"/>
  <c r="U4242" i="7"/>
  <c r="U4256" i="7"/>
  <c r="W4256" i="7" s="1"/>
  <c r="U4286" i="7"/>
  <c r="W4286" i="7" s="1"/>
  <c r="U4395" i="7"/>
  <c r="W4395" i="7" s="1"/>
  <c r="U4410" i="7"/>
  <c r="W4410" i="7" s="1"/>
  <c r="U4437" i="7"/>
  <c r="W4437" i="7" s="1"/>
  <c r="U4506" i="7"/>
  <c r="W4506" i="7" s="1"/>
  <c r="U4531" i="7"/>
  <c r="W4531" i="7" s="1"/>
  <c r="U4593" i="7"/>
  <c r="W4593" i="7" s="1"/>
  <c r="U4681" i="7"/>
  <c r="W4681" i="7" s="1"/>
  <c r="U4826" i="7"/>
  <c r="W4826" i="7" s="1"/>
  <c r="U4852" i="7"/>
  <c r="W4852" i="7" s="1"/>
  <c r="U4861" i="7"/>
  <c r="W4861" i="7" s="1"/>
  <c r="U4924" i="7"/>
  <c r="W4924" i="7" s="1"/>
  <c r="U5002" i="7"/>
  <c r="W5002" i="7" s="1"/>
  <c r="U19" i="7"/>
  <c r="U28" i="7"/>
  <c r="U140" i="7"/>
  <c r="W140" i="7" s="1"/>
  <c r="U192" i="7"/>
  <c r="U226" i="7"/>
  <c r="W226" i="7" s="1"/>
  <c r="U322" i="7"/>
  <c r="U338" i="7"/>
  <c r="W338" i="7" s="1"/>
  <c r="U362" i="7"/>
  <c r="W362" i="7" s="1"/>
  <c r="U3493" i="7"/>
  <c r="W3493" i="7" s="1"/>
  <c r="U3582" i="7"/>
  <c r="W3582" i="7" s="1"/>
  <c r="U4044" i="7"/>
  <c r="W4044" i="7" s="1"/>
  <c r="U4425" i="7"/>
  <c r="W4425" i="7" s="1"/>
  <c r="U4495" i="7"/>
  <c r="W4495" i="7" s="1"/>
  <c r="U4584" i="7"/>
  <c r="W4584" i="7" s="1"/>
  <c r="U4663" i="7"/>
  <c r="W4663" i="7" s="1"/>
  <c r="U4768" i="7"/>
  <c r="W4768" i="7" s="1"/>
  <c r="U4817" i="7"/>
  <c r="W4817" i="7" s="1"/>
  <c r="U4889" i="7"/>
  <c r="W4889" i="7" s="1"/>
  <c r="U4985" i="7"/>
  <c r="U87" i="7"/>
  <c r="U122" i="7"/>
  <c r="W122" i="7" s="1"/>
  <c r="U131" i="7"/>
  <c r="W131" i="7" s="1"/>
  <c r="U210" i="7"/>
  <c r="W210" i="7" s="1"/>
  <c r="U243" i="7"/>
  <c r="W243" i="7" s="1"/>
  <c r="U4099" i="7"/>
  <c r="W4099" i="7" s="1"/>
  <c r="U4180" i="7"/>
  <c r="W4180" i="7" s="1"/>
  <c r="U4300" i="7"/>
  <c r="W4300" i="7" s="1"/>
  <c r="U4330" i="7"/>
  <c r="W4330" i="7" s="1"/>
  <c r="U4411" i="7"/>
  <c r="W4411" i="7" s="1"/>
  <c r="U4564" i="7"/>
  <c r="W4564" i="7" s="1"/>
  <c r="U4575" i="7"/>
  <c r="W4575" i="7" s="1"/>
  <c r="U4603" i="7"/>
  <c r="W4603" i="7" s="1"/>
  <c r="U4613" i="7"/>
  <c r="W4613" i="7" s="1"/>
  <c r="U4624" i="7"/>
  <c r="W4624" i="7" s="1"/>
  <c r="U4654" i="7"/>
  <c r="U4700" i="7"/>
  <c r="W4700" i="7" s="1"/>
  <c r="U4720" i="7"/>
  <c r="W4720" i="7" s="1"/>
  <c r="U4741" i="7"/>
  <c r="W4741" i="7" s="1"/>
  <c r="U4750" i="7"/>
  <c r="W4750" i="7" s="1"/>
  <c r="U4788" i="7"/>
  <c r="W4788" i="7" s="1"/>
  <c r="U4809" i="7"/>
  <c r="W4809" i="7" s="1"/>
  <c r="U4900" i="7"/>
  <c r="W4900" i="7" s="1"/>
  <c r="U4925" i="7"/>
  <c r="W4925" i="7" s="1"/>
  <c r="U4994" i="7"/>
  <c r="W4994" i="7" s="1"/>
  <c r="U46" i="7"/>
  <c r="W46" i="7" s="1"/>
  <c r="U72" i="7"/>
  <c r="W72" i="7" s="1"/>
  <c r="U80" i="7"/>
  <c r="W80" i="7" s="1"/>
  <c r="U105" i="7"/>
  <c r="W105" i="7" s="1"/>
  <c r="U114" i="7"/>
  <c r="U167" i="7"/>
  <c r="W167" i="7" s="1"/>
  <c r="U251" i="7"/>
  <c r="U258" i="7"/>
  <c r="W258" i="7" s="1"/>
  <c r="U298" i="7"/>
  <c r="W298" i="7" s="1"/>
  <c r="U396" i="7"/>
  <c r="W396" i="7" s="1"/>
  <c r="U404" i="7"/>
  <c r="W404" i="7" s="1"/>
  <c r="U4257" i="7"/>
  <c r="W4257" i="7" s="1"/>
  <c r="U4426" i="7"/>
  <c r="W4426" i="7" s="1"/>
  <c r="U4456" i="7"/>
  <c r="W4456" i="7" s="1"/>
  <c r="U4483" i="7"/>
  <c r="W4483" i="7" s="1"/>
  <c r="U4532" i="7"/>
  <c r="W4532" i="7" s="1"/>
  <c r="U4682" i="7"/>
  <c r="W4682" i="7" s="1"/>
  <c r="U4711" i="7"/>
  <c r="W4711" i="7" s="1"/>
  <c r="U4881" i="7"/>
  <c r="W4881" i="7" s="1"/>
  <c r="U4908" i="7"/>
  <c r="W4908" i="7" s="1"/>
  <c r="U4942" i="7"/>
  <c r="W4942" i="7" s="1"/>
  <c r="U4986" i="7"/>
  <c r="W4986" i="7" s="1"/>
  <c r="U4" i="7"/>
  <c r="W4" i="7" s="1"/>
  <c r="U12" i="7"/>
  <c r="U29" i="7"/>
  <c r="W29" i="7" s="1"/>
  <c r="U88" i="7"/>
  <c r="W88" i="7" s="1"/>
  <c r="U4161" i="7"/>
  <c r="W4161" i="7" s="1"/>
  <c r="U4243" i="7"/>
  <c r="W4243" i="7" s="1"/>
  <c r="U4468" i="7"/>
  <c r="W4468" i="7" s="1"/>
  <c r="U4521" i="7"/>
  <c r="U4543" i="7"/>
  <c r="W4543" i="7" s="1"/>
  <c r="U4769" i="7"/>
  <c r="W4769" i="7" s="1"/>
  <c r="U4778" i="7"/>
  <c r="W4778" i="7" s="1"/>
  <c r="U4799" i="7"/>
  <c r="W4799" i="7" s="1"/>
  <c r="U4818" i="7"/>
  <c r="W4818" i="7" s="1"/>
  <c r="U4853" i="7"/>
  <c r="W4853" i="7" s="1"/>
  <c r="U4891" i="7"/>
  <c r="W4891" i="7" s="1"/>
  <c r="U98" i="7"/>
  <c r="W98" i="7" s="1"/>
  <c r="U123" i="7"/>
  <c r="W123" i="7" s="1"/>
  <c r="U184" i="7"/>
  <c r="W184" i="7" s="1"/>
  <c r="U194" i="7"/>
  <c r="W194" i="7" s="1"/>
  <c r="U4920" i="7"/>
  <c r="W4920" i="7" s="1"/>
  <c r="U4932" i="7"/>
  <c r="W4932" i="7" s="1"/>
  <c r="U4997" i="7"/>
  <c r="W4997" i="7" s="1"/>
  <c r="U196" i="7"/>
  <c r="W196" i="7" s="1"/>
  <c r="U217" i="7"/>
  <c r="U249" i="7"/>
  <c r="W249" i="7" s="1"/>
  <c r="U328" i="7"/>
  <c r="W328" i="7" s="1"/>
  <c r="U337" i="7"/>
  <c r="W337" i="7" s="1"/>
  <c r="U346" i="7"/>
  <c r="W346" i="7" s="1"/>
  <c r="U385" i="7"/>
  <c r="W385" i="7" s="1"/>
  <c r="U415" i="7"/>
  <c r="W415" i="7" s="1"/>
  <c r="U432" i="7"/>
  <c r="W432" i="7" s="1"/>
  <c r="U440" i="7"/>
  <c r="W440" i="7" s="1"/>
  <c r="U475" i="7"/>
  <c r="W475" i="7" s="1"/>
  <c r="U598" i="7"/>
  <c r="W598" i="7" s="1"/>
  <c r="U442" i="7"/>
  <c r="W442" i="7" s="1"/>
  <c r="U477" i="7"/>
  <c r="W477" i="7" s="1"/>
  <c r="U583" i="7"/>
  <c r="W583" i="7" s="1"/>
  <c r="U592" i="7"/>
  <c r="W592" i="7" s="1"/>
  <c r="U352" i="7"/>
  <c r="W352" i="7" s="1"/>
  <c r="U481" i="7"/>
  <c r="W481" i="7" s="1"/>
  <c r="U23" i="7"/>
  <c r="W23" i="7" s="1"/>
  <c r="U59" i="7"/>
  <c r="W59" i="7" s="1"/>
  <c r="U171" i="7"/>
  <c r="W171" i="7" s="1"/>
  <c r="U366" i="7"/>
  <c r="U424" i="7"/>
  <c r="W424" i="7" s="1"/>
  <c r="U484" i="7"/>
  <c r="W484" i="7" s="1"/>
  <c r="U493" i="7"/>
  <c r="W493" i="7" s="1"/>
  <c r="U511" i="7"/>
  <c r="U519" i="7"/>
  <c r="W519" i="7" s="1"/>
  <c r="U495" i="7"/>
  <c r="W495" i="7" s="1"/>
  <c r="U591" i="7"/>
  <c r="W591" i="7" s="1"/>
  <c r="U601" i="7"/>
  <c r="W601" i="7" s="1"/>
  <c r="U204" i="7"/>
  <c r="W204" i="7" s="1"/>
  <c r="U373" i="7"/>
  <c r="W373" i="7" s="1"/>
  <c r="U412" i="7"/>
  <c r="W412" i="7" s="1"/>
  <c r="U490" i="7"/>
  <c r="W490" i="7" s="1"/>
  <c r="U4672" i="7"/>
  <c r="W4672" i="7" s="1"/>
  <c r="U4776" i="7"/>
  <c r="W4776" i="7" s="1"/>
  <c r="U4825" i="7"/>
  <c r="W4825" i="7" s="1"/>
  <c r="U4860" i="7"/>
  <c r="W4860" i="7" s="1"/>
  <c r="U4933" i="7"/>
  <c r="W4933" i="7" s="1"/>
  <c r="U4958" i="7"/>
  <c r="W4958" i="7" s="1"/>
  <c r="U4973" i="7"/>
  <c r="W4973" i="7" s="1"/>
  <c r="U74" i="7"/>
  <c r="U97" i="7"/>
  <c r="W97" i="7" s="1"/>
  <c r="U135" i="7"/>
  <c r="W135" i="7" s="1"/>
  <c r="U218" i="7"/>
  <c r="U239" i="7"/>
  <c r="W239" i="7" s="1"/>
  <c r="U287" i="7"/>
  <c r="W287" i="7" s="1"/>
  <c r="U318" i="7"/>
  <c r="W318" i="7" s="1"/>
  <c r="U376" i="7"/>
  <c r="W376" i="7" s="1"/>
  <c r="U441" i="7"/>
  <c r="W441" i="7" s="1"/>
  <c r="U458" i="7"/>
  <c r="W458" i="7" s="1"/>
  <c r="U502" i="7"/>
  <c r="W502" i="7" s="1"/>
  <c r="U528" i="7"/>
  <c r="U565" i="7"/>
  <c r="W565" i="7" s="1"/>
  <c r="U459" i="7"/>
  <c r="W459" i="7" s="1"/>
  <c r="U4904" i="7"/>
  <c r="W4904" i="7" s="1"/>
  <c r="U225" i="7"/>
  <c r="W225" i="7" s="1"/>
  <c r="U456" i="7"/>
  <c r="W456" i="7" s="1"/>
  <c r="U104" i="7"/>
  <c r="W104" i="7" s="1"/>
  <c r="U4843" i="7"/>
  <c r="W4843" i="7" s="1"/>
  <c r="U4947" i="7"/>
  <c r="W4947" i="7" s="1"/>
  <c r="U121" i="7"/>
  <c r="W121" i="7" s="1"/>
  <c r="U147" i="7"/>
  <c r="W147" i="7" s="1"/>
  <c r="U230" i="7"/>
  <c r="W230" i="7" s="1"/>
  <c r="U269" i="7"/>
  <c r="W269" i="7" s="1"/>
  <c r="U278" i="7"/>
  <c r="W278" i="7" s="1"/>
  <c r="U329" i="7"/>
  <c r="W329" i="7" s="1"/>
  <c r="U347" i="7"/>
  <c r="W347" i="7" s="1"/>
  <c r="U450" i="7"/>
  <c r="W450" i="7" s="1"/>
  <c r="U538" i="7"/>
  <c r="W538" i="7" s="1"/>
  <c r="U546" i="7"/>
  <c r="W546" i="7" s="1"/>
  <c r="U433" i="7"/>
  <c r="W433" i="7" s="1"/>
  <c r="U377" i="7"/>
  <c r="W377" i="7" s="1"/>
  <c r="U425" i="7"/>
  <c r="W425" i="7" s="1"/>
  <c r="U451" i="7"/>
  <c r="W451" i="7" s="1"/>
  <c r="U584" i="7"/>
  <c r="W584" i="7" s="1"/>
  <c r="U246" i="7"/>
  <c r="W246" i="7" s="1"/>
  <c r="U578" i="7"/>
  <c r="W578" i="7" s="1"/>
  <c r="U4967" i="7"/>
  <c r="U4777" i="7"/>
  <c r="W4777" i="7" s="1"/>
  <c r="U4896" i="7"/>
  <c r="W4896" i="7" s="1"/>
  <c r="U4998" i="7"/>
  <c r="U85" i="7"/>
  <c r="W85" i="7" s="1"/>
  <c r="U110" i="7"/>
  <c r="U197" i="7"/>
  <c r="W197" i="7" s="1"/>
  <c r="U208" i="7"/>
  <c r="W208" i="7" s="1"/>
  <c r="U357" i="7"/>
  <c r="W357" i="7" s="1"/>
  <c r="U386" i="7"/>
  <c r="W386" i="7" s="1"/>
  <c r="U573" i="7"/>
  <c r="W573" i="7" s="1"/>
  <c r="U548" i="7"/>
  <c r="W548" i="7" s="1"/>
  <c r="U521" i="7"/>
  <c r="W521" i="7" s="1"/>
  <c r="U4844" i="7"/>
  <c r="W4844" i="7" s="1"/>
  <c r="U4921" i="7"/>
  <c r="W4921" i="7" s="1"/>
  <c r="U36" i="7"/>
  <c r="W36" i="7" s="1"/>
  <c r="U240" i="7"/>
  <c r="W240" i="7" s="1"/>
  <c r="U261" i="7"/>
  <c r="W261" i="7" s="1"/>
  <c r="U309" i="7"/>
  <c r="U407" i="7"/>
  <c r="U485" i="7"/>
  <c r="W485" i="7" s="1"/>
  <c r="U494" i="7"/>
  <c r="W494" i="7" s="1"/>
  <c r="U503" i="7"/>
  <c r="W503" i="7" s="1"/>
  <c r="U512" i="7"/>
  <c r="U520" i="7"/>
  <c r="W520" i="7" s="1"/>
  <c r="U599" i="7"/>
  <c r="W599" i="7" s="1"/>
  <c r="U387" i="7"/>
  <c r="W387" i="7" s="1"/>
  <c r="U530" i="7"/>
  <c r="W530" i="7" s="1"/>
  <c r="U4992" i="7"/>
  <c r="W4992" i="7" s="1"/>
  <c r="U4340" i="7"/>
  <c r="W4340" i="7" s="1"/>
  <c r="U4999" i="7"/>
  <c r="U24" i="7"/>
  <c r="W24" i="7" s="1"/>
  <c r="U50" i="7"/>
  <c r="W50" i="7" s="1"/>
  <c r="U136" i="7"/>
  <c r="W136" i="7" s="1"/>
  <c r="U148" i="7"/>
  <c r="W148" i="7" s="1"/>
  <c r="U161" i="7"/>
  <c r="U289" i="7"/>
  <c r="W289" i="7" s="1"/>
  <c r="U319" i="7"/>
  <c r="W319" i="7" s="1"/>
  <c r="U398" i="7"/>
  <c r="W398" i="7" s="1"/>
  <c r="U3375" i="7"/>
  <c r="W3375" i="7" s="1"/>
  <c r="U4195" i="7"/>
  <c r="W4195" i="7" s="1"/>
  <c r="U4284" i="7"/>
  <c r="W4284" i="7" s="1"/>
  <c r="U4974" i="7"/>
  <c r="W4974" i="7" s="1"/>
  <c r="U37" i="7"/>
  <c r="W37" i="7" s="1"/>
  <c r="U86" i="7"/>
  <c r="W86" i="7" s="1"/>
  <c r="U111" i="7"/>
  <c r="W111" i="7" s="1"/>
  <c r="U231" i="7"/>
  <c r="W231" i="7" s="1"/>
  <c r="U300" i="7"/>
  <c r="W300" i="7" s="1"/>
  <c r="U368" i="7"/>
  <c r="W368" i="7" s="1"/>
  <c r="U408" i="7"/>
  <c r="W408" i="7" s="1"/>
  <c r="U4255" i="7"/>
  <c r="W4255" i="7" s="1"/>
  <c r="U4341" i="7"/>
  <c r="W4341" i="7" s="1"/>
  <c r="U4806" i="7"/>
  <c r="W4806" i="7" s="1"/>
  <c r="U4912" i="7"/>
  <c r="W4912" i="7" s="1"/>
  <c r="U4922" i="7"/>
  <c r="W4922" i="7" s="1"/>
  <c r="U4948" i="7"/>
  <c r="W4948" i="7" s="1"/>
  <c r="U4988" i="7"/>
  <c r="U174" i="7"/>
  <c r="W174" i="7" s="1"/>
  <c r="U188" i="7"/>
  <c r="W188" i="7" s="1"/>
  <c r="U209" i="7"/>
  <c r="W209" i="7" s="1"/>
  <c r="U270" i="7"/>
  <c r="W270" i="7" s="1"/>
  <c r="U279" i="7"/>
  <c r="U330" i="7"/>
  <c r="W330" i="7" s="1"/>
  <c r="U358" i="7"/>
  <c r="W358" i="7" s="1"/>
  <c r="U388" i="7"/>
  <c r="W388" i="7" s="1"/>
  <c r="U417" i="7"/>
  <c r="W417" i="7" s="1"/>
  <c r="U4898" i="7"/>
  <c r="W4898" i="7" s="1"/>
  <c r="U63" i="7"/>
  <c r="W63" i="7" s="1"/>
  <c r="U76" i="7"/>
  <c r="U290" i="7"/>
  <c r="W290" i="7" s="1"/>
  <c r="U310" i="7"/>
  <c r="U469" i="7"/>
  <c r="W469" i="7" s="1"/>
  <c r="U504" i="7"/>
  <c r="W504" i="7" s="1"/>
  <c r="U4975" i="7"/>
  <c r="W4975" i="7" s="1"/>
  <c r="U25" i="7"/>
  <c r="W25" i="7" s="1"/>
  <c r="U100" i="7"/>
  <c r="W100" i="7" s="1"/>
  <c r="U112" i="7"/>
  <c r="W112" i="7" s="1"/>
  <c r="U137" i="7"/>
  <c r="W137" i="7" s="1"/>
  <c r="U175" i="7"/>
  <c r="U198" i="7"/>
  <c r="W198" i="7" s="1"/>
  <c r="U262" i="7"/>
  <c r="W262" i="7" s="1"/>
  <c r="U301" i="7"/>
  <c r="W301" i="7" s="1"/>
  <c r="U349" i="7"/>
  <c r="W349" i="7" s="1"/>
  <c r="U378" i="7"/>
  <c r="W378" i="7" s="1"/>
  <c r="U443" i="7"/>
  <c r="W443" i="7" s="1"/>
  <c r="U461" i="7"/>
  <c r="W461" i="7" s="1"/>
  <c r="U531" i="7"/>
  <c r="W531" i="7" s="1"/>
  <c r="U4680" i="7"/>
  <c r="W4680" i="7" s="1"/>
  <c r="U4885" i="7"/>
  <c r="W4885" i="7" s="1"/>
  <c r="U4938" i="7"/>
  <c r="W4938" i="7" s="1"/>
  <c r="U51" i="7"/>
  <c r="W51" i="7" s="1"/>
  <c r="U126" i="7"/>
  <c r="W126" i="7" s="1"/>
  <c r="U162" i="7"/>
  <c r="W162" i="7" s="1"/>
  <c r="U232" i="7"/>
  <c r="W232" i="7" s="1"/>
  <c r="U291" i="7"/>
  <c r="W291" i="7" s="1"/>
  <c r="U399" i="7"/>
  <c r="W399" i="7" s="1"/>
  <c r="U426" i="7"/>
  <c r="W426" i="7" s="1"/>
  <c r="U435" i="7"/>
  <c r="U558" i="7"/>
  <c r="W558" i="7" s="1"/>
  <c r="U4949" i="7"/>
  <c r="W4949" i="7" s="1"/>
  <c r="U4964" i="7"/>
  <c r="W4964" i="7" s="1"/>
  <c r="U4989" i="7"/>
  <c r="W4989" i="7" s="1"/>
  <c r="U5001" i="7"/>
  <c r="W5001" i="7" s="1"/>
  <c r="U77" i="7"/>
  <c r="W77" i="7" s="1"/>
  <c r="U253" i="7"/>
  <c r="W253" i="7" s="1"/>
  <c r="U369" i="7"/>
  <c r="W369" i="7" s="1"/>
  <c r="U390" i="7"/>
  <c r="W390" i="7" s="1"/>
  <c r="U478" i="7"/>
  <c r="W478" i="7" s="1"/>
  <c r="U4759" i="7"/>
  <c r="U4913" i="7"/>
  <c r="W4913" i="7" s="1"/>
  <c r="U16" i="7"/>
  <c r="W16" i="7" s="1"/>
  <c r="U189" i="7"/>
  <c r="W189" i="7" s="1"/>
  <c r="U199" i="7"/>
  <c r="W199" i="7" s="1"/>
  <c r="U223" i="7"/>
  <c r="U271" i="7"/>
  <c r="W271" i="7" s="1"/>
  <c r="U311" i="7"/>
  <c r="W311" i="7" s="1"/>
  <c r="U331" i="7"/>
  <c r="W331" i="7" s="1"/>
  <c r="U379" i="7"/>
  <c r="W379" i="7" s="1"/>
  <c r="U418" i="7"/>
  <c r="W418" i="7" s="1"/>
  <c r="U505" i="7"/>
  <c r="U514" i="7"/>
  <c r="W514" i="7" s="1"/>
  <c r="U532" i="7"/>
  <c r="W532" i="7" s="1"/>
  <c r="U4850" i="7"/>
  <c r="W4850" i="7" s="1"/>
  <c r="U4886" i="7"/>
  <c r="W4886" i="7" s="1"/>
  <c r="U139" i="7"/>
  <c r="W139" i="7" s="1"/>
  <c r="U263" i="7"/>
  <c r="W263" i="7" s="1"/>
  <c r="U302" i="7"/>
  <c r="U360" i="7"/>
  <c r="U436" i="7"/>
  <c r="U444" i="7"/>
  <c r="W444" i="7" s="1"/>
  <c r="U470" i="7"/>
  <c r="W470" i="7" s="1"/>
  <c r="U487" i="7"/>
  <c r="W487" i="7" s="1"/>
  <c r="U550" i="7"/>
  <c r="W550" i="7" s="1"/>
  <c r="U567" i="7"/>
  <c r="U4708" i="7"/>
  <c r="U4927" i="7"/>
  <c r="W4927" i="7" s="1"/>
  <c r="U66" i="7"/>
  <c r="U127" i="7"/>
  <c r="W127" i="7" s="1"/>
  <c r="U153" i="7"/>
  <c r="W153" i="7" s="1"/>
  <c r="U254" i="7"/>
  <c r="W254" i="7" s="1"/>
  <c r="U292" i="7"/>
  <c r="U332" i="7"/>
  <c r="W332" i="7" s="1"/>
  <c r="U342" i="7"/>
  <c r="W342" i="7" s="1"/>
  <c r="U350" i="7"/>
  <c r="W350" i="7" s="1"/>
  <c r="U370" i="7"/>
  <c r="W370" i="7" s="1"/>
  <c r="U410" i="7"/>
  <c r="W410" i="7" s="1"/>
  <c r="U427" i="7"/>
  <c r="W427" i="7" s="1"/>
  <c r="U576" i="7"/>
  <c r="W576" i="7" s="1"/>
  <c r="U593" i="7"/>
  <c r="W593" i="7" s="1"/>
  <c r="U4466" i="7"/>
  <c r="W4466" i="7" s="1"/>
  <c r="U4939" i="7"/>
  <c r="W4939" i="7" s="1"/>
  <c r="U4990" i="7"/>
  <c r="W4990" i="7" s="1"/>
  <c r="U42" i="7"/>
  <c r="W42" i="7" s="1"/>
  <c r="U178" i="7"/>
  <c r="W178" i="7" s="1"/>
  <c r="U233" i="7"/>
  <c r="W233" i="7" s="1"/>
  <c r="U272" i="7"/>
  <c r="W272" i="7" s="1"/>
  <c r="U391" i="7"/>
  <c r="U445" i="7"/>
  <c r="W445" i="7" s="1"/>
  <c r="U479" i="7"/>
  <c r="W479" i="7" s="1"/>
  <c r="U488" i="7"/>
  <c r="W488" i="7" s="1"/>
  <c r="U497" i="7"/>
  <c r="W497" i="7" s="1"/>
  <c r="U559" i="7"/>
  <c r="W559" i="7" s="1"/>
  <c r="U4632" i="7"/>
  <c r="W4632" i="7" s="1"/>
  <c r="U4851" i="7"/>
  <c r="W4851" i="7" s="1"/>
  <c r="U4914" i="7"/>
  <c r="W4914" i="7" s="1"/>
  <c r="U52" i="7"/>
  <c r="W52" i="7" s="1"/>
  <c r="U92" i="7"/>
  <c r="W92" i="7" s="1"/>
  <c r="U245" i="7"/>
  <c r="U283" i="7"/>
  <c r="U312" i="7"/>
  <c r="W312" i="7" s="1"/>
  <c r="U323" i="7"/>
  <c r="W323" i="7" s="1"/>
  <c r="U361" i="7"/>
  <c r="W361" i="7" s="1"/>
  <c r="U401" i="7"/>
  <c r="W401" i="7" s="1"/>
  <c r="U506" i="7"/>
  <c r="W506" i="7" s="1"/>
  <c r="U524" i="7"/>
  <c r="W524" i="7" s="1"/>
  <c r="U541" i="7"/>
  <c r="W541" i="7" s="1"/>
  <c r="U551" i="7"/>
  <c r="U4467" i="7"/>
  <c r="W4467" i="7" s="1"/>
  <c r="U4834" i="7"/>
  <c r="W4834" i="7" s="1"/>
  <c r="U4887" i="7"/>
  <c r="W4887" i="7" s="1"/>
  <c r="U4953" i="7"/>
  <c r="W4953" i="7" s="1"/>
  <c r="U17" i="7"/>
  <c r="W17" i="7" s="1"/>
  <c r="U164" i="7"/>
  <c r="W164" i="7" s="1"/>
  <c r="U190" i="7"/>
  <c r="W190" i="7" s="1"/>
  <c r="U224" i="7"/>
  <c r="W224" i="7" s="1"/>
  <c r="U264" i="7"/>
  <c r="W264" i="7" s="1"/>
  <c r="U303" i="7"/>
  <c r="W303" i="7" s="1"/>
  <c r="U428" i="7"/>
  <c r="W428" i="7" s="1"/>
  <c r="U471" i="7"/>
  <c r="W471" i="7" s="1"/>
  <c r="U515" i="7"/>
  <c r="U533" i="7"/>
  <c r="W533" i="7" s="1"/>
  <c r="U585" i="7"/>
  <c r="W585" i="7" s="1"/>
  <c r="U4903" i="7"/>
  <c r="W4903" i="7" s="1"/>
  <c r="U4966" i="7"/>
  <c r="W4966" i="7" s="1"/>
  <c r="U43" i="7"/>
  <c r="U53" i="7"/>
  <c r="U67" i="7"/>
  <c r="W67" i="7" s="1"/>
  <c r="U117" i="7"/>
  <c r="U128" i="7"/>
  <c r="W128" i="7" s="1"/>
  <c r="U154" i="7"/>
  <c r="W154" i="7" s="1"/>
  <c r="U202" i="7"/>
  <c r="W202" i="7" s="1"/>
  <c r="U293" i="7"/>
  <c r="W293" i="7" s="1"/>
  <c r="U324" i="7"/>
  <c r="W324" i="7" s="1"/>
  <c r="U333" i="7"/>
  <c r="W333" i="7" s="1"/>
  <c r="U351" i="7"/>
  <c r="W351" i="7" s="1"/>
  <c r="U382" i="7"/>
  <c r="W382" i="7" s="1"/>
  <c r="U411" i="7"/>
  <c r="W411" i="7" s="1"/>
  <c r="U419" i="7"/>
  <c r="W419" i="7" s="1"/>
  <c r="U455" i="7"/>
  <c r="W455" i="7" s="1"/>
  <c r="U463" i="7"/>
  <c r="W463" i="7" s="1"/>
  <c r="U4689" i="7"/>
  <c r="W4689" i="7" s="1"/>
  <c r="U4381" i="7"/>
  <c r="W4381" i="7" s="1"/>
  <c r="U4554" i="7"/>
  <c r="W4554" i="7" s="1"/>
  <c r="U4582" i="7"/>
  <c r="W4582" i="7" s="1"/>
  <c r="U4634" i="7"/>
  <c r="U4872" i="7"/>
  <c r="W4872" i="7" s="1"/>
  <c r="U4928" i="7"/>
  <c r="W4928" i="7" s="1"/>
  <c r="U4940" i="7"/>
  <c r="W4940" i="7" s="1"/>
  <c r="U4980" i="7"/>
  <c r="W4980" i="7" s="1"/>
  <c r="U4991" i="7"/>
  <c r="U103" i="7"/>
  <c r="W103" i="7" s="1"/>
  <c r="U274" i="7"/>
  <c r="W274" i="7" s="1"/>
  <c r="U343" i="7"/>
  <c r="W343" i="7" s="1"/>
  <c r="U392" i="7"/>
  <c r="W392" i="7" s="1"/>
  <c r="U446" i="7"/>
  <c r="W446" i="7" s="1"/>
  <c r="U516" i="7"/>
  <c r="W516" i="7" s="1"/>
  <c r="U560" i="7"/>
  <c r="W560" i="7" s="1"/>
  <c r="U568" i="7"/>
  <c r="W568" i="7" s="1"/>
  <c r="U429" i="7"/>
  <c r="W429" i="7" s="1"/>
  <c r="U480" i="7"/>
  <c r="W480" i="7" s="1"/>
  <c r="U498" i="7"/>
  <c r="W498" i="7" s="1"/>
  <c r="U525" i="7"/>
  <c r="W525" i="7" s="1"/>
  <c r="U552" i="7"/>
  <c r="W552" i="7" s="1"/>
  <c r="U191" i="7"/>
  <c r="W191" i="7" s="1"/>
  <c r="U304" i="7"/>
  <c r="W304" i="7" s="1"/>
  <c r="U534" i="7"/>
  <c r="W534" i="7" s="1"/>
  <c r="U93" i="7"/>
  <c r="W93" i="7" s="1"/>
  <c r="U325" i="7"/>
  <c r="W325" i="7" s="1"/>
  <c r="U4353" i="7"/>
  <c r="U4888" i="7"/>
  <c r="W4888" i="7" s="1"/>
  <c r="U31" i="7"/>
  <c r="W31" i="7" s="1"/>
  <c r="U214" i="7"/>
  <c r="W214" i="7" s="1"/>
  <c r="U256" i="7"/>
  <c r="W256" i="7" s="1"/>
  <c r="U284" i="7"/>
  <c r="U334" i="7"/>
  <c r="W334" i="7" s="1"/>
  <c r="U507" i="7"/>
  <c r="U4327" i="7"/>
  <c r="W4327" i="7" s="1"/>
  <c r="U4905" i="7"/>
  <c r="W4905" i="7" s="1"/>
  <c r="U4929" i="7"/>
  <c r="W4929" i="7" s="1"/>
  <c r="U4981" i="7"/>
  <c r="W4981" i="7" s="1"/>
  <c r="U69" i="7"/>
  <c r="W69" i="7" s="1"/>
  <c r="U143" i="7"/>
  <c r="W143" i="7" s="1"/>
  <c r="U181" i="7"/>
  <c r="W181" i="7" s="1"/>
  <c r="U215" i="7"/>
  <c r="W215" i="7" s="1"/>
  <c r="U344" i="7"/>
  <c r="W344" i="7" s="1"/>
  <c r="U363" i="7"/>
  <c r="W363" i="7" s="1"/>
  <c r="U383" i="7"/>
  <c r="W383" i="7" s="1"/>
  <c r="U393" i="7"/>
  <c r="W393" i="7" s="1"/>
  <c r="U403" i="7"/>
  <c r="W403" i="7" s="1"/>
  <c r="U509" i="7"/>
  <c r="U517" i="7"/>
  <c r="W517" i="7" s="1"/>
  <c r="U587" i="7"/>
  <c r="W587" i="7" s="1"/>
  <c r="U4691" i="7"/>
  <c r="W4691" i="7" s="1"/>
  <c r="U4968" i="7"/>
  <c r="W4968" i="7" s="1"/>
  <c r="U4993" i="7"/>
  <c r="W4993" i="7" s="1"/>
  <c r="U32" i="7"/>
  <c r="U57" i="7"/>
  <c r="W57" i="7" s="1"/>
  <c r="U169" i="7"/>
  <c r="W169" i="7" s="1"/>
  <c r="U353" i="7"/>
  <c r="W353" i="7" s="1"/>
  <c r="U553" i="7"/>
  <c r="W553" i="7" s="1"/>
  <c r="U596" i="7"/>
  <c r="W596" i="7" s="1"/>
  <c r="U4906" i="7"/>
  <c r="W4906" i="7" s="1"/>
  <c r="U227" i="7"/>
  <c r="W227" i="7" s="1"/>
  <c r="U431" i="7"/>
  <c r="W431" i="7" s="1"/>
  <c r="U465" i="7"/>
  <c r="W465" i="7" s="1"/>
  <c r="U4767" i="7"/>
  <c r="W4767" i="7" s="1"/>
  <c r="U8" i="7"/>
  <c r="W8" i="7" s="1"/>
  <c r="U472" i="7"/>
  <c r="W472" i="7" s="1"/>
  <c r="U4955" i="7"/>
  <c r="W4955" i="7" s="1"/>
  <c r="U70" i="7"/>
  <c r="U83" i="7"/>
  <c r="W83" i="7" s="1"/>
  <c r="U119" i="7"/>
  <c r="W119" i="7" s="1"/>
  <c r="U237" i="7"/>
  <c r="W237" i="7" s="1"/>
  <c r="U276" i="7"/>
  <c r="U285" i="7"/>
  <c r="W285" i="7" s="1"/>
  <c r="U296" i="7"/>
  <c r="W296" i="7" s="1"/>
  <c r="U394" i="7"/>
  <c r="W394" i="7" s="1"/>
  <c r="U473" i="7"/>
  <c r="U526" i="7"/>
  <c r="W526" i="7" s="1"/>
  <c r="U535" i="7"/>
  <c r="U9" i="7"/>
  <c r="W9" i="7" s="1"/>
  <c r="U205" i="7"/>
  <c r="W205" i="7" s="1"/>
  <c r="U457" i="7"/>
  <c r="W457" i="7" s="1"/>
  <c r="U500" i="7"/>
  <c r="W500" i="7" s="1"/>
  <c r="U295" i="7"/>
  <c r="W295" i="7" s="1"/>
  <c r="U595" i="7"/>
  <c r="W595" i="7" s="1"/>
  <c r="U4919" i="7"/>
  <c r="U4945" i="7"/>
  <c r="W4945" i="7" s="1"/>
  <c r="U45" i="7"/>
  <c r="W45" i="7" s="1"/>
  <c r="U94" i="7"/>
  <c r="W94" i="7" s="1"/>
  <c r="U156" i="7"/>
  <c r="W156" i="7" s="1"/>
  <c r="U257" i="7"/>
  <c r="U266" i="7"/>
  <c r="U336" i="7"/>
  <c r="W336" i="7" s="1"/>
  <c r="U439" i="7"/>
  <c r="W439" i="7" s="1"/>
  <c r="U448" i="7"/>
  <c r="W448" i="7" s="1"/>
  <c r="U491" i="7"/>
  <c r="W491" i="7" s="1"/>
  <c r="U544" i="7"/>
  <c r="W544" i="7" s="1"/>
  <c r="U4931" i="7"/>
  <c r="W4931" i="7" s="1"/>
  <c r="U4982" i="7"/>
  <c r="W4982" i="7" s="1"/>
  <c r="U216" i="7"/>
  <c r="U345" i="7"/>
  <c r="W345" i="7" s="1"/>
  <c r="U384" i="7"/>
  <c r="W384" i="7" s="1"/>
  <c r="U580" i="7"/>
  <c r="W580" i="7" s="1"/>
  <c r="U420" i="7"/>
  <c r="W420" i="7" s="1"/>
  <c r="U464" i="7"/>
  <c r="W464" i="7" s="1"/>
  <c r="U33" i="7"/>
  <c r="W33" i="7" s="1"/>
  <c r="U58" i="7"/>
  <c r="W58" i="7" s="1"/>
  <c r="U145" i="7"/>
  <c r="W145" i="7" s="1"/>
  <c r="U248" i="7"/>
  <c r="U306" i="7"/>
  <c r="W306" i="7" s="1"/>
  <c r="U317" i="7"/>
  <c r="W317" i="7" s="1"/>
  <c r="U375" i="7"/>
  <c r="W375" i="7" s="1"/>
  <c r="U414" i="7"/>
  <c r="W414" i="7" s="1"/>
  <c r="U423" i="7"/>
  <c r="W423" i="7" s="1"/>
  <c r="U492" i="7"/>
  <c r="U518" i="7"/>
  <c r="W518" i="7" s="1"/>
  <c r="U588" i="7"/>
  <c r="W588" i="7" s="1"/>
  <c r="U600" i="7"/>
  <c r="W600" i="7" s="1"/>
  <c r="U540" i="7"/>
  <c r="W540" i="7" s="1"/>
  <c r="U4954" i="7"/>
  <c r="W4954" i="7" s="1"/>
  <c r="U438" i="7"/>
  <c r="W438" i="7" s="1"/>
  <c r="U155" i="7"/>
  <c r="W155" i="7" s="1"/>
  <c r="U4894" i="7"/>
  <c r="W4894" i="7" s="1"/>
  <c r="U4956" i="7"/>
  <c r="W4956" i="7" s="1"/>
  <c r="U84" i="7"/>
  <c r="W84" i="7" s="1"/>
  <c r="U95" i="7"/>
  <c r="W95" i="7" s="1"/>
  <c r="U134" i="7"/>
  <c r="W134" i="7" s="1"/>
  <c r="U170" i="7"/>
  <c r="W170" i="7" s="1"/>
  <c r="U238" i="7"/>
  <c r="W238" i="7" s="1"/>
  <c r="U327" i="7"/>
  <c r="W327" i="7" s="1"/>
  <c r="U355" i="7"/>
  <c r="W355" i="7" s="1"/>
  <c r="U365" i="7"/>
  <c r="U483" i="7"/>
  <c r="W483" i="7" s="1"/>
  <c r="U572" i="7"/>
  <c r="W572" i="7" s="1"/>
  <c r="U513" i="7"/>
  <c r="W513" i="7" s="1"/>
  <c r="U4859" i="7"/>
  <c r="W4859" i="7" s="1"/>
  <c r="U4946" i="7"/>
  <c r="W4946" i="7" s="1"/>
  <c r="U120" i="7"/>
  <c r="W120" i="7" s="1"/>
  <c r="U206" i="7"/>
  <c r="U268" i="7"/>
  <c r="U277" i="7"/>
  <c r="W277" i="7" s="1"/>
  <c r="U286" i="7"/>
  <c r="W286" i="7" s="1"/>
  <c r="U449" i="7"/>
  <c r="W449" i="7" s="1"/>
  <c r="U527" i="7"/>
  <c r="W527" i="7" s="1"/>
  <c r="U537" i="7"/>
  <c r="W537" i="7" s="1"/>
  <c r="U545" i="7"/>
  <c r="W545" i="7" s="1"/>
  <c r="U554" i="7"/>
  <c r="W554" i="7" s="1"/>
  <c r="U566" i="7"/>
  <c r="W566" i="7" s="1"/>
  <c r="U602" i="7"/>
  <c r="W602" i="7" s="1"/>
  <c r="U4941" i="7"/>
  <c r="W4941" i="7" s="1"/>
  <c r="U569" i="7"/>
  <c r="W569" i="7" s="1"/>
  <c r="U430" i="7"/>
  <c r="W430" i="7" s="1"/>
  <c r="U3" i="7"/>
  <c r="U2" i="7"/>
  <c r="V2" i="7"/>
  <c r="V3" i="7"/>
  <c r="C64" i="7"/>
  <c r="C65" i="7" s="1"/>
  <c r="C60" i="7"/>
  <c r="T2885" i="7" s="1"/>
  <c r="C68" i="7"/>
  <c r="C69" i="7"/>
  <c r="C59" i="7" s="1"/>
  <c r="C58" i="7"/>
  <c r="C20" i="7"/>
  <c r="C18" i="7"/>
  <c r="C17" i="7"/>
  <c r="W2259" i="7" l="1"/>
  <c r="W1756" i="7"/>
  <c r="W1052" i="7"/>
  <c r="W2174" i="7"/>
  <c r="W4642" i="7"/>
  <c r="W4089" i="7"/>
  <c r="W2173" i="7"/>
  <c r="W1969" i="7"/>
  <c r="W460" i="7"/>
  <c r="W365" i="7"/>
  <c r="W4634" i="7"/>
  <c r="W4951" i="7"/>
  <c r="W3581" i="7"/>
  <c r="W3039" i="7"/>
  <c r="W434" i="7"/>
  <c r="W3833" i="7"/>
  <c r="W2093" i="7"/>
  <c r="W1818" i="7"/>
  <c r="W1487" i="7"/>
  <c r="W754" i="7"/>
  <c r="W606" i="7"/>
  <c r="W2546" i="7"/>
  <c r="W1740" i="7"/>
  <c r="W2254" i="7"/>
  <c r="W625" i="7"/>
  <c r="W3324" i="7"/>
  <c r="W1623" i="7"/>
  <c r="W1505" i="7"/>
  <c r="W757" i="7"/>
  <c r="W3675" i="7"/>
  <c r="W2941" i="7"/>
  <c r="W3774" i="7"/>
  <c r="W2091" i="7"/>
  <c r="W882" i="7"/>
  <c r="W2354" i="7"/>
  <c r="W1815" i="7"/>
  <c r="W1786" i="7"/>
  <c r="W980" i="7"/>
  <c r="W1197" i="7"/>
  <c r="W1297" i="7"/>
  <c r="W4207" i="7"/>
  <c r="W2746" i="7"/>
  <c r="W2094" i="7"/>
  <c r="W1949" i="7"/>
  <c r="W2661" i="7"/>
  <c r="W2010" i="7"/>
  <c r="W161" i="7"/>
  <c r="W3839" i="7"/>
  <c r="W3711" i="7"/>
  <c r="W1721" i="7"/>
  <c r="W3237" i="7"/>
  <c r="W4136" i="7"/>
  <c r="W3261" i="7"/>
  <c r="W2004" i="7"/>
  <c r="W875" i="7"/>
  <c r="W436" i="7"/>
  <c r="W19" i="7"/>
  <c r="W2692" i="7"/>
  <c r="W34" i="7"/>
  <c r="W3718" i="7"/>
  <c r="W235" i="7"/>
  <c r="W1062" i="7"/>
  <c r="W749" i="7"/>
  <c r="W657" i="7"/>
  <c r="W2512" i="7"/>
  <c r="W3103" i="7"/>
  <c r="W4637" i="7"/>
  <c r="W4984" i="7"/>
  <c r="W74" i="7"/>
  <c r="W3253" i="7"/>
  <c r="W2638" i="7"/>
  <c r="W2331" i="7"/>
  <c r="W2901" i="7"/>
  <c r="W3291" i="7"/>
  <c r="W1023" i="7"/>
  <c r="W2142" i="7"/>
  <c r="W3075" i="7"/>
  <c r="W1806" i="7"/>
  <c r="W731" i="7"/>
  <c r="W826" i="7"/>
  <c r="W4979" i="7"/>
  <c r="W3890" i="7"/>
  <c r="W4950" i="7"/>
  <c r="W3071" i="7"/>
  <c r="W3569" i="7"/>
  <c r="W3340" i="7"/>
  <c r="W1669" i="7"/>
  <c r="W3102" i="7"/>
  <c r="W309" i="7"/>
  <c r="W2743" i="7"/>
  <c r="W4952" i="7"/>
  <c r="W4998" i="7"/>
  <c r="W801" i="7"/>
  <c r="W4991" i="7"/>
  <c r="W505" i="7"/>
  <c r="W512" i="7"/>
  <c r="W4183" i="7"/>
  <c r="W4006" i="7"/>
  <c r="W2706" i="7"/>
  <c r="W3230" i="7"/>
  <c r="W1706" i="7"/>
  <c r="W4883" i="7"/>
  <c r="W2397" i="7"/>
  <c r="W2829" i="7"/>
  <c r="W2898" i="7"/>
  <c r="W795" i="7"/>
  <c r="W4147" i="7"/>
  <c r="W4051" i="7"/>
  <c r="W4000" i="7"/>
  <c r="W3975" i="7"/>
  <c r="W3620" i="7"/>
  <c r="W3765" i="7"/>
  <c r="W3107" i="7"/>
  <c r="W653" i="7"/>
  <c r="W2083" i="7"/>
  <c r="W3542" i="7"/>
  <c r="W752" i="7"/>
  <c r="W3476" i="7"/>
  <c r="W2554" i="7"/>
  <c r="W223" i="7"/>
  <c r="W4408" i="7"/>
  <c r="W3939" i="7"/>
  <c r="W4120" i="7"/>
  <c r="W3865" i="7"/>
  <c r="W294" i="7"/>
  <c r="W2897" i="7"/>
  <c r="W2051" i="7"/>
  <c r="W3321" i="7"/>
  <c r="W2345" i="7"/>
  <c r="W2241" i="7"/>
  <c r="W1210" i="7"/>
  <c r="W1742" i="7"/>
  <c r="W666" i="7"/>
  <c r="W78" i="7"/>
  <c r="W142" i="7"/>
  <c r="W3968" i="7"/>
  <c r="W3889" i="7"/>
  <c r="W2368" i="7"/>
  <c r="W3427" i="7"/>
  <c r="W3598" i="7"/>
  <c r="W2618" i="7"/>
  <c r="W1045" i="7"/>
  <c r="W4308" i="7"/>
  <c r="W203" i="7"/>
  <c r="W3139" i="7"/>
  <c r="W3279" i="7"/>
  <c r="W3413" i="7"/>
  <c r="W3219" i="7"/>
  <c r="W2681" i="7"/>
  <c r="W1261" i="7"/>
  <c r="W2383" i="7"/>
  <c r="W720" i="7"/>
  <c r="W1214" i="7"/>
  <c r="W1860" i="7"/>
  <c r="W1698" i="7"/>
  <c r="W2033" i="7"/>
  <c r="W740" i="7"/>
  <c r="W3814" i="7"/>
  <c r="W3548" i="7"/>
  <c r="W1844" i="7"/>
  <c r="W3293" i="7"/>
  <c r="W2508" i="7"/>
  <c r="W2991" i="7"/>
  <c r="W3881" i="7"/>
  <c r="W2754" i="7"/>
  <c r="W1918" i="7"/>
  <c r="W706" i="7"/>
  <c r="W292" i="7"/>
  <c r="W4759" i="7"/>
  <c r="W251" i="7"/>
  <c r="W3475" i="7"/>
  <c r="W4798" i="7"/>
  <c r="W3369" i="7"/>
  <c r="W1780" i="7"/>
  <c r="W793" i="7"/>
  <c r="W3120" i="7"/>
  <c r="W650" i="7"/>
  <c r="W1607" i="7"/>
  <c r="W266" i="7"/>
  <c r="W511" i="7"/>
  <c r="W56" i="7"/>
  <c r="W4918" i="7"/>
  <c r="W115" i="7"/>
  <c r="W176" i="7"/>
  <c r="W4315" i="7"/>
  <c r="W1857" i="7"/>
  <c r="W4930" i="7"/>
  <c r="W4304" i="7"/>
  <c r="W957" i="7"/>
  <c r="W1972" i="7"/>
  <c r="W1376" i="7"/>
  <c r="W106" i="7"/>
  <c r="W2034" i="7"/>
  <c r="W4923" i="7"/>
  <c r="W2047" i="7"/>
  <c r="W2009" i="7"/>
  <c r="W2177" i="7"/>
  <c r="W1861" i="7"/>
  <c r="W4671" i="7"/>
  <c r="W3225" i="7"/>
  <c r="W3134" i="7"/>
  <c r="W3827" i="7"/>
  <c r="W3806" i="7"/>
  <c r="W4321" i="7"/>
  <c r="W3164" i="7"/>
  <c r="W2381" i="7"/>
  <c r="W2015" i="7"/>
  <c r="W2722" i="7"/>
  <c r="W1674" i="7"/>
  <c r="W1509" i="7"/>
  <c r="W1398" i="7"/>
  <c r="W1342" i="7"/>
  <c r="W32" i="7"/>
  <c r="W283" i="7"/>
  <c r="W66" i="7"/>
  <c r="W4070" i="7"/>
  <c r="W2330" i="7"/>
  <c r="W1041" i="7"/>
  <c r="W1968" i="7"/>
  <c r="W245" i="7"/>
  <c r="W366" i="7"/>
  <c r="W4830" i="7"/>
  <c r="W3967" i="7"/>
  <c r="W1979" i="7"/>
  <c r="W2412" i="7"/>
  <c r="W2350" i="7"/>
  <c r="W3599" i="7"/>
  <c r="W4364" i="7"/>
  <c r="W1927" i="7"/>
  <c r="W3077" i="7"/>
  <c r="W1330" i="7"/>
  <c r="W1344" i="7"/>
  <c r="W734" i="7"/>
  <c r="W4708" i="7"/>
  <c r="W528" i="7"/>
  <c r="W220" i="7"/>
  <c r="W4790" i="7"/>
  <c r="W2181" i="7"/>
  <c r="W2377" i="7"/>
  <c r="W3943" i="7"/>
  <c r="W4344" i="7"/>
  <c r="W1099" i="7"/>
  <c r="W1995" i="7"/>
  <c r="W773" i="7"/>
  <c r="W1415" i="7"/>
  <c r="W175" i="7"/>
  <c r="W117" i="7"/>
  <c r="W567" i="7"/>
  <c r="W110" i="7"/>
  <c r="W1565" i="7"/>
  <c r="W1938" i="7"/>
  <c r="W2421" i="7"/>
  <c r="W1121" i="7"/>
  <c r="W1027" i="7"/>
  <c r="W1353" i="7"/>
  <c r="W1356" i="7"/>
  <c r="W1125" i="7"/>
  <c r="W1304" i="7"/>
  <c r="W1207" i="7"/>
  <c r="W2994" i="7"/>
  <c r="W76" i="7"/>
  <c r="W82" i="7"/>
  <c r="W543" i="7"/>
  <c r="W1781" i="7"/>
  <c r="W3613" i="7"/>
  <c r="W43" i="7"/>
  <c r="W2694" i="7"/>
  <c r="W3064" i="7"/>
  <c r="W1163" i="7"/>
  <c r="W267" i="7"/>
  <c r="W3583" i="7"/>
  <c r="W3236" i="7"/>
  <c r="W3447" i="7"/>
  <c r="W4916" i="7"/>
  <c r="W4289" i="7"/>
  <c r="W682" i="7"/>
  <c r="W2457" i="7"/>
  <c r="W535" i="7"/>
  <c r="W435" i="7"/>
  <c r="W3530" i="7"/>
  <c r="W1638" i="7"/>
  <c r="W788" i="7"/>
  <c r="W1059" i="7"/>
  <c r="W751" i="7"/>
  <c r="W4272" i="7"/>
  <c r="W2400" i="7"/>
  <c r="W183" i="7"/>
  <c r="W4810" i="7"/>
  <c r="W4234" i="7"/>
  <c r="W3365" i="7"/>
  <c r="W248" i="7"/>
  <c r="W1730" i="7"/>
  <c r="W132" i="7"/>
  <c r="W3272" i="7"/>
  <c r="W2698" i="7"/>
  <c r="W2860" i="7"/>
  <c r="W1139" i="7"/>
  <c r="W4967" i="7"/>
  <c r="W2199" i="7"/>
  <c r="W1128" i="7"/>
  <c r="W1914" i="7"/>
  <c r="W2730" i="7"/>
  <c r="W1596" i="7"/>
  <c r="W4461" i="7"/>
  <c r="W53" i="7"/>
  <c r="W4521" i="7"/>
  <c r="W268" i="7"/>
  <c r="W4999" i="7"/>
  <c r="W192" i="7"/>
  <c r="W2846" i="7"/>
  <c r="W1896" i="7"/>
  <c r="W1321" i="7"/>
  <c r="W4353" i="7"/>
  <c r="W3046" i="7"/>
  <c r="W473" i="7"/>
  <c r="W322" i="7"/>
  <c r="W218" i="7"/>
  <c r="W4168" i="7"/>
  <c r="W1816" i="7"/>
  <c r="W4723" i="7"/>
  <c r="W4389" i="7"/>
  <c r="W2660" i="7"/>
  <c r="W2577" i="7"/>
  <c r="W3917" i="7"/>
  <c r="W2572" i="7"/>
  <c r="W991" i="7"/>
  <c r="W798" i="7"/>
  <c r="W1112" i="7"/>
  <c r="W2675" i="7"/>
  <c r="W1804" i="7"/>
  <c r="W1387" i="7"/>
  <c r="W91" i="7"/>
  <c r="W1299" i="7"/>
  <c r="W3601" i="7"/>
  <c r="W4985" i="7"/>
  <c r="W4386" i="7"/>
  <c r="W244" i="7"/>
  <c r="W4035" i="7"/>
  <c r="W1630" i="7"/>
  <c r="W1100" i="7"/>
  <c r="W1465" i="7"/>
  <c r="W4435" i="7"/>
  <c r="W3268" i="7"/>
  <c r="W257" i="7"/>
  <c r="W2824" i="7"/>
  <c r="W1427" i="7"/>
  <c r="W1165" i="7"/>
  <c r="W823" i="7"/>
  <c r="W4032" i="7"/>
  <c r="W3331" i="7"/>
  <c r="W3329" i="7"/>
  <c r="W2328" i="7"/>
  <c r="W1542" i="7"/>
  <c r="W1541" i="7"/>
  <c r="W1017" i="7"/>
  <c r="W794" i="7"/>
  <c r="W974" i="7"/>
  <c r="W711" i="7"/>
  <c r="W1782" i="7"/>
  <c r="W2936" i="7"/>
  <c r="W2566" i="7"/>
  <c r="W87" i="7"/>
  <c r="W2558" i="7"/>
  <c r="W1268" i="7"/>
  <c r="W3645" i="7"/>
  <c r="W695" i="7"/>
  <c r="W4242" i="7"/>
  <c r="W2884" i="7"/>
  <c r="W2772" i="7"/>
  <c r="W4198" i="7"/>
  <c r="W2269" i="7"/>
  <c r="W551" i="7"/>
  <c r="W28" i="7"/>
  <c r="W3896" i="7"/>
  <c r="W2768" i="7"/>
  <c r="W2115" i="7"/>
  <c r="W1647" i="7"/>
  <c r="W3650" i="7"/>
  <c r="W2565" i="7"/>
  <c r="W3117" i="7"/>
  <c r="W1777" i="7"/>
  <c r="W1206" i="7"/>
  <c r="W509" i="7"/>
  <c r="W2085" i="7"/>
  <c r="W1091" i="7"/>
  <c r="W3111" i="7"/>
  <c r="W2960" i="7"/>
  <c r="W2459" i="7"/>
  <c r="W1479" i="7"/>
  <c r="W1191" i="7"/>
  <c r="W944" i="7"/>
  <c r="W719" i="7"/>
  <c r="W664" i="7"/>
  <c r="W1973" i="7"/>
  <c r="W2444" i="7"/>
  <c r="W1316" i="7"/>
  <c r="W790" i="7"/>
  <c r="W1176" i="7"/>
  <c r="W1803" i="7"/>
  <c r="W920" i="7"/>
  <c r="W2401" i="7"/>
  <c r="W3098" i="7"/>
  <c r="W549" i="7"/>
  <c r="W4635" i="7"/>
  <c r="W406" i="7"/>
  <c r="W4310" i="7"/>
  <c r="W3122" i="7"/>
  <c r="W55" i="7"/>
  <c r="W709" i="7"/>
  <c r="W2881" i="7"/>
  <c r="W3621" i="7"/>
  <c r="W2283" i="7"/>
  <c r="W3433" i="7"/>
  <c r="W3179" i="7"/>
  <c r="W2482" i="7"/>
  <c r="W2651" i="7"/>
  <c r="W2925" i="7"/>
  <c r="W2290" i="7"/>
  <c r="W2430" i="7"/>
  <c r="W911" i="7"/>
  <c r="W2202" i="7"/>
  <c r="W1612" i="7"/>
  <c r="W2555" i="7"/>
  <c r="W1256" i="7"/>
  <c r="W1945" i="7"/>
  <c r="W660" i="7"/>
  <c r="W2453" i="7"/>
  <c r="W1288" i="7"/>
  <c r="W758" i="7"/>
  <c r="W2011" i="7"/>
  <c r="W1710" i="7"/>
  <c r="W693" i="7"/>
  <c r="W1390" i="7"/>
  <c r="W1762" i="7"/>
  <c r="W877" i="7"/>
  <c r="W922" i="7"/>
  <c r="W988" i="7"/>
  <c r="W799" i="7"/>
  <c r="W4988" i="7"/>
  <c r="W70" i="7"/>
  <c r="W4276" i="7"/>
  <c r="W4781" i="7"/>
  <c r="W4959" i="7"/>
  <c r="W2132" i="7"/>
  <c r="W321" i="7"/>
  <c r="W4336" i="7"/>
  <c r="W1867" i="7"/>
  <c r="W4695" i="7"/>
  <c r="W3590" i="7"/>
  <c r="W326" i="7"/>
  <c r="W1943" i="7"/>
  <c r="W4690" i="7"/>
  <c r="W49" i="7"/>
  <c r="W3511" i="7"/>
  <c r="W1562" i="7"/>
  <c r="W2479" i="7"/>
  <c r="W3137" i="7"/>
  <c r="W680" i="7"/>
  <c r="W2019" i="7"/>
  <c r="W2413" i="7"/>
  <c r="W2635" i="7"/>
  <c r="W1622" i="7"/>
  <c r="W3091" i="7"/>
  <c r="W767" i="7"/>
  <c r="W1712" i="7"/>
  <c r="W2320" i="7"/>
  <c r="W780" i="7"/>
  <c r="W2176" i="7"/>
  <c r="W2201" i="7"/>
  <c r="W1915" i="7"/>
  <c r="W619" i="7"/>
  <c r="W2419" i="7"/>
  <c r="W1976" i="7"/>
  <c r="W1892" i="7"/>
  <c r="W1275" i="7"/>
  <c r="W1702" i="7"/>
  <c r="W1412" i="7"/>
  <c r="W836" i="7"/>
  <c r="W854" i="7"/>
  <c r="W907" i="7"/>
  <c r="W966" i="7"/>
  <c r="W684" i="7"/>
  <c r="W676" i="7"/>
  <c r="W276" i="7"/>
  <c r="W216" i="7"/>
  <c r="W4770" i="7"/>
  <c r="W405" i="7"/>
  <c r="W3861" i="7"/>
  <c r="W4755" i="7"/>
  <c r="W3380" i="7"/>
  <c r="W3800" i="7"/>
  <c r="W1749" i="7"/>
  <c r="W3276" i="7"/>
  <c r="W201" i="7"/>
  <c r="W2977" i="7"/>
  <c r="W536" i="7"/>
  <c r="W4270" i="7"/>
  <c r="W2073" i="7"/>
  <c r="W4579" i="7"/>
  <c r="W4655" i="7"/>
  <c r="W212" i="7"/>
  <c r="W4229" i="7"/>
  <c r="W1329" i="7"/>
  <c r="W4644" i="7"/>
  <c r="W4049" i="7"/>
  <c r="W3776" i="7"/>
  <c r="W2097" i="7"/>
  <c r="W4034" i="7"/>
  <c r="W3002" i="7"/>
  <c r="W4355" i="7"/>
  <c r="W1859" i="7"/>
  <c r="W3412" i="7"/>
  <c r="W1748" i="7"/>
  <c r="W3186" i="7"/>
  <c r="W3518" i="7"/>
  <c r="W2448" i="7"/>
  <c r="W1570" i="7"/>
  <c r="W2835" i="7"/>
  <c r="W1527" i="7"/>
  <c r="W3084" i="7"/>
  <c r="W1784" i="7"/>
  <c r="W2237" i="7"/>
  <c r="W2267" i="7"/>
  <c r="W2101" i="7"/>
  <c r="W2518" i="7"/>
  <c r="W694" i="7"/>
  <c r="W1152" i="7"/>
  <c r="W1907" i="7"/>
  <c r="W2625" i="7"/>
  <c r="W1761" i="7"/>
  <c r="W2378" i="7"/>
  <c r="W1227" i="7"/>
  <c r="W1873" i="7"/>
  <c r="W1224" i="7"/>
  <c r="W1631" i="7"/>
  <c r="W656" i="7"/>
  <c r="W1397" i="7"/>
  <c r="W1036" i="7"/>
  <c r="W674" i="7"/>
  <c r="W1677" i="7"/>
  <c r="W712" i="7"/>
  <c r="W885" i="7"/>
  <c r="W668" i="7"/>
  <c r="W864" i="7"/>
  <c r="W3" i="7"/>
  <c r="W507" i="7"/>
  <c r="W4631" i="7"/>
  <c r="W3378" i="7"/>
  <c r="W3838" i="7"/>
  <c r="W3989" i="7"/>
  <c r="W3539" i="7"/>
  <c r="W3922" i="7"/>
  <c r="W4862" i="7"/>
  <c r="W4592" i="7"/>
  <c r="W4220" i="7"/>
  <c r="W2875" i="7"/>
  <c r="W1080" i="7"/>
  <c r="W2905" i="7"/>
  <c r="W3484" i="7"/>
  <c r="W4042" i="7"/>
  <c r="W2084" i="7"/>
  <c r="W4055" i="7"/>
  <c r="W2653" i="7"/>
  <c r="W2376" i="7"/>
  <c r="W3269" i="7"/>
  <c r="W964" i="7"/>
  <c r="W1953" i="7"/>
  <c r="W3211" i="7"/>
  <c r="W2405" i="7"/>
  <c r="W2556" i="7"/>
  <c r="W2806" i="7"/>
  <c r="W1697" i="7"/>
  <c r="W2127" i="7"/>
  <c r="W2044" i="7"/>
  <c r="W2809" i="7"/>
  <c r="W1188" i="7"/>
  <c r="W2209" i="7"/>
  <c r="W2164" i="7"/>
  <c r="W1040" i="7"/>
  <c r="W718" i="7"/>
  <c r="W1899" i="7"/>
  <c r="W2605" i="7"/>
  <c r="W1744" i="7"/>
  <c r="W2337" i="7"/>
  <c r="W1933" i="7"/>
  <c r="W1438" i="7"/>
  <c r="W1589" i="7"/>
  <c r="W1253" i="7"/>
  <c r="W1333" i="7"/>
  <c r="W990" i="7"/>
  <c r="W634" i="7"/>
  <c r="W1625" i="7"/>
  <c r="W637" i="7"/>
  <c r="W899" i="7"/>
  <c r="W817" i="7"/>
  <c r="W284" i="7"/>
  <c r="W407" i="7"/>
  <c r="W217" i="7"/>
  <c r="W4754" i="7"/>
  <c r="W4471" i="7"/>
  <c r="W2920" i="7"/>
  <c r="W1385" i="7"/>
  <c r="W1408" i="7"/>
  <c r="W3244" i="7"/>
  <c r="W3529" i="7"/>
  <c r="W173" i="7"/>
  <c r="W2791" i="7"/>
  <c r="W380" i="7"/>
  <c r="W4124" i="7"/>
  <c r="W575" i="7"/>
  <c r="W4485" i="7"/>
  <c r="W4172" i="7"/>
  <c r="W577" i="7"/>
  <c r="W3924" i="7"/>
  <c r="W2764" i="7"/>
  <c r="W3937" i="7"/>
  <c r="W2477" i="7"/>
  <c r="W3262" i="7"/>
  <c r="W3371" i="7"/>
  <c r="W3576" i="7"/>
  <c r="W2291" i="7"/>
  <c r="W3144" i="7"/>
  <c r="W3035" i="7"/>
  <c r="W3121" i="7"/>
  <c r="W2415" i="7"/>
  <c r="W3456" i="7"/>
  <c r="W1779" i="7"/>
  <c r="W1917" i="7"/>
  <c r="W789" i="7"/>
  <c r="W2773" i="7"/>
  <c r="W1232" i="7"/>
  <c r="W2389" i="7"/>
  <c r="W2970" i="7"/>
  <c r="W1661" i="7"/>
  <c r="W2504" i="7"/>
  <c r="W2136" i="7"/>
  <c r="W2161" i="7"/>
  <c r="W2068" i="7"/>
  <c r="W2027" i="7"/>
  <c r="W2739" i="7"/>
  <c r="W975" i="7"/>
  <c r="W1101" i="7"/>
  <c r="W1848" i="7"/>
  <c r="W2576" i="7"/>
  <c r="W1521" i="7"/>
  <c r="W2246" i="7"/>
  <c r="W1111" i="7"/>
  <c r="W1678" i="7"/>
  <c r="W1853" i="7"/>
  <c r="W1085" i="7"/>
  <c r="W1524" i="7"/>
  <c r="W2163" i="7"/>
  <c r="W1079" i="7"/>
  <c r="W1154" i="7"/>
  <c r="W916" i="7"/>
  <c r="W1605" i="7"/>
  <c r="W766" i="7"/>
  <c r="W775" i="7"/>
  <c r="W647" i="7"/>
  <c r="W771" i="7"/>
  <c r="W2796" i="7"/>
  <c r="W3198" i="7"/>
  <c r="W738" i="7"/>
  <c r="W1738" i="7"/>
  <c r="W1309" i="7"/>
  <c r="W159" i="7"/>
  <c r="W1201" i="7"/>
  <c r="W663" i="7"/>
  <c r="W2052" i="7"/>
  <c r="W774" i="7"/>
  <c r="W3406" i="7"/>
  <c r="W4535" i="7"/>
  <c r="W2762" i="7"/>
  <c r="W2812" i="7"/>
  <c r="W2872" i="7"/>
  <c r="W474" i="7"/>
  <c r="W2074" i="7"/>
  <c r="W2786" i="7"/>
  <c r="W2432" i="7"/>
  <c r="W1406" i="7"/>
  <c r="W624" i="7"/>
  <c r="W3679" i="7"/>
  <c r="W1901" i="7"/>
  <c r="W1147" i="7"/>
  <c r="W114" i="7"/>
  <c r="W3403" i="7"/>
  <c r="W813" i="7"/>
  <c r="W2369" i="7"/>
  <c r="W1071" i="7"/>
  <c r="W2409" i="7"/>
  <c r="W2365" i="7"/>
  <c r="W1854" i="7"/>
  <c r="W4919" i="7"/>
  <c r="W3876" i="7"/>
  <c r="W4660" i="7"/>
  <c r="W102" i="7"/>
  <c r="W1882" i="7"/>
  <c r="W2652" i="7"/>
  <c r="W1327" i="7"/>
  <c r="W950" i="7"/>
  <c r="W1444" i="7"/>
  <c r="W1436" i="7"/>
  <c r="W764" i="7"/>
  <c r="W855" i="7"/>
  <c r="W2251" i="7"/>
  <c r="W1013" i="7"/>
  <c r="W3578" i="7"/>
  <c r="W3062" i="7"/>
  <c r="W2100" i="7"/>
  <c r="W687" i="7"/>
  <c r="W665" i="7"/>
  <c r="W1070" i="7"/>
  <c r="W1185" i="7"/>
  <c r="W310" i="7"/>
  <c r="W492" i="7"/>
  <c r="W4092" i="7"/>
  <c r="W2982" i="7"/>
  <c r="W4338" i="7"/>
  <c r="W2547" i="7"/>
  <c r="W1838" i="7"/>
  <c r="W1171" i="7"/>
  <c r="W747" i="7"/>
  <c r="W1260" i="7"/>
  <c r="W1160" i="7"/>
  <c r="W1236" i="7"/>
  <c r="W769" i="7"/>
  <c r="W1134" i="7"/>
  <c r="W659" i="7"/>
  <c r="W590" i="7"/>
  <c r="W2952" i="7"/>
  <c r="W2079" i="7"/>
  <c r="W714" i="7"/>
  <c r="W4717" i="7"/>
  <c r="W3907" i="7"/>
  <c r="W3044" i="7"/>
  <c r="W952" i="7"/>
  <c r="W3332" i="7"/>
  <c r="W918" i="7"/>
  <c r="W868" i="7"/>
  <c r="W2804" i="7"/>
  <c r="W4439" i="7"/>
  <c r="W3759" i="7"/>
  <c r="W2700" i="7"/>
  <c r="W3099" i="7"/>
  <c r="W2200" i="7"/>
  <c r="W1213" i="7"/>
  <c r="W1190" i="7"/>
  <c r="W1055" i="7"/>
  <c r="W4760" i="7"/>
  <c r="W4015" i="7"/>
  <c r="W4669" i="7"/>
  <c r="W3541" i="7"/>
  <c r="W3289" i="7"/>
  <c r="W2980" i="7"/>
  <c r="W2117" i="7"/>
  <c r="W2574" i="7"/>
  <c r="W1237" i="7"/>
  <c r="W1582" i="7"/>
  <c r="W1141" i="7"/>
  <c r="W1617" i="7"/>
  <c r="W853" i="7"/>
  <c r="W1078" i="7"/>
  <c r="W1940" i="7"/>
  <c r="W2341" i="7"/>
  <c r="W1273" i="7"/>
  <c r="W1011" i="7"/>
  <c r="W4692" i="7"/>
  <c r="W2817" i="7"/>
  <c r="W2449" i="7"/>
  <c r="W4793" i="7"/>
  <c r="W4970" i="7"/>
  <c r="W763" i="7"/>
  <c r="W3919" i="7"/>
  <c r="W2777" i="7"/>
  <c r="W4219" i="7"/>
  <c r="W4266" i="7"/>
  <c r="W3723" i="7"/>
  <c r="W4084" i="7"/>
  <c r="W2575" i="7"/>
  <c r="W3426" i="7"/>
  <c r="W2529" i="7"/>
  <c r="W2023" i="7"/>
  <c r="W2845" i="7"/>
  <c r="W3282" i="7"/>
  <c r="W2319" i="7"/>
  <c r="W2021" i="7"/>
  <c r="W1445" i="7"/>
  <c r="W1018" i="7"/>
  <c r="W989" i="7"/>
  <c r="W1476" i="7"/>
  <c r="W1010" i="7"/>
  <c r="W787" i="7"/>
  <c r="W688" i="7"/>
  <c r="W1169" i="7"/>
  <c r="W360" i="7"/>
  <c r="W302" i="7"/>
  <c r="W206" i="7"/>
  <c r="W515" i="7"/>
  <c r="W279" i="7"/>
  <c r="W12" i="7"/>
  <c r="W4585" i="7"/>
  <c r="W4200" i="7"/>
  <c r="W2771" i="7"/>
  <c r="W4186" i="7"/>
  <c r="W4205" i="7"/>
  <c r="W2071" i="7"/>
  <c r="W1835" i="7"/>
  <c r="W4629" i="7"/>
  <c r="W4493" i="7"/>
  <c r="W3977" i="7"/>
  <c r="W2420" i="7"/>
  <c r="W3642" i="7"/>
  <c r="W4963" i="7"/>
  <c r="W3763" i="7"/>
  <c r="W395" i="7"/>
  <c r="W3877" i="7"/>
  <c r="W4069" i="7"/>
  <c r="W3228" i="7"/>
  <c r="W4226" i="7"/>
  <c r="W3725" i="7"/>
  <c r="W3981" i="7"/>
  <c r="W2553" i="7"/>
  <c r="W3345" i="7"/>
  <c r="W1495" i="7"/>
  <c r="W1977" i="7"/>
  <c r="W2492" i="7"/>
  <c r="W3566" i="7"/>
  <c r="W2587" i="7"/>
  <c r="W3204" i="7"/>
  <c r="W1905" i="7"/>
  <c r="W887" i="7"/>
  <c r="W3255" i="7"/>
  <c r="W2088" i="7"/>
  <c r="W2524" i="7"/>
  <c r="W3067" i="7"/>
  <c r="W1434" i="7"/>
  <c r="W1073" i="7"/>
  <c r="W1965" i="7"/>
  <c r="W2515" i="7"/>
  <c r="W838" i="7"/>
  <c r="W1798" i="7"/>
  <c r="W1243" i="7"/>
  <c r="W716" i="7"/>
  <c r="W976" i="7"/>
  <c r="W646" i="7"/>
  <c r="W1162" i="7"/>
  <c r="W924" i="7"/>
  <c r="W756" i="7"/>
  <c r="W391" i="7"/>
  <c r="W4654" i="7"/>
  <c r="W4290" i="7"/>
  <c r="W4271" i="7"/>
  <c r="W2165" i="7"/>
  <c r="W4155" i="7"/>
  <c r="W3322" i="7"/>
  <c r="W3852" i="7"/>
  <c r="W3190" i="7"/>
  <c r="W3670" i="7"/>
  <c r="W2821" i="7"/>
  <c r="W3312" i="7"/>
  <c r="W2126" i="7"/>
  <c r="W3326" i="7"/>
  <c r="W2870" i="7"/>
  <c r="W3671" i="7"/>
  <c r="W2480" i="7"/>
  <c r="W3434" i="7"/>
  <c r="W839" i="7"/>
  <c r="W1903" i="7"/>
  <c r="W2714" i="7"/>
  <c r="W3234" i="7"/>
  <c r="W1072" i="7"/>
  <c r="W2273" i="7"/>
  <c r="W3060" i="7"/>
  <c r="W1942" i="7"/>
  <c r="W1557" i="7"/>
  <c r="W1364" i="7"/>
  <c r="W1050" i="7"/>
  <c r="W1902" i="7"/>
  <c r="W2024" i="7"/>
  <c r="W807" i="7"/>
  <c r="W1437" i="7"/>
  <c r="W1791" i="7"/>
  <c r="W818" i="7"/>
  <c r="W1221" i="7"/>
  <c r="W808" i="7"/>
  <c r="W707" i="7"/>
  <c r="W960" i="7"/>
  <c r="W1007" i="7"/>
  <c r="W903" i="7"/>
  <c r="W748" i="7"/>
  <c r="T4907" i="7"/>
  <c r="T518" i="7"/>
  <c r="T4707" i="7"/>
  <c r="T9" i="7"/>
  <c r="T216" i="7"/>
  <c r="T4963" i="7"/>
  <c r="T219" i="7"/>
  <c r="T4720" i="7"/>
  <c r="T181" i="7"/>
  <c r="T378" i="7"/>
  <c r="T584" i="7"/>
  <c r="T345" i="7"/>
  <c r="T4479" i="7"/>
  <c r="T472" i="7"/>
  <c r="T4894" i="7"/>
  <c r="T404" i="7"/>
  <c r="T82" i="7"/>
  <c r="T17" i="7"/>
  <c r="T4988" i="7"/>
  <c r="T4603" i="7"/>
  <c r="T443" i="7"/>
  <c r="T4776" i="7"/>
  <c r="T527" i="7"/>
  <c r="T44" i="7"/>
  <c r="T490" i="7"/>
  <c r="T256" i="7"/>
  <c r="T57" i="7"/>
  <c r="T373" i="7"/>
  <c r="T4994" i="7"/>
  <c r="T554" i="7"/>
  <c r="T535" i="7"/>
  <c r="T545" i="7"/>
  <c r="T4956" i="7"/>
  <c r="T526" i="7"/>
  <c r="T449" i="7"/>
  <c r="T4981" i="7"/>
  <c r="T4929" i="7"/>
  <c r="T4955" i="7"/>
  <c r="T578" i="7"/>
  <c r="T205" i="7"/>
  <c r="T293" i="7"/>
  <c r="T4920" i="7"/>
  <c r="T291" i="7"/>
  <c r="T194" i="7"/>
  <c r="T4562" i="7"/>
  <c r="T4823" i="7"/>
  <c r="T154" i="7"/>
  <c r="T71" i="7"/>
  <c r="T4982" i="7"/>
  <c r="T4861" i="7"/>
  <c r="T79" i="7"/>
  <c r="T432" i="7"/>
  <c r="T311" i="7"/>
  <c r="T4544" i="7"/>
  <c r="T384" i="7"/>
  <c r="T4564" i="7"/>
  <c r="T4716" i="7"/>
  <c r="T483" i="7"/>
  <c r="T284" i="7"/>
  <c r="T16" i="7"/>
  <c r="T10" i="7"/>
  <c r="T4794" i="7"/>
  <c r="T313" i="7"/>
  <c r="T4152" i="7"/>
  <c r="T2598" i="7"/>
  <c r="T475" i="7"/>
  <c r="T326" i="7"/>
  <c r="T4532" i="7"/>
  <c r="T4915" i="7"/>
  <c r="T3374" i="7"/>
  <c r="T440" i="7"/>
  <c r="T251" i="7"/>
  <c r="T415" i="7"/>
  <c r="T4284" i="7"/>
  <c r="T482" i="7"/>
  <c r="T517" i="7"/>
  <c r="T4193" i="7"/>
  <c r="T298" i="7"/>
  <c r="T3870" i="7"/>
  <c r="T108" i="7"/>
  <c r="T537" i="7"/>
  <c r="T439" i="7"/>
  <c r="T4436" i="7"/>
  <c r="T436" i="7"/>
  <c r="T572" i="7"/>
  <c r="T465" i="7"/>
  <c r="T364" i="7"/>
  <c r="T4403" i="7"/>
  <c r="T4932" i="7"/>
  <c r="T336" i="7"/>
  <c r="T4299" i="7"/>
  <c r="T4213" i="7"/>
  <c r="T425" i="7"/>
  <c r="T3807" i="7"/>
  <c r="T3240" i="7"/>
  <c r="T165" i="7"/>
  <c r="T385" i="7"/>
  <c r="T423" i="7"/>
  <c r="T473" i="7"/>
  <c r="T3982" i="7"/>
  <c r="T4482" i="7"/>
  <c r="T265" i="7"/>
  <c r="T544" i="7"/>
  <c r="T4954" i="7"/>
  <c r="T4972" i="7"/>
  <c r="T468" i="7"/>
  <c r="T4585" i="7"/>
  <c r="T3967" i="7"/>
  <c r="T93" i="7"/>
  <c r="T4619" i="7"/>
  <c r="T337" i="7"/>
  <c r="T285" i="7"/>
  <c r="T286" i="7"/>
  <c r="T560" i="7"/>
  <c r="T157" i="7"/>
  <c r="T562" i="7"/>
  <c r="T498" i="7"/>
  <c r="T343" i="7"/>
  <c r="T351" i="7"/>
  <c r="T303" i="7"/>
  <c r="T4939" i="7"/>
  <c r="T550" i="7"/>
  <c r="T242" i="7"/>
  <c r="T290" i="7"/>
  <c r="T4912" i="7"/>
  <c r="T357" i="7"/>
  <c r="T538" i="7"/>
  <c r="T4973" i="7"/>
  <c r="T59" i="7"/>
  <c r="T4636" i="7"/>
  <c r="T4256" i="7"/>
  <c r="T3979" i="7"/>
  <c r="T4435" i="7"/>
  <c r="T4559" i="7"/>
  <c r="T4811" i="7"/>
  <c r="T4081" i="7"/>
  <c r="T4413" i="7"/>
  <c r="T2999" i="7"/>
  <c r="T4112" i="7"/>
  <c r="T3646" i="7"/>
  <c r="T3976" i="7"/>
  <c r="T2935" i="7"/>
  <c r="T4870" i="7"/>
  <c r="T3193" i="7"/>
  <c r="T235" i="7"/>
  <c r="T480" i="7"/>
  <c r="T333" i="7"/>
  <c r="T331" i="7"/>
  <c r="T4099" i="7"/>
  <c r="T4895" i="7"/>
  <c r="T4468" i="7"/>
  <c r="T4872" i="7"/>
  <c r="T140" i="7"/>
  <c r="T4796" i="7"/>
  <c r="T3267" i="7"/>
  <c r="T4513" i="7"/>
  <c r="T4802" i="7"/>
  <c r="T4332" i="7"/>
  <c r="T4625" i="7"/>
  <c r="T3507" i="7"/>
  <c r="T2594" i="7"/>
  <c r="T3384" i="7"/>
  <c r="T146" i="7"/>
  <c r="T92" i="7"/>
  <c r="T72" i="7"/>
  <c r="T4946" i="7"/>
  <c r="T84" i="7"/>
  <c r="T457" i="7"/>
  <c r="T344" i="7"/>
  <c r="T225" i="7"/>
  <c r="T264" i="7"/>
  <c r="T52" i="7"/>
  <c r="T321" i="7"/>
  <c r="T459" i="7"/>
  <c r="T36" i="7"/>
  <c r="T4825" i="7"/>
  <c r="T4682" i="7"/>
  <c r="T4844" i="7"/>
  <c r="T4785" i="7"/>
  <c r="T4489" i="7"/>
  <c r="T4867" i="7"/>
  <c r="T445" i="7"/>
  <c r="T4196" i="7"/>
  <c r="T3902" i="7"/>
  <c r="T2036" i="7"/>
  <c r="T1633" i="7"/>
  <c r="T325" i="7"/>
  <c r="T4997" i="7"/>
  <c r="T4643" i="7"/>
  <c r="T375" i="7"/>
  <c r="T191" i="7"/>
  <c r="T372" i="7"/>
  <c r="T224" i="7"/>
  <c r="T4466" i="7"/>
  <c r="T487" i="7"/>
  <c r="T271" i="7"/>
  <c r="T4653" i="7"/>
  <c r="T567" i="7"/>
  <c r="T4921" i="7"/>
  <c r="T450" i="7"/>
  <c r="T4879" i="7"/>
  <c r="T4301" i="7"/>
  <c r="T4777" i="7"/>
  <c r="T4797" i="7"/>
  <c r="T4757" i="7"/>
  <c r="T4698" i="7"/>
  <c r="T4296" i="7"/>
  <c r="T4831" i="7"/>
  <c r="T4402" i="7"/>
  <c r="T74" i="7"/>
  <c r="T4651" i="7"/>
  <c r="T3386" i="7"/>
  <c r="T2958" i="7"/>
  <c r="T2705" i="7"/>
  <c r="T4983" i="7"/>
  <c r="T393" i="7"/>
  <c r="T46" i="7"/>
  <c r="T431" i="7"/>
  <c r="T420" i="7"/>
  <c r="T561" i="7"/>
  <c r="T180" i="7"/>
  <c r="T362" i="7"/>
  <c r="T190" i="7"/>
  <c r="T576" i="7"/>
  <c r="T470" i="7"/>
  <c r="T5001" i="7"/>
  <c r="T575" i="7"/>
  <c r="T469" i="7"/>
  <c r="T377" i="7"/>
  <c r="T250" i="7"/>
  <c r="T315" i="7"/>
  <c r="T4749" i="7"/>
  <c r="T4288" i="7"/>
  <c r="T4243" i="7"/>
  <c r="T4688" i="7"/>
  <c r="T4812" i="7"/>
  <c r="T49" i="7"/>
  <c r="T3992" i="7"/>
  <c r="T4616" i="7"/>
  <c r="T4032" i="7"/>
  <c r="T4237" i="7"/>
  <c r="T3999" i="7"/>
  <c r="T4059" i="7"/>
  <c r="T2470" i="7"/>
  <c r="T3069" i="7"/>
  <c r="T2296" i="7"/>
  <c r="T3531" i="7"/>
  <c r="T4767" i="7"/>
  <c r="T413" i="7"/>
  <c r="T58" i="7"/>
  <c r="T588" i="7"/>
  <c r="T553" i="7"/>
  <c r="T80" i="7"/>
  <c r="T213" i="7"/>
  <c r="T164" i="7"/>
  <c r="T4851" i="7"/>
  <c r="T462" i="7"/>
  <c r="T223" i="7"/>
  <c r="T4989" i="7"/>
  <c r="T76" i="7"/>
  <c r="T451" i="7"/>
  <c r="T4880" i="7"/>
  <c r="T595" i="7"/>
  <c r="T4671" i="7"/>
  <c r="T4273" i="7"/>
  <c r="T4161" i="7"/>
  <c r="T4759" i="7"/>
  <c r="T5002" i="7"/>
  <c r="T4340" i="7"/>
  <c r="T4611" i="7"/>
  <c r="T40" i="7"/>
  <c r="T31" i="7"/>
  <c r="T56" i="7"/>
  <c r="T332" i="7"/>
  <c r="T547" i="7"/>
  <c r="T4892" i="7"/>
  <c r="T244" i="7"/>
  <c r="T4008" i="7"/>
  <c r="T4227" i="7"/>
  <c r="T4098" i="7"/>
  <c r="T1605" i="7"/>
  <c r="T3294" i="7"/>
  <c r="T4394" i="7"/>
  <c r="T1639" i="7"/>
  <c r="T986" i="7"/>
  <c r="T444" i="7"/>
  <c r="T189" i="7"/>
  <c r="T5000" i="7"/>
  <c r="T197" i="7"/>
  <c r="T347" i="7"/>
  <c r="T4592" i="7"/>
  <c r="T4691" i="7"/>
  <c r="T4817" i="7"/>
  <c r="T4699" i="7"/>
  <c r="T4310" i="7"/>
  <c r="T4570" i="7"/>
  <c r="T23" i="7"/>
  <c r="T324" i="7"/>
  <c r="T508" i="7"/>
  <c r="T236" i="7"/>
  <c r="T3886" i="7"/>
  <c r="T3437" i="7"/>
  <c r="T4422" i="7"/>
  <c r="T172" i="7"/>
  <c r="T214" i="7"/>
  <c r="T128" i="7"/>
  <c r="T155" i="7"/>
  <c r="T349" i="7"/>
  <c r="T231" i="7"/>
  <c r="T161" i="7"/>
  <c r="T4327" i="7"/>
  <c r="T85" i="7"/>
  <c r="T477" i="7"/>
  <c r="T211" i="7"/>
  <c r="T4018" i="7"/>
  <c r="T4507" i="7"/>
  <c r="T4573" i="7"/>
  <c r="T4852" i="7"/>
  <c r="T4633" i="7"/>
  <c r="T4505" i="7"/>
  <c r="T4754" i="7"/>
  <c r="T4962" i="7"/>
  <c r="T4953" i="7"/>
  <c r="T283" i="7"/>
  <c r="T4751" i="7"/>
  <c r="T3666" i="7"/>
  <c r="T4472" i="7"/>
  <c r="T1172" i="7"/>
  <c r="T4471" i="7"/>
  <c r="T598" i="7"/>
  <c r="T587" i="7"/>
  <c r="T395" i="7"/>
  <c r="T4836" i="7"/>
  <c r="T69" i="7"/>
  <c r="T4180" i="7"/>
  <c r="T543" i="7"/>
  <c r="T491" i="7"/>
  <c r="T4887" i="7"/>
  <c r="T559" i="7"/>
  <c r="T360" i="7"/>
  <c r="T558" i="7"/>
  <c r="T187" i="7"/>
  <c r="T136" i="7"/>
  <c r="T11" i="7"/>
  <c r="T278" i="7"/>
  <c r="T503" i="7"/>
  <c r="T582" i="7"/>
  <c r="T3585" i="7"/>
  <c r="T4481" i="7"/>
  <c r="T4826" i="7"/>
  <c r="T4477" i="7"/>
  <c r="T4278" i="7"/>
  <c r="T4734" i="7"/>
  <c r="T4919" i="7"/>
  <c r="T4945" i="7"/>
  <c r="T4865" i="7"/>
  <c r="T4742" i="7"/>
  <c r="T3614" i="7"/>
  <c r="T2122" i="7"/>
  <c r="T4262" i="7"/>
  <c r="T4966" i="7"/>
  <c r="T497" i="7"/>
  <c r="T427" i="7"/>
  <c r="T301" i="7"/>
  <c r="T4898" i="7"/>
  <c r="T50" i="7"/>
  <c r="T352" i="7"/>
  <c r="T4998" i="7"/>
  <c r="T269" i="7"/>
  <c r="T309" i="7"/>
  <c r="T512" i="7"/>
  <c r="T2147" i="7"/>
  <c r="T227" i="7"/>
  <c r="T4518" i="7"/>
  <c r="T4612" i="7"/>
  <c r="T4236" i="7"/>
  <c r="T4935" i="7"/>
  <c r="T389" i="7"/>
  <c r="T4721" i="7"/>
  <c r="T149" i="7"/>
  <c r="T3417" i="7"/>
  <c r="T1829" i="7"/>
  <c r="T2133" i="7"/>
  <c r="T2943" i="7"/>
  <c r="T6" i="7"/>
  <c r="T4834" i="7"/>
  <c r="T479" i="7"/>
  <c r="T410" i="7"/>
  <c r="T496" i="7"/>
  <c r="T4984" i="7"/>
  <c r="T260" i="7"/>
  <c r="T528" i="7"/>
  <c r="T176" i="7"/>
  <c r="T123" i="7"/>
  <c r="T4355" i="7"/>
  <c r="T4602" i="7"/>
  <c r="T3634" i="7"/>
  <c r="T4706" i="7"/>
  <c r="T4221" i="7"/>
  <c r="T4885" i="7"/>
  <c r="T4617" i="7"/>
  <c r="T177" i="7"/>
  <c r="T356" i="7"/>
  <c r="T2216" i="7"/>
  <c r="T883" i="7"/>
  <c r="T583" i="7"/>
  <c r="T383" i="7"/>
  <c r="T182" i="7"/>
  <c r="T448" i="7"/>
  <c r="T4991" i="7"/>
  <c r="T400" i="7"/>
  <c r="T302" i="7"/>
  <c r="T4925" i="7"/>
  <c r="T486" i="7"/>
  <c r="T262" i="7"/>
  <c r="T24" i="7"/>
  <c r="T4967" i="7"/>
  <c r="T581" i="7"/>
  <c r="T141" i="7"/>
  <c r="T98" i="7"/>
  <c r="T4257" i="7"/>
  <c r="T4160" i="7"/>
  <c r="T4495" i="7"/>
  <c r="T4758" i="7"/>
  <c r="T4563" i="7"/>
  <c r="T4504" i="7"/>
  <c r="T4856" i="7"/>
  <c r="T99" i="7"/>
  <c r="T3983" i="7"/>
  <c r="T3538" i="7"/>
  <c r="T2167" i="7"/>
  <c r="T3015" i="7"/>
  <c r="T4552" i="7"/>
  <c r="T4913" i="7"/>
  <c r="T222" i="7"/>
  <c r="T86" i="7"/>
  <c r="T230" i="7"/>
  <c r="T519" i="7"/>
  <c r="T4553" i="7"/>
  <c r="T173" i="7"/>
  <c r="T3949" i="7"/>
  <c r="T4476" i="7"/>
  <c r="T4659" i="7"/>
  <c r="T3597" i="7"/>
  <c r="T4577" i="7"/>
  <c r="T4791" i="7"/>
  <c r="T4674" i="7"/>
  <c r="T65" i="7"/>
  <c r="T316" i="7"/>
  <c r="T4346" i="7"/>
  <c r="T3618" i="7"/>
  <c r="T169" i="7"/>
  <c r="T412" i="7"/>
  <c r="T4888" i="7"/>
  <c r="T4940" i="7"/>
  <c r="T4813" i="7"/>
  <c r="T4408" i="7"/>
  <c r="T391" i="7"/>
  <c r="T350" i="7"/>
  <c r="T263" i="7"/>
  <c r="T4832" i="7"/>
  <c r="T198" i="7"/>
  <c r="T434" i="7"/>
  <c r="T75" i="7"/>
  <c r="T592" i="7"/>
  <c r="T363" i="7"/>
  <c r="T502" i="7"/>
  <c r="T511" i="7"/>
  <c r="T88" i="7"/>
  <c r="T4719" i="7"/>
  <c r="T4542" i="7"/>
  <c r="T4850" i="7"/>
  <c r="T2701" i="7"/>
  <c r="T4820" i="7"/>
  <c r="T4558" i="7"/>
  <c r="T4743" i="7"/>
  <c r="T39" i="7"/>
  <c r="T4451" i="7"/>
  <c r="T3605" i="7"/>
  <c r="T2742" i="7"/>
  <c r="T4928" i="7"/>
  <c r="T4788" i="7"/>
  <c r="T602" i="7"/>
  <c r="T342" i="7"/>
  <c r="T4784" i="7"/>
  <c r="T435" i="7"/>
  <c r="T137" i="7"/>
  <c r="T417" i="7"/>
  <c r="T4700" i="7"/>
  <c r="T574" i="7"/>
  <c r="T184" i="7"/>
  <c r="T493" i="7"/>
  <c r="T64" i="7"/>
  <c r="T4405" i="7"/>
  <c r="T4640" i="7"/>
  <c r="T4886" i="7"/>
  <c r="T4839" i="7"/>
  <c r="T4694" i="7"/>
  <c r="T4656" i="7"/>
  <c r="T22" i="7"/>
  <c r="T4995" i="7"/>
  <c r="T4440" i="7"/>
  <c r="T3741" i="7"/>
  <c r="T3723" i="7"/>
  <c r="T3517" i="7"/>
  <c r="T2672" i="7"/>
  <c r="T4654" i="7"/>
  <c r="T426" i="7"/>
  <c r="T100" i="7"/>
  <c r="T4622" i="7"/>
  <c r="T513" i="7"/>
  <c r="T147" i="7"/>
  <c r="T484" i="7"/>
  <c r="T38" i="7"/>
  <c r="T370" i="7"/>
  <c r="T4681" i="7"/>
  <c r="T4748" i="7"/>
  <c r="T4685" i="7"/>
  <c r="T4647" i="7"/>
  <c r="T4638" i="7"/>
  <c r="T4311" i="7"/>
  <c r="T3712" i="7"/>
  <c r="T3971" i="7"/>
  <c r="T3942" i="7"/>
  <c r="T3200" i="7"/>
  <c r="T4739" i="7"/>
  <c r="T585" i="7"/>
  <c r="T551" i="7"/>
  <c r="T292" i="7"/>
  <c r="T593" i="7"/>
  <c r="T409" i="7"/>
  <c r="T18" i="7"/>
  <c r="T548" i="7"/>
  <c r="T458" i="7"/>
  <c r="T4978" i="7"/>
  <c r="T202" i="7"/>
  <c r="T4339" i="7"/>
  <c r="T4569" i="7"/>
  <c r="T4848" i="7"/>
  <c r="T4416" i="7"/>
  <c r="T4576" i="7"/>
  <c r="T4292" i="7"/>
  <c r="T3635" i="7"/>
  <c r="T3459" i="7"/>
  <c r="T1459" i="7"/>
  <c r="T2385" i="7"/>
  <c r="T2693" i="7"/>
  <c r="T1188" i="7"/>
  <c r="T3781" i="7"/>
  <c r="T3182" i="7"/>
  <c r="T3925" i="7"/>
  <c r="T541" i="7"/>
  <c r="T152" i="7"/>
  <c r="T330" i="7"/>
  <c r="T4974" i="7"/>
  <c r="T129" i="7"/>
  <c r="T121" i="7"/>
  <c r="T466" i="7"/>
  <c r="T4960" i="7"/>
  <c r="T29" i="7"/>
  <c r="T166" i="7"/>
  <c r="T4380" i="7"/>
  <c r="T4514" i="7"/>
  <c r="T4372" i="7"/>
  <c r="T4534" i="7"/>
  <c r="T4627" i="7"/>
  <c r="T4596" i="7"/>
  <c r="T4970" i="7"/>
  <c r="T437" i="7"/>
  <c r="T4153" i="7"/>
  <c r="T4269" i="7"/>
  <c r="T3281" i="7"/>
  <c r="T3722" i="7"/>
  <c r="T3694" i="7"/>
  <c r="T1935" i="7"/>
  <c r="T506" i="7"/>
  <c r="T254" i="7"/>
  <c r="T113" i="7"/>
  <c r="T540" i="7"/>
  <c r="T25" i="7"/>
  <c r="T4728" i="7"/>
  <c r="T109" i="7"/>
  <c r="T406" i="7"/>
  <c r="T4952" i="7"/>
  <c r="T4" i="7"/>
  <c r="T148" i="7"/>
  <c r="T4211" i="7"/>
  <c r="T4390" i="7"/>
  <c r="T4361" i="7"/>
  <c r="T4524" i="7"/>
  <c r="T4961" i="7"/>
  <c r="T124" i="7"/>
  <c r="T405" i="7"/>
  <c r="T4934" i="7"/>
  <c r="T4185" i="7"/>
  <c r="T3237" i="7"/>
  <c r="T1882" i="7"/>
  <c r="T15" i="7"/>
  <c r="T591" i="7"/>
  <c r="T4741" i="7"/>
  <c r="T396" i="7"/>
  <c r="T289" i="7"/>
  <c r="T4593" i="7"/>
  <c r="T4349" i="7"/>
  <c r="T4724" i="7"/>
  <c r="T4334" i="7"/>
  <c r="T4401" i="7"/>
  <c r="T4944" i="7"/>
  <c r="T4412" i="7"/>
  <c r="T4385" i="7"/>
  <c r="T3589" i="7"/>
  <c r="T3208" i="7"/>
  <c r="T4931" i="7"/>
  <c r="T4890" i="7"/>
  <c r="T280" i="7"/>
  <c r="T4937" i="7"/>
  <c r="T270" i="7"/>
  <c r="T520" i="7"/>
  <c r="T600" i="7"/>
  <c r="T376" i="7"/>
  <c r="T424" i="7"/>
  <c r="T4863" i="7"/>
  <c r="T243" i="7"/>
  <c r="T3582" i="7"/>
  <c r="T4806" i="7"/>
  <c r="T3744" i="7"/>
  <c r="T4498" i="7"/>
  <c r="T275" i="7"/>
  <c r="T4917" i="7"/>
  <c r="T3872" i="7"/>
  <c r="T3348" i="7"/>
  <c r="T3578" i="7"/>
  <c r="T2255" i="7"/>
  <c r="T4738" i="7"/>
  <c r="T212" i="7"/>
  <c r="T276" i="7"/>
  <c r="T365" i="7"/>
  <c r="T515" i="7"/>
  <c r="T163" i="7"/>
  <c r="T127" i="7"/>
  <c r="T4900" i="7"/>
  <c r="T601" i="7"/>
  <c r="T485" i="7"/>
  <c r="T504" i="7"/>
  <c r="T4845" i="7"/>
  <c r="T4853" i="7"/>
  <c r="T4908" i="7"/>
  <c r="T3251" i="7"/>
  <c r="T4992" i="7"/>
  <c r="T4601" i="7"/>
  <c r="T3714" i="7"/>
  <c r="T4525" i="7"/>
  <c r="T4695" i="7"/>
  <c r="T4169" i="7"/>
  <c r="T4458" i="7"/>
  <c r="T4371" i="7"/>
  <c r="T4388" i="7"/>
  <c r="T3443" i="7"/>
  <c r="T282" i="7"/>
  <c r="T66" i="7"/>
  <c r="T232" i="7"/>
  <c r="T4847" i="7"/>
  <c r="T407" i="7"/>
  <c r="T338" i="7"/>
  <c r="T566" i="7"/>
  <c r="T318" i="7"/>
  <c r="T4818" i="7"/>
  <c r="T53" i="7"/>
  <c r="T210" i="7"/>
  <c r="T4590" i="7"/>
  <c r="T4676" i="7"/>
  <c r="T4275" i="7"/>
  <c r="T4665" i="7"/>
  <c r="T2397" i="7"/>
  <c r="T3223" i="7"/>
  <c r="T3429" i="7"/>
  <c r="T3893" i="7"/>
  <c r="T2464" i="7"/>
  <c r="S681" i="7"/>
  <c r="S695" i="7"/>
  <c r="S701" i="7"/>
  <c r="S743" i="7"/>
  <c r="S838" i="7"/>
  <c r="S871" i="7"/>
  <c r="S612" i="7"/>
  <c r="S646" i="7"/>
  <c r="S708" i="7"/>
  <c r="S715" i="7"/>
  <c r="S722" i="7"/>
  <c r="S750" i="7"/>
  <c r="S784" i="7"/>
  <c r="S798" i="7"/>
  <c r="S811" i="7"/>
  <c r="S831" i="7"/>
  <c r="S611" i="7"/>
  <c r="S625" i="7"/>
  <c r="S633" i="7"/>
  <c r="S705" i="7"/>
  <c r="S848" i="7"/>
  <c r="S896" i="7"/>
  <c r="S910" i="7"/>
  <c r="S1048" i="7"/>
  <c r="S1062" i="7"/>
  <c r="S1134" i="7"/>
  <c r="S1160" i="7"/>
  <c r="S1180" i="7"/>
  <c r="S1200" i="7"/>
  <c r="S604" i="7"/>
  <c r="S727" i="7"/>
  <c r="S734" i="7"/>
  <c r="S764" i="7"/>
  <c r="S771" i="7"/>
  <c r="S806" i="7"/>
  <c r="S813" i="7"/>
  <c r="S834" i="7"/>
  <c r="S855" i="7"/>
  <c r="S960" i="7"/>
  <c r="S967" i="7"/>
  <c r="S974" i="7"/>
  <c r="S1001" i="7"/>
  <c r="S1007" i="7"/>
  <c r="S1014" i="7"/>
  <c r="S1020" i="7"/>
  <c r="S1041" i="7"/>
  <c r="S1069" i="7"/>
  <c r="S1091" i="7"/>
  <c r="S1098" i="7"/>
  <c r="S1113" i="7"/>
  <c r="S1120" i="7"/>
  <c r="S1167" i="7"/>
  <c r="S1187" i="7"/>
  <c r="S1255" i="7"/>
  <c r="S652" i="7"/>
  <c r="S718" i="7"/>
  <c r="S725" i="7"/>
  <c r="S617" i="7"/>
  <c r="S631" i="7"/>
  <c r="S660" i="7"/>
  <c r="S667" i="7"/>
  <c r="S675" i="7"/>
  <c r="S683" i="7"/>
  <c r="S690" i="7"/>
  <c r="S697" i="7"/>
  <c r="S632" i="7"/>
  <c r="S676" i="7"/>
  <c r="S691" i="7"/>
  <c r="S698" i="7"/>
  <c r="S640" i="7"/>
  <c r="S664" i="7"/>
  <c r="S682" i="7"/>
  <c r="S745" i="7"/>
  <c r="S753" i="7"/>
  <c r="S790" i="7"/>
  <c r="S797" i="7"/>
  <c r="S849" i="7"/>
  <c r="S856" i="7"/>
  <c r="S952" i="7"/>
  <c r="S1009" i="7"/>
  <c r="S1082" i="7"/>
  <c r="S1097" i="7"/>
  <c r="S1135" i="7"/>
  <c r="S1176" i="7"/>
  <c r="S1212" i="7"/>
  <c r="S1275" i="7"/>
  <c r="S1340" i="7"/>
  <c r="S1366" i="7"/>
  <c r="S1380" i="7"/>
  <c r="S1401" i="7"/>
  <c r="S1492" i="7"/>
  <c r="S656" i="7"/>
  <c r="S706" i="7"/>
  <c r="S714" i="7"/>
  <c r="S812" i="7"/>
  <c r="S819" i="7"/>
  <c r="S826" i="7"/>
  <c r="S842" i="7"/>
  <c r="S878" i="7"/>
  <c r="S937" i="7"/>
  <c r="S1016" i="7"/>
  <c r="S1030" i="7"/>
  <c r="S1037" i="7"/>
  <c r="S1045" i="7"/>
  <c r="S1060" i="7"/>
  <c r="S1067" i="7"/>
  <c r="S1105" i="7"/>
  <c r="S1128" i="7"/>
  <c r="S1142" i="7"/>
  <c r="S1155" i="7"/>
  <c r="S1254" i="7"/>
  <c r="S1261" i="7"/>
  <c r="S1268" i="7"/>
  <c r="S1319" i="7"/>
  <c r="S1326" i="7"/>
  <c r="S1333" i="7"/>
  <c r="S1373" i="7"/>
  <c r="S1394" i="7"/>
  <c r="S1409" i="7"/>
  <c r="S1526" i="7"/>
  <c r="S661" i="7"/>
  <c r="S687" i="7"/>
  <c r="S688" i="7"/>
  <c r="S696" i="7"/>
  <c r="S751" i="7"/>
  <c r="S613" i="7"/>
  <c r="S654" i="7"/>
  <c r="S720" i="7"/>
  <c r="S728" i="7"/>
  <c r="S817" i="7"/>
  <c r="S847" i="7"/>
  <c r="S876" i="7"/>
  <c r="S891" i="7"/>
  <c r="S913" i="7"/>
  <c r="S965" i="7"/>
  <c r="S972" i="7"/>
  <c r="S621" i="7"/>
  <c r="S629" i="7"/>
  <c r="S671" i="7"/>
  <c r="S680" i="7"/>
  <c r="S704" i="7"/>
  <c r="S744" i="7"/>
  <c r="S759" i="7"/>
  <c r="S767" i="7"/>
  <c r="S774" i="7"/>
  <c r="S781" i="7"/>
  <c r="S803" i="7"/>
  <c r="S862" i="7"/>
  <c r="S869" i="7"/>
  <c r="S928" i="7"/>
  <c r="S958" i="7"/>
  <c r="S1021" i="7"/>
  <c r="S1051" i="7"/>
  <c r="S1073" i="7"/>
  <c r="S605" i="7"/>
  <c r="S638" i="7"/>
  <c r="S713" i="7"/>
  <c r="S736" i="7"/>
  <c r="S614" i="7"/>
  <c r="S622" i="7"/>
  <c r="S630" i="7"/>
  <c r="S754" i="7"/>
  <c r="S779" i="7"/>
  <c r="S845" i="7"/>
  <c r="S886" i="7"/>
  <c r="S943" i="7"/>
  <c r="S992" i="7"/>
  <c r="S1156" i="7"/>
  <c r="S1178" i="7"/>
  <c r="S1267" i="7"/>
  <c r="S1335" i="7"/>
  <c r="S1384" i="7"/>
  <c r="S1391" i="7"/>
  <c r="S1421" i="7"/>
  <c r="S1428" i="7"/>
  <c r="S1501" i="7"/>
  <c r="S1599" i="7"/>
  <c r="S1612" i="7"/>
  <c r="S1632" i="7"/>
  <c r="S1645" i="7"/>
  <c r="S1671" i="7"/>
  <c r="S1699" i="7"/>
  <c r="S1721" i="7"/>
  <c r="S1735" i="7"/>
  <c r="S1756" i="7"/>
  <c r="S1777" i="7"/>
  <c r="S1797" i="7"/>
  <c r="S689" i="7"/>
  <c r="S699" i="7"/>
  <c r="S726" i="7"/>
  <c r="S772" i="7"/>
  <c r="S804" i="7"/>
  <c r="S820" i="7"/>
  <c r="S828" i="7"/>
  <c r="S861" i="7"/>
  <c r="S1015" i="7"/>
  <c r="S1022" i="7"/>
  <c r="S1031" i="7"/>
  <c r="S1047" i="7"/>
  <c r="S1055" i="7"/>
  <c r="S1063" i="7"/>
  <c r="S1111" i="7"/>
  <c r="S1127" i="7"/>
  <c r="S1149" i="7"/>
  <c r="S1171" i="7"/>
  <c r="S1193" i="7"/>
  <c r="S1209" i="7"/>
  <c r="S1216" i="7"/>
  <c r="S1223" i="7"/>
  <c r="S1260" i="7"/>
  <c r="S1283" i="7"/>
  <c r="S1356" i="7"/>
  <c r="S1399" i="7"/>
  <c r="S1407" i="7"/>
  <c r="S1414" i="7"/>
  <c r="S1436" i="7"/>
  <c r="S1444" i="7"/>
  <c r="S1451" i="7"/>
  <c r="S1458" i="7"/>
  <c r="S1487" i="7"/>
  <c r="S1565" i="7"/>
  <c r="S1578" i="7"/>
  <c r="S1652" i="7"/>
  <c r="S1658" i="7"/>
  <c r="S1742" i="7"/>
  <c r="S1749" i="7"/>
  <c r="S1770" i="7"/>
  <c r="S603" i="7"/>
  <c r="S644" i="7"/>
  <c r="S932" i="7"/>
  <c r="S973" i="7"/>
  <c r="S1027" i="7"/>
  <c r="S1035" i="7"/>
  <c r="S1052" i="7"/>
  <c r="S1108" i="7"/>
  <c r="S1139" i="7"/>
  <c r="S1161" i="7"/>
  <c r="S665" i="7"/>
  <c r="S742" i="7"/>
  <c r="S777" i="7"/>
  <c r="S794" i="7"/>
  <c r="S843" i="7"/>
  <c r="S859" i="7"/>
  <c r="S908" i="7"/>
  <c r="S924" i="7"/>
  <c r="S966" i="7"/>
  <c r="S1005" i="7"/>
  <c r="S1028" i="7"/>
  <c r="S1109" i="7"/>
  <c r="S655" i="7"/>
  <c r="S761" i="7"/>
  <c r="S818" i="7"/>
  <c r="S867" i="7"/>
  <c r="S875" i="7"/>
  <c r="S892" i="7"/>
  <c r="S900" i="7"/>
  <c r="S941" i="7"/>
  <c r="S998" i="7"/>
  <c r="S1077" i="7"/>
  <c r="S1117" i="7"/>
  <c r="S1125" i="7"/>
  <c r="S1162" i="7"/>
  <c r="S1184" i="7"/>
  <c r="S1236" i="7"/>
  <c r="S1281" i="7"/>
  <c r="S1289" i="7"/>
  <c r="S1361" i="7"/>
  <c r="S1405" i="7"/>
  <c r="S1434" i="7"/>
  <c r="S1442" i="7"/>
  <c r="S626" i="7"/>
  <c r="S645" i="7"/>
  <c r="S733" i="7"/>
  <c r="S752" i="7"/>
  <c r="S802" i="7"/>
  <c r="S810" i="7"/>
  <c r="S835" i="7"/>
  <c r="S852" i="7"/>
  <c r="S884" i="7"/>
  <c r="S925" i="7"/>
  <c r="S933" i="7"/>
  <c r="S975" i="7"/>
  <c r="S1013" i="7"/>
  <c r="S1029" i="7"/>
  <c r="S1061" i="7"/>
  <c r="S1085" i="7"/>
  <c r="S1093" i="7"/>
  <c r="S1101" i="7"/>
  <c r="S1140" i="7"/>
  <c r="S1147" i="7"/>
  <c r="S1229" i="7"/>
  <c r="S1251" i="7"/>
  <c r="S1341" i="7"/>
  <c r="S1348" i="7"/>
  <c r="S1375" i="7"/>
  <c r="S606" i="7"/>
  <c r="S616" i="7"/>
  <c r="S677" i="7"/>
  <c r="S724" i="7"/>
  <c r="S778" i="7"/>
  <c r="S786" i="7"/>
  <c r="S917" i="7"/>
  <c r="S950" i="7"/>
  <c r="S983" i="7"/>
  <c r="S991" i="7"/>
  <c r="S1199" i="7"/>
  <c r="S1207" i="7"/>
  <c r="S1215" i="7"/>
  <c r="S1244" i="7"/>
  <c r="S607" i="7"/>
  <c r="S627" i="7"/>
  <c r="S795" i="7"/>
  <c r="S836" i="7"/>
  <c r="S877" i="7"/>
  <c r="S885" i="7"/>
  <c r="S901" i="7"/>
  <c r="S926" i="7"/>
  <c r="S934" i="7"/>
  <c r="S976" i="7"/>
  <c r="S1006" i="7"/>
  <c r="S1038" i="7"/>
  <c r="S738" i="7"/>
  <c r="S770" i="7"/>
  <c r="S800" i="7"/>
  <c r="S809" i="7"/>
  <c r="S860" i="7"/>
  <c r="S911" i="7"/>
  <c r="S921" i="7"/>
  <c r="S982" i="7"/>
  <c r="S1019" i="7"/>
  <c r="S1040" i="7"/>
  <c r="S1050" i="7"/>
  <c r="S1126" i="7"/>
  <c r="S1194" i="7"/>
  <c r="S1211" i="7"/>
  <c r="S1287" i="7"/>
  <c r="S1304" i="7"/>
  <c r="S1337" i="7"/>
  <c r="S1408" i="7"/>
  <c r="S1432" i="7"/>
  <c r="S1456" i="7"/>
  <c r="S1472" i="7"/>
  <c r="S1494" i="7"/>
  <c r="S1502" i="7"/>
  <c r="S1531" i="7"/>
  <c r="S1561" i="7"/>
  <c r="S1687" i="7"/>
  <c r="S1695" i="7"/>
  <c r="S1755" i="7"/>
  <c r="S1784" i="7"/>
  <c r="S1805" i="7"/>
  <c r="S1826" i="7"/>
  <c r="S1847" i="7"/>
  <c r="S1894" i="7"/>
  <c r="S1908" i="7"/>
  <c r="S1928" i="7"/>
  <c r="S1942" i="7"/>
  <c r="S1991" i="7"/>
  <c r="S2026" i="7"/>
  <c r="S2114" i="7"/>
  <c r="S2156" i="7"/>
  <c r="S2170" i="7"/>
  <c r="S2198" i="7"/>
  <c r="S609" i="7"/>
  <c r="S780" i="7"/>
  <c r="S840" i="7"/>
  <c r="S931" i="7"/>
  <c r="S942" i="7"/>
  <c r="S954" i="7"/>
  <c r="S1002" i="7"/>
  <c r="S1070" i="7"/>
  <c r="S1177" i="7"/>
  <c r="S1245" i="7"/>
  <c r="S1262" i="7"/>
  <c r="S1321" i="7"/>
  <c r="S1345" i="7"/>
  <c r="S1359" i="7"/>
  <c r="S1383" i="7"/>
  <c r="S1464" i="7"/>
  <c r="S1582" i="7"/>
  <c r="S1604" i="7"/>
  <c r="S1659" i="7"/>
  <c r="S1673" i="7"/>
  <c r="S1680" i="7"/>
  <c r="S1740" i="7"/>
  <c r="S1762" i="7"/>
  <c r="S1887" i="7"/>
  <c r="S1915" i="7"/>
  <c r="S1964" i="7"/>
  <c r="S1971" i="7"/>
  <c r="S1978" i="7"/>
  <c r="S2019" i="7"/>
  <c r="S2053" i="7"/>
  <c r="S2121" i="7"/>
  <c r="S2184" i="7"/>
  <c r="S2213" i="7"/>
  <c r="S2227" i="7"/>
  <c r="S2255" i="7"/>
  <c r="S628" i="7"/>
  <c r="S663" i="7"/>
  <c r="S766" i="7"/>
  <c r="S866" i="7"/>
  <c r="S948" i="7"/>
  <c r="S969" i="7"/>
  <c r="S988" i="7"/>
  <c r="S1148" i="7"/>
  <c r="S1157" i="7"/>
  <c r="S1190" i="7"/>
  <c r="S1233" i="7"/>
  <c r="S1284" i="7"/>
  <c r="S1325" i="7"/>
  <c r="S1342" i="7"/>
  <c r="S1364" i="7"/>
  <c r="S1461" i="7"/>
  <c r="S1507" i="7"/>
  <c r="S1514" i="7"/>
  <c r="S1566" i="7"/>
  <c r="S1622" i="7"/>
  <c r="S1670" i="7"/>
  <c r="S1692" i="7"/>
  <c r="S746" i="7"/>
  <c r="S787" i="7"/>
  <c r="S879" i="7"/>
  <c r="S919" i="7"/>
  <c r="S939" i="7"/>
  <c r="S989" i="7"/>
  <c r="S1158" i="7"/>
  <c r="S1183" i="7"/>
  <c r="S1234" i="7"/>
  <c r="S1285" i="7"/>
  <c r="S1318" i="7"/>
  <c r="S1381" i="7"/>
  <c r="S1422" i="7"/>
  <c r="S1447" i="7"/>
  <c r="S1515" i="7"/>
  <c r="S1559" i="7"/>
  <c r="S678" i="7"/>
  <c r="S735" i="7"/>
  <c r="S757" i="7"/>
  <c r="S768" i="7"/>
  <c r="S827" i="7"/>
  <c r="S868" i="7"/>
  <c r="S889" i="7"/>
  <c r="S898" i="7"/>
  <c r="S970" i="7"/>
  <c r="S980" i="7"/>
  <c r="S1058" i="7"/>
  <c r="S1096" i="7"/>
  <c r="S1132" i="7"/>
  <c r="S1192" i="7"/>
  <c r="S1351" i="7"/>
  <c r="S1365" i="7"/>
  <c r="S1397" i="7"/>
  <c r="S1406" i="7"/>
  <c r="S1462" i="7"/>
  <c r="S1485" i="7"/>
  <c r="S1500" i="7"/>
  <c r="S1508" i="7"/>
  <c r="S1530" i="7"/>
  <c r="S1537" i="7"/>
  <c r="S1567" i="7"/>
  <c r="S1616" i="7"/>
  <c r="S1630" i="7"/>
  <c r="S1657" i="7"/>
  <c r="S1678" i="7"/>
  <c r="S1716" i="7"/>
  <c r="S1731" i="7"/>
  <c r="S1873" i="7"/>
  <c r="S1899" i="7"/>
  <c r="S1913" i="7"/>
  <c r="S1955" i="7"/>
  <c r="S2064" i="7"/>
  <c r="S2085" i="7"/>
  <c r="S619" i="7"/>
  <c r="S712" i="7"/>
  <c r="S858" i="7"/>
  <c r="S929" i="7"/>
  <c r="S951" i="7"/>
  <c r="S961" i="7"/>
  <c r="S1000" i="7"/>
  <c r="S1078" i="7"/>
  <c r="S1150" i="7"/>
  <c r="S1210" i="7"/>
  <c r="S1226" i="7"/>
  <c r="S1310" i="7"/>
  <c r="S1478" i="7"/>
  <c r="S1523" i="7"/>
  <c r="S1574" i="7"/>
  <c r="S1588" i="7"/>
  <c r="S1595" i="7"/>
  <c r="S1603" i="7"/>
  <c r="S1637" i="7"/>
  <c r="S1664" i="7"/>
  <c r="S1701" i="7"/>
  <c r="S1709" i="7"/>
  <c r="S1724" i="7"/>
  <c r="S1768" i="7"/>
  <c r="S1782" i="7"/>
  <c r="S1790" i="7"/>
  <c r="S1811" i="7"/>
  <c r="S1831" i="7"/>
  <c r="S1860" i="7"/>
  <c r="S1920" i="7"/>
  <c r="S1927" i="7"/>
  <c r="S1997" i="7"/>
  <c r="S2032" i="7"/>
  <c r="S653" i="7"/>
  <c r="S666" i="7"/>
  <c r="S679" i="7"/>
  <c r="S692" i="7"/>
  <c r="S788" i="7"/>
  <c r="S909" i="7"/>
  <c r="S990" i="7"/>
  <c r="S1087" i="7"/>
  <c r="S1106" i="7"/>
  <c r="S1115" i="7"/>
  <c r="S1124" i="7"/>
  <c r="S1133" i="7"/>
  <c r="S1175" i="7"/>
  <c r="S1201" i="7"/>
  <c r="S1243" i="7"/>
  <c r="S1269" i="7"/>
  <c r="S1277" i="7"/>
  <c r="S1294" i="7"/>
  <c r="S1303" i="7"/>
  <c r="S1327" i="7"/>
  <c r="S1389" i="7"/>
  <c r="S1423" i="7"/>
  <c r="S1439" i="7"/>
  <c r="S1493" i="7"/>
  <c r="S1516" i="7"/>
  <c r="S1552" i="7"/>
  <c r="S1644" i="7"/>
  <c r="S1651" i="7"/>
  <c r="S1672" i="7"/>
  <c r="S1686" i="7"/>
  <c r="S1694" i="7"/>
  <c r="S1746" i="7"/>
  <c r="S1804" i="7"/>
  <c r="S1838" i="7"/>
  <c r="S737" i="7"/>
  <c r="S850" i="7"/>
  <c r="S953" i="7"/>
  <c r="S1079" i="7"/>
  <c r="S1168" i="7"/>
  <c r="S1185" i="7"/>
  <c r="S1227" i="7"/>
  <c r="S1253" i="7"/>
  <c r="S1328" i="7"/>
  <c r="S1374" i="7"/>
  <c r="S1382" i="7"/>
  <c r="S1390" i="7"/>
  <c r="S1448" i="7"/>
  <c r="S1479" i="7"/>
  <c r="S1538" i="7"/>
  <c r="S1545" i="7"/>
  <c r="S1596" i="7"/>
  <c r="S1610" i="7"/>
  <c r="S1617" i="7"/>
  <c r="S721" i="7"/>
  <c r="S747" i="7"/>
  <c r="S822" i="7"/>
  <c r="S882" i="7"/>
  <c r="S957" i="7"/>
  <c r="S995" i="7"/>
  <c r="S1089" i="7"/>
  <c r="S1100" i="7"/>
  <c r="S1165" i="7"/>
  <c r="S1238" i="7"/>
  <c r="S1329" i="7"/>
  <c r="S1386" i="7"/>
  <c r="S1426" i="7"/>
  <c r="S1467" i="7"/>
  <c r="S1484" i="7"/>
  <c r="S1548" i="7"/>
  <c r="S1557" i="7"/>
  <c r="S1602" i="7"/>
  <c r="S1627" i="7"/>
  <c r="S1711" i="7"/>
  <c r="S1753" i="7"/>
  <c r="S1819" i="7"/>
  <c r="S1858" i="7"/>
  <c r="S1895" i="7"/>
  <c r="S1957" i="7"/>
  <c r="S1995" i="7"/>
  <c r="S2018" i="7"/>
  <c r="S2034" i="7"/>
  <c r="S2048" i="7"/>
  <c r="S2076" i="7"/>
  <c r="S2129" i="7"/>
  <c r="S2195" i="7"/>
  <c r="S2233" i="7"/>
  <c r="S2295" i="7"/>
  <c r="S2481" i="7"/>
  <c r="S2488" i="7"/>
  <c r="S2639" i="7"/>
  <c r="S624" i="7"/>
  <c r="S639" i="7"/>
  <c r="S1066" i="7"/>
  <c r="S1196" i="7"/>
  <c r="S1206" i="7"/>
  <c r="S1248" i="7"/>
  <c r="S1339" i="7"/>
  <c r="S1367" i="7"/>
  <c r="S1377" i="7"/>
  <c r="S1396" i="7"/>
  <c r="S1457" i="7"/>
  <c r="S1576" i="7"/>
  <c r="S1584" i="7"/>
  <c r="S1593" i="7"/>
  <c r="S1660" i="7"/>
  <c r="S1684" i="7"/>
  <c r="S1702" i="7"/>
  <c r="S1728" i="7"/>
  <c r="S1834" i="7"/>
  <c r="S1842" i="7"/>
  <c r="S1918" i="7"/>
  <c r="S1941" i="7"/>
  <c r="S1980" i="7"/>
  <c r="S2011" i="7"/>
  <c r="S2055" i="7"/>
  <c r="S2084" i="7"/>
  <c r="S2143" i="7"/>
  <c r="S2166" i="7"/>
  <c r="S2203" i="7"/>
  <c r="S2254" i="7"/>
  <c r="S2261" i="7"/>
  <c r="S2267" i="7"/>
  <c r="S2274" i="7"/>
  <c r="S2288" i="7"/>
  <c r="S2310" i="7"/>
  <c r="S2324" i="7"/>
  <c r="S2331" i="7"/>
  <c r="S2412" i="7"/>
  <c r="S2440" i="7"/>
  <c r="S2536" i="7"/>
  <c r="S2543" i="7"/>
  <c r="S2598" i="7"/>
  <c r="S2619" i="7"/>
  <c r="S793" i="7"/>
  <c r="S830" i="7"/>
  <c r="S927" i="7"/>
  <c r="S1084" i="7"/>
  <c r="S1107" i="7"/>
  <c r="S1172" i="7"/>
  <c r="S1306" i="7"/>
  <c r="S1315" i="7"/>
  <c r="S1354" i="7"/>
  <c r="S1363" i="7"/>
  <c r="S1372" i="7"/>
  <c r="S1473" i="7"/>
  <c r="S1499" i="7"/>
  <c r="S1554" i="7"/>
  <c r="S1572" i="7"/>
  <c r="S1580" i="7"/>
  <c r="S1615" i="7"/>
  <c r="S1624" i="7"/>
  <c r="S1681" i="7"/>
  <c r="S1725" i="7"/>
  <c r="S1733" i="7"/>
  <c r="S1750" i="7"/>
  <c r="S1800" i="7"/>
  <c r="S1816" i="7"/>
  <c r="S1870" i="7"/>
  <c r="S782" i="7"/>
  <c r="S844" i="7"/>
  <c r="S915" i="7"/>
  <c r="S1086" i="7"/>
  <c r="S1141" i="7"/>
  <c r="S1152" i="7"/>
  <c r="S1224" i="7"/>
  <c r="S1235" i="7"/>
  <c r="S1256" i="7"/>
  <c r="S1316" i="7"/>
  <c r="S1346" i="7"/>
  <c r="S1445" i="7"/>
  <c r="S1519" i="7"/>
  <c r="S1555" i="7"/>
  <c r="S1608" i="7"/>
  <c r="S1682" i="7"/>
  <c r="S1726" i="7"/>
  <c r="S1734" i="7"/>
  <c r="S1751" i="7"/>
  <c r="S1776" i="7"/>
  <c r="S1793" i="7"/>
  <c r="S1801" i="7"/>
  <c r="S1871" i="7"/>
  <c r="S635" i="7"/>
  <c r="S880" i="7"/>
  <c r="S993" i="7"/>
  <c r="S1026" i="7"/>
  <c r="S1075" i="7"/>
  <c r="S1173" i="7"/>
  <c r="S1246" i="7"/>
  <c r="S1265" i="7"/>
  <c r="S1286" i="7"/>
  <c r="S1297" i="7"/>
  <c r="S1307" i="7"/>
  <c r="S1355" i="7"/>
  <c r="S1573" i="7"/>
  <c r="S1600" i="7"/>
  <c r="S1634" i="7"/>
  <c r="S1674" i="7"/>
  <c r="S1691" i="7"/>
  <c r="S1817" i="7"/>
  <c r="S1832" i="7"/>
  <c r="S1840" i="7"/>
  <c r="S1864" i="7"/>
  <c r="S1909" i="7"/>
  <c r="S1939" i="7"/>
  <c r="S2024" i="7"/>
  <c r="S2040" i="7"/>
  <c r="S2134" i="7"/>
  <c r="S2179" i="7"/>
  <c r="S2186" i="7"/>
  <c r="S2209" i="7"/>
  <c r="S2224" i="7"/>
  <c r="S2272" i="7"/>
  <c r="S2279" i="7"/>
  <c r="S2336" i="7"/>
  <c r="S2425" i="7"/>
  <c r="S2466" i="7"/>
  <c r="S2473" i="7"/>
  <c r="S608" i="7"/>
  <c r="S693" i="7"/>
  <c r="S731" i="7"/>
  <c r="S758" i="7"/>
  <c r="S807" i="7"/>
  <c r="S893" i="7"/>
  <c r="S1064" i="7"/>
  <c r="S1404" i="7"/>
  <c r="S1415" i="7"/>
  <c r="S1425" i="7"/>
  <c r="S1454" i="7"/>
  <c r="S1465" i="7"/>
  <c r="S1474" i="7"/>
  <c r="S1511" i="7"/>
  <c r="S1528" i="7"/>
  <c r="S1591" i="7"/>
  <c r="S1666" i="7"/>
  <c r="S1700" i="7"/>
  <c r="S1718" i="7"/>
  <c r="S1785" i="7"/>
  <c r="S1809" i="7"/>
  <c r="S1824" i="7"/>
  <c r="S1849" i="7"/>
  <c r="S1901" i="7"/>
  <c r="S1924" i="7"/>
  <c r="S2105" i="7"/>
  <c r="S2112" i="7"/>
  <c r="S2127" i="7"/>
  <c r="S2141" i="7"/>
  <c r="S2149" i="7"/>
  <c r="S2266" i="7"/>
  <c r="S636" i="7"/>
  <c r="S650" i="7"/>
  <c r="S821" i="7"/>
  <c r="S832" i="7"/>
  <c r="S904" i="7"/>
  <c r="S916" i="7"/>
  <c r="S968" i="7"/>
  <c r="S1004" i="7"/>
  <c r="S1099" i="7"/>
  <c r="S1110" i="7"/>
  <c r="S1121" i="7"/>
  <c r="S1131" i="7"/>
  <c r="S1164" i="7"/>
  <c r="S1204" i="7"/>
  <c r="S1385" i="7"/>
  <c r="S1520" i="7"/>
  <c r="S1547" i="7"/>
  <c r="S1626" i="7"/>
  <c r="S1650" i="7"/>
  <c r="S1743" i="7"/>
  <c r="S1879" i="7"/>
  <c r="S1886" i="7"/>
  <c r="S1947" i="7"/>
  <c r="S1979" i="7"/>
  <c r="S1986" i="7"/>
  <c r="S1994" i="7"/>
  <c r="S2002" i="7"/>
  <c r="S2017" i="7"/>
  <c r="S2047" i="7"/>
  <c r="S2075" i="7"/>
  <c r="S2097" i="7"/>
  <c r="S2157" i="7"/>
  <c r="S2194" i="7"/>
  <c r="S610" i="7"/>
  <c r="S623" i="7"/>
  <c r="S637" i="7"/>
  <c r="S707" i="7"/>
  <c r="S760" i="7"/>
  <c r="S833" i="7"/>
  <c r="S918" i="7"/>
  <c r="S1054" i="7"/>
  <c r="S1088" i="7"/>
  <c r="S1144" i="7"/>
  <c r="S1288" i="7"/>
  <c r="S1299" i="7"/>
  <c r="S1376" i="7"/>
  <c r="S1503" i="7"/>
  <c r="S1575" i="7"/>
  <c r="S1635" i="7"/>
  <c r="S1667" i="7"/>
  <c r="S1675" i="7"/>
  <c r="S1693" i="7"/>
  <c r="S1719" i="7"/>
  <c r="S1736" i="7"/>
  <c r="S1769" i="7"/>
  <c r="S1786" i="7"/>
  <c r="S1794" i="7"/>
  <c r="S1810" i="7"/>
  <c r="S709" i="7"/>
  <c r="S857" i="7"/>
  <c r="S945" i="7"/>
  <c r="S1138" i="7"/>
  <c r="S1311" i="7"/>
  <c r="S1323" i="7"/>
  <c r="S1347" i="7"/>
  <c r="S1468" i="7"/>
  <c r="S1579" i="7"/>
  <c r="S1601" i="7"/>
  <c r="S1825" i="7"/>
  <c r="S1889" i="7"/>
  <c r="S1951" i="7"/>
  <c r="S1969" i="7"/>
  <c r="S2005" i="7"/>
  <c r="S2062" i="7"/>
  <c r="S2113" i="7"/>
  <c r="S2206" i="7"/>
  <c r="S2223" i="7"/>
  <c r="S2239" i="7"/>
  <c r="S2269" i="7"/>
  <c r="S2322" i="7"/>
  <c r="S2359" i="7"/>
  <c r="S2395" i="7"/>
  <c r="S2446" i="7"/>
  <c r="S2469" i="7"/>
  <c r="S2476" i="7"/>
  <c r="S2533" i="7"/>
  <c r="S2563" i="7"/>
  <c r="S2634" i="7"/>
  <c r="S2691" i="7"/>
  <c r="S2767" i="7"/>
  <c r="S2774" i="7"/>
  <c r="S2796" i="7"/>
  <c r="S2837" i="7"/>
  <c r="S2843" i="7"/>
  <c r="S2864" i="7"/>
  <c r="S2872" i="7"/>
  <c r="S2906" i="7"/>
  <c r="S2926" i="7"/>
  <c r="S2946" i="7"/>
  <c r="S2980" i="7"/>
  <c r="S3007" i="7"/>
  <c r="S3040" i="7"/>
  <c r="S3047" i="7"/>
  <c r="S694" i="7"/>
  <c r="S872" i="7"/>
  <c r="S899" i="7"/>
  <c r="S930" i="7"/>
  <c r="S1018" i="7"/>
  <c r="S1114" i="7"/>
  <c r="S1263" i="7"/>
  <c r="S1334" i="7"/>
  <c r="S1419" i="7"/>
  <c r="S1480" i="7"/>
  <c r="S1546" i="7"/>
  <c r="S1642" i="7"/>
  <c r="S1704" i="7"/>
  <c r="S1745" i="7"/>
  <c r="S1775" i="7"/>
  <c r="S1844" i="7"/>
  <c r="S1854" i="7"/>
  <c r="S1863" i="7"/>
  <c r="S1872" i="7"/>
  <c r="S1881" i="7"/>
  <c r="S1907" i="7"/>
  <c r="S1916" i="7"/>
  <c r="S1933" i="7"/>
  <c r="S2138" i="7"/>
  <c r="S2146" i="7"/>
  <c r="S2262" i="7"/>
  <c r="S2277" i="7"/>
  <c r="S2284" i="7"/>
  <c r="S2292" i="7"/>
  <c r="S2337" i="7"/>
  <c r="S2344" i="7"/>
  <c r="S2352" i="7"/>
  <c r="S2381" i="7"/>
  <c r="S2454" i="7"/>
  <c r="S2491" i="7"/>
  <c r="S2570" i="7"/>
  <c r="S2614" i="7"/>
  <c r="S2698" i="7"/>
  <c r="S2711" i="7"/>
  <c r="S2725" i="7"/>
  <c r="S2760" i="7"/>
  <c r="S2789" i="7"/>
  <c r="S2857" i="7"/>
  <c r="S2892" i="7"/>
  <c r="S2913" i="7"/>
  <c r="S3001" i="7"/>
  <c r="S620" i="7"/>
  <c r="S686" i="7"/>
  <c r="S1012" i="7"/>
  <c r="S1095" i="7"/>
  <c r="S1159" i="7"/>
  <c r="S1221" i="7"/>
  <c r="S1247" i="7"/>
  <c r="S1427" i="7"/>
  <c r="S1597" i="7"/>
  <c r="S1618" i="7"/>
  <c r="S1639" i="7"/>
  <c r="S1710" i="7"/>
  <c r="S1730" i="7"/>
  <c r="S1772" i="7"/>
  <c r="S1792" i="7"/>
  <c r="S1877" i="7"/>
  <c r="S1885" i="7"/>
  <c r="S1921" i="7"/>
  <c r="S1938" i="7"/>
  <c r="S1983" i="7"/>
  <c r="S1992" i="7"/>
  <c r="S2010" i="7"/>
  <c r="S2059" i="7"/>
  <c r="S2067" i="7"/>
  <c r="S2092" i="7"/>
  <c r="S2118" i="7"/>
  <c r="S2126" i="7"/>
  <c r="S2135" i="7"/>
  <c r="S2185" i="7"/>
  <c r="S2220" i="7"/>
  <c r="S2236" i="7"/>
  <c r="S2251" i="7"/>
  <c r="S2281" i="7"/>
  <c r="S2289" i="7"/>
  <c r="S2356" i="7"/>
  <c r="S2378" i="7"/>
  <c r="S2392" i="7"/>
  <c r="S2437" i="7"/>
  <c r="S2503" i="7"/>
  <c r="S765" i="7"/>
  <c r="S854" i="7"/>
  <c r="S940" i="7"/>
  <c r="S956" i="7"/>
  <c r="S971" i="7"/>
  <c r="S999" i="7"/>
  <c r="S1042" i="7"/>
  <c r="S1071" i="7"/>
  <c r="S1083" i="7"/>
  <c r="S1344" i="7"/>
  <c r="S1392" i="7"/>
  <c r="S1417" i="7"/>
  <c r="S1441" i="7"/>
  <c r="S1598" i="7"/>
  <c r="S1609" i="7"/>
  <c r="S1649" i="7"/>
  <c r="S1679" i="7"/>
  <c r="S1803" i="7"/>
  <c r="S1878" i="7"/>
  <c r="S1984" i="7"/>
  <c r="S2136" i="7"/>
  <c r="S2169" i="7"/>
  <c r="S2221" i="7"/>
  <c r="S658" i="7"/>
  <c r="S673" i="7"/>
  <c r="S1057" i="7"/>
  <c r="S1123" i="7"/>
  <c r="S1186" i="7"/>
  <c r="S1272" i="7"/>
  <c r="S1295" i="7"/>
  <c r="S1308" i="7"/>
  <c r="S1498" i="7"/>
  <c r="S1533" i="7"/>
  <c r="S1577" i="7"/>
  <c r="S1587" i="7"/>
  <c r="S1640" i="7"/>
  <c r="S1712" i="7"/>
  <c r="S1722" i="7"/>
  <c r="S1773" i="7"/>
  <c r="S1852" i="7"/>
  <c r="S1896" i="7"/>
  <c r="S1914" i="7"/>
  <c r="S1940" i="7"/>
  <c r="S1949" i="7"/>
  <c r="S1958" i="7"/>
  <c r="S1993" i="7"/>
  <c r="S2012" i="7"/>
  <c r="S2020" i="7"/>
  <c r="S2077" i="7"/>
  <c r="S2119" i="7"/>
  <c r="S2153" i="7"/>
  <c r="S2178" i="7"/>
  <c r="S2204" i="7"/>
  <c r="S2229" i="7"/>
  <c r="S2275" i="7"/>
  <c r="S2282" i="7"/>
  <c r="S2328" i="7"/>
  <c r="S2335" i="7"/>
  <c r="S2357" i="7"/>
  <c r="S2372" i="7"/>
  <c r="S2379" i="7"/>
  <c r="S2386" i="7"/>
  <c r="S2438" i="7"/>
  <c r="S2452" i="7"/>
  <c r="S2467" i="7"/>
  <c r="S2489" i="7"/>
  <c r="S2504" i="7"/>
  <c r="S2511" i="7"/>
  <c r="S2554" i="7"/>
  <c r="S2640" i="7"/>
  <c r="S2647" i="7"/>
  <c r="S2661" i="7"/>
  <c r="S2745" i="7"/>
  <c r="S2752" i="7"/>
  <c r="S2780" i="7"/>
  <c r="S2801" i="7"/>
  <c r="S2855" i="7"/>
  <c r="S2877" i="7"/>
  <c r="S796" i="7"/>
  <c r="S824" i="7"/>
  <c r="S1043" i="7"/>
  <c r="S1198" i="7"/>
  <c r="S1237" i="7"/>
  <c r="S1249" i="7"/>
  <c r="S1477" i="7"/>
  <c r="S1522" i="7"/>
  <c r="S1543" i="7"/>
  <c r="S1620" i="7"/>
  <c r="S1669" i="7"/>
  <c r="S1732" i="7"/>
  <c r="S1754" i="7"/>
  <c r="S1814" i="7"/>
  <c r="S1931" i="7"/>
  <c r="S2029" i="7"/>
  <c r="S2038" i="7"/>
  <c r="S2069" i="7"/>
  <c r="S2103" i="7"/>
  <c r="S2111" i="7"/>
  <c r="S2128" i="7"/>
  <c r="S2298" i="7"/>
  <c r="S2306" i="7"/>
  <c r="S2313" i="7"/>
  <c r="S2350" i="7"/>
  <c r="S2365" i="7"/>
  <c r="S2401" i="7"/>
  <c r="S2416" i="7"/>
  <c r="S2482" i="7"/>
  <c r="S2497" i="7"/>
  <c r="S2589" i="7"/>
  <c r="S2654" i="7"/>
  <c r="S2668" i="7"/>
  <c r="S2682" i="7"/>
  <c r="S2703" i="7"/>
  <c r="S2717" i="7"/>
  <c r="S2822" i="7"/>
  <c r="S2829" i="7"/>
  <c r="S2842" i="7"/>
  <c r="S642" i="7"/>
  <c r="S674" i="7"/>
  <c r="S883" i="7"/>
  <c r="S986" i="7"/>
  <c r="S1296" i="7"/>
  <c r="S1322" i="7"/>
  <c r="S1357" i="7"/>
  <c r="S1369" i="7"/>
  <c r="S1393" i="7"/>
  <c r="S1418" i="7"/>
  <c r="S1429" i="7"/>
  <c r="S1453" i="7"/>
  <c r="S1466" i="7"/>
  <c r="S1489" i="7"/>
  <c r="S1690" i="7"/>
  <c r="S1764" i="7"/>
  <c r="S1783" i="7"/>
  <c r="S1823" i="7"/>
  <c r="S1888" i="7"/>
  <c r="S1905" i="7"/>
  <c r="S1950" i="7"/>
  <c r="S1976" i="7"/>
  <c r="S2003" i="7"/>
  <c r="S2061" i="7"/>
  <c r="S2086" i="7"/>
  <c r="S2094" i="7"/>
  <c r="S2162" i="7"/>
  <c r="S2187" i="7"/>
  <c r="S2196" i="7"/>
  <c r="S2245" i="7"/>
  <c r="S2253" i="7"/>
  <c r="S2321" i="7"/>
  <c r="S2408" i="7"/>
  <c r="S2431" i="7"/>
  <c r="S2445" i="7"/>
  <c r="S2460" i="7"/>
  <c r="S2532" i="7"/>
  <c r="S2539" i="7"/>
  <c r="S2547" i="7"/>
  <c r="S659" i="7"/>
  <c r="S723" i="7"/>
  <c r="S739" i="7"/>
  <c r="S799" i="7"/>
  <c r="S944" i="7"/>
  <c r="S959" i="7"/>
  <c r="S1032" i="7"/>
  <c r="S1163" i="7"/>
  <c r="S1188" i="7"/>
  <c r="S1250" i="7"/>
  <c r="S1298" i="7"/>
  <c r="S1370" i="7"/>
  <c r="S1443" i="7"/>
  <c r="S1455" i="7"/>
  <c r="S1621" i="7"/>
  <c r="S1641" i="7"/>
  <c r="S1713" i="7"/>
  <c r="S1723" i="7"/>
  <c r="S1795" i="7"/>
  <c r="S1815" i="7"/>
  <c r="S1897" i="7"/>
  <c r="S2070" i="7"/>
  <c r="S2087" i="7"/>
  <c r="S978" i="7"/>
  <c r="S1122" i="7"/>
  <c r="S1181" i="7"/>
  <c r="S1240" i="7"/>
  <c r="S1312" i="7"/>
  <c r="S1411" i="7"/>
  <c r="S1481" i="7"/>
  <c r="S1560" i="7"/>
  <c r="S1586" i="7"/>
  <c r="S1625" i="7"/>
  <c r="S1759" i="7"/>
  <c r="S1876" i="7"/>
  <c r="S1962" i="7"/>
  <c r="S1996" i="7"/>
  <c r="S2028" i="7"/>
  <c r="S2049" i="7"/>
  <c r="S2160" i="7"/>
  <c r="S2181" i="7"/>
  <c r="S2249" i="7"/>
  <c r="S2258" i="7"/>
  <c r="S2355" i="7"/>
  <c r="S2373" i="7"/>
  <c r="S2398" i="7"/>
  <c r="S2406" i="7"/>
  <c r="S2415" i="7"/>
  <c r="S2449" i="7"/>
  <c r="S2475" i="7"/>
  <c r="S2524" i="7"/>
  <c r="S2581" i="7"/>
  <c r="S2597" i="7"/>
  <c r="S2621" i="7"/>
  <c r="S2629" i="7"/>
  <c r="S2637" i="7"/>
  <c r="S2660" i="7"/>
  <c r="S2692" i="7"/>
  <c r="S2785" i="7"/>
  <c r="S2831" i="7"/>
  <c r="S2884" i="7"/>
  <c r="S2942" i="7"/>
  <c r="S2992" i="7"/>
  <c r="S3019" i="7"/>
  <c r="S3055" i="7"/>
  <c r="S3132" i="7"/>
  <c r="S3213" i="7"/>
  <c r="S3220" i="7"/>
  <c r="S3241" i="7"/>
  <c r="S3276" i="7"/>
  <c r="S3290" i="7"/>
  <c r="S741" i="7"/>
  <c r="S874" i="7"/>
  <c r="S962" i="7"/>
  <c r="S996" i="7"/>
  <c r="S1225" i="7"/>
  <c r="S1613" i="7"/>
  <c r="S1748" i="7"/>
  <c r="S1821" i="7"/>
  <c r="S1843" i="7"/>
  <c r="S1866" i="7"/>
  <c r="S1919" i="7"/>
  <c r="S1929" i="7"/>
  <c r="S2068" i="7"/>
  <c r="S2099" i="7"/>
  <c r="S2131" i="7"/>
  <c r="S2140" i="7"/>
  <c r="S2232" i="7"/>
  <c r="S2294" i="7"/>
  <c r="S2303" i="7"/>
  <c r="S2312" i="7"/>
  <c r="S2330" i="7"/>
  <c r="S2339" i="7"/>
  <c r="S2347" i="7"/>
  <c r="S2433" i="7"/>
  <c r="S2484" i="7"/>
  <c r="S2493" i="7"/>
  <c r="S2606" i="7"/>
  <c r="S2684" i="7"/>
  <c r="S2746" i="7"/>
  <c r="S2769" i="7"/>
  <c r="S2777" i="7"/>
  <c r="S2808" i="7"/>
  <c r="S2824" i="7"/>
  <c r="S2869" i="7"/>
  <c r="S2891" i="7"/>
  <c r="S2914" i="7"/>
  <c r="S2928" i="7"/>
  <c r="S2935" i="7"/>
  <c r="S2985" i="7"/>
  <c r="S2999" i="7"/>
  <c r="S3026" i="7"/>
  <c r="S3041" i="7"/>
  <c r="S3099" i="7"/>
  <c r="S3113" i="7"/>
  <c r="S3165" i="7"/>
  <c r="S3178" i="7"/>
  <c r="S3199" i="7"/>
  <c r="S3206" i="7"/>
  <c r="S3248" i="7"/>
  <c r="S3262" i="7"/>
  <c r="S3269" i="7"/>
  <c r="S717" i="7"/>
  <c r="S769" i="7"/>
  <c r="S1023" i="7"/>
  <c r="S1219" i="7"/>
  <c r="S1320" i="7"/>
  <c r="S1449" i="7"/>
  <c r="S1475" i="7"/>
  <c r="S1569" i="7"/>
  <c r="S1607" i="7"/>
  <c r="S1633" i="7"/>
  <c r="S1791" i="7"/>
  <c r="S1837" i="7"/>
  <c r="S1850" i="7"/>
  <c r="S1861" i="7"/>
  <c r="S1946" i="7"/>
  <c r="S1970" i="7"/>
  <c r="S2014" i="7"/>
  <c r="S2045" i="7"/>
  <c r="S2106" i="7"/>
  <c r="S2137" i="7"/>
  <c r="S2167" i="7"/>
  <c r="S2197" i="7"/>
  <c r="S2237" i="7"/>
  <c r="S2246" i="7"/>
  <c r="S2326" i="7"/>
  <c r="S2421" i="7"/>
  <c r="S2521" i="7"/>
  <c r="S2555" i="7"/>
  <c r="S2586" i="7"/>
  <c r="S2594" i="7"/>
  <c r="S2626" i="7"/>
  <c r="S2650" i="7"/>
  <c r="S2704" i="7"/>
  <c r="S2813" i="7"/>
  <c r="S2828" i="7"/>
  <c r="S2850" i="7"/>
  <c r="S2874" i="7"/>
  <c r="S2932" i="7"/>
  <c r="S2996" i="7"/>
  <c r="S3017" i="7"/>
  <c r="S3023" i="7"/>
  <c r="S3045" i="7"/>
  <c r="S3052" i="7"/>
  <c r="S684" i="7"/>
  <c r="S719" i="7"/>
  <c r="S789" i="7"/>
  <c r="S903" i="7"/>
  <c r="S955" i="7"/>
  <c r="S1024" i="7"/>
  <c r="S1191" i="7"/>
  <c r="S1264" i="7"/>
  <c r="S1292" i="7"/>
  <c r="S1450" i="7"/>
  <c r="S1504" i="7"/>
  <c r="S1517" i="7"/>
  <c r="S1542" i="7"/>
  <c r="S1707" i="7"/>
  <c r="S1720" i="7"/>
  <c r="S1874" i="7"/>
  <c r="S1948" i="7"/>
  <c r="S2004" i="7"/>
  <c r="S2015" i="7"/>
  <c r="S2065" i="7"/>
  <c r="S2177" i="7"/>
  <c r="S2273" i="7"/>
  <c r="S2327" i="7"/>
  <c r="S2345" i="7"/>
  <c r="S2387" i="7"/>
  <c r="S2404" i="7"/>
  <c r="S648" i="7"/>
  <c r="S922" i="7"/>
  <c r="S938" i="7"/>
  <c r="S1074" i="7"/>
  <c r="S1179" i="7"/>
  <c r="S1279" i="7"/>
  <c r="S1352" i="7"/>
  <c r="S1395" i="7"/>
  <c r="S1463" i="7"/>
  <c r="S1491" i="7"/>
  <c r="S1696" i="7"/>
  <c r="S1917" i="7"/>
  <c r="S1960" i="7"/>
  <c r="S2037" i="7"/>
  <c r="S2056" i="7"/>
  <c r="S2096" i="7"/>
  <c r="S2108" i="7"/>
  <c r="S2158" i="7"/>
  <c r="S2413" i="7"/>
  <c r="S2422" i="7"/>
  <c r="S2548" i="7"/>
  <c r="S2565" i="7"/>
  <c r="S2572" i="7"/>
  <c r="S2587" i="7"/>
  <c r="S2690" i="7"/>
  <c r="S2775" i="7"/>
  <c r="S2851" i="7"/>
  <c r="S2867" i="7"/>
  <c r="S2896" i="7"/>
  <c r="S2904" i="7"/>
  <c r="S2912" i="7"/>
  <c r="S2976" i="7"/>
  <c r="S2983" i="7"/>
  <c r="S3004" i="7"/>
  <c r="S3018" i="7"/>
  <c r="S3083" i="7"/>
  <c r="S3090" i="7"/>
  <c r="S3097" i="7"/>
  <c r="S3137" i="7"/>
  <c r="S3150" i="7"/>
  <c r="S3170" i="7"/>
  <c r="S668" i="7"/>
  <c r="S685" i="7"/>
  <c r="S702" i="7"/>
  <c r="S755" i="7"/>
  <c r="S773" i="7"/>
  <c r="S888" i="7"/>
  <c r="S1119" i="7"/>
  <c r="S1252" i="7"/>
  <c r="S1338" i="7"/>
  <c r="S1410" i="7"/>
  <c r="S1437" i="7"/>
  <c r="S1558" i="7"/>
  <c r="S1647" i="7"/>
  <c r="S1683" i="7"/>
  <c r="S1758" i="7"/>
  <c r="S1781" i="7"/>
  <c r="S1839" i="7"/>
  <c r="S1937" i="7"/>
  <c r="S1972" i="7"/>
  <c r="S1982" i="7"/>
  <c r="S2148" i="7"/>
  <c r="S2189" i="7"/>
  <c r="S2199" i="7"/>
  <c r="S2265" i="7"/>
  <c r="S2283" i="7"/>
  <c r="S2301" i="7"/>
  <c r="S2319" i="7"/>
  <c r="S2363" i="7"/>
  <c r="S2371" i="7"/>
  <c r="S2380" i="7"/>
  <c r="S2456" i="7"/>
  <c r="S2508" i="7"/>
  <c r="S2612" i="7"/>
  <c r="S2620" i="7"/>
  <c r="S2628" i="7"/>
  <c r="S2721" i="7"/>
  <c r="S2728" i="7"/>
  <c r="S2736" i="7"/>
  <c r="S2744" i="7"/>
  <c r="S2792" i="7"/>
  <c r="S2844" i="7"/>
  <c r="S2875" i="7"/>
  <c r="S2948" i="7"/>
  <c r="S2969" i="7"/>
  <c r="S3011" i="7"/>
  <c r="S3032" i="7"/>
  <c r="S3039" i="7"/>
  <c r="S3068" i="7"/>
  <c r="S823" i="7"/>
  <c r="S841" i="7"/>
  <c r="S1010" i="7"/>
  <c r="S1208" i="7"/>
  <c r="S1293" i="7"/>
  <c r="S1309" i="7"/>
  <c r="S1518" i="7"/>
  <c r="S1611" i="7"/>
  <c r="S1623" i="7"/>
  <c r="S1708" i="7"/>
  <c r="S1807" i="7"/>
  <c r="S1820" i="7"/>
  <c r="S1829" i="7"/>
  <c r="S1884" i="7"/>
  <c r="S1906" i="7"/>
  <c r="S2168" i="7"/>
  <c r="S2248" i="7"/>
  <c r="S2354" i="7"/>
  <c r="S2388" i="7"/>
  <c r="S2397" i="7"/>
  <c r="S2523" i="7"/>
  <c r="S2531" i="7"/>
  <c r="S2549" i="7"/>
  <c r="S2604" i="7"/>
  <c r="S2644" i="7"/>
  <c r="S2659" i="7"/>
  <c r="S2674" i="7"/>
  <c r="S2713" i="7"/>
  <c r="S2784" i="7"/>
  <c r="S825" i="7"/>
  <c r="S1011" i="7"/>
  <c r="S1151" i="7"/>
  <c r="S1239" i="7"/>
  <c r="S1324" i="7"/>
  <c r="S1452" i="7"/>
  <c r="S1697" i="7"/>
  <c r="S1808" i="7"/>
  <c r="S1865" i="7"/>
  <c r="S1973" i="7"/>
  <c r="S2016" i="7"/>
  <c r="S2039" i="7"/>
  <c r="S2057" i="7"/>
  <c r="S2088" i="7"/>
  <c r="S2109" i="7"/>
  <c r="S2190" i="7"/>
  <c r="S2200" i="7"/>
  <c r="S2320" i="7"/>
  <c r="S2329" i="7"/>
  <c r="S2364" i="7"/>
  <c r="S2432" i="7"/>
  <c r="S2457" i="7"/>
  <c r="S2483" i="7"/>
  <c r="S643" i="7"/>
  <c r="S763" i="7"/>
  <c r="S839" i="7"/>
  <c r="S894" i="7"/>
  <c r="S912" i="7"/>
  <c r="S949" i="7"/>
  <c r="S1046" i="7"/>
  <c r="S1301" i="7"/>
  <c r="S1371" i="7"/>
  <c r="S1402" i="7"/>
  <c r="S1483" i="7"/>
  <c r="S1497" i="7"/>
  <c r="S1544" i="7"/>
  <c r="S1592" i="7"/>
  <c r="S1765" i="7"/>
  <c r="S1835" i="7"/>
  <c r="S1848" i="7"/>
  <c r="S2007" i="7"/>
  <c r="S2117" i="7"/>
  <c r="S2154" i="7"/>
  <c r="S2260" i="7"/>
  <c r="S2314" i="7"/>
  <c r="S2325" i="7"/>
  <c r="S2377" i="7"/>
  <c r="S2450" i="7"/>
  <c r="S2480" i="7"/>
  <c r="S2492" i="7"/>
  <c r="S2512" i="7"/>
  <c r="S2520" i="7"/>
  <c r="S2529" i="7"/>
  <c r="S2550" i="7"/>
  <c r="S2577" i="7"/>
  <c r="S2633" i="7"/>
  <c r="S2652" i="7"/>
  <c r="S2697" i="7"/>
  <c r="S2706" i="7"/>
  <c r="S2715" i="7"/>
  <c r="S2733" i="7"/>
  <c r="S2882" i="7"/>
  <c r="S2899" i="7"/>
  <c r="S2908" i="7"/>
  <c r="S2941" i="7"/>
  <c r="S2965" i="7"/>
  <c r="S2997" i="7"/>
  <c r="S3021" i="7"/>
  <c r="S3131" i="7"/>
  <c r="S3146" i="7"/>
  <c r="S3153" i="7"/>
  <c r="S3160" i="7"/>
  <c r="S3167" i="7"/>
  <c r="S3249" i="7"/>
  <c r="S3271" i="7"/>
  <c r="S3278" i="7"/>
  <c r="S3328" i="7"/>
  <c r="S3334" i="7"/>
  <c r="S3347" i="7"/>
  <c r="S3380" i="7"/>
  <c r="S3407" i="7"/>
  <c r="S3414" i="7"/>
  <c r="S3442" i="7"/>
  <c r="S3449" i="7"/>
  <c r="S3490" i="7"/>
  <c r="S3497" i="7"/>
  <c r="S3504" i="7"/>
  <c r="S3511" i="7"/>
  <c r="S3525" i="7"/>
  <c r="S3559" i="7"/>
  <c r="S3573" i="7"/>
  <c r="S3594" i="7"/>
  <c r="S3629" i="7"/>
  <c r="S3658" i="7"/>
  <c r="S3685" i="7"/>
  <c r="S618" i="7"/>
  <c r="S1202" i="7"/>
  <c r="S1218" i="7"/>
  <c r="S1317" i="7"/>
  <c r="S1353" i="7"/>
  <c r="S1387" i="7"/>
  <c r="S1435" i="7"/>
  <c r="S1529" i="7"/>
  <c r="S1677" i="7"/>
  <c r="S1822" i="7"/>
  <c r="S1862" i="7"/>
  <c r="S1967" i="7"/>
  <c r="S2081" i="7"/>
  <c r="S2191" i="7"/>
  <c r="S2238" i="7"/>
  <c r="S2293" i="7"/>
  <c r="S2471" i="7"/>
  <c r="S2568" i="7"/>
  <c r="S2596" i="7"/>
  <c r="S2624" i="7"/>
  <c r="S2643" i="7"/>
  <c r="S2670" i="7"/>
  <c r="S2724" i="7"/>
  <c r="S2742" i="7"/>
  <c r="S2751" i="7"/>
  <c r="S2814" i="7"/>
  <c r="S2847" i="7"/>
  <c r="S2925" i="7"/>
  <c r="S2933" i="7"/>
  <c r="S2950" i="7"/>
  <c r="S2981" i="7"/>
  <c r="S3037" i="7"/>
  <c r="S3054" i="7"/>
  <c r="S3062" i="7"/>
  <c r="S3139" i="7"/>
  <c r="S3204" i="7"/>
  <c r="S3314" i="7"/>
  <c r="S3355" i="7"/>
  <c r="S3400" i="7"/>
  <c r="S3483" i="7"/>
  <c r="S3539" i="7"/>
  <c r="S3546" i="7"/>
  <c r="S3587" i="7"/>
  <c r="S3601" i="7"/>
  <c r="S3608" i="7"/>
  <c r="S3665" i="7"/>
  <c r="S3706" i="7"/>
  <c r="S3713" i="7"/>
  <c r="S3769" i="7"/>
  <c r="S3790" i="7"/>
  <c r="S3817" i="7"/>
  <c r="S716" i="7"/>
  <c r="S756" i="7"/>
  <c r="S775" i="7"/>
  <c r="S814" i="7"/>
  <c r="S851" i="7"/>
  <c r="S1412" i="7"/>
  <c r="S1539" i="7"/>
  <c r="S1857" i="7"/>
  <c r="S1869" i="7"/>
  <c r="S1910" i="7"/>
  <c r="S1935" i="7"/>
  <c r="S1975" i="7"/>
  <c r="S2000" i="7"/>
  <c r="S2063" i="7"/>
  <c r="S2150" i="7"/>
  <c r="S2174" i="7"/>
  <c r="S2278" i="7"/>
  <c r="S2299" i="7"/>
  <c r="S2332" i="7"/>
  <c r="S2374" i="7"/>
  <c r="S2477" i="7"/>
  <c r="S2498" i="7"/>
  <c r="S2517" i="7"/>
  <c r="S2526" i="7"/>
  <c r="S2592" i="7"/>
  <c r="S2630" i="7"/>
  <c r="S2657" i="7"/>
  <c r="S2666" i="7"/>
  <c r="S2694" i="7"/>
  <c r="S2702" i="7"/>
  <c r="S2729" i="7"/>
  <c r="S2765" i="7"/>
  <c r="S2794" i="7"/>
  <c r="S2861" i="7"/>
  <c r="S2962" i="7"/>
  <c r="S2978" i="7"/>
  <c r="S2994" i="7"/>
  <c r="S3010" i="7"/>
  <c r="S3075" i="7"/>
  <c r="S3128" i="7"/>
  <c r="S3143" i="7"/>
  <c r="S3201" i="7"/>
  <c r="S3246" i="7"/>
  <c r="S3268" i="7"/>
  <c r="S3332" i="7"/>
  <c r="S3432" i="7"/>
  <c r="S3467" i="7"/>
  <c r="S3480" i="7"/>
  <c r="S3487" i="7"/>
  <c r="S3536" i="7"/>
  <c r="S3556" i="7"/>
  <c r="S3571" i="7"/>
  <c r="S3605" i="7"/>
  <c r="S3612" i="7"/>
  <c r="S870" i="7"/>
  <c r="S985" i="7"/>
  <c r="S1059" i="7"/>
  <c r="S1330" i="7"/>
  <c r="S1349" i="7"/>
  <c r="S1431" i="7"/>
  <c r="S1662" i="7"/>
  <c r="S1845" i="7"/>
  <c r="S1898" i="7"/>
  <c r="S2001" i="7"/>
  <c r="S2030" i="7"/>
  <c r="S2052" i="7"/>
  <c r="S2089" i="7"/>
  <c r="S2115" i="7"/>
  <c r="S2139" i="7"/>
  <c r="S2175" i="7"/>
  <c r="S2212" i="7"/>
  <c r="S2257" i="7"/>
  <c r="S2300" i="7"/>
  <c r="S2323" i="7"/>
  <c r="S2333" i="7"/>
  <c r="S2343" i="7"/>
  <c r="S2375" i="7"/>
  <c r="S2405" i="7"/>
  <c r="S2478" i="7"/>
  <c r="S2499" i="7"/>
  <c r="S2518" i="7"/>
  <c r="S2593" i="7"/>
  <c r="S2613" i="7"/>
  <c r="S2622" i="7"/>
  <c r="S2658" i="7"/>
  <c r="S2695" i="7"/>
  <c r="S2712" i="7"/>
  <c r="S2722" i="7"/>
  <c r="S2757" i="7"/>
  <c r="S2786" i="7"/>
  <c r="S2795" i="7"/>
  <c r="S2862" i="7"/>
  <c r="S2880" i="7"/>
  <c r="S2915" i="7"/>
  <c r="S2963" i="7"/>
  <c r="S3043" i="7"/>
  <c r="S3051" i="7"/>
  <c r="S3144" i="7"/>
  <c r="S3202" i="7"/>
  <c r="S615" i="7"/>
  <c r="S700" i="7"/>
  <c r="S740" i="7"/>
  <c r="S853" i="7"/>
  <c r="S907" i="7"/>
  <c r="S947" i="7"/>
  <c r="S1231" i="7"/>
  <c r="S1280" i="7"/>
  <c r="S1314" i="7"/>
  <c r="S1400" i="7"/>
  <c r="S1510" i="7"/>
  <c r="S1556" i="7"/>
  <c r="S1689" i="7"/>
  <c r="S1705" i="7"/>
  <c r="S1911" i="7"/>
  <c r="S1925" i="7"/>
  <c r="S2078" i="7"/>
  <c r="S2164" i="7"/>
  <c r="S2366" i="7"/>
  <c r="S2417" i="7"/>
  <c r="S2510" i="7"/>
  <c r="S2537" i="7"/>
  <c r="S2557" i="7"/>
  <c r="S2603" i="7"/>
  <c r="S2641" i="7"/>
  <c r="S2677" i="7"/>
  <c r="S2740" i="7"/>
  <c r="S2845" i="7"/>
  <c r="S2897" i="7"/>
  <c r="S2979" i="7"/>
  <c r="S2988" i="7"/>
  <c r="S2995" i="7"/>
  <c r="S3028" i="7"/>
  <c r="S3129" i="7"/>
  <c r="S3151" i="7"/>
  <c r="S3247" i="7"/>
  <c r="S3255" i="7"/>
  <c r="S3291" i="7"/>
  <c r="S3298" i="7"/>
  <c r="S3305" i="7"/>
  <c r="S3312" i="7"/>
  <c r="S3353" i="7"/>
  <c r="S3366" i="7"/>
  <c r="S3372" i="7"/>
  <c r="S3481" i="7"/>
  <c r="S3530" i="7"/>
  <c r="S3585" i="7"/>
  <c r="S3613" i="7"/>
  <c r="S3711" i="7"/>
  <c r="S3732" i="7"/>
  <c r="S3753" i="7"/>
  <c r="S3760" i="7"/>
  <c r="S3767" i="7"/>
  <c r="S3774" i="7"/>
  <c r="S1182" i="7"/>
  <c r="S1589" i="7"/>
  <c r="S1648" i="7"/>
  <c r="S1833" i="7"/>
  <c r="S1859" i="7"/>
  <c r="S2031" i="7"/>
  <c r="S2043" i="7"/>
  <c r="S2102" i="7"/>
  <c r="S2152" i="7"/>
  <c r="S2225" i="7"/>
  <c r="S2290" i="7"/>
  <c r="S2448" i="7"/>
  <c r="S2459" i="7"/>
  <c r="S2527" i="7"/>
  <c r="S2575" i="7"/>
  <c r="S2631" i="7"/>
  <c r="S2686" i="7"/>
  <c r="S2731" i="7"/>
  <c r="S2749" i="7"/>
  <c r="S2812" i="7"/>
  <c r="S2854" i="7"/>
  <c r="S2939" i="7"/>
  <c r="S2956" i="7"/>
  <c r="S3085" i="7"/>
  <c r="S3101" i="7"/>
  <c r="S3109" i="7"/>
  <c r="S3122" i="7"/>
  <c r="S3159" i="7"/>
  <c r="S3187" i="7"/>
  <c r="S3210" i="7"/>
  <c r="S3226" i="7"/>
  <c r="S3233" i="7"/>
  <c r="S3240" i="7"/>
  <c r="S3320" i="7"/>
  <c r="S3333" i="7"/>
  <c r="S3339" i="7"/>
  <c r="S3360" i="7"/>
  <c r="S3379" i="7"/>
  <c r="S3392" i="7"/>
  <c r="S3468" i="7"/>
  <c r="S3475" i="7"/>
  <c r="S890" i="7"/>
  <c r="S1080" i="7"/>
  <c r="S1130" i="7"/>
  <c r="S1350" i="7"/>
  <c r="S1368" i="7"/>
  <c r="S1541" i="7"/>
  <c r="S1763" i="7"/>
  <c r="S1778" i="7"/>
  <c r="S1846" i="7"/>
  <c r="S1952" i="7"/>
  <c r="S1965" i="7"/>
  <c r="S1990" i="7"/>
  <c r="S2054" i="7"/>
  <c r="S2079" i="7"/>
  <c r="S2165" i="7"/>
  <c r="S2188" i="7"/>
  <c r="S2201" i="7"/>
  <c r="S2385" i="7"/>
  <c r="S2396" i="7"/>
  <c r="S2418" i="7"/>
  <c r="S2428" i="7"/>
  <c r="S2470" i="7"/>
  <c r="S2490" i="7"/>
  <c r="S2500" i="7"/>
  <c r="S2558" i="7"/>
  <c r="S2567" i="7"/>
  <c r="S2804" i="7"/>
  <c r="S2838" i="7"/>
  <c r="S2889" i="7"/>
  <c r="S2907" i="7"/>
  <c r="S2931" i="7"/>
  <c r="S2964" i="7"/>
  <c r="S3020" i="7"/>
  <c r="S3060" i="7"/>
  <c r="S3077" i="7"/>
  <c r="S3093" i="7"/>
  <c r="S3173" i="7"/>
  <c r="S3180" i="7"/>
  <c r="S3195" i="7"/>
  <c r="S3284" i="7"/>
  <c r="S3399" i="7"/>
  <c r="S3441" i="7"/>
  <c r="S3448" i="7"/>
  <c r="S3455" i="7"/>
  <c r="S3462" i="7"/>
  <c r="S3496" i="7"/>
  <c r="S3503" i="7"/>
  <c r="S3510" i="7"/>
  <c r="S3517" i="7"/>
  <c r="S3524" i="7"/>
  <c r="S3551" i="7"/>
  <c r="S3572" i="7"/>
  <c r="S3579" i="7"/>
  <c r="S3593" i="7"/>
  <c r="S3635" i="7"/>
  <c r="S3642" i="7"/>
  <c r="S3649" i="7"/>
  <c r="S3664" i="7"/>
  <c r="S873" i="7"/>
  <c r="S1008" i="7"/>
  <c r="S1217" i="7"/>
  <c r="S1266" i="7"/>
  <c r="S1282" i="7"/>
  <c r="S1332" i="7"/>
  <c r="S1513" i="7"/>
  <c r="S1663" i="7"/>
  <c r="S1737" i="7"/>
  <c r="S1900" i="7"/>
  <c r="S2006" i="7"/>
  <c r="S2044" i="7"/>
  <c r="S2202" i="7"/>
  <c r="S2407" i="7"/>
  <c r="S2501" i="7"/>
  <c r="S2528" i="7"/>
  <c r="S2538" i="7"/>
  <c r="S2559" i="7"/>
  <c r="S2576" i="7"/>
  <c r="S2632" i="7"/>
  <c r="S2642" i="7"/>
  <c r="S2714" i="7"/>
  <c r="S2732" i="7"/>
  <c r="S2750" i="7"/>
  <c r="S2778" i="7"/>
  <c r="S2839" i="7"/>
  <c r="S2940" i="7"/>
  <c r="S2949" i="7"/>
  <c r="S3078" i="7"/>
  <c r="S3102" i="7"/>
  <c r="S3130" i="7"/>
  <c r="S3188" i="7"/>
  <c r="S3234" i="7"/>
  <c r="S3263" i="7"/>
  <c r="S3299" i="7"/>
  <c r="S3340" i="7"/>
  <c r="S3373" i="7"/>
  <c r="S3393" i="7"/>
  <c r="S3420" i="7"/>
  <c r="S641" i="7"/>
  <c r="S963" i="7"/>
  <c r="S1241" i="7"/>
  <c r="S1276" i="7"/>
  <c r="S1360" i="7"/>
  <c r="S1378" i="7"/>
  <c r="S1470" i="7"/>
  <c r="S1488" i="7"/>
  <c r="S1506" i="7"/>
  <c r="S1646" i="7"/>
  <c r="S1744" i="7"/>
  <c r="S1761" i="7"/>
  <c r="S1779" i="7"/>
  <c r="S1796" i="7"/>
  <c r="S1968" i="7"/>
  <c r="S2159" i="7"/>
  <c r="S2308" i="7"/>
  <c r="S2370" i="7"/>
  <c r="S2383" i="7"/>
  <c r="S2444" i="7"/>
  <c r="S2506" i="7"/>
  <c r="S2530" i="7"/>
  <c r="S2610" i="7"/>
  <c r="S2689" i="7"/>
  <c r="S2756" i="7"/>
  <c r="S2821" i="7"/>
  <c r="S3073" i="7"/>
  <c r="S3140" i="7"/>
  <c r="S3175" i="7"/>
  <c r="S3192" i="7"/>
  <c r="S3265" i="7"/>
  <c r="S3282" i="7"/>
  <c r="S3375" i="7"/>
  <c r="S3398" i="7"/>
  <c r="S3440" i="7"/>
  <c r="S3457" i="7"/>
  <c r="S3488" i="7"/>
  <c r="S3529" i="7"/>
  <c r="S3553" i="7"/>
  <c r="S3641" i="7"/>
  <c r="S3681" i="7"/>
  <c r="S3718" i="7"/>
  <c r="S3733" i="7"/>
  <c r="S3785" i="7"/>
  <c r="S3813" i="7"/>
  <c r="S3821" i="7"/>
  <c r="S3849" i="7"/>
  <c r="S3862" i="7"/>
  <c r="S3910" i="7"/>
  <c r="S3939" i="7"/>
  <c r="S3974" i="7"/>
  <c r="S3996" i="7"/>
  <c r="S4009" i="7"/>
  <c r="S4050" i="7"/>
  <c r="S4103" i="7"/>
  <c r="S4110" i="7"/>
  <c r="S4131" i="7"/>
  <c r="S4138" i="7"/>
  <c r="S4145" i="7"/>
  <c r="S4158" i="7"/>
  <c r="S4297" i="7"/>
  <c r="S4351" i="7"/>
  <c r="S4399" i="7"/>
  <c r="S4420" i="7"/>
  <c r="S4434" i="7"/>
  <c r="S4469" i="7"/>
  <c r="S4517" i="7"/>
  <c r="S710" i="7"/>
  <c r="S816" i="7"/>
  <c r="S837" i="7"/>
  <c r="S897" i="7"/>
  <c r="S1259" i="7"/>
  <c r="S1562" i="7"/>
  <c r="S1629" i="7"/>
  <c r="S1714" i="7"/>
  <c r="S1729" i="7"/>
  <c r="S1813" i="7"/>
  <c r="S1890" i="7"/>
  <c r="S1904" i="7"/>
  <c r="S1936" i="7"/>
  <c r="S2072" i="7"/>
  <c r="S2145" i="7"/>
  <c r="S2216" i="7"/>
  <c r="S2230" i="7"/>
  <c r="S2296" i="7"/>
  <c r="S2434" i="7"/>
  <c r="S2646" i="7"/>
  <c r="S2656" i="7"/>
  <c r="S2768" i="7"/>
  <c r="S2791" i="7"/>
  <c r="S2944" i="7"/>
  <c r="S2954" i="7"/>
  <c r="S2974" i="7"/>
  <c r="S3033" i="7"/>
  <c r="S3064" i="7"/>
  <c r="S3104" i="7"/>
  <c r="S3212" i="7"/>
  <c r="S3230" i="7"/>
  <c r="S3238" i="7"/>
  <c r="S3292" i="7"/>
  <c r="S3326" i="7"/>
  <c r="S3342" i="7"/>
  <c r="S3359" i="7"/>
  <c r="S3561" i="7"/>
  <c r="S3609" i="7"/>
  <c r="S3659" i="7"/>
  <c r="S3778" i="7"/>
  <c r="S3799" i="7"/>
  <c r="S3835" i="7"/>
  <c r="S3842" i="7"/>
  <c r="S3876" i="7"/>
  <c r="S3890" i="7"/>
  <c r="S3903" i="7"/>
  <c r="S3932" i="7"/>
  <c r="S3989" i="7"/>
  <c r="S4023" i="7"/>
  <c r="S4036" i="7"/>
  <c r="S4043" i="7"/>
  <c r="S4057" i="7"/>
  <c r="S4117" i="7"/>
  <c r="S4152" i="7"/>
  <c r="S4186" i="7"/>
  <c r="S4193" i="7"/>
  <c r="S4221" i="7"/>
  <c r="S4235" i="7"/>
  <c r="S4268" i="7"/>
  <c r="S4325" i="7"/>
  <c r="S4358" i="7"/>
  <c r="S4378" i="7"/>
  <c r="S4406" i="7"/>
  <c r="S4427" i="7"/>
  <c r="S4490" i="7"/>
  <c r="S4530" i="7"/>
  <c r="S730" i="7"/>
  <c r="S920" i="7"/>
  <c r="S1416" i="7"/>
  <c r="S964" i="7"/>
  <c r="S1068" i="7"/>
  <c r="S1222" i="7"/>
  <c r="S1278" i="7"/>
  <c r="S1300" i="7"/>
  <c r="S1471" i="7"/>
  <c r="S1614" i="7"/>
  <c r="S808" i="7"/>
  <c r="S829" i="7"/>
  <c r="S977" i="7"/>
  <c r="S1118" i="7"/>
  <c r="S1137" i="7"/>
  <c r="S1232" i="7"/>
  <c r="S1290" i="7"/>
  <c r="S1388" i="7"/>
  <c r="S1446" i="7"/>
  <c r="S1536" i="7"/>
  <c r="S1571" i="7"/>
  <c r="S1688" i="7"/>
  <c r="S1706" i="7"/>
  <c r="S1739" i="7"/>
  <c r="S1945" i="7"/>
  <c r="S2210" i="7"/>
  <c r="S2304" i="7"/>
  <c r="S2341" i="7"/>
  <c r="S2367" i="7"/>
  <c r="S2502" i="7"/>
  <c r="S2551" i="7"/>
  <c r="S2607" i="7"/>
  <c r="S2719" i="7"/>
  <c r="S2753" i="7"/>
  <c r="S2890" i="7"/>
  <c r="S2930" i="7"/>
  <c r="S2951" i="7"/>
  <c r="S2991" i="7"/>
  <c r="S3030" i="7"/>
  <c r="S3050" i="7"/>
  <c r="S3080" i="7"/>
  <c r="S3189" i="7"/>
  <c r="S3253" i="7"/>
  <c r="S3288" i="7"/>
  <c r="S3388" i="7"/>
  <c r="S3396" i="7"/>
  <c r="S3403" i="7"/>
  <c r="S3445" i="7"/>
  <c r="S3453" i="7"/>
  <c r="S3485" i="7"/>
  <c r="S3493" i="7"/>
  <c r="S3534" i="7"/>
  <c r="S3566" i="7"/>
  <c r="S3598" i="7"/>
  <c r="S3630" i="7"/>
  <c r="S3655" i="7"/>
  <c r="S3730" i="7"/>
  <c r="S3782" i="7"/>
  <c r="S3803" i="7"/>
  <c r="S3818" i="7"/>
  <c r="S3825" i="7"/>
  <c r="S3853" i="7"/>
  <c r="S3873" i="7"/>
  <c r="S3887" i="7"/>
  <c r="S3907" i="7"/>
  <c r="S3971" i="7"/>
  <c r="S4027" i="7"/>
  <c r="S4040" i="7"/>
  <c r="S4068" i="7"/>
  <c r="S4177" i="7"/>
  <c r="S4183" i="7"/>
  <c r="S4239" i="7"/>
  <c r="S4259" i="7"/>
  <c r="S4362" i="7"/>
  <c r="S4375" i="7"/>
  <c r="S4410" i="7"/>
  <c r="S4417" i="7"/>
  <c r="S4460" i="7"/>
  <c r="S4473" i="7"/>
  <c r="S4480" i="7"/>
  <c r="S4521" i="7"/>
  <c r="S703" i="7"/>
  <c r="S979" i="7"/>
  <c r="S1103" i="7"/>
  <c r="S1331" i="7"/>
  <c r="S1521" i="7"/>
  <c r="S1656" i="7"/>
  <c r="S1774" i="7"/>
  <c r="S2171" i="7"/>
  <c r="S2183" i="7"/>
  <c r="S2317" i="7"/>
  <c r="S2342" i="7"/>
  <c r="S2403" i="7"/>
  <c r="S2562" i="7"/>
  <c r="S2584" i="7"/>
  <c r="S2608" i="7"/>
  <c r="S2664" i="7"/>
  <c r="S2720" i="7"/>
  <c r="S2743" i="7"/>
  <c r="S2764" i="7"/>
  <c r="S2870" i="7"/>
  <c r="S2881" i="7"/>
  <c r="S2961" i="7"/>
  <c r="S2971" i="7"/>
  <c r="S3002" i="7"/>
  <c r="S3061" i="7"/>
  <c r="S3071" i="7"/>
  <c r="S3190" i="7"/>
  <c r="S3218" i="7"/>
  <c r="S3228" i="7"/>
  <c r="S3254" i="7"/>
  <c r="S3272" i="7"/>
  <c r="S3289" i="7"/>
  <c r="S3307" i="7"/>
  <c r="S3324" i="7"/>
  <c r="S3404" i="7"/>
  <c r="S3446" i="7"/>
  <c r="S3486" i="7"/>
  <c r="S3494" i="7"/>
  <c r="S3535" i="7"/>
  <c r="S3656" i="7"/>
  <c r="S3731" i="7"/>
  <c r="S3783" i="7"/>
  <c r="S936" i="7"/>
  <c r="S1313" i="7"/>
  <c r="S1963" i="7"/>
  <c r="S2042" i="7"/>
  <c r="S2083" i="7"/>
  <c r="S2226" i="7"/>
  <c r="S2241" i="7"/>
  <c r="S2776" i="7"/>
  <c r="S2788" i="7"/>
  <c r="S2840" i="7"/>
  <c r="S2849" i="7"/>
  <c r="S2859" i="7"/>
  <c r="S2952" i="7"/>
  <c r="S2982" i="7"/>
  <c r="S3031" i="7"/>
  <c r="S3081" i="7"/>
  <c r="S3138" i="7"/>
  <c r="S3147" i="7"/>
  <c r="S3209" i="7"/>
  <c r="S3389" i="7"/>
  <c r="S3413" i="7"/>
  <c r="S3430" i="7"/>
  <c r="S3438" i="7"/>
  <c r="S3463" i="7"/>
  <c r="S3520" i="7"/>
  <c r="S3583" i="7"/>
  <c r="S3591" i="7"/>
  <c r="S3599" i="7"/>
  <c r="S3631" i="7"/>
  <c r="S3639" i="7"/>
  <c r="S3687" i="7"/>
  <c r="S3776" i="7"/>
  <c r="S3854" i="7"/>
  <c r="S3874" i="7"/>
  <c r="S3916" i="7"/>
  <c r="S3930" i="7"/>
  <c r="S3987" i="7"/>
  <c r="S4028" i="7"/>
  <c r="S4069" i="7"/>
  <c r="S4083" i="7"/>
  <c r="S4164" i="7"/>
  <c r="S4198" i="7"/>
  <c r="S4246" i="7"/>
  <c r="S4260" i="7"/>
  <c r="S4289" i="7"/>
  <c r="S4316" i="7"/>
  <c r="S4337" i="7"/>
  <c r="S4343" i="7"/>
  <c r="S4363" i="7"/>
  <c r="S4376" i="7"/>
  <c r="S4404" i="7"/>
  <c r="S4411" i="7"/>
  <c r="S4425" i="7"/>
  <c r="S4461" i="7"/>
  <c r="S4474" i="7"/>
  <c r="S791" i="7"/>
  <c r="S914" i="7"/>
  <c r="S1273" i="7"/>
  <c r="S1643" i="7"/>
  <c r="S1741" i="7"/>
  <c r="S1856" i="7"/>
  <c r="S2142" i="7"/>
  <c r="S2172" i="7"/>
  <c r="S2430" i="7"/>
  <c r="S2515" i="7"/>
  <c r="S2540" i="7"/>
  <c r="S2552" i="7"/>
  <c r="S2573" i="7"/>
  <c r="S2585" i="7"/>
  <c r="S2675" i="7"/>
  <c r="S2699" i="7"/>
  <c r="S2799" i="7"/>
  <c r="S2819" i="7"/>
  <c r="S2871" i="7"/>
  <c r="S3012" i="7"/>
  <c r="S3119" i="7"/>
  <c r="S3164" i="7"/>
  <c r="S3182" i="7"/>
  <c r="S3200" i="7"/>
  <c r="S3245" i="7"/>
  <c r="S3365" i="7"/>
  <c r="S3471" i="7"/>
  <c r="S3512" i="7"/>
  <c r="S3544" i="7"/>
  <c r="S3575" i="7"/>
  <c r="S3607" i="7"/>
  <c r="S3615" i="7"/>
  <c r="S3648" i="7"/>
  <c r="S3672" i="7"/>
  <c r="S3695" i="7"/>
  <c r="S3746" i="7"/>
  <c r="S3761" i="7"/>
  <c r="S3791" i="7"/>
  <c r="S3804" i="7"/>
  <c r="S3945" i="7"/>
  <c r="S3965" i="7"/>
  <c r="S3980" i="7"/>
  <c r="S4015" i="7"/>
  <c r="S4076" i="7"/>
  <c r="S4096" i="7"/>
  <c r="S4102" i="7"/>
  <c r="S4178" i="7"/>
  <c r="S4206" i="7"/>
  <c r="S4240" i="7"/>
  <c r="S4253" i="7"/>
  <c r="S4274" i="7"/>
  <c r="S4303" i="7"/>
  <c r="S4330" i="7"/>
  <c r="S4384" i="7"/>
  <c r="S4391" i="7"/>
  <c r="S4447" i="7"/>
  <c r="S4495" i="7"/>
  <c r="S981" i="7"/>
  <c r="S1003" i="7"/>
  <c r="S1025" i="7"/>
  <c r="S1104" i="7"/>
  <c r="S1197" i="7"/>
  <c r="S1257" i="7"/>
  <c r="S1430" i="7"/>
  <c r="S1486" i="7"/>
  <c r="S1540" i="7"/>
  <c r="S1727" i="7"/>
  <c r="S1934" i="7"/>
  <c r="S1981" i="7"/>
  <c r="S2027" i="7"/>
  <c r="S2280" i="7"/>
  <c r="S2318" i="7"/>
  <c r="S2382" i="7"/>
  <c r="S2419" i="7"/>
  <c r="S2455" i="7"/>
  <c r="S2687" i="7"/>
  <c r="S2709" i="7"/>
  <c r="S2755" i="7"/>
  <c r="S2830" i="7"/>
  <c r="S2902" i="7"/>
  <c r="S2923" i="7"/>
  <c r="S2972" i="7"/>
  <c r="S3091" i="7"/>
  <c r="S3111" i="7"/>
  <c r="S3156" i="7"/>
  <c r="S3219" i="7"/>
  <c r="S3237" i="7"/>
  <c r="S3281" i="7"/>
  <c r="S3316" i="7"/>
  <c r="S3341" i="7"/>
  <c r="S3349" i="7"/>
  <c r="S3382" i="7"/>
  <c r="S3397" i="7"/>
  <c r="S3405" i="7"/>
  <c r="S3422" i="7"/>
  <c r="S3447" i="7"/>
  <c r="S3495" i="7"/>
  <c r="S3568" i="7"/>
  <c r="S3623" i="7"/>
  <c r="S3657" i="7"/>
  <c r="S3680" i="7"/>
  <c r="S3724" i="7"/>
  <c r="S3739" i="7"/>
  <c r="S3754" i="7"/>
  <c r="S3798" i="7"/>
  <c r="S3834" i="7"/>
  <c r="S3848" i="7"/>
  <c r="S3861" i="7"/>
  <c r="S3868" i="7"/>
  <c r="S3938" i="7"/>
  <c r="S3958" i="7"/>
  <c r="S3995" i="7"/>
  <c r="S4008" i="7"/>
  <c r="S4022" i="7"/>
  <c r="S4109" i="7"/>
  <c r="S4130" i="7"/>
  <c r="S4157" i="7"/>
  <c r="S4213" i="7"/>
  <c r="S4227" i="7"/>
  <c r="S4282" i="7"/>
  <c r="S4350" i="7"/>
  <c r="S4357" i="7"/>
  <c r="S662" i="7"/>
  <c r="S1065" i="7"/>
  <c r="S1413" i="7"/>
  <c r="S1469" i="7"/>
  <c r="S1505" i="7"/>
  <c r="S1524" i="7"/>
  <c r="S1594" i="7"/>
  <c r="S749" i="7"/>
  <c r="S1258" i="7"/>
  <c r="S1628" i="7"/>
  <c r="S1661" i="7"/>
  <c r="S1676" i="7"/>
  <c r="S1760" i="7"/>
  <c r="S1812" i="7"/>
  <c r="S2144" i="7"/>
  <c r="S2173" i="7"/>
  <c r="S2307" i="7"/>
  <c r="S2346" i="7"/>
  <c r="S2394" i="7"/>
  <c r="S2542" i="7"/>
  <c r="S2553" i="7"/>
  <c r="S2574" i="7"/>
  <c r="S2645" i="7"/>
  <c r="S2655" i="7"/>
  <c r="S2700" i="7"/>
  <c r="S2766" i="7"/>
  <c r="S2790" i="7"/>
  <c r="S2800" i="7"/>
  <c r="S2810" i="7"/>
  <c r="S2820" i="7"/>
  <c r="S2924" i="7"/>
  <c r="S2953" i="7"/>
  <c r="S2973" i="7"/>
  <c r="S2993" i="7"/>
  <c r="S3003" i="7"/>
  <c r="S3014" i="7"/>
  <c r="S3092" i="7"/>
  <c r="S3103" i="7"/>
  <c r="S3183" i="7"/>
  <c r="S3256" i="7"/>
  <c r="S3308" i="7"/>
  <c r="S3415" i="7"/>
  <c r="S3431" i="7"/>
  <c r="S3464" i="7"/>
  <c r="S3472" i="7"/>
  <c r="S3576" i="7"/>
  <c r="S3584" i="7"/>
  <c r="S3616" i="7"/>
  <c r="S3666" i="7"/>
  <c r="S3696" i="7"/>
  <c r="S3747" i="7"/>
  <c r="S3770" i="7"/>
  <c r="S3792" i="7"/>
  <c r="S3805" i="7"/>
  <c r="S3896" i="7"/>
  <c r="S3917" i="7"/>
  <c r="S3981" i="7"/>
  <c r="S4084" i="7"/>
  <c r="S4097" i="7"/>
  <c r="S729" i="7"/>
  <c r="S815" i="7"/>
  <c r="S984" i="7"/>
  <c r="S1143" i="7"/>
  <c r="S1220" i="7"/>
  <c r="S1336" i="7"/>
  <c r="S1433" i="7"/>
  <c r="S1525" i="7"/>
  <c r="S1053" i="7"/>
  <c r="S1189" i="7"/>
  <c r="S1512" i="7"/>
  <c r="S1818" i="7"/>
  <c r="S1853" i="7"/>
  <c r="S2060" i="7"/>
  <c r="S2110" i="7"/>
  <c r="S2161" i="7"/>
  <c r="S2259" i="7"/>
  <c r="S2362" i="7"/>
  <c r="S2479" i="7"/>
  <c r="S2494" i="7"/>
  <c r="S2710" i="7"/>
  <c r="S2738" i="7"/>
  <c r="S2779" i="7"/>
  <c r="S2841" i="7"/>
  <c r="S2879" i="7"/>
  <c r="S3155" i="7"/>
  <c r="S3166" i="7"/>
  <c r="S3176" i="7"/>
  <c r="S3221" i="7"/>
  <c r="S3252" i="7"/>
  <c r="S3274" i="7"/>
  <c r="S3327" i="7"/>
  <c r="S3336" i="7"/>
  <c r="S3345" i="7"/>
  <c r="S3376" i="7"/>
  <c r="S3506" i="7"/>
  <c r="S3526" i="7"/>
  <c r="S3564" i="7"/>
  <c r="S3674" i="7"/>
  <c r="S3692" i="7"/>
  <c r="S3765" i="7"/>
  <c r="S3809" i="7"/>
  <c r="S3819" i="7"/>
  <c r="S3869" i="7"/>
  <c r="S3901" i="7"/>
  <c r="S3928" i="7"/>
  <c r="S3961" i="7"/>
  <c r="S4004" i="7"/>
  <c r="S4070" i="7"/>
  <c r="S4118" i="7"/>
  <c r="S4142" i="7"/>
  <c r="S4167" i="7"/>
  <c r="S4191" i="7"/>
  <c r="S4353" i="7"/>
  <c r="S4368" i="7"/>
  <c r="S4449" i="7"/>
  <c r="S4457" i="7"/>
  <c r="S4487" i="7"/>
  <c r="S4554" i="7"/>
  <c r="S4567" i="7"/>
  <c r="S4574" i="7"/>
  <c r="S4581" i="7"/>
  <c r="S4623" i="7"/>
  <c r="S4630" i="7"/>
  <c r="S4637" i="7"/>
  <c r="S4657" i="7"/>
  <c r="S4670" i="7"/>
  <c r="S4677" i="7"/>
  <c r="S4684" i="7"/>
  <c r="S4711" i="7"/>
  <c r="S4725" i="7"/>
  <c r="S4740" i="7"/>
  <c r="S4781" i="7"/>
  <c r="S4803" i="7"/>
  <c r="S4849" i="7"/>
  <c r="S4864" i="7"/>
  <c r="S4878" i="7"/>
  <c r="S4905" i="7"/>
  <c r="S4938" i="7"/>
  <c r="S4958" i="7"/>
  <c r="S4979" i="7"/>
  <c r="S4986" i="7"/>
  <c r="S4993" i="7"/>
  <c r="S43" i="7"/>
  <c r="S70" i="7"/>
  <c r="S77" i="7"/>
  <c r="S104" i="7"/>
  <c r="S111" i="7"/>
  <c r="S153" i="7"/>
  <c r="S160" i="7"/>
  <c r="S167" i="7"/>
  <c r="S188" i="7"/>
  <c r="S195" i="7"/>
  <c r="S215" i="7"/>
  <c r="S322" i="7"/>
  <c r="S329" i="7"/>
  <c r="S348" i="7"/>
  <c r="S361" i="7"/>
  <c r="S388" i="7"/>
  <c r="S429" i="7"/>
  <c r="S442" i="7"/>
  <c r="S531" i="7"/>
  <c r="S564" i="7"/>
  <c r="S1034" i="7"/>
  <c r="S1146" i="7"/>
  <c r="S1170" i="7"/>
  <c r="S1836" i="7"/>
  <c r="S1956" i="7"/>
  <c r="S2046" i="7"/>
  <c r="S2093" i="7"/>
  <c r="S2193" i="7"/>
  <c r="S2243" i="7"/>
  <c r="S2349" i="7"/>
  <c r="S2423" i="7"/>
  <c r="S2465" i="7"/>
  <c r="S2535" i="7"/>
  <c r="S2955" i="7"/>
  <c r="S2967" i="7"/>
  <c r="S3005" i="7"/>
  <c r="S3016" i="7"/>
  <c r="S3027" i="7"/>
  <c r="S3186" i="7"/>
  <c r="S3242" i="7"/>
  <c r="S3367" i="7"/>
  <c r="S3406" i="7"/>
  <c r="S3426" i="7"/>
  <c r="S3466" i="7"/>
  <c r="S3574" i="7"/>
  <c r="S3702" i="7"/>
  <c r="S3712" i="7"/>
  <c r="S3784" i="7"/>
  <c r="S3828" i="7"/>
  <c r="S3845" i="7"/>
  <c r="S3894" i="7"/>
  <c r="S3911" i="7"/>
  <c r="S3970" i="7"/>
  <c r="S3979" i="7"/>
  <c r="S3988" i="7"/>
  <c r="S3997" i="7"/>
  <c r="S4012" i="7"/>
  <c r="S4029" i="7"/>
  <c r="S4045" i="7"/>
  <c r="S4079" i="7"/>
  <c r="S4087" i="7"/>
  <c r="S4126" i="7"/>
  <c r="S4134" i="7"/>
  <c r="S4151" i="7"/>
  <c r="S4248" i="7"/>
  <c r="S4256" i="7"/>
  <c r="S4281" i="7"/>
  <c r="S4290" i="7"/>
  <c r="S4361" i="7"/>
  <c r="S4385" i="7"/>
  <c r="S4393" i="7"/>
  <c r="S4408" i="7"/>
  <c r="S4432" i="7"/>
  <c r="S4465" i="7"/>
  <c r="S4561" i="7"/>
  <c r="S4601" i="7"/>
  <c r="S4616" i="7"/>
  <c r="S4651" i="7"/>
  <c r="S4747" i="7"/>
  <c r="S4760" i="7"/>
  <c r="S4767" i="7"/>
  <c r="S4816" i="7"/>
  <c r="S4823" i="7"/>
  <c r="S4830" i="7"/>
  <c r="S4885" i="7"/>
  <c r="S4892" i="7"/>
  <c r="S4918" i="7"/>
  <c r="S4925" i="7"/>
  <c r="S4945" i="7"/>
  <c r="S36" i="7"/>
  <c r="S63" i="7"/>
  <c r="S84" i="7"/>
  <c r="S91" i="7"/>
  <c r="S98" i="7"/>
  <c r="S125" i="7"/>
  <c r="S174" i="7"/>
  <c r="S181" i="7"/>
  <c r="S202" i="7"/>
  <c r="S249" i="7"/>
  <c r="S268" i="7"/>
  <c r="S296" i="7"/>
  <c r="S302" i="7"/>
  <c r="S436" i="7"/>
  <c r="S456" i="7"/>
  <c r="S476" i="7"/>
  <c r="S503" i="7"/>
  <c r="S551" i="7"/>
  <c r="S647" i="7"/>
  <c r="S670" i="7"/>
  <c r="S864" i="7"/>
  <c r="S887" i="7"/>
  <c r="S1379" i="7"/>
  <c r="S1424" i="7"/>
  <c r="S1490" i="7"/>
  <c r="S1535" i="7"/>
  <c r="S1553" i="7"/>
  <c r="S1943" i="7"/>
  <c r="S2009" i="7"/>
  <c r="S2334" i="7"/>
  <c r="S2393" i="7"/>
  <c r="S2495" i="7"/>
  <c r="S2817" i="7"/>
  <c r="S2893" i="7"/>
  <c r="S2943" i="7"/>
  <c r="S3100" i="7"/>
  <c r="S3112" i="7"/>
  <c r="S1213" i="7"/>
  <c r="S1305" i="7"/>
  <c r="S1619" i="7"/>
  <c r="S1855" i="7"/>
  <c r="S2180" i="7"/>
  <c r="S2424" i="7"/>
  <c r="S2509" i="7"/>
  <c r="S2522" i="7"/>
  <c r="S2564" i="7"/>
  <c r="S2590" i="7"/>
  <c r="S2672" i="7"/>
  <c r="S2739" i="7"/>
  <c r="S2793" i="7"/>
  <c r="S2868" i="7"/>
  <c r="S2919" i="7"/>
  <c r="S3053" i="7"/>
  <c r="S3076" i="7"/>
  <c r="S3088" i="7"/>
  <c r="S3123" i="7"/>
  <c r="S3232" i="7"/>
  <c r="S3264" i="7"/>
  <c r="S3317" i="7"/>
  <c r="S846" i="7"/>
  <c r="S865" i="7"/>
  <c r="S1081" i="7"/>
  <c r="S1403" i="7"/>
  <c r="S1766" i="7"/>
  <c r="S1926" i="7"/>
  <c r="S1977" i="7"/>
  <c r="S2163" i="7"/>
  <c r="S2211" i="7"/>
  <c r="S2228" i="7"/>
  <c r="S2244" i="7"/>
  <c r="S2409" i="7"/>
  <c r="S2439" i="7"/>
  <c r="S2453" i="7"/>
  <c r="S2618" i="7"/>
  <c r="S649" i="7"/>
  <c r="S672" i="7"/>
  <c r="S1056" i="7"/>
  <c r="S1214" i="7"/>
  <c r="S1358" i="7"/>
  <c r="S1703" i="7"/>
  <c r="S1802" i="7"/>
  <c r="S2095" i="7"/>
  <c r="S2130" i="7"/>
  <c r="S2305" i="7"/>
  <c r="S2468" i="7"/>
  <c r="S2496" i="7"/>
  <c r="S2578" i="7"/>
  <c r="S2591" i="7"/>
  <c r="S2605" i="7"/>
  <c r="S634" i="7"/>
  <c r="S1343" i="7"/>
  <c r="S1438" i="7"/>
  <c r="S1459" i="7"/>
  <c r="S1653" i="7"/>
  <c r="S1715" i="7"/>
  <c r="S2021" i="7"/>
  <c r="S2071" i="7"/>
  <c r="S2104" i="7"/>
  <c r="S2122" i="7"/>
  <c r="S2297" i="7"/>
  <c r="S2487" i="7"/>
  <c r="S2516" i="7"/>
  <c r="S2544" i="7"/>
  <c r="S2583" i="7"/>
  <c r="S2653" i="7"/>
  <c r="S2693" i="7"/>
  <c r="S2848" i="7"/>
  <c r="S2900" i="7"/>
  <c r="S2937" i="7"/>
  <c r="S3022" i="7"/>
  <c r="S3035" i="7"/>
  <c r="S3048" i="7"/>
  <c r="S3070" i="7"/>
  <c r="S3107" i="7"/>
  <c r="S3227" i="7"/>
  <c r="S3371" i="7"/>
  <c r="S3411" i="7"/>
  <c r="S3619" i="7"/>
  <c r="S3689" i="7"/>
  <c r="S3780" i="7"/>
  <c r="S3789" i="7"/>
  <c r="S3833" i="7"/>
  <c r="S3850" i="7"/>
  <c r="S3866" i="7"/>
  <c r="S3891" i="7"/>
  <c r="S3925" i="7"/>
  <c r="S3950" i="7"/>
  <c r="S3967" i="7"/>
  <c r="S3976" i="7"/>
  <c r="S4001" i="7"/>
  <c r="S4025" i="7"/>
  <c r="S4033" i="7"/>
  <c r="S4041" i="7"/>
  <c r="S4099" i="7"/>
  <c r="S4261" i="7"/>
  <c r="S4327" i="7"/>
  <c r="S4373" i="7"/>
  <c r="S4405" i="7"/>
  <c r="S4437" i="7"/>
  <c r="S4462" i="7"/>
  <c r="S4492" i="7"/>
  <c r="S4585" i="7"/>
  <c r="S4613" i="7"/>
  <c r="S4627" i="7"/>
  <c r="S4648" i="7"/>
  <c r="S4716" i="7"/>
  <c r="S4751" i="7"/>
  <c r="S4771" i="7"/>
  <c r="S4778" i="7"/>
  <c r="S4785" i="7"/>
  <c r="S4800" i="7"/>
  <c r="S4820" i="7"/>
  <c r="S4861" i="7"/>
  <c r="S47" i="7"/>
  <c r="S53" i="7"/>
  <c r="S88" i="7"/>
  <c r="S164" i="7"/>
  <c r="S185" i="7"/>
  <c r="S206" i="7"/>
  <c r="S220" i="7"/>
  <c r="S240" i="7"/>
  <c r="S313" i="7"/>
  <c r="S339" i="7"/>
  <c r="S365" i="7"/>
  <c r="S473" i="7"/>
  <c r="S500" i="7"/>
  <c r="S521" i="7"/>
  <c r="S528" i="7"/>
  <c r="S541" i="7"/>
  <c r="S548" i="7"/>
  <c r="S602" i="7"/>
  <c r="S1049" i="7"/>
  <c r="S1274" i="7"/>
  <c r="S1482" i="7"/>
  <c r="S1867" i="7"/>
  <c r="S1953" i="7"/>
  <c r="S1988" i="7"/>
  <c r="S2090" i="7"/>
  <c r="S2123" i="7"/>
  <c r="S2285" i="7"/>
  <c r="S2505" i="7"/>
  <c r="S2545" i="7"/>
  <c r="S2627" i="7"/>
  <c r="S2669" i="7"/>
  <c r="S2707" i="7"/>
  <c r="S2916" i="7"/>
  <c r="S2938" i="7"/>
  <c r="S2989" i="7"/>
  <c r="S3059" i="7"/>
  <c r="S3072" i="7"/>
  <c r="S3184" i="7"/>
  <c r="S3250" i="7"/>
  <c r="S3293" i="7"/>
  <c r="S3313" i="7"/>
  <c r="S3343" i="7"/>
  <c r="S3354" i="7"/>
  <c r="S3533" i="7"/>
  <c r="S3562" i="7"/>
  <c r="S3662" i="7"/>
  <c r="S3781" i="7"/>
  <c r="S3875" i="7"/>
  <c r="S3926" i="7"/>
  <c r="S3951" i="7"/>
  <c r="S3959" i="7"/>
  <c r="S3977" i="7"/>
  <c r="S3985" i="7"/>
  <c r="S4010" i="7"/>
  <c r="S4026" i="7"/>
  <c r="S4165" i="7"/>
  <c r="S4197" i="7"/>
  <c r="S4214" i="7"/>
  <c r="S4230" i="7"/>
  <c r="S4245" i="7"/>
  <c r="S4287" i="7"/>
  <c r="S4359" i="7"/>
  <c r="S4374" i="7"/>
  <c r="S4430" i="7"/>
  <c r="S4438" i="7"/>
  <c r="S4463" i="7"/>
  <c r="S4572" i="7"/>
  <c r="S4586" i="7"/>
  <c r="S4599" i="7"/>
  <c r="S4621" i="7"/>
  <c r="S4628" i="7"/>
  <c r="S4662" i="7"/>
  <c r="S4738" i="7"/>
  <c r="S4745" i="7"/>
  <c r="S4779" i="7"/>
  <c r="S4801" i="7"/>
  <c r="S4808" i="7"/>
  <c r="S4841" i="7"/>
  <c r="S4862" i="7"/>
  <c r="S4883" i="7"/>
  <c r="S4910" i="7"/>
  <c r="S4950" i="7"/>
  <c r="S20" i="7"/>
  <c r="S34" i="7"/>
  <c r="S48" i="7"/>
  <c r="S61" i="7"/>
  <c r="S89" i="7"/>
  <c r="S96" i="7"/>
  <c r="S151" i="7"/>
  <c r="S165" i="7"/>
  <c r="S172" i="7"/>
  <c r="S186" i="7"/>
  <c r="S200" i="7"/>
  <c r="S1636" i="7"/>
  <c r="S1717" i="7"/>
  <c r="S1738" i="7"/>
  <c r="S2073" i="7"/>
  <c r="S2270" i="7"/>
  <c r="S2315" i="7"/>
  <c r="S2360" i="7"/>
  <c r="S2389" i="7"/>
  <c r="S2420" i="7"/>
  <c r="S2435" i="7"/>
  <c r="S2463" i="7"/>
  <c r="S2560" i="7"/>
  <c r="S2681" i="7"/>
  <c r="S2865" i="7"/>
  <c r="S2888" i="7"/>
  <c r="S3013" i="7"/>
  <c r="S3024" i="7"/>
  <c r="S3108" i="7"/>
  <c r="S3207" i="7"/>
  <c r="S3217" i="7"/>
  <c r="S3229" i="7"/>
  <c r="S3239" i="7"/>
  <c r="S3384" i="7"/>
  <c r="S3394" i="7"/>
  <c r="S3424" i="7"/>
  <c r="S3514" i="7"/>
  <c r="S3620" i="7"/>
  <c r="S3690" i="7"/>
  <c r="S3843" i="7"/>
  <c r="S3851" i="7"/>
  <c r="S3867" i="7"/>
  <c r="S3892" i="7"/>
  <c r="S3943" i="7"/>
  <c r="S3968" i="7"/>
  <c r="S4034" i="7"/>
  <c r="S4052" i="7"/>
  <c r="S4116" i="7"/>
  <c r="S4124" i="7"/>
  <c r="S4222" i="7"/>
  <c r="S4254" i="7"/>
  <c r="S4262" i="7"/>
  <c r="S4270" i="7"/>
  <c r="S4295" i="7"/>
  <c r="S4336" i="7"/>
  <c r="S4414" i="7"/>
  <c r="S4422" i="7"/>
  <c r="S4478" i="7"/>
  <c r="S4493" i="7"/>
  <c r="S4509" i="7"/>
  <c r="S4545" i="7"/>
  <c r="S4614" i="7"/>
  <c r="S4649" i="7"/>
  <c r="S4717" i="7"/>
  <c r="S4772" i="7"/>
  <c r="S4786" i="7"/>
  <c r="S4821" i="7"/>
  <c r="S4835" i="7"/>
  <c r="S4855" i="7"/>
  <c r="S4890" i="7"/>
  <c r="S4923" i="7"/>
  <c r="S4930" i="7"/>
  <c r="S7" i="7"/>
  <c r="S54" i="7"/>
  <c r="S138" i="7"/>
  <c r="S207" i="7"/>
  <c r="S221" i="7"/>
  <c r="S294" i="7"/>
  <c r="S314" i="7"/>
  <c r="S380" i="7"/>
  <c r="S454" i="7"/>
  <c r="S501" i="7"/>
  <c r="S536" i="7"/>
  <c r="S542" i="7"/>
  <c r="S549" i="7"/>
  <c r="S556" i="7"/>
  <c r="S589" i="7"/>
  <c r="S881" i="7"/>
  <c r="S905" i="7"/>
  <c r="S1460" i="7"/>
  <c r="S1550" i="7"/>
  <c r="S1654" i="7"/>
  <c r="S1798" i="7"/>
  <c r="S2023" i="7"/>
  <c r="S2107" i="7"/>
  <c r="S2222" i="7"/>
  <c r="S2616" i="7"/>
  <c r="S2723" i="7"/>
  <c r="S3142" i="7"/>
  <c r="S3163" i="7"/>
  <c r="S3174" i="7"/>
  <c r="S3303" i="7"/>
  <c r="S3364" i="7"/>
  <c r="S3374" i="7"/>
  <c r="S3444" i="7"/>
  <c r="S3543" i="7"/>
  <c r="S3602" i="7"/>
  <c r="S3611" i="7"/>
  <c r="S3671" i="7"/>
  <c r="S3700" i="7"/>
  <c r="S3709" i="7"/>
  <c r="S3719" i="7"/>
  <c r="S3737" i="7"/>
  <c r="S3773" i="7"/>
  <c r="S3826" i="7"/>
  <c r="S3859" i="7"/>
  <c r="S3884" i="7"/>
  <c r="S3908" i="7"/>
  <c r="S3918" i="7"/>
  <c r="S3960" i="7"/>
  <c r="S4003" i="7"/>
  <c r="S4060" i="7"/>
  <c r="S4093" i="7"/>
  <c r="S4100" i="7"/>
  <c r="S4108" i="7"/>
  <c r="S4149" i="7"/>
  <c r="S4174" i="7"/>
  <c r="S4238" i="7"/>
  <c r="S4279" i="7"/>
  <c r="S4304" i="7"/>
  <c r="S4312" i="7"/>
  <c r="S4320" i="7"/>
  <c r="S4328" i="7"/>
  <c r="S4344" i="7"/>
  <c r="S4383" i="7"/>
  <c r="S4501" i="7"/>
  <c r="S4523" i="7"/>
  <c r="S4683" i="7"/>
  <c r="S4703" i="7"/>
  <c r="S4731" i="7"/>
  <c r="S4870" i="7"/>
  <c r="S4904" i="7"/>
  <c r="S4957" i="7"/>
  <c r="S4964" i="7"/>
  <c r="S4971" i="7"/>
  <c r="S4999" i="7"/>
  <c r="S14" i="7"/>
  <c r="S42" i="7"/>
  <c r="S110" i="7"/>
  <c r="S117" i="7"/>
  <c r="S228" i="7"/>
  <c r="S328" i="7"/>
  <c r="S334" i="7"/>
  <c r="S340" i="7"/>
  <c r="S353" i="7"/>
  <c r="S366" i="7"/>
  <c r="S387" i="7"/>
  <c r="S394" i="7"/>
  <c r="S408" i="7"/>
  <c r="S421" i="7"/>
  <c r="S441" i="7"/>
  <c r="S461" i="7"/>
  <c r="S481" i="7"/>
  <c r="S488" i="7"/>
  <c r="S495" i="7"/>
  <c r="S509" i="7"/>
  <c r="S569" i="7"/>
  <c r="S596" i="7"/>
  <c r="S1166" i="7"/>
  <c r="S1230" i="7"/>
  <c r="S1532" i="7"/>
  <c r="S1570" i="7"/>
  <c r="S1883" i="7"/>
  <c r="S1954" i="7"/>
  <c r="S2058" i="7"/>
  <c r="S2091" i="7"/>
  <c r="S2207" i="7"/>
  <c r="S2240" i="7"/>
  <c r="S2519" i="7"/>
  <c r="S2546" i="7"/>
  <c r="S2601" i="7"/>
  <c r="S2802" i="7"/>
  <c r="S2826" i="7"/>
  <c r="S2852" i="7"/>
  <c r="S2917" i="7"/>
  <c r="S2990" i="7"/>
  <c r="S3086" i="7"/>
  <c r="S3120" i="7"/>
  <c r="S3196" i="7"/>
  <c r="S3260" i="7"/>
  <c r="S3283" i="7"/>
  <c r="S3335" i="7"/>
  <c r="S3434" i="7"/>
  <c r="S3474" i="7"/>
  <c r="S3582" i="7"/>
  <c r="S3643" i="7"/>
  <c r="S3653" i="7"/>
  <c r="S3728" i="7"/>
  <c r="S3745" i="7"/>
  <c r="S3755" i="7"/>
  <c r="S3764" i="7"/>
  <c r="S3808" i="7"/>
  <c r="S3935" i="7"/>
  <c r="S3952" i="7"/>
  <c r="S4019" i="7"/>
  <c r="S4077" i="7"/>
  <c r="S4190" i="7"/>
  <c r="S4207" i="7"/>
  <c r="S4215" i="7"/>
  <c r="S4367" i="7"/>
  <c r="S4439" i="7"/>
  <c r="S4456" i="7"/>
  <c r="S4516" i="7"/>
  <c r="S4538" i="7"/>
  <c r="S4553" i="7"/>
  <c r="S4566" i="7"/>
  <c r="S4580" i="7"/>
  <c r="S4593" i="7"/>
  <c r="S4607" i="7"/>
  <c r="S4643" i="7"/>
  <c r="S4689" i="7"/>
  <c r="S4696" i="7"/>
  <c r="S4710" i="7"/>
  <c r="S4724" i="7"/>
  <c r="S4752" i="7"/>
  <c r="S4759" i="7"/>
  <c r="S4794" i="7"/>
  <c r="S4848" i="7"/>
  <c r="S4898" i="7"/>
  <c r="S4978" i="7"/>
  <c r="S4985" i="7"/>
  <c r="S4992" i="7"/>
  <c r="S69" i="7"/>
  <c r="S76" i="7"/>
  <c r="S83" i="7"/>
  <c r="S103" i="7"/>
  <c r="S131" i="7"/>
  <c r="S145" i="7"/>
  <c r="S194" i="7"/>
  <c r="S214" i="7"/>
  <c r="S254" i="7"/>
  <c r="S261" i="7"/>
  <c r="S267" i="7"/>
  <c r="S280" i="7"/>
  <c r="S287" i="7"/>
  <c r="S301" i="7"/>
  <c r="S347" i="7"/>
  <c r="S360" i="7"/>
  <c r="S373" i="7"/>
  <c r="S401" i="7"/>
  <c r="S415" i="7"/>
  <c r="S428" i="7"/>
  <c r="S576" i="7"/>
  <c r="S1033" i="7"/>
  <c r="S1076" i="7"/>
  <c r="S1398" i="7"/>
  <c r="S1551" i="7"/>
  <c r="S1698" i="7"/>
  <c r="S1799" i="7"/>
  <c r="S1851" i="7"/>
  <c r="S1868" i="7"/>
  <c r="S1902" i="7"/>
  <c r="S1922" i="7"/>
  <c r="S2025" i="7"/>
  <c r="S2074" i="7"/>
  <c r="S2176" i="7"/>
  <c r="S2316" i="7"/>
  <c r="S2361" i="7"/>
  <c r="S2376" i="7"/>
  <c r="S2436" i="7"/>
  <c r="S2507" i="7"/>
  <c r="S2534" i="7"/>
  <c r="S2696" i="7"/>
  <c r="S2815" i="7"/>
  <c r="S2853" i="7"/>
  <c r="S2866" i="7"/>
  <c r="S2878" i="7"/>
  <c r="S3015" i="7"/>
  <c r="S3038" i="7"/>
  <c r="S3074" i="7"/>
  <c r="S863" i="7"/>
  <c r="S987" i="7"/>
  <c r="S1655" i="7"/>
  <c r="S2008" i="7"/>
  <c r="S2208" i="7"/>
  <c r="S2242" i="7"/>
  <c r="S2348" i="7"/>
  <c r="S2464" i="7"/>
  <c r="S2561" i="7"/>
  <c r="S2617" i="7"/>
  <c r="S2671" i="7"/>
  <c r="S2683" i="7"/>
  <c r="S2737" i="7"/>
  <c r="S2803" i="7"/>
  <c r="S2929" i="7"/>
  <c r="S2966" i="7"/>
  <c r="S3063" i="7"/>
  <c r="S3087" i="7"/>
  <c r="S3110" i="7"/>
  <c r="S3121" i="7"/>
  <c r="S3197" i="7"/>
  <c r="S3208" i="7"/>
  <c r="S3261" i="7"/>
  <c r="S3315" i="7"/>
  <c r="S3385" i="7"/>
  <c r="S3435" i="7"/>
  <c r="S3484" i="7"/>
  <c r="S3505" i="7"/>
  <c r="S3644" i="7"/>
  <c r="S3673" i="7"/>
  <c r="S3701" i="7"/>
  <c r="S3720" i="7"/>
  <c r="S3852" i="7"/>
  <c r="S3877" i="7"/>
  <c r="S3919" i="7"/>
  <c r="S3953" i="7"/>
  <c r="S4061" i="7"/>
  <c r="S4101" i="7"/>
  <c r="S4150" i="7"/>
  <c r="S4175" i="7"/>
  <c r="S4199" i="7"/>
  <c r="S4223" i="7"/>
  <c r="S4263" i="7"/>
  <c r="S4280" i="7"/>
  <c r="S4321" i="7"/>
  <c r="S4345" i="7"/>
  <c r="S4392" i="7"/>
  <c r="S4423" i="7"/>
  <c r="S4440" i="7"/>
  <c r="S4502" i="7"/>
  <c r="S4524" i="7"/>
  <c r="S4704" i="7"/>
  <c r="S4718" i="7"/>
  <c r="S4836" i="7"/>
  <c r="S4856" i="7"/>
  <c r="S4965" i="7"/>
  <c r="S4972" i="7"/>
  <c r="S5000" i="7"/>
  <c r="S15" i="7"/>
  <c r="S49" i="7"/>
  <c r="S55" i="7"/>
  <c r="S222" i="7"/>
  <c r="S235" i="7"/>
  <c r="S242" i="7"/>
  <c r="S315" i="7"/>
  <c r="S395" i="7"/>
  <c r="S669" i="7"/>
  <c r="S792" i="7"/>
  <c r="S935" i="7"/>
  <c r="S1102" i="7"/>
  <c r="S1145" i="7"/>
  <c r="S1169" i="7"/>
  <c r="S1534" i="7"/>
  <c r="S1903" i="7"/>
  <c r="S1923" i="7"/>
  <c r="S1974" i="7"/>
  <c r="S2125" i="7"/>
  <c r="S2287" i="7"/>
  <c r="S2302" i="7"/>
  <c r="S2391" i="7"/>
  <c r="S2451" i="7"/>
  <c r="S2602" i="7"/>
  <c r="S2816" i="7"/>
  <c r="S2827" i="7"/>
  <c r="S2905" i="7"/>
  <c r="S2918" i="7"/>
  <c r="S3231" i="7"/>
  <c r="S651" i="7"/>
  <c r="S732" i="7"/>
  <c r="S1112" i="7"/>
  <c r="S1242" i="7"/>
  <c r="S1476" i="7"/>
  <c r="S2100" i="7"/>
  <c r="S2474" i="7"/>
  <c r="S2676" i="7"/>
  <c r="S2727" i="7"/>
  <c r="S2762" i="7"/>
  <c r="S2809" i="7"/>
  <c r="S2858" i="7"/>
  <c r="S3275" i="7"/>
  <c r="S3287" i="7"/>
  <c r="S3329" i="7"/>
  <c r="S3600" i="7"/>
  <c r="S3717" i="7"/>
  <c r="S3762" i="7"/>
  <c r="S3816" i="7"/>
  <c r="S3889" i="7"/>
  <c r="S762" i="7"/>
  <c r="S923" i="7"/>
  <c r="S1136" i="7"/>
  <c r="S1930" i="7"/>
  <c r="S2205" i="7"/>
  <c r="S2569" i="7"/>
  <c r="S2747" i="7"/>
  <c r="S3006" i="7"/>
  <c r="S3036" i="7"/>
  <c r="S3141" i="7"/>
  <c r="S3223" i="7"/>
  <c r="S3301" i="7"/>
  <c r="S3352" i="7"/>
  <c r="S3412" i="7"/>
  <c r="S3450" i="7"/>
  <c r="S3625" i="7"/>
  <c r="S3637" i="7"/>
  <c r="S3684" i="7"/>
  <c r="S3707" i="7"/>
  <c r="S3729" i="7"/>
  <c r="S3741" i="7"/>
  <c r="S3786" i="7"/>
  <c r="S3827" i="7"/>
  <c r="S3858" i="7"/>
  <c r="S3879" i="7"/>
  <c r="S3931" i="7"/>
  <c r="S1090" i="7"/>
  <c r="S1270" i="7"/>
  <c r="S1752" i="7"/>
  <c r="S2080" i="7"/>
  <c r="S2124" i="7"/>
  <c r="S2384" i="7"/>
  <c r="S2678" i="7"/>
  <c r="S2876" i="7"/>
  <c r="S2958" i="7"/>
  <c r="S3067" i="7"/>
  <c r="S3236" i="7"/>
  <c r="S3401" i="7"/>
  <c r="S3427" i="7"/>
  <c r="S3461" i="7"/>
  <c r="S3532" i="7"/>
  <c r="S3567" i="7"/>
  <c r="S3650" i="7"/>
  <c r="S3697" i="7"/>
  <c r="S3751" i="7"/>
  <c r="S3870" i="7"/>
  <c r="S2461" i="7"/>
  <c r="S2514" i="7"/>
  <c r="S2662" i="7"/>
  <c r="S2748" i="7"/>
  <c r="S2797" i="7"/>
  <c r="S2811" i="7"/>
  <c r="S2909" i="7"/>
  <c r="S3115" i="7"/>
  <c r="S3194" i="7"/>
  <c r="S3390" i="7"/>
  <c r="S3439" i="7"/>
  <c r="S1271" i="7"/>
  <c r="S1605" i="7"/>
  <c r="S1631" i="7"/>
  <c r="S2286" i="7"/>
  <c r="S2402" i="7"/>
  <c r="S2443" i="7"/>
  <c r="S2588" i="7"/>
  <c r="S2625" i="7"/>
  <c r="S2679" i="7"/>
  <c r="S2782" i="7"/>
  <c r="S2860" i="7"/>
  <c r="S2894" i="7"/>
  <c r="S3157" i="7"/>
  <c r="S3211" i="7"/>
  <c r="S3224" i="7"/>
  <c r="S3251" i="7"/>
  <c r="S3368" i="7"/>
  <c r="S3451" i="7"/>
  <c r="S3498" i="7"/>
  <c r="S3521" i="7"/>
  <c r="S1568" i="7"/>
  <c r="S1961" i="7"/>
  <c r="S2217" i="7"/>
  <c r="S2338" i="7"/>
  <c r="S2579" i="7"/>
  <c r="S2635" i="7"/>
  <c r="S2772" i="7"/>
  <c r="S2805" i="7"/>
  <c r="S3162" i="7"/>
  <c r="S3322" i="7"/>
  <c r="S3409" i="7"/>
  <c r="S805" i="7"/>
  <c r="S997" i="7"/>
  <c r="S1496" i="7"/>
  <c r="S1767" i="7"/>
  <c r="S1944" i="7"/>
  <c r="S2050" i="7"/>
  <c r="S2218" i="7"/>
  <c r="S2525" i="7"/>
  <c r="S2599" i="7"/>
  <c r="S2705" i="7"/>
  <c r="S2758" i="7"/>
  <c r="S1549" i="7"/>
  <c r="S1789" i="7"/>
  <c r="S2414" i="7"/>
  <c r="S2856" i="7"/>
  <c r="S2903" i="7"/>
  <c r="S3065" i="7"/>
  <c r="S3096" i="7"/>
  <c r="S3177" i="7"/>
  <c r="S3205" i="7"/>
  <c r="S3285" i="7"/>
  <c r="S3310" i="7"/>
  <c r="S3469" i="7"/>
  <c r="S946" i="7"/>
  <c r="S1747" i="7"/>
  <c r="S1880" i="7"/>
  <c r="S1966" i="7"/>
  <c r="S2033" i="7"/>
  <c r="S2219" i="7"/>
  <c r="S2358" i="7"/>
  <c r="S2399" i="7"/>
  <c r="S2472" i="7"/>
  <c r="S2566" i="7"/>
  <c r="S2600" i="7"/>
  <c r="S2673" i="7"/>
  <c r="S2759" i="7"/>
  <c r="S2873" i="7"/>
  <c r="S2887" i="7"/>
  <c r="S2921" i="7"/>
  <c r="S3049" i="7"/>
  <c r="S3337" i="7"/>
  <c r="S3410" i="7"/>
  <c r="S3622" i="7"/>
  <c r="S783" i="7"/>
  <c r="S1987" i="7"/>
  <c r="S2340" i="7"/>
  <c r="S2807" i="7"/>
  <c r="S3125" i="7"/>
  <c r="S3152" i="7"/>
  <c r="S3259" i="7"/>
  <c r="S3286" i="7"/>
  <c r="S3325" i="7"/>
  <c r="S3350" i="7"/>
  <c r="S3387" i="7"/>
  <c r="S3436" i="7"/>
  <c r="S3459" i="7"/>
  <c r="S3470" i="7"/>
  <c r="S3492" i="7"/>
  <c r="S3552" i="7"/>
  <c r="S785" i="7"/>
  <c r="S1771" i="7"/>
  <c r="S1989" i="7"/>
  <c r="S2182" i="7"/>
  <c r="S2263" i="7"/>
  <c r="S2623" i="7"/>
  <c r="S2708" i="7"/>
  <c r="S2761" i="7"/>
  <c r="S2825" i="7"/>
  <c r="S2970" i="7"/>
  <c r="S895" i="7"/>
  <c r="S1291" i="7"/>
  <c r="S1527" i="7"/>
  <c r="S1882" i="7"/>
  <c r="S2013" i="7"/>
  <c r="S2035" i="7"/>
  <c r="S2400" i="7"/>
  <c r="S2441" i="7"/>
  <c r="S2458" i="7"/>
  <c r="S2513" i="7"/>
  <c r="S2957" i="7"/>
  <c r="S2987" i="7"/>
  <c r="S3114" i="7"/>
  <c r="S3154" i="7"/>
  <c r="S3338" i="7"/>
  <c r="S1116" i="7"/>
  <c r="S1228" i="7"/>
  <c r="S2051" i="7"/>
  <c r="S2447" i="7"/>
  <c r="S2770" i="7"/>
  <c r="S2945" i="7"/>
  <c r="S3079" i="7"/>
  <c r="S3309" i="7"/>
  <c r="S3357" i="7"/>
  <c r="S3429" i="7"/>
  <c r="S3443" i="7"/>
  <c r="S3499" i="7"/>
  <c r="S3592" i="7"/>
  <c r="S3694" i="7"/>
  <c r="S3742" i="7"/>
  <c r="S3846" i="7"/>
  <c r="S3857" i="7"/>
  <c r="S3922" i="7"/>
  <c r="S3963" i="7"/>
  <c r="S4017" i="7"/>
  <c r="S4114" i="7"/>
  <c r="S4155" i="7"/>
  <c r="S4216" i="7"/>
  <c r="S4225" i="7"/>
  <c r="S4244" i="7"/>
  <c r="S4335" i="7"/>
  <c r="S4464" i="7"/>
  <c r="S4546" i="7"/>
  <c r="S4563" i="7"/>
  <c r="S657" i="7"/>
  <c r="S1757" i="7"/>
  <c r="S2291" i="7"/>
  <c r="S2806" i="7"/>
  <c r="S3042" i="7"/>
  <c r="S3058" i="7"/>
  <c r="S3133" i="7"/>
  <c r="S3149" i="7"/>
  <c r="S3179" i="7"/>
  <c r="S3370" i="7"/>
  <c r="S3416" i="7"/>
  <c r="S3541" i="7"/>
  <c r="S3618" i="7"/>
  <c r="S3645" i="7"/>
  <c r="S3766" i="7"/>
  <c r="S3812" i="7"/>
  <c r="S3912" i="7"/>
  <c r="S3986" i="7"/>
  <c r="S4046" i="7"/>
  <c r="S4196" i="7"/>
  <c r="S4255" i="7"/>
  <c r="S4275" i="7"/>
  <c r="S4315" i="7"/>
  <c r="S4355" i="7"/>
  <c r="S4403" i="7"/>
  <c r="S4413" i="7"/>
  <c r="S4454" i="7"/>
  <c r="S4536" i="7"/>
  <c r="S776" i="7"/>
  <c r="S1092" i="7"/>
  <c r="S1174" i="7"/>
  <c r="S1203" i="7"/>
  <c r="S2151" i="7"/>
  <c r="S2787" i="7"/>
  <c r="S2927" i="7"/>
  <c r="S2984" i="7"/>
  <c r="S3098" i="7"/>
  <c r="S3116" i="7"/>
  <c r="S3214" i="7"/>
  <c r="S3294" i="7"/>
  <c r="S3458" i="7"/>
  <c r="S3554" i="7"/>
  <c r="S3682" i="7"/>
  <c r="S3801" i="7"/>
  <c r="S3823" i="7"/>
  <c r="S3954" i="7"/>
  <c r="S1932" i="7"/>
  <c r="S2268" i="7"/>
  <c r="S2580" i="7"/>
  <c r="S2648" i="7"/>
  <c r="S2688" i="7"/>
  <c r="S2886" i="7"/>
  <c r="S3358" i="7"/>
  <c r="S3527" i="7"/>
  <c r="S3580" i="7"/>
  <c r="S3632" i="7"/>
  <c r="S3669" i="7"/>
  <c r="S3847" i="7"/>
  <c r="S3902" i="7"/>
  <c r="S3934" i="7"/>
  <c r="S3944" i="7"/>
  <c r="S3964" i="7"/>
  <c r="S4007" i="7"/>
  <c r="S4066" i="7"/>
  <c r="S4106" i="7"/>
  <c r="S4147" i="7"/>
  <c r="S4156" i="7"/>
  <c r="S4187" i="7"/>
  <c r="S4226" i="7"/>
  <c r="S4236" i="7"/>
  <c r="S4265" i="7"/>
  <c r="S4286" i="7"/>
  <c r="S4296" i="7"/>
  <c r="S4326" i="7"/>
  <c r="S4346" i="7"/>
  <c r="S748" i="7"/>
  <c r="S1787" i="7"/>
  <c r="S2132" i="7"/>
  <c r="S2247" i="7"/>
  <c r="S2429" i="7"/>
  <c r="S2667" i="7"/>
  <c r="S2771" i="7"/>
  <c r="S2846" i="7"/>
  <c r="S3044" i="7"/>
  <c r="S3134" i="7"/>
  <c r="S3181" i="7"/>
  <c r="S3198" i="7"/>
  <c r="S3513" i="7"/>
  <c r="S3542" i="7"/>
  <c r="S3555" i="7"/>
  <c r="S3606" i="7"/>
  <c r="S3836" i="7"/>
  <c r="S3880" i="7"/>
  <c r="S3923" i="7"/>
  <c r="S4037" i="7"/>
  <c r="S1036" i="7"/>
  <c r="S1094" i="7"/>
  <c r="S2410" i="7"/>
  <c r="S2730" i="7"/>
  <c r="S2754" i="7"/>
  <c r="S2986" i="7"/>
  <c r="S3117" i="7"/>
  <c r="S3279" i="7"/>
  <c r="S3295" i="7"/>
  <c r="S3311" i="7"/>
  <c r="S3386" i="7"/>
  <c r="S3417" i="7"/>
  <c r="S3500" i="7"/>
  <c r="S3528" i="7"/>
  <c r="S3595" i="7"/>
  <c r="S3683" i="7"/>
  <c r="S3708" i="7"/>
  <c r="S3743" i="7"/>
  <c r="S3779" i="7"/>
  <c r="S4018" i="7"/>
  <c r="S4078" i="7"/>
  <c r="S4127" i="7"/>
  <c r="S1205" i="7"/>
  <c r="S2582" i="7"/>
  <c r="S2947" i="7"/>
  <c r="S3082" i="7"/>
  <c r="S3168" i="7"/>
  <c r="S1788" i="7"/>
  <c r="S2082" i="7"/>
  <c r="S2271" i="7"/>
  <c r="S2541" i="7"/>
  <c r="S2649" i="7"/>
  <c r="S2832" i="7"/>
  <c r="S2968" i="7"/>
  <c r="S3025" i="7"/>
  <c r="S3215" i="7"/>
  <c r="S3266" i="7"/>
  <c r="S1959" i="7"/>
  <c r="S2133" i="7"/>
  <c r="S1039" i="7"/>
  <c r="S1153" i="7"/>
  <c r="S1985" i="7"/>
  <c r="S2155" i="7"/>
  <c r="S2250" i="7"/>
  <c r="S2411" i="7"/>
  <c r="S2910" i="7"/>
  <c r="S3046" i="7"/>
  <c r="S2609" i="7"/>
  <c r="S2734" i="7"/>
  <c r="S2773" i="7"/>
  <c r="S1154" i="7"/>
  <c r="S1685" i="7"/>
  <c r="S1912" i="7"/>
  <c r="S2036" i="7"/>
  <c r="S2231" i="7"/>
  <c r="S2368" i="7"/>
  <c r="S2651" i="7"/>
  <c r="S2833" i="7"/>
  <c r="S1017" i="7"/>
  <c r="S2716" i="7"/>
  <c r="S2735" i="7"/>
  <c r="S1072" i="7"/>
  <c r="S1440" i="7"/>
  <c r="S1495" i="7"/>
  <c r="S1841" i="7"/>
  <c r="S2276" i="7"/>
  <c r="S2369" i="7"/>
  <c r="S1129" i="7"/>
  <c r="S1891" i="7"/>
  <c r="S2390" i="7"/>
  <c r="S902" i="7"/>
  <c r="S1044" i="7"/>
  <c r="S2252" i="7"/>
  <c r="S2611" i="7"/>
  <c r="S2834" i="7"/>
  <c r="S1581" i="7"/>
  <c r="S3009" i="7"/>
  <c r="S3106" i="7"/>
  <c r="S3363" i="7"/>
  <c r="S994" i="7"/>
  <c r="S1606" i="7"/>
  <c r="S2116" i="7"/>
  <c r="S2636" i="7"/>
  <c r="S2895" i="7"/>
  <c r="S3069" i="7"/>
  <c r="S3089" i="7"/>
  <c r="S3158" i="7"/>
  <c r="S3171" i="7"/>
  <c r="S1302" i="7"/>
  <c r="S1362" i="7"/>
  <c r="S1665" i="7"/>
  <c r="S1892" i="7"/>
  <c r="S2041" i="7"/>
  <c r="S2234" i="7"/>
  <c r="S2798" i="7"/>
  <c r="S2818" i="7"/>
  <c r="S2936" i="7"/>
  <c r="S2975" i="7"/>
  <c r="S3124" i="7"/>
  <c r="S3302" i="7"/>
  <c r="S3319" i="7"/>
  <c r="S3421" i="7"/>
  <c r="S2462" i="7"/>
  <c r="S2741" i="7"/>
  <c r="S2781" i="7"/>
  <c r="S2835" i="7"/>
  <c r="S3378" i="7"/>
  <c r="S3437" i="7"/>
  <c r="S1583" i="7"/>
  <c r="S1638" i="7"/>
  <c r="S1893" i="7"/>
  <c r="S2066" i="7"/>
  <c r="S2214" i="7"/>
  <c r="S2256" i="7"/>
  <c r="S2351" i="7"/>
  <c r="S2718" i="7"/>
  <c r="S3452" i="7"/>
  <c r="S3507" i="7"/>
  <c r="S3626" i="7"/>
  <c r="S3796" i="7"/>
  <c r="S3830" i="7"/>
  <c r="S3886" i="7"/>
  <c r="S3906" i="7"/>
  <c r="S3949" i="7"/>
  <c r="S4013" i="7"/>
  <c r="S4082" i="7"/>
  <c r="S4092" i="7"/>
  <c r="S4121" i="7"/>
  <c r="S906" i="7"/>
  <c r="S2235" i="7"/>
  <c r="S2442" i="7"/>
  <c r="S2615" i="7"/>
  <c r="S2638" i="7"/>
  <c r="S2836" i="7"/>
  <c r="S3034" i="7"/>
  <c r="S3172" i="7"/>
  <c r="S3257" i="7"/>
  <c r="S1420" i="7"/>
  <c r="S1668" i="7"/>
  <c r="S2959" i="7"/>
  <c r="S2998" i="7"/>
  <c r="S3056" i="7"/>
  <c r="S3145" i="7"/>
  <c r="S3225" i="7"/>
  <c r="S3321" i="7"/>
  <c r="S3425" i="7"/>
  <c r="S1195" i="7"/>
  <c r="S1875" i="7"/>
  <c r="S1998" i="7"/>
  <c r="S2022" i="7"/>
  <c r="S2353" i="7"/>
  <c r="S2595" i="7"/>
  <c r="S2883" i="7"/>
  <c r="S3127" i="7"/>
  <c r="S3161" i="7"/>
  <c r="S3191" i="7"/>
  <c r="S3258" i="7"/>
  <c r="S3273" i="7"/>
  <c r="S3306" i="7"/>
  <c r="S3454" i="7"/>
  <c r="S3509" i="7"/>
  <c r="S3640" i="7"/>
  <c r="S3763" i="7"/>
  <c r="S3787" i="7"/>
  <c r="S3844" i="7"/>
  <c r="S3994" i="7"/>
  <c r="S4054" i="7"/>
  <c r="S4144" i="7"/>
  <c r="S1563" i="7"/>
  <c r="S1828" i="7"/>
  <c r="S2192" i="7"/>
  <c r="S2309" i="7"/>
  <c r="S2663" i="7"/>
  <c r="S3094" i="7"/>
  <c r="S3563" i="7"/>
  <c r="S3589" i="7"/>
  <c r="S3603" i="7"/>
  <c r="S3628" i="7"/>
  <c r="S3678" i="7"/>
  <c r="S3750" i="7"/>
  <c r="S3775" i="7"/>
  <c r="S3832" i="7"/>
  <c r="S3856" i="7"/>
  <c r="S3898" i="7"/>
  <c r="S3909" i="7"/>
  <c r="S3941" i="7"/>
  <c r="S3973" i="7"/>
  <c r="S4024" i="7"/>
  <c r="S4064" i="7"/>
  <c r="S4094" i="7"/>
  <c r="S4123" i="7"/>
  <c r="S4154" i="7"/>
  <c r="S711" i="7"/>
  <c r="S2098" i="7"/>
  <c r="S2147" i="7"/>
  <c r="S2486" i="7"/>
  <c r="S2823" i="7"/>
  <c r="S2960" i="7"/>
  <c r="S3243" i="7"/>
  <c r="S3381" i="7"/>
  <c r="S3550" i="7"/>
  <c r="S3715" i="7"/>
  <c r="S3727" i="7"/>
  <c r="S3810" i="7"/>
  <c r="S3984" i="7"/>
  <c r="S4005" i="7"/>
  <c r="S4044" i="7"/>
  <c r="S4074" i="7"/>
  <c r="S1564" i="7"/>
  <c r="S2901" i="7"/>
  <c r="S3193" i="7"/>
  <c r="S3323" i="7"/>
  <c r="S3369" i="7"/>
  <c r="S3482" i="7"/>
  <c r="S3604" i="7"/>
  <c r="S3617" i="7"/>
  <c r="S3668" i="7"/>
  <c r="S3693" i="7"/>
  <c r="S3878" i="7"/>
  <c r="S801" i="7"/>
  <c r="S2264" i="7"/>
  <c r="S2556" i="7"/>
  <c r="S2685" i="7"/>
  <c r="S2726" i="7"/>
  <c r="S3244" i="7"/>
  <c r="S3356" i="7"/>
  <c r="S3540" i="7"/>
  <c r="S3565" i="7"/>
  <c r="S3578" i="7"/>
  <c r="S1590" i="7"/>
  <c r="S1830" i="7"/>
  <c r="S2101" i="7"/>
  <c r="S2311" i="7"/>
  <c r="S2427" i="7"/>
  <c r="S2665" i="7"/>
  <c r="S2885" i="7"/>
  <c r="S3000" i="7"/>
  <c r="S3148" i="7"/>
  <c r="S3277" i="7"/>
  <c r="S3383" i="7"/>
  <c r="S3716" i="7"/>
  <c r="S3752" i="7"/>
  <c r="S3800" i="7"/>
  <c r="S3811" i="7"/>
  <c r="S3975" i="7"/>
  <c r="S3296" i="7"/>
  <c r="S3361" i="7"/>
  <c r="S3423" i="7"/>
  <c r="S3519" i="7"/>
  <c r="S3841" i="7"/>
  <c r="S3927" i="7"/>
  <c r="S3983" i="7"/>
  <c r="S4058" i="7"/>
  <c r="S4141" i="7"/>
  <c r="S4229" i="7"/>
  <c r="S4314" i="7"/>
  <c r="S4377" i="7"/>
  <c r="S4452" i="7"/>
  <c r="S4520" i="7"/>
  <c r="S4548" i="7"/>
  <c r="S4746" i="7"/>
  <c r="S4780" i="7"/>
  <c r="S4789" i="7"/>
  <c r="S4807" i="7"/>
  <c r="S4893" i="7"/>
  <c r="S4942" i="7"/>
  <c r="S4968" i="7"/>
  <c r="S3479" i="7"/>
  <c r="S3638" i="7"/>
  <c r="S3704" i="7"/>
  <c r="S3749" i="7"/>
  <c r="S3913" i="7"/>
  <c r="S4095" i="7"/>
  <c r="S4107" i="7"/>
  <c r="S4119" i="7"/>
  <c r="S4271" i="7"/>
  <c r="S4366" i="7"/>
  <c r="S4398" i="7"/>
  <c r="S4409" i="7"/>
  <c r="S4472" i="7"/>
  <c r="S4482" i="7"/>
  <c r="S4583" i="7"/>
  <c r="S4608" i="7"/>
  <c r="S4635" i="7"/>
  <c r="S4645" i="7"/>
  <c r="S4737" i="7"/>
  <c r="S4755" i="7"/>
  <c r="S4875" i="7"/>
  <c r="S3297" i="7"/>
  <c r="S3688" i="7"/>
  <c r="S3721" i="7"/>
  <c r="S3735" i="7"/>
  <c r="S3797" i="7"/>
  <c r="S3885" i="7"/>
  <c r="S3899" i="7"/>
  <c r="S3969" i="7"/>
  <c r="S3998" i="7"/>
  <c r="S4209" i="7"/>
  <c r="S4250" i="7"/>
  <c r="S4293" i="7"/>
  <c r="S4388" i="7"/>
  <c r="S4442" i="7"/>
  <c r="S4512" i="7"/>
  <c r="S4575" i="7"/>
  <c r="S4591" i="7"/>
  <c r="S4626" i="7"/>
  <c r="S4668" i="7"/>
  <c r="S4678" i="7"/>
  <c r="S4686" i="7"/>
  <c r="S4702" i="7"/>
  <c r="S2863" i="7"/>
  <c r="S2920" i="7"/>
  <c r="S3029" i="7"/>
  <c r="S3084" i="7"/>
  <c r="S3362" i="7"/>
  <c r="S3501" i="7"/>
  <c r="S3588" i="7"/>
  <c r="S3705" i="7"/>
  <c r="S3814" i="7"/>
  <c r="S3955" i="7"/>
  <c r="S4047" i="7"/>
  <c r="S4059" i="7"/>
  <c r="S4166" i="7"/>
  <c r="S4283" i="7"/>
  <c r="S4338" i="7"/>
  <c r="S4431" i="7"/>
  <c r="S4529" i="7"/>
  <c r="S4539" i="7"/>
  <c r="S4558" i="7"/>
  <c r="S4609" i="7"/>
  <c r="S4618" i="7"/>
  <c r="S4636" i="7"/>
  <c r="S4653" i="7"/>
  <c r="S4694" i="7"/>
  <c r="S4728" i="7"/>
  <c r="S4763" i="7"/>
  <c r="S3057" i="7"/>
  <c r="S3522" i="7"/>
  <c r="S3829" i="7"/>
  <c r="S3872" i="7"/>
  <c r="S3900" i="7"/>
  <c r="S4035" i="7"/>
  <c r="S4072" i="7"/>
  <c r="S4143" i="7"/>
  <c r="S4272" i="7"/>
  <c r="S4347" i="7"/>
  <c r="S4483" i="7"/>
  <c r="S4503" i="7"/>
  <c r="S2977" i="7"/>
  <c r="S3135" i="7"/>
  <c r="S3344" i="7"/>
  <c r="S3465" i="7"/>
  <c r="S3624" i="7"/>
  <c r="S3675" i="7"/>
  <c r="S3736" i="7"/>
  <c r="S3768" i="7"/>
  <c r="S3914" i="7"/>
  <c r="S3942" i="7"/>
  <c r="S3999" i="7"/>
  <c r="S4011" i="7"/>
  <c r="S4085" i="7"/>
  <c r="S4188" i="7"/>
  <c r="S4241" i="7"/>
  <c r="S4305" i="7"/>
  <c r="S4400" i="7"/>
  <c r="S4453" i="7"/>
  <c r="S4540" i="7"/>
  <c r="S2922" i="7"/>
  <c r="S3185" i="7"/>
  <c r="S3428" i="7"/>
  <c r="S3502" i="7"/>
  <c r="S3523" i="7"/>
  <c r="S3557" i="7"/>
  <c r="S3660" i="7"/>
  <c r="S3860" i="7"/>
  <c r="S3929" i="7"/>
  <c r="S4120" i="7"/>
  <c r="S4219" i="7"/>
  <c r="S4284" i="7"/>
  <c r="S3235" i="7"/>
  <c r="S3300" i="7"/>
  <c r="S3408" i="7"/>
  <c r="S3691" i="7"/>
  <c r="S3722" i="7"/>
  <c r="S3815" i="7"/>
  <c r="S4048" i="7"/>
  <c r="S4073" i="7"/>
  <c r="S4086" i="7"/>
  <c r="S4132" i="7"/>
  <c r="S4168" i="7"/>
  <c r="S4200" i="7"/>
  <c r="S1509" i="7"/>
  <c r="S3136" i="7"/>
  <c r="S3346" i="7"/>
  <c r="S3558" i="7"/>
  <c r="S3590" i="7"/>
  <c r="S3956" i="7"/>
  <c r="S4098" i="7"/>
  <c r="S4189" i="7"/>
  <c r="S3008" i="7"/>
  <c r="S3280" i="7"/>
  <c r="S3545" i="7"/>
  <c r="S3676" i="7"/>
  <c r="S3888" i="7"/>
  <c r="S3915" i="7"/>
  <c r="S4049" i="7"/>
  <c r="S4133" i="7"/>
  <c r="S4179" i="7"/>
  <c r="S3661" i="7"/>
  <c r="S3710" i="7"/>
  <c r="S3723" i="7"/>
  <c r="S3738" i="7"/>
  <c r="S3831" i="7"/>
  <c r="S3946" i="7"/>
  <c r="S4038" i="7"/>
  <c r="S4062" i="7"/>
  <c r="S2898" i="7"/>
  <c r="S3627" i="7"/>
  <c r="S3802" i="7"/>
  <c r="S3972" i="7"/>
  <c r="S4000" i="7"/>
  <c r="S4146" i="7"/>
  <c r="S4169" i="7"/>
  <c r="S4180" i="7"/>
  <c r="S4201" i="7"/>
  <c r="S3304" i="7"/>
  <c r="S3348" i="7"/>
  <c r="S3646" i="7"/>
  <c r="S3677" i="7"/>
  <c r="S3756" i="7"/>
  <c r="S3771" i="7"/>
  <c r="S3957" i="7"/>
  <c r="S4088" i="7"/>
  <c r="S4111" i="7"/>
  <c r="S1827" i="7"/>
  <c r="S3330" i="7"/>
  <c r="S3547" i="7"/>
  <c r="S3560" i="7"/>
  <c r="S3610" i="7"/>
  <c r="S3740" i="7"/>
  <c r="S3904" i="7"/>
  <c r="S4014" i="7"/>
  <c r="S4063" i="7"/>
  <c r="S4075" i="7"/>
  <c r="S2571" i="7"/>
  <c r="S2783" i="7"/>
  <c r="S3169" i="7"/>
  <c r="S3216" i="7"/>
  <c r="S3391" i="7"/>
  <c r="S3489" i="7"/>
  <c r="S3577" i="7"/>
  <c r="S3663" i="7"/>
  <c r="S3788" i="7"/>
  <c r="S3863" i="7"/>
  <c r="S3933" i="7"/>
  <c r="S3947" i="7"/>
  <c r="S3990" i="7"/>
  <c r="S4051" i="7"/>
  <c r="S3066" i="7"/>
  <c r="S3118" i="7"/>
  <c r="S3433" i="7"/>
  <c r="S3508" i="7"/>
  <c r="S3725" i="7"/>
  <c r="S3757" i="7"/>
  <c r="S3893" i="7"/>
  <c r="S4039" i="7"/>
  <c r="S3351" i="7"/>
  <c r="S3647" i="7"/>
  <c r="S3772" i="7"/>
  <c r="S4089" i="7"/>
  <c r="S4148" i="7"/>
  <c r="S3095" i="7"/>
  <c r="S3331" i="7"/>
  <c r="S3679" i="7"/>
  <c r="S3726" i="7"/>
  <c r="S4002" i="7"/>
  <c r="S4016" i="7"/>
  <c r="S4136" i="7"/>
  <c r="S4181" i="7"/>
  <c r="S3473" i="7"/>
  <c r="S3531" i="7"/>
  <c r="S3596" i="7"/>
  <c r="S3820" i="7"/>
  <c r="S3864" i="7"/>
  <c r="S3905" i="7"/>
  <c r="S3920" i="7"/>
  <c r="S3991" i="7"/>
  <c r="S4065" i="7"/>
  <c r="S4160" i="7"/>
  <c r="S4171" i="7"/>
  <c r="S3491" i="7"/>
  <c r="S3548" i="7"/>
  <c r="S3581" i="7"/>
  <c r="S3698" i="7"/>
  <c r="S3758" i="7"/>
  <c r="S3948" i="7"/>
  <c r="S3978" i="7"/>
  <c r="S4030" i="7"/>
  <c r="S4053" i="7"/>
  <c r="S2934" i="7"/>
  <c r="S3395" i="7"/>
  <c r="S3614" i="7"/>
  <c r="S3633" i="7"/>
  <c r="S3837" i="7"/>
  <c r="S3921" i="7"/>
  <c r="S3936" i="7"/>
  <c r="S4182" i="7"/>
  <c r="S4224" i="7"/>
  <c r="S4309" i="7"/>
  <c r="S4448" i="7"/>
  <c r="S4468" i="7"/>
  <c r="S4488" i="7"/>
  <c r="S1585" i="7"/>
  <c r="S3456" i="7"/>
  <c r="S3793" i="7"/>
  <c r="S3806" i="7"/>
  <c r="S3895" i="7"/>
  <c r="S3962" i="7"/>
  <c r="S2763" i="7"/>
  <c r="S3476" i="7"/>
  <c r="S3515" i="7"/>
  <c r="S3667" i="7"/>
  <c r="S3777" i="7"/>
  <c r="S3794" i="7"/>
  <c r="S3881" i="7"/>
  <c r="S4042" i="7"/>
  <c r="S2911" i="7"/>
  <c r="S3652" i="7"/>
  <c r="S3924" i="7"/>
  <c r="S3993" i="7"/>
  <c r="S4031" i="7"/>
  <c r="S4055" i="7"/>
  <c r="S4115" i="7"/>
  <c r="S4258" i="7"/>
  <c r="S4311" i="7"/>
  <c r="S4323" i="7"/>
  <c r="S4364" i="7"/>
  <c r="S4396" i="7"/>
  <c r="S4499" i="7"/>
  <c r="S4535" i="7"/>
  <c r="S4597" i="7"/>
  <c r="S4605" i="7"/>
  <c r="S4633" i="7"/>
  <c r="S4726" i="7"/>
  <c r="S4735" i="7"/>
  <c r="S4744" i="7"/>
  <c r="S3377" i="7"/>
  <c r="S3419" i="7"/>
  <c r="S3516" i="7"/>
  <c r="S3569" i="7"/>
  <c r="S3839" i="7"/>
  <c r="S4104" i="7"/>
  <c r="S4162" i="7"/>
  <c r="S4184" i="7"/>
  <c r="S4195" i="7"/>
  <c r="S4205" i="7"/>
  <c r="S4237" i="7"/>
  <c r="S4386" i="7"/>
  <c r="S4428" i="7"/>
  <c r="S1780" i="7"/>
  <c r="S2120" i="7"/>
  <c r="S3126" i="7"/>
  <c r="S3460" i="7"/>
  <c r="S3477" i="7"/>
  <c r="S3824" i="7"/>
  <c r="S3882" i="7"/>
  <c r="S4006" i="7"/>
  <c r="S4020" i="7"/>
  <c r="S4056" i="7"/>
  <c r="S4081" i="7"/>
  <c r="S4128" i="7"/>
  <c r="S4217" i="7"/>
  <c r="S4301" i="7"/>
  <c r="S4334" i="7"/>
  <c r="S4407" i="7"/>
  <c r="S4470" i="7"/>
  <c r="S2215" i="7"/>
  <c r="S3270" i="7"/>
  <c r="S3318" i="7"/>
  <c r="S3402" i="7"/>
  <c r="S3537" i="7"/>
  <c r="S3570" i="7"/>
  <c r="S3670" i="7"/>
  <c r="S3734" i="7"/>
  <c r="S3748" i="7"/>
  <c r="S3855" i="7"/>
  <c r="S3883" i="7"/>
  <c r="S3897" i="7"/>
  <c r="S3982" i="7"/>
  <c r="S4021" i="7"/>
  <c r="S4032" i="7"/>
  <c r="S4249" i="7"/>
  <c r="S4418" i="7"/>
  <c r="S4481" i="7"/>
  <c r="S4573" i="7"/>
  <c r="S4582" i="7"/>
  <c r="S4625" i="7"/>
  <c r="S3203" i="7"/>
  <c r="S3518" i="7"/>
  <c r="S3586" i="7"/>
  <c r="S3621" i="7"/>
  <c r="S3654" i="7"/>
  <c r="S3703" i="7"/>
  <c r="S3795" i="7"/>
  <c r="S3840" i="7"/>
  <c r="S4105" i="7"/>
  <c r="S4129" i="7"/>
  <c r="S4140" i="7"/>
  <c r="S4153" i="7"/>
  <c r="S4163" i="7"/>
  <c r="S1999" i="7"/>
  <c r="S2680" i="7"/>
  <c r="S3105" i="7"/>
  <c r="S3478" i="7"/>
  <c r="S3538" i="7"/>
  <c r="S3871" i="7"/>
  <c r="S3940" i="7"/>
  <c r="S4071" i="7"/>
  <c r="S4176" i="7"/>
  <c r="S4208" i="7"/>
  <c r="S4218" i="7"/>
  <c r="S4419" i="7"/>
  <c r="S4441" i="7"/>
  <c r="S4491" i="7"/>
  <c r="S4511" i="7"/>
  <c r="S4528" i="7"/>
  <c r="S3759" i="7"/>
  <c r="S4331" i="7"/>
  <c r="S4412" i="7"/>
  <c r="S4497" i="7"/>
  <c r="S4556" i="7"/>
  <c r="S4565" i="7"/>
  <c r="S4576" i="7"/>
  <c r="S4615" i="7"/>
  <c r="S4655" i="7"/>
  <c r="S4701" i="7"/>
  <c r="S4712" i="7"/>
  <c r="S4721" i="7"/>
  <c r="S4742" i="7"/>
  <c r="S4790" i="7"/>
  <c r="S4828" i="7"/>
  <c r="S4837" i="7"/>
  <c r="S4882" i="7"/>
  <c r="S4901" i="7"/>
  <c r="S4943" i="7"/>
  <c r="S4987" i="7"/>
  <c r="S13" i="7"/>
  <c r="S30" i="7"/>
  <c r="S259" i="7"/>
  <c r="S275" i="7"/>
  <c r="S299" i="7"/>
  <c r="S405" i="7"/>
  <c r="S437" i="7"/>
  <c r="S460" i="7"/>
  <c r="S4302" i="7"/>
  <c r="S4443" i="7"/>
  <c r="S4484" i="7"/>
  <c r="S4544" i="7"/>
  <c r="S4854" i="7"/>
  <c r="S4909" i="7"/>
  <c r="S5" i="7"/>
  <c r="S90" i="7"/>
  <c r="S124" i="7"/>
  <c r="S159" i="7"/>
  <c r="S252" i="7"/>
  <c r="S307" i="7"/>
  <c r="S316" i="7"/>
  <c r="S356" i="7"/>
  <c r="S389" i="7"/>
  <c r="S468" i="7"/>
  <c r="S508" i="7"/>
  <c r="S547" i="7"/>
  <c r="S492" i="7"/>
  <c r="S3992" i="7"/>
  <c r="S4232" i="7"/>
  <c r="S4332" i="7"/>
  <c r="S4522" i="7"/>
  <c r="S4533" i="7"/>
  <c r="S4665" i="7"/>
  <c r="S4693" i="7"/>
  <c r="S4732" i="7"/>
  <c r="S4761" i="7"/>
  <c r="S4770" i="7"/>
  <c r="S4819" i="7"/>
  <c r="S4829" i="7"/>
  <c r="S4944" i="7"/>
  <c r="S4961" i="7"/>
  <c r="S4970" i="7"/>
  <c r="S22" i="7"/>
  <c r="S39" i="7"/>
  <c r="S65" i="7"/>
  <c r="S99" i="7"/>
  <c r="S177" i="7"/>
  <c r="S229" i="7"/>
  <c r="S283" i="7"/>
  <c r="S291" i="7"/>
  <c r="S324" i="7"/>
  <c r="S332" i="7"/>
  <c r="S414" i="7"/>
  <c r="S430" i="7"/>
  <c r="S445" i="7"/>
  <c r="S453" i="7"/>
  <c r="S516" i="7"/>
  <c r="S524" i="7"/>
  <c r="S532" i="7"/>
  <c r="S587" i="7"/>
  <c r="S3937" i="7"/>
  <c r="S4080" i="7"/>
  <c r="S4371" i="7"/>
  <c r="S4401" i="7"/>
  <c r="S4510" i="7"/>
  <c r="S4596" i="7"/>
  <c r="S4638" i="7"/>
  <c r="S4656" i="7"/>
  <c r="S4674" i="7"/>
  <c r="S4865" i="7"/>
  <c r="S4996" i="7"/>
  <c r="S56" i="7"/>
  <c r="S107" i="7"/>
  <c r="S116" i="7"/>
  <c r="S142" i="7"/>
  <c r="S150" i="7"/>
  <c r="S260" i="7"/>
  <c r="S364" i="7"/>
  <c r="S372" i="7"/>
  <c r="S381" i="7"/>
  <c r="S422" i="7"/>
  <c r="S484" i="7"/>
  <c r="S572" i="7"/>
  <c r="S3822" i="7"/>
  <c r="S4125" i="7"/>
  <c r="S4291" i="7"/>
  <c r="S4318" i="7"/>
  <c r="S4458" i="7"/>
  <c r="S4471" i="7"/>
  <c r="S4498" i="7"/>
  <c r="S4557" i="7"/>
  <c r="S4647" i="7"/>
  <c r="S4713" i="7"/>
  <c r="S4733" i="7"/>
  <c r="S4743" i="7"/>
  <c r="S4782" i="7"/>
  <c r="S4791" i="7"/>
  <c r="S4846" i="7"/>
  <c r="S4874" i="7"/>
  <c r="S4902" i="7"/>
  <c r="S4927" i="7"/>
  <c r="S4935" i="7"/>
  <c r="S4953" i="7"/>
  <c r="S4988" i="7"/>
  <c r="S31" i="7"/>
  <c r="S74" i="7"/>
  <c r="S82" i="7"/>
  <c r="S134" i="7"/>
  <c r="S204" i="7"/>
  <c r="S3966" i="7"/>
  <c r="S4333" i="7"/>
  <c r="S4429" i="7"/>
  <c r="S4444" i="7"/>
  <c r="S4485" i="7"/>
  <c r="S4577" i="7"/>
  <c r="S4587" i="7"/>
  <c r="S4617" i="7"/>
  <c r="S4722" i="7"/>
  <c r="S4802" i="7"/>
  <c r="S4811" i="7"/>
  <c r="S4838" i="7"/>
  <c r="S4884" i="7"/>
  <c r="S6" i="7"/>
  <c r="S169" i="7"/>
  <c r="S187" i="7"/>
  <c r="S196" i="7"/>
  <c r="S212" i="7"/>
  <c r="S308" i="7"/>
  <c r="S341" i="7"/>
  <c r="S390" i="7"/>
  <c r="S4233" i="7"/>
  <c r="S4276" i="7"/>
  <c r="S4306" i="7"/>
  <c r="S4360" i="7"/>
  <c r="S4387" i="7"/>
  <c r="S4415" i="7"/>
  <c r="S4534" i="7"/>
  <c r="S4606" i="7"/>
  <c r="S4685" i="7"/>
  <c r="S4753" i="7"/>
  <c r="S4911" i="7"/>
  <c r="S1806" i="7"/>
  <c r="S4202" i="7"/>
  <c r="S4247" i="7"/>
  <c r="S4292" i="7"/>
  <c r="S4319" i="7"/>
  <c r="S4459" i="7"/>
  <c r="S4486" i="7"/>
  <c r="S4547" i="7"/>
  <c r="S4639" i="7"/>
  <c r="S4666" i="7"/>
  <c r="S4675" i="7"/>
  <c r="S4762" i="7"/>
  <c r="S4894" i="7"/>
  <c r="S4997" i="7"/>
  <c r="S57" i="7"/>
  <c r="S66" i="7"/>
  <c r="S3651" i="7"/>
  <c r="S4234" i="7"/>
  <c r="S4372" i="7"/>
  <c r="S4416" i="7"/>
  <c r="S4588" i="7"/>
  <c r="S4714" i="7"/>
  <c r="S4723" i="7"/>
  <c r="S4734" i="7"/>
  <c r="S4754" i="7"/>
  <c r="S4792" i="7"/>
  <c r="S4847" i="7"/>
  <c r="S4866" i="7"/>
  <c r="S4185" i="7"/>
  <c r="S4402" i="7"/>
  <c r="S4445" i="7"/>
  <c r="S4513" i="7"/>
  <c r="S4559" i="7"/>
  <c r="S4568" i="7"/>
  <c r="S4578" i="7"/>
  <c r="S4629" i="7"/>
  <c r="S4658" i="7"/>
  <c r="S4676" i="7"/>
  <c r="S4695" i="7"/>
  <c r="S4705" i="7"/>
  <c r="S4773" i="7"/>
  <c r="S4783" i="7"/>
  <c r="S3418" i="7"/>
  <c r="S4203" i="7"/>
  <c r="S4264" i="7"/>
  <c r="S4277" i="7"/>
  <c r="S4307" i="7"/>
  <c r="S4348" i="7"/>
  <c r="S4389" i="7"/>
  <c r="S4500" i="7"/>
  <c r="S4812" i="7"/>
  <c r="S4831" i="7"/>
  <c r="S4857" i="7"/>
  <c r="S3267" i="7"/>
  <c r="S4220" i="7"/>
  <c r="S4433" i="7"/>
  <c r="S4446" i="7"/>
  <c r="S4475" i="7"/>
  <c r="S4525" i="7"/>
  <c r="S4549" i="7"/>
  <c r="S4667" i="7"/>
  <c r="S4804" i="7"/>
  <c r="S4822" i="7"/>
  <c r="S4886" i="7"/>
  <c r="S2701" i="7"/>
  <c r="S3597" i="7"/>
  <c r="S4170" i="7"/>
  <c r="S4278" i="7"/>
  <c r="S4294" i="7"/>
  <c r="S4560" i="7"/>
  <c r="S4589" i="7"/>
  <c r="S4598" i="7"/>
  <c r="S4619" i="7"/>
  <c r="S4687" i="7"/>
  <c r="S4715" i="7"/>
  <c r="S4764" i="7"/>
  <c r="S4774" i="7"/>
  <c r="S4793" i="7"/>
  <c r="S4858" i="7"/>
  <c r="S4877" i="7"/>
  <c r="S4204" i="7"/>
  <c r="S4322" i="7"/>
  <c r="S4349" i="7"/>
  <c r="S4390" i="7"/>
  <c r="S4514" i="7"/>
  <c r="S4537" i="7"/>
  <c r="S4569" i="7"/>
  <c r="S4579" i="7"/>
  <c r="S4640" i="7"/>
  <c r="S4650" i="7"/>
  <c r="S4659" i="7"/>
  <c r="S4706" i="7"/>
  <c r="S4251" i="7"/>
  <c r="S4489" i="7"/>
  <c r="S4550" i="7"/>
  <c r="S4631" i="7"/>
  <c r="S4756" i="7"/>
  <c r="S4840" i="7"/>
  <c r="S4868" i="7"/>
  <c r="S3714" i="7"/>
  <c r="S3744" i="7"/>
  <c r="S4308" i="7"/>
  <c r="S4339" i="7"/>
  <c r="S4476" i="7"/>
  <c r="S4504" i="7"/>
  <c r="S4610" i="7"/>
  <c r="S4679" i="7"/>
  <c r="S4697" i="7"/>
  <c r="S4736" i="7"/>
  <c r="S4784" i="7"/>
  <c r="S4813" i="7"/>
  <c r="S4832" i="7"/>
  <c r="S3686" i="7"/>
  <c r="S4090" i="7"/>
  <c r="S4112" i="7"/>
  <c r="S4266" i="7"/>
  <c r="S4435" i="7"/>
  <c r="S4526" i="7"/>
  <c r="S4590" i="7"/>
  <c r="S4600" i="7"/>
  <c r="S4620" i="7"/>
  <c r="S4669" i="7"/>
  <c r="S4765" i="7"/>
  <c r="S4775" i="7"/>
  <c r="S4172" i="7"/>
  <c r="S4252" i="7"/>
  <c r="S4324" i="7"/>
  <c r="S4421" i="7"/>
  <c r="S4515" i="7"/>
  <c r="S4570" i="7"/>
  <c r="S4688" i="7"/>
  <c r="S4698" i="7"/>
  <c r="S4707" i="7"/>
  <c r="S4795" i="7"/>
  <c r="S4869" i="7"/>
  <c r="S4091" i="7"/>
  <c r="S4113" i="7"/>
  <c r="S4298" i="7"/>
  <c r="S4450" i="7"/>
  <c r="S4551" i="7"/>
  <c r="S4641" i="7"/>
  <c r="S4660" i="7"/>
  <c r="S4748" i="7"/>
  <c r="S4824" i="7"/>
  <c r="S4833" i="7"/>
  <c r="S2485" i="7"/>
  <c r="S4135" i="7"/>
  <c r="S4192" i="7"/>
  <c r="S4267" i="7"/>
  <c r="S4379" i="7"/>
  <c r="S4477" i="7"/>
  <c r="S4505" i="7"/>
  <c r="S4527" i="7"/>
  <c r="S4562" i="7"/>
  <c r="S4611" i="7"/>
  <c r="S4757" i="7"/>
  <c r="S4766" i="7"/>
  <c r="S3634" i="7"/>
  <c r="S3807" i="7"/>
  <c r="S3865" i="7"/>
  <c r="S4067" i="7"/>
  <c r="S4173" i="7"/>
  <c r="S4310" i="7"/>
  <c r="S4340" i="7"/>
  <c r="S4365" i="7"/>
  <c r="S4451" i="7"/>
  <c r="S4541" i="7"/>
  <c r="S4632" i="7"/>
  <c r="S4652" i="7"/>
  <c r="S4661" i="7"/>
  <c r="S4680" i="7"/>
  <c r="S4727" i="7"/>
  <c r="S4806" i="7"/>
  <c r="S4825" i="7"/>
  <c r="S4851" i="7"/>
  <c r="S4860" i="7"/>
  <c r="S4888" i="7"/>
  <c r="S4922" i="7"/>
  <c r="S5001" i="7"/>
  <c r="S86" i="7"/>
  <c r="S129" i="7"/>
  <c r="S147" i="7"/>
  <c r="S4210" i="7"/>
  <c r="S4352" i="7"/>
  <c r="S4436" i="7"/>
  <c r="S4466" i="7"/>
  <c r="S4552" i="7"/>
  <c r="S4622" i="7"/>
  <c r="S4642" i="7"/>
  <c r="S4776" i="7"/>
  <c r="S4815" i="7"/>
  <c r="S3636" i="7"/>
  <c r="S4194" i="7"/>
  <c r="S4242" i="7"/>
  <c r="S4269" i="7"/>
  <c r="S4285" i="7"/>
  <c r="S4395" i="7"/>
  <c r="S4424" i="7"/>
  <c r="S4506" i="7"/>
  <c r="S4681" i="7"/>
  <c r="S4690" i="7"/>
  <c r="S4719" i="7"/>
  <c r="S4758" i="7"/>
  <c r="S4787" i="7"/>
  <c r="S4211" i="7"/>
  <c r="S4354" i="7"/>
  <c r="S4518" i="7"/>
  <c r="S4531" i="7"/>
  <c r="S4584" i="7"/>
  <c r="S4644" i="7"/>
  <c r="S4768" i="7"/>
  <c r="S4817" i="7"/>
  <c r="S4889" i="7"/>
  <c r="S4915" i="7"/>
  <c r="S4924" i="7"/>
  <c r="S19" i="7"/>
  <c r="S28" i="7"/>
  <c r="S87" i="7"/>
  <c r="S122" i="7"/>
  <c r="S192" i="7"/>
  <c r="S210" i="7"/>
  <c r="S243" i="7"/>
  <c r="S289" i="7"/>
  <c r="S4313" i="7"/>
  <c r="S4341" i="7"/>
  <c r="S4467" i="7"/>
  <c r="S4663" i="7"/>
  <c r="S4672" i="7"/>
  <c r="S4691" i="7"/>
  <c r="S4709" i="7"/>
  <c r="S4729" i="7"/>
  <c r="S4777" i="7"/>
  <c r="S4844" i="7"/>
  <c r="S4872" i="7"/>
  <c r="S4933" i="7"/>
  <c r="S4941" i="7"/>
  <c r="S4959" i="7"/>
  <c r="S37" i="7"/>
  <c r="S148" i="7"/>
  <c r="S166" i="7"/>
  <c r="S175" i="7"/>
  <c r="S218" i="7"/>
  <c r="S273" i="7"/>
  <c r="S346" i="7"/>
  <c r="S354" i="7"/>
  <c r="S3222" i="7"/>
  <c r="S4139" i="7"/>
  <c r="S4228" i="7"/>
  <c r="S4300" i="7"/>
  <c r="S4329" i="7"/>
  <c r="S4381" i="7"/>
  <c r="S4455" i="7"/>
  <c r="S4564" i="7"/>
  <c r="S4603" i="7"/>
  <c r="S4634" i="7"/>
  <c r="S4654" i="7"/>
  <c r="S4700" i="7"/>
  <c r="S4720" i="7"/>
  <c r="S4741" i="7"/>
  <c r="S4750" i="7"/>
  <c r="S4788" i="7"/>
  <c r="S4798" i="7"/>
  <c r="S4900" i="7"/>
  <c r="S4994" i="7"/>
  <c r="S46" i="7"/>
  <c r="S72" i="7"/>
  <c r="S80" i="7"/>
  <c r="S97" i="7"/>
  <c r="S105" i="7"/>
  <c r="S114" i="7"/>
  <c r="S157" i="7"/>
  <c r="S251" i="7"/>
  <c r="S4161" i="7"/>
  <c r="S4212" i="7"/>
  <c r="S4243" i="7"/>
  <c r="S4356" i="7"/>
  <c r="S4397" i="7"/>
  <c r="S4426" i="7"/>
  <c r="S4543" i="7"/>
  <c r="S4730" i="7"/>
  <c r="S4769" i="7"/>
  <c r="S4799" i="7"/>
  <c r="S4818" i="7"/>
  <c r="S4853" i="7"/>
  <c r="S4863" i="7"/>
  <c r="S4916" i="7"/>
  <c r="S123" i="7"/>
  <c r="S132" i="7"/>
  <c r="S184" i="7"/>
  <c r="S266" i="7"/>
  <c r="S274" i="7"/>
  <c r="S290" i="7"/>
  <c r="S306" i="7"/>
  <c r="S323" i="7"/>
  <c r="S331" i="7"/>
  <c r="S355" i="7"/>
  <c r="S363" i="7"/>
  <c r="S379" i="7"/>
  <c r="S4273" i="7"/>
  <c r="S4288" i="7"/>
  <c r="S4382" i="7"/>
  <c r="S4496" i="7"/>
  <c r="S4555" i="7"/>
  <c r="S4595" i="7"/>
  <c r="S4664" i="7"/>
  <c r="S4692" i="7"/>
  <c r="S4845" i="7"/>
  <c r="S4891" i="7"/>
  <c r="S4952" i="7"/>
  <c r="S4960" i="7"/>
  <c r="S38" i="7"/>
  <c r="S64" i="7"/>
  <c r="S141" i="7"/>
  <c r="S176" i="7"/>
  <c r="S3699" i="7"/>
  <c r="S4122" i="7"/>
  <c r="S4231" i="7"/>
  <c r="S4317" i="7"/>
  <c r="S4342" i="7"/>
  <c r="S4370" i="7"/>
  <c r="S4508" i="7"/>
  <c r="S4604" i="7"/>
  <c r="S4646" i="7"/>
  <c r="S4673" i="7"/>
  <c r="S4810" i="7"/>
  <c r="S4873" i="7"/>
  <c r="S4917" i="7"/>
  <c r="S4926" i="7"/>
  <c r="S4934" i="7"/>
  <c r="S4969" i="7"/>
  <c r="S4995" i="7"/>
  <c r="S21" i="7"/>
  <c r="S73" i="7"/>
  <c r="S81" i="7"/>
  <c r="S106" i="7"/>
  <c r="S115" i="7"/>
  <c r="S133" i="7"/>
  <c r="S149" i="7"/>
  <c r="S158" i="7"/>
  <c r="S168" i="7"/>
  <c r="S203" i="7"/>
  <c r="S236" i="7"/>
  <c r="S244" i="7"/>
  <c r="S4159" i="7"/>
  <c r="S4895" i="7"/>
  <c r="S4973" i="7"/>
  <c r="S23" i="7"/>
  <c r="S135" i="7"/>
  <c r="S171" i="7"/>
  <c r="S239" i="7"/>
  <c r="S318" i="7"/>
  <c r="S376" i="7"/>
  <c r="S396" i="7"/>
  <c r="S406" i="7"/>
  <c r="S458" i="7"/>
  <c r="S502" i="7"/>
  <c r="S425" i="7"/>
  <c r="S600" i="7"/>
  <c r="S539" i="7"/>
  <c r="S4929" i="7"/>
  <c r="S393" i="7"/>
  <c r="S32" i="7"/>
  <c r="S143" i="7"/>
  <c r="S4843" i="7"/>
  <c r="S4908" i="7"/>
  <c r="S4947" i="7"/>
  <c r="S109" i="7"/>
  <c r="S121" i="7"/>
  <c r="S230" i="7"/>
  <c r="S269" i="7"/>
  <c r="S278" i="7"/>
  <c r="S298" i="7"/>
  <c r="S450" i="7"/>
  <c r="S538" i="7"/>
  <c r="S546" i="7"/>
  <c r="S555" i="7"/>
  <c r="S590" i="7"/>
  <c r="S434" i="7"/>
  <c r="S8" i="7"/>
  <c r="S561" i="7"/>
  <c r="S4394" i="7"/>
  <c r="S4984" i="7"/>
  <c r="S4998" i="7"/>
  <c r="S11" i="7"/>
  <c r="S35" i="7"/>
  <c r="S85" i="7"/>
  <c r="S197" i="7"/>
  <c r="S250" i="7"/>
  <c r="S357" i="7"/>
  <c r="S386" i="7"/>
  <c r="S416" i="7"/>
  <c r="S565" i="7"/>
  <c r="S573" i="7"/>
  <c r="S459" i="7"/>
  <c r="S529" i="7"/>
  <c r="S566" i="7"/>
  <c r="S513" i="7"/>
  <c r="S592" i="7"/>
  <c r="S4981" i="7"/>
  <c r="S295" i="7"/>
  <c r="S543" i="7"/>
  <c r="S4594" i="7"/>
  <c r="S4699" i="7"/>
  <c r="S4880" i="7"/>
  <c r="S4896" i="7"/>
  <c r="S4921" i="7"/>
  <c r="S60" i="7"/>
  <c r="S208" i="7"/>
  <c r="S309" i="7"/>
  <c r="S338" i="7"/>
  <c r="S367" i="7"/>
  <c r="S397" i="7"/>
  <c r="S407" i="7"/>
  <c r="S433" i="7"/>
  <c r="S485" i="7"/>
  <c r="S494" i="7"/>
  <c r="S512" i="7"/>
  <c r="S520" i="7"/>
  <c r="S582" i="7"/>
  <c r="S599" i="7"/>
  <c r="S467" i="7"/>
  <c r="S558" i="7"/>
  <c r="S403" i="7"/>
  <c r="S447" i="7"/>
  <c r="S4826" i="7"/>
  <c r="S24" i="7"/>
  <c r="S50" i="7"/>
  <c r="S136" i="7"/>
  <c r="S161" i="7"/>
  <c r="S219" i="7"/>
  <c r="S288" i="7"/>
  <c r="S377" i="7"/>
  <c r="S504" i="7"/>
  <c r="S4542" i="7"/>
  <c r="S4974" i="7"/>
  <c r="S12" i="7"/>
  <c r="S75" i="7"/>
  <c r="S173" i="7"/>
  <c r="S231" i="7"/>
  <c r="S319" i="7"/>
  <c r="S368" i="7"/>
  <c r="S398" i="7"/>
  <c r="S451" i="7"/>
  <c r="S477" i="7"/>
  <c r="S591" i="7"/>
  <c r="S530" i="7"/>
  <c r="S4369" i="7"/>
  <c r="S4805" i="7"/>
  <c r="S4827" i="7"/>
  <c r="S4881" i="7"/>
  <c r="S4897" i="7"/>
  <c r="S4912" i="7"/>
  <c r="S4936" i="7"/>
  <c r="S4948" i="7"/>
  <c r="S209" i="7"/>
  <c r="S270" i="7"/>
  <c r="S279" i="7"/>
  <c r="S300" i="7"/>
  <c r="S330" i="7"/>
  <c r="S417" i="7"/>
  <c r="S557" i="7"/>
  <c r="S584" i="7"/>
  <c r="S4962" i="7"/>
  <c r="S62" i="7"/>
  <c r="S241" i="7"/>
  <c r="S310" i="7"/>
  <c r="S358" i="7"/>
  <c r="S574" i="7"/>
  <c r="S4571" i="7"/>
  <c r="S4624" i="7"/>
  <c r="S4937" i="7"/>
  <c r="S25" i="7"/>
  <c r="S100" i="7"/>
  <c r="S137" i="7"/>
  <c r="S198" i="7"/>
  <c r="S262" i="7"/>
  <c r="S349" i="7"/>
  <c r="S378" i="7"/>
  <c r="S443" i="7"/>
  <c r="S550" i="7"/>
  <c r="S4137" i="7"/>
  <c r="S4963" i="7"/>
  <c r="S4975" i="7"/>
  <c r="S51" i="7"/>
  <c r="S112" i="7"/>
  <c r="S126" i="7"/>
  <c r="S162" i="7"/>
  <c r="S232" i="7"/>
  <c r="S320" i="7"/>
  <c r="S409" i="7"/>
  <c r="S426" i="7"/>
  <c r="S435" i="7"/>
  <c r="S486" i="7"/>
  <c r="S496" i="7"/>
  <c r="S4989" i="7"/>
  <c r="S253" i="7"/>
  <c r="S359" i="7"/>
  <c r="S369" i="7"/>
  <c r="S399" i="7"/>
  <c r="S452" i="7"/>
  <c r="S478" i="7"/>
  <c r="S540" i="7"/>
  <c r="S4257" i="7"/>
  <c r="S4867" i="7"/>
  <c r="S4899" i="7"/>
  <c r="S4913" i="7"/>
  <c r="S4949" i="7"/>
  <c r="S16" i="7"/>
  <c r="S40" i="7"/>
  <c r="S189" i="7"/>
  <c r="S211" i="7"/>
  <c r="S223" i="7"/>
  <c r="S271" i="7"/>
  <c r="S311" i="7"/>
  <c r="S321" i="7"/>
  <c r="S418" i="7"/>
  <c r="S505" i="7"/>
  <c r="S514" i="7"/>
  <c r="S522" i="7"/>
  <c r="S575" i="7"/>
  <c r="S4519" i="7"/>
  <c r="S26" i="7"/>
  <c r="S113" i="7"/>
  <c r="S152" i="7"/>
  <c r="S199" i="7"/>
  <c r="S263" i="7"/>
  <c r="S281" i="7"/>
  <c r="S444" i="7"/>
  <c r="S462" i="7"/>
  <c r="S470" i="7"/>
  <c r="S487" i="7"/>
  <c r="S4602" i="7"/>
  <c r="S4809" i="7"/>
  <c r="S4850" i="7"/>
  <c r="S4976" i="7"/>
  <c r="S41" i="7"/>
  <c r="S127" i="7"/>
  <c r="S139" i="7"/>
  <c r="S292" i="7"/>
  <c r="S342" i="7"/>
  <c r="S350" i="7"/>
  <c r="S400" i="7"/>
  <c r="S410" i="7"/>
  <c r="S427" i="7"/>
  <c r="S593" i="7"/>
  <c r="S4682" i="7"/>
  <c r="S4708" i="7"/>
  <c r="S4939" i="7"/>
  <c r="S4990" i="7"/>
  <c r="S5002" i="7"/>
  <c r="S27" i="7"/>
  <c r="S78" i="7"/>
  <c r="S101" i="7"/>
  <c r="S163" i="7"/>
  <c r="S282" i="7"/>
  <c r="S370" i="7"/>
  <c r="S391" i="7"/>
  <c r="S479" i="7"/>
  <c r="S497" i="7"/>
  <c r="S559" i="7"/>
  <c r="S4494" i="7"/>
  <c r="S4951" i="7"/>
  <c r="S4977" i="7"/>
  <c r="S52" i="7"/>
  <c r="S92" i="7"/>
  <c r="S178" i="7"/>
  <c r="S233" i="7"/>
  <c r="S272" i="7"/>
  <c r="S312" i="7"/>
  <c r="S506" i="7"/>
  <c r="S523" i="7"/>
  <c r="S4834" i="7"/>
  <c r="S4887" i="7"/>
  <c r="S4914" i="7"/>
  <c r="S4" i="7"/>
  <c r="S17" i="7"/>
  <c r="S140" i="7"/>
  <c r="S190" i="7"/>
  <c r="S224" i="7"/>
  <c r="S245" i="7"/>
  <c r="S264" i="7"/>
  <c r="S303" i="7"/>
  <c r="S471" i="7"/>
  <c r="S515" i="7"/>
  <c r="S533" i="7"/>
  <c r="S585" i="7"/>
  <c r="S2426" i="7"/>
  <c r="S4871" i="7"/>
  <c r="S4966" i="7"/>
  <c r="S128" i="7"/>
  <c r="S154" i="7"/>
  <c r="S201" i="7"/>
  <c r="S213" i="7"/>
  <c r="S255" i="7"/>
  <c r="S293" i="7"/>
  <c r="S333" i="7"/>
  <c r="S351" i="7"/>
  <c r="S371" i="7"/>
  <c r="S382" i="7"/>
  <c r="S411" i="7"/>
  <c r="S419" i="7"/>
  <c r="S455" i="7"/>
  <c r="S463" i="7"/>
  <c r="S577" i="7"/>
  <c r="S383" i="7"/>
  <c r="S4380" i="7"/>
  <c r="S4739" i="7"/>
  <c r="S4903" i="7"/>
  <c r="S4928" i="7"/>
  <c r="S4940" i="7"/>
  <c r="S4991" i="7"/>
  <c r="S29" i="7"/>
  <c r="S67" i="7"/>
  <c r="S79" i="7"/>
  <c r="S102" i="7"/>
  <c r="S179" i="7"/>
  <c r="S343" i="7"/>
  <c r="S392" i="7"/>
  <c r="S560" i="7"/>
  <c r="S568" i="7"/>
  <c r="S4852" i="7"/>
  <c r="S4980" i="7"/>
  <c r="S234" i="7"/>
  <c r="S256" i="7"/>
  <c r="S284" i="7"/>
  <c r="S362" i="7"/>
  <c r="S402" i="7"/>
  <c r="S446" i="7"/>
  <c r="S480" i="7"/>
  <c r="S489" i="7"/>
  <c r="S498" i="7"/>
  <c r="S507" i="7"/>
  <c r="S525" i="7"/>
  <c r="S552" i="7"/>
  <c r="S594" i="7"/>
  <c r="S4814" i="7"/>
  <c r="S4954" i="7"/>
  <c r="S180" i="7"/>
  <c r="S191" i="7"/>
  <c r="S225" i="7"/>
  <c r="S304" i="7"/>
  <c r="S438" i="7"/>
  <c r="S534" i="7"/>
  <c r="S578" i="7"/>
  <c r="S586" i="7"/>
  <c r="S265" i="7"/>
  <c r="S352" i="7"/>
  <c r="S412" i="7"/>
  <c r="S472" i="7"/>
  <c r="S595" i="7"/>
  <c r="S44" i="7"/>
  <c r="S3549" i="7"/>
  <c r="S4967" i="7"/>
  <c r="S18" i="7"/>
  <c r="S68" i="7"/>
  <c r="S93" i="7"/>
  <c r="S118" i="7"/>
  <c r="S155" i="7"/>
  <c r="S246" i="7"/>
  <c r="S325" i="7"/>
  <c r="S420" i="7"/>
  <c r="S464" i="7"/>
  <c r="S490" i="7"/>
  <c r="S4299" i="7"/>
  <c r="S4955" i="7"/>
  <c r="S119" i="7"/>
  <c r="S130" i="7"/>
  <c r="S276" i="7"/>
  <c r="S285" i="7"/>
  <c r="S305" i="7"/>
  <c r="S499" i="7"/>
  <c r="S526" i="7"/>
  <c r="S535" i="7"/>
  <c r="S579" i="7"/>
  <c r="S483" i="7"/>
  <c r="S4612" i="7"/>
  <c r="S4839" i="7"/>
  <c r="S4876" i="7"/>
  <c r="S45" i="7"/>
  <c r="S94" i="7"/>
  <c r="S156" i="7"/>
  <c r="S226" i="7"/>
  <c r="S237" i="7"/>
  <c r="S247" i="7"/>
  <c r="S257" i="7"/>
  <c r="S326" i="7"/>
  <c r="S336" i="7"/>
  <c r="S374" i="7"/>
  <c r="S439" i="7"/>
  <c r="S448" i="7"/>
  <c r="S482" i="7"/>
  <c r="S491" i="7"/>
  <c r="S544" i="7"/>
  <c r="S570" i="7"/>
  <c r="S71" i="7"/>
  <c r="S248" i="7"/>
  <c r="S3838" i="7"/>
  <c r="S4532" i="7"/>
  <c r="S4919" i="7"/>
  <c r="S4982" i="7"/>
  <c r="S9" i="7"/>
  <c r="S144" i="7"/>
  <c r="S182" i="7"/>
  <c r="S193" i="7"/>
  <c r="S205" i="7"/>
  <c r="S216" i="7"/>
  <c r="S345" i="7"/>
  <c r="S384" i="7"/>
  <c r="S413" i="7"/>
  <c r="S431" i="7"/>
  <c r="S457" i="7"/>
  <c r="S465" i="7"/>
  <c r="S580" i="7"/>
  <c r="S4956" i="7"/>
  <c r="S170" i="7"/>
  <c r="S238" i="7"/>
  <c r="S327" i="7"/>
  <c r="S4796" i="7"/>
  <c r="S4906" i="7"/>
  <c r="S4931" i="7"/>
  <c r="S58" i="7"/>
  <c r="S227" i="7"/>
  <c r="S317" i="7"/>
  <c r="S375" i="7"/>
  <c r="S404" i="7"/>
  <c r="S423" i="7"/>
  <c r="S510" i="7"/>
  <c r="S518" i="7"/>
  <c r="S562" i="7"/>
  <c r="S571" i="7"/>
  <c r="S588" i="7"/>
  <c r="S597" i="7"/>
  <c r="S33" i="7"/>
  <c r="S474" i="7"/>
  <c r="S335" i="7"/>
  <c r="S4797" i="7"/>
  <c r="S4946" i="7"/>
  <c r="S95" i="7"/>
  <c r="S120" i="7"/>
  <c r="S258" i="7"/>
  <c r="S277" i="7"/>
  <c r="S286" i="7"/>
  <c r="S449" i="7"/>
  <c r="S527" i="7"/>
  <c r="S537" i="7"/>
  <c r="S545" i="7"/>
  <c r="S554" i="7"/>
  <c r="S563" i="7"/>
  <c r="S344" i="7"/>
  <c r="S517" i="7"/>
  <c r="S553" i="7"/>
  <c r="S4507" i="7"/>
  <c r="S4859" i="7"/>
  <c r="S4907" i="7"/>
  <c r="S4920" i="7"/>
  <c r="S4932" i="7"/>
  <c r="S4983" i="7"/>
  <c r="S10" i="7"/>
  <c r="S108" i="7"/>
  <c r="S183" i="7"/>
  <c r="S217" i="7"/>
  <c r="S297" i="7"/>
  <c r="S337" i="7"/>
  <c r="S385" i="7"/>
  <c r="S432" i="7"/>
  <c r="S440" i="7"/>
  <c r="S475" i="7"/>
  <c r="S598" i="7"/>
  <c r="S567" i="7"/>
  <c r="S4479" i="7"/>
  <c r="S4592" i="7"/>
  <c r="S4671" i="7"/>
  <c r="S4749" i="7"/>
  <c r="S4842" i="7"/>
  <c r="S4879" i="7"/>
  <c r="S59" i="7"/>
  <c r="S146" i="7"/>
  <c r="S424" i="7"/>
  <c r="S466" i="7"/>
  <c r="S493" i="7"/>
  <c r="S511" i="7"/>
  <c r="S519" i="7"/>
  <c r="S581" i="7"/>
  <c r="S469" i="7"/>
  <c r="S583" i="7"/>
  <c r="S601" i="7"/>
  <c r="T305" i="7"/>
  <c r="T32" i="7"/>
  <c r="T346" i="7"/>
  <c r="T296" i="7"/>
  <c r="T317" i="7"/>
  <c r="T452" i="7"/>
  <c r="T277" i="7"/>
  <c r="T456" i="7"/>
  <c r="T258" i="7"/>
  <c r="T4300" i="7"/>
  <c r="T586" i="7"/>
  <c r="T209" i="7"/>
  <c r="T327" i="7"/>
  <c r="T156" i="7"/>
  <c r="T119" i="7"/>
  <c r="T534" i="7"/>
  <c r="T455" i="7"/>
  <c r="T471" i="7"/>
  <c r="T401" i="7"/>
  <c r="T41" i="7"/>
  <c r="T514" i="7"/>
  <c r="T521" i="7"/>
  <c r="T174" i="7"/>
  <c r="T530" i="7"/>
  <c r="T573" i="7"/>
  <c r="T4947" i="7"/>
  <c r="T287" i="7"/>
  <c r="T4778" i="7"/>
  <c r="T4881" i="7"/>
  <c r="T37" i="7"/>
  <c r="T4506" i="7"/>
  <c r="T4540" i="7"/>
  <c r="T4868" i="7"/>
  <c r="T4658" i="7"/>
  <c r="T4201" i="7"/>
  <c r="T4810" i="7"/>
  <c r="T1910" i="7"/>
  <c r="C62" i="7"/>
  <c r="T625" i="7"/>
  <c r="T987" i="7"/>
  <c r="T606" i="7"/>
  <c r="T1519" i="7"/>
  <c r="T637" i="7"/>
  <c r="T614" i="7"/>
  <c r="T1326" i="7"/>
  <c r="T1069" i="7"/>
  <c r="T1399" i="7"/>
  <c r="T1839" i="7"/>
  <c r="T770" i="7"/>
  <c r="T1287" i="7"/>
  <c r="T710" i="7"/>
  <c r="T1453" i="7"/>
  <c r="T778" i="7"/>
  <c r="T1567" i="7"/>
  <c r="T1603" i="7"/>
  <c r="T920" i="7"/>
  <c r="T708" i="7"/>
  <c r="T1643" i="7"/>
  <c r="T2048" i="7"/>
  <c r="T1776" i="7"/>
  <c r="T2308" i="7"/>
  <c r="T1394" i="7"/>
  <c r="T2024" i="7"/>
  <c r="T960" i="7"/>
  <c r="T1323" i="7"/>
  <c r="T2223" i="7"/>
  <c r="T2837" i="7"/>
  <c r="T1293" i="7"/>
  <c r="T2143" i="7"/>
  <c r="T2467" i="7"/>
  <c r="T1015" i="7"/>
  <c r="T1382" i="7"/>
  <c r="T687" i="7"/>
  <c r="T2007" i="7"/>
  <c r="T2714" i="7"/>
  <c r="T2660" i="7"/>
  <c r="T3303" i="7"/>
  <c r="T2711" i="7"/>
  <c r="T2759" i="7"/>
  <c r="T1410" i="7"/>
  <c r="T2319" i="7"/>
  <c r="T1121" i="7"/>
  <c r="T2284" i="7"/>
  <c r="T1941" i="7"/>
  <c r="T2957" i="7"/>
  <c r="T2512" i="7"/>
  <c r="T3525" i="7"/>
  <c r="T1460" i="7"/>
  <c r="T2852" i="7"/>
  <c r="T3453" i="7"/>
  <c r="T1495" i="7"/>
  <c r="T2175" i="7"/>
  <c r="T2786" i="7"/>
  <c r="T632" i="7"/>
  <c r="T618" i="7"/>
  <c r="T1120" i="7"/>
  <c r="T1135" i="7"/>
  <c r="T744" i="7"/>
  <c r="T1070" i="7"/>
  <c r="T958" i="7"/>
  <c r="T1416" i="7"/>
  <c r="T1268" i="7"/>
  <c r="T1158" i="7"/>
  <c r="T1760" i="7"/>
  <c r="T798" i="7"/>
  <c r="T930" i="7"/>
  <c r="T2557" i="7"/>
  <c r="T1426" i="7"/>
  <c r="T2076" i="7"/>
  <c r="T675" i="7"/>
  <c r="T1793" i="7"/>
  <c r="T2322" i="7"/>
  <c r="T1924" i="7"/>
  <c r="T1003" i="7"/>
  <c r="T2483" i="7"/>
  <c r="T1347" i="7"/>
  <c r="T2239" i="7"/>
  <c r="T2843" i="7"/>
  <c r="T1306" i="7"/>
  <c r="T2160" i="7"/>
  <c r="T1222" i="7"/>
  <c r="T2093" i="7"/>
  <c r="T1441" i="7"/>
  <c r="T2290" i="7"/>
  <c r="T2918" i="7"/>
  <c r="T1896" i="7"/>
  <c r="T2489" i="7"/>
  <c r="T1031" i="7"/>
  <c r="T1814" i="7"/>
  <c r="T1996" i="7"/>
  <c r="T2668" i="7"/>
  <c r="T2750" i="7"/>
  <c r="T1622" i="7"/>
  <c r="T872" i="7"/>
  <c r="T904" i="7"/>
  <c r="T2912" i="7"/>
  <c r="T1437" i="7"/>
  <c r="T2337" i="7"/>
  <c r="T1953" i="7"/>
  <c r="T3005" i="7"/>
  <c r="T3580" i="7"/>
  <c r="T1402" i="7"/>
  <c r="T2520" i="7"/>
  <c r="T3131" i="7"/>
  <c r="T1540" i="7"/>
  <c r="T985" i="7"/>
  <c r="T2187" i="7"/>
  <c r="T2795" i="7"/>
  <c r="T3488" i="7"/>
  <c r="T3298" i="7"/>
  <c r="T2152" i="7"/>
  <c r="T640" i="7"/>
  <c r="T1055" i="7"/>
  <c r="T1148" i="7"/>
  <c r="T720" i="7"/>
  <c r="T759" i="7"/>
  <c r="T1664" i="7"/>
  <c r="T653" i="7"/>
  <c r="T966" i="7"/>
  <c r="T1361" i="7"/>
  <c r="T1085" i="7"/>
  <c r="T620" i="7"/>
  <c r="T1424" i="7"/>
  <c r="T800" i="7"/>
  <c r="T1304" i="7"/>
  <c r="T1805" i="7"/>
  <c r="T1276" i="7"/>
  <c r="T1775" i="7"/>
  <c r="T827" i="7"/>
  <c r="T1616" i="7"/>
  <c r="T961" i="7"/>
  <c r="T773" i="7"/>
  <c r="T2158" i="7"/>
  <c r="T2564" i="7"/>
  <c r="T1467" i="7"/>
  <c r="T1607" i="7"/>
  <c r="T1130" i="7"/>
  <c r="T1801" i="7"/>
  <c r="T2329" i="7"/>
  <c r="T2040" i="7"/>
  <c r="T1468" i="7"/>
  <c r="T2269" i="7"/>
  <c r="T2864" i="7"/>
  <c r="T2168" i="7"/>
  <c r="T658" i="7"/>
  <c r="T1914" i="7"/>
  <c r="T2504" i="7"/>
  <c r="T1043" i="7"/>
  <c r="T2401" i="7"/>
  <c r="T1534" i="7"/>
  <c r="T1024" i="7"/>
  <c r="T976" i="7"/>
  <c r="T1451" i="7"/>
  <c r="T2363" i="7"/>
  <c r="T1980" i="7"/>
  <c r="T3029" i="7"/>
  <c r="T3636" i="7"/>
  <c r="T1483" i="7"/>
  <c r="T3146" i="7"/>
  <c r="T3559" i="7"/>
  <c r="T2879" i="7"/>
  <c r="T3494" i="7"/>
  <c r="T1571" i="7"/>
  <c r="T2820" i="7"/>
  <c r="T2200" i="7"/>
  <c r="T1314" i="7"/>
  <c r="T2603" i="7"/>
  <c r="T3305" i="7"/>
  <c r="T2225" i="7"/>
  <c r="T652" i="7"/>
  <c r="T647" i="7"/>
  <c r="T664" i="7"/>
  <c r="T1176" i="7"/>
  <c r="T712" i="7"/>
  <c r="T728" i="7"/>
  <c r="T767" i="7"/>
  <c r="T1267" i="7"/>
  <c r="T785" i="7"/>
  <c r="T715" i="7"/>
  <c r="T1093" i="7"/>
  <c r="T1440" i="7"/>
  <c r="T809" i="7"/>
  <c r="T1826" i="7"/>
  <c r="T796" i="7"/>
  <c r="T1183" i="7"/>
  <c r="T1796" i="7"/>
  <c r="T1637" i="7"/>
  <c r="T971" i="7"/>
  <c r="T784" i="7"/>
  <c r="T2576" i="7"/>
  <c r="T2121" i="7"/>
  <c r="T755" i="7"/>
  <c r="T2370" i="7"/>
  <c r="T1327" i="7"/>
  <c r="T1073" i="7"/>
  <c r="T1986" i="7"/>
  <c r="T2872" i="7"/>
  <c r="T1342" i="7"/>
  <c r="T1282" i="7"/>
  <c r="T1554" i="7"/>
  <c r="T2342" i="7"/>
  <c r="T1940" i="7"/>
  <c r="T2511" i="7"/>
  <c r="T2416" i="7"/>
  <c r="T1556" i="7"/>
  <c r="T775" i="7"/>
  <c r="T2737" i="7"/>
  <c r="T2028" i="7"/>
  <c r="T2692" i="7"/>
  <c r="T2116" i="7"/>
  <c r="T2782" i="7"/>
  <c r="T2799" i="7"/>
  <c r="T2371" i="7"/>
  <c r="T1209" i="7"/>
  <c r="T2338" i="7"/>
  <c r="T2019" i="7"/>
  <c r="T3070" i="7"/>
  <c r="T3643" i="7"/>
  <c r="T1497" i="7"/>
  <c r="T2577" i="7"/>
  <c r="T3153" i="7"/>
  <c r="T3573" i="7"/>
  <c r="T1079" i="7"/>
  <c r="T2862" i="7"/>
  <c r="T654" i="7"/>
  <c r="T1048" i="7"/>
  <c r="T648" i="7"/>
  <c r="T682" i="7"/>
  <c r="T735" i="7"/>
  <c r="T774" i="7"/>
  <c r="T1692" i="7"/>
  <c r="T1005" i="7"/>
  <c r="T1405" i="7"/>
  <c r="T1101" i="7"/>
  <c r="T656" i="7"/>
  <c r="T1921" i="7"/>
  <c r="T820" i="7"/>
  <c r="T1337" i="7"/>
  <c r="T1558" i="7"/>
  <c r="T1302" i="7"/>
  <c r="T1803" i="7"/>
  <c r="T889" i="7"/>
  <c r="T1630" i="7"/>
  <c r="T905" i="7"/>
  <c r="T1484" i="7"/>
  <c r="T2129" i="7"/>
  <c r="T781" i="7"/>
  <c r="T1871" i="7"/>
  <c r="T1573" i="7"/>
  <c r="T2105" i="7"/>
  <c r="T1395" i="7"/>
  <c r="T1367" i="7"/>
  <c r="T1321" i="7"/>
  <c r="T2144" i="7"/>
  <c r="T1598" i="7"/>
  <c r="T2393" i="7"/>
  <c r="T1958" i="7"/>
  <c r="T1099" i="7"/>
  <c r="T792" i="7"/>
  <c r="T2761" i="7"/>
  <c r="T2049" i="7"/>
  <c r="T1806" i="7"/>
  <c r="T2273" i="7"/>
  <c r="T1041" i="7"/>
  <c r="T2976" i="7"/>
  <c r="T2380" i="7"/>
  <c r="T1254" i="7"/>
  <c r="T2346" i="7"/>
  <c r="T2033" i="7"/>
  <c r="T3650" i="7"/>
  <c r="T1514" i="7"/>
  <c r="T2586" i="7"/>
  <c r="T3160" i="7"/>
  <c r="T1746" i="7"/>
  <c r="T2895" i="7"/>
  <c r="T3515" i="7"/>
  <c r="T1604" i="7"/>
  <c r="T1095" i="7"/>
  <c r="T2257" i="7"/>
  <c r="T2880" i="7"/>
  <c r="T3353" i="7"/>
  <c r="T666" i="7"/>
  <c r="T661" i="7"/>
  <c r="T639" i="7"/>
  <c r="T1020" i="7"/>
  <c r="T761" i="7"/>
  <c r="T693" i="7"/>
  <c r="T1949" i="7"/>
  <c r="T1847" i="7"/>
  <c r="T836" i="7"/>
  <c r="T1818" i="7"/>
  <c r="T1657" i="7"/>
  <c r="T1000" i="7"/>
  <c r="T932" i="7"/>
  <c r="T2218" i="7"/>
  <c r="T2590" i="7"/>
  <c r="T805" i="7"/>
  <c r="T1274" i="7"/>
  <c r="T1375" i="7"/>
  <c r="T2112" i="7"/>
  <c r="T2021" i="7"/>
  <c r="T1579" i="7"/>
  <c r="T2906" i="7"/>
  <c r="T1331" i="7"/>
  <c r="T2161" i="7"/>
  <c r="T2423" i="7"/>
  <c r="T1993" i="7"/>
  <c r="T1124" i="7"/>
  <c r="T1611" i="7"/>
  <c r="T906" i="7"/>
  <c r="T612" i="7"/>
  <c r="T837" i="7"/>
  <c r="T2798" i="7"/>
  <c r="T1191" i="7"/>
  <c r="T2292" i="7"/>
  <c r="T2814" i="7"/>
  <c r="T1074" i="7"/>
  <c r="T2983" i="7"/>
  <c r="T2381" i="7"/>
  <c r="T2068" i="7"/>
  <c r="T3086" i="7"/>
  <c r="T3671" i="7"/>
  <c r="T2606" i="7"/>
  <c r="T3167" i="7"/>
  <c r="T3594" i="7"/>
  <c r="T3522" i="7"/>
  <c r="T2300" i="7"/>
  <c r="T2915" i="7"/>
  <c r="T1526" i="7"/>
  <c r="T2641" i="7"/>
  <c r="T3366" i="7"/>
  <c r="T673" i="7"/>
  <c r="T668" i="7"/>
  <c r="T1062" i="7"/>
  <c r="T690" i="7"/>
  <c r="T1190" i="7"/>
  <c r="T722" i="7"/>
  <c r="T655" i="7"/>
  <c r="T1728" i="7"/>
  <c r="T1434" i="7"/>
  <c r="T1487" i="7"/>
  <c r="T1894" i="7"/>
  <c r="T1608" i="7"/>
  <c r="T1824" i="7"/>
  <c r="T1678" i="7"/>
  <c r="T1701" i="7"/>
  <c r="T945" i="7"/>
  <c r="T2605" i="7"/>
  <c r="T1548" i="7"/>
  <c r="T2195" i="7"/>
  <c r="T878" i="7"/>
  <c r="T1893" i="7"/>
  <c r="T2410" i="7"/>
  <c r="T1600" i="7"/>
  <c r="T2127" i="7"/>
  <c r="T2030" i="7"/>
  <c r="T2540" i="7"/>
  <c r="T2973" i="7"/>
  <c r="T2359" i="7"/>
  <c r="T2926" i="7"/>
  <c r="T1368" i="7"/>
  <c r="T2212" i="7"/>
  <c r="T1649" i="7"/>
  <c r="T2012" i="7"/>
  <c r="T2554" i="7"/>
  <c r="T1187" i="7"/>
  <c r="T2482" i="7"/>
  <c r="T1651" i="7"/>
  <c r="T2120" i="7"/>
  <c r="T2181" i="7"/>
  <c r="T2785" i="7"/>
  <c r="T1264" i="7"/>
  <c r="T2310" i="7"/>
  <c r="T1179" i="7"/>
  <c r="T2413" i="7"/>
  <c r="T1597" i="7"/>
  <c r="T2431" i="7"/>
  <c r="T1280" i="7"/>
  <c r="T1134" i="7"/>
  <c r="T1197" i="7"/>
  <c r="T1212" i="7"/>
  <c r="T1335" i="7"/>
  <c r="T916" i="7"/>
  <c r="T1045" i="7"/>
  <c r="T818" i="7"/>
  <c r="T1442" i="7"/>
  <c r="T1140" i="7"/>
  <c r="T829" i="7"/>
  <c r="T1517" i="7"/>
  <c r="T1984" i="7"/>
  <c r="T901" i="7"/>
  <c r="T1408" i="7"/>
  <c r="T1908" i="7"/>
  <c r="T917" i="7"/>
  <c r="T1260" i="7"/>
  <c r="T970" i="7"/>
  <c r="T1716" i="7"/>
  <c r="T1709" i="7"/>
  <c r="T983" i="7"/>
  <c r="T1744" i="7"/>
  <c r="T2240" i="7"/>
  <c r="T2625" i="7"/>
  <c r="T1557" i="7"/>
  <c r="T1792" i="7"/>
  <c r="T1336" i="7"/>
  <c r="T1086" i="7"/>
  <c r="T1916" i="7"/>
  <c r="T622" i="7"/>
  <c r="T1617" i="7"/>
  <c r="T2548" i="7"/>
  <c r="T2987" i="7"/>
  <c r="T2946" i="7"/>
  <c r="T1520" i="7"/>
  <c r="T1452" i="7"/>
  <c r="T1679" i="7"/>
  <c r="T2020" i="7"/>
  <c r="T1198" i="7"/>
  <c r="T1661" i="7"/>
  <c r="T2150" i="7"/>
  <c r="T862" i="7"/>
  <c r="T2831" i="7"/>
  <c r="T1103" i="7"/>
  <c r="T1851" i="7"/>
  <c r="T1292" i="7"/>
  <c r="T2327" i="7"/>
  <c r="T1221" i="7"/>
  <c r="T3004" i="7"/>
  <c r="T1647" i="7"/>
  <c r="T2440" i="7"/>
  <c r="T684" i="7"/>
  <c r="T1153" i="7"/>
  <c r="T737" i="7"/>
  <c r="T1204" i="7"/>
  <c r="T745" i="7"/>
  <c r="T646" i="7"/>
  <c r="T1783" i="7"/>
  <c r="T949" i="7"/>
  <c r="T1147" i="7"/>
  <c r="T1524" i="7"/>
  <c r="T911" i="7"/>
  <c r="T1656" i="7"/>
  <c r="T1343" i="7"/>
  <c r="T1853" i="7"/>
  <c r="T980" i="7"/>
  <c r="T1731" i="7"/>
  <c r="T1017" i="7"/>
  <c r="T1761" i="7"/>
  <c r="T1602" i="7"/>
  <c r="T2233" i="7"/>
  <c r="T902" i="7"/>
  <c r="T1374" i="7"/>
  <c r="T1931" i="7"/>
  <c r="T663" i="7"/>
  <c r="T1634" i="7"/>
  <c r="T2134" i="7"/>
  <c r="T1415" i="7"/>
  <c r="T2149" i="7"/>
  <c r="T1213" i="7"/>
  <c r="T1693" i="7"/>
  <c r="T2395" i="7"/>
  <c r="T1476" i="7"/>
  <c r="T750" i="7"/>
  <c r="T1057" i="7"/>
  <c r="T2077" i="7"/>
  <c r="T2497" i="7"/>
  <c r="T1703" i="7"/>
  <c r="T1092" i="7"/>
  <c r="T2881" i="7"/>
  <c r="T1450" i="7"/>
  <c r="T2882" i="7"/>
  <c r="T2473" i="7"/>
  <c r="T1160" i="7"/>
  <c r="T1218" i="7"/>
  <c r="T753" i="7"/>
  <c r="T688" i="7"/>
  <c r="T1384" i="7"/>
  <c r="T776" i="7"/>
  <c r="T2006" i="7"/>
  <c r="T921" i="7"/>
  <c r="T1928" i="7"/>
  <c r="T938" i="7"/>
  <c r="T1684" i="7"/>
  <c r="T1357" i="7"/>
  <c r="T1027" i="7"/>
  <c r="T1078" i="7"/>
  <c r="T1724" i="7"/>
  <c r="T1770" i="7"/>
  <c r="T2302" i="7"/>
  <c r="T1627" i="7"/>
  <c r="T1830" i="7"/>
  <c r="T772" i="7"/>
  <c r="T1674" i="7"/>
  <c r="T1425" i="7"/>
  <c r="T1493" i="7"/>
  <c r="T1239" i="7"/>
  <c r="T2095" i="7"/>
  <c r="T2583" i="7"/>
  <c r="T3013" i="7"/>
  <c r="T2980" i="7"/>
  <c r="T1488" i="7"/>
  <c r="T765" i="7"/>
  <c r="T2517" i="7"/>
  <c r="T1237" i="7"/>
  <c r="T1733" i="7"/>
  <c r="T1108" i="7"/>
  <c r="T2845" i="7"/>
  <c r="T2249" i="7"/>
  <c r="T2888" i="7"/>
  <c r="T1905" i="7"/>
  <c r="T1504" i="7"/>
  <c r="T2345" i="7"/>
  <c r="T2889" i="7"/>
  <c r="T1279" i="7"/>
  <c r="T2491" i="7"/>
  <c r="T1670" i="7"/>
  <c r="T771" i="7"/>
  <c r="T1180" i="7"/>
  <c r="T1225" i="7"/>
  <c r="T1275" i="7"/>
  <c r="T696" i="7"/>
  <c r="T847" i="7"/>
  <c r="T1230" i="7"/>
  <c r="T1391" i="7"/>
  <c r="T793" i="7"/>
  <c r="T1109" i="7"/>
  <c r="T867" i="7"/>
  <c r="T626" i="7"/>
  <c r="T1229" i="7"/>
  <c r="T962" i="7"/>
  <c r="T1432" i="7"/>
  <c r="T1942" i="7"/>
  <c r="T1007" i="7"/>
  <c r="T1372" i="7"/>
  <c r="T1285" i="7"/>
  <c r="T1038" i="7"/>
  <c r="T1042" i="7"/>
  <c r="T1778" i="7"/>
  <c r="T2295" i="7"/>
  <c r="T978" i="7"/>
  <c r="T1838" i="7"/>
  <c r="T1152" i="7"/>
  <c r="T1963" i="7"/>
  <c r="T1474" i="7"/>
  <c r="T1529" i="7"/>
  <c r="T2104" i="7"/>
  <c r="T3026" i="7"/>
  <c r="T1564" i="7"/>
  <c r="T2312" i="7"/>
  <c r="T1510" i="7"/>
  <c r="T1742" i="7"/>
  <c r="T2524" i="7"/>
  <c r="T2153" i="7"/>
  <c r="T1249" i="7"/>
  <c r="T2029" i="7"/>
  <c r="T1137" i="7"/>
  <c r="T2258" i="7"/>
  <c r="T1542" i="7"/>
  <c r="T2919" i="7"/>
  <c r="T1207" i="7"/>
  <c r="T1200" i="7"/>
  <c r="T790" i="7"/>
  <c r="T876" i="7"/>
  <c r="T657" i="7"/>
  <c r="T1245" i="7"/>
  <c r="T1421" i="7"/>
  <c r="T990" i="7"/>
  <c r="T1132" i="7"/>
  <c r="T892" i="7"/>
  <c r="T1010" i="7"/>
  <c r="T982" i="7"/>
  <c r="T642" i="7"/>
  <c r="T1388" i="7"/>
  <c r="T1768" i="7"/>
  <c r="T1711" i="7"/>
  <c r="T1691" i="7"/>
  <c r="T2179" i="7"/>
  <c r="T1511" i="7"/>
  <c r="T1539" i="7"/>
  <c r="T1299" i="7"/>
  <c r="T3033" i="7"/>
  <c r="T1786" i="7"/>
  <c r="T2425" i="7"/>
  <c r="T3007" i="7"/>
  <c r="T1576" i="7"/>
  <c r="T811" i="7"/>
  <c r="T2561" i="7"/>
  <c r="T2619" i="7"/>
  <c r="T2038" i="7"/>
  <c r="T1774" i="7"/>
  <c r="T1168" i="7"/>
  <c r="T2211" i="7"/>
  <c r="T2860" i="7"/>
  <c r="T1012" i="7"/>
  <c r="T1291" i="7"/>
  <c r="T2404" i="7"/>
  <c r="T2539" i="7"/>
  <c r="T3083" i="7"/>
  <c r="T791" i="7"/>
  <c r="T782" i="7"/>
  <c r="T797" i="7"/>
  <c r="T1340" i="7"/>
  <c r="T751" i="7"/>
  <c r="T891" i="7"/>
  <c r="T1252" i="7"/>
  <c r="T1428" i="7"/>
  <c r="T833" i="7"/>
  <c r="T1154" i="7"/>
  <c r="T900" i="7"/>
  <c r="T733" i="7"/>
  <c r="T1251" i="7"/>
  <c r="T1575" i="7"/>
  <c r="T2059" i="7"/>
  <c r="T1472" i="7"/>
  <c r="T1046" i="7"/>
  <c r="T691" i="7"/>
  <c r="T1430" i="7"/>
  <c r="T1318" i="7"/>
  <c r="T1906" i="7"/>
  <c r="T1058" i="7"/>
  <c r="T1150" i="7"/>
  <c r="T1782" i="7"/>
  <c r="T1122" i="7"/>
  <c r="T2344" i="7"/>
  <c r="T721" i="7"/>
  <c r="T1215" i="7"/>
  <c r="T2186" i="7"/>
  <c r="T1528" i="7"/>
  <c r="T1359" i="7"/>
  <c r="T2130" i="7"/>
  <c r="T1825" i="7"/>
  <c r="T2334" i="7"/>
  <c r="T854" i="7"/>
  <c r="T2568" i="7"/>
  <c r="T1261" i="7"/>
  <c r="T2178" i="7"/>
  <c r="T2053" i="7"/>
  <c r="T643" i="7"/>
  <c r="T1195" i="7"/>
  <c r="T2222" i="7"/>
  <c r="T2876" i="7"/>
  <c r="T2321" i="7"/>
  <c r="T1350" i="7"/>
  <c r="T2939" i="7"/>
  <c r="T2025" i="7"/>
  <c r="T1596" i="7"/>
  <c r="T2430" i="7"/>
  <c r="T2940" i="7"/>
  <c r="T1479" i="7"/>
  <c r="T1227" i="7"/>
  <c r="T863" i="7"/>
  <c r="T834" i="7"/>
  <c r="T1366" i="7"/>
  <c r="T788" i="7"/>
  <c r="T678" i="7"/>
  <c r="T1298" i="7"/>
  <c r="T1036" i="7"/>
  <c r="T1169" i="7"/>
  <c r="T752" i="7"/>
  <c r="T1059" i="7"/>
  <c r="T1589" i="7"/>
  <c r="T1991" i="7"/>
  <c r="T1065" i="7"/>
  <c r="T1933" i="7"/>
  <c r="T1067" i="7"/>
  <c r="T1167" i="7"/>
  <c r="T1790" i="7"/>
  <c r="T1244" i="7"/>
  <c r="T1802" i="7"/>
  <c r="T2351" i="7"/>
  <c r="T1753" i="7"/>
  <c r="T1224" i="7"/>
  <c r="T1538" i="7"/>
  <c r="T1566" i="7"/>
  <c r="T2627" i="7"/>
  <c r="T3060" i="7"/>
  <c r="T1889" i="7"/>
  <c r="T2469" i="7"/>
  <c r="T1628" i="7"/>
  <c r="T2574" i="7"/>
  <c r="T1272" i="7"/>
  <c r="T2204" i="7"/>
  <c r="T2640" i="7"/>
  <c r="T2069" i="7"/>
  <c r="T1843" i="7"/>
  <c r="T2241" i="7"/>
  <c r="T1181" i="7"/>
  <c r="T2355" i="7"/>
  <c r="T2942" i="7"/>
  <c r="T1363" i="7"/>
  <c r="T817" i="7"/>
  <c r="T611" i="7"/>
  <c r="T1234" i="7"/>
  <c r="T870" i="7"/>
  <c r="T849" i="7"/>
  <c r="T1380" i="7"/>
  <c r="T810" i="7"/>
  <c r="T913" i="7"/>
  <c r="T707" i="7"/>
  <c r="T1305" i="7"/>
  <c r="T754" i="7"/>
  <c r="T1501" i="7"/>
  <c r="T858" i="7"/>
  <c r="T1053" i="7"/>
  <c r="T941" i="7"/>
  <c r="T734" i="7"/>
  <c r="T2079" i="7"/>
  <c r="T1019" i="7"/>
  <c r="T1494" i="7"/>
  <c r="T1454" i="7"/>
  <c r="T1096" i="7"/>
  <c r="T1811" i="7"/>
  <c r="T2358" i="7"/>
  <c r="T1491" i="7"/>
  <c r="T1235" i="7"/>
  <c r="T2032" i="7"/>
  <c r="T993" i="7"/>
  <c r="T2209" i="7"/>
  <c r="T1565" i="7"/>
  <c r="T1583" i="7"/>
  <c r="T2163" i="7"/>
  <c r="T3067" i="7"/>
  <c r="T2476" i="7"/>
  <c r="T1677" i="7"/>
  <c r="T1629" i="7"/>
  <c r="T926" i="7"/>
  <c r="T1878" i="7"/>
  <c r="T1283" i="7"/>
  <c r="T2647" i="7"/>
  <c r="T1345" i="7"/>
  <c r="T692" i="7"/>
  <c r="T2276" i="7"/>
  <c r="T2921" i="7"/>
  <c r="T1240" i="7"/>
  <c r="T2373" i="7"/>
  <c r="T2403" i="7"/>
  <c r="T2954" i="7"/>
  <c r="T2075" i="7"/>
  <c r="T2997" i="7"/>
  <c r="T1584" i="7"/>
  <c r="T2572" i="7"/>
  <c r="T1241" i="7"/>
  <c r="T885" i="7"/>
  <c r="T1311" i="7"/>
  <c r="T856" i="7"/>
  <c r="T1401" i="7"/>
  <c r="T824" i="7"/>
  <c r="T716" i="7"/>
  <c r="T1320" i="7"/>
  <c r="T779" i="7"/>
  <c r="T866" i="7"/>
  <c r="T1068" i="7"/>
  <c r="T802" i="7"/>
  <c r="T1088" i="7"/>
  <c r="T2086" i="7"/>
  <c r="T1040" i="7"/>
  <c r="T1502" i="7"/>
  <c r="T2026" i="7"/>
  <c r="T807" i="7"/>
  <c r="T1962" i="7"/>
  <c r="T1873" i="7"/>
  <c r="T1210" i="7"/>
  <c r="T1831" i="7"/>
  <c r="T1175" i="7"/>
  <c r="T2365" i="7"/>
  <c r="T822" i="7"/>
  <c r="T1256" i="7"/>
  <c r="T2224" i="7"/>
  <c r="T1591" i="7"/>
  <c r="T1592" i="7"/>
  <c r="T1951" i="7"/>
  <c r="T3040" i="7"/>
  <c r="T1688" i="7"/>
  <c r="T940" i="7"/>
  <c r="T2612" i="7"/>
  <c r="T2229" i="7"/>
  <c r="T2661" i="7"/>
  <c r="T1477" i="7"/>
  <c r="T2103" i="7"/>
  <c r="T1354" i="7"/>
  <c r="T1255" i="7"/>
  <c r="T2992" i="7"/>
  <c r="T1419" i="7"/>
  <c r="T2117" i="7"/>
  <c r="T1707" i="7"/>
  <c r="T2499" i="7"/>
  <c r="T3024" i="7"/>
  <c r="T1635" i="7"/>
  <c r="T2587" i="7"/>
  <c r="T633" i="7"/>
  <c r="T609" i="7"/>
  <c r="T832" i="7"/>
  <c r="T787" i="7"/>
  <c r="T874" i="7"/>
  <c r="T998" i="7"/>
  <c r="T762" i="7"/>
  <c r="T1107" i="7"/>
  <c r="T1050" i="7"/>
  <c r="T1381" i="7"/>
  <c r="T1192" i="7"/>
  <c r="T1899" i="7"/>
  <c r="T1226" i="7"/>
  <c r="T1860" i="7"/>
  <c r="T1186" i="7"/>
  <c r="T2060" i="7"/>
  <c r="T1052" i="7"/>
  <c r="T1601" i="7"/>
  <c r="T3088" i="7"/>
  <c r="T1969" i="7"/>
  <c r="T2533" i="7"/>
  <c r="T3047" i="7"/>
  <c r="T1698" i="7"/>
  <c r="T2422" i="7"/>
  <c r="T1689" i="7"/>
  <c r="T956" i="7"/>
  <c r="T2632" i="7"/>
  <c r="T1499" i="7"/>
  <c r="T2111" i="7"/>
  <c r="T842" i="7"/>
  <c r="T1932" i="7"/>
  <c r="T1398" i="7"/>
  <c r="T2389" i="7"/>
  <c r="T2406" i="7"/>
  <c r="T3003" i="7"/>
  <c r="T2138" i="7"/>
  <c r="T1720" i="7"/>
  <c r="T2515" i="7"/>
  <c r="T3046" i="7"/>
  <c r="T1696" i="7"/>
  <c r="T799" i="7"/>
  <c r="T623" i="7"/>
  <c r="T840" i="7"/>
  <c r="T965" i="7"/>
  <c r="T1599" i="7"/>
  <c r="T882" i="7"/>
  <c r="T835" i="7"/>
  <c r="T1116" i="7"/>
  <c r="T1631" i="7"/>
  <c r="T2100" i="7"/>
  <c r="T1165" i="7"/>
  <c r="T1976" i="7"/>
  <c r="T1310" i="7"/>
  <c r="T2391" i="7"/>
  <c r="T1223" i="7"/>
  <c r="T1930" i="7"/>
  <c r="T1316" i="7"/>
  <c r="T2067" i="7"/>
  <c r="T1075" i="7"/>
  <c r="T857" i="7"/>
  <c r="T1618" i="7"/>
  <c r="T1431" i="7"/>
  <c r="T2197" i="7"/>
  <c r="T2676" i="7"/>
  <c r="T660" i="7"/>
  <c r="T1978" i="7"/>
  <c r="T1763" i="7"/>
  <c r="T2689" i="7"/>
  <c r="T1533" i="7"/>
  <c r="T2745" i="7"/>
  <c r="T1522" i="7"/>
  <c r="T1439" i="7"/>
  <c r="T2424" i="7"/>
  <c r="T2963" i="7"/>
  <c r="T1370" i="7"/>
  <c r="T2415" i="7"/>
  <c r="T3019" i="7"/>
  <c r="T2498" i="7"/>
  <c r="T3059" i="7"/>
  <c r="T1745" i="7"/>
  <c r="T3053" i="7"/>
  <c r="T864" i="7"/>
  <c r="T638" i="7"/>
  <c r="T907" i="7"/>
  <c r="T972" i="7"/>
  <c r="T812" i="7"/>
  <c r="T845" i="7"/>
  <c r="T1612" i="7"/>
  <c r="T915" i="7"/>
  <c r="T852" i="7"/>
  <c r="T803" i="7"/>
  <c r="T1143" i="7"/>
  <c r="T2107" i="7"/>
  <c r="T1098" i="7"/>
  <c r="T1531" i="7"/>
  <c r="T1182" i="7"/>
  <c r="T1544" i="7"/>
  <c r="T1414" i="7"/>
  <c r="T1913" i="7"/>
  <c r="T1319" i="7"/>
  <c r="T608" i="7"/>
  <c r="T1880" i="7"/>
  <c r="T2398" i="7"/>
  <c r="T957" i="7"/>
  <c r="T1819" i="7"/>
  <c r="T1233" i="7"/>
  <c r="T1346" i="7"/>
  <c r="T1658" i="7"/>
  <c r="T1659" i="7"/>
  <c r="T1490" i="7"/>
  <c r="T2214" i="7"/>
  <c r="T709" i="7"/>
  <c r="T2458" i="7"/>
  <c r="T2275" i="7"/>
  <c r="T2752" i="7"/>
  <c r="T1959" i="7"/>
  <c r="T1506" i="7"/>
  <c r="T2441" i="7"/>
  <c r="T1411" i="7"/>
  <c r="T1594" i="7"/>
  <c r="T2188" i="7"/>
  <c r="T826" i="7"/>
  <c r="T898" i="7"/>
  <c r="T1369" i="7"/>
  <c r="T1632" i="7"/>
  <c r="T1151" i="7"/>
  <c r="T2128" i="7"/>
  <c r="T1561" i="7"/>
  <c r="T1208" i="7"/>
  <c r="T1422" i="7"/>
  <c r="T1887" i="7"/>
  <c r="T1858" i="7"/>
  <c r="T1625" i="7"/>
  <c r="T1364" i="7"/>
  <c r="T2082" i="7"/>
  <c r="T1173" i="7"/>
  <c r="T1817" i="7"/>
  <c r="T1666" i="7"/>
  <c r="T894" i="7"/>
  <c r="T1683" i="7"/>
  <c r="T2005" i="7"/>
  <c r="T2563" i="7"/>
  <c r="T1868" i="7"/>
  <c r="T1071" i="7"/>
  <c r="T1577" i="7"/>
  <c r="T2282" i="7"/>
  <c r="T1572" i="7"/>
  <c r="T3055" i="7"/>
  <c r="T2514" i="7"/>
  <c r="T841" i="7"/>
  <c r="T922" i="7"/>
  <c r="T1429" i="7"/>
  <c r="T1492" i="7"/>
  <c r="T1001" i="7"/>
  <c r="T853" i="7"/>
  <c r="T1645" i="7"/>
  <c r="T948" i="7"/>
  <c r="T1077" i="7"/>
  <c r="T884" i="7"/>
  <c r="T2141" i="7"/>
  <c r="T2011" i="7"/>
  <c r="T1351" i="7"/>
  <c r="T1955" i="7"/>
  <c r="T702" i="7"/>
  <c r="T1902" i="7"/>
  <c r="T2433" i="7"/>
  <c r="T995" i="7"/>
  <c r="T2481" i="7"/>
  <c r="T1334" i="7"/>
  <c r="T1445" i="7"/>
  <c r="T2089" i="7"/>
  <c r="T1832" i="7"/>
  <c r="T1513" i="7"/>
  <c r="T2246" i="7"/>
  <c r="T2718" i="7"/>
  <c r="T3103" i="7"/>
  <c r="T1903" i="7"/>
  <c r="T2480" i="7"/>
  <c r="T1083" i="7"/>
  <c r="T1587" i="7"/>
  <c r="T2780" i="7"/>
  <c r="T2213" i="7"/>
  <c r="T928" i="7"/>
  <c r="T1977" i="7"/>
  <c r="T1648" i="7"/>
  <c r="T2466" i="7"/>
  <c r="T3012" i="7"/>
  <c r="T2449" i="7"/>
  <c r="T1655" i="7"/>
  <c r="T2529" i="7"/>
  <c r="T2219" i="7"/>
  <c r="T1917" i="7"/>
  <c r="T2690" i="7"/>
  <c r="T888" i="7"/>
  <c r="T3321" i="7"/>
  <c r="T3837" i="7"/>
  <c r="T2899" i="7"/>
  <c r="T3407" i="7"/>
  <c r="T927" i="7"/>
  <c r="T2437" i="7"/>
  <c r="T1762" i="7"/>
  <c r="T2593" i="7"/>
  <c r="T929" i="7"/>
  <c r="T869" i="7"/>
  <c r="T1465" i="7"/>
  <c r="T886" i="7"/>
  <c r="T989" i="7"/>
  <c r="T665" i="7"/>
  <c r="T1296" i="7"/>
  <c r="T844" i="7"/>
  <c r="T1202" i="7"/>
  <c r="T1126" i="7"/>
  <c r="T2114" i="7"/>
  <c r="T1580" i="7"/>
  <c r="T1447" i="7"/>
  <c r="T1365" i="7"/>
  <c r="T1373" i="7"/>
  <c r="T747" i="7"/>
  <c r="T1308" i="7"/>
  <c r="T2446" i="7"/>
  <c r="T2488" i="7"/>
  <c r="T1246" i="7"/>
  <c r="T1840" i="7"/>
  <c r="T706" i="7"/>
  <c r="T969" i="7"/>
  <c r="T1727" i="7"/>
  <c r="T2732" i="7"/>
  <c r="T828" i="7"/>
  <c r="T2634" i="7"/>
  <c r="T1861" i="7"/>
  <c r="T1111" i="7"/>
  <c r="T2328" i="7"/>
  <c r="T1620" i="7"/>
  <c r="T3048" i="7"/>
  <c r="T1481" i="7"/>
  <c r="T991" i="7"/>
  <c r="T681" i="7"/>
  <c r="T711" i="7"/>
  <c r="T1553" i="7"/>
  <c r="T950" i="7"/>
  <c r="T918" i="7"/>
  <c r="T1699" i="7"/>
  <c r="T742" i="7"/>
  <c r="T1333" i="7"/>
  <c r="T893" i="7"/>
  <c r="T1270" i="7"/>
  <c r="T2191" i="7"/>
  <c r="T1695" i="7"/>
  <c r="T2156" i="7"/>
  <c r="T1317" i="7"/>
  <c r="T1478" i="7"/>
  <c r="T1509" i="7"/>
  <c r="T1417" i="7"/>
  <c r="T1965" i="7"/>
  <c r="T1957" i="7"/>
  <c r="T1582" i="7"/>
  <c r="T2171" i="7"/>
  <c r="T1286" i="7"/>
  <c r="T1833" i="7"/>
  <c r="T1652" i="7"/>
  <c r="T2314" i="7"/>
  <c r="T2753" i="7"/>
  <c r="T988" i="7"/>
  <c r="T2062" i="7"/>
  <c r="T1956" i="7"/>
  <c r="T719" i="7"/>
  <c r="T1922" i="7"/>
  <c r="T2357" i="7"/>
  <c r="T2298" i="7"/>
  <c r="T2046" i="7"/>
  <c r="T3077" i="7"/>
  <c r="T1547" i="7"/>
  <c r="T1730" i="7"/>
  <c r="T1104" i="7"/>
  <c r="T2256" i="7"/>
  <c r="T695" i="7"/>
  <c r="T903" i="7"/>
  <c r="T732" i="7"/>
  <c r="T981" i="7"/>
  <c r="T1464" i="7"/>
  <c r="T974" i="7"/>
  <c r="T1560" i="7"/>
  <c r="T1721" i="7"/>
  <c r="T777" i="7"/>
  <c r="T967" i="7"/>
  <c r="T909" i="7"/>
  <c r="T1278" i="7"/>
  <c r="T2170" i="7"/>
  <c r="T1371" i="7"/>
  <c r="T1559" i="7"/>
  <c r="T607" i="7"/>
  <c r="T619" i="7"/>
  <c r="T789" i="7"/>
  <c r="T1436" i="7"/>
  <c r="T1423" i="7"/>
  <c r="T1759" i="7"/>
  <c r="T2201" i="7"/>
  <c r="T1297" i="7"/>
  <c r="T1909" i="7"/>
  <c r="T795" i="7"/>
  <c r="T1785" i="7"/>
  <c r="T1205" i="7"/>
  <c r="T627" i="7"/>
  <c r="T780" i="7"/>
  <c r="T1967" i="7"/>
  <c r="T2787" i="7"/>
  <c r="T1712" i="7"/>
  <c r="T2372" i="7"/>
  <c r="T624" i="7"/>
  <c r="T1669" i="7"/>
  <c r="T2306" i="7"/>
  <c r="T2054" i="7"/>
  <c r="T1723" i="7"/>
  <c r="T2581" i="7"/>
  <c r="T1743" i="7"/>
  <c r="T1133" i="7"/>
  <c r="T1927" i="7"/>
  <c r="T2651" i="7"/>
  <c r="T3176" i="7"/>
  <c r="T2037" i="7"/>
  <c r="T1149" i="7"/>
  <c r="T2189" i="7"/>
  <c r="T1983" i="7"/>
  <c r="T2788" i="7"/>
  <c r="T3021" i="7"/>
  <c r="T1056" i="7"/>
  <c r="T3371" i="7"/>
  <c r="T1145" i="7"/>
  <c r="T2584" i="7"/>
  <c r="T1898" i="7"/>
  <c r="T2695" i="7"/>
  <c r="T701" i="7"/>
  <c r="T994" i="7"/>
  <c r="T621" i="7"/>
  <c r="T1162" i="7"/>
  <c r="T975" i="7"/>
  <c r="T942" i="7"/>
  <c r="T1295" i="7"/>
  <c r="T1747" i="7"/>
  <c r="T1194" i="7"/>
  <c r="T1123" i="7"/>
  <c r="T879" i="7"/>
  <c r="T630" i="7"/>
  <c r="T1462" i="7"/>
  <c r="T1523" i="7"/>
  <c r="T808" i="7"/>
  <c r="T1568" i="7"/>
  <c r="T1475" i="7"/>
  <c r="T1987" i="7"/>
  <c r="T1238" i="7"/>
  <c r="T1443" i="7"/>
  <c r="T831" i="7"/>
  <c r="T1767" i="7"/>
  <c r="T1682" i="7"/>
  <c r="T1307" i="7"/>
  <c r="T1809" i="7"/>
  <c r="T1681" i="7"/>
  <c r="T2387" i="7"/>
  <c r="T2809" i="7"/>
  <c r="T1060" i="7"/>
  <c r="T1974" i="7"/>
  <c r="T823" i="7"/>
  <c r="T1975" i="7"/>
  <c r="T1344" i="7"/>
  <c r="T2169" i="7"/>
  <c r="T2815" i="7"/>
  <c r="T1722" i="7"/>
  <c r="T2379" i="7"/>
  <c r="T2313" i="7"/>
  <c r="T1199" i="7"/>
  <c r="T2078" i="7"/>
  <c r="T2573" i="7"/>
  <c r="T1586" i="7"/>
  <c r="T2597" i="7"/>
  <c r="T3213" i="7"/>
  <c r="T2642" i="7"/>
  <c r="T1948" i="7"/>
  <c r="T3183" i="7"/>
  <c r="T2822" i="7"/>
  <c r="T2199" i="7"/>
  <c r="T2027" i="7"/>
  <c r="T2797" i="7"/>
  <c r="T2281" i="7"/>
  <c r="T1214" i="7"/>
  <c r="T3172" i="7"/>
  <c r="T743" i="7"/>
  <c r="T924" i="7"/>
  <c r="T848" i="7"/>
  <c r="T1009" i="7"/>
  <c r="T629" i="7"/>
  <c r="T1543" i="7"/>
  <c r="T992" i="7"/>
  <c r="T1735" i="7"/>
  <c r="T1131" i="7"/>
  <c r="T794" i="7"/>
  <c r="T1397" i="7"/>
  <c r="T1184" i="7"/>
  <c r="T951" i="7"/>
  <c r="T1312" i="7"/>
  <c r="T1769" i="7"/>
  <c r="T644" i="7"/>
  <c r="T1141" i="7"/>
  <c r="T919" i="7"/>
  <c r="T1609" i="7"/>
  <c r="T1500" i="7"/>
  <c r="T736" i="7"/>
  <c r="T819" i="7"/>
  <c r="T2003" i="7"/>
  <c r="T2502" i="7"/>
  <c r="T1995" i="7"/>
  <c r="T1726" i="7"/>
  <c r="T2231" i="7"/>
  <c r="T1127" i="7"/>
  <c r="T2113" i="7"/>
  <c r="T1025" i="7"/>
  <c r="T881" i="7"/>
  <c r="T2002" i="7"/>
  <c r="T1356" i="7"/>
  <c r="T2848" i="7"/>
  <c r="T2386" i="7"/>
  <c r="T1262" i="7"/>
  <c r="T3125" i="7"/>
  <c r="T3220" i="7"/>
  <c r="T1892" i="7"/>
  <c r="T1206" i="7"/>
  <c r="T2336" i="7"/>
  <c r="T2015" i="7"/>
  <c r="T2666" i="7"/>
  <c r="T3197" i="7"/>
  <c r="T2056" i="7"/>
  <c r="T2851" i="7"/>
  <c r="T2220" i="7"/>
  <c r="T610" i="7"/>
  <c r="T1750" i="7"/>
  <c r="T2805" i="7"/>
  <c r="T3456" i="7"/>
  <c r="T912" i="7"/>
  <c r="T2325" i="7"/>
  <c r="T3045" i="7"/>
  <c r="T3490" i="7"/>
  <c r="T2738" i="7"/>
  <c r="T3411" i="7"/>
  <c r="T2667" i="7"/>
  <c r="T3179" i="7"/>
  <c r="T2016" i="7"/>
  <c r="T2712" i="7"/>
  <c r="T3412" i="7"/>
  <c r="T947" i="7"/>
  <c r="T2366" i="7"/>
  <c r="T3151" i="7"/>
  <c r="T2812" i="7"/>
  <c r="T896" i="7"/>
  <c r="T725" i="7"/>
  <c r="T1498" i="7"/>
  <c r="T1082" i="7"/>
  <c r="T1035" i="7"/>
  <c r="T680" i="7"/>
  <c r="T1142" i="7"/>
  <c r="T1777" i="7"/>
  <c r="T859" i="7"/>
  <c r="T1281" i="7"/>
  <c r="T1029" i="7"/>
  <c r="T1014" i="7"/>
  <c r="T1352" i="7"/>
  <c r="T1798" i="7"/>
  <c r="T603" i="7"/>
  <c r="T1530" i="7"/>
  <c r="T1574" i="7"/>
  <c r="T880" i="7"/>
  <c r="T1521" i="7"/>
  <c r="T1329" i="7"/>
  <c r="T2018" i="7"/>
  <c r="T979" i="7"/>
  <c r="T1856" i="7"/>
  <c r="T1751" i="7"/>
  <c r="T2252" i="7"/>
  <c r="T1064" i="7"/>
  <c r="T1849" i="7"/>
  <c r="T1247" i="7"/>
  <c r="T783" i="7"/>
  <c r="T1765" i="7"/>
  <c r="T2417" i="7"/>
  <c r="T1164" i="7"/>
  <c r="T2774" i="7"/>
  <c r="T2221" i="7"/>
  <c r="T2870" i="7"/>
  <c r="T1804" i="7"/>
  <c r="T855" i="7"/>
  <c r="T1754" i="7"/>
  <c r="T2350" i="7"/>
  <c r="T631" i="7"/>
  <c r="T1897" i="7"/>
  <c r="T2645" i="7"/>
  <c r="T2629" i="7"/>
  <c r="T3276" i="7"/>
  <c r="T1915" i="7"/>
  <c r="T1379" i="7"/>
  <c r="T2065" i="7"/>
  <c r="T3211" i="7"/>
  <c r="T2096" i="7"/>
  <c r="T1338" i="7"/>
  <c r="T2274" i="7"/>
  <c r="T873" i="7"/>
  <c r="T1808" i="7"/>
  <c r="T3476" i="7"/>
  <c r="T2450" i="7"/>
  <c r="T3504" i="7"/>
  <c r="T1448" i="7"/>
  <c r="T2730" i="7"/>
  <c r="T3194" i="7"/>
  <c r="T2115" i="7"/>
  <c r="T2757" i="7"/>
  <c r="T1114" i="7"/>
  <c r="T3247" i="7"/>
  <c r="T2031" i="7"/>
  <c r="T604" i="7"/>
  <c r="T613" i="7"/>
  <c r="T704" i="7"/>
  <c r="T984" i="7"/>
  <c r="T1156" i="7"/>
  <c r="T635" i="7"/>
  <c r="T908" i="7"/>
  <c r="T1449" i="7"/>
  <c r="T1289" i="7"/>
  <c r="T1037" i="7"/>
  <c r="T1105" i="7"/>
  <c r="T757" i="7"/>
  <c r="T1537" i="7"/>
  <c r="T1588" i="7"/>
  <c r="T890" i="7"/>
  <c r="T651" i="7"/>
  <c r="T1610" i="7"/>
  <c r="T2098" i="7"/>
  <c r="T1885" i="7"/>
  <c r="T2259" i="7"/>
  <c r="T1355" i="7"/>
  <c r="T1257" i="7"/>
  <c r="T814" i="7"/>
  <c r="T2432" i="7"/>
  <c r="T1177" i="7"/>
  <c r="T2206" i="7"/>
  <c r="T2796" i="7"/>
  <c r="T1196" i="7"/>
  <c r="T2045" i="7"/>
  <c r="T1392" i="7"/>
  <c r="T2237" i="7"/>
  <c r="T2884" i="7"/>
  <c r="T1842" i="7"/>
  <c r="T2438" i="7"/>
  <c r="T2675" i="7"/>
  <c r="T3171" i="7"/>
  <c r="T2637" i="7"/>
  <c r="T3290" i="7"/>
  <c r="T2680" i="7"/>
  <c r="T1420" i="7"/>
  <c r="T2396" i="7"/>
  <c r="T3218" i="7"/>
  <c r="T838" i="7"/>
  <c r="T953" i="7"/>
  <c r="T910" i="7"/>
  <c r="T1089" i="7"/>
  <c r="T1097" i="7"/>
  <c r="T1178" i="7"/>
  <c r="T1797" i="7"/>
  <c r="T686" i="7"/>
  <c r="T1456" i="7"/>
  <c r="T1061" i="7"/>
  <c r="T1030" i="7"/>
  <c r="T738" i="7"/>
  <c r="T1784" i="7"/>
  <c r="T689" i="7"/>
  <c r="T1446" i="7"/>
  <c r="T1217" i="7"/>
  <c r="T768" i="7"/>
  <c r="T1595" i="7"/>
  <c r="T667" i="7"/>
  <c r="T2106" i="7"/>
  <c r="T2528" i="7"/>
  <c r="T1386" i="7"/>
  <c r="T2034" i="7"/>
  <c r="T1039" i="7"/>
  <c r="T2286" i="7"/>
  <c r="T1971" i="7"/>
  <c r="T1087" i="7"/>
  <c r="T1901" i="7"/>
  <c r="T1266" i="7"/>
  <c r="T2898" i="7"/>
  <c r="T1161" i="7"/>
  <c r="T2052" i="7"/>
  <c r="T2260" i="7"/>
  <c r="T2904" i="7"/>
  <c r="T1852" i="7"/>
  <c r="T2452" i="7"/>
  <c r="T1794" i="7"/>
  <c r="T1358" i="7"/>
  <c r="T670" i="7"/>
  <c r="T1876" i="7"/>
  <c r="T2001" i="7"/>
  <c r="T2688" i="7"/>
  <c r="T1570" i="7"/>
  <c r="T806" i="7"/>
  <c r="T2896" i="7"/>
  <c r="T1396" i="7"/>
  <c r="T2301" i="7"/>
  <c r="T2266" i="7"/>
  <c r="T3552" i="7"/>
  <c r="T1294" i="7"/>
  <c r="T2827" i="7"/>
  <c r="T1480" i="7"/>
  <c r="T2776" i="7"/>
  <c r="T2139" i="7"/>
  <c r="T1623" i="7"/>
  <c r="T1508" i="7"/>
  <c r="T1650" i="7"/>
  <c r="T1091" i="7"/>
  <c r="T1771" i="7"/>
  <c r="T3123" i="7"/>
  <c r="T2436" i="7"/>
  <c r="T3344" i="7"/>
  <c r="T3011" i="7"/>
  <c r="T1748" i="7"/>
  <c r="T3557" i="7"/>
  <c r="T1872" i="7"/>
  <c r="T1690" i="7"/>
  <c r="T1807" i="7"/>
  <c r="T2813" i="7"/>
  <c r="T2710" i="7"/>
  <c r="T3390" i="7"/>
  <c r="T3959" i="7"/>
  <c r="T4536" i="7"/>
  <c r="T2506" i="7"/>
  <c r="T3849" i="7"/>
  <c r="T4420" i="7"/>
  <c r="T850" i="7"/>
  <c r="T3613" i="7"/>
  <c r="T4438" i="7"/>
  <c r="T2418" i="7"/>
  <c r="T3421" i="7"/>
  <c r="T1216" i="7"/>
  <c r="T2952" i="7"/>
  <c r="T3551" i="7"/>
  <c r="T4069" i="7"/>
  <c r="T4522" i="7"/>
  <c r="T3471" i="7"/>
  <c r="T1106" i="7"/>
  <c r="T2905" i="7"/>
  <c r="T3774" i="7"/>
  <c r="T4539" i="7"/>
  <c r="T3252" i="7"/>
  <c r="T4118" i="7"/>
  <c r="T4711" i="7"/>
  <c r="T215" i="7"/>
  <c r="T1054" i="7"/>
  <c r="T887" i="7"/>
  <c r="T3295" i="7"/>
  <c r="T1821" i="7"/>
  <c r="T2835" i="7"/>
  <c r="T3726" i="7"/>
  <c r="T233" i="7"/>
  <c r="T3630" i="7"/>
  <c r="T4793" i="7"/>
  <c r="T1867" i="7"/>
  <c r="T4010" i="7"/>
  <c r="T61" i="7"/>
  <c r="T4821" i="7"/>
  <c r="T3737" i="7"/>
  <c r="T4320" i="7"/>
  <c r="T4957" i="7"/>
  <c r="T2657" i="7"/>
  <c r="T952" i="7"/>
  <c r="T1671" i="7"/>
  <c r="T1755" i="7"/>
  <c r="T2335" i="7"/>
  <c r="T3105" i="7"/>
  <c r="T1119" i="7"/>
  <c r="T1841" i="7"/>
  <c r="T3174" i="7"/>
  <c r="T3830" i="7"/>
  <c r="T1936" i="7"/>
  <c r="T2897" i="7"/>
  <c r="T2749" i="7"/>
  <c r="T3360" i="7"/>
  <c r="T3406" i="7"/>
  <c r="T3966" i="7"/>
  <c r="T616" i="7"/>
  <c r="T2530" i="7"/>
  <c r="T3375" i="7"/>
  <c r="T3862" i="7"/>
  <c r="T4434" i="7"/>
  <c r="T2663" i="7"/>
  <c r="T3454" i="7"/>
  <c r="T3535" i="7"/>
  <c r="T1313" i="7"/>
  <c r="T4083" i="7"/>
  <c r="T2644" i="7"/>
  <c r="T3512" i="7"/>
  <c r="T4076" i="7"/>
  <c r="T1159" i="7"/>
  <c r="T3793" i="7"/>
  <c r="T4594" i="7"/>
  <c r="T335" i="7"/>
  <c r="T3274" i="7"/>
  <c r="T4725" i="7"/>
  <c r="T964" i="7"/>
  <c r="T1890" i="7"/>
  <c r="T4350" i="7"/>
  <c r="T246" i="7"/>
  <c r="T3642" i="7"/>
  <c r="T4814" i="7"/>
  <c r="T4026" i="7"/>
  <c r="T4621" i="7"/>
  <c r="T713" i="7"/>
  <c r="T2656" i="7"/>
  <c r="T4295" i="7"/>
  <c r="T4835" i="7"/>
  <c r="T314" i="7"/>
  <c r="T2616" i="7"/>
  <c r="T3773" i="7"/>
  <c r="T4328" i="7"/>
  <c r="T4964" i="7"/>
  <c r="T509" i="7"/>
  <c r="T931" i="7"/>
  <c r="T1301" i="7"/>
  <c r="T955" i="7"/>
  <c r="T1772" i="7"/>
  <c r="T2565" i="7"/>
  <c r="T1779" i="7"/>
  <c r="T3181" i="7"/>
  <c r="T2377" i="7"/>
  <c r="T3249" i="7"/>
  <c r="T3418" i="7"/>
  <c r="T1964" i="7"/>
  <c r="T3035" i="7"/>
  <c r="T1820" i="7"/>
  <c r="T1911" i="7"/>
  <c r="T1736" i="7"/>
  <c r="T2777" i="7"/>
  <c r="T2734" i="7"/>
  <c r="T2673" i="7"/>
  <c r="T4047" i="7"/>
  <c r="T4453" i="7"/>
  <c r="T2454" i="7"/>
  <c r="T3478" i="7"/>
  <c r="T4089" i="7"/>
  <c r="T1332" i="7"/>
  <c r="T2982" i="7"/>
  <c r="T3583" i="7"/>
  <c r="T2654" i="7"/>
  <c r="T3827" i="7"/>
  <c r="T1713" i="7"/>
  <c r="T3836" i="7"/>
  <c r="T4608" i="7"/>
  <c r="T341" i="7"/>
  <c r="T2110" i="7"/>
  <c r="T4167" i="7"/>
  <c r="T1146" i="7"/>
  <c r="T1926" i="7"/>
  <c r="T2913" i="7"/>
  <c r="T259" i="7"/>
  <c r="T3652" i="7"/>
  <c r="T4828" i="7"/>
  <c r="T4043" i="7"/>
  <c r="T4628" i="7"/>
  <c r="T89" i="7"/>
  <c r="T764" i="7"/>
  <c r="T2670" i="7"/>
  <c r="T4336" i="7"/>
  <c r="T3835" i="7"/>
  <c r="T4971" i="7"/>
  <c r="T2709" i="7"/>
  <c r="T3554" i="7"/>
  <c r="T935" i="7"/>
  <c r="T1265" i="7"/>
  <c r="T3132" i="7"/>
  <c r="T1875" i="7"/>
  <c r="T726" i="7"/>
  <c r="T3271" i="7"/>
  <c r="T2555" i="7"/>
  <c r="T1845" i="7"/>
  <c r="T3599" i="7"/>
  <c r="T1925" i="7"/>
  <c r="T2979" i="7"/>
  <c r="T2854" i="7"/>
  <c r="T1888" i="7"/>
  <c r="T729" i="7"/>
  <c r="T2746" i="7"/>
  <c r="T3423" i="7"/>
  <c r="T4016" i="7"/>
  <c r="T963" i="7"/>
  <c r="T2610" i="7"/>
  <c r="T3910" i="7"/>
  <c r="T4469" i="7"/>
  <c r="T954" i="7"/>
  <c r="T4508" i="7"/>
  <c r="T2465" i="7"/>
  <c r="T1919" i="7"/>
  <c r="T2961" i="7"/>
  <c r="T3591" i="7"/>
  <c r="T2699" i="7"/>
  <c r="T3544" i="7"/>
  <c r="T4096" i="7"/>
  <c r="T1315" i="7"/>
  <c r="T3063" i="7"/>
  <c r="T669" i="7"/>
  <c r="T3052" i="7"/>
  <c r="T4644" i="7"/>
  <c r="T354" i="7"/>
  <c r="T3327" i="7"/>
  <c r="T4740" i="7"/>
  <c r="T1170" i="7"/>
  <c r="T4381" i="7"/>
  <c r="T4875" i="7"/>
  <c r="T272" i="7"/>
  <c r="T2254" i="7"/>
  <c r="T4382" i="7"/>
  <c r="T1988" i="7"/>
  <c r="T3184" i="7"/>
  <c r="T96" i="7"/>
  <c r="T1032" i="7"/>
  <c r="T2681" i="7"/>
  <c r="T4855" i="7"/>
  <c r="T380" i="7"/>
  <c r="T4344" i="7"/>
  <c r="T1756" i="7"/>
  <c r="T1383" i="7"/>
  <c r="T641" i="7"/>
  <c r="T2758" i="7"/>
  <c r="T1732" i="7"/>
  <c r="T3130" i="7"/>
  <c r="T2620" i="7"/>
  <c r="T3196" i="7"/>
  <c r="T763" i="7"/>
  <c r="T3278" i="7"/>
  <c r="T2611" i="7"/>
  <c r="T1989" i="7"/>
  <c r="T3076" i="7"/>
  <c r="T1884" i="7"/>
  <c r="T3606" i="7"/>
  <c r="T2988" i="7"/>
  <c r="T3379" i="7"/>
  <c r="T1912" i="7"/>
  <c r="T2873" i="7"/>
  <c r="T1047" i="7"/>
  <c r="T2779" i="7"/>
  <c r="T4077" i="7"/>
  <c r="T1008" i="7"/>
  <c r="T3398" i="7"/>
  <c r="T3939" i="7"/>
  <c r="T1080" i="7"/>
  <c r="T2729" i="7"/>
  <c r="T4088" i="7"/>
  <c r="T4527" i="7"/>
  <c r="T2477" i="7"/>
  <c r="T3527" i="7"/>
  <c r="T4122" i="7"/>
  <c r="T1593" i="7"/>
  <c r="T3031" i="7"/>
  <c r="T4102" i="7"/>
  <c r="T3855" i="7"/>
  <c r="T1102" i="7"/>
  <c r="T4690" i="7"/>
  <c r="T367" i="7"/>
  <c r="T3336" i="7"/>
  <c r="T1619" i="7"/>
  <c r="T2950" i="7"/>
  <c r="T4882" i="7"/>
  <c r="T306" i="7"/>
  <c r="T3727" i="7"/>
  <c r="T4876" i="7"/>
  <c r="T2057" i="7"/>
  <c r="T4383" i="7"/>
  <c r="T676" i="7"/>
  <c r="T1404" i="7"/>
  <c r="T1463" i="7"/>
  <c r="T2307" i="7"/>
  <c r="T703" i="7"/>
  <c r="T1685" i="7"/>
  <c r="T3157" i="7"/>
  <c r="T2628" i="7"/>
  <c r="T1938" i="7"/>
  <c r="T2064" i="7"/>
  <c r="T3092" i="7"/>
  <c r="T3043" i="7"/>
  <c r="T3620" i="7"/>
  <c r="T2995" i="7"/>
  <c r="T1859" i="7"/>
  <c r="T2948" i="7"/>
  <c r="T3392" i="7"/>
  <c r="T2890" i="7"/>
  <c r="T4517" i="7"/>
  <c r="T1155" i="7"/>
  <c r="T2763" i="7"/>
  <c r="T4114" i="7"/>
  <c r="T4541" i="7"/>
  <c r="T2596" i="7"/>
  <c r="T3002" i="7"/>
  <c r="T3631" i="7"/>
  <c r="T4164" i="7"/>
  <c r="T914" i="7"/>
  <c r="T3575" i="7"/>
  <c r="T1413" i="7"/>
  <c r="T3082" i="7"/>
  <c r="T3875" i="7"/>
  <c r="T3099" i="7"/>
  <c r="T3885" i="7"/>
  <c r="T4697" i="7"/>
  <c r="T374" i="7"/>
  <c r="T2303" i="7"/>
  <c r="T3345" i="7"/>
  <c r="T4781" i="7"/>
  <c r="T1535" i="7"/>
  <c r="T1641" i="7"/>
  <c r="T3824" i="7"/>
  <c r="T4397" i="7"/>
  <c r="T4896" i="7"/>
  <c r="T319" i="7"/>
  <c r="T4398" i="7"/>
  <c r="T4897" i="7"/>
  <c r="T2090" i="7"/>
  <c r="T3250" i="7"/>
  <c r="T4662" i="7"/>
  <c r="T1324" i="7"/>
  <c r="T4391" i="7"/>
  <c r="T454" i="7"/>
  <c r="T2790" i="7"/>
  <c r="T3859" i="7"/>
  <c r="T14" i="7"/>
  <c r="T645" i="7"/>
  <c r="T1702" i="7"/>
  <c r="T3241" i="7"/>
  <c r="T2682" i="7"/>
  <c r="T1961" i="7"/>
  <c r="T2142" i="7"/>
  <c r="T3219" i="7"/>
  <c r="T2633" i="7"/>
  <c r="T634" i="7"/>
  <c r="T2101" i="7"/>
  <c r="T3051" i="7"/>
  <c r="T3028" i="7"/>
  <c r="T2956" i="7"/>
  <c r="T3468" i="7"/>
  <c r="T1966" i="7"/>
  <c r="T1220" i="7"/>
  <c r="T2841" i="7"/>
  <c r="T1144" i="7"/>
  <c r="T3440" i="7"/>
  <c r="T1193" i="7"/>
  <c r="T4121" i="7"/>
  <c r="T4548" i="7"/>
  <c r="T2618" i="7"/>
  <c r="T2183" i="7"/>
  <c r="T4136" i="7"/>
  <c r="T3639" i="7"/>
  <c r="T4178" i="7"/>
  <c r="T1469" i="7"/>
  <c r="T3229" i="7"/>
  <c r="T3882" i="7"/>
  <c r="T1328" i="7"/>
  <c r="T3111" i="7"/>
  <c r="T381" i="7"/>
  <c r="T2318" i="7"/>
  <c r="T3376" i="7"/>
  <c r="T322" i="7"/>
  <c r="T1680" i="7"/>
  <c r="T1855" i="7"/>
  <c r="T2194" i="7"/>
  <c r="T3010" i="7"/>
  <c r="T4421" i="7"/>
  <c r="T4903" i="7"/>
  <c r="T2532" i="7"/>
  <c r="T4406" i="7"/>
  <c r="T4916" i="7"/>
  <c r="T2123" i="7"/>
  <c r="T1028" i="7"/>
  <c r="T1710" i="7"/>
  <c r="T1555" i="7"/>
  <c r="T2698" i="7"/>
  <c r="T3227" i="7"/>
  <c r="T2652" i="7"/>
  <c r="T3328" i="7"/>
  <c r="T698" i="7"/>
  <c r="T2126" i="7"/>
  <c r="T3068" i="7"/>
  <c r="T2017" i="7"/>
  <c r="T3475" i="7"/>
  <c r="T2924" i="7"/>
  <c r="T1433" i="7"/>
  <c r="T3457" i="7"/>
  <c r="T1309" i="7"/>
  <c r="T3701" i="7"/>
  <c r="T4128" i="7"/>
  <c r="T2653" i="7"/>
  <c r="T3567" i="7"/>
  <c r="T2253" i="7"/>
  <c r="T3041" i="7"/>
  <c r="T1810" i="7"/>
  <c r="T3081" i="7"/>
  <c r="T3687" i="7"/>
  <c r="T2789" i="7"/>
  <c r="T3607" i="7"/>
  <c r="T1505" i="7"/>
  <c r="T3246" i="7"/>
  <c r="T2362" i="7"/>
  <c r="T3396" i="7"/>
  <c r="T4353" i="7"/>
  <c r="T4803" i="7"/>
  <c r="T329" i="7"/>
  <c r="T1943" i="7"/>
  <c r="T1907" i="7"/>
  <c r="T4429" i="7"/>
  <c r="T4909" i="7"/>
  <c r="T358" i="7"/>
  <c r="T3754" i="7"/>
  <c r="T4936" i="7"/>
  <c r="T2174" i="7"/>
  <c r="T3293" i="7"/>
  <c r="T843" i="7"/>
  <c r="T860" i="7"/>
  <c r="T2409" i="7"/>
  <c r="T1044" i="7"/>
  <c r="T2215" i="7"/>
  <c r="T3334" i="7"/>
  <c r="T2756" i="7"/>
  <c r="T3543" i="7"/>
  <c r="T2235" i="7"/>
  <c r="T2043" i="7"/>
  <c r="T2080" i="7"/>
  <c r="T2972" i="7"/>
  <c r="T1525" i="7"/>
  <c r="T3505" i="7"/>
  <c r="T4179" i="7"/>
  <c r="T2821" i="7"/>
  <c r="T3480" i="7"/>
  <c r="T3974" i="7"/>
  <c r="T1409" i="7"/>
  <c r="T2900" i="7"/>
  <c r="T4135" i="7"/>
  <c r="T3731" i="7"/>
  <c r="T4198" i="7"/>
  <c r="T2819" i="7"/>
  <c r="T3615" i="7"/>
  <c r="T4206" i="7"/>
  <c r="T1578" i="7"/>
  <c r="T3231" i="7"/>
  <c r="T4732" i="7"/>
  <c r="T402" i="7"/>
  <c r="T2408" i="7"/>
  <c r="T4849" i="7"/>
  <c r="T1836" i="7"/>
  <c r="T3898" i="7"/>
  <c r="T4445" i="7"/>
  <c r="T399" i="7"/>
  <c r="T2600" i="7"/>
  <c r="T968" i="7"/>
  <c r="T1117" i="7"/>
  <c r="T868" i="7"/>
  <c r="T746" i="7"/>
  <c r="T1624" i="7"/>
  <c r="T1100" i="7"/>
  <c r="T1734" i="7"/>
  <c r="T1886" i="7"/>
  <c r="T2775" i="7"/>
  <c r="T2721" i="7"/>
  <c r="T2226" i="7"/>
  <c r="T3285" i="7"/>
  <c r="T3347" i="7"/>
  <c r="T1002" i="7"/>
  <c r="T3577" i="7"/>
  <c r="T3656" i="7"/>
  <c r="T2102" i="7"/>
  <c r="T2893" i="7"/>
  <c r="T3513" i="7"/>
  <c r="T1360" i="7"/>
  <c r="T3996" i="7"/>
  <c r="T816" i="7"/>
  <c r="T2910" i="7"/>
  <c r="T4142" i="7"/>
  <c r="T1390" i="7"/>
  <c r="T2708" i="7"/>
  <c r="T2293" i="7"/>
  <c r="T3071" i="7"/>
  <c r="T3776" i="7"/>
  <c r="T1376" i="7"/>
  <c r="T4240" i="7"/>
  <c r="T3273" i="7"/>
  <c r="T1552" i="7"/>
  <c r="T4753" i="7"/>
  <c r="T4864" i="7"/>
  <c r="T2094" i="7"/>
  <c r="T2289" i="7"/>
  <c r="T3906" i="7"/>
  <c r="T718" i="7"/>
  <c r="T1125" i="7"/>
  <c r="T999" i="7"/>
  <c r="T1791" i="7"/>
  <c r="T731" i="7"/>
  <c r="T3062" i="7"/>
  <c r="T2728" i="7"/>
  <c r="T1284" i="7"/>
  <c r="T2697" i="7"/>
  <c r="T3584" i="7"/>
  <c r="T3136" i="7"/>
  <c r="T2323" i="7"/>
  <c r="T3129" i="7"/>
  <c r="T2140" i="7"/>
  <c r="T3565" i="7"/>
  <c r="T2989" i="7"/>
  <c r="T2903" i="7"/>
  <c r="T3521" i="7"/>
  <c r="T4214" i="7"/>
  <c r="T1378" i="7"/>
  <c r="T4009" i="7"/>
  <c r="T1461" i="7"/>
  <c r="T3001" i="7"/>
  <c r="T3647" i="7"/>
  <c r="T4184" i="7"/>
  <c r="T2010" i="7"/>
  <c r="T3147" i="7"/>
  <c r="T3325" i="7"/>
  <c r="T3316" i="7"/>
  <c r="T4020" i="7"/>
  <c r="T4795" i="7"/>
  <c r="T416" i="7"/>
  <c r="T2479" i="7"/>
  <c r="T3506" i="7"/>
  <c r="T348" i="7"/>
  <c r="T2061" i="7"/>
  <c r="T2145" i="7"/>
  <c r="T2180" i="7"/>
  <c r="T4942" i="7"/>
  <c r="T433" i="7"/>
  <c r="T2655" i="7"/>
  <c r="T758" i="7"/>
  <c r="T2571" i="7"/>
  <c r="T2736" i="7"/>
  <c r="T2706" i="7"/>
  <c r="T3380" i="7"/>
  <c r="T2384" i="7"/>
  <c r="T2333" i="7"/>
  <c r="T3144" i="7"/>
  <c r="T2279" i="7"/>
  <c r="T3085" i="7"/>
  <c r="T2248" i="7"/>
  <c r="T2914" i="7"/>
  <c r="T4228" i="7"/>
  <c r="T897" i="7"/>
  <c r="T3752" i="7"/>
  <c r="T4170" i="7"/>
  <c r="T2317" i="7"/>
  <c r="T3783" i="7"/>
  <c r="T4191" i="7"/>
  <c r="T2042" i="7"/>
  <c r="T4246" i="7"/>
  <c r="T3648" i="7"/>
  <c r="T4253" i="7"/>
  <c r="T1795" i="7"/>
  <c r="T3358" i="7"/>
  <c r="T3931" i="7"/>
  <c r="T422" i="7"/>
  <c r="T3526" i="7"/>
  <c r="T4449" i="7"/>
  <c r="T4878" i="7"/>
  <c r="T2261" i="7"/>
  <c r="T2364" i="7"/>
  <c r="T3280" i="7"/>
  <c r="T4949" i="7"/>
  <c r="T446" i="7"/>
  <c r="T2735" i="7"/>
  <c r="T1211" i="7"/>
  <c r="T939" i="7"/>
  <c r="T2691" i="7"/>
  <c r="T1273" i="7"/>
  <c r="T2578" i="7"/>
  <c r="T2867" i="7"/>
  <c r="T1758" i="7"/>
  <c r="T2744" i="7"/>
  <c r="T3361" i="7"/>
  <c r="T2715" i="7"/>
  <c r="T3414" i="7"/>
  <c r="T2343" i="7"/>
  <c r="T3101" i="7"/>
  <c r="T2270" i="7"/>
  <c r="T2934" i="7"/>
  <c r="T3569" i="7"/>
  <c r="T4241" i="7"/>
  <c r="T1470" i="7"/>
  <c r="T4050" i="7"/>
  <c r="T1259" i="7"/>
  <c r="T1822" i="7"/>
  <c r="T3039" i="7"/>
  <c r="T2828" i="7"/>
  <c r="T3679" i="7"/>
  <c r="T3173" i="7"/>
  <c r="T2070" i="7"/>
  <c r="T4260" i="7"/>
  <c r="T2871" i="7"/>
  <c r="T3665" i="7"/>
  <c r="T1827" i="7"/>
  <c r="T3952" i="7"/>
  <c r="T4094" i="7"/>
  <c r="T2521" i="7"/>
  <c r="T3536" i="7"/>
  <c r="T4457" i="7"/>
  <c r="T361" i="7"/>
  <c r="T2162" i="7"/>
  <c r="T3311" i="7"/>
  <c r="T3993" i="7"/>
  <c r="T453" i="7"/>
  <c r="T4515" i="7"/>
  <c r="T1444" i="7"/>
  <c r="T1236" i="7"/>
  <c r="T1138" i="7"/>
  <c r="T1781" i="7"/>
  <c r="T2733" i="7"/>
  <c r="T3442" i="7"/>
  <c r="T2447" i="7"/>
  <c r="T2354" i="7"/>
  <c r="T615" i="7"/>
  <c r="T3255" i="7"/>
  <c r="T3109" i="7"/>
  <c r="T683" i="7"/>
  <c r="T2280" i="7"/>
  <c r="T2964" i="7"/>
  <c r="T4247" i="7"/>
  <c r="T3529" i="7"/>
  <c r="T1854" i="7"/>
  <c r="T3089" i="7"/>
  <c r="T3767" i="7"/>
  <c r="T4197" i="7"/>
  <c r="T1642" i="7"/>
  <c r="T2901" i="7"/>
  <c r="T3190" i="7"/>
  <c r="T3819" i="7"/>
  <c r="T4219" i="7"/>
  <c r="T2083" i="7"/>
  <c r="T3209" i="7"/>
  <c r="T4289" i="7"/>
  <c r="T3672" i="7"/>
  <c r="T4274" i="7"/>
  <c r="T3439" i="7"/>
  <c r="T1870" i="7"/>
  <c r="T3416" i="7"/>
  <c r="T4871" i="7"/>
  <c r="T3564" i="7"/>
  <c r="T4487" i="7"/>
  <c r="T4905" i="7"/>
  <c r="T2193" i="7"/>
  <c r="T2304" i="7"/>
  <c r="T2394" i="7"/>
  <c r="T2762" i="7"/>
  <c r="T2039" i="7"/>
  <c r="T3145" i="7"/>
  <c r="T2247" i="7"/>
  <c r="T2556" i="7"/>
  <c r="T2414" i="7"/>
  <c r="T2419" i="7"/>
  <c r="T2760" i="7"/>
  <c r="T3449" i="7"/>
  <c r="T1277" i="7"/>
  <c r="T2970" i="7"/>
  <c r="T3626" i="7"/>
  <c r="T659" i="7"/>
  <c r="T2375" i="7"/>
  <c r="T700" i="7"/>
  <c r="T3122" i="7"/>
  <c r="T3061" i="7"/>
  <c r="T1998" i="7"/>
  <c r="T2984" i="7"/>
  <c r="T3593" i="7"/>
  <c r="T1646" i="7"/>
  <c r="T2925" i="7"/>
  <c r="T3546" i="7"/>
  <c r="T4103" i="7"/>
  <c r="T1455" i="7"/>
  <c r="T1673" i="7"/>
  <c r="T2911" i="7"/>
  <c r="T3702" i="7"/>
  <c r="T2392" i="7"/>
  <c r="T3826" i="7"/>
  <c r="T2097" i="7"/>
  <c r="T3854" i="7"/>
  <c r="T3988" i="7"/>
  <c r="T1923" i="7"/>
  <c r="T4899" i="7"/>
  <c r="T489" i="7"/>
  <c r="T4938" i="7"/>
  <c r="T2210" i="7"/>
  <c r="T2522" i="7"/>
  <c r="T2453" i="7"/>
  <c r="T3342" i="7"/>
  <c r="T4571" i="7"/>
  <c r="T19" i="7"/>
  <c r="T3899" i="7"/>
  <c r="T4537" i="7"/>
  <c r="T2091" i="7"/>
  <c r="T769" i="7"/>
  <c r="T1016" i="7"/>
  <c r="T1076" i="7"/>
  <c r="T1947" i="7"/>
  <c r="T2801" i="7"/>
  <c r="T2475" i="7"/>
  <c r="T1937" i="7"/>
  <c r="T740" i="7"/>
  <c r="T2429" i="7"/>
  <c r="T3633" i="7"/>
  <c r="T3202" i="7"/>
  <c r="T3291" i="7"/>
  <c r="T801" i="7"/>
  <c r="T3553" i="7"/>
  <c r="T4110" i="7"/>
  <c r="T1489" i="7"/>
  <c r="T2922" i="7"/>
  <c r="T3709" i="7"/>
  <c r="T3228" i="7"/>
  <c r="T4233" i="7"/>
  <c r="T3874" i="7"/>
  <c r="T4316" i="7"/>
  <c r="T3695" i="7"/>
  <c r="T4303" i="7"/>
  <c r="T4002" i="7"/>
  <c r="T2684" i="7"/>
  <c r="T4958" i="7"/>
  <c r="T2243" i="7"/>
  <c r="T2536" i="7"/>
  <c r="T3352" i="7"/>
  <c r="T4084" i="7"/>
  <c r="T26" i="7"/>
  <c r="T997" i="7"/>
  <c r="T1174" i="7"/>
  <c r="T2665" i="7"/>
  <c r="T2595" i="7"/>
  <c r="T1694" i="7"/>
  <c r="T3640" i="7"/>
  <c r="T2566" i="7"/>
  <c r="T2405" i="7"/>
  <c r="T760" i="7"/>
  <c r="T3312" i="7"/>
  <c r="T2448" i="7"/>
  <c r="T2367" i="7"/>
  <c r="T3138" i="7"/>
  <c r="T2058" i="7"/>
  <c r="T3624" i="7"/>
  <c r="T1952" i="7"/>
  <c r="T4131" i="7"/>
  <c r="T1507" i="7"/>
  <c r="T2023" i="7"/>
  <c r="T3180" i="7"/>
  <c r="T4225" i="7"/>
  <c r="T1740" i="7"/>
  <c r="T3716" i="7"/>
  <c r="T3254" i="7"/>
  <c r="T3840" i="7"/>
  <c r="T3263" i="7"/>
  <c r="T4337" i="7"/>
  <c r="T1741" i="7"/>
  <c r="T3746" i="7"/>
  <c r="T2071" i="7"/>
  <c r="T3496" i="7"/>
  <c r="T4029" i="7"/>
  <c r="T4208" i="7"/>
  <c r="T510" i="7"/>
  <c r="T4554" i="7"/>
  <c r="T4979" i="7"/>
  <c r="T388" i="7"/>
  <c r="T2349" i="7"/>
  <c r="T2495" i="7"/>
  <c r="T2685" i="7"/>
  <c r="T4598" i="7"/>
  <c r="T33" i="7"/>
  <c r="T3917" i="7"/>
  <c r="T2694" i="7"/>
  <c r="T4359" i="7"/>
  <c r="T943" i="7"/>
  <c r="T1004" i="7"/>
  <c r="T839" i="7"/>
  <c r="T1569" i="7"/>
  <c r="T2767" i="7"/>
  <c r="T1972" i="7"/>
  <c r="T2474" i="7"/>
  <c r="T2461" i="7"/>
  <c r="T3469" i="7"/>
  <c r="T1708" i="7"/>
  <c r="T3042" i="7"/>
  <c r="T2510" i="7"/>
  <c r="T3372" i="7"/>
  <c r="T2459" i="7"/>
  <c r="T3159" i="7"/>
  <c r="T1063" i="7"/>
  <c r="T3093" i="7"/>
  <c r="T4283" i="7"/>
  <c r="T1968" i="7"/>
  <c r="T4138" i="7"/>
  <c r="T1562" i="7"/>
  <c r="T2066" i="7"/>
  <c r="T3198" i="7"/>
  <c r="T3839" i="7"/>
  <c r="T4232" i="7"/>
  <c r="T3272" i="7"/>
  <c r="T2331" i="7"/>
  <c r="T4343" i="7"/>
  <c r="T3761" i="7"/>
  <c r="T4330" i="7"/>
  <c r="T4035" i="7"/>
  <c r="T2272" i="7"/>
  <c r="T4216" i="7"/>
  <c r="T4567" i="7"/>
  <c r="T4986" i="7"/>
  <c r="T2378" i="7"/>
  <c r="T2551" i="7"/>
  <c r="T877" i="7"/>
  <c r="T4605" i="7"/>
  <c r="T1485" i="7"/>
  <c r="T724" i="7"/>
  <c r="T1869" i="7"/>
  <c r="T2635" i="7"/>
  <c r="T1960" i="7"/>
  <c r="T1982" i="7"/>
  <c r="T2492" i="7"/>
  <c r="T3518" i="7"/>
  <c r="T3497" i="7"/>
  <c r="T3058" i="7"/>
  <c r="T3655" i="7"/>
  <c r="T2703" i="7"/>
  <c r="T3269" i="7"/>
  <c r="T871" i="7"/>
  <c r="T2537" i="7"/>
  <c r="T3187" i="7"/>
  <c r="T3112" i="7"/>
  <c r="T4304" i="7"/>
  <c r="T3023" i="7"/>
  <c r="T3601" i="7"/>
  <c r="T4145" i="7"/>
  <c r="T1714" i="7"/>
  <c r="T2081" i="7"/>
  <c r="T3270" i="7"/>
  <c r="T3846" i="7"/>
  <c r="T3100" i="7"/>
  <c r="T2526" i="7"/>
  <c r="T3289" i="7"/>
  <c r="T3881" i="7"/>
  <c r="T4309" i="7"/>
  <c r="T4363" i="7"/>
  <c r="T3769" i="7"/>
  <c r="T2228" i="7"/>
  <c r="T3545" i="7"/>
  <c r="T2287" i="7"/>
  <c r="T3674" i="7"/>
  <c r="T4574" i="7"/>
  <c r="T4993" i="7"/>
  <c r="T2604" i="7"/>
  <c r="T3422" i="7"/>
  <c r="T4155" i="7"/>
  <c r="T4620" i="7"/>
  <c r="T60" i="7"/>
  <c r="T3994" i="7"/>
  <c r="T102" i="7"/>
  <c r="T1904" i="7"/>
  <c r="T2621" i="7"/>
  <c r="T3018" i="7"/>
  <c r="T1994" i="7"/>
  <c r="T2500" i="7"/>
  <c r="T2891" i="7"/>
  <c r="T3511" i="7"/>
  <c r="T1788" i="7"/>
  <c r="T3091" i="7"/>
  <c r="T2766" i="7"/>
  <c r="T1163" i="7"/>
  <c r="T2478" i="7"/>
  <c r="T2527" i="7"/>
  <c r="T3210" i="7"/>
  <c r="T1201" i="7"/>
  <c r="T2439" i="7"/>
  <c r="T3120" i="7"/>
  <c r="T3673" i="7"/>
  <c r="T4331" i="7"/>
  <c r="T3054" i="7"/>
  <c r="T4158" i="7"/>
  <c r="T730" i="7"/>
  <c r="T2124" i="7"/>
  <c r="T4265" i="7"/>
  <c r="T2562" i="7"/>
  <c r="T3307" i="7"/>
  <c r="T3888" i="7"/>
  <c r="T3119" i="7"/>
  <c r="T3560" i="7"/>
  <c r="T557" i="7"/>
  <c r="T2765" i="7"/>
  <c r="T4581" i="7"/>
  <c r="T43" i="7"/>
  <c r="T2535" i="7"/>
  <c r="T697" i="7"/>
  <c r="T3432" i="7"/>
  <c r="T4634" i="7"/>
  <c r="T67" i="7"/>
  <c r="T4606" i="7"/>
  <c r="T1546" i="7"/>
  <c r="T2198" i="7"/>
  <c r="T1348" i="7"/>
  <c r="T1665" i="7"/>
  <c r="T1864" i="7"/>
  <c r="T3678" i="7"/>
  <c r="T2908" i="7"/>
  <c r="T815" i="7"/>
  <c r="T2518" i="7"/>
  <c r="T1231" i="7"/>
  <c r="T3226" i="7"/>
  <c r="T1232" i="7"/>
  <c r="T2320" i="7"/>
  <c r="T3148" i="7"/>
  <c r="T3688" i="7"/>
  <c r="T3073" i="7"/>
  <c r="T3641" i="7"/>
  <c r="T2182" i="7"/>
  <c r="T3296" i="7"/>
  <c r="T3880" i="7"/>
  <c r="T1946" i="7"/>
  <c r="T3127" i="7"/>
  <c r="T3753" i="7"/>
  <c r="T3895" i="7"/>
  <c r="T4369" i="7"/>
  <c r="T4376" i="7"/>
  <c r="T3791" i="7"/>
  <c r="T2268" i="7"/>
  <c r="T3592" i="7"/>
  <c r="T2451" i="7"/>
  <c r="T3603" i="7"/>
  <c r="T570" i="7"/>
  <c r="T70" i="7"/>
  <c r="T429" i="7"/>
  <c r="T2817" i="7"/>
  <c r="T846" i="7"/>
  <c r="T3472" i="7"/>
  <c r="T4641" i="7"/>
  <c r="T95" i="7"/>
  <c r="T786" i="7"/>
  <c r="T3049" i="7"/>
  <c r="T4635" i="7"/>
  <c r="T4430" i="7"/>
  <c r="T307" i="7"/>
  <c r="T2299" i="7"/>
  <c r="T4108" i="7"/>
  <c r="T366" i="7"/>
  <c r="T2044" i="7"/>
  <c r="T2176" i="7"/>
  <c r="T605" i="7"/>
  <c r="T1219" i="7"/>
  <c r="T1407" i="7"/>
  <c r="T2119" i="7"/>
  <c r="T2136" i="7"/>
  <c r="T1640" i="7"/>
  <c r="T2087" i="7"/>
  <c r="T2687" i="7"/>
  <c r="T3692" i="7"/>
  <c r="T1835" i="7"/>
  <c r="T2941" i="7"/>
  <c r="T1263" i="7"/>
  <c r="T2547" i="7"/>
  <c r="T3419" i="7"/>
  <c r="T1248" i="7"/>
  <c r="T2575" i="7"/>
  <c r="T3233" i="7"/>
  <c r="T1250" i="7"/>
  <c r="T3256" i="7"/>
  <c r="T2347" i="7"/>
  <c r="T2085" i="7"/>
  <c r="T1128" i="7"/>
  <c r="T3894" i="7"/>
  <c r="T2009" i="7"/>
  <c r="T3155" i="7"/>
  <c r="T3768" i="7"/>
  <c r="T2608" i="7"/>
  <c r="T3324" i="7"/>
  <c r="T3901" i="7"/>
  <c r="T4418" i="7"/>
  <c r="T3373" i="7"/>
  <c r="T3916" i="7"/>
  <c r="T4404" i="7"/>
  <c r="T2172" i="7"/>
  <c r="T3804" i="7"/>
  <c r="T3600" i="7"/>
  <c r="T4063" i="7"/>
  <c r="T2549" i="7"/>
  <c r="T3612" i="7"/>
  <c r="T4313" i="7"/>
  <c r="T118" i="7"/>
  <c r="T577" i="7"/>
  <c r="T2804" i="7"/>
  <c r="T3765" i="7"/>
  <c r="T77" i="7"/>
  <c r="T442" i="7"/>
  <c r="T2930" i="7"/>
  <c r="T865" i="7"/>
  <c r="T3501" i="7"/>
  <c r="T4188" i="7"/>
  <c r="T4661" i="7"/>
  <c r="T3195" i="7"/>
  <c r="T4642" i="7"/>
  <c r="T144" i="7"/>
  <c r="T944" i="7"/>
  <c r="T2177" i="7"/>
  <c r="T2245" i="7"/>
  <c r="T2739" i="7"/>
  <c r="T2004" i="7"/>
  <c r="T2550" i="7"/>
  <c r="T2148" i="7"/>
  <c r="T1438" i="7"/>
  <c r="T2137" i="7"/>
  <c r="T1023" i="7"/>
  <c r="T2622" i="7"/>
  <c r="T1400" i="7"/>
  <c r="T2677" i="7"/>
  <c r="T1006" i="7"/>
  <c r="T3262" i="7"/>
  <c r="T2615" i="7"/>
  <c r="T3292" i="7"/>
  <c r="T2494" i="7"/>
  <c r="T3221" i="7"/>
  <c r="T3755" i="7"/>
  <c r="T4392" i="7"/>
  <c r="T3711" i="7"/>
  <c r="T1435" i="7"/>
  <c r="T2353" i="7"/>
  <c r="T3929" i="7"/>
  <c r="T4308" i="7"/>
  <c r="T2125" i="7"/>
  <c r="T4454" i="7"/>
  <c r="T3430" i="7"/>
  <c r="T4425" i="7"/>
  <c r="T2294" i="7"/>
  <c r="T2468" i="7"/>
  <c r="T4338" i="7"/>
  <c r="T617" i="7"/>
  <c r="T2978" i="7"/>
  <c r="T4637" i="7"/>
  <c r="T531" i="7"/>
  <c r="T1171" i="7"/>
  <c r="T4722" i="7"/>
  <c r="T143" i="7"/>
  <c r="T4132" i="7"/>
  <c r="T4675" i="7"/>
  <c r="T193" i="7"/>
  <c r="T2916" i="7"/>
  <c r="T3799" i="7"/>
  <c r="T959" i="7"/>
  <c r="T925" i="7"/>
  <c r="T1939" i="7"/>
  <c r="T2047" i="7"/>
  <c r="T1773" i="7"/>
  <c r="T2013" i="7"/>
  <c r="T2265" i="7"/>
  <c r="T1466" i="7"/>
  <c r="T1081" i="7"/>
  <c r="T3216" i="7"/>
  <c r="T1113" i="7"/>
  <c r="T2658" i="7"/>
  <c r="T2659" i="7"/>
  <c r="T2623" i="7"/>
  <c r="T3306" i="7"/>
  <c r="T3300" i="7"/>
  <c r="T3140" i="7"/>
  <c r="T3718" i="7"/>
  <c r="T3356" i="7"/>
  <c r="T3936" i="7"/>
  <c r="T4322" i="7"/>
  <c r="T2664" i="7"/>
  <c r="T3404" i="7"/>
  <c r="T3951" i="7"/>
  <c r="T3438" i="7"/>
  <c r="T3245" i="7"/>
  <c r="T1084" i="7"/>
  <c r="T749" i="7"/>
  <c r="T2646" i="7"/>
  <c r="T3654" i="7"/>
  <c r="T229" i="7"/>
  <c r="T694" i="7"/>
  <c r="T3861" i="7"/>
  <c r="T2088" i="7"/>
  <c r="T4244" i="7"/>
  <c r="T150" i="7"/>
  <c r="T1590" i="7"/>
  <c r="T4140" i="7"/>
  <c r="T861" i="7"/>
  <c r="T2938" i="7"/>
  <c r="T3817" i="7"/>
  <c r="T447" i="7"/>
  <c r="T3403" i="7"/>
  <c r="T4124" i="7"/>
  <c r="T207" i="7"/>
  <c r="T3493" i="7"/>
  <c r="T4174" i="7"/>
  <c r="T421" i="7"/>
  <c r="T2390" i="7"/>
  <c r="T2361" i="7"/>
  <c r="T3326" i="7"/>
  <c r="T4109" i="7"/>
  <c r="T671" i="7"/>
  <c r="T1412" i="7"/>
  <c r="T933" i="7"/>
  <c r="T1166" i="7"/>
  <c r="T2509" i="7"/>
  <c r="T2055" i="7"/>
  <c r="T3137" i="7"/>
  <c r="T2283" i="7"/>
  <c r="T1532" i="7"/>
  <c r="T1185" i="7"/>
  <c r="T1992" i="7"/>
  <c r="T2234" i="7"/>
  <c r="T2740" i="7"/>
  <c r="T1482" i="7"/>
  <c r="T2669" i="7"/>
  <c r="T3313" i="7"/>
  <c r="T4441" i="7"/>
  <c r="T4297" i="7"/>
  <c r="T2402" i="7"/>
  <c r="T4342" i="7"/>
  <c r="T3455" i="7"/>
  <c r="T3987" i="7"/>
  <c r="T3365" i="7"/>
  <c r="T3945" i="7"/>
  <c r="T1377" i="7"/>
  <c r="T1066" i="7"/>
  <c r="T3664" i="7"/>
  <c r="T4400" i="7"/>
  <c r="T717" i="7"/>
  <c r="T4657" i="7"/>
  <c r="T564" i="7"/>
  <c r="T2855" i="7"/>
  <c r="T4252" i="7"/>
  <c r="T4737" i="7"/>
  <c r="T1757" i="7"/>
  <c r="T3492" i="7"/>
  <c r="T4156" i="7"/>
  <c r="T1049" i="7"/>
  <c r="T467" i="7"/>
  <c r="T2435" i="7"/>
  <c r="T4222" i="7"/>
  <c r="T221" i="7"/>
  <c r="T441" i="7"/>
  <c r="T1895" i="7"/>
  <c r="T1700" i="7"/>
  <c r="T628" i="7"/>
  <c r="T1545" i="7"/>
  <c r="T3658" i="7"/>
  <c r="T2244" i="7"/>
  <c r="T2923" i="7"/>
  <c r="T2678" i="7"/>
  <c r="T3317" i="7"/>
  <c r="T2383" i="7"/>
  <c r="T3175" i="7"/>
  <c r="T3733" i="7"/>
  <c r="T1663" i="7"/>
  <c r="T3950" i="7"/>
  <c r="T3315" i="7"/>
  <c r="T1139" i="7"/>
  <c r="T3446" i="7"/>
  <c r="T3972" i="7"/>
  <c r="T727" i="7"/>
  <c r="T2840" i="7"/>
  <c r="T3463" i="7"/>
  <c r="T4461" i="7"/>
  <c r="T2356" i="7"/>
  <c r="T3965" i="7"/>
  <c r="T1393" i="7"/>
  <c r="T2725" i="7"/>
  <c r="T3064" i="7"/>
  <c r="T3928" i="7"/>
  <c r="T4670" i="7"/>
  <c r="T153" i="7"/>
  <c r="T2967" i="7"/>
  <c r="T3134" i="7"/>
  <c r="T1403" i="7"/>
  <c r="T3651" i="7"/>
  <c r="T171" i="7"/>
  <c r="T3502" i="7"/>
  <c r="T1118" i="7"/>
  <c r="T4950" i="7"/>
  <c r="T474" i="7"/>
  <c r="T3424" i="7"/>
  <c r="T4772" i="7"/>
  <c r="T3572" i="7"/>
  <c r="T1022" i="7"/>
  <c r="T1013" i="7"/>
  <c r="T1687" i="7"/>
  <c r="T1515" i="7"/>
  <c r="T1406" i="7"/>
  <c r="T662" i="7"/>
  <c r="T1863" i="7"/>
  <c r="T739" i="7"/>
  <c r="T1606" i="7"/>
  <c r="T3094" i="7"/>
  <c r="T3796" i="7"/>
  <c r="T2288" i="7"/>
  <c r="T3282" i="7"/>
  <c r="T2947" i="7"/>
  <c r="T1662" i="7"/>
  <c r="T1705" i="7"/>
  <c r="T1385" i="7"/>
  <c r="T2704" i="7"/>
  <c r="T3320" i="7"/>
  <c r="T1676" i="7"/>
  <c r="T2723" i="7"/>
  <c r="T3354" i="7"/>
  <c r="T3350" i="7"/>
  <c r="T4496" i="7"/>
  <c r="T2444" i="7"/>
  <c r="T3785" i="7"/>
  <c r="T4351" i="7"/>
  <c r="T4368" i="7"/>
  <c r="T2743" i="7"/>
  <c r="T3486" i="7"/>
  <c r="T4034" i="7"/>
  <c r="T936" i="7"/>
  <c r="T2859" i="7"/>
  <c r="T2552" i="7"/>
  <c r="T2883" i="7"/>
  <c r="T3762" i="7"/>
  <c r="T1258" i="7"/>
  <c r="T2816" i="7"/>
  <c r="T3738" i="7"/>
  <c r="T4510" i="7"/>
  <c r="T281" i="7"/>
  <c r="T4004" i="7"/>
  <c r="T4684" i="7"/>
  <c r="T167" i="7"/>
  <c r="T3027" i="7"/>
  <c r="T1725" i="7"/>
  <c r="T2503" i="7"/>
  <c r="T4302" i="7"/>
  <c r="T192" i="7"/>
  <c r="T1920" i="7"/>
  <c r="T4189" i="7"/>
  <c r="T1300" i="7"/>
  <c r="T3977" i="7"/>
  <c r="T529" i="7"/>
  <c r="T3464" i="7"/>
  <c r="T4254" i="7"/>
  <c r="T4786" i="7"/>
  <c r="T3611" i="7"/>
  <c r="T4904" i="7"/>
  <c r="T481" i="7"/>
  <c r="T2507" i="7"/>
  <c r="T3405" i="7"/>
  <c r="T1550" i="7"/>
  <c r="T677" i="7"/>
  <c r="T748" i="7"/>
  <c r="T1090" i="7"/>
  <c r="T1874" i="7"/>
  <c r="T1621" i="7"/>
  <c r="T2154" i="7"/>
  <c r="T3685" i="7"/>
  <c r="T2971" i="7"/>
  <c r="T1719" i="7"/>
  <c r="T3537" i="7"/>
  <c r="T2829" i="7"/>
  <c r="T2713" i="7"/>
  <c r="T3333" i="7"/>
  <c r="T1706" i="7"/>
  <c r="T2741" i="7"/>
  <c r="T3367" i="7"/>
  <c r="T2457" i="7"/>
  <c r="T3265" i="7"/>
  <c r="T3813" i="7"/>
  <c r="T4000" i="7"/>
  <c r="T2368" i="7"/>
  <c r="T3357" i="7"/>
  <c r="T2764" i="7"/>
  <c r="T4041" i="7"/>
  <c r="T2892" i="7"/>
  <c r="T3520" i="7"/>
  <c r="T4488" i="7"/>
  <c r="T2585" i="7"/>
  <c r="T4015" i="7"/>
  <c r="T3777" i="7"/>
  <c r="T1613" i="7"/>
  <c r="T3747" i="7"/>
  <c r="T288" i="7"/>
  <c r="T1764" i="7"/>
  <c r="T188" i="7"/>
  <c r="T937" i="7"/>
  <c r="T3222" i="7"/>
  <c r="T1766" i="7"/>
  <c r="T2719" i="7"/>
  <c r="T4807" i="7"/>
  <c r="T875" i="7"/>
  <c r="T2955" i="7"/>
  <c r="T2508" i="7"/>
  <c r="T1636" i="7"/>
  <c r="T3110" i="7"/>
  <c r="T3809" i="7"/>
  <c r="T2203" i="7"/>
  <c r="T1789" i="7"/>
  <c r="T2731" i="7"/>
  <c r="T3339" i="7"/>
  <c r="T3383" i="7"/>
  <c r="T3946" i="7"/>
  <c r="T3821" i="7"/>
  <c r="T4399" i="7"/>
  <c r="T3381" i="7"/>
  <c r="T1503" i="7"/>
  <c r="T2808" i="7"/>
  <c r="T3503" i="7"/>
  <c r="T4048" i="7"/>
  <c r="T1157" i="7"/>
  <c r="T2932" i="7"/>
  <c r="T4502" i="7"/>
  <c r="T3756" i="7"/>
  <c r="T308" i="7"/>
  <c r="T1800" i="7"/>
  <c r="T195" i="7"/>
  <c r="T1034" i="7"/>
  <c r="T821" i="7"/>
  <c r="T4765" i="7"/>
  <c r="T4599" i="7"/>
  <c r="T48" i="7"/>
  <c r="T3514" i="7"/>
  <c r="T4270" i="7"/>
  <c r="T2118" i="7"/>
  <c r="T2131" i="7"/>
  <c r="T4181" i="7"/>
  <c r="T3072" i="7"/>
  <c r="T4478" i="7"/>
  <c r="T117" i="7"/>
  <c r="T1615" i="7"/>
  <c r="T1799" i="7"/>
  <c r="T4615" i="7"/>
  <c r="T8" i="7"/>
  <c r="T1653" i="7"/>
  <c r="T2858" i="7"/>
  <c r="T2442" i="7"/>
  <c r="T3828" i="7"/>
  <c r="T2974" i="7"/>
  <c r="T1944" i="7"/>
  <c r="T1473" i="7"/>
  <c r="T674" i="7"/>
  <c r="T3126" i="7"/>
  <c r="T4511" i="7"/>
  <c r="T3778" i="7"/>
  <c r="T3659" i="7"/>
  <c r="T4066" i="7"/>
  <c r="T2847" i="7"/>
  <c r="T2674" i="7"/>
  <c r="T2277" i="7"/>
  <c r="T1844" i="7"/>
  <c r="T3408" i="7"/>
  <c r="T2462" i="7"/>
  <c r="T3667" i="7"/>
  <c r="T3322" i="7"/>
  <c r="T3057" i="7"/>
  <c r="T3178" i="7"/>
  <c r="T2962" i="7"/>
  <c r="T3871" i="7"/>
  <c r="T4187" i="7"/>
  <c r="T3447" i="7"/>
  <c r="T4575" i="7"/>
  <c r="T4261" i="7"/>
  <c r="T4199" i="7"/>
  <c r="T3185" i="7"/>
  <c r="T4061" i="7"/>
  <c r="T3008" i="7"/>
  <c r="T4013" i="7"/>
  <c r="T3547" i="7"/>
  <c r="T3990" i="7"/>
  <c r="T2486" i="7"/>
  <c r="T3794" i="7"/>
  <c r="T4535" i="7"/>
  <c r="T3402" i="7"/>
  <c r="T4317" i="7"/>
  <c r="T594" i="7"/>
  <c r="T4200" i="7"/>
  <c r="T91" i="7"/>
  <c r="T4846" i="7"/>
  <c r="T4486" i="7"/>
  <c r="T4792" i="7"/>
  <c r="T4696" i="7"/>
  <c r="T4561" i="7"/>
  <c r="T4736" i="7"/>
  <c r="T4192" i="7"/>
  <c r="T2613" i="7"/>
  <c r="T2159" i="7"/>
  <c r="T68" i="7"/>
  <c r="T4165" i="7"/>
  <c r="T4801" i="7"/>
  <c r="T273" i="7"/>
  <c r="T2560" i="7"/>
  <c r="T4493" i="7"/>
  <c r="T1654" i="7"/>
  <c r="T3444" i="7"/>
  <c r="T1638" i="7"/>
  <c r="T1990" i="7"/>
  <c r="T21" i="7"/>
  <c r="T2242" i="7"/>
  <c r="T1970" i="7"/>
  <c r="T2496" i="7"/>
  <c r="T3838" i="7"/>
  <c r="T3288" i="7"/>
  <c r="T3203" i="7"/>
  <c r="T2050" i="7"/>
  <c r="T1549" i="7"/>
  <c r="T946" i="7"/>
  <c r="T650" i="7"/>
  <c r="T1881" i="7"/>
  <c r="T3891" i="7"/>
  <c r="T3682" i="7"/>
  <c r="T4106" i="7"/>
  <c r="T1816" i="7"/>
  <c r="T2833" i="7"/>
  <c r="T2185" i="7"/>
  <c r="T2484" i="7"/>
  <c r="T3691" i="7"/>
  <c r="T3509" i="7"/>
  <c r="T3095" i="7"/>
  <c r="T3556" i="7"/>
  <c r="T4272" i="7"/>
  <c r="T3279" i="7"/>
  <c r="T4073" i="7"/>
  <c r="T3034" i="7"/>
  <c r="T4025" i="7"/>
  <c r="T3595" i="7"/>
  <c r="T4051" i="7"/>
  <c r="T3792" i="7"/>
  <c r="T4113" i="7"/>
  <c r="T3808" i="7"/>
  <c r="T3152" i="7"/>
  <c r="T1749" i="7"/>
  <c r="T4490" i="7"/>
  <c r="T3570" i="7"/>
  <c r="T4358" i="7"/>
  <c r="T73" i="7"/>
  <c r="T4987" i="7"/>
  <c r="T4215" i="7"/>
  <c r="T4761" i="7"/>
  <c r="T516" i="7"/>
  <c r="T4127" i="7"/>
  <c r="T4249" i="7"/>
  <c r="T4735" i="7"/>
  <c r="T4111" i="7"/>
  <c r="T4224" i="7"/>
  <c r="T2456" i="7"/>
  <c r="T1848" i="7"/>
  <c r="T2599" i="7"/>
  <c r="T3869" i="7"/>
  <c r="T4432" i="7"/>
  <c r="T2227" i="7"/>
  <c r="T2792" i="7"/>
  <c r="T4808" i="7"/>
  <c r="T320" i="7"/>
  <c r="T3690" i="7"/>
  <c r="T4509" i="7"/>
  <c r="T1850" i="7"/>
  <c r="T2074" i="7"/>
  <c r="T4125" i="7"/>
  <c r="T28" i="7"/>
  <c r="T2348" i="7"/>
  <c r="T2035" i="7"/>
  <c r="T3696" i="7"/>
  <c r="T2553" i="7"/>
  <c r="T3215" i="7"/>
  <c r="T3168" i="7"/>
  <c r="T3834" i="7"/>
  <c r="T3857" i="7"/>
  <c r="T1954" i="7"/>
  <c r="T3912" i="7"/>
  <c r="T2648" i="7"/>
  <c r="T1290" i="7"/>
  <c r="T2084" i="7"/>
  <c r="T2501" i="7"/>
  <c r="T1021" i="7"/>
  <c r="T3242" i="7"/>
  <c r="T3704" i="7"/>
  <c r="T3539" i="7"/>
  <c r="T3113" i="7"/>
  <c r="T3244" i="7"/>
  <c r="T3940" i="7"/>
  <c r="T4762" i="7"/>
  <c r="T4229" i="7"/>
  <c r="T3571" i="7"/>
  <c r="T4591" i="7"/>
  <c r="T4315" i="7"/>
  <c r="T4347" i="7"/>
  <c r="T3387" i="7"/>
  <c r="T4086" i="7"/>
  <c r="T4038" i="7"/>
  <c r="T3610" i="7"/>
  <c r="T1136" i="7"/>
  <c r="T3820" i="7"/>
  <c r="T2993" i="7"/>
  <c r="T1997" i="7"/>
  <c r="T3637" i="7"/>
  <c r="T3780" i="7"/>
  <c r="T4370" i="7"/>
  <c r="T81" i="7"/>
  <c r="T4123" i="7"/>
  <c r="T220" i="7"/>
  <c r="T4770" i="7"/>
  <c r="T524" i="7"/>
  <c r="T107" i="7"/>
  <c r="T4874" i="7"/>
  <c r="T4263" i="7"/>
  <c r="T4264" i="7"/>
  <c r="T4804" i="7"/>
  <c r="T4580" i="7"/>
  <c r="T4395" i="7"/>
  <c r="T4889" i="7"/>
  <c r="T4672" i="7"/>
  <c r="T3323" i="7"/>
  <c r="T104" i="7"/>
  <c r="T4530" i="7"/>
  <c r="T138" i="7"/>
  <c r="T3602" i="7"/>
  <c r="T1780" i="7"/>
  <c r="T2109" i="7"/>
  <c r="T3304" i="7"/>
  <c r="T35" i="7"/>
  <c r="T3750" i="7"/>
  <c r="T3401" i="7"/>
  <c r="T3115" i="7"/>
  <c r="T2455" i="7"/>
  <c r="T3868" i="7"/>
  <c r="T4555" i="7"/>
  <c r="T3879" i="7"/>
  <c r="T1981" i="7"/>
  <c r="T3986" i="7"/>
  <c r="T3707" i="7"/>
  <c r="T4037" i="7"/>
  <c r="T1686" i="7"/>
  <c r="T2569" i="7"/>
  <c r="T1362" i="7"/>
  <c r="T996" i="7"/>
  <c r="T3739" i="7"/>
  <c r="T3616" i="7"/>
  <c r="T3162" i="7"/>
  <c r="T3308" i="7"/>
  <c r="T3997" i="7"/>
  <c r="T4798" i="7"/>
  <c r="T3623" i="7"/>
  <c r="T4626" i="7"/>
  <c r="T3431" i="7"/>
  <c r="T3896" i="7"/>
  <c r="T3550" i="7"/>
  <c r="T3201" i="7"/>
  <c r="T3670" i="7"/>
  <c r="T106" i="7"/>
  <c r="T13" i="7"/>
  <c r="T252" i="7"/>
  <c r="T4819" i="7"/>
  <c r="T532" i="7"/>
  <c r="T116" i="7"/>
  <c r="T4276" i="7"/>
  <c r="T4597" i="7"/>
  <c r="T4150" i="7"/>
  <c r="T4307" i="7"/>
  <c r="T4204" i="7"/>
  <c r="T4631" i="7"/>
  <c r="T4267" i="7"/>
  <c r="T2267" i="7"/>
  <c r="T2722" i="7"/>
  <c r="T2650" i="7"/>
  <c r="T1339" i="7"/>
  <c r="T111" i="7"/>
  <c r="T4545" i="7"/>
  <c r="T3700" i="7"/>
  <c r="T228" i="7"/>
  <c r="T4650" i="7"/>
  <c r="T3275" i="7"/>
  <c r="T2607" i="7"/>
  <c r="T3890" i="7"/>
  <c r="T3427" i="7"/>
  <c r="T2487" i="7"/>
  <c r="T2072" i="7"/>
  <c r="T2099" i="7"/>
  <c r="T3235" i="7"/>
  <c r="T1228" i="7"/>
  <c r="T804" i="7"/>
  <c r="T2830" i="7"/>
  <c r="T4057" i="7"/>
  <c r="T2155" i="7"/>
  <c r="T1271" i="7"/>
  <c r="T1387" i="7"/>
  <c r="T3368" i="7"/>
  <c r="T3865" i="7"/>
  <c r="T3628" i="7"/>
  <c r="T4071" i="7"/>
  <c r="T4815" i="7"/>
  <c r="T3749" i="7"/>
  <c r="T3721" i="7"/>
  <c r="T4367" i="7"/>
  <c r="T3523" i="7"/>
  <c r="T4168" i="7"/>
  <c r="T3450" i="7"/>
  <c r="T4134" i="7"/>
  <c r="T3118" i="7"/>
  <c r="T3878" i="7"/>
  <c r="T3534" i="7"/>
  <c r="T3938" i="7"/>
  <c r="T3598" i="7"/>
  <c r="T3953" i="7"/>
  <c r="T4427" i="7"/>
  <c r="T115" i="7"/>
  <c r="T4259" i="7"/>
  <c r="T30" i="7"/>
  <c r="T4443" i="7"/>
  <c r="T4829" i="7"/>
  <c r="T125" i="7"/>
  <c r="T4902" i="7"/>
  <c r="T4607" i="7"/>
  <c r="T4348" i="7"/>
  <c r="T4266" i="7"/>
  <c r="T103" i="7"/>
  <c r="T4117" i="7"/>
  <c r="T226" i="7"/>
  <c r="T4709" i="7"/>
  <c r="T2421" i="7"/>
  <c r="T2493" i="7"/>
  <c r="T4329" i="7"/>
  <c r="T178" i="7"/>
  <c r="T4841" i="7"/>
  <c r="T3719" i="7"/>
  <c r="T2324" i="7"/>
  <c r="T3795" i="7"/>
  <c r="T3287" i="7"/>
  <c r="T899" i="7"/>
  <c r="T3461" i="7"/>
  <c r="T2525" i="7"/>
  <c r="T2278" i="7"/>
  <c r="T3248" i="7"/>
  <c r="T3963" i="7"/>
  <c r="T2291" i="7"/>
  <c r="T1203" i="7"/>
  <c r="T3801" i="7"/>
  <c r="T1787" i="7"/>
  <c r="T1837" i="7"/>
  <c r="T2250" i="7"/>
  <c r="T2232" i="7"/>
  <c r="T2041" i="7"/>
  <c r="T3887" i="7"/>
  <c r="T3787" i="7"/>
  <c r="T3764" i="7"/>
  <c r="T3369" i="7"/>
  <c r="T4824" i="7"/>
  <c r="T4314" i="7"/>
  <c r="T3735" i="7"/>
  <c r="T4678" i="7"/>
  <c r="T4378" i="7"/>
  <c r="T2352" i="7"/>
  <c r="T4148" i="7"/>
  <c r="T3905" i="7"/>
  <c r="T4203" i="7"/>
  <c r="T3549" i="7"/>
  <c r="T3359" i="7"/>
  <c r="T3734" i="7"/>
  <c r="T133" i="7"/>
  <c r="T47" i="7"/>
  <c r="T4484" i="7"/>
  <c r="T142" i="7"/>
  <c r="T4927" i="7"/>
  <c r="T4333" i="7"/>
  <c r="T4618" i="7"/>
  <c r="T4389" i="7"/>
  <c r="T4379" i="7"/>
  <c r="T112" i="7"/>
  <c r="T4159" i="7"/>
  <c r="T4437" i="7"/>
  <c r="T4985" i="7"/>
  <c r="T4729" i="7"/>
  <c r="T4456" i="7"/>
  <c r="T813" i="7"/>
  <c r="T1189" i="7"/>
  <c r="T4286" i="7"/>
  <c r="T199" i="7"/>
  <c r="T158" i="7"/>
  <c r="T4230" i="7"/>
  <c r="T4862" i="7"/>
  <c r="T522" i="7"/>
  <c r="T2316" i="7"/>
  <c r="T3395" i="7"/>
  <c r="T4182" i="7"/>
  <c r="T4663" i="7"/>
  <c r="T97" i="7"/>
  <c r="T2589" i="7"/>
  <c r="T2341" i="7"/>
  <c r="T3805" i="7"/>
  <c r="T3329" i="7"/>
  <c r="T2781" i="7"/>
  <c r="T1325" i="7"/>
  <c r="T3484" i="7"/>
  <c r="T3260" i="7"/>
  <c r="T3975" i="7"/>
  <c r="T1857" i="7"/>
  <c r="T2428" i="7"/>
  <c r="T3823" i="7"/>
  <c r="T2886" i="7"/>
  <c r="T4137" i="7"/>
  <c r="T1862" i="7"/>
  <c r="T3467" i="7"/>
  <c r="T3920" i="7"/>
  <c r="T3798" i="7"/>
  <c r="T3775" i="7"/>
  <c r="T3382" i="7"/>
  <c r="T3540" i="7"/>
  <c r="T4377" i="7"/>
  <c r="T3913" i="7"/>
  <c r="T4686" i="7"/>
  <c r="T4483" i="7"/>
  <c r="T3625" i="7"/>
  <c r="T2443" i="7"/>
  <c r="T3904" i="7"/>
  <c r="T3991" i="7"/>
  <c r="T3516" i="7"/>
  <c r="T3686" i="7"/>
  <c r="T3748" i="7"/>
  <c r="T1697" i="7"/>
  <c r="T3389" i="7"/>
  <c r="T179" i="7"/>
  <c r="T4245" i="7"/>
  <c r="T2838" i="7"/>
  <c r="T3843" i="7"/>
  <c r="T4501" i="7"/>
  <c r="T328" i="7"/>
  <c r="T2192" i="7"/>
  <c r="T3425" i="7"/>
  <c r="T4231" i="7"/>
  <c r="T2617" i="7"/>
  <c r="T2400" i="7"/>
  <c r="T3848" i="7"/>
  <c r="T3426" i="7"/>
  <c r="T2990" i="7"/>
  <c r="T1458" i="7"/>
  <c r="T3341" i="7"/>
  <c r="T3335" i="7"/>
  <c r="T2724" i="7"/>
  <c r="T2582" i="7"/>
  <c r="T2051" i="7"/>
  <c r="T2151" i="7"/>
  <c r="T1094" i="7"/>
  <c r="T2388" i="7"/>
  <c r="T2994" i="7"/>
  <c r="T3479" i="7"/>
  <c r="T4176" i="7"/>
  <c r="T4840" i="7"/>
  <c r="T3797" i="7"/>
  <c r="T4702" i="7"/>
  <c r="T4431" i="7"/>
  <c r="T4503" i="7"/>
  <c r="T3660" i="7"/>
  <c r="T3186" i="7"/>
  <c r="T3609" i="7"/>
  <c r="T4235" i="7"/>
  <c r="T3684" i="7"/>
  <c r="T3715" i="7"/>
  <c r="T3810" i="7"/>
  <c r="T3825" i="7"/>
  <c r="T2541" i="7"/>
  <c r="T3681" i="7"/>
  <c r="T3510" i="7"/>
  <c r="T3413" i="7"/>
  <c r="T160" i="7"/>
  <c r="T4455" i="7"/>
  <c r="T3343" i="7"/>
  <c r="T4287" i="7"/>
  <c r="T4883" i="7"/>
  <c r="T2865" i="7"/>
  <c r="T3851" i="7"/>
  <c r="T4614" i="7"/>
  <c r="T334" i="7"/>
  <c r="T2271" i="7"/>
  <c r="T2376" i="7"/>
  <c r="T3465" i="7"/>
  <c r="T4239" i="7"/>
  <c r="T139" i="7"/>
  <c r="T2671" i="7"/>
  <c r="T2513" i="7"/>
  <c r="T1704" i="7"/>
  <c r="T3415" i="7"/>
  <c r="T3445" i="7"/>
  <c r="T2546" i="7"/>
  <c r="T4006" i="7"/>
  <c r="T4017" i="7"/>
  <c r="T2173" i="7"/>
  <c r="T2132" i="7"/>
  <c r="T2411" i="7"/>
  <c r="T2523" i="7"/>
  <c r="T3009" i="7"/>
  <c r="T2592" i="7"/>
  <c r="T825" i="7"/>
  <c r="T3428" i="7"/>
  <c r="T3482" i="7"/>
  <c r="T4218" i="7"/>
  <c r="T4452" i="7"/>
  <c r="T3842" i="7"/>
  <c r="T4747" i="7"/>
  <c r="T4521" i="7"/>
  <c r="T3676" i="7"/>
  <c r="T3451" i="7"/>
  <c r="T4014" i="7"/>
  <c r="T3530" i="7"/>
  <c r="T4212" i="7"/>
  <c r="T4065" i="7"/>
  <c r="T4277" i="7"/>
  <c r="T4042" i="7"/>
  <c r="T3653" i="7"/>
  <c r="T4604" i="7"/>
  <c r="T168" i="7"/>
  <c r="T1026" i="7"/>
  <c r="T3629" i="7"/>
  <c r="T2631" i="7"/>
  <c r="T3980" i="7"/>
  <c r="T2332" i="7"/>
  <c r="T3961" i="7"/>
  <c r="T4470" i="7"/>
  <c r="T1672" i="7"/>
  <c r="T4374" i="7"/>
  <c r="T3867" i="7"/>
  <c r="T3876" i="7"/>
  <c r="T4523" i="7"/>
  <c r="T340" i="7"/>
  <c r="T4255" i="7"/>
  <c r="T2683" i="7"/>
  <c r="T2639" i="7"/>
  <c r="T679" i="7"/>
  <c r="T3084" i="7"/>
  <c r="T1752" i="7"/>
  <c r="T3474" i="7"/>
  <c r="T672" i="7"/>
  <c r="T2262" i="7"/>
  <c r="T3388" i="7"/>
  <c r="T4036" i="7"/>
  <c r="T3022" i="7"/>
  <c r="T3954" i="7"/>
  <c r="T1813" i="7"/>
  <c r="T2544" i="7"/>
  <c r="T3106" i="7"/>
  <c r="T851" i="7"/>
  <c r="T3877" i="7"/>
  <c r="T3832" i="7"/>
  <c r="T4857" i="7"/>
  <c r="T4462" i="7"/>
  <c r="T4095" i="7"/>
  <c r="T4549" i="7"/>
  <c r="T3708" i="7"/>
  <c r="T3259" i="7"/>
  <c r="T3786" i="7"/>
  <c r="T4223" i="7"/>
  <c r="T4079" i="7"/>
  <c r="T4290" i="7"/>
  <c r="T3759" i="7"/>
  <c r="T3883" i="7"/>
  <c r="T4294" i="7"/>
  <c r="T4411" i="7"/>
  <c r="T2420" i="7"/>
  <c r="T3016" i="7"/>
  <c r="T4485" i="7"/>
  <c r="T3483" i="7"/>
  <c r="T4910" i="7"/>
  <c r="T3892" i="7"/>
  <c r="T3884" i="7"/>
  <c r="T353" i="7"/>
  <c r="T4271" i="7"/>
  <c r="T4746" i="7"/>
  <c r="T2803" i="7"/>
  <c r="T2842" i="7"/>
  <c r="T1112" i="7"/>
  <c r="T1823" i="7"/>
  <c r="T1115" i="7"/>
  <c r="T2953" i="7"/>
  <c r="T2399" i="7"/>
  <c r="T3400" i="7"/>
  <c r="T4055" i="7"/>
  <c r="T2339" i="7"/>
  <c r="T3998" i="7"/>
  <c r="T2202" i="7"/>
  <c r="T2519" i="7"/>
  <c r="T2567" i="7"/>
  <c r="T2700" i="7"/>
  <c r="T3856" i="7"/>
  <c r="T3498" i="7"/>
  <c r="T3644" i="7"/>
  <c r="T4282" i="7"/>
  <c r="T4866" i="7"/>
  <c r="T4107" i="7"/>
  <c r="T4771" i="7"/>
  <c r="T3346" i="7"/>
  <c r="T3873" i="7"/>
  <c r="T3627" i="7"/>
  <c r="T4234" i="7"/>
  <c r="T4321" i="7"/>
  <c r="T4139" i="7"/>
  <c r="T3897" i="7"/>
  <c r="T4082" i="7"/>
  <c r="T4646" i="7"/>
  <c r="T203" i="7"/>
  <c r="T4497" i="7"/>
  <c r="T3090" i="7"/>
  <c r="T3699" i="7"/>
  <c r="T1536" i="7"/>
  <c r="T4649" i="7"/>
  <c r="T2588" i="7"/>
  <c r="T4766" i="7"/>
  <c r="T2875" i="7"/>
  <c r="T1242" i="7"/>
  <c r="T3566" i="7"/>
  <c r="T3156" i="7"/>
  <c r="T1866" i="7"/>
  <c r="T830" i="7"/>
  <c r="T1668" i="7"/>
  <c r="T2793" i="7"/>
  <c r="T2472" i="7"/>
  <c r="T4087" i="7"/>
  <c r="T2471" i="7"/>
  <c r="T4027" i="7"/>
  <c r="T2340" i="7"/>
  <c r="T2649" i="7"/>
  <c r="T2460" i="7"/>
  <c r="T3378" i="7"/>
  <c r="T2937" i="7"/>
  <c r="T4133" i="7"/>
  <c r="T4033" i="7"/>
  <c r="T3932" i="7"/>
  <c r="T3590" i="7"/>
  <c r="T3604" i="7"/>
  <c r="T4325" i="7"/>
  <c r="T4884" i="7"/>
  <c r="T4520" i="7"/>
  <c r="T4119" i="7"/>
  <c r="T4529" i="7"/>
  <c r="T1945" i="7"/>
  <c r="T3784" i="7"/>
  <c r="T3409" i="7"/>
  <c r="T3915" i="7"/>
  <c r="T3802" i="7"/>
  <c r="T2874" i="7"/>
  <c r="T3697" i="7"/>
  <c r="T2933" i="7"/>
  <c r="T2638" i="7"/>
  <c r="T3924" i="7"/>
  <c r="T3779" i="7"/>
  <c r="T3911" i="7"/>
  <c r="T4129" i="7"/>
  <c r="T4556" i="7"/>
  <c r="T636" i="7"/>
  <c r="T1718" i="7"/>
  <c r="T2614" i="7"/>
  <c r="T3097" i="7"/>
  <c r="T1527" i="7"/>
  <c r="T3532" i="7"/>
  <c r="T555" i="7"/>
  <c r="T3524" i="7"/>
  <c r="T1614" i="7"/>
  <c r="T3943" i="7"/>
  <c r="T3918" i="7"/>
  <c r="T387" i="7"/>
  <c r="T2534" i="7"/>
  <c r="T4773" i="7"/>
  <c r="T2929" i="7"/>
  <c r="T3169" i="7"/>
  <c r="T1950" i="7"/>
  <c r="T2985" i="7"/>
  <c r="T2824" i="7"/>
  <c r="T1457" i="7"/>
  <c r="T4075" i="7"/>
  <c r="T2558" i="7"/>
  <c r="T3133" i="7"/>
  <c r="T2516" i="7"/>
  <c r="T3485" i="7"/>
  <c r="T2771" i="7"/>
  <c r="T2755" i="7"/>
  <c r="T2949" i="7"/>
  <c r="T2716" i="7"/>
  <c r="T2591" i="7"/>
  <c r="T1471" i="7"/>
  <c r="T2818" i="7"/>
  <c r="T3393" i="7"/>
  <c r="T2996" i="7"/>
  <c r="T1341" i="7"/>
  <c r="T4054" i="7"/>
  <c r="T3941" i="7"/>
  <c r="T3705" i="7"/>
  <c r="T3617" i="7"/>
  <c r="T2894" i="7"/>
  <c r="T4049" i="7"/>
  <c r="T2960" i="7"/>
  <c r="T4352" i="7"/>
  <c r="T3853" i="7"/>
  <c r="T4173" i="7"/>
  <c r="T3166" i="7"/>
  <c r="T4070" i="7"/>
  <c r="T2190" i="7"/>
  <c r="T3533" i="7"/>
  <c r="T1717" i="7"/>
  <c r="T3968" i="7"/>
  <c r="T4717" i="7"/>
  <c r="T294" i="7"/>
  <c r="T3960" i="7"/>
  <c r="T394" i="7"/>
  <c r="T2696" i="7"/>
  <c r="T4305" i="7"/>
  <c r="T3649" i="7"/>
  <c r="T1389" i="7"/>
  <c r="T1834" i="7"/>
  <c r="T3000" i="7"/>
  <c r="T2856" i="7"/>
  <c r="T2907" i="7"/>
  <c r="T4105" i="7"/>
  <c r="T2579" i="7"/>
  <c r="T3149" i="7"/>
  <c r="T2538" i="7"/>
  <c r="T4056" i="7"/>
  <c r="T2846" i="7"/>
  <c r="T2772" i="7"/>
  <c r="T2857" i="7"/>
  <c r="T3107" i="7"/>
  <c r="T4144" i="7"/>
  <c r="T3973" i="7"/>
  <c r="T3728" i="7"/>
  <c r="T4926" i="7"/>
  <c r="T3030" i="7"/>
  <c r="T3257" i="7"/>
  <c r="T3558" i="7"/>
  <c r="T4074" i="7"/>
  <c r="T3283" i="7"/>
  <c r="T3757" i="7"/>
  <c r="T3170" i="7"/>
  <c r="T3866" i="7"/>
  <c r="T4226" i="7"/>
  <c r="T3981" i="7"/>
  <c r="T2164" i="7"/>
  <c r="T2686" i="7"/>
  <c r="T3340" i="7"/>
  <c r="T4474" i="7"/>
  <c r="T4090" i="7"/>
  <c r="T2285" i="7"/>
  <c r="T3562" i="7"/>
  <c r="T4463" i="7"/>
  <c r="T20" i="7"/>
  <c r="T1738" i="7"/>
  <c r="T4683" i="7"/>
  <c r="T408" i="7"/>
  <c r="T2751" i="7"/>
  <c r="T4787" i="7"/>
  <c r="T2966" i="7"/>
  <c r="T3114" i="7"/>
  <c r="T3717" i="7"/>
  <c r="T2166" i="7"/>
  <c r="T1418" i="7"/>
  <c r="T1879" i="7"/>
  <c r="T3032" i="7"/>
  <c r="T2000" i="7"/>
  <c r="T2601" i="7"/>
  <c r="T3230" i="7"/>
  <c r="T2559" i="7"/>
  <c r="T4097" i="7"/>
  <c r="T2810" i="7"/>
  <c r="T1018" i="7"/>
  <c r="T2717" i="7"/>
  <c r="T2917" i="7"/>
  <c r="T3224" i="7"/>
  <c r="T2022" i="7"/>
  <c r="T4163" i="7"/>
  <c r="T3657" i="7"/>
  <c r="T3234" i="7"/>
  <c r="T3574" i="7"/>
  <c r="T3266" i="7"/>
  <c r="T3907" i="7"/>
  <c r="T4248" i="7"/>
  <c r="T685" i="7"/>
  <c r="T2630" i="7"/>
  <c r="T4579" i="7"/>
  <c r="T2374" i="7"/>
  <c r="T1815" i="7"/>
  <c r="T3108" i="7"/>
  <c r="T3995" i="7"/>
  <c r="T4703" i="7"/>
  <c r="T2778" i="7"/>
  <c r="T4360" i="7"/>
  <c r="T2991" i="7"/>
  <c r="T3154" i="7"/>
  <c r="T1985" i="7"/>
  <c r="T3080" i="7"/>
  <c r="T977" i="7"/>
  <c r="T2311" i="7"/>
  <c r="T4146" i="7"/>
  <c r="T2626" i="7"/>
  <c r="T4115" i="7"/>
  <c r="T2832" i="7"/>
  <c r="T1918" i="7"/>
  <c r="T2936" i="7"/>
  <c r="T2861" i="7"/>
  <c r="T2217" i="7"/>
  <c r="T4175" i="7"/>
  <c r="T3822" i="7"/>
  <c r="T3668" i="7"/>
  <c r="T4419" i="7"/>
  <c r="T3299" i="7"/>
  <c r="T3391" i="7"/>
  <c r="T3331" i="7"/>
  <c r="T3491" i="7"/>
  <c r="T4426" i="7"/>
  <c r="T4268" i="7"/>
  <c r="T1330" i="7"/>
  <c r="T1675" i="7"/>
  <c r="T2643" i="7"/>
  <c r="T3661" i="7"/>
  <c r="T34" i="7"/>
  <c r="T3207" i="7"/>
  <c r="T2928" i="7"/>
  <c r="T4003" i="7"/>
  <c r="T461" i="7"/>
  <c r="T3800" i="7"/>
  <c r="T4809" i="7"/>
  <c r="T208" i="7"/>
  <c r="T3377" i="7"/>
  <c r="T1518" i="7"/>
  <c r="T3017" i="7"/>
  <c r="T1427" i="7"/>
  <c r="T2382" i="7"/>
  <c r="T4166" i="7"/>
  <c r="T2770" i="7"/>
  <c r="T2807" i="7"/>
  <c r="T3669" i="7"/>
  <c r="T2754" i="7"/>
  <c r="T2834" i="7"/>
  <c r="T2975" i="7"/>
  <c r="T3638" i="7"/>
  <c r="T649" i="7"/>
  <c r="T4024" i="7"/>
  <c r="T3680" i="7"/>
  <c r="T3788" i="7"/>
  <c r="T4491" i="7"/>
  <c r="T4154" i="7"/>
  <c r="T3363" i="7"/>
  <c r="T3675" i="7"/>
  <c r="T4120" i="7"/>
  <c r="T3770" i="7"/>
  <c r="T3452" i="7"/>
  <c r="T3548" i="7"/>
  <c r="T4005" i="7"/>
  <c r="T4031" i="7"/>
  <c r="T4104" i="7"/>
  <c r="T4281" i="7"/>
  <c r="T4021" i="7"/>
  <c r="T2108" i="7"/>
  <c r="T1349" i="7"/>
  <c r="T3908" i="7"/>
  <c r="T2490" i="7"/>
  <c r="T1900" i="7"/>
  <c r="T3217" i="7"/>
  <c r="T4731" i="7"/>
  <c r="T488" i="7"/>
  <c r="T2791" i="7"/>
  <c r="T2853" i="7"/>
  <c r="T4384" i="7"/>
  <c r="T248" i="7"/>
  <c r="T1883" i="7"/>
  <c r="T3816" i="7"/>
  <c r="T1973" i="7"/>
  <c r="T1644" i="7"/>
  <c r="T3065" i="7"/>
  <c r="T2427" i="7"/>
  <c r="T4186" i="7"/>
  <c r="T3370" i="7"/>
  <c r="T2868" i="7"/>
  <c r="T3790" i="7"/>
  <c r="T3044" i="7"/>
  <c r="T2968" i="7"/>
  <c r="T2434" i="7"/>
  <c r="T2959" i="7"/>
  <c r="T1563" i="7"/>
  <c r="T3693" i="7"/>
  <c r="T4528" i="7"/>
  <c r="T4357" i="7"/>
  <c r="T4177" i="7"/>
  <c r="T3588" i="7"/>
  <c r="T3736" i="7"/>
  <c r="T3489" i="7"/>
  <c r="T3919" i="7"/>
  <c r="T3713" i="7"/>
  <c r="T4019" i="7"/>
  <c r="T1660" i="7"/>
  <c r="T2238" i="7"/>
  <c r="T3923" i="7"/>
  <c r="T3622" i="7"/>
  <c r="T1072" i="7"/>
  <c r="T4668" i="7"/>
  <c r="T2505" i="7"/>
  <c r="T3662" i="7"/>
  <c r="T2073" i="7"/>
  <c r="T3014" i="7"/>
  <c r="T4060" i="7"/>
  <c r="T495" i="7"/>
  <c r="T2866" i="7"/>
  <c r="T4407" i="7"/>
  <c r="T4822" i="7"/>
  <c r="T274" i="7"/>
  <c r="T3473" i="7"/>
  <c r="T2887" i="7"/>
  <c r="T1626" i="7"/>
  <c r="T2945" i="7"/>
  <c r="T2927" i="7"/>
  <c r="T4207" i="7"/>
  <c r="T723" i="7"/>
  <c r="T2135" i="7"/>
  <c r="T2636" i="7"/>
  <c r="T3124" i="7"/>
  <c r="T3689" i="7"/>
  <c r="T2998" i="7"/>
  <c r="T1828" i="7"/>
  <c r="T4064" i="7"/>
  <c r="T3921" i="7"/>
  <c r="T4538" i="7"/>
  <c r="T4366" i="7"/>
  <c r="T4209" i="7"/>
  <c r="T3751" i="7"/>
  <c r="T1667" i="7"/>
  <c r="T4190" i="7"/>
  <c r="T3743" i="7"/>
  <c r="T3581" i="7"/>
  <c r="T4067" i="7"/>
  <c r="T4354" i="7"/>
  <c r="T4092" i="7"/>
  <c r="T4162" i="7"/>
  <c r="T4324" i="7"/>
  <c r="T4045" i="7"/>
  <c r="T4356" i="7"/>
  <c r="T4655" i="7"/>
  <c r="T267" i="7"/>
  <c r="T2251" i="7"/>
  <c r="T2545" i="7"/>
  <c r="T4572" i="7"/>
  <c r="T3239" i="7"/>
  <c r="T4052" i="7"/>
  <c r="T501" i="7"/>
  <c r="T4068" i="7"/>
  <c r="T2878" i="7"/>
  <c r="T3844" i="7"/>
  <c r="T4415" i="7"/>
  <c r="T295" i="7"/>
  <c r="T3087" i="7"/>
  <c r="T3338" i="7"/>
  <c r="T2014" i="7"/>
  <c r="T3889" i="7"/>
  <c r="T2146" i="7"/>
  <c r="T1877" i="7"/>
  <c r="T3297" i="7"/>
  <c r="T3096" i="7"/>
  <c r="T2969" i="7"/>
  <c r="T3079" i="7"/>
  <c r="T3116" i="7"/>
  <c r="T4217" i="7"/>
  <c r="T3150" i="7"/>
  <c r="T2986" i="7"/>
  <c r="T2543" i="7"/>
  <c r="T3050" i="7"/>
  <c r="T2679" i="7"/>
  <c r="T3141" i="7"/>
  <c r="T3036" i="7"/>
  <c r="T2784" i="7"/>
  <c r="T3962" i="7"/>
  <c r="T714" i="7"/>
  <c r="T3841" i="7"/>
  <c r="T4780" i="7"/>
  <c r="T4250" i="7"/>
  <c r="T4220" i="7"/>
  <c r="T3189" i="7"/>
  <c r="T3561" i="7"/>
  <c r="T1110" i="7"/>
  <c r="T4080" i="7"/>
  <c r="T4373" i="7"/>
  <c r="T4387" i="7"/>
  <c r="T397" i="7"/>
  <c r="T705" i="7"/>
  <c r="T1353" i="7"/>
  <c r="T2720" i="7"/>
  <c r="T151" i="7"/>
  <c r="T2157" i="7"/>
  <c r="T4116" i="7"/>
  <c r="T3142" i="7"/>
  <c r="T4093" i="7"/>
  <c r="T2977" i="7"/>
  <c r="T3860" i="7"/>
  <c r="T4448" i="7"/>
  <c r="T4842" i="7"/>
  <c r="T3121" i="7"/>
  <c r="T2165" i="7"/>
  <c r="T3909" i="7"/>
  <c r="T3508" i="7"/>
  <c r="T2207" i="7"/>
  <c r="T2580" i="7"/>
  <c r="T3177" i="7"/>
  <c r="T3309" i="7"/>
  <c r="T4335" i="7"/>
  <c r="T3214" i="7"/>
  <c r="T4306" i="7"/>
  <c r="T3847" i="7"/>
  <c r="T3232" i="7"/>
  <c r="T3006" i="7"/>
  <c r="T2609" i="7"/>
  <c r="T2369" i="7"/>
  <c r="T3268" i="7"/>
  <c r="T3188" i="7"/>
  <c r="T3760" i="7"/>
  <c r="T1585" i="7"/>
  <c r="T3056" i="7"/>
  <c r="T2839" i="7"/>
  <c r="T4565" i="7"/>
  <c r="T4789" i="7"/>
  <c r="T4409" i="7"/>
  <c r="T4293" i="7"/>
  <c r="T3782" i="7"/>
  <c r="T3466" i="7"/>
  <c r="T3956" i="7"/>
  <c r="T4039" i="7"/>
  <c r="T3698" i="7"/>
  <c r="T4450" i="7"/>
  <c r="T4195" i="7"/>
  <c r="T4365" i="7"/>
  <c r="T4873" i="7"/>
  <c r="T4712" i="7"/>
  <c r="T299" i="7"/>
  <c r="T4854" i="7"/>
  <c r="T4752" i="7"/>
  <c r="T134" i="7"/>
  <c r="T4980" i="7"/>
  <c r="T4588" i="7"/>
  <c r="T4705" i="7"/>
  <c r="T4151" i="7"/>
  <c r="T4560" i="7"/>
  <c r="T4669" i="7"/>
  <c r="T63" i="7"/>
  <c r="T4543" i="7"/>
  <c r="T4595" i="7"/>
  <c r="T4860" i="7"/>
  <c r="T2965" i="7"/>
  <c r="T3164" i="7"/>
  <c r="T4001" i="7"/>
  <c r="T132" i="7"/>
  <c r="T2707" i="7"/>
  <c r="T4586" i="7"/>
  <c r="T3163" i="7"/>
  <c r="T4100" i="7"/>
  <c r="T4464" i="7"/>
  <c r="T3143" i="7"/>
  <c r="T3555" i="7"/>
  <c r="T2196" i="7"/>
  <c r="T3362" i="7"/>
  <c r="T3205" i="7"/>
  <c r="T1929" i="7"/>
  <c r="T4285" i="7"/>
  <c r="T3541" i="7"/>
  <c r="T3858" i="7"/>
  <c r="T3117" i="7"/>
  <c r="T1737" i="7"/>
  <c r="T2794" i="7"/>
  <c r="T3301" i="7"/>
  <c r="T3206" i="7"/>
  <c r="T3225" i="7"/>
  <c r="T1253" i="7"/>
  <c r="T1979" i="7"/>
  <c r="T3933" i="7"/>
  <c r="T3927" i="7"/>
  <c r="T4326" i="7"/>
  <c r="T3814" i="7"/>
  <c r="T3829" i="7"/>
  <c r="T3914" i="7"/>
  <c r="T3663" i="7"/>
  <c r="T4258" i="7"/>
  <c r="T4205" i="7"/>
  <c r="T4375" i="7"/>
  <c r="T3433" i="7"/>
  <c r="T2849" i="7"/>
  <c r="T895" i="7"/>
  <c r="T3075" i="7"/>
  <c r="T4623" i="7"/>
  <c r="T3394" i="7"/>
  <c r="T4923" i="7"/>
  <c r="T549" i="7"/>
  <c r="T4149" i="7"/>
  <c r="T569" i="7"/>
  <c r="T766" i="7"/>
  <c r="T4891" i="7"/>
  <c r="T3460" i="7"/>
  <c r="T1243" i="7"/>
  <c r="T3020" i="7"/>
  <c r="T2570" i="7"/>
  <c r="T2773" i="7"/>
  <c r="T3435" i="7"/>
  <c r="T3310" i="7"/>
  <c r="T3645" i="7"/>
  <c r="T3934" i="7"/>
  <c r="T3199" i="7"/>
  <c r="T2205" i="7"/>
  <c r="T3286" i="7"/>
  <c r="T3864" i="7"/>
  <c r="T2236" i="7"/>
  <c r="T1729" i="7"/>
  <c r="T3204" i="7"/>
  <c r="T3955" i="7"/>
  <c r="T4011" i="7"/>
  <c r="T3487" i="7"/>
  <c r="T3677" i="7"/>
  <c r="T3803" i="7"/>
  <c r="T3948" i="7"/>
  <c r="T4323" i="7"/>
  <c r="T4519" i="7"/>
  <c r="T3462" i="7"/>
  <c r="T4500" i="7"/>
  <c r="T499" i="7"/>
  <c r="T4790" i="7"/>
  <c r="T460" i="7"/>
  <c r="T2769" i="7"/>
  <c r="T3192" i="7"/>
  <c r="T3930" i="7"/>
  <c r="T4630" i="7"/>
  <c r="T3926" i="7"/>
  <c r="T186" i="7"/>
  <c r="T2315" i="7"/>
  <c r="T4930" i="7"/>
  <c r="T556" i="7"/>
  <c r="T3314" i="7"/>
  <c r="T4157" i="7"/>
  <c r="T1011" i="7"/>
  <c r="T3038" i="7"/>
  <c r="T3969" i="7"/>
  <c r="T4494" i="7"/>
  <c r="T4911" i="7"/>
  <c r="T3261" i="7"/>
  <c r="T3495" i="7"/>
  <c r="T2531" i="7"/>
  <c r="T1581" i="7"/>
  <c r="T2662" i="7"/>
  <c r="T2806" i="7"/>
  <c r="T2263" i="7"/>
  <c r="T4345" i="7"/>
  <c r="T3499" i="7"/>
  <c r="T4473" i="7"/>
  <c r="T3385" i="7"/>
  <c r="T3944" i="7"/>
  <c r="T2230" i="7"/>
  <c r="T1739" i="7"/>
  <c r="T3420" i="7"/>
  <c r="T3302" i="7"/>
  <c r="T2485" i="7"/>
  <c r="T3161" i="7"/>
  <c r="T2702" i="7"/>
  <c r="T1999" i="7"/>
  <c r="T3253" i="7"/>
  <c r="T4022" i="7"/>
  <c r="T3984" i="7"/>
  <c r="T3970" i="7"/>
  <c r="T3815" i="7"/>
  <c r="T3818" i="7"/>
  <c r="T3351" i="7"/>
  <c r="T3243" i="7"/>
  <c r="T3978" i="7"/>
  <c r="T4589" i="7"/>
  <c r="T4280" i="7"/>
  <c r="T4547" i="7"/>
  <c r="T3500" i="7"/>
  <c r="T4557" i="7"/>
  <c r="T523" i="7"/>
  <c r="T4800" i="7"/>
  <c r="T5" i="7"/>
  <c r="T4704" i="7"/>
  <c r="T268" i="7"/>
  <c r="T4648" i="7"/>
  <c r="T4775" i="7"/>
  <c r="T4632" i="7"/>
  <c r="T1512" i="7"/>
  <c r="T3900" i="7"/>
  <c r="T3608" i="7"/>
  <c r="T255" i="7"/>
  <c r="T1846" i="7"/>
  <c r="T4943" i="7"/>
  <c r="T2877" i="7"/>
  <c r="T3985" i="7"/>
  <c r="T2330" i="7"/>
  <c r="T589" i="7"/>
  <c r="T3355" i="7"/>
  <c r="T596" i="7"/>
  <c r="T1033" i="7"/>
  <c r="T3074" i="7"/>
  <c r="T4531" i="7"/>
  <c r="T3284" i="7"/>
  <c r="T3102" i="7"/>
  <c r="T2748" i="7"/>
  <c r="T2869" i="7"/>
  <c r="T2823" i="7"/>
  <c r="T3337" i="7"/>
  <c r="T4364" i="7"/>
  <c r="T4424" i="7"/>
  <c r="T3619" i="7"/>
  <c r="T923" i="7"/>
  <c r="T1865" i="7"/>
  <c r="T1129" i="7"/>
  <c r="T3436" i="7"/>
  <c r="T3158" i="7"/>
  <c r="T3319" i="7"/>
  <c r="T3441" i="7"/>
  <c r="T2426" i="7"/>
  <c r="T4660" i="7"/>
  <c r="T4046" i="7"/>
  <c r="T4893" i="7"/>
  <c r="T4583" i="7"/>
  <c r="T4023" i="7"/>
  <c r="T3845" i="7"/>
  <c r="T3724" i="7"/>
  <c r="T3833" i="7"/>
  <c r="T3434" i="7"/>
  <c r="T4396" i="7"/>
  <c r="T4386" i="7"/>
  <c r="T4969" i="7"/>
  <c r="T539" i="7"/>
  <c r="T4533" i="7"/>
  <c r="T414" i="7"/>
  <c r="T4996" i="7"/>
  <c r="T4713" i="7"/>
  <c r="T300" i="7"/>
  <c r="T4838" i="7"/>
  <c r="T4202" i="7"/>
  <c r="T4475" i="7"/>
  <c r="T4687" i="7"/>
  <c r="T4171" i="7"/>
  <c r="T4610" i="7"/>
  <c r="T4975" i="7"/>
  <c r="T4652" i="7"/>
  <c r="T4976" i="7"/>
  <c r="T4584" i="7"/>
  <c r="T4341" i="7"/>
  <c r="T175" i="7"/>
  <c r="T4977" i="7"/>
  <c r="T4799" i="7"/>
  <c r="T4843" i="7"/>
  <c r="T494" i="7"/>
  <c r="T4948" i="7"/>
  <c r="T310" i="7"/>
  <c r="T51" i="7"/>
  <c r="T3922" i="7"/>
  <c r="T3811" i="7"/>
  <c r="T1541" i="7"/>
  <c r="T3632" i="7"/>
  <c r="T4677" i="7"/>
  <c r="T2902" i="7"/>
  <c r="T200" i="7"/>
  <c r="T2360" i="7"/>
  <c r="T4414" i="7"/>
  <c r="T7" i="7"/>
  <c r="T3364" i="7"/>
  <c r="T4238" i="7"/>
  <c r="T4999" i="7"/>
  <c r="T741" i="7"/>
  <c r="T4546" i="7"/>
  <c r="T4924" i="7"/>
  <c r="T3519" i="7"/>
  <c r="T2624" i="7"/>
  <c r="T3128" i="7"/>
  <c r="T2811" i="7"/>
  <c r="T699" i="7"/>
  <c r="T3528" i="7"/>
  <c r="T3448" i="7"/>
  <c r="T3399" i="7"/>
  <c r="T2825" i="7"/>
  <c r="T3277" i="7"/>
  <c r="T3766" i="7"/>
  <c r="T3458" i="7"/>
  <c r="T4444" i="7"/>
  <c r="T3964" i="7"/>
  <c r="T3720" i="7"/>
  <c r="T2542" i="7"/>
  <c r="T3477" i="7"/>
  <c r="T3238" i="7"/>
  <c r="T3191" i="7"/>
  <c r="T2802" i="7"/>
  <c r="T3078" i="7"/>
  <c r="T4058" i="7"/>
  <c r="T4918" i="7"/>
  <c r="T4645" i="7"/>
  <c r="T4442" i="7"/>
  <c r="T3903" i="7"/>
  <c r="T3710" i="7"/>
  <c r="T3771" i="7"/>
  <c r="T3863" i="7"/>
  <c r="T4624" i="7"/>
  <c r="T4417" i="7"/>
  <c r="T2768" i="7"/>
  <c r="T3586" i="7"/>
  <c r="T4837" i="7"/>
  <c r="T430" i="7"/>
  <c r="T4733" i="7"/>
  <c r="T4714" i="7"/>
  <c r="T4783" i="7"/>
  <c r="T4251" i="7"/>
  <c r="T4805" i="7"/>
  <c r="T4194" i="7"/>
  <c r="T3725" i="7"/>
  <c r="T4028" i="7"/>
  <c r="T4745" i="7"/>
  <c r="T234" i="7"/>
  <c r="T42" i="7"/>
  <c r="T934" i="7"/>
  <c r="T1551" i="7"/>
  <c r="T3165" i="7"/>
  <c r="T4044" i="7"/>
  <c r="T2008" i="7"/>
  <c r="T1269" i="7"/>
  <c r="T3542" i="7"/>
  <c r="T2727" i="7"/>
  <c r="T2184" i="7"/>
  <c r="T3763" i="7"/>
  <c r="T2909" i="7"/>
  <c r="T3563" i="7"/>
  <c r="T3481" i="7"/>
  <c r="T3470" i="7"/>
  <c r="T4423" i="7"/>
  <c r="T3789" i="7"/>
  <c r="T3568" i="7"/>
  <c r="T1516" i="7"/>
  <c r="T1934" i="7"/>
  <c r="T2297" i="7"/>
  <c r="T1715" i="7"/>
  <c r="T3349" i="7"/>
  <c r="T2783" i="7"/>
  <c r="T3258" i="7"/>
  <c r="T2863" i="7"/>
  <c r="T4130" i="7"/>
  <c r="T4755" i="7"/>
  <c r="T4492" i="7"/>
  <c r="T2747" i="7"/>
  <c r="T4012" i="7"/>
  <c r="T3957" i="7"/>
  <c r="T3772" i="7"/>
  <c r="T3596" i="7"/>
  <c r="T4040" i="7"/>
  <c r="T4460" i="7"/>
  <c r="T4428" i="7"/>
  <c r="T3318" i="7"/>
  <c r="T3621" i="7"/>
  <c r="T4101" i="7"/>
  <c r="T571" i="7"/>
  <c r="T90" i="7"/>
  <c r="T4782" i="7"/>
  <c r="T398" i="7"/>
  <c r="T4319" i="7"/>
  <c r="T4744" i="7"/>
  <c r="T4609" i="7"/>
  <c r="T4679" i="7"/>
  <c r="T4859" i="7"/>
  <c r="T3397" i="7"/>
  <c r="T4689" i="7"/>
  <c r="T4242" i="7"/>
  <c r="T62" i="7"/>
  <c r="T4768" i="7"/>
  <c r="T4467" i="7"/>
  <c r="T218" i="7"/>
  <c r="T12" i="7"/>
  <c r="T2407" i="7"/>
  <c r="T3740" i="7"/>
  <c r="T4085" i="7"/>
  <c r="T3037" i="7"/>
  <c r="T241" i="7"/>
  <c r="T4447" i="7"/>
  <c r="T4279" i="7"/>
  <c r="T1051" i="7"/>
  <c r="T4053" i="7"/>
  <c r="T4587" i="7"/>
  <c r="T2092" i="7"/>
  <c r="T1322" i="7"/>
  <c r="T2826" i="7"/>
  <c r="T2264" i="7"/>
  <c r="T3236" i="7"/>
  <c r="T2944" i="7"/>
  <c r="T1288" i="7"/>
  <c r="T756" i="7"/>
  <c r="T3066" i="7"/>
  <c r="T3579" i="7"/>
  <c r="T3730" i="7"/>
  <c r="T3812" i="7"/>
  <c r="T1812" i="7"/>
  <c r="T4007" i="7"/>
  <c r="T2931" i="7"/>
  <c r="T2412" i="7"/>
  <c r="T1891" i="7"/>
  <c r="T4062" i="7"/>
  <c r="T2800" i="7"/>
  <c r="T3576" i="7"/>
  <c r="T3212" i="7"/>
  <c r="T4701" i="7"/>
  <c r="T4141" i="7"/>
  <c r="T4512" i="7"/>
  <c r="T4143" i="7"/>
  <c r="T2836" i="7"/>
  <c r="T3831" i="7"/>
  <c r="T3947" i="7"/>
  <c r="T3850" i="7"/>
  <c r="T3732" i="7"/>
  <c r="T4708" i="7"/>
  <c r="T4480" i="7"/>
  <c r="T4439" i="7"/>
  <c r="T3703" i="7"/>
  <c r="T2305" i="7"/>
  <c r="T3332" i="7"/>
  <c r="T2602" i="7"/>
  <c r="T27" i="7"/>
  <c r="T4779" i="7"/>
  <c r="T247" i="7"/>
  <c r="T2463" i="7"/>
  <c r="T54" i="7"/>
  <c r="T4312" i="7"/>
  <c r="T110" i="7"/>
  <c r="T1486" i="7"/>
  <c r="T4078" i="7"/>
  <c r="T4600" i="7"/>
  <c r="T4951" i="7"/>
  <c r="T2208" i="7"/>
  <c r="T3806" i="7"/>
  <c r="T3264" i="7"/>
  <c r="T3135" i="7"/>
  <c r="T1496" i="7"/>
  <c r="T973" i="7"/>
  <c r="T3587" i="7"/>
  <c r="T3098" i="7"/>
  <c r="T3706" i="7"/>
  <c r="T3742" i="7"/>
  <c r="T2063" i="7"/>
  <c r="T2326" i="7"/>
  <c r="T4072" i="7"/>
  <c r="T2920" i="7"/>
  <c r="T2726" i="7"/>
  <c r="T4710" i="7"/>
  <c r="T4816" i="7"/>
  <c r="T4566" i="7"/>
  <c r="T2951" i="7"/>
  <c r="T2981" i="7"/>
  <c r="T3989" i="7"/>
  <c r="T3330" i="7"/>
  <c r="T3958" i="7"/>
  <c r="T3935" i="7"/>
  <c r="T4126" i="7"/>
  <c r="T3745" i="7"/>
  <c r="T4499" i="7"/>
  <c r="T55" i="7"/>
  <c r="T4901" i="7"/>
  <c r="T159" i="7"/>
  <c r="T4693" i="7"/>
  <c r="T492" i="7"/>
  <c r="T4830" i="7"/>
  <c r="T3852" i="7"/>
  <c r="T4459" i="7"/>
  <c r="T4763" i="7"/>
  <c r="T4667" i="7"/>
  <c r="T4774" i="7"/>
  <c r="T4550" i="7"/>
  <c r="T4726" i="7"/>
  <c r="T4172" i="7"/>
  <c r="T4727" i="7"/>
  <c r="T279" i="7"/>
  <c r="T4877" i="7"/>
  <c r="T355" i="7"/>
  <c r="T145" i="7"/>
  <c r="T130" i="7"/>
  <c r="T463" i="7"/>
  <c r="T249" i="7"/>
  <c r="T206" i="7"/>
  <c r="T403" i="7"/>
  <c r="T105" i="7"/>
  <c r="T428" i="7"/>
  <c r="T114" i="7"/>
  <c r="T4965" i="7"/>
  <c r="T505" i="7"/>
  <c r="T390" i="7"/>
  <c r="T565" i="7"/>
  <c r="T368" i="7"/>
  <c r="T239" i="7"/>
  <c r="T4769" i="7"/>
  <c r="T4827" i="7"/>
  <c r="T4718" i="7"/>
  <c r="T4914" i="7"/>
  <c r="T4551" i="7"/>
  <c r="T4526" i="7"/>
  <c r="T4446" i="7"/>
  <c r="T245" i="7"/>
  <c r="T4318" i="7"/>
  <c r="T3937" i="7"/>
  <c r="T4030" i="7"/>
  <c r="T2445" i="7"/>
  <c r="T2844" i="7"/>
  <c r="T1303" i="7"/>
  <c r="T478" i="7"/>
  <c r="T257" i="7"/>
  <c r="T217" i="7"/>
  <c r="T4858" i="7"/>
  <c r="T94" i="7"/>
  <c r="T83" i="7"/>
  <c r="T438" i="7"/>
  <c r="T552" i="7"/>
  <c r="T419" i="7"/>
  <c r="T323" i="7"/>
  <c r="T101" i="7"/>
  <c r="T369" i="7"/>
  <c r="T162" i="7"/>
  <c r="T261" i="7"/>
  <c r="T599" i="7"/>
  <c r="T4730" i="7"/>
  <c r="T4968" i="7"/>
  <c r="T131" i="7"/>
  <c r="T4410" i="7"/>
  <c r="T4680" i="7"/>
  <c r="T4906" i="7"/>
  <c r="T4516" i="7"/>
  <c r="T4433" i="7"/>
  <c r="T4629" i="7"/>
  <c r="T237" i="7"/>
  <c r="T4291" i="7"/>
  <c r="T3104" i="7"/>
  <c r="T185" i="7"/>
  <c r="T579" i="7"/>
  <c r="T2309" i="7"/>
  <c r="T2850" i="7"/>
  <c r="T3410" i="7"/>
  <c r="T542" i="7"/>
  <c r="T4723" i="7"/>
  <c r="T4613" i="7"/>
  <c r="T580" i="7"/>
  <c r="T4210" i="7"/>
  <c r="T525" i="7"/>
  <c r="T392" i="7"/>
  <c r="T411" i="7"/>
  <c r="T312" i="7"/>
  <c r="T78" i="7"/>
  <c r="T4869" i="7"/>
  <c r="T418" i="7"/>
  <c r="T359" i="7"/>
  <c r="T240" i="7"/>
  <c r="T135" i="7"/>
  <c r="T4760" i="7"/>
  <c r="T4959" i="7"/>
  <c r="T122" i="7"/>
  <c r="T4393" i="7"/>
  <c r="T4756" i="7"/>
  <c r="T4764" i="7"/>
  <c r="T4362" i="7"/>
  <c r="T4666" i="7"/>
  <c r="T204" i="7"/>
  <c r="T563" i="7"/>
  <c r="T536" i="7"/>
  <c r="T533" i="7"/>
  <c r="T196" i="7"/>
  <c r="T304" i="7"/>
  <c r="T382" i="7"/>
  <c r="T126" i="7"/>
  <c r="T339" i="7"/>
  <c r="T590" i="7"/>
  <c r="T4692" i="7"/>
  <c r="T4941" i="7"/>
  <c r="T87" i="7"/>
  <c r="T4298" i="7"/>
  <c r="T4578" i="7"/>
  <c r="T4639" i="7"/>
  <c r="T4183" i="7"/>
  <c r="T3025" i="7"/>
  <c r="T297" i="7"/>
  <c r="T266" i="7"/>
  <c r="T568" i="7"/>
  <c r="T120" i="7"/>
  <c r="T238" i="7"/>
  <c r="T464" i="7"/>
  <c r="T183" i="7"/>
  <c r="T170" i="7"/>
  <c r="T500" i="7"/>
  <c r="T597" i="7"/>
  <c r="T45" i="7"/>
  <c r="T507" i="7"/>
  <c r="T371" i="7"/>
  <c r="T4990" i="7"/>
  <c r="T4833" i="7"/>
  <c r="T379" i="7"/>
  <c r="T253" i="7"/>
  <c r="T4922" i="7"/>
  <c r="T386" i="7"/>
  <c r="T546" i="7"/>
  <c r="T4750" i="7"/>
  <c r="T4664" i="7"/>
  <c r="T4933" i="7"/>
  <c r="T201" i="7"/>
  <c r="T4582" i="7"/>
  <c r="T4091" i="7"/>
  <c r="T4465" i="7"/>
  <c r="T4715" i="7"/>
  <c r="T3683" i="7"/>
  <c r="T4568" i="7"/>
  <c r="T4147" i="7"/>
  <c r="T476" i="7"/>
  <c r="T4673" i="7"/>
  <c r="T3758" i="7"/>
  <c r="T3139" i="7"/>
  <c r="T3729" i="7"/>
  <c r="W2" i="7"/>
  <c r="T3" i="7"/>
  <c r="C66" i="7"/>
  <c r="T2" i="7"/>
  <c r="C61" i="7"/>
  <c r="S3" i="7"/>
  <c r="C63" i="7" l="1"/>
  <c r="C71" i="7" s="1"/>
  <c r="N41" i="2" s="1"/>
  <c r="Z38" i="2"/>
  <c r="Z40" i="2" s="1"/>
  <c r="C67" i="7" l="1"/>
  <c r="R4250" i="7"/>
  <c r="Q4250" i="7" s="1"/>
  <c r="R2037" i="7"/>
  <c r="Q2037" i="7" s="1"/>
  <c r="R1114" i="7"/>
  <c r="Q1114" i="7" s="1"/>
  <c r="R554" i="7"/>
  <c r="Q554" i="7" s="1"/>
  <c r="R1363" i="7"/>
  <c r="Q1363" i="7" s="1"/>
  <c r="R261" i="7"/>
  <c r="Q261" i="7" s="1"/>
  <c r="R384" i="7"/>
  <c r="Q384" i="7" s="1"/>
  <c r="R4775" i="7"/>
  <c r="Q4775" i="7" s="1"/>
  <c r="R397" i="7"/>
  <c r="Q397" i="7" s="1"/>
  <c r="R592" i="7"/>
  <c r="Q592" i="7" s="1"/>
  <c r="R4497" i="7"/>
  <c r="Q4497" i="7" s="1"/>
  <c r="R383" i="7"/>
  <c r="Q383" i="7" s="1"/>
  <c r="R88" i="7"/>
  <c r="Q88" i="7" s="1"/>
  <c r="R4610" i="7"/>
  <c r="Q4610" i="7" s="1"/>
  <c r="R4612" i="7"/>
  <c r="Q4612" i="7" s="1"/>
  <c r="R429" i="7"/>
  <c r="Q429" i="7" s="1"/>
  <c r="R3631" i="7"/>
  <c r="Q3631" i="7" s="1"/>
  <c r="R4754" i="7"/>
  <c r="Q4754" i="7" s="1"/>
  <c r="R4068" i="7"/>
  <c r="Q4068" i="7" s="1"/>
  <c r="R4994" i="7"/>
  <c r="Q4994" i="7" s="1"/>
  <c r="R327" i="7"/>
  <c r="Q327" i="7" s="1"/>
  <c r="R1627" i="7"/>
  <c r="Q1627" i="7" s="1"/>
  <c r="R4928" i="7"/>
  <c r="Q4928" i="7" s="1"/>
  <c r="R3213" i="7"/>
  <c r="Q3213" i="7" s="1"/>
  <c r="R2476" i="7"/>
  <c r="Q2476" i="7" s="1"/>
  <c r="R845" i="7"/>
  <c r="Q845" i="7" s="1"/>
  <c r="R1111" i="7"/>
  <c r="Q1111" i="7" s="1"/>
  <c r="R4502" i="7"/>
  <c r="Q4502" i="7" s="1"/>
  <c r="R2954" i="7"/>
  <c r="Q2954" i="7" s="1"/>
  <c r="R3250" i="7"/>
  <c r="Q3250" i="7" s="1"/>
  <c r="R918" i="7"/>
  <c r="Q918" i="7" s="1"/>
  <c r="R4676" i="7"/>
  <c r="Q4676" i="7" s="1"/>
  <c r="R1981" i="7"/>
  <c r="Q1981" i="7" s="1"/>
  <c r="R2536" i="7"/>
  <c r="Q2536" i="7" s="1"/>
  <c r="R4496" i="7"/>
  <c r="Q4496" i="7" s="1"/>
  <c r="R2771" i="7"/>
  <c r="Q2771" i="7" s="1"/>
  <c r="R3661" i="7"/>
  <c r="Q3661" i="7" s="1"/>
  <c r="R4539" i="7"/>
  <c r="Q4539" i="7" s="1"/>
  <c r="R2502" i="7"/>
  <c r="Q2502" i="7" s="1"/>
  <c r="R3431" i="7"/>
  <c r="Q3431" i="7" s="1"/>
  <c r="R1670" i="7"/>
  <c r="Q1670" i="7" s="1"/>
  <c r="R952" i="7"/>
  <c r="Q952" i="7" s="1"/>
  <c r="R3816" i="7"/>
  <c r="Q3816" i="7" s="1"/>
  <c r="R4172" i="7"/>
  <c r="Q4172" i="7" s="1"/>
  <c r="R3203" i="7"/>
  <c r="Q3203" i="7" s="1"/>
  <c r="R3272" i="7"/>
  <c r="Q3272" i="7" s="1"/>
  <c r="R882" i="7"/>
  <c r="Q882" i="7" s="1"/>
  <c r="R3481" i="7"/>
  <c r="Q3481" i="7" s="1"/>
  <c r="R969" i="7"/>
  <c r="Q969" i="7" s="1"/>
  <c r="R2794" i="7"/>
  <c r="Q2794" i="7" s="1"/>
  <c r="R3561" i="7"/>
  <c r="Q3561" i="7" s="1"/>
  <c r="R3288" i="7"/>
  <c r="Q3288" i="7" s="1"/>
  <c r="R3424" i="7"/>
  <c r="Q3424" i="7" s="1"/>
  <c r="R4594" i="7"/>
  <c r="Q4594" i="7" s="1"/>
  <c r="R2862" i="7"/>
  <c r="Q2862" i="7" s="1"/>
  <c r="R3035" i="7"/>
  <c r="Q3035" i="7" s="1"/>
  <c r="R3062" i="7"/>
  <c r="Q3062" i="7" s="1"/>
  <c r="R1709" i="7"/>
  <c r="Q1709" i="7" s="1"/>
  <c r="R1949" i="7"/>
  <c r="Q1949" i="7" s="1"/>
  <c r="R4252" i="7"/>
  <c r="Q4252" i="7" s="1"/>
  <c r="R61" i="7"/>
  <c r="Q61" i="7" s="1"/>
  <c r="R614" i="7"/>
  <c r="Q614" i="7" s="1"/>
  <c r="R1750" i="7"/>
  <c r="Q1750" i="7" s="1"/>
  <c r="R4164" i="7"/>
  <c r="Q4164" i="7" s="1"/>
  <c r="R3837" i="7"/>
  <c r="Q3837" i="7" s="1"/>
  <c r="R796" i="7"/>
  <c r="Q796" i="7" s="1"/>
  <c r="R1984" i="7"/>
  <c r="Q1984" i="7" s="1"/>
  <c r="R1086" i="7"/>
  <c r="Q1086" i="7" s="1"/>
  <c r="R705" i="7"/>
  <c r="Q705" i="7" s="1"/>
  <c r="R931" i="7"/>
  <c r="Q931" i="7" s="1"/>
  <c r="R3375" i="7"/>
  <c r="Q3375" i="7" s="1"/>
  <c r="R97" i="7"/>
  <c r="Q97" i="7" s="1"/>
  <c r="R274" i="7"/>
  <c r="Q274" i="7" s="1"/>
  <c r="R938" i="7"/>
  <c r="Q938" i="7" s="1"/>
  <c r="R1872" i="7"/>
  <c r="Q1872" i="7" s="1"/>
  <c r="R216" i="7"/>
  <c r="Q216" i="7" s="1"/>
  <c r="R1690" i="7"/>
  <c r="Q1690" i="7" s="1"/>
  <c r="R1047" i="7"/>
  <c r="Q1047" i="7" s="1"/>
  <c r="R2231" i="7"/>
  <c r="Q2231" i="7" s="1"/>
  <c r="R911" i="7"/>
  <c r="Q911" i="7" s="1"/>
  <c r="R2179" i="7"/>
  <c r="Q2179" i="7" s="1"/>
  <c r="R1309" i="7"/>
  <c r="Q1309" i="7" s="1"/>
  <c r="R1063" i="7"/>
  <c r="Q1063" i="7" s="1"/>
  <c r="R131" i="7"/>
  <c r="Q131" i="7" s="1"/>
  <c r="R4556" i="7"/>
  <c r="Q4556" i="7" s="1"/>
  <c r="R206" i="7"/>
  <c r="Q206" i="7" s="1"/>
  <c r="R450" i="7"/>
  <c r="Q450" i="7" s="1"/>
  <c r="R2025" i="7"/>
  <c r="Q2025" i="7" s="1"/>
  <c r="R3595" i="7"/>
  <c r="Q3595" i="7" s="1"/>
  <c r="R1406" i="7"/>
  <c r="Q1406" i="7" s="1"/>
  <c r="R2328" i="7"/>
  <c r="Q2328" i="7" s="1"/>
  <c r="R658" i="7"/>
  <c r="Q658" i="7" s="1"/>
  <c r="R1841" i="7"/>
  <c r="Q1841" i="7" s="1"/>
  <c r="R2341" i="7"/>
  <c r="Q2341" i="7" s="1"/>
  <c r="R707" i="7"/>
  <c r="Q707" i="7" s="1"/>
  <c r="R1612" i="7"/>
  <c r="Q1612" i="7" s="1"/>
  <c r="R829" i="7"/>
  <c r="Q829" i="7" s="1"/>
  <c r="R1507" i="7"/>
  <c r="Q1507" i="7" s="1"/>
  <c r="R4026" i="7"/>
  <c r="Q4026" i="7" s="1"/>
  <c r="R930" i="7"/>
  <c r="Q930" i="7" s="1"/>
  <c r="R3345" i="7"/>
  <c r="Q3345" i="7" s="1"/>
  <c r="R1479" i="7"/>
  <c r="Q1479" i="7" s="1"/>
  <c r="R1298" i="7"/>
  <c r="Q1298" i="7" s="1"/>
  <c r="R483" i="7"/>
  <c r="Q483" i="7" s="1"/>
  <c r="R125" i="7"/>
  <c r="Q125" i="7" s="1"/>
  <c r="R1718" i="7"/>
  <c r="Q1718" i="7" s="1"/>
  <c r="R699" i="7"/>
  <c r="Q699" i="7" s="1"/>
  <c r="R13" i="7"/>
  <c r="Q13" i="7" s="1"/>
  <c r="R3971" i="7"/>
  <c r="Q3971" i="7" s="1"/>
  <c r="R282" i="7"/>
  <c r="Q282" i="7" s="1"/>
  <c r="R1461" i="7"/>
  <c r="Q1461" i="7" s="1"/>
  <c r="R4704" i="7"/>
  <c r="Q4704" i="7" s="1"/>
  <c r="R1392" i="7"/>
  <c r="Q1392" i="7" s="1"/>
  <c r="R501" i="7"/>
  <c r="Q501" i="7" s="1"/>
  <c r="R2101" i="7"/>
  <c r="Q2101" i="7" s="1"/>
  <c r="R1412" i="7"/>
  <c r="Q1412" i="7" s="1"/>
  <c r="R3286" i="7"/>
  <c r="Q3286" i="7" s="1"/>
  <c r="R3611" i="7"/>
  <c r="Q3611" i="7" s="1"/>
  <c r="R2175" i="7"/>
  <c r="Q2175" i="7" s="1"/>
  <c r="R2195" i="7"/>
  <c r="Q2195" i="7" s="1"/>
  <c r="R2540" i="7"/>
  <c r="Q2540" i="7" s="1"/>
  <c r="R1778" i="7"/>
  <c r="Q1778" i="7" s="1"/>
  <c r="R935" i="7"/>
  <c r="Q935" i="7" s="1"/>
  <c r="R1726" i="7"/>
  <c r="Q1726" i="7" s="1"/>
  <c r="R741" i="7"/>
  <c r="Q741" i="7" s="1"/>
  <c r="R2612" i="7"/>
  <c r="Q2612" i="7" s="1"/>
  <c r="R4990" i="7"/>
  <c r="Q4990" i="7" s="1"/>
  <c r="R4428" i="7"/>
  <c r="Q4428" i="7" s="1"/>
  <c r="R4023" i="7"/>
  <c r="Q4023" i="7" s="1"/>
  <c r="R3980" i="7"/>
  <c r="Q3980" i="7" s="1"/>
  <c r="R3933" i="7"/>
  <c r="Q3933" i="7" s="1"/>
  <c r="R618" i="7"/>
  <c r="Q618" i="7" s="1"/>
  <c r="R4423" i="7"/>
  <c r="Q4423" i="7" s="1"/>
  <c r="R1860" i="7"/>
  <c r="Q1860" i="7" s="1"/>
  <c r="R1226" i="7"/>
  <c r="Q1226" i="7" s="1"/>
  <c r="R1127" i="7"/>
  <c r="Q1127" i="7" s="1"/>
  <c r="R734" i="7"/>
  <c r="Q734" i="7" s="1"/>
  <c r="R4790" i="7"/>
  <c r="Q4790" i="7" s="1"/>
  <c r="R3080" i="7"/>
  <c r="Q3080" i="7" s="1"/>
  <c r="R4558" i="7"/>
  <c r="Q4558" i="7" s="1"/>
  <c r="R2360" i="7"/>
  <c r="Q2360" i="7" s="1"/>
  <c r="R4756" i="7"/>
  <c r="Q4756" i="7" s="1"/>
  <c r="R3054" i="7"/>
  <c r="Q3054" i="7" s="1"/>
  <c r="R7" i="7"/>
  <c r="Q7" i="7" s="1"/>
  <c r="R1536" i="7"/>
  <c r="Q1536" i="7" s="1"/>
  <c r="R4850" i="7"/>
  <c r="Q4850" i="7" s="1"/>
  <c r="R932" i="7"/>
  <c r="Q932" i="7" s="1"/>
  <c r="R3932" i="7"/>
  <c r="Q3932" i="7" s="1"/>
  <c r="R3999" i="7"/>
  <c r="Q3999" i="7" s="1"/>
  <c r="R387" i="7"/>
  <c r="Q387" i="7" s="1"/>
  <c r="R3396" i="7"/>
  <c r="Q3396" i="7" s="1"/>
  <c r="R3258" i="7"/>
  <c r="Q3258" i="7" s="1"/>
  <c r="R2038" i="7"/>
  <c r="Q2038" i="7" s="1"/>
  <c r="R3632" i="7"/>
  <c r="Q3632" i="7" s="1"/>
  <c r="R3771" i="7"/>
  <c r="Q3771" i="7" s="1"/>
  <c r="R781" i="7"/>
  <c r="Q781" i="7" s="1"/>
  <c r="R2754" i="7"/>
  <c r="Q2754" i="7" s="1"/>
  <c r="R871" i="7"/>
  <c r="Q871" i="7" s="1"/>
  <c r="R3252" i="7"/>
  <c r="Q3252" i="7" s="1"/>
  <c r="R1574" i="7"/>
  <c r="Q1574" i="7" s="1"/>
  <c r="R2750" i="7"/>
  <c r="Q2750" i="7" s="1"/>
  <c r="R1787" i="7"/>
  <c r="Q1787" i="7" s="1"/>
  <c r="R4126" i="7"/>
  <c r="Q4126" i="7" s="1"/>
  <c r="R562" i="7"/>
  <c r="Q562" i="7" s="1"/>
  <c r="R3525" i="7"/>
  <c r="Q3525" i="7" s="1"/>
  <c r="R62" i="7"/>
  <c r="Q62" i="7" s="1"/>
  <c r="R4270" i="7"/>
  <c r="Q4270" i="7" s="1"/>
  <c r="R2774" i="7"/>
  <c r="Q2774" i="7" s="1"/>
  <c r="R2238" i="7"/>
  <c r="Q2238" i="7" s="1"/>
  <c r="R1792" i="7"/>
  <c r="Q1792" i="7" s="1"/>
  <c r="R3620" i="7"/>
  <c r="Q3620" i="7" s="1"/>
  <c r="R1803" i="7"/>
  <c r="Q1803" i="7" s="1"/>
  <c r="R2301" i="7"/>
  <c r="Q2301" i="7" s="1"/>
  <c r="R2016" i="7"/>
  <c r="Q2016" i="7" s="1"/>
  <c r="R1774" i="7"/>
  <c r="Q1774" i="7" s="1"/>
  <c r="R2498" i="7"/>
  <c r="Q2498" i="7" s="1"/>
  <c r="R1924" i="7"/>
  <c r="Q1924" i="7" s="1"/>
  <c r="R2161" i="7"/>
  <c r="Q2161" i="7" s="1"/>
  <c r="R1142" i="7"/>
  <c r="Q1142" i="7" s="1"/>
  <c r="R5000" i="7"/>
  <c r="Q5000" i="7" s="1"/>
  <c r="R1359" i="7"/>
  <c r="Q1359" i="7" s="1"/>
  <c r="R4691" i="7"/>
  <c r="Q4691" i="7" s="1"/>
  <c r="R284" i="7"/>
  <c r="Q284" i="7" s="1"/>
  <c r="R2249" i="7"/>
  <c r="Q2249" i="7" s="1"/>
  <c r="R2460" i="7"/>
  <c r="Q2460" i="7" s="1"/>
  <c r="R3809" i="7"/>
  <c r="Q3809" i="7" s="1"/>
  <c r="R4319" i="7"/>
  <c r="Q4319" i="7" s="1"/>
  <c r="R2662" i="7"/>
  <c r="Q2662" i="7" s="1"/>
  <c r="R3199" i="7"/>
  <c r="Q3199" i="7" s="1"/>
  <c r="R4995" i="7"/>
  <c r="Q4995" i="7" s="1"/>
  <c r="R89" i="7"/>
  <c r="Q89" i="7" s="1"/>
  <c r="R888" i="7"/>
  <c r="Q888" i="7" s="1"/>
  <c r="R3959" i="7"/>
  <c r="Q3959" i="7" s="1"/>
  <c r="R1931" i="7"/>
  <c r="Q1931" i="7" s="1"/>
  <c r="R3326" i="7"/>
  <c r="Q3326" i="7" s="1"/>
  <c r="R779" i="7"/>
  <c r="Q779" i="7" s="1"/>
  <c r="R1962" i="7"/>
  <c r="Q1962" i="7" s="1"/>
  <c r="R625" i="7"/>
  <c r="Q625" i="7" s="1"/>
  <c r="R626" i="7"/>
  <c r="Q626" i="7" s="1"/>
  <c r="R1096" i="7"/>
  <c r="Q1096" i="7" s="1"/>
  <c r="R2202" i="7"/>
  <c r="Q2202" i="7" s="1"/>
  <c r="C15" i="7"/>
  <c r="C3" i="7" s="1"/>
  <c r="C16" i="7"/>
  <c r="R2641" i="7" l="1"/>
  <c r="Q2641" i="7" s="1"/>
  <c r="R2610" i="7"/>
  <c r="Q2610" i="7" s="1"/>
  <c r="R2485" i="7"/>
  <c r="Q2485" i="7" s="1"/>
  <c r="R627" i="7"/>
  <c r="Q627" i="7" s="1"/>
  <c r="R1366" i="7"/>
  <c r="Q1366" i="7" s="1"/>
  <c r="R1689" i="7"/>
  <c r="Q1689" i="7" s="1"/>
  <c r="R66" i="7"/>
  <c r="Q66" i="7" s="1"/>
  <c r="R3919" i="7"/>
  <c r="Q3919" i="7" s="1"/>
  <c r="R3296" i="7"/>
  <c r="Q3296" i="7" s="1"/>
  <c r="R1285" i="7"/>
  <c r="Q1285" i="7" s="1"/>
  <c r="R3374" i="7"/>
  <c r="Q3374" i="7" s="1"/>
  <c r="R762" i="7"/>
  <c r="Q762" i="7" s="1"/>
  <c r="R3129" i="7"/>
  <c r="Q3129" i="7" s="1"/>
  <c r="R132" i="7"/>
  <c r="Q132" i="7" s="1"/>
  <c r="R4414" i="7"/>
  <c r="Q4414" i="7" s="1"/>
  <c r="R3640" i="7"/>
  <c r="Q3640" i="7" s="1"/>
  <c r="R2019" i="7"/>
  <c r="Q2019" i="7" s="1"/>
  <c r="R3094" i="7"/>
  <c r="Q3094" i="7" s="1"/>
  <c r="R3590" i="7"/>
  <c r="Q3590" i="7" s="1"/>
  <c r="R2768" i="7"/>
  <c r="Q2768" i="7" s="1"/>
  <c r="R1585" i="7"/>
  <c r="Q1585" i="7" s="1"/>
  <c r="R1640" i="7"/>
  <c r="Q1640" i="7" s="1"/>
  <c r="R72" i="7"/>
  <c r="Q72" i="7" s="1"/>
  <c r="R2111" i="7"/>
  <c r="Q2111" i="7" s="1"/>
  <c r="R2533" i="7"/>
  <c r="Q2533" i="7" s="1"/>
  <c r="R3679" i="7"/>
  <c r="Q3679" i="7" s="1"/>
  <c r="R1072" i="7"/>
  <c r="Q1072" i="7" s="1"/>
  <c r="R1413" i="7"/>
  <c r="Q1413" i="7" s="1"/>
  <c r="R1561" i="7"/>
  <c r="Q1561" i="7" s="1"/>
  <c r="R1489" i="7"/>
  <c r="Q1489" i="7" s="1"/>
  <c r="R2960" i="7"/>
  <c r="Q2960" i="7" s="1"/>
  <c r="R4828" i="7"/>
  <c r="Q4828" i="7" s="1"/>
  <c r="R3855" i="7"/>
  <c r="Q3855" i="7" s="1"/>
  <c r="R1603" i="7"/>
  <c r="Q1603" i="7" s="1"/>
  <c r="R2088" i="7"/>
  <c r="Q2088" i="7" s="1"/>
  <c r="R2171" i="7"/>
  <c r="Q2171" i="7" s="1"/>
  <c r="R2606" i="7"/>
  <c r="Q2606" i="7" s="1"/>
  <c r="R1220" i="7"/>
  <c r="Q1220" i="7" s="1"/>
  <c r="R3469" i="7"/>
  <c r="Q3469" i="7" s="1"/>
  <c r="R2036" i="7"/>
  <c r="Q2036" i="7" s="1"/>
  <c r="R4351" i="7"/>
  <c r="Q4351" i="7" s="1"/>
  <c r="R4555" i="7"/>
  <c r="Q4555" i="7" s="1"/>
  <c r="R3315" i="7"/>
  <c r="Q3315" i="7" s="1"/>
  <c r="R692" i="7"/>
  <c r="Q692" i="7" s="1"/>
  <c r="R4480" i="7"/>
  <c r="Q4480" i="7" s="1"/>
  <c r="R4937" i="7"/>
  <c r="Q4937" i="7" s="1"/>
  <c r="R921" i="7"/>
  <c r="Q921" i="7" s="1"/>
  <c r="R4189" i="7"/>
  <c r="Q4189" i="7" s="1"/>
  <c r="R3864" i="7"/>
  <c r="Q3864" i="7" s="1"/>
  <c r="R4784" i="7"/>
  <c r="Q4784" i="7" s="1"/>
  <c r="R190" i="7"/>
  <c r="Q190" i="7" s="1"/>
  <c r="R4416" i="7"/>
  <c r="Q4416" i="7" s="1"/>
  <c r="R3749" i="7"/>
  <c r="Q3749" i="7" s="1"/>
  <c r="R3863" i="7"/>
  <c r="Q3863" i="7" s="1"/>
  <c r="R3811" i="7"/>
  <c r="Q3811" i="7" s="1"/>
  <c r="R4687" i="7"/>
  <c r="Q4687" i="7" s="1"/>
  <c r="R2183" i="7"/>
  <c r="Q2183" i="7" s="1"/>
  <c r="R422" i="7"/>
  <c r="Q422" i="7" s="1"/>
  <c r="R3348" i="7"/>
  <c r="Q3348" i="7" s="1"/>
  <c r="R2678" i="7"/>
  <c r="Q2678" i="7" s="1"/>
  <c r="R1849" i="7"/>
  <c r="Q1849" i="7" s="1"/>
  <c r="R1410" i="7"/>
  <c r="Q1410" i="7" s="1"/>
  <c r="R586" i="7"/>
  <c r="Q586" i="7" s="1"/>
  <c r="R4155" i="7"/>
  <c r="Q4155" i="7" s="1"/>
  <c r="R4098" i="7"/>
  <c r="Q4098" i="7" s="1"/>
  <c r="R4076" i="7"/>
  <c r="Q4076" i="7" s="1"/>
  <c r="R392" i="7"/>
  <c r="Q392" i="7" s="1"/>
  <c r="R2138" i="7"/>
  <c r="Q2138" i="7" s="1"/>
  <c r="R3929" i="7"/>
  <c r="Q3929" i="7" s="1"/>
  <c r="R542" i="7"/>
  <c r="Q542" i="7" s="1"/>
  <c r="R3311" i="7"/>
  <c r="Q3311" i="7" s="1"/>
  <c r="R4778" i="7"/>
  <c r="Q4778" i="7" s="1"/>
  <c r="R4618" i="7"/>
  <c r="Q4618" i="7" s="1"/>
  <c r="R3974" i="7"/>
  <c r="Q3974" i="7" s="1"/>
  <c r="R208" i="7"/>
  <c r="Q208" i="7" s="1"/>
  <c r="R3770" i="7"/>
  <c r="Q3770" i="7" s="1"/>
  <c r="R2919" i="7"/>
  <c r="Q2919" i="7" s="1"/>
  <c r="R2221" i="7"/>
  <c r="Q2221" i="7" s="1"/>
  <c r="R2503" i="7"/>
  <c r="Q2503" i="7" s="1"/>
  <c r="R1744" i="7"/>
  <c r="Q1744" i="7" s="1"/>
  <c r="R1228" i="7"/>
  <c r="Q1228" i="7" s="1"/>
  <c r="R3682" i="7"/>
  <c r="Q3682" i="7" s="1"/>
  <c r="R2638" i="7"/>
  <c r="Q2638" i="7" s="1"/>
  <c r="R3641" i="7"/>
  <c r="Q3641" i="7" s="1"/>
  <c r="R878" i="7"/>
  <c r="Q878" i="7" s="1"/>
  <c r="R2440" i="7"/>
  <c r="Q2440" i="7" s="1"/>
  <c r="R3947" i="7"/>
  <c r="Q3947" i="7" s="1"/>
  <c r="R3263" i="7"/>
  <c r="Q3263" i="7" s="1"/>
  <c r="R4884" i="7"/>
  <c r="Q4884" i="7" s="1"/>
  <c r="R3673" i="7"/>
  <c r="Q3673" i="7" s="1"/>
  <c r="R3966" i="7"/>
  <c r="Q3966" i="7" s="1"/>
  <c r="R2572" i="7"/>
  <c r="Q2572" i="7" s="1"/>
  <c r="R748" i="7"/>
  <c r="Q748" i="7" s="1"/>
  <c r="R3218" i="7"/>
  <c r="Q3218" i="7" s="1"/>
  <c r="R1735" i="7"/>
  <c r="Q1735" i="7" s="1"/>
  <c r="R4190" i="7"/>
  <c r="Q4190" i="7" s="1"/>
  <c r="R2304" i="7"/>
  <c r="Q2304" i="7" s="1"/>
  <c r="R3586" i="7"/>
  <c r="Q3586" i="7" s="1"/>
  <c r="R3894" i="7"/>
  <c r="Q3894" i="7" s="1"/>
  <c r="R1271" i="7"/>
  <c r="Q1271" i="7" s="1"/>
  <c r="R1089" i="7"/>
  <c r="Q1089" i="7" s="1"/>
  <c r="R3329" i="7"/>
  <c r="Q3329" i="7" s="1"/>
  <c r="R4028" i="7"/>
  <c r="Q4028" i="7" s="1"/>
  <c r="R4446" i="7"/>
  <c r="Q4446" i="7" s="1"/>
  <c r="R4061" i="7"/>
  <c r="Q4061" i="7" s="1"/>
  <c r="R3018" i="7"/>
  <c r="Q3018" i="7" s="1"/>
  <c r="R1250" i="7"/>
  <c r="Q1250" i="7" s="1"/>
  <c r="R3281" i="7"/>
  <c r="Q3281" i="7" s="1"/>
  <c r="R1742" i="7"/>
  <c r="Q1742" i="7" s="1"/>
  <c r="R3349" i="7"/>
  <c r="Q3349" i="7" s="1"/>
  <c r="R4184" i="7"/>
  <c r="Q4184" i="7" s="1"/>
  <c r="R1817" i="7"/>
  <c r="Q1817" i="7" s="1"/>
  <c r="R4274" i="7"/>
  <c r="Q4274" i="7" s="1"/>
  <c r="R2710" i="7"/>
  <c r="Q2710" i="7" s="1"/>
  <c r="R4685" i="7"/>
  <c r="Q4685" i="7" s="1"/>
  <c r="R3517" i="7"/>
  <c r="Q3517" i="7" s="1"/>
  <c r="R1542" i="7"/>
  <c r="Q1542" i="7" s="1"/>
  <c r="R3911" i="7"/>
  <c r="Q3911" i="7" s="1"/>
  <c r="R951" i="7"/>
  <c r="Q951" i="7" s="1"/>
  <c r="R3597" i="7"/>
  <c r="Q3597" i="7" s="1"/>
  <c r="R2838" i="7"/>
  <c r="Q2838" i="7" s="1"/>
  <c r="R2592" i="7"/>
  <c r="Q2592" i="7" s="1"/>
  <c r="R2273" i="7"/>
  <c r="Q2273" i="7" s="1"/>
  <c r="R2968" i="7"/>
  <c r="Q2968" i="7" s="1"/>
  <c r="R703" i="7"/>
  <c r="Q703" i="7" s="1"/>
  <c r="R2449" i="7"/>
  <c r="Q2449" i="7" s="1"/>
  <c r="R2488" i="7"/>
  <c r="Q2488" i="7" s="1"/>
  <c r="R2602" i="7"/>
  <c r="Q2602" i="7" s="1"/>
  <c r="R2470" i="7"/>
  <c r="Q2470" i="7" s="1"/>
  <c r="R3725" i="7"/>
  <c r="Q3725" i="7" s="1"/>
  <c r="R3656" i="7"/>
  <c r="Q3656" i="7" s="1"/>
  <c r="R138" i="7"/>
  <c r="Q138" i="7" s="1"/>
  <c r="R1467" i="7"/>
  <c r="Q1467" i="7" s="1"/>
  <c r="R4499" i="7"/>
  <c r="Q4499" i="7" s="1"/>
  <c r="R4522" i="7"/>
  <c r="Q4522" i="7" s="1"/>
  <c r="R1039" i="7"/>
  <c r="Q1039" i="7" s="1"/>
  <c r="R4050" i="7"/>
  <c r="Q4050" i="7" s="1"/>
  <c r="R3967" i="7"/>
  <c r="Q3967" i="7" s="1"/>
  <c r="R3936" i="7"/>
  <c r="Q3936" i="7" s="1"/>
  <c r="R2438" i="7"/>
  <c r="Q2438" i="7" s="1"/>
  <c r="R2743" i="7"/>
  <c r="Q2743" i="7" s="1"/>
  <c r="R765" i="7"/>
  <c r="Q765" i="7" s="1"/>
  <c r="R4435" i="7"/>
  <c r="Q4435" i="7" s="1"/>
  <c r="R866" i="7"/>
  <c r="Q866" i="7" s="1"/>
  <c r="R877" i="7"/>
  <c r="Q877" i="7" s="1"/>
  <c r="R4836" i="7"/>
  <c r="Q4836" i="7" s="1"/>
  <c r="R1491" i="7"/>
  <c r="Q1491" i="7" s="1"/>
  <c r="R2410" i="7"/>
  <c r="Q2410" i="7" s="1"/>
  <c r="R2846" i="7"/>
  <c r="Q2846" i="7" s="1"/>
  <c r="R1465" i="7"/>
  <c r="Q1465" i="7" s="1"/>
  <c r="R3157" i="7"/>
  <c r="Q3157" i="7" s="1"/>
  <c r="R2845" i="7"/>
  <c r="Q2845" i="7" s="1"/>
  <c r="R4525" i="7"/>
  <c r="Q4525" i="7" s="1"/>
  <c r="R4242" i="7"/>
  <c r="Q4242" i="7" s="1"/>
  <c r="R1716" i="7"/>
  <c r="Q1716" i="7" s="1"/>
  <c r="R4038" i="7"/>
  <c r="Q4038" i="7" s="1"/>
  <c r="R295" i="7"/>
  <c r="Q295" i="7" s="1"/>
  <c r="R623" i="7"/>
  <c r="Q623" i="7" s="1"/>
  <c r="R1764" i="7"/>
  <c r="Q1764" i="7" s="1"/>
  <c r="R523" i="7"/>
  <c r="Q523" i="7" s="1"/>
  <c r="R1630" i="7"/>
  <c r="Q1630" i="7" s="1"/>
  <c r="R3222" i="7"/>
  <c r="Q3222" i="7" s="1"/>
  <c r="R2751" i="7"/>
  <c r="Q2751" i="7" s="1"/>
  <c r="R2942" i="7"/>
  <c r="Q2942" i="7" s="1"/>
  <c r="R2643" i="7"/>
  <c r="Q2643" i="7" s="1"/>
  <c r="R3769" i="7"/>
  <c r="Q3769" i="7" s="1"/>
  <c r="R1157" i="7"/>
  <c r="Q1157" i="7" s="1"/>
  <c r="R1679" i="7"/>
  <c r="Q1679" i="7" s="1"/>
  <c r="R2884" i="7"/>
  <c r="Q2884" i="7" s="1"/>
  <c r="R3646" i="7"/>
  <c r="Q3646" i="7" s="1"/>
  <c r="R1968" i="7"/>
  <c r="Q1968" i="7" s="1"/>
  <c r="R4511" i="7"/>
  <c r="Q4511" i="7" s="1"/>
  <c r="R1967" i="7"/>
  <c r="Q1967" i="7" s="1"/>
  <c r="R53" i="7"/>
  <c r="Q53" i="7" s="1"/>
  <c r="R3021" i="7"/>
  <c r="Q3021" i="7" s="1"/>
  <c r="R1761" i="7"/>
  <c r="Q1761" i="7" s="1"/>
  <c r="R2790" i="7"/>
  <c r="Q2790" i="7" s="1"/>
  <c r="R26" i="7"/>
  <c r="Q26" i="7" s="1"/>
  <c r="R2316" i="7"/>
  <c r="Q2316" i="7" s="1"/>
  <c r="R3304" i="7"/>
  <c r="Q3304" i="7" s="1"/>
  <c r="R1071" i="7"/>
  <c r="Q1071" i="7" s="1"/>
  <c r="R4860" i="7"/>
  <c r="Q4860" i="7" s="1"/>
  <c r="R4149" i="7"/>
  <c r="Q4149" i="7" s="1"/>
  <c r="R778" i="7"/>
  <c r="Q778" i="7" s="1"/>
  <c r="R4277" i="7"/>
  <c r="Q4277" i="7" s="1"/>
  <c r="R810" i="7"/>
  <c r="Q810" i="7" s="1"/>
  <c r="R2963" i="7"/>
  <c r="Q2963" i="7" s="1"/>
  <c r="R2822" i="7"/>
  <c r="Q2822" i="7" s="1"/>
  <c r="R3155" i="7"/>
  <c r="Q3155" i="7" s="1"/>
  <c r="R3316" i="7"/>
  <c r="Q3316" i="7" s="1"/>
  <c r="R2201" i="7"/>
  <c r="Q2201" i="7" s="1"/>
  <c r="R100" i="7"/>
  <c r="Q100" i="7" s="1"/>
  <c r="R25" i="7"/>
  <c r="Q25" i="7" s="1"/>
  <c r="R4877" i="7"/>
  <c r="Q4877" i="7" s="1"/>
  <c r="R427" i="7"/>
  <c r="Q427" i="7" s="1"/>
  <c r="R3332" i="7"/>
  <c r="Q3332" i="7" s="1"/>
  <c r="R3807" i="7"/>
  <c r="Q3807" i="7" s="1"/>
  <c r="R4879" i="7"/>
  <c r="Q4879" i="7" s="1"/>
  <c r="R929" i="7"/>
  <c r="Q929" i="7" s="1"/>
  <c r="R2074" i="7"/>
  <c r="Q2074" i="7" s="1"/>
  <c r="R23" i="7"/>
  <c r="Q23" i="7" s="1"/>
  <c r="R4070" i="7"/>
  <c r="Q4070" i="7" s="1"/>
  <c r="R1529" i="7"/>
  <c r="Q1529" i="7" s="1"/>
  <c r="R1812" i="7"/>
  <c r="Q1812" i="7" s="1"/>
  <c r="R70" i="7"/>
  <c r="Q70" i="7" s="1"/>
  <c r="R367" i="7"/>
  <c r="Q367" i="7" s="1"/>
  <c r="R4253" i="7"/>
  <c r="Q4253" i="7" s="1"/>
  <c r="R994" i="7"/>
  <c r="Q994" i="7" s="1"/>
  <c r="R2280" i="7"/>
  <c r="Q2280" i="7" s="1"/>
  <c r="R1183" i="7"/>
  <c r="Q1183" i="7" s="1"/>
  <c r="R1081" i="7"/>
  <c r="Q1081" i="7" s="1"/>
  <c r="R3111" i="7"/>
  <c r="Q3111" i="7" s="1"/>
  <c r="R2165" i="7"/>
  <c r="Q2165" i="7" s="1"/>
  <c r="R1391" i="7"/>
  <c r="Q1391" i="7" s="1"/>
  <c r="R402" i="7"/>
  <c r="Q402" i="7" s="1"/>
  <c r="R1776" i="7"/>
  <c r="Q1776" i="7" s="1"/>
  <c r="R517" i="7"/>
  <c r="Q517" i="7" s="1"/>
  <c r="R4114" i="7"/>
  <c r="Q4114" i="7" s="1"/>
  <c r="R1451" i="7"/>
  <c r="Q1451" i="7" s="1"/>
  <c r="R4015" i="7"/>
  <c r="Q4015" i="7" s="1"/>
  <c r="R318" i="7"/>
  <c r="Q318" i="7" s="1"/>
  <c r="R672" i="7"/>
  <c r="Q672" i="7" s="1"/>
  <c r="R198" i="7"/>
  <c r="Q198" i="7" s="1"/>
  <c r="R4372" i="7"/>
  <c r="Q4372" i="7" s="1"/>
  <c r="R3907" i="7"/>
  <c r="Q3907" i="7" s="1"/>
  <c r="R3538" i="7"/>
  <c r="Q3538" i="7" s="1"/>
  <c r="R4263" i="7"/>
  <c r="Q4263" i="7" s="1"/>
  <c r="R4447" i="7"/>
  <c r="Q4447" i="7" s="1"/>
  <c r="R4476" i="7"/>
  <c r="Q4476" i="7" s="1"/>
  <c r="R2535" i="7"/>
  <c r="Q2535" i="7" s="1"/>
  <c r="R1796" i="7"/>
  <c r="Q1796" i="7" s="1"/>
  <c r="R4424" i="7"/>
  <c r="Q4424" i="7" s="1"/>
  <c r="R3972" i="7"/>
  <c r="Q3972" i="7" s="1"/>
  <c r="R846" i="7"/>
  <c r="Q846" i="7" s="1"/>
  <c r="R2112" i="7"/>
  <c r="Q2112" i="7" s="1"/>
  <c r="R4773" i="7"/>
  <c r="Q4773" i="7" s="1"/>
  <c r="R4981" i="7"/>
  <c r="Q4981" i="7" s="1"/>
  <c r="R895" i="7"/>
  <c r="Q895" i="7" s="1"/>
  <c r="R1564" i="7"/>
  <c r="Q1564" i="7" s="1"/>
  <c r="R3057" i="7"/>
  <c r="Q3057" i="7" s="1"/>
  <c r="R716" i="7"/>
  <c r="Q716" i="7" s="1"/>
  <c r="R1768" i="7"/>
  <c r="Q1768" i="7" s="1"/>
  <c r="R2" i="7"/>
  <c r="R3777" i="7"/>
  <c r="Q3777" i="7" s="1"/>
  <c r="R3674" i="7"/>
  <c r="Q3674" i="7" s="1"/>
  <c r="R681" i="7"/>
  <c r="Q681" i="7" s="1"/>
  <c r="R4983" i="7"/>
  <c r="Q4983" i="7" s="1"/>
  <c r="R2948" i="7"/>
  <c r="Q2948" i="7" s="1"/>
  <c r="R3680" i="7"/>
  <c r="Q3680" i="7" s="1"/>
  <c r="R4455" i="7"/>
  <c r="Q4455" i="7" s="1"/>
  <c r="R2988" i="7"/>
  <c r="Q2988" i="7" s="1"/>
  <c r="R2453" i="7"/>
  <c r="Q2453" i="7" s="1"/>
  <c r="R4106" i="7"/>
  <c r="Q4106" i="7" s="1"/>
  <c r="R1805" i="7"/>
  <c r="Q1805" i="7" s="1"/>
  <c r="R3986" i="7"/>
  <c r="Q3986" i="7" s="1"/>
  <c r="R2188" i="7"/>
  <c r="Q2188" i="7" s="1"/>
  <c r="R1058" i="7"/>
  <c r="Q1058" i="7" s="1"/>
  <c r="R2484" i="7"/>
  <c r="Q2484" i="7" s="1"/>
  <c r="R3637" i="7"/>
  <c r="Q3637" i="7" s="1"/>
  <c r="R2219" i="7"/>
  <c r="Q2219" i="7" s="1"/>
  <c r="R3928" i="7"/>
  <c r="Q3928" i="7" s="1"/>
  <c r="R617" i="7"/>
  <c r="Q617" i="7" s="1"/>
  <c r="R850" i="7"/>
  <c r="Q850" i="7" s="1"/>
  <c r="R508" i="7"/>
  <c r="Q508" i="7" s="1"/>
  <c r="R2545" i="7"/>
  <c r="Q2545" i="7" s="1"/>
  <c r="R1800" i="7"/>
  <c r="Q1800" i="7" s="1"/>
  <c r="R4134" i="7"/>
  <c r="Q4134" i="7" s="1"/>
  <c r="R1159" i="7"/>
  <c r="Q1159" i="7" s="1"/>
  <c r="R4580" i="7"/>
  <c r="Q4580" i="7" s="1"/>
  <c r="R3542" i="7"/>
  <c r="Q3542" i="7" s="1"/>
  <c r="R675" i="7"/>
  <c r="Q675" i="7" s="1"/>
  <c r="R1103" i="7"/>
  <c r="Q1103" i="7" s="1"/>
  <c r="R2523" i="7"/>
  <c r="Q2523" i="7" s="1"/>
  <c r="R1634" i="7"/>
  <c r="Q1634" i="7" s="1"/>
  <c r="R766" i="7"/>
  <c r="Q766" i="7" s="1"/>
  <c r="R4599" i="7"/>
  <c r="Q4599" i="7" s="1"/>
  <c r="R3523" i="7"/>
  <c r="Q3523" i="7" s="1"/>
  <c r="R4210" i="7"/>
  <c r="Q4210" i="7" s="1"/>
  <c r="R2048" i="7"/>
  <c r="Q2048" i="7" s="1"/>
  <c r="R3621" i="7"/>
  <c r="Q3621" i="7" s="1"/>
  <c r="R792" i="7"/>
  <c r="Q792" i="7" s="1"/>
  <c r="R4203" i="7"/>
  <c r="Q4203" i="7" s="1"/>
  <c r="R750" i="7"/>
  <c r="Q750" i="7" s="1"/>
  <c r="R2513" i="7"/>
  <c r="Q2513" i="7" s="1"/>
  <c r="R631" i="7"/>
  <c r="Q631" i="7" s="1"/>
  <c r="R3239" i="7"/>
  <c r="Q3239" i="7" s="1"/>
  <c r="R1668" i="7"/>
  <c r="Q1668" i="7" s="1"/>
  <c r="R4205" i="7"/>
  <c r="Q4205" i="7" s="1"/>
  <c r="R2940" i="7"/>
  <c r="Q2940" i="7" s="1"/>
  <c r="R3535" i="7"/>
  <c r="Q3535" i="7" s="1"/>
  <c r="R4544" i="7"/>
  <c r="Q4544" i="7" s="1"/>
  <c r="R4692" i="7"/>
  <c r="Q4692" i="7" s="1"/>
  <c r="R4314" i="7"/>
  <c r="Q4314" i="7" s="1"/>
  <c r="R3210" i="7"/>
  <c r="Q3210" i="7" s="1"/>
  <c r="R170" i="7"/>
  <c r="Q170" i="7" s="1"/>
  <c r="R3546" i="7"/>
  <c r="Q3546" i="7" s="1"/>
  <c r="R1199" i="7"/>
  <c r="Q1199" i="7" s="1"/>
  <c r="R4135" i="7"/>
  <c r="Q4135" i="7" s="1"/>
  <c r="R1801" i="7"/>
  <c r="Q1801" i="7" s="1"/>
  <c r="R2634" i="7"/>
  <c r="Q2634" i="7" s="1"/>
  <c r="R1459" i="7"/>
  <c r="Q1459" i="7" s="1"/>
  <c r="R2792" i="7"/>
  <c r="Q2792" i="7" s="1"/>
  <c r="R1907" i="7"/>
  <c r="Q1907" i="7" s="1"/>
  <c r="R1712" i="7"/>
  <c r="Q1712" i="7" s="1"/>
  <c r="R1952" i="7"/>
  <c r="Q1952" i="7" s="1"/>
  <c r="R382" i="7"/>
  <c r="Q382" i="7" s="1"/>
  <c r="R2448" i="7"/>
  <c r="Q2448" i="7" s="1"/>
  <c r="R784" i="7"/>
  <c r="Q784" i="7" s="1"/>
  <c r="R2891" i="7"/>
  <c r="Q2891" i="7" s="1"/>
  <c r="R2276" i="7"/>
  <c r="Q2276" i="7" s="1"/>
  <c r="R1227" i="7"/>
  <c r="Q1227" i="7" s="1"/>
  <c r="R1714" i="7"/>
  <c r="Q1714" i="7" s="1"/>
  <c r="R529" i="7"/>
  <c r="Q529" i="7" s="1"/>
  <c r="R2418" i="7"/>
  <c r="Q2418" i="7" s="1"/>
  <c r="R2780" i="7"/>
  <c r="Q2780" i="7" s="1"/>
  <c r="R770" i="7"/>
  <c r="Q770" i="7" s="1"/>
  <c r="R1294" i="7"/>
  <c r="Q1294" i="7" s="1"/>
  <c r="R3251" i="7"/>
  <c r="Q3251" i="7" s="1"/>
  <c r="R1869" i="7"/>
  <c r="Q1869" i="7" s="1"/>
  <c r="R613" i="7"/>
  <c r="Q613" i="7" s="1"/>
  <c r="R4406" i="7"/>
  <c r="Q4406" i="7" s="1"/>
  <c r="R2351" i="7"/>
  <c r="Q2351" i="7" s="1"/>
  <c r="R2598" i="7"/>
  <c r="Q2598" i="7" s="1"/>
  <c r="R1897" i="7"/>
  <c r="Q1897" i="7" s="1"/>
  <c r="R760" i="7"/>
  <c r="Q760" i="7" s="1"/>
  <c r="R3064" i="7"/>
  <c r="Q3064" i="7" s="1"/>
  <c r="R836" i="7"/>
  <c r="Q836" i="7" s="1"/>
  <c r="R2548" i="7"/>
  <c r="Q2548" i="7" s="1"/>
  <c r="R4742" i="7"/>
  <c r="Q4742" i="7" s="1"/>
  <c r="R3618" i="7"/>
  <c r="Q3618" i="7" s="1"/>
  <c r="R2646" i="7"/>
  <c r="Q2646" i="7" s="1"/>
  <c r="R2157" i="7"/>
  <c r="Q2157" i="7" s="1"/>
  <c r="R2378" i="7"/>
  <c r="Q2378" i="7" s="1"/>
  <c r="R2217" i="7"/>
  <c r="Q2217" i="7" s="1"/>
  <c r="R1754" i="7"/>
  <c r="Q1754" i="7" s="1"/>
  <c r="R738" i="7"/>
  <c r="Q738" i="7" s="1"/>
  <c r="R2915" i="7"/>
  <c r="Q2915" i="7" s="1"/>
  <c r="R870" i="7"/>
  <c r="Q870" i="7" s="1"/>
  <c r="R2020" i="7"/>
  <c r="Q2020" i="7" s="1"/>
  <c r="R2617" i="7"/>
  <c r="Q2617" i="7" s="1"/>
  <c r="R1475" i="7"/>
  <c r="Q1475" i="7" s="1"/>
  <c r="R2203" i="7"/>
  <c r="Q2203" i="7" s="1"/>
  <c r="R4199" i="7"/>
  <c r="Q4199" i="7" s="1"/>
  <c r="R482" i="7"/>
  <c r="Q482" i="7" s="1"/>
  <c r="R4501" i="7"/>
  <c r="Q4501" i="7" s="1"/>
  <c r="R2630" i="7"/>
  <c r="Q2630" i="7" s="1"/>
  <c r="R3869" i="7"/>
  <c r="Q3869" i="7" s="1"/>
  <c r="R2286" i="7"/>
  <c r="Q2286" i="7" s="1"/>
  <c r="R1884" i="7"/>
  <c r="Q1884" i="7" s="1"/>
  <c r="R4488" i="7"/>
  <c r="Q4488" i="7" s="1"/>
  <c r="R907" i="7"/>
  <c r="Q907" i="7" s="1"/>
  <c r="R660" i="7"/>
  <c r="Q660" i="7" s="1"/>
  <c r="R4987" i="7"/>
  <c r="Q4987" i="7" s="1"/>
  <c r="R2682" i="7"/>
  <c r="Q2682" i="7" s="1"/>
  <c r="R5" i="7"/>
  <c r="Q5" i="7" s="1"/>
  <c r="R1643" i="7"/>
  <c r="Q1643" i="7" s="1"/>
  <c r="R976" i="7"/>
  <c r="Q976" i="7" s="1"/>
  <c r="R1435" i="7"/>
  <c r="Q1435" i="7" s="1"/>
  <c r="R3920" i="7"/>
  <c r="Q3920" i="7" s="1"/>
  <c r="R2541" i="7"/>
  <c r="Q2541" i="7" s="1"/>
  <c r="R1607" i="7"/>
  <c r="Q1607" i="7" s="1"/>
  <c r="R4206" i="7"/>
  <c r="Q4206" i="7" s="1"/>
  <c r="R3598" i="7"/>
  <c r="Q3598" i="7" s="1"/>
  <c r="R1325" i="7"/>
  <c r="Q1325" i="7" s="1"/>
  <c r="R4354" i="7"/>
  <c r="Q4354" i="7" s="1"/>
  <c r="R4801" i="7"/>
  <c r="Q4801" i="7" s="1"/>
  <c r="R1591" i="7"/>
  <c r="Q1591" i="7" s="1"/>
  <c r="R3922" i="7"/>
  <c r="Q3922" i="7" s="1"/>
  <c r="R1147" i="7"/>
  <c r="Q1147" i="7" s="1"/>
  <c r="R937" i="7"/>
  <c r="Q937" i="7" s="1"/>
  <c r="R2310" i="7"/>
  <c r="Q2310" i="7" s="1"/>
  <c r="R2324" i="7"/>
  <c r="Q2324" i="7" s="1"/>
  <c r="R2636" i="7"/>
  <c r="Q2636" i="7" s="1"/>
  <c r="R2896" i="7"/>
  <c r="Q2896" i="7" s="1"/>
  <c r="R459" i="7"/>
  <c r="Q459" i="7" s="1"/>
  <c r="R1276" i="7"/>
  <c r="Q1276" i="7" s="1"/>
  <c r="R1517" i="7"/>
  <c r="Q1517" i="7" s="1"/>
  <c r="R370" i="7"/>
  <c r="Q370" i="7" s="1"/>
  <c r="R3235" i="7"/>
  <c r="Q3235" i="7" s="1"/>
  <c r="R2335" i="7"/>
  <c r="Q2335" i="7" s="1"/>
  <c r="R487" i="7"/>
  <c r="Q487" i="7" s="1"/>
  <c r="R108" i="7"/>
  <c r="Q108" i="7" s="1"/>
  <c r="R4233" i="7"/>
  <c r="Q4233" i="7" s="1"/>
  <c r="R4680" i="7"/>
  <c r="Q4680" i="7" s="1"/>
  <c r="R4758" i="7"/>
  <c r="Q4758" i="7" s="1"/>
  <c r="R2782" i="7"/>
  <c r="Q2782" i="7" s="1"/>
  <c r="R721" i="7"/>
  <c r="Q721" i="7" s="1"/>
  <c r="R4223" i="7"/>
  <c r="Q4223" i="7" s="1"/>
  <c r="R4982" i="7"/>
  <c r="Q4982" i="7" s="1"/>
  <c r="R4117" i="7"/>
  <c r="Q4117" i="7" s="1"/>
  <c r="R4276" i="7"/>
  <c r="Q4276" i="7" s="1"/>
  <c r="R2248" i="7"/>
  <c r="Q2248" i="7" s="1"/>
  <c r="R2325" i="7"/>
  <c r="Q2325" i="7" s="1"/>
  <c r="R4832" i="7"/>
  <c r="Q4832" i="7" s="1"/>
  <c r="R1213" i="7"/>
  <c r="Q1213" i="7" s="1"/>
  <c r="R2772" i="7"/>
  <c r="Q2772" i="7" s="1"/>
  <c r="R1260" i="7"/>
  <c r="Q1260" i="7" s="1"/>
  <c r="R3087" i="7"/>
  <c r="Q3087" i="7" s="1"/>
  <c r="R4017" i="7"/>
  <c r="Q4017" i="7" s="1"/>
  <c r="R438" i="7"/>
  <c r="Q438" i="7" s="1"/>
  <c r="R4852" i="7"/>
  <c r="Q4852" i="7" s="1"/>
  <c r="R2208" i="7"/>
  <c r="Q2208" i="7" s="1"/>
  <c r="R4899" i="7"/>
  <c r="Q4899" i="7" s="1"/>
  <c r="R2640" i="7"/>
  <c r="Q2640" i="7" s="1"/>
  <c r="R2133" i="7"/>
  <c r="Q2133" i="7" s="1"/>
  <c r="R3568" i="7"/>
  <c r="Q3568" i="7" s="1"/>
  <c r="R2562" i="7"/>
  <c r="Q2562" i="7" s="1"/>
  <c r="R3044" i="7"/>
  <c r="Q3044" i="7" s="1"/>
  <c r="R478" i="7"/>
  <c r="Q478" i="7" s="1"/>
  <c r="R736" i="7"/>
  <c r="Q736" i="7" s="1"/>
  <c r="R1646" i="7"/>
  <c r="Q1646" i="7" s="1"/>
  <c r="R162" i="7"/>
  <c r="Q162" i="7" s="1"/>
  <c r="R2277" i="7"/>
  <c r="Q2277" i="7" s="1"/>
  <c r="R4792" i="7"/>
  <c r="Q4792" i="7" s="1"/>
  <c r="R4404" i="7"/>
  <c r="Q4404" i="7" s="1"/>
  <c r="R1497" i="7"/>
  <c r="Q1497" i="7" s="1"/>
  <c r="R2974" i="7"/>
  <c r="Q2974" i="7" s="1"/>
  <c r="R2264" i="7"/>
  <c r="Q2264" i="7" s="1"/>
  <c r="R2080" i="7"/>
  <c r="Q2080" i="7" s="1"/>
  <c r="R4059" i="7"/>
  <c r="Q4059" i="7" s="1"/>
  <c r="R1701" i="7"/>
  <c r="Q1701" i="7" s="1"/>
  <c r="R75" i="7"/>
  <c r="Q75" i="7" s="1"/>
  <c r="R3399" i="7"/>
  <c r="Q3399" i="7" s="1"/>
  <c r="R771" i="7"/>
  <c r="Q771" i="7" s="1"/>
  <c r="R2784" i="7"/>
  <c r="Q2784" i="7" s="1"/>
  <c r="R1746" i="7"/>
  <c r="Q1746" i="7" s="1"/>
  <c r="R4186" i="7"/>
  <c r="Q4186" i="7" s="1"/>
  <c r="R1843" i="7"/>
  <c r="Q1843" i="7" s="1"/>
  <c r="R4870" i="7"/>
  <c r="Q4870" i="7" s="1"/>
  <c r="R1166" i="7"/>
  <c r="Q1166" i="7" s="1"/>
  <c r="R4603" i="7"/>
  <c r="Q4603" i="7" s="1"/>
  <c r="R147" i="7"/>
  <c r="Q147" i="7" s="1"/>
  <c r="R4137" i="7"/>
  <c r="Q4137" i="7" s="1"/>
  <c r="R4936" i="7"/>
  <c r="Q4936" i="7" s="1"/>
  <c r="R3854" i="7"/>
  <c r="Q3854" i="7" s="1"/>
  <c r="R1937" i="7"/>
  <c r="Q1937" i="7" s="1"/>
  <c r="R1848" i="7"/>
  <c r="Q1848" i="7" s="1"/>
  <c r="R3727" i="7"/>
  <c r="Q3727" i="7" s="1"/>
  <c r="R942" i="7"/>
  <c r="Q942" i="7" s="1"/>
  <c r="R1888" i="7"/>
  <c r="Q1888" i="7" s="1"/>
  <c r="R4346" i="7"/>
  <c r="Q4346" i="7" s="1"/>
  <c r="R4331" i="7"/>
  <c r="Q4331" i="7" s="1"/>
  <c r="R2167" i="7"/>
  <c r="Q2167" i="7" s="1"/>
  <c r="R3274" i="7"/>
  <c r="Q3274" i="7" s="1"/>
  <c r="R1390" i="7"/>
  <c r="Q1390" i="7" s="1"/>
  <c r="R4125" i="7"/>
  <c r="Q4125" i="7" s="1"/>
  <c r="R3071" i="7"/>
  <c r="Q3071" i="7" s="1"/>
  <c r="R2141" i="7"/>
  <c r="Q2141" i="7" s="1"/>
  <c r="R524" i="7"/>
  <c r="Q524" i="7" s="1"/>
  <c r="R4225" i="7"/>
  <c r="Q4225" i="7" s="1"/>
  <c r="R1334" i="7"/>
  <c r="Q1334" i="7" s="1"/>
  <c r="R1987" i="7"/>
  <c r="Q1987" i="7" s="1"/>
  <c r="R4979" i="7"/>
  <c r="Q4979" i="7" s="1"/>
  <c r="R3231" i="7"/>
  <c r="Q3231" i="7" s="1"/>
  <c r="R4197" i="7"/>
  <c r="Q4197" i="7" s="1"/>
  <c r="R4462" i="7"/>
  <c r="Q4462" i="7" s="1"/>
  <c r="R3797" i="7"/>
  <c r="Q3797" i="7" s="1"/>
  <c r="R2566" i="7"/>
  <c r="Q2566" i="7" s="1"/>
  <c r="R2278" i="7"/>
  <c r="Q2278" i="7" s="1"/>
  <c r="R4848" i="7"/>
  <c r="Q4848" i="7" s="1"/>
  <c r="R1509" i="7"/>
  <c r="Q1509" i="7" s="1"/>
  <c r="R1121" i="7"/>
  <c r="Q1121" i="7" s="1"/>
  <c r="R4422" i="7"/>
  <c r="Q4422" i="7" s="1"/>
  <c r="R4401" i="7"/>
  <c r="Q4401" i="7" s="1"/>
  <c r="R4629" i="7"/>
  <c r="Q4629" i="7" s="1"/>
  <c r="R4249" i="7"/>
  <c r="Q4249" i="7" s="1"/>
  <c r="R1394" i="7"/>
  <c r="Q1394" i="7" s="1"/>
  <c r="R2998" i="7"/>
  <c r="Q2998" i="7" s="1"/>
  <c r="R3501" i="7"/>
  <c r="Q3501" i="7" s="1"/>
  <c r="R4402" i="7"/>
  <c r="Q4402" i="7" s="1"/>
  <c r="R4431" i="7"/>
  <c r="Q4431" i="7" s="1"/>
  <c r="R1765" i="7"/>
  <c r="Q1765" i="7" s="1"/>
  <c r="R4554" i="7"/>
  <c r="Q4554" i="7" s="1"/>
  <c r="R1850" i="7"/>
  <c r="Q1850" i="7" s="1"/>
  <c r="R1880" i="7"/>
  <c r="Q1880" i="7" s="1"/>
  <c r="R3017" i="7"/>
  <c r="Q3017" i="7" s="1"/>
  <c r="R3562" i="7"/>
  <c r="Q3562" i="7" s="1"/>
  <c r="R4545" i="7"/>
  <c r="Q4545" i="7" s="1"/>
  <c r="R3230" i="7"/>
  <c r="Q3230" i="7" s="1"/>
  <c r="R2228" i="7"/>
  <c r="Q2228" i="7" s="1"/>
  <c r="R4440" i="7"/>
  <c r="Q4440" i="7" s="1"/>
  <c r="R1920" i="7"/>
  <c r="Q1920" i="7" s="1"/>
  <c r="R1908" i="7"/>
  <c r="Q1908" i="7" s="1"/>
  <c r="R2868" i="7"/>
  <c r="Q2868" i="7" s="1"/>
  <c r="R4757" i="7"/>
  <c r="Q4757" i="7" s="1"/>
  <c r="R1582" i="7"/>
  <c r="Q1582" i="7" s="1"/>
  <c r="R3387" i="7"/>
  <c r="Q3387" i="7" s="1"/>
  <c r="R906" i="7"/>
  <c r="Q906" i="7" s="1"/>
  <c r="R4875" i="7"/>
  <c r="Q4875" i="7" s="1"/>
  <c r="R1335" i="7"/>
  <c r="Q1335" i="7" s="1"/>
  <c r="R2916" i="7"/>
  <c r="Q2916" i="7" s="1"/>
  <c r="R3612" i="7"/>
  <c r="Q3612" i="7" s="1"/>
  <c r="R869" i="7"/>
  <c r="Q869" i="7" s="1"/>
  <c r="R522" i="7"/>
  <c r="Q522" i="7" s="1"/>
  <c r="R2092" i="7"/>
  <c r="Q2092" i="7" s="1"/>
  <c r="R1738" i="7"/>
  <c r="Q1738" i="7" s="1"/>
  <c r="R2402" i="7"/>
  <c r="Q2402" i="7" s="1"/>
  <c r="R3007" i="7"/>
  <c r="Q3007" i="7" s="1"/>
  <c r="R3780" i="7"/>
  <c r="Q3780" i="7" s="1"/>
  <c r="R3001" i="7"/>
  <c r="Q3001" i="7" s="1"/>
  <c r="R3220" i="7"/>
  <c r="Q3220" i="7" s="1"/>
  <c r="R1314" i="7"/>
  <c r="Q1314" i="7" s="1"/>
  <c r="R3156" i="7"/>
  <c r="Q3156" i="7" s="1"/>
  <c r="R1999" i="7"/>
  <c r="Q1999" i="7" s="1"/>
  <c r="R2609" i="7"/>
  <c r="Q2609" i="7" s="1"/>
  <c r="R1592" i="7"/>
  <c r="Q1592" i="7" s="1"/>
  <c r="R2826" i="7"/>
  <c r="Q2826" i="7" s="1"/>
  <c r="R1328" i="7"/>
  <c r="Q1328" i="7" s="1"/>
  <c r="R2428" i="7"/>
  <c r="Q2428" i="7" s="1"/>
  <c r="R2873" i="7"/>
  <c r="Q2873" i="7" s="1"/>
  <c r="R1120" i="7"/>
  <c r="Q1120" i="7" s="1"/>
  <c r="R2049" i="7"/>
  <c r="Q2049" i="7" s="1"/>
  <c r="R3362" i="7"/>
  <c r="Q3362" i="7" s="1"/>
  <c r="R4107" i="7"/>
  <c r="Q4107" i="7" s="1"/>
  <c r="R4746" i="7"/>
  <c r="Q4746" i="7" s="1"/>
  <c r="R116" i="7"/>
  <c r="Q116" i="7" s="1"/>
  <c r="R436" i="7"/>
  <c r="Q436" i="7" s="1"/>
  <c r="R3703" i="7"/>
  <c r="Q3703" i="7" s="1"/>
  <c r="R3861" i="7"/>
  <c r="Q3861" i="7" s="1"/>
  <c r="R2972" i="7"/>
  <c r="Q2972" i="7" s="1"/>
  <c r="R2755" i="7"/>
  <c r="Q2755" i="7" s="1"/>
  <c r="R3710" i="7"/>
  <c r="Q3710" i="7" s="1"/>
  <c r="R4240" i="7"/>
  <c r="Q4240" i="7" s="1"/>
  <c r="R3093" i="7"/>
  <c r="Q3093" i="7" s="1"/>
  <c r="R3639" i="7"/>
  <c r="Q3639" i="7" s="1"/>
  <c r="R3761" i="7"/>
  <c r="Q3761" i="7" s="1"/>
  <c r="R3672" i="7"/>
  <c r="Q3672" i="7" s="1"/>
  <c r="R388" i="7"/>
  <c r="Q388" i="7" s="1"/>
  <c r="R1911" i="7"/>
  <c r="Q1911" i="7" s="1"/>
  <c r="R3323" i="7"/>
  <c r="Q3323" i="7" s="1"/>
  <c r="R3754" i="7"/>
  <c r="Q3754" i="7" s="1"/>
  <c r="R3844" i="7"/>
  <c r="Q3844" i="7" s="1"/>
  <c r="R107" i="7"/>
  <c r="Q107" i="7" s="1"/>
  <c r="R3444" i="7"/>
  <c r="Q3444" i="7" s="1"/>
  <c r="R4408" i="7"/>
  <c r="Q4408" i="7" s="1"/>
  <c r="R335" i="7"/>
  <c r="Q335" i="7" s="1"/>
  <c r="R4827" i="7"/>
  <c r="Q4827" i="7" s="1"/>
  <c r="R2192" i="7"/>
  <c r="Q2192" i="7" s="1"/>
  <c r="R1267" i="7"/>
  <c r="Q1267" i="7" s="1"/>
  <c r="R4993" i="7"/>
  <c r="Q4993" i="7" s="1"/>
  <c r="R321" i="7"/>
  <c r="Q321" i="7" s="1"/>
  <c r="R2405" i="7"/>
  <c r="Q2405" i="7" s="1"/>
  <c r="R649" i="7"/>
  <c r="Q649" i="7" s="1"/>
  <c r="R2859" i="7"/>
  <c r="Q2859" i="7" s="1"/>
  <c r="R3630" i="7"/>
  <c r="Q3630" i="7" s="1"/>
  <c r="R1290" i="7"/>
  <c r="Q1290" i="7" s="1"/>
  <c r="R3247" i="7"/>
  <c r="Q3247" i="7" s="1"/>
  <c r="R3091" i="7"/>
  <c r="Q3091" i="7" s="1"/>
  <c r="R4438" i="7"/>
  <c r="Q4438" i="7" s="1"/>
  <c r="R1468" i="7"/>
  <c r="Q1468" i="7" s="1"/>
  <c r="R2727" i="7"/>
  <c r="Q2727" i="7" s="1"/>
  <c r="R2283" i="7"/>
  <c r="Q2283" i="7" s="1"/>
  <c r="R3446" i="7"/>
  <c r="Q3446" i="7" s="1"/>
  <c r="R728" i="7"/>
  <c r="Q728" i="7" s="1"/>
  <c r="R940" i="7"/>
  <c r="Q940" i="7" s="1"/>
  <c r="R3644" i="7"/>
  <c r="Q3644" i="7" s="1"/>
  <c r="R1873" i="7"/>
  <c r="Q1873" i="7" s="1"/>
  <c r="R499" i="7"/>
  <c r="Q499" i="7" s="1"/>
  <c r="R3918" i="7"/>
  <c r="Q3918" i="7" s="1"/>
  <c r="R2233" i="7"/>
  <c r="Q2233" i="7" s="1"/>
  <c r="R549" i="7"/>
  <c r="Q549" i="7" s="1"/>
  <c r="R577" i="7"/>
  <c r="Q577" i="7" s="1"/>
  <c r="R1516" i="7"/>
  <c r="Q1516" i="7" s="1"/>
  <c r="R1978" i="7"/>
  <c r="Q1978" i="7" s="1"/>
  <c r="R3174" i="7"/>
  <c r="Q3174" i="7" s="1"/>
  <c r="R4141" i="7"/>
  <c r="Q4141" i="7" s="1"/>
  <c r="R3132" i="7"/>
  <c r="Q3132" i="7" s="1"/>
  <c r="R3573" i="7"/>
  <c r="Q3573" i="7" s="1"/>
  <c r="R1724" i="7"/>
  <c r="Q1724" i="7" s="1"/>
  <c r="R249" i="7"/>
  <c r="Q249" i="7" s="1"/>
  <c r="R4384" i="7"/>
  <c r="Q4384" i="7" s="1"/>
  <c r="R2173" i="7"/>
  <c r="Q2173" i="7" s="1"/>
  <c r="R1660" i="7"/>
  <c r="Q1660" i="7" s="1"/>
  <c r="R2368" i="7"/>
  <c r="Q2368" i="7" s="1"/>
  <c r="R416" i="7"/>
  <c r="Q416" i="7" s="1"/>
  <c r="R2154" i="7"/>
  <c r="Q2154" i="7" s="1"/>
  <c r="R171" i="7"/>
  <c r="Q171" i="7" s="1"/>
  <c r="R1247" i="7"/>
  <c r="Q1247" i="7" s="1"/>
  <c r="R3073" i="7"/>
  <c r="Q3073" i="7" s="1"/>
  <c r="R1732" i="7"/>
  <c r="Q1732" i="7" s="1"/>
  <c r="R4771" i="7"/>
  <c r="Q4771" i="7" s="1"/>
  <c r="R3930" i="7"/>
  <c r="Q3930" i="7" s="1"/>
  <c r="R2076" i="7"/>
  <c r="Q2076" i="7" s="1"/>
  <c r="R3978" i="7"/>
  <c r="Q3978" i="7" s="1"/>
  <c r="R1892" i="7"/>
  <c r="Q1892" i="7" s="1"/>
  <c r="R3650" i="7"/>
  <c r="Q3650" i="7" s="1"/>
  <c r="R805" i="7"/>
  <c r="Q805" i="7" s="1"/>
  <c r="R4363" i="7"/>
  <c r="Q4363" i="7" s="1"/>
  <c r="R4686" i="7"/>
  <c r="Q4686" i="7" s="1"/>
  <c r="R2938" i="7"/>
  <c r="Q2938" i="7" s="1"/>
  <c r="R3540" i="7"/>
  <c r="Q3540" i="7" s="1"/>
  <c r="R555" i="7"/>
  <c r="Q555" i="7" s="1"/>
  <c r="R2902" i="7"/>
  <c r="Q2902" i="7" s="1"/>
  <c r="R3550" i="7"/>
  <c r="Q3550" i="7" s="1"/>
  <c r="R2081" i="7"/>
  <c r="Q2081" i="7" s="1"/>
  <c r="R1989" i="7"/>
  <c r="Q1989" i="7" s="1"/>
  <c r="R2863" i="7"/>
  <c r="Q2863" i="7" s="1"/>
  <c r="R2340" i="7"/>
  <c r="Q2340" i="7" s="1"/>
  <c r="R2722" i="7"/>
  <c r="Q2722" i="7" s="1"/>
  <c r="R3383" i="7"/>
  <c r="Q3383" i="7" s="1"/>
  <c r="R4923" i="7"/>
  <c r="Q4923" i="7" s="1"/>
  <c r="R2275" i="7"/>
  <c r="Q2275" i="7" s="1"/>
  <c r="R2823" i="7"/>
  <c r="Q2823" i="7" s="1"/>
  <c r="R1606" i="7"/>
  <c r="Q1606" i="7" s="1"/>
  <c r="R4659" i="7"/>
  <c r="Q4659" i="7" s="1"/>
  <c r="R958" i="7"/>
  <c r="Q958" i="7" s="1"/>
  <c r="R1666" i="7"/>
  <c r="Q1666" i="7" s="1"/>
  <c r="R1672" i="7"/>
  <c r="Q1672" i="7" s="1"/>
  <c r="R4397" i="7"/>
  <c r="Q4397" i="7" s="1"/>
  <c r="R2318" i="7"/>
  <c r="Q2318" i="7" s="1"/>
  <c r="R4127" i="7"/>
  <c r="Q4127" i="7" s="1"/>
  <c r="R3514" i="7"/>
  <c r="Q3514" i="7" s="1"/>
  <c r="R536" i="7"/>
  <c r="Q536" i="7" s="1"/>
  <c r="R633" i="7"/>
  <c r="Q633" i="7" s="1"/>
  <c r="R2649" i="7"/>
  <c r="Q2649" i="7" s="1"/>
  <c r="R3049" i="7"/>
  <c r="Q3049" i="7" s="1"/>
  <c r="R1376" i="7"/>
  <c r="Q1376" i="7" s="1"/>
  <c r="R4302" i="7"/>
  <c r="Q4302" i="7" s="1"/>
  <c r="R181" i="7"/>
  <c r="Q181" i="7" s="1"/>
  <c r="R2601" i="7"/>
  <c r="Q2601" i="7" s="1"/>
  <c r="R99" i="7"/>
  <c r="Q99" i="7" s="1"/>
  <c r="R4693" i="7"/>
  <c r="Q4693" i="7" s="1"/>
  <c r="R3860" i="7"/>
  <c r="Q3860" i="7" s="1"/>
  <c r="R1624" i="7"/>
  <c r="Q1624" i="7" s="1"/>
  <c r="R828" i="7"/>
  <c r="Q828" i="7" s="1"/>
  <c r="R4978" i="7"/>
  <c r="Q4978" i="7" s="1"/>
  <c r="R2674" i="7"/>
  <c r="Q2674" i="7" s="1"/>
  <c r="R403" i="7"/>
  <c r="Q403" i="7" s="1"/>
  <c r="R4668" i="7"/>
  <c r="Q4668" i="7" s="1"/>
  <c r="R1811" i="7"/>
  <c r="Q1811" i="7" s="1"/>
  <c r="R3439" i="7"/>
  <c r="Q3439" i="7" s="1"/>
  <c r="R1164" i="7"/>
  <c r="Q1164" i="7" s="1"/>
  <c r="R4678" i="7"/>
  <c r="Q4678" i="7" s="1"/>
  <c r="R1943" i="7"/>
  <c r="Q1943" i="7" s="1"/>
  <c r="R2414" i="7"/>
  <c r="Q2414" i="7" s="1"/>
  <c r="R4876" i="7"/>
  <c r="Q4876" i="7" s="1"/>
  <c r="R3675" i="7"/>
  <c r="Q3675" i="7" s="1"/>
  <c r="R2840" i="7"/>
  <c r="Q2840" i="7" s="1"/>
  <c r="R194" i="7"/>
  <c r="Q194" i="7" s="1"/>
  <c r="R893" i="7"/>
  <c r="Q893" i="7" s="1"/>
  <c r="R3097" i="7"/>
  <c r="Q3097" i="7" s="1"/>
  <c r="R2520" i="7"/>
  <c r="Q2520" i="7" s="1"/>
  <c r="R435" i="7"/>
  <c r="Q435" i="7" s="1"/>
  <c r="R2102" i="7"/>
  <c r="Q2102" i="7" s="1"/>
  <c r="R2500" i="7"/>
  <c r="Q2500" i="7" s="1"/>
  <c r="R3180" i="7"/>
  <c r="Q3180" i="7" s="1"/>
  <c r="R4215" i="7"/>
  <c r="Q4215" i="7" s="1"/>
  <c r="R4013" i="7"/>
  <c r="Q4013" i="7" s="1"/>
  <c r="R3065" i="7"/>
  <c r="Q3065" i="7" s="1"/>
  <c r="R2489" i="7"/>
  <c r="Q2489" i="7" s="1"/>
  <c r="R2586" i="7"/>
  <c r="Q2586" i="7" s="1"/>
  <c r="R4825" i="7"/>
  <c r="Q4825" i="7" s="1"/>
  <c r="R1400" i="7"/>
  <c r="Q1400" i="7" s="1"/>
  <c r="R1597" i="7"/>
  <c r="Q1597" i="7" s="1"/>
  <c r="R60" i="7"/>
  <c r="Q60" i="7" s="1"/>
  <c r="R3689" i="7"/>
  <c r="Q3689" i="7" s="1"/>
  <c r="R886" i="7"/>
  <c r="Q886" i="7" s="1"/>
  <c r="R426" i="7"/>
  <c r="Q426" i="7" s="1"/>
  <c r="R4551" i="7"/>
  <c r="Q4551" i="7" s="1"/>
  <c r="R301" i="7"/>
  <c r="Q301" i="7" s="1"/>
  <c r="R1124" i="7"/>
  <c r="Q1124" i="7" s="1"/>
  <c r="R2087" i="7"/>
  <c r="Q2087" i="7" s="1"/>
  <c r="R862" i="7"/>
  <c r="Q862" i="7" s="1"/>
  <c r="R1733" i="7"/>
  <c r="Q1733" i="7" s="1"/>
  <c r="R2433" i="7"/>
  <c r="Q2433" i="7" s="1"/>
  <c r="R1725" i="7"/>
  <c r="Q1725" i="7" s="1"/>
  <c r="R3058" i="7"/>
  <c r="Q3058" i="7" s="1"/>
  <c r="R2027" i="7"/>
  <c r="Q2027" i="7" s="1"/>
  <c r="R4092" i="7"/>
  <c r="Q4092" i="7" s="1"/>
  <c r="R4869" i="7"/>
  <c r="Q4869" i="7" s="1"/>
  <c r="R3804" i="7"/>
  <c r="Q3804" i="7" s="1"/>
  <c r="R2623" i="7"/>
  <c r="Q2623" i="7" s="1"/>
  <c r="R495" i="7"/>
  <c r="Q495" i="7" s="1"/>
  <c r="R604" i="7"/>
  <c r="Q604" i="7" s="1"/>
  <c r="R3114" i="7"/>
  <c r="Q3114" i="7" s="1"/>
  <c r="R4735" i="7"/>
  <c r="Q4735" i="7" s="1"/>
  <c r="R4904" i="7"/>
  <c r="Q4904" i="7" s="1"/>
  <c r="R1546" i="7"/>
  <c r="Q1546" i="7" s="1"/>
  <c r="R466" i="7"/>
  <c r="Q466" i="7" s="1"/>
  <c r="R4763" i="7"/>
  <c r="Q4763" i="7" s="1"/>
  <c r="R1254" i="7"/>
  <c r="Q1254" i="7" s="1"/>
  <c r="R503" i="7"/>
  <c r="Q503" i="7" s="1"/>
  <c r="R3564" i="7"/>
  <c r="Q3564" i="7" s="1"/>
  <c r="R4730" i="7"/>
  <c r="Q4730" i="7" s="1"/>
  <c r="R1084" i="7"/>
  <c r="Q1084" i="7" s="1"/>
  <c r="R3694" i="7"/>
  <c r="Q3694" i="7" s="1"/>
  <c r="R4161" i="7"/>
  <c r="Q4161" i="7" s="1"/>
  <c r="R3753" i="7"/>
  <c r="Q3753" i="7" s="1"/>
  <c r="R2951" i="7"/>
  <c r="Q2951" i="7" s="1"/>
  <c r="R4843" i="7"/>
  <c r="Q4843" i="7" s="1"/>
  <c r="R1231" i="7"/>
  <c r="Q1231" i="7" s="1"/>
  <c r="R3877" i="7"/>
  <c r="Q3877" i="7" s="1"/>
  <c r="R3794" i="7"/>
  <c r="Q3794" i="7" s="1"/>
  <c r="R794" i="7"/>
  <c r="Q794" i="7" s="1"/>
  <c r="R977" i="7"/>
  <c r="Q977" i="7" s="1"/>
  <c r="R3096" i="7"/>
  <c r="Q3096" i="7" s="1"/>
  <c r="R2028" i="7"/>
  <c r="Q2028" i="7" s="1"/>
  <c r="R739" i="7"/>
  <c r="Q739" i="7" s="1"/>
  <c r="R2222" i="7"/>
  <c r="Q2222" i="7" s="1"/>
  <c r="R2530" i="7"/>
  <c r="Q2530" i="7" s="1"/>
  <c r="R533" i="7"/>
  <c r="Q533" i="7" s="1"/>
  <c r="R2937" i="7"/>
  <c r="Q2937" i="7" s="1"/>
  <c r="R4795" i="7"/>
  <c r="Q4795" i="7" s="1"/>
  <c r="R195" i="7"/>
  <c r="Q195" i="7" s="1"/>
  <c r="R1263" i="7"/>
  <c r="Q1263" i="7" s="1"/>
  <c r="R2180" i="7"/>
  <c r="Q2180" i="7" s="1"/>
  <c r="R2970" i="7"/>
  <c r="Q2970" i="7" s="1"/>
  <c r="R2113" i="7"/>
  <c r="Q2113" i="7" s="1"/>
  <c r="R2796" i="7"/>
  <c r="Q2796" i="7" s="1"/>
  <c r="R3812" i="7"/>
  <c r="Q3812" i="7" s="1"/>
  <c r="R4214" i="7"/>
  <c r="Q4214" i="7" s="1"/>
  <c r="R945" i="7"/>
  <c r="Q945" i="7" s="1"/>
  <c r="R1570" i="7"/>
  <c r="Q1570" i="7" s="1"/>
  <c r="R2093" i="7"/>
  <c r="Q2093" i="7" s="1"/>
  <c r="R4922" i="7"/>
  <c r="Q4922" i="7" s="1"/>
  <c r="R743" i="7"/>
  <c r="Q743" i="7" s="1"/>
  <c r="R2563" i="7"/>
  <c r="Q2563" i="7" s="1"/>
  <c r="R811" i="7"/>
  <c r="Q811" i="7" s="1"/>
  <c r="R2684" i="7"/>
  <c r="Q2684" i="7" s="1"/>
  <c r="R896" i="7"/>
  <c r="Q896" i="7" s="1"/>
  <c r="R3487" i="7"/>
  <c r="Q3487" i="7" s="1"/>
  <c r="R2669" i="7"/>
  <c r="Q2669" i="7" s="1"/>
  <c r="R2431" i="7"/>
  <c r="Q2431" i="7" s="1"/>
  <c r="R2579" i="7"/>
  <c r="Q2579" i="7" s="1"/>
  <c r="R580" i="7"/>
  <c r="Q580" i="7" s="1"/>
  <c r="R2953" i="7"/>
  <c r="Q2953" i="7" s="1"/>
  <c r="R4523" i="7"/>
  <c r="Q4523" i="7" s="1"/>
  <c r="R1414" i="7"/>
  <c r="Q1414" i="7" s="1"/>
  <c r="R772" i="7"/>
  <c r="Q772" i="7" s="1"/>
  <c r="R4226" i="7"/>
  <c r="Q4226" i="7" s="1"/>
  <c r="R156" i="7"/>
  <c r="Q156" i="7" s="1"/>
  <c r="R1548" i="7"/>
  <c r="Q1548" i="7" s="1"/>
  <c r="R2155" i="7"/>
  <c r="Q2155" i="7" s="1"/>
  <c r="R104" i="7"/>
  <c r="Q104" i="7" s="1"/>
  <c r="R1840" i="7"/>
  <c r="Q1840" i="7" s="1"/>
  <c r="R3895" i="7"/>
  <c r="Q3895" i="7" s="1"/>
  <c r="R3697" i="7"/>
  <c r="Q3697" i="7" s="1"/>
  <c r="R3061" i="7"/>
  <c r="Q3061" i="7" s="1"/>
  <c r="R2255" i="7"/>
  <c r="Q2255" i="7" s="1"/>
  <c r="R1452" i="7"/>
  <c r="Q1452" i="7" s="1"/>
  <c r="R1813" i="7"/>
  <c r="Q1813" i="7" s="1"/>
  <c r="R2381" i="7"/>
  <c r="Q2381" i="7" s="1"/>
  <c r="R2642" i="7"/>
  <c r="Q2642" i="7" s="1"/>
  <c r="R2933" i="7"/>
  <c r="Q2933" i="7" s="1"/>
  <c r="R2507" i="7"/>
  <c r="Q2507" i="7" s="1"/>
  <c r="R1741" i="7"/>
  <c r="Q1741" i="7" s="1"/>
  <c r="R544" i="7"/>
  <c r="Q544" i="7" s="1"/>
  <c r="R2660" i="7"/>
  <c r="Q2660" i="7" s="1"/>
  <c r="R2254" i="7"/>
  <c r="Q2254" i="7" s="1"/>
  <c r="R3633" i="7"/>
  <c r="Q3633" i="7" s="1"/>
  <c r="R1756" i="7"/>
  <c r="Q1756" i="7" s="1"/>
  <c r="R55" i="7"/>
  <c r="Q55" i="7" s="1"/>
  <c r="R1324" i="7"/>
  <c r="Q1324" i="7" s="1"/>
  <c r="R3602" i="7"/>
  <c r="Q3602" i="7" s="1"/>
  <c r="R1019" i="7"/>
  <c r="Q1019" i="7" s="1"/>
  <c r="R3826" i="7"/>
  <c r="Q3826" i="7" s="1"/>
  <c r="R1027" i="7"/>
  <c r="Q1027" i="7" s="1"/>
  <c r="R3655" i="7"/>
  <c r="Q3655" i="7" s="1"/>
  <c r="R928" i="7"/>
  <c r="Q928" i="7" s="1"/>
  <c r="R3472" i="7"/>
  <c r="Q3472" i="7" s="1"/>
  <c r="R3888" i="7"/>
  <c r="Q3888" i="7" s="1"/>
  <c r="R287" i="7"/>
  <c r="Q287" i="7" s="1"/>
  <c r="R3381" i="7"/>
  <c r="Q3381" i="7" s="1"/>
  <c r="R3489" i="7"/>
  <c r="Q3489" i="7" s="1"/>
  <c r="R4725" i="7"/>
  <c r="Q4725" i="7" s="1"/>
  <c r="R2956" i="7"/>
  <c r="Q2956" i="7" s="1"/>
  <c r="R2945" i="7"/>
  <c r="Q2945" i="7" s="1"/>
  <c r="R4000" i="7"/>
  <c r="Q4000" i="7" s="1"/>
  <c r="R3010" i="7"/>
  <c r="Q3010" i="7" s="1"/>
  <c r="R2104" i="7"/>
  <c r="Q2104" i="7" s="1"/>
  <c r="R1198" i="7"/>
  <c r="Q1198" i="7" s="1"/>
  <c r="R1648" i="7"/>
  <c r="Q1648" i="7" s="1"/>
  <c r="R1419" i="7"/>
  <c r="Q1419" i="7" s="1"/>
  <c r="R843" i="7"/>
  <c r="Q843" i="7" s="1"/>
  <c r="R1005" i="7"/>
  <c r="Q1005" i="7" s="1"/>
  <c r="R1502" i="7"/>
  <c r="Q1502" i="7" s="1"/>
  <c r="R1933" i="7"/>
  <c r="Q1933" i="7" s="1"/>
  <c r="R751" i="7"/>
  <c r="Q751" i="7" s="1"/>
  <c r="R1915" i="7"/>
  <c r="Q1915" i="7" s="1"/>
  <c r="R2651" i="7"/>
  <c r="Q2651" i="7" s="1"/>
  <c r="R2303" i="7"/>
  <c r="Q2303" i="7" s="1"/>
  <c r="R4507" i="7"/>
  <c r="Q4507" i="7" s="1"/>
  <c r="R3176" i="7"/>
  <c r="Q3176" i="7" s="1"/>
  <c r="R2199" i="7"/>
  <c r="Q2199" i="7" s="1"/>
  <c r="R1476" i="7"/>
  <c r="Q1476" i="7" s="1"/>
  <c r="R2483" i="7"/>
  <c r="Q2483" i="7" s="1"/>
  <c r="R1043" i="7"/>
  <c r="Q1043" i="7" s="1"/>
  <c r="R1004" i="7"/>
  <c r="Q1004" i="7" s="1"/>
  <c r="R2160" i="7"/>
  <c r="Q2160" i="7" s="1"/>
  <c r="R158" i="7"/>
  <c r="Q158" i="7" s="1"/>
  <c r="R3746" i="7"/>
  <c r="Q3746" i="7" s="1"/>
  <c r="R3224" i="7"/>
  <c r="Q3224" i="7" s="1"/>
  <c r="R2557" i="7"/>
  <c r="Q2557" i="7" s="1"/>
  <c r="R412" i="7"/>
  <c r="Q412" i="7" s="1"/>
  <c r="R864" i="7"/>
  <c r="Q864" i="7" s="1"/>
  <c r="R297" i="7"/>
  <c r="Q297" i="7" s="1"/>
  <c r="R4587" i="7"/>
  <c r="Q4587" i="7" s="1"/>
  <c r="R311" i="7"/>
  <c r="Q311" i="7" s="1"/>
  <c r="R1938" i="7"/>
  <c r="Q1938" i="7" s="1"/>
  <c r="R3891" i="7"/>
  <c r="Q3891" i="7" s="1"/>
  <c r="R2958" i="7"/>
  <c r="Q2958" i="7" s="1"/>
  <c r="R2847" i="7"/>
  <c r="Q2847" i="7" s="1"/>
  <c r="R1197" i="7"/>
  <c r="Q1197" i="7" s="1"/>
  <c r="R901" i="7"/>
  <c r="Q901" i="7" s="1"/>
  <c r="R647" i="7"/>
  <c r="Q647" i="7" s="1"/>
  <c r="R1082" i="7"/>
  <c r="Q1082" i="7" s="1"/>
  <c r="R4027" i="7"/>
  <c r="Q4027" i="7" s="1"/>
  <c r="R1511" i="7"/>
  <c r="Q1511" i="7" s="1"/>
  <c r="R21" i="7"/>
  <c r="Q21" i="7" s="1"/>
  <c r="R4273" i="7"/>
  <c r="Q4273" i="7" s="1"/>
  <c r="R3742" i="7"/>
  <c r="Q3742" i="7" s="1"/>
  <c r="R4768" i="7"/>
  <c r="Q4768" i="7" s="1"/>
  <c r="R1899" i="7"/>
  <c r="Q1899" i="7" s="1"/>
  <c r="R2728" i="7"/>
  <c r="Q2728" i="7" s="1"/>
  <c r="R4317" i="7"/>
  <c r="Q4317" i="7" s="1"/>
  <c r="R3227" i="7"/>
  <c r="Q3227" i="7" s="1"/>
  <c r="R1613" i="7"/>
  <c r="Q1613" i="7" s="1"/>
  <c r="R3193" i="7"/>
  <c r="Q3193" i="7" s="1"/>
  <c r="R763" i="7"/>
  <c r="Q763" i="7" s="1"/>
  <c r="R1273" i="7"/>
  <c r="Q1273" i="7" s="1"/>
  <c r="R2816" i="7"/>
  <c r="Q2816" i="7" s="1"/>
  <c r="R2326" i="7"/>
  <c r="Q2326" i="7" s="1"/>
  <c r="R1887" i="7"/>
  <c r="Q1887" i="7" s="1"/>
  <c r="R4420" i="7"/>
  <c r="Q4420" i="7" s="1"/>
  <c r="R341" i="7"/>
  <c r="Q341" i="7" s="1"/>
  <c r="R608" i="7"/>
  <c r="Q608" i="7" s="1"/>
  <c r="R3432" i="7"/>
  <c r="Q3432" i="7" s="1"/>
  <c r="R1936" i="7"/>
  <c r="Q1936" i="7" s="1"/>
  <c r="R1045" i="7"/>
  <c r="Q1045" i="7" s="1"/>
  <c r="R2508" i="7"/>
  <c r="Q2508" i="7" s="1"/>
  <c r="R2801" i="7"/>
  <c r="Q2801" i="7" s="1"/>
  <c r="R234" i="7"/>
  <c r="Q234" i="7" s="1"/>
  <c r="R3833" i="7"/>
  <c r="Q3833" i="7" s="1"/>
  <c r="R1138" i="7"/>
  <c r="Q1138" i="7" s="1"/>
  <c r="R3368" i="7"/>
  <c r="Q3368" i="7" s="1"/>
  <c r="R1087" i="7"/>
  <c r="Q1087" i="7" s="1"/>
  <c r="R1301" i="7"/>
  <c r="Q1301" i="7" s="1"/>
  <c r="R2434" i="7"/>
  <c r="Q2434" i="7" s="1"/>
  <c r="R1688" i="7"/>
  <c r="Q1688" i="7" s="1"/>
  <c r="R1097" i="7"/>
  <c r="Q1097" i="7" s="1"/>
  <c r="R2300" i="7"/>
  <c r="Q2300" i="7" s="1"/>
  <c r="R1141" i="7"/>
  <c r="Q1141" i="7" s="1"/>
  <c r="R3737" i="7"/>
  <c r="Q3737" i="7" s="1"/>
  <c r="R4396" i="7"/>
  <c r="Q4396" i="7" s="1"/>
  <c r="R1864" i="7"/>
  <c r="Q1864" i="7" s="1"/>
  <c r="R4468" i="7"/>
  <c r="Q4468" i="7" s="1"/>
  <c r="R2319" i="7"/>
  <c r="Q2319" i="7" s="1"/>
  <c r="R3053" i="7"/>
  <c r="Q3053" i="7" s="1"/>
  <c r="R2546" i="7"/>
  <c r="Q2546" i="7" s="1"/>
  <c r="R342" i="7"/>
  <c r="Q342" i="7" s="1"/>
  <c r="R4044" i="7"/>
  <c r="Q4044" i="7" s="1"/>
  <c r="R94" i="7"/>
  <c r="Q94" i="7" s="1"/>
  <c r="R1871" i="7"/>
  <c r="Q1871" i="7" s="1"/>
  <c r="R2456" i="7"/>
  <c r="Q2456" i="7" s="1"/>
  <c r="R4167" i="7"/>
  <c r="Q4167" i="7" s="1"/>
  <c r="R4506" i="7"/>
  <c r="Q4506" i="7" s="1"/>
  <c r="R3358" i="7"/>
  <c r="Q3358" i="7" s="1"/>
  <c r="R2957" i="7"/>
  <c r="Q2957" i="7" s="1"/>
  <c r="R2949" i="7"/>
  <c r="Q2949" i="7" s="1"/>
  <c r="R4299" i="7"/>
  <c r="Q4299" i="7" s="1"/>
  <c r="R1969" i="7"/>
  <c r="Q1969" i="7" s="1"/>
  <c r="R3241" i="7"/>
  <c r="Q3241" i="7" s="1"/>
  <c r="R4719" i="7"/>
  <c r="Q4719" i="7" s="1"/>
  <c r="R1910" i="7"/>
  <c r="Q1910" i="7" s="1"/>
  <c r="R1992" i="7"/>
  <c r="Q1992" i="7" s="1"/>
  <c r="R3290" i="7"/>
  <c r="Q3290" i="7" s="1"/>
  <c r="R4862" i="7"/>
  <c r="Q4862" i="7" s="1"/>
  <c r="R4631" i="7"/>
  <c r="Q4631" i="7" s="1"/>
  <c r="R3819" i="7"/>
  <c r="Q3819" i="7" s="1"/>
  <c r="R1649" i="7"/>
  <c r="Q1649" i="7" s="1"/>
  <c r="R4489" i="7"/>
  <c r="Q4489" i="7" s="1"/>
  <c r="R1207" i="7"/>
  <c r="Q1207" i="7" s="1"/>
  <c r="R814" i="7"/>
  <c r="Q814" i="7" s="1"/>
  <c r="R2425" i="7"/>
  <c r="Q2425" i="7" s="1"/>
  <c r="R3280" i="7"/>
  <c r="Q3280" i="7" s="1"/>
  <c r="R3732" i="7"/>
  <c r="Q3732" i="7" s="1"/>
  <c r="R2797" i="7"/>
  <c r="Q2797" i="7" s="1"/>
  <c r="R1930" i="7"/>
  <c r="Q1930" i="7" s="1"/>
  <c r="R498" i="7"/>
  <c r="Q498" i="7" s="1"/>
  <c r="R1101" i="7"/>
  <c r="Q1101" i="7" s="1"/>
  <c r="R3032" i="7"/>
  <c r="Q3032" i="7" s="1"/>
  <c r="R4849" i="7"/>
  <c r="Q4849" i="7" s="1"/>
  <c r="R3625" i="7"/>
  <c r="Q3625" i="7" s="1"/>
  <c r="R2458" i="7"/>
  <c r="Q2458" i="7" s="1"/>
  <c r="R2980" i="7"/>
  <c r="Q2980" i="7" s="1"/>
  <c r="R2556" i="7"/>
  <c r="Q2556" i="7" s="1"/>
  <c r="R3422" i="7"/>
  <c r="Q3422" i="7" s="1"/>
  <c r="R3575" i="7"/>
  <c r="Q3575" i="7" s="1"/>
  <c r="R2740" i="7"/>
  <c r="Q2740" i="7" s="1"/>
  <c r="R407" i="7"/>
  <c r="Q407" i="7" s="1"/>
  <c r="R2620" i="7"/>
  <c r="Q2620" i="7" s="1"/>
  <c r="R1641" i="7"/>
  <c r="Q1641" i="7" s="1"/>
  <c r="R4336" i="7"/>
  <c r="Q4336" i="7" s="1"/>
  <c r="R3876" i="7"/>
  <c r="Q3876" i="7" s="1"/>
  <c r="R1300" i="7"/>
  <c r="Q1300" i="7" s="1"/>
  <c r="R3398" i="7"/>
  <c r="Q3398" i="7" s="1"/>
  <c r="R682" i="7"/>
  <c r="Q682" i="7" s="1"/>
  <c r="R3658" i="7"/>
  <c r="Q3658" i="7" s="1"/>
  <c r="R4954" i="7"/>
  <c r="Q4954" i="7" s="1"/>
  <c r="R500" i="7"/>
  <c r="Q500" i="7" s="1"/>
  <c r="R2538" i="7"/>
  <c r="Q2538" i="7" s="1"/>
  <c r="R2511" i="7"/>
  <c r="Q2511" i="7" s="1"/>
  <c r="R2060" i="7"/>
  <c r="Q2060" i="7" s="1"/>
  <c r="R3275" i="7"/>
  <c r="Q3275" i="7" s="1"/>
  <c r="R1448" i="7"/>
  <c r="Q1448" i="7" s="1"/>
  <c r="R2244" i="7"/>
  <c r="Q2244" i="7" s="1"/>
  <c r="R4390" i="7"/>
  <c r="Q4390" i="7" s="1"/>
  <c r="R1865" i="7"/>
  <c r="Q1865" i="7" s="1"/>
  <c r="R4280" i="7"/>
  <c r="Q4280" i="7" s="1"/>
  <c r="R2607" i="7"/>
  <c r="Q2607" i="7" s="1"/>
  <c r="R923" i="7"/>
  <c r="Q923" i="7" s="1"/>
  <c r="R1117" i="7"/>
  <c r="Q1117" i="7" s="1"/>
  <c r="R3614" i="7"/>
  <c r="Q3614" i="7" s="1"/>
  <c r="R354" i="7"/>
  <c r="Q354" i="7" s="1"/>
  <c r="R4969" i="7"/>
  <c r="Q4969" i="7" s="1"/>
  <c r="R260" i="7"/>
  <c r="Q260" i="7" s="1"/>
  <c r="R990" i="7"/>
  <c r="Q990" i="7" s="1"/>
  <c r="R2910" i="7"/>
  <c r="Q2910" i="7" s="1"/>
  <c r="R1524" i="7"/>
  <c r="Q1524" i="7" s="1"/>
  <c r="R3015" i="7"/>
  <c r="Q3015" i="7" s="1"/>
  <c r="R1747" i="7"/>
  <c r="Q1747" i="7" s="1"/>
  <c r="R106" i="7"/>
  <c r="Q106" i="7" s="1"/>
  <c r="R1252" i="7"/>
  <c r="Q1252" i="7" s="1"/>
  <c r="R548" i="7"/>
  <c r="Q548" i="7" s="1"/>
  <c r="R3200" i="7"/>
  <c r="Q3200" i="7" s="1"/>
  <c r="R1692" i="7"/>
  <c r="Q1692" i="7" s="1"/>
  <c r="R4113" i="7"/>
  <c r="Q4113" i="7" s="1"/>
  <c r="R3669" i="7"/>
  <c r="Q3669" i="7" s="1"/>
  <c r="R666" i="7"/>
  <c r="Q666" i="7" s="1"/>
  <c r="R3284" i="7"/>
  <c r="Q3284" i="7" s="1"/>
  <c r="R222" i="7"/>
  <c r="Q222" i="7" s="1"/>
  <c r="R374" i="7"/>
  <c r="Q374" i="7" s="1"/>
  <c r="R1237" i="7"/>
  <c r="Q1237" i="7" s="1"/>
  <c r="R1662" i="7"/>
  <c r="Q1662" i="7" s="1"/>
  <c r="R917" i="7"/>
  <c r="Q917" i="7" s="1"/>
  <c r="R1378" i="7"/>
  <c r="Q1378" i="7" s="1"/>
  <c r="R2597" i="7"/>
  <c r="Q2597" i="7" s="1"/>
  <c r="R3191" i="7"/>
  <c r="Q3191" i="7" s="1"/>
  <c r="R3131" i="7"/>
  <c r="Q3131" i="7" s="1"/>
  <c r="R1360" i="7"/>
  <c r="Q1360" i="7" s="1"/>
  <c r="R2495" i="7"/>
  <c r="Q2495" i="7" s="1"/>
  <c r="R730" i="7"/>
  <c r="Q730" i="7" s="1"/>
  <c r="R732" i="7"/>
  <c r="Q732" i="7" s="1"/>
  <c r="R1557" i="7"/>
  <c r="Q1557" i="7" s="1"/>
  <c r="R3433" i="7"/>
  <c r="Q3433" i="7" s="1"/>
  <c r="R3052" i="7"/>
  <c r="Q3052" i="7" s="1"/>
  <c r="R4534" i="7"/>
  <c r="Q4534" i="7" s="1"/>
  <c r="R2005" i="7"/>
  <c r="Q2005" i="7" s="1"/>
  <c r="R3000" i="7"/>
  <c r="Q3000" i="7" s="1"/>
  <c r="R57" i="7"/>
  <c r="Q57" i="7" s="1"/>
  <c r="R2207" i="7"/>
  <c r="Q2207" i="7" s="1"/>
  <c r="R3736" i="7"/>
  <c r="Q3736" i="7" s="1"/>
  <c r="R2391" i="7"/>
  <c r="Q2391" i="7" s="1"/>
  <c r="R4957" i="7"/>
  <c r="Q4957" i="7" s="1"/>
  <c r="R803" i="7"/>
  <c r="Q803" i="7" s="1"/>
  <c r="R2274" i="7"/>
  <c r="Q2274" i="7" s="1"/>
  <c r="R4207" i="7"/>
  <c r="Q4207" i="7" s="1"/>
  <c r="R3331" i="7"/>
  <c r="Q3331" i="7" s="1"/>
  <c r="R4896" i="7"/>
  <c r="Q4896" i="7" s="1"/>
  <c r="R3413" i="7"/>
  <c r="Q3413" i="7" s="1"/>
  <c r="R3580" i="7"/>
  <c r="Q3580" i="7" s="1"/>
  <c r="R1482" i="7"/>
  <c r="Q1482" i="7" s="1"/>
  <c r="R1664" i="7"/>
  <c r="Q1664" i="7" s="1"/>
  <c r="R3806" i="7"/>
  <c r="Q3806" i="7" s="1"/>
  <c r="R4911" i="7"/>
  <c r="Q4911" i="7" s="1"/>
  <c r="R2857" i="7"/>
  <c r="Q2857" i="7" s="1"/>
  <c r="R4567" i="7"/>
  <c r="Q4567" i="7" s="1"/>
  <c r="R2482" i="7"/>
  <c r="Q2482" i="7" s="1"/>
  <c r="R378" i="7"/>
  <c r="Q378" i="7" s="1"/>
  <c r="R4748" i="7"/>
  <c r="Q4748" i="7" s="1"/>
  <c r="R19" i="7"/>
  <c r="Q19" i="7" s="1"/>
  <c r="R2806" i="7"/>
  <c r="Q2806" i="7" s="1"/>
  <c r="R2889" i="7"/>
  <c r="Q2889" i="7" s="1"/>
  <c r="R4989" i="7"/>
  <c r="Q4989" i="7" s="1"/>
  <c r="R1494" i="7"/>
  <c r="Q1494" i="7" s="1"/>
  <c r="R4434" i="7"/>
  <c r="Q4434" i="7" s="1"/>
  <c r="R1752" i="7"/>
  <c r="Q1752" i="7" s="1"/>
  <c r="R473" i="7"/>
  <c r="Q473" i="7" s="1"/>
  <c r="R3312" i="7"/>
  <c r="Q3312" i="7" s="1"/>
  <c r="R28" i="7"/>
  <c r="Q28" i="7" s="1"/>
  <c r="R2924" i="7"/>
  <c r="Q2924" i="7" s="1"/>
  <c r="R3670" i="7"/>
  <c r="Q3670" i="7" s="1"/>
  <c r="R3" i="7"/>
  <c r="Q3" i="7" s="1"/>
  <c r="R3016" i="7"/>
  <c r="Q3016" i="7" s="1"/>
  <c r="R1106" i="7"/>
  <c r="Q1106" i="7" s="1"/>
  <c r="R4078" i="7"/>
  <c r="Q4078" i="7" s="1"/>
  <c r="R3119" i="7"/>
  <c r="Q3119" i="7" s="1"/>
  <c r="R1042" i="7"/>
  <c r="Q1042" i="7" s="1"/>
  <c r="R186" i="7"/>
  <c r="Q186" i="7" s="1"/>
  <c r="R2227" i="7"/>
  <c r="Q2227" i="7" s="1"/>
  <c r="R272" i="7"/>
  <c r="Q272" i="7" s="1"/>
  <c r="R561" i="7"/>
  <c r="Q561" i="7" s="1"/>
  <c r="R2599" i="7"/>
  <c r="Q2599" i="7" s="1"/>
  <c r="R121" i="7"/>
  <c r="Q121" i="7" s="1"/>
  <c r="R2522" i="7"/>
  <c r="Q2522" i="7" s="1"/>
  <c r="R1292" i="7"/>
  <c r="Q1292" i="7" s="1"/>
  <c r="R4537" i="7"/>
  <c r="Q4537" i="7" s="1"/>
  <c r="R793" i="7"/>
  <c r="Q793" i="7" s="1"/>
  <c r="R4202" i="7"/>
  <c r="Q4202" i="7" s="1"/>
  <c r="R41" i="7"/>
  <c r="Q41" i="7" s="1"/>
  <c r="R4890" i="7"/>
  <c r="Q4890" i="7" s="1"/>
  <c r="R2067" i="7"/>
  <c r="Q2067" i="7" s="1"/>
  <c r="R1700" i="7"/>
  <c r="Q1700" i="7" s="1"/>
  <c r="R1319" i="7"/>
  <c r="Q1319" i="7" s="1"/>
  <c r="R2031" i="7"/>
  <c r="Q2031" i="7" s="1"/>
  <c r="R4666" i="7"/>
  <c r="Q4666" i="7" s="1"/>
  <c r="R470" i="7"/>
  <c r="Q470" i="7" s="1"/>
  <c r="R2815" i="7"/>
  <c r="Q2815" i="7" s="1"/>
  <c r="R40" i="7"/>
  <c r="Q40" i="7" s="1"/>
  <c r="R941" i="7"/>
  <c r="Q941" i="7" s="1"/>
  <c r="R3078" i="7"/>
  <c r="Q3078" i="7" s="1"/>
  <c r="R4366" i="7"/>
  <c r="Q4366" i="7" s="1"/>
  <c r="R1095" i="7"/>
  <c r="Q1095" i="7" s="1"/>
  <c r="R2053" i="7"/>
  <c r="Q2053" i="7" s="1"/>
  <c r="R972" i="7"/>
  <c r="Q972" i="7" s="1"/>
  <c r="R2879" i="7"/>
  <c r="Q2879" i="7" s="1"/>
  <c r="R3960" i="7"/>
  <c r="Q3960" i="7" s="1"/>
  <c r="R3124" i="7"/>
  <c r="Q3124" i="7" s="1"/>
  <c r="R528" i="7"/>
  <c r="Q528" i="7" s="1"/>
  <c r="R3988" i="7"/>
  <c r="Q3988" i="7" s="1"/>
  <c r="R526" i="7"/>
  <c r="Q526" i="7" s="1"/>
  <c r="R214" i="7"/>
  <c r="Q214" i="7" s="1"/>
  <c r="R51" i="7"/>
  <c r="Q51" i="7" s="1"/>
  <c r="R1653" i="7"/>
  <c r="Q1653" i="7" s="1"/>
  <c r="R3320" i="7"/>
  <c r="Q3320" i="7" s="1"/>
  <c r="R1023" i="7"/>
  <c r="Q1023" i="7" s="1"/>
  <c r="R247" i="7"/>
  <c r="Q247" i="7" s="1"/>
  <c r="R2435" i="7"/>
  <c r="Q2435" i="7" s="1"/>
  <c r="R933" i="7"/>
  <c r="Q933" i="7" s="1"/>
  <c r="R2971" i="7"/>
  <c r="Q2971" i="7" s="1"/>
  <c r="R988" i="7"/>
  <c r="Q988" i="7" s="1"/>
  <c r="R4909" i="7"/>
  <c r="Q4909" i="7" s="1"/>
  <c r="R780" i="7"/>
  <c r="Q780" i="7" s="1"/>
  <c r="R565" i="7"/>
  <c r="Q565" i="7" s="1"/>
  <c r="R2162" i="7"/>
  <c r="Q2162" i="7" s="1"/>
  <c r="R1537" i="7"/>
  <c r="Q1537" i="7" s="1"/>
  <c r="R4" i="7"/>
  <c r="Q4" i="7" s="1"/>
  <c r="R1258" i="7"/>
  <c r="Q1258" i="7" s="1"/>
  <c r="R1836" i="7"/>
  <c r="Q1836" i="7" s="1"/>
  <c r="R2628" i="7"/>
  <c r="Q2628" i="7" s="1"/>
  <c r="R4808" i="7"/>
  <c r="Q4808" i="7" s="1"/>
  <c r="R4288" i="7"/>
  <c r="Q4288" i="7" s="1"/>
  <c r="R3477" i="7"/>
  <c r="Q3477" i="7" s="1"/>
  <c r="R4961" i="7"/>
  <c r="Q4961" i="7" s="1"/>
  <c r="R936" i="7"/>
  <c r="Q936" i="7" s="1"/>
  <c r="R1025" i="7"/>
  <c r="Q1025" i="7" s="1"/>
  <c r="R496" i="7"/>
  <c r="Q496" i="7" s="1"/>
  <c r="R2003" i="7"/>
  <c r="Q2003" i="7" s="1"/>
  <c r="R612" i="7"/>
  <c r="Q612" i="7" s="1"/>
  <c r="R204" i="7"/>
  <c r="Q204" i="7" s="1"/>
  <c r="R4131" i="7"/>
  <c r="Q4131" i="7" s="1"/>
  <c r="R3384" i="7"/>
  <c r="Q3384" i="7" s="1"/>
  <c r="R1383" i="7"/>
  <c r="Q1383" i="7" s="1"/>
  <c r="R2444" i="7"/>
  <c r="Q2444" i="7" s="1"/>
  <c r="R4084" i="7"/>
  <c r="Q4084" i="7" s="1"/>
  <c r="R1144" i="7"/>
  <c r="Q1144" i="7" s="1"/>
  <c r="R2732" i="7"/>
  <c r="Q2732" i="7" s="1"/>
  <c r="R1539" i="7"/>
  <c r="Q1539" i="7" s="1"/>
  <c r="R710" i="7"/>
  <c r="Q710" i="7" s="1"/>
  <c r="R2386" i="7"/>
  <c r="Q2386" i="7" s="1"/>
  <c r="R4258" i="7"/>
  <c r="Q4258" i="7" s="1"/>
  <c r="R4259" i="7"/>
  <c r="Q4259" i="7" s="1"/>
  <c r="R4478" i="7"/>
  <c r="Q4478" i="7" s="1"/>
  <c r="R183" i="7"/>
  <c r="Q183" i="7" s="1"/>
  <c r="R1565" i="7"/>
  <c r="Q1565" i="7" s="1"/>
  <c r="R349" i="7"/>
  <c r="Q349" i="7" s="1"/>
  <c r="R2653" i="7"/>
  <c r="Q2653" i="7" s="1"/>
  <c r="R2225" i="7"/>
  <c r="Q2225" i="7" s="1"/>
  <c r="R892" i="7"/>
  <c r="Q892" i="7" s="1"/>
  <c r="R3982" i="7"/>
  <c r="Q3982" i="7" s="1"/>
  <c r="R310" i="7"/>
  <c r="Q310" i="7" s="1"/>
  <c r="R1206" i="7"/>
  <c r="Q1206" i="7" s="1"/>
  <c r="R406" i="7"/>
  <c r="Q406" i="7" s="1"/>
  <c r="R2987" i="7"/>
  <c r="Q2987" i="7" s="1"/>
  <c r="R3317" i="7"/>
  <c r="Q3317" i="7" s="1"/>
  <c r="R1745" i="7"/>
  <c r="Q1745" i="7" s="1"/>
  <c r="R1338" i="7"/>
  <c r="Q1338" i="7" s="1"/>
  <c r="R4707" i="7"/>
  <c r="Q4707" i="7" s="1"/>
  <c r="R3969" i="7"/>
  <c r="Q3969" i="7" s="1"/>
  <c r="R2659" i="7"/>
  <c r="Q2659" i="7" s="1"/>
  <c r="R4727" i="7"/>
  <c r="Q4727" i="7" s="1"/>
  <c r="R1946" i="7"/>
  <c r="Q1946" i="7" s="1"/>
  <c r="R2022" i="7"/>
  <c r="Q2022" i="7" s="1"/>
  <c r="R808" i="7"/>
  <c r="Q808" i="7" s="1"/>
  <c r="R715" i="7"/>
  <c r="Q715" i="7" s="1"/>
  <c r="R919" i="7"/>
  <c r="Q919" i="7" s="1"/>
  <c r="R2961" i="7"/>
  <c r="Q2961" i="7" s="1"/>
  <c r="R44" i="7"/>
  <c r="Q44" i="7" s="1"/>
  <c r="R2580" i="7"/>
  <c r="Q2580" i="7" s="1"/>
  <c r="R1671" i="7"/>
  <c r="Q1671" i="7" s="1"/>
  <c r="R2204" i="7"/>
  <c r="Q2204" i="7" s="1"/>
  <c r="R2457" i="7"/>
  <c r="Q2457" i="7" s="1"/>
  <c r="R3084" i="7"/>
  <c r="Q3084" i="7" s="1"/>
  <c r="R3799" i="7"/>
  <c r="Q3799" i="7" s="1"/>
  <c r="R4988" i="7"/>
  <c r="Q4988" i="7" s="1"/>
  <c r="R905" i="7"/>
  <c r="Q905" i="7" s="1"/>
  <c r="R3319" i="7"/>
  <c r="Q3319" i="7" s="1"/>
  <c r="R1318" i="7"/>
  <c r="Q1318" i="7" s="1"/>
  <c r="R2613" i="7"/>
  <c r="Q2613" i="7" s="1"/>
  <c r="R4162" i="7"/>
  <c r="Q4162" i="7" s="1"/>
  <c r="R4677" i="7"/>
  <c r="Q4677" i="7" s="1"/>
  <c r="R3962" i="7"/>
  <c r="Q3962" i="7" s="1"/>
  <c r="R35" i="7"/>
  <c r="Q35" i="7" s="1"/>
  <c r="R243" i="7"/>
  <c r="Q243" i="7" s="1"/>
  <c r="R4362" i="7"/>
  <c r="Q4362" i="7" s="1"/>
  <c r="R1739" i="7"/>
  <c r="Q1739" i="7" s="1"/>
  <c r="R1255" i="7"/>
  <c r="Q1255" i="7" s="1"/>
  <c r="R1194" i="7"/>
  <c r="Q1194" i="7" s="1"/>
  <c r="R4181" i="7"/>
  <c r="Q4181" i="7" s="1"/>
  <c r="R4991" i="7"/>
  <c r="Q4991" i="7" s="1"/>
  <c r="R1540" i="7"/>
  <c r="Q1540" i="7" s="1"/>
  <c r="R1358" i="7"/>
  <c r="Q1358" i="7" s="1"/>
  <c r="R4711" i="7"/>
  <c r="Q4711" i="7" s="1"/>
  <c r="R188" i="7"/>
  <c r="Q188" i="7" s="1"/>
  <c r="R654" i="7"/>
  <c r="Q654" i="7" s="1"/>
  <c r="R2399" i="7"/>
  <c r="Q2399" i="7" s="1"/>
  <c r="R2398" i="7"/>
  <c r="Q2398" i="7" s="1"/>
  <c r="R2417" i="7"/>
  <c r="Q2417" i="7" s="1"/>
  <c r="R3382" i="7"/>
  <c r="Q3382" i="7" s="1"/>
  <c r="R1024" i="7"/>
  <c r="Q1024" i="7" s="1"/>
  <c r="R2685" i="7"/>
  <c r="Q2685" i="7" s="1"/>
  <c r="R1341" i="7"/>
  <c r="Q1341" i="7" s="1"/>
  <c r="R4412" i="7"/>
  <c r="Q4412" i="7" s="1"/>
  <c r="R4465" i="7"/>
  <c r="Q4465" i="7" s="1"/>
  <c r="R712" i="7"/>
  <c r="Q712" i="7" s="1"/>
  <c r="R2870" i="7"/>
  <c r="Q2870" i="7" s="1"/>
  <c r="R1030" i="7"/>
  <c r="Q1030" i="7" s="1"/>
  <c r="R992" i="7"/>
  <c r="Q992" i="7" s="1"/>
  <c r="R2631" i="7"/>
  <c r="Q2631" i="7" s="1"/>
  <c r="R4083" i="7"/>
  <c r="Q4083" i="7" s="1"/>
  <c r="R2807" i="7"/>
  <c r="Q2807" i="7" s="1"/>
  <c r="R1128" i="7"/>
  <c r="Q1128" i="7" s="1"/>
  <c r="R1695" i="7"/>
  <c r="Q1695" i="7" s="1"/>
  <c r="R1809" i="7"/>
  <c r="Q1809" i="7" s="1"/>
  <c r="R2776" i="7"/>
  <c r="Q2776" i="7" s="1"/>
  <c r="R2364" i="7"/>
  <c r="Q2364" i="7" s="1"/>
  <c r="R1295" i="7"/>
  <c r="Q1295" i="7" s="1"/>
  <c r="R218" i="7"/>
  <c r="Q218" i="7" s="1"/>
  <c r="R1275" i="7"/>
  <c r="Q1275" i="7" s="1"/>
  <c r="R2985" i="7"/>
  <c r="Q2985" i="7" s="1"/>
  <c r="R4602" i="7"/>
  <c r="Q4602" i="7" s="1"/>
  <c r="R3120" i="7"/>
  <c r="Q3120" i="7" s="1"/>
  <c r="R3346" i="7"/>
  <c r="Q3346" i="7" s="1"/>
  <c r="R4794" i="7"/>
  <c r="Q4794" i="7" s="1"/>
  <c r="R2270" i="7"/>
  <c r="Q2270" i="7" s="1"/>
  <c r="R4104" i="7"/>
  <c r="Q4104" i="7" s="1"/>
  <c r="R299" i="7"/>
  <c r="Q299" i="7" s="1"/>
  <c r="R398" i="7"/>
  <c r="Q398" i="7" s="1"/>
  <c r="R3623" i="7"/>
  <c r="Q3623" i="7" s="1"/>
  <c r="R39" i="7"/>
  <c r="Q39" i="7" s="1"/>
  <c r="R2419" i="7"/>
  <c r="Q2419" i="7" s="1"/>
  <c r="R4140" i="7"/>
  <c r="Q4140" i="7" s="1"/>
  <c r="R3295" i="7"/>
  <c r="Q3295" i="7" s="1"/>
  <c r="R2281" i="7"/>
  <c r="Q2281" i="7" s="1"/>
  <c r="R702" i="7"/>
  <c r="Q702" i="7" s="1"/>
  <c r="R1323" i="7"/>
  <c r="Q1323" i="7" s="1"/>
  <c r="R1130" i="7"/>
  <c r="Q1130" i="7" s="1"/>
  <c r="R3364" i="7"/>
  <c r="Q3364" i="7" s="1"/>
  <c r="R1446" i="7"/>
  <c r="Q1446" i="7" s="1"/>
  <c r="R494" i="7"/>
  <c r="Q494" i="7" s="1"/>
  <c r="R124" i="7"/>
  <c r="Q124" i="7" s="1"/>
  <c r="R3287" i="7"/>
  <c r="Q3287" i="7" s="1"/>
  <c r="R3984" i="7"/>
  <c r="Q3984" i="7" s="1"/>
  <c r="R3236" i="7"/>
  <c r="Q3236" i="7" s="1"/>
  <c r="R4533" i="7"/>
  <c r="Q4533" i="7" s="1"/>
  <c r="R4652" i="7"/>
  <c r="Q4652" i="7" s="1"/>
  <c r="R253" i="7"/>
  <c r="Q253" i="7" s="1"/>
  <c r="R4873" i="7"/>
  <c r="Q4873" i="7" s="1"/>
  <c r="R4320" i="7"/>
  <c r="Q4320" i="7" s="1"/>
  <c r="R1824" i="7"/>
  <c r="Q1824" i="7" s="1"/>
  <c r="R3360" i="7"/>
  <c r="Q3360" i="7" s="1"/>
  <c r="R1201" i="7"/>
  <c r="Q1201" i="7" s="1"/>
  <c r="R490" i="7"/>
  <c r="Q490" i="7" s="1"/>
  <c r="R3196" i="7"/>
  <c r="Q3196" i="7" s="1"/>
  <c r="R558" i="7"/>
  <c r="Q558" i="7" s="1"/>
  <c r="R4454" i="7"/>
  <c r="Q4454" i="7" s="1"/>
  <c r="R1847" i="7"/>
  <c r="Q1847" i="7" s="1"/>
  <c r="R4054" i="7"/>
  <c r="Q4054" i="7" s="1"/>
  <c r="R2639" i="7"/>
  <c r="Q2639" i="7" s="1"/>
  <c r="R2702" i="7"/>
  <c r="Q2702" i="7" s="1"/>
  <c r="R469" i="7"/>
  <c r="Q469" i="7" s="1"/>
  <c r="R4508" i="7"/>
  <c r="Q4508" i="7" s="1"/>
  <c r="R2588" i="7"/>
  <c r="Q2588" i="7" s="1"/>
  <c r="R1161" i="7"/>
  <c r="Q1161" i="7" s="1"/>
  <c r="R3741" i="7"/>
  <c r="Q3741" i="7" s="1"/>
  <c r="R4572" i="7"/>
  <c r="Q4572" i="7" s="1"/>
  <c r="R114" i="7"/>
  <c r="Q114" i="7" s="1"/>
  <c r="R393" i="7"/>
  <c r="Q393" i="7" s="1"/>
  <c r="R4926" i="7"/>
  <c r="Q4926" i="7" s="1"/>
  <c r="R1362" i="7"/>
  <c r="Q1362" i="7" s="1"/>
  <c r="R3303" i="7"/>
  <c r="Q3303" i="7" s="1"/>
  <c r="R456" i="7"/>
  <c r="Q456" i="7" s="1"/>
  <c r="R4929" i="7"/>
  <c r="Q4929" i="7" s="1"/>
  <c r="R3357" i="7"/>
  <c r="Q3357" i="7" s="1"/>
  <c r="R1784" i="7"/>
  <c r="Q1784" i="7" s="1"/>
  <c r="R2584" i="7"/>
  <c r="Q2584" i="7" s="1"/>
  <c r="R4118" i="7"/>
  <c r="Q4118" i="7" s="1"/>
  <c r="R213" i="7"/>
  <c r="Q213" i="7" s="1"/>
  <c r="R4800" i="7"/>
  <c r="Q4800" i="7" s="1"/>
  <c r="R2029" i="7"/>
  <c r="Q2029" i="7" s="1"/>
  <c r="R2432" i="7"/>
  <c r="Q2432" i="7" s="1"/>
  <c r="R303" i="7"/>
  <c r="Q303" i="7" s="1"/>
  <c r="R4845" i="7"/>
  <c r="Q4845" i="7" s="1"/>
  <c r="R4316" i="7"/>
  <c r="Q4316" i="7" s="1"/>
  <c r="R775" i="7"/>
  <c r="Q775" i="7" s="1"/>
  <c r="R2149" i="7"/>
  <c r="Q2149" i="7" s="1"/>
  <c r="R3389" i="7"/>
  <c r="Q3389" i="7" s="1"/>
  <c r="R3077" i="7"/>
  <c r="Q3077" i="7" s="1"/>
  <c r="R196" i="7"/>
  <c r="Q196" i="7" s="1"/>
  <c r="R3884" i="7"/>
  <c r="Q3884" i="7" s="1"/>
  <c r="R1281" i="7"/>
  <c r="Q1281" i="7" s="1"/>
  <c r="R2023" i="7"/>
  <c r="Q2023" i="7" s="1"/>
  <c r="R135" i="7"/>
  <c r="Q135" i="7" s="1"/>
  <c r="R1934" i="7"/>
  <c r="Q1934" i="7" s="1"/>
  <c r="R2756" i="7"/>
  <c r="Q2756" i="7" s="1"/>
  <c r="R1150" i="7"/>
  <c r="Q1150" i="7" s="1"/>
  <c r="R1781" i="7"/>
  <c r="Q1781" i="7" s="1"/>
  <c r="R1829" i="7"/>
  <c r="Q1829" i="7" s="1"/>
  <c r="R3060" i="7"/>
  <c r="Q3060" i="7" s="1"/>
  <c r="R3420" i="7"/>
  <c r="Q3420" i="7" s="1"/>
  <c r="R2658" i="7"/>
  <c r="Q2658" i="7" s="1"/>
  <c r="R2560" i="7"/>
  <c r="Q2560" i="7" s="1"/>
  <c r="R2477" i="7"/>
  <c r="Q2477" i="7" s="1"/>
  <c r="R3293" i="7"/>
  <c r="Q3293" i="7" s="1"/>
  <c r="R3411" i="7"/>
  <c r="Q3411" i="7" s="1"/>
  <c r="R3560" i="7"/>
  <c r="Q3560" i="7" s="1"/>
  <c r="R348" i="7"/>
  <c r="Q348" i="7" s="1"/>
  <c r="R4708" i="7"/>
  <c r="Q4708" i="7" s="1"/>
  <c r="R4807" i="7"/>
  <c r="Q4807" i="7" s="1"/>
  <c r="R11" i="7"/>
  <c r="Q11" i="7" s="1"/>
  <c r="R3103" i="7"/>
  <c r="Q3103" i="7" s="1"/>
  <c r="R1993" i="7"/>
  <c r="Q1993" i="7" s="1"/>
  <c r="R697" i="7"/>
  <c r="Q697" i="7" s="1"/>
  <c r="R4208" i="7"/>
  <c r="Q4208" i="7" s="1"/>
  <c r="R3253" i="7"/>
  <c r="Q3253" i="7" s="1"/>
  <c r="R3151" i="7"/>
  <c r="Q3151" i="7" s="1"/>
  <c r="R4970" i="7"/>
  <c r="Q4970" i="7" s="1"/>
  <c r="R2746" i="7"/>
  <c r="Q2746" i="7" s="1"/>
  <c r="R764" i="7"/>
  <c r="Q764" i="7" s="1"/>
  <c r="R4356" i="7"/>
  <c r="Q4356" i="7" s="1"/>
  <c r="R1462" i="7"/>
  <c r="Q1462" i="7" s="1"/>
  <c r="R2232" i="7"/>
  <c r="Q2232" i="7" s="1"/>
  <c r="R4623" i="7"/>
  <c r="Q4623" i="7" s="1"/>
  <c r="R1788" i="7"/>
  <c r="Q1788" i="7" s="1"/>
  <c r="R848" i="7"/>
  <c r="Q848" i="7" s="1"/>
  <c r="R2479" i="7"/>
  <c r="Q2479" i="7" s="1"/>
  <c r="R4726" i="7"/>
  <c r="Q4726" i="7" s="1"/>
  <c r="R4282" i="7"/>
  <c r="Q4282" i="7" s="1"/>
  <c r="R4584" i="7"/>
  <c r="Q4584" i="7" s="1"/>
  <c r="R600" i="7"/>
  <c r="Q600" i="7" s="1"/>
  <c r="R232" i="7"/>
  <c r="Q232" i="7" s="1"/>
  <c r="R3927" i="7"/>
  <c r="Q3927" i="7" s="1"/>
  <c r="R4232" i="7"/>
  <c r="Q4232" i="7" s="1"/>
  <c r="R3341" i="7"/>
  <c r="Q3341" i="7" s="1"/>
  <c r="R134" i="7"/>
  <c r="Q134" i="7" s="1"/>
  <c r="R3494" i="7"/>
  <c r="Q3494" i="7" s="1"/>
  <c r="R2558" i="7"/>
  <c r="Q2558" i="7" s="1"/>
  <c r="R4405" i="7"/>
  <c r="Q4405" i="7" s="1"/>
  <c r="R3168" i="7"/>
  <c r="Q3168" i="7" s="1"/>
  <c r="R126" i="7"/>
  <c r="Q126" i="7" s="1"/>
  <c r="R4655" i="7"/>
  <c r="Q4655" i="7" s="1"/>
  <c r="R4101" i="7"/>
  <c r="Q4101" i="7" s="1"/>
  <c r="R1311" i="7"/>
  <c r="Q1311" i="7" s="1"/>
  <c r="R602" i="7"/>
  <c r="Q602" i="7" s="1"/>
  <c r="R1126" i="7"/>
  <c r="Q1126" i="7" s="1"/>
  <c r="R3687" i="7"/>
  <c r="Q3687" i="7" s="1"/>
  <c r="R1068" i="7"/>
  <c r="Q1068" i="7" s="1"/>
  <c r="R4917" i="7"/>
  <c r="Q4917" i="7" s="1"/>
  <c r="R4835" i="7"/>
  <c r="Q4835" i="7" s="1"/>
  <c r="R621" i="7"/>
  <c r="Q621" i="7" s="1"/>
  <c r="R2108" i="7"/>
  <c r="Q2108" i="7" s="1"/>
  <c r="R4813" i="7"/>
  <c r="Q4813" i="7" s="1"/>
  <c r="R2839" i="7"/>
  <c r="Q2839" i="7" s="1"/>
  <c r="R421" i="7"/>
  <c r="Q421" i="7" s="1"/>
  <c r="R3197" i="7"/>
  <c r="Q3197" i="7" s="1"/>
  <c r="R4236" i="7"/>
  <c r="Q4236" i="7" s="1"/>
  <c r="R4216" i="7"/>
  <c r="Q4216" i="7" s="1"/>
  <c r="R2345" i="7"/>
  <c r="Q2345" i="7" s="1"/>
  <c r="R4278" i="7"/>
  <c r="Q4278" i="7" s="1"/>
  <c r="R1647" i="7"/>
  <c r="Q1647" i="7" s="1"/>
  <c r="R113" i="7"/>
  <c r="Q113" i="7" s="1"/>
  <c r="R1177" i="7"/>
  <c r="Q1177" i="7" s="1"/>
  <c r="R874" i="7"/>
  <c r="Q874" i="7" s="1"/>
  <c r="R1361" i="7"/>
  <c r="Q1361" i="7" s="1"/>
  <c r="R909" i="7"/>
  <c r="Q909" i="7" s="1"/>
  <c r="R2110" i="7"/>
  <c r="Q2110" i="7" s="1"/>
  <c r="R2168" i="7"/>
  <c r="Q2168" i="7" s="1"/>
  <c r="R3327" i="7"/>
  <c r="Q3327" i="7" s="1"/>
  <c r="R4245" i="7"/>
  <c r="Q4245" i="7" s="1"/>
  <c r="R2697" i="7"/>
  <c r="Q2697" i="7" s="1"/>
  <c r="R3843" i="7"/>
  <c r="Q3843" i="7" s="1"/>
  <c r="R2966" i="7"/>
  <c r="Q2966" i="7" s="1"/>
  <c r="R4255" i="7"/>
  <c r="Q4255" i="7" s="1"/>
  <c r="R3921" i="7"/>
  <c r="Q3921" i="7" s="1"/>
  <c r="R3904" i="7"/>
  <c r="Q3904" i="7" s="1"/>
  <c r="R516" i="7"/>
  <c r="Q516" i="7" s="1"/>
  <c r="R4341" i="7"/>
  <c r="Q4341" i="7" s="1"/>
  <c r="R151" i="7"/>
  <c r="Q151" i="7" s="1"/>
  <c r="R4712" i="7"/>
  <c r="Q4712" i="7" s="1"/>
  <c r="R3242" i="7"/>
  <c r="Q3242" i="7" s="1"/>
  <c r="R698" i="7"/>
  <c r="Q698" i="7" s="1"/>
  <c r="R4798" i="7"/>
  <c r="Q4798" i="7" s="1"/>
  <c r="R4868" i="7"/>
  <c r="Q4868" i="7" s="1"/>
  <c r="R4271" i="7"/>
  <c r="Q4271" i="7" s="1"/>
  <c r="R2657" i="7"/>
  <c r="Q2657" i="7" s="1"/>
  <c r="R553" i="7"/>
  <c r="Q553" i="7" s="1"/>
  <c r="R2282" i="7"/>
  <c r="Q2282" i="7" s="1"/>
  <c r="R1053" i="7"/>
  <c r="Q1053" i="7" s="1"/>
  <c r="R3831" i="7"/>
  <c r="Q3831" i="7" s="1"/>
  <c r="R3075" i="7"/>
  <c r="Q3075" i="7" s="1"/>
  <c r="R4976" i="7"/>
  <c r="Q4976" i="7" s="1"/>
  <c r="R141" i="7"/>
  <c r="Q141" i="7" s="1"/>
  <c r="R4326" i="7"/>
  <c r="Q4326" i="7" s="1"/>
  <c r="R1175" i="7"/>
  <c r="Q1175" i="7" s="1"/>
  <c r="R3217" i="7"/>
  <c r="Q3217" i="7" s="1"/>
  <c r="R375" i="7"/>
  <c r="Q375" i="7" s="1"/>
  <c r="R4796" i="7"/>
  <c r="Q4796" i="7" s="1"/>
  <c r="R350" i="7"/>
  <c r="Q350" i="7" s="1"/>
  <c r="R424" i="7"/>
  <c r="Q424" i="7" s="1"/>
  <c r="R4667" i="7"/>
  <c r="Q4667" i="7" s="1"/>
  <c r="R996" i="7"/>
  <c r="Q996" i="7" s="1"/>
  <c r="R2867" i="7"/>
  <c r="Q2867" i="7" s="1"/>
  <c r="R4630" i="7"/>
  <c r="Q4630" i="7" s="1"/>
  <c r="R112" i="7"/>
  <c r="Q112" i="7" s="1"/>
  <c r="R3122" i="7"/>
  <c r="Q3122" i="7" s="1"/>
  <c r="R1065" i="7"/>
  <c r="Q1065" i="7" s="1"/>
  <c r="R264" i="7"/>
  <c r="Q264" i="7" s="1"/>
  <c r="R4802" i="7"/>
  <c r="Q4802" i="7" s="1"/>
  <c r="R4724" i="7"/>
  <c r="Q4724" i="7" s="1"/>
  <c r="R4385" i="7"/>
  <c r="Q4385" i="7" s="1"/>
  <c r="R3190" i="7"/>
  <c r="Q3190" i="7" s="1"/>
  <c r="R1775" i="7"/>
  <c r="Q1775" i="7" s="1"/>
  <c r="R4267" i="7"/>
  <c r="Q4267" i="7" s="1"/>
  <c r="R2065" i="7"/>
  <c r="Q2065" i="7" s="1"/>
  <c r="R3973" i="7"/>
  <c r="Q3973" i="7" s="1"/>
  <c r="R1326" i="7"/>
  <c r="Q1326" i="7" s="1"/>
  <c r="R4866" i="7"/>
  <c r="Q4866" i="7" s="1"/>
  <c r="R3262" i="7"/>
  <c r="Q3262" i="7" s="1"/>
  <c r="R2704" i="7"/>
  <c r="Q2704" i="7" s="1"/>
  <c r="R1310" i="7"/>
  <c r="Q1310" i="7" s="1"/>
  <c r="R3003" i="7"/>
  <c r="Q3003" i="7" s="1"/>
  <c r="R791" i="7"/>
  <c r="Q791" i="7" s="1"/>
  <c r="R164" i="7"/>
  <c r="Q164" i="7" s="1"/>
  <c r="R4818" i="7"/>
  <c r="Q4818" i="7" s="1"/>
  <c r="R2534" i="7"/>
  <c r="Q2534" i="7" s="1"/>
  <c r="R821" i="7"/>
  <c r="Q821" i="7" s="1"/>
  <c r="R1190" i="7"/>
  <c r="Q1190" i="7" s="1"/>
  <c r="R3605" i="7"/>
  <c r="Q3605" i="7" s="1"/>
  <c r="R1105" i="7"/>
  <c r="Q1105" i="7" s="1"/>
  <c r="R2594" i="7"/>
  <c r="Q2594" i="7" s="1"/>
  <c r="R2922" i="7"/>
  <c r="Q2922" i="7" s="1"/>
  <c r="R1589" i="7"/>
  <c r="Q1589" i="7" s="1"/>
  <c r="R3338" i="7"/>
  <c r="Q3338" i="7" s="1"/>
  <c r="R1152" i="7"/>
  <c r="Q1152" i="7" s="1"/>
  <c r="R3747" i="7"/>
  <c r="Q3747" i="7" s="1"/>
  <c r="R1578" i="7"/>
  <c r="Q1578" i="7" s="1"/>
  <c r="R1079" i="7"/>
  <c r="Q1079" i="7" s="1"/>
  <c r="R4296" i="7"/>
  <c r="Q4296" i="7" s="1"/>
  <c r="R1620" i="7"/>
  <c r="Q1620" i="7" s="1"/>
  <c r="R2252" i="7"/>
  <c r="Q2252" i="7" s="1"/>
  <c r="R3518" i="7"/>
  <c r="Q3518" i="7" s="1"/>
  <c r="R1009" i="7"/>
  <c r="Q1009" i="7" s="1"/>
  <c r="R1554" i="7"/>
  <c r="Q1554" i="7" s="1"/>
  <c r="R2388" i="7"/>
  <c r="Q2388" i="7" s="1"/>
  <c r="R3386" i="7"/>
  <c r="Q3386" i="7" s="1"/>
  <c r="R4494" i="7"/>
  <c r="Q4494" i="7" s="1"/>
  <c r="R2978" i="7"/>
  <c r="Q2978" i="7" s="1"/>
  <c r="R3851" i="7"/>
  <c r="Q3851" i="7" s="1"/>
  <c r="R2422" i="7"/>
  <c r="Q2422" i="7" s="1"/>
  <c r="R2707" i="7"/>
  <c r="Q2707" i="7" s="1"/>
  <c r="R1928" i="7"/>
  <c r="Q1928" i="7" s="1"/>
  <c r="R4063" i="7"/>
  <c r="Q4063" i="7" s="1"/>
  <c r="R4182" i="7"/>
  <c r="Q4182" i="7" s="1"/>
  <c r="R4467" i="7"/>
  <c r="Q4467" i="7" s="1"/>
  <c r="R189" i="7"/>
  <c r="Q189" i="7" s="1"/>
  <c r="R92" i="7"/>
  <c r="Q92" i="7" s="1"/>
  <c r="R3181" i="7"/>
  <c r="Q3181" i="7" s="1"/>
  <c r="R1762" i="7"/>
  <c r="Q1762" i="7" s="1"/>
  <c r="R1571" i="7"/>
  <c r="Q1571" i="7" s="1"/>
  <c r="R1368" i="7"/>
  <c r="Q1368" i="7" s="1"/>
  <c r="R3712" i="7"/>
  <c r="Q3712" i="7" s="1"/>
  <c r="R1560" i="7"/>
  <c r="Q1560" i="7" s="1"/>
  <c r="R4901" i="7"/>
  <c r="Q4901" i="7" s="1"/>
  <c r="R4179" i="7"/>
  <c r="Q4179" i="7" s="1"/>
  <c r="R637" i="7"/>
  <c r="Q637" i="7" s="1"/>
  <c r="R3657" i="7"/>
  <c r="Q3657" i="7" s="1"/>
  <c r="R2521" i="7"/>
  <c r="Q2521" i="7" s="1"/>
  <c r="R2554" i="7"/>
  <c r="Q2554" i="7" s="1"/>
  <c r="R519" i="7"/>
  <c r="Q519" i="7" s="1"/>
  <c r="R3478" i="7"/>
  <c r="Q3478" i="7" s="1"/>
  <c r="R671" i="7"/>
  <c r="Q671" i="7" s="1"/>
  <c r="R2759" i="7"/>
  <c r="Q2759" i="7" s="1"/>
  <c r="R4340" i="7"/>
  <c r="Q4340" i="7" s="1"/>
  <c r="R207" i="7"/>
  <c r="Q207" i="7" s="1"/>
  <c r="R451" i="7"/>
  <c r="Q451" i="7" s="1"/>
  <c r="R585" i="7"/>
  <c r="Q585" i="7" s="1"/>
  <c r="R224" i="7"/>
  <c r="Q224" i="7" s="1"/>
  <c r="R153" i="7"/>
  <c r="Q153" i="7" s="1"/>
  <c r="R4786" i="7"/>
  <c r="Q4786" i="7" s="1"/>
  <c r="R231" i="7"/>
  <c r="Q231" i="7" s="1"/>
  <c r="R2401" i="7"/>
  <c r="Q2401" i="7" s="1"/>
  <c r="R3414" i="7"/>
  <c r="Q3414" i="7" s="1"/>
  <c r="R1422" i="7"/>
  <c r="Q1422" i="7" s="1"/>
  <c r="R4394" i="7"/>
  <c r="Q4394" i="7" s="1"/>
  <c r="R4352" i="7"/>
  <c r="Q4352" i="7" s="1"/>
  <c r="R298" i="7"/>
  <c r="Q298" i="7" s="1"/>
  <c r="R3977" i="7"/>
  <c r="Q3977" i="7" s="1"/>
  <c r="R1499" i="7"/>
  <c r="Q1499" i="7" s="1"/>
  <c r="R859" i="7"/>
  <c r="Q859" i="7" s="1"/>
  <c r="R578" i="7"/>
  <c r="Q578" i="7" s="1"/>
  <c r="R1006" i="7"/>
  <c r="Q1006" i="7" s="1"/>
  <c r="R2131" i="7"/>
  <c r="Q2131" i="7" s="1"/>
  <c r="R3117" i="7"/>
  <c r="Q3117" i="7" s="1"/>
  <c r="R3342" i="7"/>
  <c r="Q3342" i="7" s="1"/>
  <c r="R2912" i="7"/>
  <c r="Q2912" i="7" s="1"/>
  <c r="R4503" i="7"/>
  <c r="Q4503" i="7" s="1"/>
  <c r="R2403" i="7"/>
  <c r="Q2403" i="7" s="1"/>
  <c r="R2693" i="7"/>
  <c r="Q2693" i="7" s="1"/>
  <c r="R1519" i="7"/>
  <c r="Q1519" i="7" s="1"/>
  <c r="R4209" i="7"/>
  <c r="Q4209" i="7" s="1"/>
  <c r="R3744" i="7"/>
  <c r="Q3744" i="7" s="1"/>
  <c r="R3534" i="7"/>
  <c r="Q3534" i="7" s="1"/>
  <c r="R4370" i="7"/>
  <c r="Q4370" i="7" s="1"/>
  <c r="R192" i="7"/>
  <c r="Q192" i="7" s="1"/>
  <c r="R4327" i="7"/>
  <c r="Q4327" i="7" s="1"/>
  <c r="R2861" i="7"/>
  <c r="Q2861" i="7" s="1"/>
  <c r="R2235" i="7"/>
  <c r="Q2235" i="7" s="1"/>
  <c r="R1846" i="7"/>
  <c r="Q1846" i="7" s="1"/>
  <c r="R4946" i="7"/>
  <c r="Q4946" i="7" s="1"/>
  <c r="R2766" i="7"/>
  <c r="Q2766" i="7" s="1"/>
  <c r="R1449" i="7"/>
  <c r="Q1449" i="7" s="1"/>
  <c r="R3866" i="7"/>
  <c r="Q3866" i="7" s="1"/>
  <c r="R3328" i="7"/>
  <c r="Q3328" i="7" s="1"/>
  <c r="R360" i="7"/>
  <c r="Q360" i="7" s="1"/>
  <c r="R2808" i="7"/>
  <c r="Q2808" i="7" s="1"/>
  <c r="R1794" i="7"/>
  <c r="Q1794" i="7" s="1"/>
  <c r="R3666" i="7"/>
  <c r="Q3666" i="7" s="1"/>
  <c r="R3440" i="7"/>
  <c r="Q3440" i="7" s="1"/>
  <c r="R2984" i="7"/>
  <c r="Q2984" i="7" s="1"/>
  <c r="R1185" i="7"/>
  <c r="Q1185" i="7" s="1"/>
  <c r="R4980" i="7"/>
  <c r="Q4980" i="7" s="1"/>
  <c r="R3609" i="7"/>
  <c r="Q3609" i="7" s="1"/>
  <c r="R2977" i="7"/>
  <c r="Q2977" i="7" s="1"/>
  <c r="R69" i="7"/>
  <c r="Q69" i="7" s="1"/>
  <c r="R4906" i="7"/>
  <c r="Q4906" i="7" s="1"/>
  <c r="R3886" i="7"/>
  <c r="Q3886" i="7" s="1"/>
  <c r="R4582" i="7"/>
  <c r="Q4582" i="7" s="1"/>
  <c r="R3526" i="7"/>
  <c r="Q3526" i="7" s="1"/>
  <c r="R293" i="7"/>
  <c r="Q293" i="7" s="1"/>
  <c r="R187" i="7"/>
  <c r="Q187" i="7" s="1"/>
  <c r="R1523" i="7"/>
  <c r="Q1523" i="7" s="1"/>
  <c r="R1541" i="7"/>
  <c r="Q1541" i="7" s="1"/>
  <c r="R4371" i="7"/>
  <c r="Q4371" i="7" s="1"/>
  <c r="R178" i="7"/>
  <c r="Q178" i="7" s="1"/>
  <c r="R530" i="7"/>
  <c r="Q530" i="7" s="1"/>
  <c r="R4893" i="7"/>
  <c r="Q4893" i="7" s="1"/>
  <c r="R2881" i="7"/>
  <c r="Q2881" i="7" s="1"/>
  <c r="R885" i="7"/>
  <c r="Q885" i="7" s="1"/>
  <c r="R4823" i="7"/>
  <c r="Q4823" i="7" s="1"/>
  <c r="R4133" i="7"/>
  <c r="Q4133" i="7" s="1"/>
  <c r="R2802" i="7"/>
  <c r="Q2802" i="7" s="1"/>
  <c r="R4722" i="7"/>
  <c r="Q4722" i="7" s="1"/>
  <c r="R1442" i="7"/>
  <c r="Q1442" i="7" s="1"/>
  <c r="R3488" i="7"/>
  <c r="Q3488" i="7" s="1"/>
  <c r="R514" i="7"/>
  <c r="Q514" i="7" s="1"/>
  <c r="R4637" i="7"/>
  <c r="Q4637" i="7" s="1"/>
  <c r="R2253" i="7"/>
  <c r="Q2253" i="7" s="1"/>
  <c r="R1181" i="7"/>
  <c r="Q1181" i="7" s="1"/>
  <c r="R2400" i="7"/>
  <c r="Q2400" i="7" s="1"/>
  <c r="R3232" i="7"/>
  <c r="Q3232" i="7" s="1"/>
  <c r="R1401" i="7"/>
  <c r="Q1401" i="7" s="1"/>
  <c r="R1430" i="7"/>
  <c r="Q1430" i="7" s="1"/>
  <c r="R351" i="7"/>
  <c r="Q351" i="7" s="1"/>
  <c r="R4085" i="7"/>
  <c r="Q4085" i="7" s="1"/>
  <c r="R4709" i="7"/>
  <c r="Q4709" i="7" s="1"/>
  <c r="R3195" i="7"/>
  <c r="Q3195" i="7" s="1"/>
  <c r="R4973" i="7"/>
  <c r="Q4973" i="7" s="1"/>
  <c r="R1945" i="7"/>
  <c r="Q1945" i="7" s="1"/>
  <c r="R2676" i="7"/>
  <c r="Q2676" i="7" s="1"/>
  <c r="R4188" i="7"/>
  <c r="Q4188" i="7" s="1"/>
  <c r="R3735" i="7"/>
  <c r="Q3735" i="7" s="1"/>
  <c r="R3401" i="7"/>
  <c r="Q3401" i="7" s="1"/>
  <c r="R1048" i="7"/>
  <c r="Q1048" i="7" s="1"/>
  <c r="R4621" i="7"/>
  <c r="Q4621" i="7" s="1"/>
  <c r="R1356" i="7"/>
  <c r="Q1356" i="7" s="1"/>
  <c r="R767" i="7"/>
  <c r="Q767" i="7" s="1"/>
  <c r="R226" i="7"/>
  <c r="Q226" i="7" s="1"/>
  <c r="R3531" i="7"/>
  <c r="Q3531" i="7" s="1"/>
  <c r="R4648" i="7"/>
  <c r="Q4648" i="7" s="1"/>
  <c r="R423" i="7"/>
  <c r="Q423" i="7" s="1"/>
  <c r="R4400" i="7"/>
  <c r="Q4400" i="7" s="1"/>
  <c r="R4308" i="7"/>
  <c r="Q4308" i="7" s="1"/>
  <c r="R599" i="7"/>
  <c r="Q599" i="7" s="1"/>
  <c r="R4246" i="7"/>
  <c r="Q4246" i="7" s="1"/>
  <c r="R2051" i="7"/>
  <c r="Q2051" i="7" s="1"/>
  <c r="R1743" i="7"/>
  <c r="Q1743" i="7" s="1"/>
  <c r="R2935" i="7"/>
  <c r="Q2935" i="7" s="1"/>
  <c r="R2125" i="7"/>
  <c r="Q2125" i="7" s="1"/>
  <c r="R4268" i="7"/>
  <c r="Q4268" i="7" s="1"/>
  <c r="R3995" i="7"/>
  <c r="Q3995" i="7" s="1"/>
  <c r="R449" i="7"/>
  <c r="Q449" i="7" s="1"/>
  <c r="R4553" i="7"/>
  <c r="Q4553" i="7" s="1"/>
  <c r="R3179" i="7"/>
  <c r="Q3179" i="7" s="1"/>
  <c r="R2134" i="7"/>
  <c r="Q2134" i="7" s="1"/>
  <c r="R4694" i="7"/>
  <c r="Q4694" i="7" s="1"/>
  <c r="R4343" i="7"/>
  <c r="Q4343" i="7" s="1"/>
  <c r="R4559" i="7"/>
  <c r="Q4559" i="7" s="1"/>
  <c r="R559" i="7"/>
  <c r="Q559" i="7" s="1"/>
  <c r="R413" i="7"/>
  <c r="Q413" i="7" s="1"/>
  <c r="R1385" i="7"/>
  <c r="Q1385" i="7" s="1"/>
  <c r="R281" i="7"/>
  <c r="Q281" i="7" s="1"/>
  <c r="R448" i="7"/>
  <c r="Q448" i="7" s="1"/>
  <c r="R3802" i="7"/>
  <c r="Q3802" i="7" s="1"/>
  <c r="R531" i="7"/>
  <c r="Q531" i="7" s="1"/>
  <c r="R2212" i="7"/>
  <c r="Q2212" i="7" s="1"/>
  <c r="R879" i="7"/>
  <c r="Q879" i="7" s="1"/>
  <c r="R4387" i="7"/>
  <c r="Q4387" i="7" s="1"/>
  <c r="R2215" i="7"/>
  <c r="Q2215" i="7" s="1"/>
  <c r="R4004" i="7"/>
  <c r="Q4004" i="7" s="1"/>
  <c r="R2058" i="7"/>
  <c r="Q2058" i="7" s="1"/>
  <c r="R925" i="7"/>
  <c r="Q925" i="7" s="1"/>
  <c r="R1696" i="7"/>
  <c r="Q1696" i="7" s="1"/>
  <c r="R1827" i="7"/>
  <c r="Q1827" i="7" s="1"/>
  <c r="R2366" i="7"/>
  <c r="Q2366" i="7" s="1"/>
  <c r="R1719" i="7"/>
  <c r="Q1719" i="7" s="1"/>
  <c r="R163" i="7"/>
  <c r="Q163" i="7" s="1"/>
  <c r="R4797" i="7"/>
  <c r="Q4797" i="7" s="1"/>
  <c r="R521" i="7"/>
  <c r="Q521" i="7" s="1"/>
  <c r="R346" i="7"/>
  <c r="Q346" i="7" s="1"/>
  <c r="R3318" i="7"/>
  <c r="Q3318" i="7" s="1"/>
  <c r="R4357" i="7"/>
  <c r="Q4357" i="7" s="1"/>
  <c r="R3095" i="7"/>
  <c r="Q3095" i="7" s="1"/>
  <c r="R2014" i="7"/>
  <c r="Q2014" i="7" s="1"/>
  <c r="R309" i="7"/>
  <c r="Q309" i="7" s="1"/>
  <c r="R3563" i="7"/>
  <c r="Q3563" i="7" s="1"/>
  <c r="R3889" i="7"/>
  <c r="Q3889" i="7" s="1"/>
  <c r="R2793" i="7"/>
  <c r="Q2793" i="7" s="1"/>
  <c r="R4490" i="7"/>
  <c r="Q4490" i="7" s="1"/>
  <c r="R4475" i="7"/>
  <c r="Q4475" i="7" s="1"/>
  <c r="R4588" i="7"/>
  <c r="Q4588" i="7" s="1"/>
  <c r="R4039" i="7"/>
  <c r="Q4039" i="7" s="1"/>
  <c r="R1308" i="7"/>
  <c r="Q1308" i="7" s="1"/>
  <c r="R1439" i="7"/>
  <c r="Q1439" i="7" s="1"/>
  <c r="R291" i="7"/>
  <c r="Q291" i="7" s="1"/>
  <c r="R3085" i="7"/>
  <c r="Q3085" i="7" s="1"/>
  <c r="R1216" i="7"/>
  <c r="Q1216" i="7" s="1"/>
  <c r="R2047" i="7"/>
  <c r="Q2047" i="7" s="1"/>
  <c r="R3041" i="7"/>
  <c r="Q3041" i="7" s="1"/>
  <c r="R2565" i="7"/>
  <c r="Q2565" i="7" s="1"/>
  <c r="R4358" i="7"/>
  <c r="Q4358" i="7" s="1"/>
  <c r="R4008" i="7"/>
  <c r="Q4008" i="7" s="1"/>
  <c r="R2753" i="7"/>
  <c r="Q2753" i="7" s="1"/>
  <c r="R4566" i="7"/>
  <c r="Q4566" i="7" s="1"/>
  <c r="R2514" i="7"/>
  <c r="Q2514" i="7" s="1"/>
  <c r="R2499" i="7"/>
  <c r="Q2499" i="7" s="1"/>
  <c r="R3160" i="7"/>
  <c r="Q3160" i="7" s="1"/>
  <c r="R4386" i="7"/>
  <c r="Q4386" i="7" s="1"/>
  <c r="R4568" i="7"/>
  <c r="Q4568" i="7" s="1"/>
  <c r="R357" i="7"/>
  <c r="Q357" i="7" s="1"/>
  <c r="R457" i="7"/>
  <c r="Q457" i="7" s="1"/>
  <c r="R4810" i="7"/>
  <c r="Q4810" i="7" s="1"/>
  <c r="R2206" i="7"/>
  <c r="Q2206" i="7" s="1"/>
  <c r="R73" i="7"/>
  <c r="Q73" i="7" s="1"/>
  <c r="R3473" i="7"/>
  <c r="Q3473" i="7" s="1"/>
  <c r="R3582" i="7"/>
  <c r="Q3582" i="7" s="1"/>
  <c r="R752" i="7"/>
  <c r="Q752" i="7" s="1"/>
  <c r="R2593" i="7"/>
  <c r="Q2593" i="7" s="1"/>
  <c r="R4548" i="7"/>
  <c r="Q4548" i="7" s="1"/>
  <c r="R1348" i="7"/>
  <c r="Q1348" i="7" s="1"/>
  <c r="R552" i="7"/>
  <c r="Q552" i="7" s="1"/>
  <c r="R2526" i="7"/>
  <c r="Q2526" i="7" s="1"/>
  <c r="R1264" i="7"/>
  <c r="Q1264" i="7" s="1"/>
  <c r="R1658" i="7"/>
  <c r="Q1658" i="7" s="1"/>
  <c r="R362" i="7"/>
  <c r="Q362" i="7" s="1"/>
  <c r="R3172" i="7"/>
  <c r="Q3172" i="7" s="1"/>
  <c r="R3282" i="7"/>
  <c r="Q3282" i="7" s="1"/>
  <c r="R4633" i="7"/>
  <c r="Q4633" i="7" s="1"/>
  <c r="R1771" i="7"/>
  <c r="Q1771" i="7" s="1"/>
  <c r="R4925" i="7"/>
  <c r="Q4925" i="7" s="1"/>
  <c r="R139" i="7"/>
  <c r="Q139" i="7" s="1"/>
  <c r="R120" i="7"/>
  <c r="Q120" i="7" s="1"/>
  <c r="R506" i="7"/>
  <c r="Q506" i="7" s="1"/>
  <c r="R4759" i="7"/>
  <c r="Q4759" i="7" s="1"/>
  <c r="R4793" i="7"/>
  <c r="Q4793" i="7" s="1"/>
  <c r="R598" i="7"/>
  <c r="Q598" i="7" s="1"/>
  <c r="R2132" i="7"/>
  <c r="Q2132" i="7" s="1"/>
  <c r="R2777" i="7"/>
  <c r="Q2777" i="7" s="1"/>
  <c r="R1698" i="7"/>
  <c r="Q1698" i="7" s="1"/>
  <c r="R323" i="7"/>
  <c r="Q323" i="7" s="1"/>
  <c r="R240" i="7"/>
  <c r="Q240" i="7" s="1"/>
  <c r="R390" i="7"/>
  <c r="Q390" i="7" s="1"/>
  <c r="R3910" i="7"/>
  <c r="Q3910" i="7" s="1"/>
  <c r="R644" i="7"/>
  <c r="Q644" i="7" s="1"/>
  <c r="R809" i="7"/>
  <c r="Q809" i="7" s="1"/>
  <c r="R191" i="7"/>
  <c r="Q191" i="7" s="1"/>
  <c r="R1820" i="7"/>
  <c r="Q1820" i="7" s="1"/>
  <c r="R865" i="7"/>
  <c r="Q865" i="7" s="1"/>
  <c r="R4607" i="7"/>
  <c r="Q4607" i="7" s="1"/>
  <c r="R783" i="7"/>
  <c r="Q783" i="7" s="1"/>
  <c r="R3248" i="7"/>
  <c r="Q3248" i="7" s="1"/>
  <c r="R3365" i="7"/>
  <c r="Q3365" i="7" s="1"/>
  <c r="R985" i="7"/>
  <c r="Q985" i="7" s="1"/>
  <c r="R4535" i="7"/>
  <c r="Q4535" i="7" s="1"/>
  <c r="R2930" i="7"/>
  <c r="Q2930" i="7" s="1"/>
  <c r="R4689" i="7"/>
  <c r="Q4689" i="7" s="1"/>
  <c r="R2625" i="7"/>
  <c r="Q2625" i="7" s="1"/>
  <c r="R1867" i="7"/>
  <c r="Q1867" i="7" s="1"/>
  <c r="R3782" i="7"/>
  <c r="Q3782" i="7" s="1"/>
  <c r="R4407" i="7"/>
  <c r="Q4407" i="7" s="1"/>
  <c r="R4705" i="7"/>
  <c r="Q4705" i="7" s="1"/>
  <c r="R447" i="7"/>
  <c r="Q447" i="7" s="1"/>
  <c r="R465" i="7"/>
  <c r="Q465" i="7" s="1"/>
  <c r="R3606" i="7"/>
  <c r="Q3606" i="7" s="1"/>
  <c r="R2923" i="7"/>
  <c r="Q2923" i="7" s="1"/>
  <c r="R4749" i="7"/>
  <c r="Q4749" i="7" s="1"/>
  <c r="R3740" i="7"/>
  <c r="Q3740" i="7" s="1"/>
  <c r="R4459" i="7"/>
  <c r="Q4459" i="7" s="1"/>
  <c r="R3289" i="7"/>
  <c r="Q3289" i="7" s="1"/>
  <c r="R1609" i="7"/>
  <c r="Q1609" i="7" s="1"/>
  <c r="R3216" i="7"/>
  <c r="Q3216" i="7" s="1"/>
  <c r="R2614" i="7"/>
  <c r="Q2614" i="7" s="1"/>
  <c r="R313" i="7"/>
  <c r="Q313" i="7" s="1"/>
  <c r="R3738" i="7"/>
  <c r="Q3738" i="7" s="1"/>
  <c r="R1369" i="7"/>
  <c r="Q1369" i="7" s="1"/>
  <c r="R4136" i="7"/>
  <c r="Q4136" i="7" s="1"/>
  <c r="R4264" i="7"/>
  <c r="Q4264" i="7" s="1"/>
  <c r="R3340" i="7"/>
  <c r="Q3340" i="7" s="1"/>
  <c r="R1703" i="7"/>
  <c r="Q1703" i="7" s="1"/>
  <c r="R4011" i="7"/>
  <c r="Q4011" i="7" s="1"/>
  <c r="R1069" i="7"/>
  <c r="Q1069" i="7" s="1"/>
  <c r="R16" i="7"/>
  <c r="Q16" i="7" s="1"/>
  <c r="R145" i="7"/>
  <c r="Q145" i="7" s="1"/>
  <c r="R439" i="7"/>
  <c r="Q439" i="7" s="1"/>
  <c r="R305" i="7"/>
  <c r="Q305" i="7" s="1"/>
  <c r="R492" i="7"/>
  <c r="Q492" i="7" s="1"/>
  <c r="R4955" i="7"/>
  <c r="Q4955" i="7" s="1"/>
  <c r="R596" i="7"/>
  <c r="Q596" i="7" s="1"/>
  <c r="R3498" i="7"/>
  <c r="Q3498" i="7" s="1"/>
  <c r="R2329" i="7"/>
  <c r="Q2329" i="7" s="1"/>
  <c r="R1513" i="7"/>
  <c r="Q1513" i="7" s="1"/>
  <c r="R3849" i="7"/>
  <c r="Q3849" i="7" s="1"/>
  <c r="R2967" i="7"/>
  <c r="Q2967" i="7" s="1"/>
  <c r="R535" i="7"/>
  <c r="Q535" i="7" s="1"/>
  <c r="R2872" i="7"/>
  <c r="Q2872" i="7" s="1"/>
  <c r="R1966" i="7"/>
  <c r="Q1966" i="7" s="1"/>
  <c r="R2247" i="7"/>
  <c r="Q2247" i="7" s="1"/>
  <c r="R2615" i="7"/>
  <c r="Q2615" i="7" s="1"/>
  <c r="R3367" i="7"/>
  <c r="Q3367" i="7" s="1"/>
  <c r="R1321" i="7"/>
  <c r="Q1321" i="7" s="1"/>
  <c r="R4999" i="7"/>
  <c r="Q4999" i="7" s="1"/>
  <c r="R3574" i="7"/>
  <c r="Q3574" i="7" s="1"/>
  <c r="R1514" i="7"/>
  <c r="Q1514" i="7" s="1"/>
  <c r="R442" i="7"/>
  <c r="Q442" i="7" s="1"/>
  <c r="R3492" i="7"/>
  <c r="Q3492" i="7" s="1"/>
  <c r="R3722" i="7"/>
  <c r="Q3722" i="7" s="1"/>
  <c r="R1200" i="7"/>
  <c r="Q1200" i="7" s="1"/>
  <c r="R4839" i="7"/>
  <c r="Q4839" i="7" s="1"/>
  <c r="R4144" i="7"/>
  <c r="Q4144" i="7" s="1"/>
  <c r="R4295" i="7"/>
  <c r="Q4295" i="7" s="1"/>
  <c r="R956" i="7"/>
  <c r="Q956" i="7" s="1"/>
  <c r="R1711" i="7"/>
  <c r="Q1711" i="7" s="1"/>
  <c r="R3378" i="7"/>
  <c r="Q3378" i="7" s="1"/>
  <c r="R1828" i="7"/>
  <c r="Q1828" i="7" s="1"/>
  <c r="R2369" i="7"/>
  <c r="Q2369" i="7" s="1"/>
  <c r="R3145" i="7"/>
  <c r="Q3145" i="7" s="1"/>
  <c r="R4752" i="7"/>
  <c r="Q4752" i="7" s="1"/>
  <c r="R2486" i="7"/>
  <c r="Q2486" i="7" s="1"/>
  <c r="R1665" i="7"/>
  <c r="Q1665" i="7" s="1"/>
  <c r="R4261" i="7"/>
  <c r="Q4261" i="7" s="1"/>
  <c r="R4292" i="7"/>
  <c r="Q4292" i="7" s="1"/>
  <c r="R4389" i="7"/>
  <c r="Q4389" i="7" s="1"/>
  <c r="R285" i="7"/>
  <c r="Q285" i="7" s="1"/>
  <c r="R365" i="7"/>
  <c r="Q365" i="7" s="1"/>
  <c r="R4452" i="7"/>
  <c r="Q4452" i="7" s="1"/>
  <c r="R1239" i="7"/>
  <c r="Q1239" i="7" s="1"/>
  <c r="R550" i="7"/>
  <c r="Q550" i="7" s="1"/>
  <c r="R3454" i="7"/>
  <c r="Q3454" i="7" s="1"/>
  <c r="R4237" i="7"/>
  <c r="Q4237" i="7" s="1"/>
  <c r="R3569" i="7"/>
  <c r="Q3569" i="7" s="1"/>
  <c r="R2068" i="7"/>
  <c r="Q2068" i="7" s="1"/>
  <c r="R3270" i="7"/>
  <c r="Q3270" i="7" s="1"/>
  <c r="R2220" i="7"/>
  <c r="Q2220" i="7" s="1"/>
  <c r="R3405" i="7"/>
  <c r="Q3405" i="7" s="1"/>
  <c r="R3593" i="7"/>
  <c r="Q3593" i="7" s="1"/>
  <c r="R737" i="7"/>
  <c r="Q737" i="7" s="1"/>
  <c r="R3002" i="7"/>
  <c r="Q3002" i="7" s="1"/>
  <c r="R3724" i="7"/>
  <c r="Q3724" i="7" s="1"/>
  <c r="R2687" i="7"/>
  <c r="Q2687" i="7" s="1"/>
  <c r="R1312" i="7"/>
  <c r="Q1312" i="7" s="1"/>
  <c r="R3355" i="7"/>
  <c r="Q3355" i="7" s="1"/>
  <c r="R3240" i="7"/>
  <c r="Q3240" i="7" s="1"/>
  <c r="R4833" i="7"/>
  <c r="Q4833" i="7" s="1"/>
  <c r="R4859" i="7"/>
  <c r="Q4859" i="7" s="1"/>
  <c r="R4609" i="7"/>
  <c r="Q4609" i="7" s="1"/>
  <c r="R491" i="7"/>
  <c r="Q491" i="7" s="1"/>
  <c r="R265" i="7"/>
  <c r="Q265" i="7" s="1"/>
  <c r="R452" i="7"/>
  <c r="Q452" i="7" s="1"/>
  <c r="R4761" i="7"/>
  <c r="Q4761" i="7" s="1"/>
  <c r="R3760" i="7"/>
  <c r="Q3760" i="7" s="1"/>
  <c r="R4642" i="7"/>
  <c r="Q4642" i="7" s="1"/>
  <c r="R2529" i="7"/>
  <c r="Q2529" i="7" s="1"/>
  <c r="R330" i="7"/>
  <c r="Q330" i="7" s="1"/>
  <c r="R4819" i="7"/>
  <c r="Q4819" i="7" s="1"/>
  <c r="R3475" i="7"/>
  <c r="Q3475" i="7" s="1"/>
  <c r="R3503" i="7"/>
  <c r="Q3503" i="7" s="1"/>
  <c r="R2144" i="7"/>
  <c r="Q2144" i="7" s="1"/>
  <c r="R744" i="7"/>
  <c r="Q744" i="7" s="1"/>
  <c r="R1453" i="7"/>
  <c r="Q1453" i="7" s="1"/>
  <c r="R3233" i="7"/>
  <c r="Q3233" i="7" s="1"/>
  <c r="R3081" i="7"/>
  <c r="Q3081" i="7" s="1"/>
  <c r="R262" i="7"/>
  <c r="Q262" i="7" s="1"/>
  <c r="R3504" i="7"/>
  <c r="Q3504" i="7" s="1"/>
  <c r="R2517" i="7"/>
  <c r="Q2517" i="7" s="1"/>
  <c r="R4720" i="7"/>
  <c r="Q4720" i="7" s="1"/>
  <c r="R4846" i="7"/>
  <c r="Q4846" i="7" s="1"/>
  <c r="R4122" i="7"/>
  <c r="Q4122" i="7" s="1"/>
  <c r="R248" i="7"/>
  <c r="Q248" i="7" s="1"/>
  <c r="R2650" i="7"/>
  <c r="Q2650" i="7" s="1"/>
  <c r="R3778" i="7"/>
  <c r="Q3778" i="7" s="1"/>
  <c r="R1705" i="7"/>
  <c r="Q1705" i="7" s="1"/>
  <c r="R1894" i="7"/>
  <c r="Q1894" i="7" s="1"/>
  <c r="R4531" i="7"/>
  <c r="Q4531" i="7" s="1"/>
  <c r="R3186" i="7"/>
  <c r="Q3186" i="7" s="1"/>
  <c r="R4088" i="7"/>
  <c r="Q4088" i="7" s="1"/>
  <c r="R1377" i="7"/>
  <c r="Q1377" i="7" s="1"/>
  <c r="R3957" i="7"/>
  <c r="Q3957" i="7" s="1"/>
  <c r="R3751" i="7"/>
  <c r="Q3751" i="7" s="1"/>
  <c r="R971" i="7"/>
  <c r="Q971" i="7" s="1"/>
  <c r="R461" i="7"/>
  <c r="Q461" i="7" s="1"/>
  <c r="R3104" i="7"/>
  <c r="Q3104" i="7" s="1"/>
  <c r="R4513" i="7"/>
  <c r="Q4513" i="7" s="1"/>
  <c r="R4330" i="7"/>
  <c r="Q4330" i="7" s="1"/>
  <c r="R569" i="7"/>
  <c r="Q569" i="7" s="1"/>
  <c r="R3791" i="7"/>
  <c r="Q3791" i="7" s="1"/>
  <c r="R238" i="7"/>
  <c r="Q238" i="7" s="1"/>
  <c r="R4965" i="7"/>
  <c r="Q4965" i="7" s="1"/>
  <c r="R2803" i="7"/>
  <c r="Q2803" i="7" s="1"/>
  <c r="R3600" i="7"/>
  <c r="Q3600" i="7" s="1"/>
  <c r="R4081" i="7"/>
  <c r="Q4081" i="7" s="1"/>
  <c r="R4297" i="7"/>
  <c r="Q4297" i="7" s="1"/>
  <c r="R742" i="7"/>
  <c r="Q742" i="7" s="1"/>
  <c r="R3998" i="7"/>
  <c r="Q3998" i="7" s="1"/>
  <c r="R543" i="7"/>
  <c r="Q543" i="7" s="1"/>
  <c r="R974" i="7"/>
  <c r="Q974" i="7" s="1"/>
  <c r="R4552" i="7"/>
  <c r="Q4552" i="7" s="1"/>
  <c r="R3702" i="7"/>
  <c r="Q3702" i="7" s="1"/>
  <c r="R322" i="7"/>
  <c r="Q322" i="7" s="1"/>
  <c r="R4007" i="7"/>
  <c r="Q4007" i="7" s="1"/>
  <c r="R1195" i="7"/>
  <c r="Q1195" i="7" s="1"/>
  <c r="R4736" i="7"/>
  <c r="Q4736" i="7" s="1"/>
  <c r="R1115" i="7"/>
  <c r="Q1115" i="7" s="1"/>
  <c r="R4204" i="7"/>
  <c r="Q4204" i="7" s="1"/>
  <c r="R768" i="7"/>
  <c r="Q768" i="7" s="1"/>
  <c r="R4082" i="7"/>
  <c r="Q4082" i="7" s="1"/>
  <c r="R1057" i="7"/>
  <c r="Q1057" i="7" s="1"/>
  <c r="R1070" i="7"/>
  <c r="Q1070" i="7" s="1"/>
  <c r="R735" i="7"/>
  <c r="Q735" i="7" s="1"/>
  <c r="R1272" i="7"/>
  <c r="Q1272" i="7" s="1"/>
  <c r="R4171" i="7"/>
  <c r="Q4171" i="7" s="1"/>
  <c r="R3868" i="7"/>
  <c r="Q3868" i="7" s="1"/>
  <c r="R2814" i="7"/>
  <c r="Q2814" i="7" s="1"/>
  <c r="R711" i="7"/>
  <c r="Q711" i="7" s="1"/>
  <c r="R4706" i="7"/>
  <c r="Q4706" i="7" s="1"/>
  <c r="R2587" i="7"/>
  <c r="Q2587" i="7" s="1"/>
  <c r="R3915" i="7"/>
  <c r="Q3915" i="7" s="1"/>
  <c r="R949" i="7"/>
  <c r="Q949" i="7" s="1"/>
  <c r="R4940" i="7"/>
  <c r="Q4940" i="7" s="1"/>
  <c r="R3237" i="7"/>
  <c r="Q3237" i="7" s="1"/>
  <c r="R656" i="7"/>
  <c r="Q656" i="7" s="1"/>
  <c r="R3587" i="7"/>
  <c r="Q3587" i="7" s="1"/>
  <c r="R982" i="7"/>
  <c r="Q982" i="7" s="1"/>
  <c r="R3924" i="7"/>
  <c r="Q3924" i="7" s="1"/>
  <c r="R4222" i="7"/>
  <c r="Q4222" i="7" s="1"/>
  <c r="R3659" i="7"/>
  <c r="Q3659" i="7" s="1"/>
  <c r="R1515" i="7"/>
  <c r="Q1515" i="7" s="1"/>
  <c r="R4774" i="7"/>
  <c r="Q4774" i="7" s="1"/>
  <c r="R1209" i="7"/>
  <c r="Q1209" i="7" s="1"/>
  <c r="R3944" i="7"/>
  <c r="Q3944" i="7" s="1"/>
  <c r="R1900" i="7"/>
  <c r="Q1900" i="7" s="1"/>
  <c r="R4963" i="7"/>
  <c r="Q4963" i="7" s="1"/>
  <c r="R1493" i="7"/>
  <c r="Q1493" i="7" s="1"/>
  <c r="R1821" i="7"/>
  <c r="Q1821" i="7" s="1"/>
  <c r="R3333" i="7"/>
  <c r="Q3333" i="7" s="1"/>
  <c r="R2504" i="7"/>
  <c r="Q2504" i="7" s="1"/>
  <c r="R2320" i="7"/>
  <c r="Q2320" i="7" s="1"/>
  <c r="R180" i="7"/>
  <c r="Q180" i="7" s="1"/>
  <c r="R3135" i="7"/>
  <c r="Q3135" i="7" s="1"/>
  <c r="R4251" i="7"/>
  <c r="Q4251" i="7" s="1"/>
  <c r="R4953" i="7"/>
  <c r="Q4953" i="7" s="1"/>
  <c r="R96" i="7"/>
  <c r="Q96" i="7" s="1"/>
  <c r="R396" i="7"/>
  <c r="Q396" i="7" s="1"/>
  <c r="R3810" i="7"/>
  <c r="Q3810" i="7" s="1"/>
  <c r="R4679" i="7"/>
  <c r="Q4679" i="7" s="1"/>
  <c r="R1279" i="7"/>
  <c r="Q1279" i="7" s="1"/>
  <c r="R3805" i="7"/>
  <c r="Q3805" i="7" s="1"/>
  <c r="R4410" i="7"/>
  <c r="Q4410" i="7" s="1"/>
  <c r="R3158" i="7"/>
  <c r="Q3158" i="7" s="1"/>
  <c r="R4615" i="7"/>
  <c r="Q4615" i="7" s="1"/>
  <c r="R1637" i="7"/>
  <c r="Q1637" i="7" s="1"/>
  <c r="R1708" i="7"/>
  <c r="Q1708" i="7" s="1"/>
  <c r="R3733" i="7"/>
  <c r="Q3733" i="7" s="1"/>
  <c r="R863" i="7"/>
  <c r="Q863" i="7" s="1"/>
  <c r="R3162" i="7"/>
  <c r="Q3162" i="7" s="1"/>
  <c r="R4519" i="7"/>
  <c r="Q4519" i="7" s="1"/>
  <c r="R493" i="7"/>
  <c r="Q493" i="7" s="1"/>
  <c r="R325" i="7"/>
  <c r="Q325" i="7" s="1"/>
  <c r="R587" i="7"/>
  <c r="Q587" i="7" s="1"/>
  <c r="R4541" i="7"/>
  <c r="Q4541" i="7" s="1"/>
  <c r="R140" i="7"/>
  <c r="Q140" i="7" s="1"/>
  <c r="R3322" i="7"/>
  <c r="Q3322" i="7" s="1"/>
  <c r="R4052" i="7"/>
  <c r="Q4052" i="7" s="1"/>
  <c r="R3265" i="7"/>
  <c r="Q3265" i="7" s="1"/>
  <c r="R4504" i="7"/>
  <c r="Q4504" i="7" s="1"/>
  <c r="R3515" i="7"/>
  <c r="Q3515" i="7" s="1"/>
  <c r="R2783" i="7"/>
  <c r="Q2783" i="7" s="1"/>
  <c r="R4159" i="7"/>
  <c r="Q4159" i="7" s="1"/>
  <c r="R3254" i="7"/>
  <c r="Q3254" i="7" s="1"/>
  <c r="R369" i="7"/>
  <c r="Q369" i="7" s="1"/>
  <c r="R1129" i="7"/>
  <c r="Q1129" i="7" s="1"/>
  <c r="R3592" i="7"/>
  <c r="Q3592" i="7" s="1"/>
  <c r="R4885" i="7"/>
  <c r="Q4885" i="7" s="1"/>
  <c r="R1748" i="7"/>
  <c r="Q1748" i="7" s="1"/>
  <c r="R1498" i="7"/>
  <c r="Q1498" i="7" s="1"/>
  <c r="R551" i="7"/>
  <c r="Q551" i="7" s="1"/>
  <c r="R4762" i="7"/>
  <c r="Q4762" i="7" s="1"/>
  <c r="R3759" i="7"/>
  <c r="Q3759" i="7" s="1"/>
  <c r="R1416" i="7"/>
  <c r="Q1416" i="7" s="1"/>
  <c r="R3268" i="7"/>
  <c r="Q3268" i="7" s="1"/>
  <c r="R2550" i="7"/>
  <c r="Q2550" i="7" s="1"/>
  <c r="R1621" i="7"/>
  <c r="Q1621" i="7" s="1"/>
  <c r="R1667" i="7"/>
  <c r="Q1667" i="7" s="1"/>
  <c r="R2789" i="7"/>
  <c r="Q2789" i="7" s="1"/>
  <c r="R1925" i="7"/>
  <c r="Q1925" i="7" s="1"/>
  <c r="R3763" i="7"/>
  <c r="Q3763" i="7" s="1"/>
  <c r="R900" i="7"/>
  <c r="Q900" i="7" s="1"/>
  <c r="R2441" i="7"/>
  <c r="Q2441" i="7" s="1"/>
  <c r="R3394" i="7"/>
  <c r="Q3394" i="7" s="1"/>
  <c r="R3353" i="7"/>
  <c r="Q3353" i="7" s="1"/>
  <c r="R2393" i="7"/>
  <c r="Q2393" i="7" s="1"/>
  <c r="R3149" i="7"/>
  <c r="Q3149" i="7" s="1"/>
  <c r="R525" i="7"/>
  <c r="Q525" i="7" s="1"/>
  <c r="R4143" i="7"/>
  <c r="Q4143" i="7" s="1"/>
  <c r="R3951" i="7"/>
  <c r="Q3951" i="7" s="1"/>
  <c r="R3987" i="7"/>
  <c r="Q3987" i="7" s="1"/>
  <c r="R2997" i="7"/>
  <c r="Q2997" i="7" s="1"/>
  <c r="R1951" i="7"/>
  <c r="Q1951" i="7" s="1"/>
  <c r="R3347" i="7"/>
  <c r="Q3347" i="7" s="1"/>
  <c r="R4065" i="7"/>
  <c r="Q4065" i="7" s="1"/>
  <c r="R2002" i="7"/>
  <c r="Q2002" i="7" s="1"/>
  <c r="R1602" i="7"/>
  <c r="Q1602" i="7" s="1"/>
  <c r="R2775" i="7"/>
  <c r="Q2775" i="7" s="1"/>
  <c r="R2339" i="7"/>
  <c r="Q2339" i="7" s="1"/>
  <c r="R1219" i="7"/>
  <c r="Q1219" i="7" s="1"/>
  <c r="R3025" i="7"/>
  <c r="Q3025" i="7" s="1"/>
  <c r="R1060" i="7"/>
  <c r="Q1060" i="7" s="1"/>
  <c r="R316" i="7"/>
  <c r="Q316" i="7" s="1"/>
  <c r="R1777" i="7"/>
  <c r="Q1777" i="7" s="1"/>
  <c r="R1886" i="7"/>
  <c r="Q1886" i="7" s="1"/>
  <c r="R2040" i="7"/>
  <c r="Q2040" i="7" s="1"/>
  <c r="R3468" i="7"/>
  <c r="Q3468" i="7" s="1"/>
  <c r="R3471" i="7"/>
  <c r="Q3471" i="7" s="1"/>
  <c r="R1426" i="7"/>
  <c r="Q1426" i="7" s="1"/>
  <c r="R2574" i="7"/>
  <c r="Q2574" i="7" s="1"/>
  <c r="R1737" i="7"/>
  <c r="Q1737" i="7" s="1"/>
  <c r="R3887" i="7"/>
  <c r="Q3887" i="7" s="1"/>
  <c r="R556" i="7"/>
  <c r="Q556" i="7" s="1"/>
  <c r="R4880" i="7"/>
  <c r="Q4880" i="7" s="1"/>
  <c r="R4975" i="7"/>
  <c r="Q4975" i="7" s="1"/>
  <c r="R3521" i="7"/>
  <c r="Q3521" i="7" s="1"/>
  <c r="R18" i="7"/>
  <c r="Q18" i="7" s="1"/>
  <c r="R1224" i="7"/>
  <c r="Q1224" i="7" s="1"/>
  <c r="R4729" i="7"/>
  <c r="Q4729" i="7" s="1"/>
  <c r="R4986" i="7"/>
  <c r="Q4986" i="7" s="1"/>
  <c r="R3136" i="7"/>
  <c r="Q3136" i="7" s="1"/>
  <c r="R2054" i="7"/>
  <c r="Q2054" i="7" s="1"/>
  <c r="R611" i="7"/>
  <c r="Q611" i="7" s="1"/>
  <c r="R2099" i="7"/>
  <c r="Q2099" i="7" s="1"/>
  <c r="R4628" i="7"/>
  <c r="Q4628" i="7" s="1"/>
  <c r="R1113" i="7"/>
  <c r="Q1113" i="7" s="1"/>
  <c r="R679" i="7"/>
  <c r="Q679" i="7" s="1"/>
  <c r="R3976" i="7"/>
  <c r="Q3976" i="7" s="1"/>
  <c r="R199" i="7"/>
  <c r="Q199" i="7" s="1"/>
  <c r="R123" i="7"/>
  <c r="Q123" i="7" s="1"/>
  <c r="R504" i="7"/>
  <c r="Q504" i="7" s="1"/>
  <c r="R4791" i="7"/>
  <c r="Q4791" i="7" s="1"/>
  <c r="R3786" i="7"/>
  <c r="Q3786" i="7" s="1"/>
  <c r="R462" i="7"/>
  <c r="Q462" i="7" s="1"/>
  <c r="R3685" i="7"/>
  <c r="Q3685" i="7" s="1"/>
  <c r="R3442" i="7"/>
  <c r="Q3442" i="7" s="1"/>
  <c r="R3403" i="7"/>
  <c r="Q3403" i="7" s="1"/>
  <c r="R4289" i="7"/>
  <c r="Q4289" i="7" s="1"/>
  <c r="R769" i="7"/>
  <c r="Q769" i="7" s="1"/>
  <c r="R1799" i="7"/>
  <c r="Q1799" i="7" s="1"/>
  <c r="R4212" i="7"/>
  <c r="Q4212" i="7" s="1"/>
  <c r="R3169" i="7"/>
  <c r="Q3169" i="7" s="1"/>
  <c r="R2295" i="7"/>
  <c r="Q2295" i="7" s="1"/>
  <c r="R4445" i="7"/>
  <c r="Q4445" i="7" s="1"/>
  <c r="R4803" i="7"/>
  <c r="Q4803" i="7" s="1"/>
  <c r="R3963" i="7"/>
  <c r="Q3963" i="7" s="1"/>
  <c r="R1299" i="7"/>
  <c r="Q1299" i="7" s="1"/>
  <c r="R4194" i="7"/>
  <c r="Q4194" i="7" s="1"/>
  <c r="R4335" i="7"/>
  <c r="Q4335" i="7" s="1"/>
  <c r="R2996" i="7"/>
  <c r="Q2996" i="7" s="1"/>
  <c r="R749" i="7"/>
  <c r="Q749" i="7" s="1"/>
  <c r="R2490" i="7"/>
  <c r="Q2490" i="7" s="1"/>
  <c r="R2932" i="7"/>
  <c r="Q2932" i="7" s="1"/>
  <c r="R2788" i="7"/>
  <c r="Q2788" i="7" s="1"/>
  <c r="R3178" i="7"/>
  <c r="Q3178" i="7" s="1"/>
  <c r="R1838" i="7"/>
  <c r="Q1838" i="7" s="1"/>
  <c r="R2298" i="7"/>
  <c r="Q2298" i="7" s="1"/>
  <c r="R4779" i="7"/>
  <c r="Q4779" i="7" s="1"/>
  <c r="R632" i="7"/>
  <c r="Q632" i="7" s="1"/>
  <c r="R1088" i="7"/>
  <c r="Q1088" i="7" s="1"/>
  <c r="R4035" i="7"/>
  <c r="Q4035" i="7" s="1"/>
  <c r="R620" i="7"/>
  <c r="Q620" i="7" s="1"/>
  <c r="R944" i="7"/>
  <c r="Q944" i="7" s="1"/>
  <c r="R1957" i="7"/>
  <c r="Q1957" i="7" s="1"/>
  <c r="R518" i="7"/>
  <c r="Q518" i="7" s="1"/>
  <c r="R4391" i="7"/>
  <c r="Q4391" i="7" s="1"/>
  <c r="R3279" i="7"/>
  <c r="Q3279" i="7" s="1"/>
  <c r="R2450" i="7"/>
  <c r="Q2450" i="7" s="1"/>
  <c r="R2109" i="7"/>
  <c r="Q2109" i="7" s="1"/>
  <c r="R2095" i="7"/>
  <c r="Q2095" i="7" s="1"/>
  <c r="R130" i="7"/>
  <c r="Q130" i="7" s="1"/>
  <c r="R3701" i="7"/>
  <c r="Q3701" i="7" s="1"/>
  <c r="R1277" i="7"/>
  <c r="Q1277" i="7" s="1"/>
  <c r="R3278" i="7"/>
  <c r="Q3278" i="7" s="1"/>
  <c r="R1160" i="7"/>
  <c r="Q1160" i="7" s="1"/>
  <c r="R2856" i="7"/>
  <c r="Q2856" i="7" s="1"/>
  <c r="R1179" i="7"/>
  <c r="Q1179" i="7" s="1"/>
  <c r="R4596" i="7"/>
  <c r="Q4596" i="7" s="1"/>
  <c r="R641" i="7"/>
  <c r="Q641" i="7" s="1"/>
  <c r="R4829" i="7"/>
  <c r="Q4829" i="7" s="1"/>
  <c r="R615" i="7"/>
  <c r="Q615" i="7" s="1"/>
  <c r="R166" i="7"/>
  <c r="Q166" i="7" s="1"/>
  <c r="R2290" i="7"/>
  <c r="Q2290" i="7" s="1"/>
  <c r="R4185" i="7"/>
  <c r="Q4185" i="7" s="1"/>
  <c r="R693" i="7"/>
  <c r="Q693" i="7" s="1"/>
  <c r="R380" i="7"/>
  <c r="Q380" i="7" s="1"/>
  <c r="R2045" i="7"/>
  <c r="Q2045" i="7" s="1"/>
  <c r="R3983" i="7"/>
  <c r="Q3983" i="7" s="1"/>
  <c r="R854" i="7"/>
  <c r="Q854" i="7" s="1"/>
  <c r="R899" i="7"/>
  <c r="Q899" i="7" s="1"/>
  <c r="R2312" i="7"/>
  <c r="Q2312" i="7" s="1"/>
  <c r="R3565" i="7"/>
  <c r="Q3565" i="7" s="1"/>
  <c r="R3551" i="7"/>
  <c r="Q3551" i="7" s="1"/>
  <c r="R1874" i="7"/>
  <c r="Q1874" i="7" s="1"/>
  <c r="R3416" i="7"/>
  <c r="Q3416" i="7" s="1"/>
  <c r="R2629" i="7"/>
  <c r="Q2629" i="7" s="1"/>
  <c r="R3956" i="7"/>
  <c r="Q3956" i="7" s="1"/>
  <c r="R4103" i="7"/>
  <c r="Q4103" i="7" s="1"/>
  <c r="R582" i="7"/>
  <c r="Q582" i="7" s="1"/>
  <c r="R4526" i="7"/>
  <c r="Q4526" i="7" s="1"/>
  <c r="R2258" i="7"/>
  <c r="Q2258" i="7" s="1"/>
  <c r="R4900" i="7"/>
  <c r="Q4900" i="7" s="1"/>
  <c r="R1941" i="7"/>
  <c r="Q1941" i="7" s="1"/>
  <c r="R4254" i="7"/>
  <c r="Q4254" i="7" s="1"/>
  <c r="R4620" i="7"/>
  <c r="Q4620" i="7" s="1"/>
  <c r="R3092" i="7"/>
  <c r="Q3092" i="7" s="1"/>
  <c r="R3310" i="7"/>
  <c r="Q3310" i="7" s="1"/>
  <c r="R2528" i="7"/>
  <c r="Q2528" i="7" s="1"/>
  <c r="R2407" i="7"/>
  <c r="Q2407" i="7" s="1"/>
  <c r="R3006" i="7"/>
  <c r="Q3006" i="7" s="1"/>
  <c r="R2072" i="7"/>
  <c r="Q2072" i="7" s="1"/>
  <c r="R4564" i="7"/>
  <c r="Q4564" i="7" s="1"/>
  <c r="R3784" i="7"/>
  <c r="Q3784" i="7" s="1"/>
  <c r="R4427" i="7"/>
  <c r="Q4427" i="7" s="1"/>
  <c r="R3485" i="7"/>
  <c r="Q3485" i="7" s="1"/>
  <c r="R4737" i="7"/>
  <c r="Q4737" i="7" s="1"/>
  <c r="R356" i="7"/>
  <c r="Q356" i="7" s="1"/>
  <c r="R512" i="7"/>
  <c r="Q512" i="7" s="1"/>
  <c r="R3173" i="7"/>
  <c r="Q3173" i="7" s="1"/>
  <c r="R4321" i="7"/>
  <c r="Q4321" i="7" s="1"/>
  <c r="R3212" i="7"/>
  <c r="Q3212" i="7" s="1"/>
  <c r="R3870" i="7"/>
  <c r="Q3870" i="7" s="1"/>
  <c r="R2305" i="7"/>
  <c r="Q2305" i="7" s="1"/>
  <c r="R2032" i="7"/>
  <c r="Q2032" i="7" s="1"/>
  <c r="R4520" i="7"/>
  <c r="Q4520" i="7" s="1"/>
  <c r="R4016" i="7"/>
  <c r="Q4016" i="7" s="1"/>
  <c r="R505" i="7"/>
  <c r="Q505" i="7" s="1"/>
  <c r="R3865" i="7"/>
  <c r="Q3865" i="7" s="1"/>
  <c r="R4020" i="7"/>
  <c r="Q4020" i="7" s="1"/>
  <c r="R4201" i="7"/>
  <c r="Q4201" i="7" s="1"/>
  <c r="R2708" i="7"/>
  <c r="Q2708" i="7" s="1"/>
  <c r="R1961" i="7"/>
  <c r="Q1961" i="7" s="1"/>
  <c r="R385" i="7"/>
  <c r="Q385" i="7" s="1"/>
  <c r="R3626" i="7"/>
  <c r="Q3626" i="7" s="1"/>
  <c r="R3505" i="7"/>
  <c r="Q3505" i="7" s="1"/>
  <c r="R1125" i="7"/>
  <c r="Q1125" i="7" s="1"/>
  <c r="R4348" i="7"/>
  <c r="Q4348" i="7" s="1"/>
  <c r="R3395" i="7"/>
  <c r="Q3395" i="7" s="1"/>
  <c r="R2748" i="7"/>
  <c r="Q2748" i="7" s="1"/>
  <c r="R4627" i="7"/>
  <c r="Q4627" i="7" s="1"/>
  <c r="R77" i="7"/>
  <c r="Q77" i="7" s="1"/>
  <c r="R3188" i="7"/>
  <c r="Q3188" i="7" s="1"/>
  <c r="R2644" i="7"/>
  <c r="Q2644" i="7" s="1"/>
  <c r="R2683" i="7"/>
  <c r="Q2683" i="7" s="1"/>
  <c r="R1286" i="7"/>
  <c r="Q1286" i="7" s="1"/>
  <c r="R2552" i="7"/>
  <c r="Q2552" i="7" s="1"/>
  <c r="R1955" i="7"/>
  <c r="Q1955" i="7" s="1"/>
  <c r="R3171" i="7"/>
  <c r="Q3171" i="7" s="1"/>
  <c r="R1011" i="7"/>
  <c r="Q1011" i="7" s="1"/>
  <c r="R4460" i="7"/>
  <c r="Q4460" i="7" s="1"/>
  <c r="R754" i="7"/>
  <c r="Q754" i="7" s="1"/>
  <c r="R4578" i="7"/>
  <c r="Q4578" i="7" s="1"/>
  <c r="R3039" i="7"/>
  <c r="Q3039" i="7" s="1"/>
  <c r="R2898" i="7"/>
  <c r="Q2898" i="7" s="1"/>
  <c r="R1659" i="7"/>
  <c r="Q1659" i="7" s="1"/>
  <c r="R1854" i="7"/>
  <c r="Q1854" i="7" s="1"/>
  <c r="R2471" i="7"/>
  <c r="Q2471" i="7" s="1"/>
  <c r="R4043" i="7"/>
  <c r="Q4043" i="7" s="1"/>
  <c r="R1212" i="7"/>
  <c r="Q1212" i="7" s="1"/>
  <c r="R334" i="7"/>
  <c r="Q334" i="7" s="1"/>
  <c r="R1450" i="7"/>
  <c r="Q1450" i="7" s="1"/>
  <c r="R3510" i="7"/>
  <c r="Q3510" i="7" s="1"/>
  <c r="R3896" i="7"/>
  <c r="Q3896" i="7" s="1"/>
  <c r="R4379" i="7"/>
  <c r="Q4379" i="7" s="1"/>
  <c r="R4903" i="7"/>
  <c r="Q4903" i="7" s="1"/>
  <c r="R3705" i="7"/>
  <c r="Q3705" i="7" s="1"/>
  <c r="R2729" i="7"/>
  <c r="Q2729" i="7" s="1"/>
  <c r="R4333" i="7"/>
  <c r="Q4333" i="7" s="1"/>
  <c r="R1205" i="7"/>
  <c r="Q1205" i="7" s="1"/>
  <c r="R1327" i="7"/>
  <c r="Q1327" i="7" s="1"/>
  <c r="R2698" i="7"/>
  <c r="Q2698" i="7" s="1"/>
  <c r="R2981" i="7"/>
  <c r="Q2981" i="7" s="1"/>
  <c r="R3925" i="7"/>
  <c r="Q3925" i="7" s="1"/>
  <c r="R2046" i="7"/>
  <c r="Q2046" i="7" s="1"/>
  <c r="R340" i="7"/>
  <c r="Q340" i="7" s="1"/>
  <c r="R2181" i="7"/>
  <c r="Q2181" i="7" s="1"/>
  <c r="R2825" i="7"/>
  <c r="Q2825" i="7" s="1"/>
  <c r="R4031" i="7"/>
  <c r="Q4031" i="7" s="1"/>
  <c r="R4766" i="7"/>
  <c r="Q4766" i="7" s="1"/>
  <c r="R246" i="7"/>
  <c r="Q246" i="7" s="1"/>
  <c r="R4109" i="7"/>
  <c r="Q4109" i="7" s="1"/>
  <c r="R1878" i="7"/>
  <c r="Q1878" i="7" s="1"/>
  <c r="R129" i="7"/>
  <c r="Q129" i="7" s="1"/>
  <c r="R3570" i="7"/>
  <c r="Q3570" i="7" s="1"/>
  <c r="R1158" i="7"/>
  <c r="Q1158" i="7" s="1"/>
  <c r="R4854" i="7"/>
  <c r="Q4854" i="7" s="1"/>
  <c r="R1842" i="7"/>
  <c r="Q1842" i="7" s="1"/>
  <c r="R3305" i="7"/>
  <c r="Q3305" i="7" s="1"/>
  <c r="R4789" i="7"/>
  <c r="Q4789" i="7" s="1"/>
  <c r="R4824" i="7"/>
  <c r="Q4824" i="7" s="1"/>
  <c r="R2064" i="7"/>
  <c r="Q2064" i="7" s="1"/>
  <c r="R3211" i="7"/>
  <c r="Q3211" i="7" s="1"/>
  <c r="R4661" i="7"/>
  <c r="Q4661" i="7" s="1"/>
  <c r="R56" i="7"/>
  <c r="Q56" i="7" s="1"/>
  <c r="R430" i="7"/>
  <c r="Q430" i="7" s="1"/>
  <c r="R485" i="7"/>
  <c r="Q485" i="7" s="1"/>
  <c r="R2713" i="7"/>
  <c r="Q2713" i="7" s="1"/>
  <c r="R300" i="7"/>
  <c r="Q300" i="7" s="1"/>
  <c r="R4217" i="7"/>
  <c r="Q4217" i="7" s="1"/>
  <c r="R3074" i="7"/>
  <c r="Q3074" i="7" s="1"/>
  <c r="R480" i="7"/>
  <c r="Q480" i="7" s="1"/>
  <c r="R4417" i="7"/>
  <c r="Q4417" i="7" s="1"/>
  <c r="R3452" i="7"/>
  <c r="Q3452" i="7" s="1"/>
  <c r="R1831" i="7"/>
  <c r="Q1831" i="7" s="1"/>
  <c r="R2899" i="7"/>
  <c r="Q2899" i="7" s="1"/>
  <c r="R3677" i="7"/>
  <c r="Q3677" i="7" s="1"/>
  <c r="R2473" i="7"/>
  <c r="Q2473" i="7" s="1"/>
  <c r="R4984" i="7"/>
  <c r="Q4984" i="7" s="1"/>
  <c r="R15" i="7"/>
  <c r="Q15" i="7" s="1"/>
  <c r="R1029" i="7"/>
  <c r="Q1029" i="7" s="1"/>
  <c r="R4087" i="7"/>
  <c r="Q4087" i="7" s="1"/>
  <c r="R4536" i="7"/>
  <c r="Q4536" i="7" s="1"/>
  <c r="R2675" i="7"/>
  <c r="Q2675" i="7" s="1"/>
  <c r="R6" i="7"/>
  <c r="Q6" i="7" s="1"/>
  <c r="R2747" i="7"/>
  <c r="Q2747" i="7" s="1"/>
  <c r="R1436" i="7"/>
  <c r="Q1436" i="7" s="1"/>
  <c r="R30" i="7"/>
  <c r="Q30" i="7" s="1"/>
  <c r="R1808" i="7"/>
  <c r="Q1808" i="7" s="1"/>
  <c r="R1823" i="7"/>
  <c r="Q1823" i="7" s="1"/>
  <c r="R1906" i="7"/>
  <c r="Q1906" i="7" s="1"/>
  <c r="R3069" i="7"/>
  <c r="Q3069" i="7" s="1"/>
  <c r="R3292" i="7"/>
  <c r="Q3292" i="7" s="1"/>
  <c r="R790" i="7"/>
  <c r="Q790" i="7" s="1"/>
  <c r="R4309" i="7"/>
  <c r="Q4309" i="7" s="1"/>
  <c r="R3206" i="7"/>
  <c r="Q3206" i="7" s="1"/>
  <c r="R254" i="7"/>
  <c r="Q254" i="7" s="1"/>
  <c r="R2073" i="7"/>
  <c r="Q2073" i="7" s="1"/>
  <c r="R1563" i="7"/>
  <c r="Q1563" i="7" s="1"/>
  <c r="R1731" i="7"/>
  <c r="Q1731" i="7" s="1"/>
  <c r="R1877" i="7"/>
  <c r="Q1877" i="7" s="1"/>
  <c r="R3748" i="7"/>
  <c r="Q3748" i="7" s="1"/>
  <c r="R3813" i="7"/>
  <c r="Q3813" i="7" s="1"/>
  <c r="R4505" i="7"/>
  <c r="Q4505" i="7" s="1"/>
  <c r="R798" i="7"/>
  <c r="Q798" i="7" s="1"/>
  <c r="R2472" i="7"/>
  <c r="Q2472" i="7" s="1"/>
  <c r="R2908" i="7"/>
  <c r="Q2908" i="7" s="1"/>
  <c r="R1622" i="7"/>
  <c r="Q1622" i="7" s="1"/>
  <c r="R2849" i="7"/>
  <c r="Q2849" i="7" s="1"/>
  <c r="R1543" i="7"/>
  <c r="Q1543" i="7" s="1"/>
  <c r="R3152" i="7"/>
  <c r="Q3152" i="7" s="1"/>
  <c r="R662" i="7"/>
  <c r="Q662" i="7" s="1"/>
  <c r="R965" i="7"/>
  <c r="Q965" i="7" s="1"/>
  <c r="R755" i="7"/>
  <c r="Q755" i="7" s="1"/>
  <c r="R2913" i="7"/>
  <c r="Q2913" i="7" s="1"/>
  <c r="R3665" i="7"/>
  <c r="Q3665" i="7" s="1"/>
  <c r="R4030" i="7"/>
  <c r="Q4030" i="7" s="1"/>
  <c r="R3828" i="7"/>
  <c r="Q3828" i="7" s="1"/>
  <c r="R366" i="7"/>
  <c r="Q366" i="7" s="1"/>
  <c r="R2323" i="7"/>
  <c r="Q2323" i="7" s="1"/>
  <c r="R2447" i="7"/>
  <c r="Q2447" i="7" s="1"/>
  <c r="R4527" i="7"/>
  <c r="Q4527" i="7" s="1"/>
  <c r="R4738" i="7"/>
  <c r="Q4738" i="7" s="1"/>
  <c r="R4411" i="7"/>
  <c r="Q4411" i="7" s="1"/>
  <c r="R3914" i="7"/>
  <c r="Q3914" i="7" s="1"/>
  <c r="R3776" i="7"/>
  <c r="Q3776" i="7" s="1"/>
  <c r="R3377" i="7"/>
  <c r="Q3377" i="7" s="1"/>
  <c r="R3730" i="7"/>
  <c r="Q3730" i="7" s="1"/>
  <c r="R797" i="7"/>
  <c r="Q797" i="7" s="1"/>
  <c r="R1954" i="7"/>
  <c r="Q1954" i="7" s="1"/>
  <c r="R1280" i="7"/>
  <c r="Q1280" i="7" s="1"/>
  <c r="R3027" i="7"/>
  <c r="Q3027" i="7" s="1"/>
  <c r="R2394" i="7"/>
  <c r="Q2394" i="7" s="1"/>
  <c r="R520" i="7"/>
  <c r="Q520" i="7" s="1"/>
  <c r="R3285" i="7"/>
  <c r="Q3285" i="7" s="1"/>
  <c r="R68" i="7"/>
  <c r="Q68" i="7" s="1"/>
  <c r="R3684" i="7"/>
  <c r="Q3684" i="7" s="1"/>
  <c r="R343" i="7"/>
  <c r="Q343" i="7" s="1"/>
  <c r="R4700" i="7"/>
  <c r="Q4700" i="7" s="1"/>
  <c r="R4767" i="7"/>
  <c r="Q4767" i="7" s="1"/>
  <c r="R1970" i="7"/>
  <c r="Q1970" i="7" s="1"/>
  <c r="R515" i="7"/>
  <c r="Q515" i="7" s="1"/>
  <c r="R597" i="7"/>
  <c r="Q597" i="7" s="1"/>
  <c r="R2604" i="7"/>
  <c r="Q2604" i="7" s="1"/>
  <c r="R3577" i="7"/>
  <c r="Q3577" i="7" s="1"/>
  <c r="R8" i="7"/>
  <c r="Q8" i="7" s="1"/>
  <c r="R2830" i="7"/>
  <c r="Q2830" i="7" s="1"/>
  <c r="R2506" i="7"/>
  <c r="Q2506" i="7" s="1"/>
  <c r="R3359" i="7"/>
  <c r="Q3359" i="7" s="1"/>
  <c r="R4290" i="7"/>
  <c r="Q4290" i="7" s="1"/>
  <c r="R812" i="7"/>
  <c r="Q812" i="7" s="1"/>
  <c r="R4698" i="7"/>
  <c r="Q4698" i="7" s="1"/>
  <c r="R2084" i="7"/>
  <c r="Q2084" i="7" s="1"/>
  <c r="R1856" i="7"/>
  <c r="Q1856" i="7" s="1"/>
  <c r="R3950" i="7"/>
  <c r="Q3950" i="7" s="1"/>
  <c r="R3423" i="7"/>
  <c r="Q3423" i="7" s="1"/>
  <c r="R1148" i="7"/>
  <c r="Q1148" i="7" s="1"/>
  <c r="R4931" i="7"/>
  <c r="Q4931" i="7" s="1"/>
  <c r="R3692" i="7"/>
  <c r="Q3692" i="7" s="1"/>
  <c r="R2446" i="7"/>
  <c r="Q2446" i="7" s="1"/>
  <c r="R2497" i="7"/>
  <c r="Q2497" i="7" s="1"/>
  <c r="R2039" i="7"/>
  <c r="Q2039" i="7" s="1"/>
  <c r="R3223" i="7"/>
  <c r="Q3223" i="7" s="1"/>
  <c r="R844" i="7"/>
  <c r="Q844" i="7" s="1"/>
  <c r="R4718" i="7"/>
  <c r="Q4718" i="7" s="1"/>
  <c r="R4804" i="7"/>
  <c r="Q4804" i="7" s="1"/>
  <c r="R2758" i="7"/>
  <c r="Q2758" i="7" s="1"/>
  <c r="R2380" i="7"/>
  <c r="Q2380" i="7" s="1"/>
  <c r="R1473" i="7"/>
  <c r="Q1473" i="7" s="1"/>
  <c r="R3438" i="7"/>
  <c r="Q3438" i="7" s="1"/>
  <c r="R709" i="7"/>
  <c r="Q709" i="7" s="1"/>
  <c r="R1791" i="7"/>
  <c r="Q1791" i="7" s="1"/>
  <c r="R2012" i="7"/>
  <c r="Q2012" i="7" s="1"/>
  <c r="R3903" i="7"/>
  <c r="Q3903" i="7" s="1"/>
  <c r="R1526" i="7"/>
  <c r="Q1526" i="7" s="1"/>
  <c r="R2371" i="7"/>
  <c r="Q2371" i="7" s="1"/>
  <c r="R3499" i="7"/>
  <c r="Q3499" i="7" s="1"/>
  <c r="R3404" i="7"/>
  <c r="Q3404" i="7" s="1"/>
  <c r="R2611" i="7"/>
  <c r="Q2611" i="7" s="1"/>
  <c r="R2833" i="7"/>
  <c r="Q2833" i="7" s="1"/>
  <c r="R1755" i="7"/>
  <c r="Q1755" i="7" s="1"/>
  <c r="R3945" i="7"/>
  <c r="Q3945" i="7" s="1"/>
  <c r="R1274" i="7"/>
  <c r="Q1274" i="7" s="1"/>
  <c r="R3790" i="7"/>
  <c r="Q3790" i="7" s="1"/>
  <c r="R4064" i="7"/>
  <c r="Q4064" i="7" s="1"/>
  <c r="R3979" i="7"/>
  <c r="Q3979" i="7" s="1"/>
  <c r="R394" i="7"/>
  <c r="Q394" i="7" s="1"/>
  <c r="R948" i="7"/>
  <c r="Q948" i="7" s="1"/>
  <c r="R3985" i="7"/>
  <c r="Q3985" i="7" s="1"/>
  <c r="R3795" i="7"/>
  <c r="Q3795" i="7" s="1"/>
  <c r="R4663" i="7"/>
  <c r="Q4663" i="7" s="1"/>
  <c r="R4662" i="7"/>
  <c r="Q4662" i="7" s="1"/>
  <c r="R3545" i="7"/>
  <c r="Q3545" i="7" s="1"/>
  <c r="R1797" i="7"/>
  <c r="Q1797" i="7" s="1"/>
  <c r="R3046" i="7"/>
  <c r="Q3046" i="7" s="1"/>
  <c r="R1110" i="7"/>
  <c r="Q1110" i="7" s="1"/>
  <c r="R1438" i="7"/>
  <c r="Q1438" i="7" s="1"/>
  <c r="R590" i="7"/>
  <c r="Q590" i="7" s="1"/>
  <c r="R1469" i="7"/>
  <c r="Q1469" i="7" s="1"/>
  <c r="R1953" i="7"/>
  <c r="Q1953" i="7" s="1"/>
  <c r="R3991" i="7"/>
  <c r="Q3991" i="7" s="1"/>
  <c r="R4681" i="7"/>
  <c r="Q4681" i="7" s="1"/>
  <c r="R813" i="7"/>
  <c r="Q813" i="7" s="1"/>
  <c r="R1685" i="7"/>
  <c r="Q1685" i="7" s="1"/>
  <c r="R3055" i="7"/>
  <c r="Q3055" i="7" s="1"/>
  <c r="R4777" i="7"/>
  <c r="Q4777" i="7" s="1"/>
  <c r="R283" i="7"/>
  <c r="Q283" i="7" s="1"/>
  <c r="R4575" i="7"/>
  <c r="Q4575" i="7" s="1"/>
  <c r="R3192" i="7"/>
  <c r="Q3192" i="7" s="1"/>
  <c r="R4805" i="7"/>
  <c r="Q4805" i="7" s="1"/>
  <c r="R3409" i="7"/>
  <c r="Q3409" i="7" s="1"/>
  <c r="R3026" i="7"/>
  <c r="Q3026" i="7" s="1"/>
  <c r="R3554" i="7"/>
  <c r="Q3554" i="7" s="1"/>
  <c r="R464" i="7"/>
  <c r="Q464" i="7" s="1"/>
  <c r="R1287" i="7"/>
  <c r="Q1287" i="7" s="1"/>
  <c r="R1464" i="7"/>
  <c r="Q1464" i="7" s="1"/>
  <c r="R304" i="7"/>
  <c r="Q304" i="7" s="1"/>
  <c r="R4583" i="7"/>
  <c r="Q4583" i="7" s="1"/>
  <c r="R1122" i="7"/>
  <c r="Q1122" i="7" s="1"/>
  <c r="R4617" i="7"/>
  <c r="Q4617" i="7" s="1"/>
  <c r="R2982" i="7"/>
  <c r="Q2982" i="7" s="1"/>
  <c r="R4713" i="7"/>
  <c r="Q4713" i="7" s="1"/>
  <c r="R4355" i="7"/>
  <c r="Q4355" i="7" s="1"/>
  <c r="R288" i="7"/>
  <c r="Q288" i="7" s="1"/>
  <c r="R2150" i="7"/>
  <c r="Q2150" i="7" s="1"/>
  <c r="R4776" i="7"/>
  <c r="Q4776" i="7" s="1"/>
  <c r="R2415" i="7"/>
  <c r="Q2415" i="7" s="1"/>
  <c r="R1533" i="7"/>
  <c r="Q1533" i="7" s="1"/>
  <c r="R4952" i="7"/>
  <c r="Q4952" i="7" s="1"/>
  <c r="R2024" i="7"/>
  <c r="Q2024" i="7" s="1"/>
  <c r="R2581" i="7"/>
  <c r="Q2581" i="7" s="1"/>
  <c r="R2348" i="7"/>
  <c r="Q2348" i="7" s="1"/>
  <c r="R1605" i="7"/>
  <c r="Q1605" i="7" s="1"/>
  <c r="R3300" i="7"/>
  <c r="Q3300" i="7" s="1"/>
  <c r="R2959" i="7"/>
  <c r="Q2959" i="7" s="1"/>
  <c r="R975" i="7"/>
  <c r="Q975" i="7" s="1"/>
  <c r="R185" i="7"/>
  <c r="Q185" i="7" s="1"/>
  <c r="R144" i="7"/>
  <c r="Q144" i="7" s="1"/>
  <c r="R2377" i="7"/>
  <c r="Q2377" i="7" s="1"/>
  <c r="R3467" i="7"/>
  <c r="Q3467" i="7" s="1"/>
  <c r="R2761" i="7"/>
  <c r="Q2761" i="7" s="1"/>
  <c r="R3949" i="7"/>
  <c r="Q3949" i="7" s="1"/>
  <c r="R3198" i="7"/>
  <c r="Q3198" i="7" s="1"/>
  <c r="R1686" i="7"/>
  <c r="Q1686" i="7" s="1"/>
  <c r="R2114" i="7"/>
  <c r="Q2114" i="7" s="1"/>
  <c r="R1331" i="7"/>
  <c r="Q1331" i="7" s="1"/>
  <c r="R2294" i="7"/>
  <c r="Q2294" i="7" s="1"/>
  <c r="R3079" i="7"/>
  <c r="Q3079" i="7" s="1"/>
  <c r="R81" i="7"/>
  <c r="Q81" i="7" s="1"/>
  <c r="R2690" i="7"/>
  <c r="Q2690" i="7" s="1"/>
  <c r="R4996" i="7"/>
  <c r="Q4996" i="7" s="1"/>
  <c r="R758" i="7"/>
  <c r="Q758" i="7" s="1"/>
  <c r="R1699" i="7"/>
  <c r="Q1699" i="7" s="1"/>
  <c r="R3445" i="7"/>
  <c r="Q3445" i="7" s="1"/>
  <c r="R999" i="7"/>
  <c r="Q999" i="7" s="1"/>
  <c r="R776" i="7"/>
  <c r="Q776" i="7" s="1"/>
  <c r="R1861" i="7"/>
  <c r="Q1861" i="7" s="1"/>
  <c r="R3647" i="7"/>
  <c r="Q3647" i="7" s="1"/>
  <c r="R1819" i="7"/>
  <c r="Q1819" i="7" s="1"/>
  <c r="R4200" i="7"/>
  <c r="Q4200" i="7" s="1"/>
  <c r="R3801" i="7"/>
  <c r="Q3801" i="7" s="1"/>
  <c r="R308" i="7"/>
  <c r="Q308" i="7" s="1"/>
  <c r="R3638" i="7"/>
  <c r="Q3638" i="7" s="1"/>
  <c r="R372" i="7"/>
  <c r="Q372" i="7" s="1"/>
  <c r="R486" i="7"/>
  <c r="Q486" i="7" s="1"/>
  <c r="R3912" i="7"/>
  <c r="Q3912" i="7" s="1"/>
  <c r="R4012" i="7"/>
  <c r="Q4012" i="7" s="1"/>
  <c r="R4581" i="7"/>
  <c r="Q4581" i="7" s="1"/>
  <c r="R1073" i="7"/>
  <c r="Q1073" i="7" s="1"/>
  <c r="R4275" i="7"/>
  <c r="Q4275" i="7" s="1"/>
  <c r="R3765" i="7"/>
  <c r="Q3765" i="7" s="1"/>
  <c r="R2887" i="7"/>
  <c r="Q2887" i="7" s="1"/>
  <c r="R2549" i="7"/>
  <c r="Q2549" i="7" s="1"/>
  <c r="R1235" i="7"/>
  <c r="Q1235" i="7" s="1"/>
  <c r="R3047" i="7"/>
  <c r="Q3047" i="7" s="1"/>
  <c r="R205" i="7"/>
  <c r="Q205" i="7" s="1"/>
  <c r="R202" i="7"/>
  <c r="Q202" i="7" s="1"/>
  <c r="R4395" i="7"/>
  <c r="Q4395" i="7" s="1"/>
  <c r="R3839" i="7"/>
  <c r="Q3839" i="7" s="1"/>
  <c r="R2494" i="7"/>
  <c r="Q2494" i="7" s="1"/>
  <c r="R704" i="7"/>
  <c r="Q704" i="7" s="1"/>
  <c r="R4894" i="7"/>
  <c r="Q4894" i="7" s="1"/>
  <c r="R3604" i="7"/>
  <c r="Q3604" i="7" s="1"/>
  <c r="R2119" i="7"/>
  <c r="Q2119" i="7" s="1"/>
  <c r="R3872" i="7"/>
  <c r="Q3872" i="7" s="1"/>
  <c r="R1332" i="7"/>
  <c r="Q1332" i="7" s="1"/>
  <c r="R3814" i="7"/>
  <c r="Q3814" i="7" s="1"/>
  <c r="R3693" i="7"/>
  <c r="Q3693" i="7" s="1"/>
  <c r="R4930" i="7"/>
  <c r="Q4930" i="7" s="1"/>
  <c r="R3537" i="7"/>
  <c r="Q3537" i="7" s="1"/>
  <c r="R4451" i="7"/>
  <c r="Q4451" i="7" s="1"/>
  <c r="R3436" i="7"/>
  <c r="Q3436" i="7" s="1"/>
  <c r="R2214" i="7"/>
  <c r="Q2214" i="7" s="1"/>
  <c r="R2367" i="7"/>
  <c r="Q2367" i="7" s="1"/>
  <c r="R2186" i="7"/>
  <c r="Q2186" i="7" s="1"/>
  <c r="R3059" i="7"/>
  <c r="Q3059" i="7" s="1"/>
  <c r="R4579" i="7"/>
  <c r="Q4579" i="7" s="1"/>
  <c r="R4717" i="7"/>
  <c r="Q4717" i="7" s="1"/>
  <c r="R173" i="7"/>
  <c r="Q173" i="7" s="1"/>
  <c r="R1404" i="7"/>
  <c r="Q1404" i="7" s="1"/>
  <c r="R1441" i="7"/>
  <c r="Q1441" i="7" s="1"/>
  <c r="R1423" i="7"/>
  <c r="Q1423" i="7" s="1"/>
  <c r="R2170" i="7"/>
  <c r="Q2170" i="7" s="1"/>
  <c r="R93" i="7"/>
  <c r="Q93" i="7" s="1"/>
  <c r="R3209" i="7"/>
  <c r="Q3209" i="7" s="1"/>
  <c r="R4644" i="7"/>
  <c r="Q4644" i="7" s="1"/>
  <c r="R1593" i="7"/>
  <c r="Q1593" i="7" s="1"/>
  <c r="R4285" i="7"/>
  <c r="Q4285" i="7" s="1"/>
  <c r="R4196" i="7"/>
  <c r="Q4196" i="7" s="1"/>
  <c r="R2321" i="7"/>
  <c r="Q2321" i="7" s="1"/>
  <c r="R2805" i="7"/>
  <c r="Q2805" i="7" s="1"/>
  <c r="R2306" i="7"/>
  <c r="Q2306" i="7" s="1"/>
  <c r="R1049" i="7"/>
  <c r="Q1049" i="7" s="1"/>
  <c r="R1599" i="7"/>
  <c r="Q1599" i="7" s="1"/>
  <c r="R2496" i="7"/>
  <c r="Q2496" i="7" s="1"/>
  <c r="R799" i="7"/>
  <c r="Q799" i="7" s="1"/>
  <c r="R314" i="7"/>
  <c r="Q314" i="7" s="1"/>
  <c r="R1044" i="7"/>
  <c r="Q1044" i="7" s="1"/>
  <c r="R636" i="7"/>
  <c r="Q636" i="7" s="1"/>
  <c r="R2583" i="7"/>
  <c r="Q2583" i="7" s="1"/>
  <c r="R2827" i="7"/>
  <c r="Q2827" i="7" s="1"/>
  <c r="R927" i="7"/>
  <c r="Q927" i="7" s="1"/>
  <c r="R2603" i="7"/>
  <c r="Q2603" i="7" s="1"/>
  <c r="R4373" i="7"/>
  <c r="Q4373" i="7" s="1"/>
  <c r="R2257" i="7"/>
  <c r="Q2257" i="7" s="1"/>
  <c r="R4193" i="7"/>
  <c r="Q4193" i="7" s="1"/>
  <c r="R2240" i="7"/>
  <c r="Q2240" i="7" s="1"/>
  <c r="R3708" i="7"/>
  <c r="Q3708" i="7" s="1"/>
  <c r="R1184" i="7"/>
  <c r="Q1184" i="7" s="1"/>
  <c r="R1683" i="7"/>
  <c r="Q1683" i="7" s="1"/>
  <c r="R4456" i="7"/>
  <c r="Q4456" i="7" s="1"/>
  <c r="R2773" i="7"/>
  <c r="Q2773" i="7" s="1"/>
  <c r="R381" i="7"/>
  <c r="Q381" i="7" s="1"/>
  <c r="R4482" i="7"/>
  <c r="Q4482" i="7" s="1"/>
  <c r="R4811" i="7"/>
  <c r="Q4811" i="7" s="1"/>
  <c r="R242" i="7"/>
  <c r="Q242" i="7" s="1"/>
  <c r="R2462" i="7"/>
  <c r="Q2462" i="7" s="1"/>
  <c r="R411" i="7"/>
  <c r="Q411" i="7" s="1"/>
  <c r="R4670" i="7"/>
  <c r="Q4670" i="7" s="1"/>
  <c r="R731" i="7"/>
  <c r="Q731" i="7" s="1"/>
  <c r="R3202" i="7"/>
  <c r="Q3202" i="7" s="1"/>
  <c r="R241" i="7"/>
  <c r="Q241" i="7" s="1"/>
  <c r="R722" i="7"/>
  <c r="Q722" i="7" s="1"/>
  <c r="R2869" i="7"/>
  <c r="Q2869" i="7" s="1"/>
  <c r="R2200" i="7"/>
  <c r="Q2200" i="7" s="1"/>
  <c r="R538" i="7"/>
  <c r="Q538" i="7" s="1"/>
  <c r="R4921" i="7"/>
  <c r="Q4921" i="7" s="1"/>
  <c r="R4353" i="7"/>
  <c r="Q4353" i="7" s="1"/>
  <c r="R4898" i="7"/>
  <c r="Q4898" i="7" s="1"/>
  <c r="R4740" i="7"/>
  <c r="Q4740" i="7" s="1"/>
  <c r="R3164" i="7"/>
  <c r="Q3164" i="7" s="1"/>
  <c r="R4238" i="7"/>
  <c r="Q4238" i="7" s="1"/>
  <c r="R4474" i="7"/>
  <c r="Q4474" i="7" s="1"/>
  <c r="R4112" i="7"/>
  <c r="Q4112" i="7" s="1"/>
  <c r="R2211" i="7"/>
  <c r="Q2211" i="7" s="1"/>
  <c r="R4291" i="7"/>
  <c r="Q4291" i="7" s="1"/>
  <c r="R1503" i="7"/>
  <c r="Q1503" i="7" s="1"/>
  <c r="R4477" i="7"/>
  <c r="Q4477" i="7" s="1"/>
  <c r="R1405" i="7"/>
  <c r="Q1405" i="7" s="1"/>
  <c r="R3056" i="7"/>
  <c r="Q3056" i="7" s="1"/>
  <c r="R1241" i="7"/>
  <c r="Q1241" i="7" s="1"/>
  <c r="R219" i="7"/>
  <c r="Q219" i="7" s="1"/>
  <c r="R211" i="7"/>
  <c r="Q211" i="7" s="1"/>
  <c r="R2705" i="7"/>
  <c r="Q2705" i="7" s="1"/>
  <c r="R3848" i="7"/>
  <c r="Q3848" i="7" s="1"/>
  <c r="R1330" i="7"/>
  <c r="Q1330" i="7" s="1"/>
  <c r="R315" i="7"/>
  <c r="Q315" i="7" s="1"/>
  <c r="R684" i="7"/>
  <c r="Q684" i="7" s="1"/>
  <c r="R574" i="7"/>
  <c r="Q574" i="7" s="1"/>
  <c r="R4442" i="7"/>
  <c r="Q4442" i="7" s="1"/>
  <c r="R2307" i="7"/>
  <c r="Q2307" i="7" s="1"/>
  <c r="R2314" i="7"/>
  <c r="Q2314" i="7" s="1"/>
  <c r="R4753" i="7"/>
  <c r="Q4753" i="7" s="1"/>
  <c r="R1939" i="7"/>
  <c r="Q1939" i="7" s="1"/>
  <c r="R4307" i="7"/>
  <c r="Q4307" i="7" s="1"/>
  <c r="R3859" i="7"/>
  <c r="Q3859" i="7" s="1"/>
  <c r="R2261" i="7"/>
  <c r="Q2261" i="7" s="1"/>
  <c r="R1062" i="7"/>
  <c r="Q1062" i="7" s="1"/>
  <c r="R1037" i="7"/>
  <c r="Q1037" i="7" s="1"/>
  <c r="R4310" i="7"/>
  <c r="Q4310" i="7" s="1"/>
  <c r="R3082" i="7"/>
  <c r="Q3082" i="7" s="1"/>
  <c r="R2518" i="7"/>
  <c r="Q2518" i="7" s="1"/>
  <c r="R2577" i="7"/>
  <c r="Q2577" i="7" s="1"/>
  <c r="R83" i="7"/>
  <c r="Q83" i="7" s="1"/>
  <c r="R1240" i="7"/>
  <c r="Q1240" i="7" s="1"/>
  <c r="R2691" i="7"/>
  <c r="Q2691" i="7" s="1"/>
  <c r="R2004" i="7"/>
  <c r="Q2004" i="7" s="1"/>
  <c r="R1749" i="7"/>
  <c r="Q1749" i="7" s="1"/>
  <c r="R955" i="7"/>
  <c r="Q955" i="7" s="1"/>
  <c r="R3908" i="7"/>
  <c r="Q3908" i="7" s="1"/>
  <c r="R670" i="7"/>
  <c r="Q670" i="7" s="1"/>
  <c r="R3040" i="7"/>
  <c r="Q3040" i="7" s="1"/>
  <c r="R278" i="7"/>
  <c r="Q278" i="7" s="1"/>
  <c r="R4058" i="7"/>
  <c r="Q4058" i="7" s="1"/>
  <c r="R4918" i="7"/>
  <c r="Q4918" i="7" s="1"/>
  <c r="R326" i="7"/>
  <c r="Q326" i="7" s="1"/>
  <c r="R575" i="7"/>
  <c r="Q575" i="7" s="1"/>
  <c r="R2089" i="7"/>
  <c r="Q2089" i="7" s="1"/>
  <c r="R1337" i="7"/>
  <c r="Q1337" i="7" s="1"/>
  <c r="R801" i="7"/>
  <c r="Q801" i="7" s="1"/>
  <c r="R1167" i="7"/>
  <c r="Q1167" i="7" s="1"/>
  <c r="R1766" i="7"/>
  <c r="Q1766" i="7" s="1"/>
  <c r="R2573" i="7"/>
  <c r="Q2573" i="7" s="1"/>
  <c r="R2353" i="7"/>
  <c r="Q2353" i="7" s="1"/>
  <c r="R984" i="7"/>
  <c r="Q984" i="7" s="1"/>
  <c r="R842" i="7"/>
  <c r="Q842" i="7" s="1"/>
  <c r="R2608" i="7"/>
  <c r="Q2608" i="7" s="1"/>
  <c r="R1090" i="7"/>
  <c r="Q1090" i="7" s="1"/>
  <c r="R579" i="7"/>
  <c r="Q579" i="7" s="1"/>
  <c r="R2509" i="7"/>
  <c r="Q2509" i="7" s="1"/>
  <c r="R4547" i="7"/>
  <c r="Q4547" i="7" s="1"/>
  <c r="R4821" i="7"/>
  <c r="Q4821" i="7" s="1"/>
  <c r="R3426" i="7"/>
  <c r="Q3426" i="7" s="1"/>
  <c r="R1471" i="7"/>
  <c r="Q1471" i="7" s="1"/>
  <c r="R2736" i="7"/>
  <c r="Q2736" i="7" s="1"/>
  <c r="R687" i="7"/>
  <c r="Q687" i="7" s="1"/>
  <c r="R3363" i="7"/>
  <c r="Q3363" i="7" s="1"/>
  <c r="R3301" i="7"/>
  <c r="Q3301" i="7" s="1"/>
  <c r="R4934" i="7"/>
  <c r="Q4934" i="7" s="1"/>
  <c r="R169" i="7"/>
  <c r="Q169" i="7" s="1"/>
  <c r="R4939" i="7"/>
  <c r="Q4939" i="7" s="1"/>
  <c r="R90" i="7"/>
  <c r="Q90" i="7" s="1"/>
  <c r="R2512" i="7"/>
  <c r="Q2512" i="7" s="1"/>
  <c r="R4516" i="7"/>
  <c r="Q4516" i="7" s="1"/>
  <c r="R2828" i="7"/>
  <c r="Q2828" i="7" s="1"/>
  <c r="R2115" i="7"/>
  <c r="Q2115" i="7" s="1"/>
  <c r="R3519" i="7"/>
  <c r="Q3519" i="7" s="1"/>
  <c r="R418" i="7"/>
  <c r="Q418" i="7" s="1"/>
  <c r="R2531" i="7"/>
  <c r="Q2531" i="7" s="1"/>
  <c r="R729" i="7"/>
  <c r="Q729" i="7" s="1"/>
  <c r="R353" i="7"/>
  <c r="Q353" i="7" s="1"/>
  <c r="R537" i="7"/>
  <c r="Q537" i="7" s="1"/>
  <c r="R290" i="7"/>
  <c r="Q290" i="7" s="1"/>
  <c r="R149" i="7"/>
  <c r="Q149" i="7" s="1"/>
  <c r="R78" i="7"/>
  <c r="Q78" i="7" s="1"/>
  <c r="R109" i="7"/>
  <c r="Q109" i="7" s="1"/>
  <c r="R1644" i="7"/>
  <c r="Q1644" i="7" s="1"/>
  <c r="R210" i="7"/>
  <c r="Q210" i="7" s="1"/>
  <c r="R4636" i="7"/>
  <c r="Q4636" i="7" s="1"/>
  <c r="R2622" i="7"/>
  <c r="Q2622" i="7" s="1"/>
  <c r="R4415" i="7"/>
  <c r="Q4415" i="7" s="1"/>
  <c r="R1680" i="7"/>
  <c r="Q1680" i="7" s="1"/>
  <c r="R4458" i="7"/>
  <c r="Q4458" i="7" s="1"/>
  <c r="R2357" i="7"/>
  <c r="Q2357" i="7" s="1"/>
  <c r="R3451" i="7"/>
  <c r="Q3451" i="7" s="1"/>
  <c r="R3762" i="7"/>
  <c r="Q3762" i="7" s="1"/>
  <c r="R534" i="7"/>
  <c r="Q534" i="7" s="1"/>
  <c r="R3522" i="7"/>
  <c r="Q3522" i="7" s="1"/>
  <c r="R1178" i="7"/>
  <c r="Q1178" i="7" s="1"/>
  <c r="R2824" i="7"/>
  <c r="Q2824" i="7" s="1"/>
  <c r="R2137" i="7"/>
  <c r="Q2137" i="7" s="1"/>
  <c r="R916" i="7"/>
  <c r="Q916" i="7" s="1"/>
  <c r="R3479" i="7"/>
  <c r="Q3479" i="7" s="1"/>
  <c r="R1960" i="7"/>
  <c r="Q1960" i="7" s="1"/>
  <c r="R4213" i="7"/>
  <c r="Q4213" i="7" s="1"/>
  <c r="R1265" i="7"/>
  <c r="Q1265" i="7" s="1"/>
  <c r="R1038" i="7"/>
  <c r="Q1038" i="7" s="1"/>
  <c r="R2875" i="7"/>
  <c r="Q2875" i="7" s="1"/>
  <c r="R1046" i="7"/>
  <c r="Q1046" i="7" s="1"/>
  <c r="R2589" i="7"/>
  <c r="Q2589" i="7" s="1"/>
  <c r="R3654" i="7"/>
  <c r="Q3654" i="7" s="1"/>
  <c r="R3663" i="7"/>
  <c r="Q3663" i="7" s="1"/>
  <c r="R3662" i="7"/>
  <c r="Q3662" i="7" s="1"/>
  <c r="R200" i="7"/>
  <c r="Q200" i="7" s="1"/>
  <c r="R4481" i="7"/>
  <c r="Q4481" i="7" s="1"/>
  <c r="R4086" i="7"/>
  <c r="Q4086" i="7" s="1"/>
  <c r="R1397" i="7"/>
  <c r="Q1397" i="7" s="1"/>
  <c r="R3419" i="7"/>
  <c r="Q3419" i="7" s="1"/>
  <c r="R355" i="7"/>
  <c r="Q355" i="7" s="1"/>
  <c r="R3559" i="7"/>
  <c r="Q3559" i="7" s="1"/>
  <c r="R4105" i="7"/>
  <c r="Q4105" i="7" s="1"/>
  <c r="R2086" i="7"/>
  <c r="Q2086" i="7" s="1"/>
  <c r="R4747" i="7"/>
  <c r="Q4747" i="7" s="1"/>
  <c r="R1525" i="7"/>
  <c r="Q1525" i="7" s="1"/>
  <c r="R2749" i="7"/>
  <c r="Q2749" i="7" s="1"/>
  <c r="R3022" i="7"/>
  <c r="Q3022" i="7" s="1"/>
  <c r="R3434" i="7"/>
  <c r="Q3434" i="7" s="1"/>
  <c r="R3500" i="7"/>
  <c r="Q3500" i="7" s="1"/>
  <c r="R3371" i="7"/>
  <c r="Q3371" i="7" s="1"/>
  <c r="R4872" i="7"/>
  <c r="Q4872" i="7" s="1"/>
  <c r="R33" i="7"/>
  <c r="Q33" i="7" s="1"/>
  <c r="R1893" i="7"/>
  <c r="Q1893" i="7" s="1"/>
  <c r="R4272" i="7"/>
  <c r="Q4272" i="7" s="1"/>
  <c r="R4094" i="7"/>
  <c r="Q4094" i="7" s="1"/>
  <c r="R4643" i="7"/>
  <c r="Q4643" i="7" s="1"/>
  <c r="R978" i="7"/>
  <c r="Q978" i="7" s="1"/>
  <c r="R2289" i="7"/>
  <c r="Q2289" i="7" s="1"/>
  <c r="R1830" i="7"/>
  <c r="Q1830" i="7" s="1"/>
  <c r="R4338" i="7"/>
  <c r="Q4338" i="7" s="1"/>
  <c r="R4483" i="7"/>
  <c r="Q4483" i="7" s="1"/>
  <c r="R1982" i="7"/>
  <c r="Q1982" i="7" s="1"/>
  <c r="R4799" i="7"/>
  <c r="Q4799" i="7" s="1"/>
  <c r="R3660" i="7"/>
  <c r="Q3660" i="7" s="1"/>
  <c r="R3187" i="7"/>
  <c r="Q3187" i="7" s="1"/>
  <c r="R4123" i="7"/>
  <c r="Q4123" i="7" s="1"/>
  <c r="R603" i="7"/>
  <c r="Q603" i="7" s="1"/>
  <c r="R3161" i="7"/>
  <c r="Q3161" i="7" s="1"/>
  <c r="R4891" i="7"/>
  <c r="Q4891" i="7" s="1"/>
  <c r="R2733" i="7"/>
  <c r="Q2733" i="7" s="1"/>
  <c r="R177" i="7"/>
  <c r="Q177" i="7" s="1"/>
  <c r="R3589" i="7"/>
  <c r="Q3589" i="7" s="1"/>
  <c r="R42" i="7"/>
  <c r="Q42" i="7" s="1"/>
  <c r="R4703" i="7"/>
  <c r="Q4703" i="7" s="1"/>
  <c r="R2033" i="7"/>
  <c r="Q2033" i="7" s="1"/>
  <c r="R4303" i="7"/>
  <c r="Q4303" i="7" s="1"/>
  <c r="R1617" i="7"/>
  <c r="Q1617" i="7" s="1"/>
  <c r="R98" i="7"/>
  <c r="Q98" i="7" s="1"/>
  <c r="R4485" i="7"/>
  <c r="Q4485" i="7" s="1"/>
  <c r="R840" i="7"/>
  <c r="Q840" i="7" s="1"/>
  <c r="R3834" i="7"/>
  <c r="Q3834" i="7" s="1"/>
  <c r="R4228" i="7"/>
  <c r="Q4228" i="7" s="1"/>
  <c r="R2715" i="7"/>
  <c r="Q2715" i="7" s="1"/>
  <c r="R3185" i="7"/>
  <c r="Q3185" i="7" s="1"/>
  <c r="R2411" i="7"/>
  <c r="Q2411" i="7" s="1"/>
  <c r="R3143" i="7"/>
  <c r="Q3143" i="7" s="1"/>
  <c r="R624" i="7"/>
  <c r="Q624" i="7" s="1"/>
  <c r="R2359" i="7"/>
  <c r="Q2359" i="7" s="1"/>
  <c r="R1558" i="7"/>
  <c r="Q1558" i="7" s="1"/>
  <c r="R2725" i="7"/>
  <c r="Q2725" i="7" s="1"/>
  <c r="R3958" i="7"/>
  <c r="Q3958" i="7" s="1"/>
  <c r="R1245" i="7"/>
  <c r="Q1245" i="7" s="1"/>
  <c r="R2250" i="7"/>
  <c r="Q2250" i="7" s="1"/>
  <c r="R1782" i="7"/>
  <c r="Q1782" i="7" s="1"/>
  <c r="R277" i="7"/>
  <c r="Q277" i="7" s="1"/>
  <c r="R2492" i="7"/>
  <c r="Q2492" i="7" s="1"/>
  <c r="R1833" i="7"/>
  <c r="Q1833" i="7" s="1"/>
  <c r="R3483" i="7"/>
  <c r="Q3483" i="7" s="1"/>
  <c r="R887" i="7"/>
  <c r="Q887" i="7" s="1"/>
  <c r="R4298" i="7"/>
  <c r="Q4298" i="7" s="1"/>
  <c r="R1483" i="7"/>
  <c r="Q1483" i="7" s="1"/>
  <c r="R1903" i="7"/>
  <c r="Q1903" i="7" s="1"/>
  <c r="R1638" i="7"/>
  <c r="Q1638" i="7" s="1"/>
  <c r="R3731" i="7"/>
  <c r="Q3731" i="7" s="1"/>
  <c r="R179" i="7"/>
  <c r="Q179" i="7" s="1"/>
  <c r="R1270" i="7"/>
  <c r="Q1270" i="7" s="1"/>
  <c r="R2578" i="7"/>
  <c r="Q2578" i="7" s="1"/>
  <c r="R3567" i="7"/>
  <c r="Q3567" i="7" s="1"/>
  <c r="R2724" i="7"/>
  <c r="Q2724" i="7" s="1"/>
  <c r="R2030" i="7"/>
  <c r="Q2030" i="7" s="1"/>
  <c r="R3874" i="7"/>
  <c r="Q3874" i="7" s="1"/>
  <c r="R753" i="7"/>
  <c r="Q753" i="7" s="1"/>
  <c r="R2670" i="7"/>
  <c r="Q2670" i="7" s="1"/>
  <c r="R2163" i="7"/>
  <c r="Q2163" i="7" s="1"/>
  <c r="R2313" i="7"/>
  <c r="Q2313" i="7" s="1"/>
  <c r="R1636" i="7"/>
  <c r="Q1636" i="7" s="1"/>
  <c r="R4151" i="7"/>
  <c r="Q4151" i="7" s="1"/>
  <c r="R280" i="7"/>
  <c r="Q280" i="7" s="1"/>
  <c r="R3140" i="7"/>
  <c r="Q3140" i="7" s="1"/>
  <c r="R3372" i="7"/>
  <c r="Q3372" i="7" s="1"/>
  <c r="R157" i="7"/>
  <c r="Q157" i="7" s="1"/>
  <c r="R136" i="7"/>
  <c r="Q136" i="7" s="1"/>
  <c r="R1527" i="7"/>
  <c r="Q1527" i="7" s="1"/>
  <c r="R3144" i="7"/>
  <c r="Q3144" i="7" s="1"/>
  <c r="R3690" i="7"/>
  <c r="Q3690" i="7" s="1"/>
  <c r="R3030" i="7"/>
  <c r="Q3030" i="7" s="1"/>
  <c r="R4998" i="7"/>
  <c r="Q4998" i="7" s="1"/>
  <c r="R2423" i="7"/>
  <c r="Q2423" i="7" s="1"/>
  <c r="R502" i="7"/>
  <c r="Q502" i="7" s="1"/>
  <c r="R2406" i="7"/>
  <c r="Q2406" i="7" s="1"/>
  <c r="R4361" i="7"/>
  <c r="Q4361" i="7" s="1"/>
  <c r="R4433" i="7"/>
  <c r="Q4433" i="7" s="1"/>
  <c r="R601" i="7"/>
  <c r="Q601" i="7" s="1"/>
  <c r="R105" i="7"/>
  <c r="Q105" i="7" s="1"/>
  <c r="R4493" i="7"/>
  <c r="Q4493" i="7" s="1"/>
  <c r="R3827" i="7"/>
  <c r="Q3827" i="7" s="1"/>
  <c r="R1020" i="7"/>
  <c r="Q1020" i="7" s="1"/>
  <c r="R3821" i="7"/>
  <c r="Q3821" i="7" s="1"/>
  <c r="R3507" i="7"/>
  <c r="Q3507" i="7" s="1"/>
  <c r="R3366" i="7"/>
  <c r="Q3366" i="7" s="1"/>
  <c r="R4286" i="7"/>
  <c r="Q4286" i="7" s="1"/>
  <c r="R3147" i="7"/>
  <c r="Q3147" i="7" s="1"/>
  <c r="R4651" i="7"/>
  <c r="Q4651" i="7" s="1"/>
  <c r="R1306" i="7"/>
  <c r="Q1306" i="7" s="1"/>
  <c r="R4826" i="7"/>
  <c r="Q4826" i="7" s="1"/>
  <c r="R146" i="7"/>
  <c r="Q146" i="7" s="1"/>
  <c r="R657" i="7"/>
  <c r="Q657" i="7" s="1"/>
  <c r="R127" i="7"/>
  <c r="Q127" i="7" s="1"/>
  <c r="R4337" i="7"/>
  <c r="Q4337" i="7" s="1"/>
  <c r="R622" i="7"/>
  <c r="Q622" i="7" s="1"/>
  <c r="R3011" i="7"/>
  <c r="Q3011" i="7" s="1"/>
  <c r="R2786" i="7"/>
  <c r="Q2786" i="7" s="1"/>
  <c r="R2779" i="7"/>
  <c r="Q2779" i="7" s="1"/>
  <c r="R4863" i="7"/>
  <c r="Q4863" i="7" s="1"/>
  <c r="R761" i="7"/>
  <c r="Q761" i="7" s="1"/>
  <c r="R2652" i="7"/>
  <c r="Q2652" i="7" s="1"/>
  <c r="R1896" i="7"/>
  <c r="Q1896" i="7" s="1"/>
  <c r="R4812" i="7"/>
  <c r="Q4812" i="7" s="1"/>
  <c r="R4529" i="7"/>
  <c r="Q4529" i="7" s="1"/>
  <c r="R1221" i="7"/>
  <c r="Q1221" i="7" s="1"/>
  <c r="R3829" i="7"/>
  <c r="Q3829" i="7" s="1"/>
  <c r="R4138" i="7"/>
  <c r="Q4138" i="7" s="1"/>
  <c r="R4509" i="7"/>
  <c r="Q4509" i="7" s="1"/>
  <c r="R2106" i="7"/>
  <c r="Q2106" i="7" s="1"/>
  <c r="R4040" i="7"/>
  <c r="Q4040" i="7" s="1"/>
  <c r="R2709" i="7"/>
  <c r="Q2709" i="7" s="1"/>
  <c r="R1795" i="7"/>
  <c r="Q1795" i="7" s="1"/>
  <c r="R2385" i="7"/>
  <c r="Q2385" i="7" s="1"/>
  <c r="R2655" i="7"/>
  <c r="Q2655" i="7" s="1"/>
  <c r="R4690" i="7"/>
  <c r="Q4690" i="7" s="1"/>
  <c r="R674" i="7"/>
  <c r="Q674" i="7" s="1"/>
  <c r="R3883" i="7"/>
  <c r="Q3883" i="7" s="1"/>
  <c r="R328" i="7"/>
  <c r="Q328" i="7" s="1"/>
  <c r="R3520" i="7"/>
  <c r="Q3520" i="7" s="1"/>
  <c r="R1730" i="7"/>
  <c r="Q1730" i="7" s="1"/>
  <c r="R2466" i="7"/>
  <c r="Q2466" i="7" s="1"/>
  <c r="R2897" i="7"/>
  <c r="Q2897" i="7" s="1"/>
  <c r="R1779" i="7"/>
  <c r="Q1779" i="7" s="1"/>
  <c r="R2723" i="7"/>
  <c r="Q2723" i="7" s="1"/>
  <c r="R415" i="7"/>
  <c r="Q415" i="7" s="1"/>
  <c r="R3256" i="7"/>
  <c r="Q3256" i="7" s="1"/>
  <c r="R3121" i="7"/>
  <c r="Q3121" i="7" s="1"/>
  <c r="R4977" i="7"/>
  <c r="Q4977" i="7" s="1"/>
  <c r="R29" i="7"/>
  <c r="Q29" i="7" s="1"/>
  <c r="R1550" i="7"/>
  <c r="Q1550" i="7" s="1"/>
  <c r="R3115" i="7"/>
  <c r="Q3115" i="7" s="1"/>
  <c r="R2269" i="7"/>
  <c r="Q2269" i="7" s="1"/>
  <c r="R3893" i="7"/>
  <c r="Q3893" i="7" s="1"/>
  <c r="R4941" i="7"/>
  <c r="Q4941" i="7" s="1"/>
  <c r="R1116" i="7"/>
  <c r="Q1116" i="7" s="1"/>
  <c r="R4920" i="7"/>
  <c r="Q4920" i="7" s="1"/>
  <c r="R2151" i="7"/>
  <c r="Q2151" i="7" s="1"/>
  <c r="R4560" i="7"/>
  <c r="Q4560" i="7" s="1"/>
  <c r="R4521" i="7"/>
  <c r="Q4521" i="7" s="1"/>
  <c r="R227" i="7"/>
  <c r="Q227" i="7" s="1"/>
  <c r="R563" i="7"/>
  <c r="Q563" i="7" s="1"/>
  <c r="R3853" i="7"/>
  <c r="Q3853" i="7" s="1"/>
  <c r="R3818" i="7"/>
  <c r="Q3818" i="7" s="1"/>
  <c r="R2079" i="7"/>
  <c r="Q2079" i="7" s="1"/>
  <c r="R510" i="7"/>
  <c r="Q510" i="7" s="1"/>
  <c r="R4409" i="7"/>
  <c r="Q4409" i="7" s="1"/>
  <c r="R4062" i="7"/>
  <c r="Q4062" i="7" s="1"/>
  <c r="R368" i="7"/>
  <c r="Q368" i="7" s="1"/>
  <c r="R2633" i="7"/>
  <c r="Q2633" i="7" s="1"/>
  <c r="R43" i="7"/>
  <c r="Q43" i="7" s="1"/>
  <c r="R3696" i="7"/>
  <c r="Q3696" i="7" s="1"/>
  <c r="R31" i="7"/>
  <c r="Q31" i="7" s="1"/>
  <c r="R2420" i="7"/>
  <c r="Q2420" i="7" s="1"/>
  <c r="R1268" i="7"/>
  <c r="Q1268" i="7" s="1"/>
  <c r="R4532" i="7"/>
  <c r="Q4532" i="7" s="1"/>
  <c r="R2454" i="7"/>
  <c r="Q2454" i="7" s="1"/>
  <c r="R733" i="7"/>
  <c r="Q733" i="7" s="1"/>
  <c r="R1882" i="7"/>
  <c r="Q1882" i="7" s="1"/>
  <c r="R3339" i="7"/>
  <c r="Q3339" i="7" s="1"/>
  <c r="R4945" i="7"/>
  <c r="Q4945" i="7" s="1"/>
  <c r="R4334" i="7"/>
  <c r="Q4334" i="7" s="1"/>
  <c r="R1223" i="7"/>
  <c r="Q1223" i="7" s="1"/>
  <c r="R646" i="7"/>
  <c r="Q646" i="7" s="1"/>
  <c r="R2505" i="7"/>
  <c r="Q2505" i="7" s="1"/>
  <c r="R849" i="7"/>
  <c r="Q849" i="7" s="1"/>
  <c r="R4388" i="7"/>
  <c r="Q4388" i="7" s="1"/>
  <c r="R4913" i="7"/>
  <c r="Q4913" i="7" s="1"/>
  <c r="R3815" i="7"/>
  <c r="Q3815" i="7" s="1"/>
  <c r="R2616" i="7"/>
  <c r="Q2616" i="7" s="1"/>
  <c r="R3975" i="7"/>
  <c r="Q3975" i="7" s="1"/>
  <c r="R1333" i="7"/>
  <c r="Q1333" i="7" s="1"/>
  <c r="R3098" i="7"/>
  <c r="Q3098" i="7" s="1"/>
  <c r="R4683" i="7"/>
  <c r="Q4683" i="7" s="1"/>
  <c r="R1174" i="7"/>
  <c r="Q1174" i="7" s="1"/>
  <c r="R830" i="7"/>
  <c r="Q830" i="7" s="1"/>
  <c r="R2906" i="7"/>
  <c r="Q2906" i="7" s="1"/>
  <c r="R1056" i="7"/>
  <c r="Q1056" i="7" s="1"/>
  <c r="R606" i="7"/>
  <c r="Q606" i="7" s="1"/>
  <c r="R2356" i="7"/>
  <c r="Q2356" i="7" s="1"/>
  <c r="R1932" i="7"/>
  <c r="Q1932" i="7" s="1"/>
  <c r="R4033" i="7"/>
  <c r="Q4033" i="7" s="1"/>
  <c r="R1532" i="7"/>
  <c r="Q1532" i="7" s="1"/>
  <c r="R2100" i="7"/>
  <c r="Q2100" i="7" s="1"/>
  <c r="R4815" i="7"/>
  <c r="Q4815" i="7" s="1"/>
  <c r="R926" i="7"/>
  <c r="Q926" i="7" s="1"/>
  <c r="R3686" i="7"/>
  <c r="Q3686" i="7" s="1"/>
  <c r="R1619" i="7"/>
  <c r="Q1619" i="7" s="1"/>
  <c r="R3455" i="7"/>
  <c r="Q3455" i="7" s="1"/>
  <c r="R832" i="7"/>
  <c r="Q832" i="7" s="1"/>
  <c r="R997" i="7"/>
  <c r="Q997" i="7" s="1"/>
  <c r="R3781" i="7"/>
  <c r="Q3781" i="7" s="1"/>
  <c r="R979" i="7"/>
  <c r="Q979" i="7" s="1"/>
  <c r="R3718" i="7"/>
  <c r="Q3718" i="7" s="1"/>
  <c r="R1722" i="7"/>
  <c r="Q1722" i="7" s="1"/>
  <c r="R2925" i="7"/>
  <c r="Q2925" i="7" s="1"/>
  <c r="R2346" i="7"/>
  <c r="Q2346" i="7" s="1"/>
  <c r="R2841" i="7"/>
  <c r="Q2841" i="7" s="1"/>
  <c r="R1921" i="7"/>
  <c r="Q1921" i="7" s="1"/>
  <c r="R1583" i="7"/>
  <c r="Q1583" i="7" s="1"/>
  <c r="R3774" i="7"/>
  <c r="Q3774" i="7" s="1"/>
  <c r="R371" i="7"/>
  <c r="Q371" i="7" s="1"/>
  <c r="R332" i="7"/>
  <c r="Q332" i="7" s="1"/>
  <c r="R2001" i="7"/>
  <c r="Q2001" i="7" s="1"/>
  <c r="R2979" i="7"/>
  <c r="Q2979" i="7" s="1"/>
  <c r="R963" i="7"/>
  <c r="Q963" i="7" s="1"/>
  <c r="R4660" i="7"/>
  <c r="Q4660" i="7" s="1"/>
  <c r="R4589" i="7"/>
  <c r="Q4589" i="7" s="1"/>
  <c r="R1351" i="7"/>
  <c r="Q1351" i="7" s="1"/>
  <c r="R4733" i="7"/>
  <c r="Q4733" i="7" s="1"/>
  <c r="R727" i="7"/>
  <c r="Q727" i="7" s="1"/>
  <c r="R4158" i="7"/>
  <c r="Q4158" i="7" s="1"/>
  <c r="R4861" i="7"/>
  <c r="Q4861" i="7" s="1"/>
  <c r="R4045" i="7"/>
  <c r="Q4045" i="7" s="1"/>
  <c r="R3493" i="7"/>
  <c r="Q3493" i="7" s="1"/>
  <c r="R379" i="7"/>
  <c r="Q379" i="7" s="1"/>
  <c r="R1772" i="7"/>
  <c r="Q1772" i="7" s="1"/>
  <c r="R834" i="7"/>
  <c r="Q834" i="7" s="1"/>
  <c r="R4091" i="7"/>
  <c r="Q4091" i="7" s="1"/>
  <c r="R4857" i="7"/>
  <c r="Q4857" i="7" s="1"/>
  <c r="R2372" i="7"/>
  <c r="Q2372" i="7" s="1"/>
  <c r="R4908" i="7"/>
  <c r="Q4908" i="7" s="1"/>
  <c r="R3528" i="7"/>
  <c r="Q3528" i="7" s="1"/>
  <c r="R540" i="7"/>
  <c r="Q540" i="7" s="1"/>
  <c r="R2097" i="7"/>
  <c r="Q2097" i="7" s="1"/>
  <c r="R4851" i="7"/>
  <c r="Q4851" i="7" s="1"/>
  <c r="R2871" i="7"/>
  <c r="Q2871" i="7" s="1"/>
  <c r="R1845" i="7"/>
  <c r="Q1845" i="7" s="1"/>
  <c r="R4079" i="7"/>
  <c r="Q4079" i="7" s="1"/>
  <c r="R4211" i="7"/>
  <c r="Q4211" i="7" s="1"/>
  <c r="R1804" i="7"/>
  <c r="Q1804" i="7" s="1"/>
  <c r="R1991" i="7"/>
  <c r="Q1991" i="7" s="1"/>
  <c r="R400" i="7"/>
  <c r="Q400" i="7" s="1"/>
  <c r="R4985" i="7"/>
  <c r="Q4985" i="7" s="1"/>
  <c r="R474" i="7"/>
  <c r="Q474" i="7" s="1"/>
  <c r="R3566" i="7"/>
  <c r="Q3566" i="7" s="1"/>
  <c r="R2878" i="7"/>
  <c r="Q2878" i="7" s="1"/>
  <c r="R1651" i="7"/>
  <c r="Q1651" i="7" s="1"/>
  <c r="R3824" i="7"/>
  <c r="Q3824" i="7" s="1"/>
  <c r="R4383" i="7"/>
  <c r="Q4383" i="7" s="1"/>
  <c r="R1566" i="7"/>
  <c r="Q1566" i="7" s="1"/>
  <c r="R3989" i="7"/>
  <c r="Q3989" i="7" s="1"/>
  <c r="R4671" i="7"/>
  <c r="Q4671" i="7" s="1"/>
  <c r="R434" i="7"/>
  <c r="Q434" i="7" s="1"/>
  <c r="R1230" i="7"/>
  <c r="Q1230" i="7" s="1"/>
  <c r="R4895" i="7"/>
  <c r="Q4895" i="7" s="1"/>
  <c r="R1408" i="7"/>
  <c r="Q1408" i="7" s="1"/>
  <c r="R3476" i="7"/>
  <c r="Q3476" i="7" s="1"/>
  <c r="R4080" i="7"/>
  <c r="Q4080" i="7" s="1"/>
  <c r="R1556" i="7"/>
  <c r="Q1556" i="7" s="1"/>
  <c r="R4943" i="7"/>
  <c r="Q4943" i="7" s="1"/>
  <c r="R4469" i="7"/>
  <c r="Q4469" i="7" s="1"/>
  <c r="R3768" i="7"/>
  <c r="Q3768" i="7" s="1"/>
  <c r="R2189" i="7"/>
  <c r="Q2189" i="7" s="1"/>
  <c r="R2129" i="7"/>
  <c r="Q2129" i="7" s="1"/>
  <c r="R4239" i="7"/>
  <c r="Q4239" i="7" s="1"/>
  <c r="R1243" i="7"/>
  <c r="Q1243" i="7" s="1"/>
  <c r="R2184" i="7"/>
  <c r="Q2184" i="7" s="1"/>
  <c r="R973" i="7"/>
  <c r="Q973" i="7" s="1"/>
  <c r="R3249" i="7"/>
  <c r="Q3249" i="7" s="1"/>
  <c r="R1012" i="7"/>
  <c r="Q1012" i="7" s="1"/>
  <c r="R2387" i="7"/>
  <c r="Q2387" i="7" s="1"/>
  <c r="R3128" i="7"/>
  <c r="Q3128" i="7" s="1"/>
  <c r="R3756" i="7"/>
  <c r="Q3756" i="7" s="1"/>
  <c r="R3556" i="7"/>
  <c r="Q3556" i="7" s="1"/>
  <c r="R4745" i="7"/>
  <c r="Q4745" i="7" s="1"/>
  <c r="R4312" i="7"/>
  <c r="Q4312" i="7" s="1"/>
  <c r="R2057" i="7"/>
  <c r="Q2057" i="7" s="1"/>
  <c r="R3755" i="7"/>
  <c r="Q3755" i="7" s="1"/>
  <c r="R4546" i="7"/>
  <c r="Q4546" i="7" s="1"/>
  <c r="R4734" i="7"/>
  <c r="Q4734" i="7" s="1"/>
  <c r="R2665" i="7"/>
  <c r="Q2665" i="7" s="1"/>
  <c r="R2677" i="7"/>
  <c r="Q2677" i="7" s="1"/>
  <c r="R4257" i="7"/>
  <c r="Q4257" i="7" s="1"/>
  <c r="R566" i="7"/>
  <c r="Q566" i="7" s="1"/>
  <c r="R103" i="7"/>
  <c r="Q103" i="7" s="1"/>
  <c r="R1704" i="7"/>
  <c r="Q1704" i="7" s="1"/>
  <c r="R1340" i="7"/>
  <c r="Q1340" i="7" s="1"/>
  <c r="R3571" i="7"/>
  <c r="Q3571" i="7" s="1"/>
  <c r="R4787" i="7"/>
  <c r="Q4787" i="7" s="1"/>
  <c r="R4635" i="7"/>
  <c r="Q4635" i="7" s="1"/>
  <c r="R48" i="7"/>
  <c r="Q48" i="7" s="1"/>
  <c r="R1040" i="7"/>
  <c r="Q1040" i="7" s="1"/>
  <c r="R2043" i="7"/>
  <c r="Q2043" i="7" s="1"/>
  <c r="R1059" i="7"/>
  <c r="Q1059" i="7" s="1"/>
  <c r="R2990" i="7"/>
  <c r="Q2990" i="7" s="1"/>
  <c r="R4056" i="7"/>
  <c r="Q4056" i="7" s="1"/>
  <c r="R4313" i="7"/>
  <c r="Q4313" i="7" s="1"/>
  <c r="R4463" i="7"/>
  <c r="Q4463" i="7" s="1"/>
  <c r="R4765" i="7"/>
  <c r="Q4765" i="7" s="1"/>
  <c r="R4116" i="7"/>
  <c r="Q4116" i="7" s="1"/>
  <c r="R475" i="7"/>
  <c r="Q475" i="7" s="1"/>
  <c r="R2936" i="7"/>
  <c r="Q2936" i="7" s="1"/>
  <c r="R4997" i="7"/>
  <c r="Q4997" i="7" s="1"/>
  <c r="R3370" i="7"/>
  <c r="Q3370" i="7" s="1"/>
  <c r="R4739" i="7"/>
  <c r="Q4739" i="7" s="1"/>
  <c r="R2804" i="7"/>
  <c r="Q2804" i="7" s="1"/>
  <c r="R4886" i="7"/>
  <c r="Q4886" i="7" s="1"/>
  <c r="R71" i="7"/>
  <c r="Q71" i="7" s="1"/>
  <c r="R4806" i="7"/>
  <c r="Q4806" i="7" s="1"/>
  <c r="R3913" i="7"/>
  <c r="Q3913" i="7" s="1"/>
  <c r="R1381" i="7"/>
  <c r="Q1381" i="7" s="1"/>
  <c r="R4601" i="7"/>
  <c r="Q4601" i="7" s="1"/>
  <c r="R45" i="7"/>
  <c r="Q45" i="7" s="1"/>
  <c r="R3425" i="7"/>
  <c r="Q3425" i="7" s="1"/>
  <c r="R3728" i="7"/>
  <c r="Q3728" i="7" s="1"/>
  <c r="R2009" i="7"/>
  <c r="Q2009" i="7" s="1"/>
  <c r="R4218" i="7"/>
  <c r="Q4218" i="7" s="1"/>
  <c r="R488" i="7"/>
  <c r="Q488" i="7" s="1"/>
  <c r="R3153" i="7"/>
  <c r="Q3153" i="7" s="1"/>
  <c r="R4728" i="7"/>
  <c r="Q4728" i="7" s="1"/>
  <c r="R4049" i="7"/>
  <c r="Q4049" i="7" s="1"/>
  <c r="R4788" i="7"/>
  <c r="Q4788" i="7" s="1"/>
  <c r="R2363" i="7"/>
  <c r="Q2363" i="7" s="1"/>
  <c r="R2837" i="7"/>
  <c r="Q2837" i="7" s="1"/>
  <c r="R1269" i="7"/>
  <c r="Q1269" i="7" s="1"/>
  <c r="R4075" i="7"/>
  <c r="Q4075" i="7" s="1"/>
  <c r="R4010" i="7"/>
  <c r="Q4010" i="7" s="1"/>
  <c r="R4192" i="7"/>
  <c r="Q4192" i="7" s="1"/>
  <c r="R2791" i="7"/>
  <c r="Q2791" i="7" s="1"/>
  <c r="R3045" i="7"/>
  <c r="Q3045" i="7" s="1"/>
  <c r="R3441" i="7"/>
  <c r="Q3441" i="7" s="1"/>
  <c r="R2812" i="7"/>
  <c r="Q2812" i="7" s="1"/>
  <c r="R4842" i="7"/>
  <c r="Q4842" i="7" s="1"/>
  <c r="R2355" i="7"/>
  <c r="Q2355" i="7" s="1"/>
  <c r="R2991" i="7"/>
  <c r="Q2991" i="7" s="1"/>
  <c r="R4785" i="7"/>
  <c r="Q4785" i="7" s="1"/>
  <c r="R3964" i="7"/>
  <c r="Q3964" i="7" s="1"/>
  <c r="R1210" i="7"/>
  <c r="Q1210" i="7" s="1"/>
  <c r="R3264" i="7"/>
  <c r="Q3264" i="7" s="1"/>
  <c r="R4755" i="7"/>
  <c r="Q4755" i="7" s="1"/>
  <c r="R4658" i="7"/>
  <c r="Q4658" i="7" s="1"/>
  <c r="R4089" i="7"/>
  <c r="Q4089" i="7" s="1"/>
  <c r="R2123" i="7"/>
  <c r="Q2123" i="7" s="1"/>
  <c r="R2365" i="7"/>
  <c r="Q2365" i="7" s="1"/>
  <c r="R740" i="7"/>
  <c r="Q740" i="7" s="1"/>
  <c r="R4145" i="7"/>
  <c r="Q4145" i="7" s="1"/>
  <c r="R826" i="7"/>
  <c r="Q826" i="7" s="1"/>
  <c r="R2765" i="7"/>
  <c r="Q2765" i="7" s="1"/>
  <c r="R4645" i="7"/>
  <c r="Q4645" i="7" s="1"/>
  <c r="R2820" i="7"/>
  <c r="Q2820" i="7" s="1"/>
  <c r="R2216" i="7"/>
  <c r="Q2216" i="7" s="1"/>
  <c r="R4168" i="7"/>
  <c r="Q4168" i="7" s="1"/>
  <c r="R307" i="7"/>
  <c r="Q307" i="7" s="1"/>
  <c r="R1721" i="7"/>
  <c r="Q1721" i="7" s="1"/>
  <c r="R910" i="7"/>
  <c r="Q910" i="7" s="1"/>
  <c r="R827" i="7"/>
  <c r="Q827" i="7" s="1"/>
  <c r="R3443" i="7"/>
  <c r="Q3443" i="7" s="1"/>
  <c r="R1180" i="7"/>
  <c r="Q1180" i="7" s="1"/>
  <c r="R286" i="7"/>
  <c r="Q286" i="7" s="1"/>
  <c r="R2451" i="7"/>
  <c r="Q2451" i="7" s="1"/>
  <c r="R4972" i="7"/>
  <c r="Q4972" i="7" s="1"/>
  <c r="R4491" i="7"/>
  <c r="Q4491" i="7" s="1"/>
  <c r="R609" i="7"/>
  <c r="Q609" i="7" s="1"/>
  <c r="R2078" i="7"/>
  <c r="Q2078" i="7" s="1"/>
  <c r="R831" i="7"/>
  <c r="Q831" i="7" s="1"/>
  <c r="R3881" i="7"/>
  <c r="Q3881" i="7" s="1"/>
  <c r="R2600" i="7"/>
  <c r="Q2600" i="7" s="1"/>
  <c r="R2882" i="7"/>
  <c r="Q2882" i="7" s="1"/>
  <c r="R1914" i="7"/>
  <c r="Q1914" i="7" s="1"/>
  <c r="R1631" i="7"/>
  <c r="Q1631" i="7" s="1"/>
  <c r="R3622" i="7"/>
  <c r="Q3622" i="7" s="1"/>
  <c r="R3148" i="7"/>
  <c r="Q3148" i="7" s="1"/>
  <c r="R118" i="7"/>
  <c r="Q118" i="7" s="1"/>
  <c r="R4549" i="7"/>
  <c r="Q4549" i="7" s="1"/>
  <c r="R4421" i="7"/>
  <c r="Q4421" i="7" s="1"/>
  <c r="R2762" i="7"/>
  <c r="Q2762" i="7" s="1"/>
  <c r="R4037" i="7"/>
  <c r="Q4037" i="7" s="1"/>
  <c r="R3376" i="7"/>
  <c r="Q3376" i="7" s="1"/>
  <c r="R3900" i="7"/>
  <c r="Q3900" i="7" s="1"/>
  <c r="R2883" i="7"/>
  <c r="Q2883" i="7" s="1"/>
  <c r="R3437" i="7"/>
  <c r="Q3437" i="7" s="1"/>
  <c r="R4916" i="7"/>
  <c r="Q4916" i="7" s="1"/>
  <c r="R4932" i="7"/>
  <c r="Q4932" i="7" s="1"/>
  <c r="R947" i="7"/>
  <c r="Q947" i="7" s="1"/>
  <c r="R572" i="7"/>
  <c r="Q572" i="7" s="1"/>
  <c r="R4019" i="7"/>
  <c r="Q4019" i="7" s="1"/>
  <c r="R3817" i="7"/>
  <c r="Q3817" i="7" s="1"/>
  <c r="R489" i="7"/>
  <c r="Q489" i="7" s="1"/>
  <c r="R4498" i="7"/>
  <c r="Q4498" i="7" s="1"/>
  <c r="R1669" i="7"/>
  <c r="Q1669" i="7" s="1"/>
  <c r="R2851" i="7"/>
  <c r="Q2851" i="7" s="1"/>
  <c r="R352" i="7"/>
  <c r="Q352" i="7" s="1"/>
  <c r="R3594" i="7"/>
  <c r="Q3594" i="7" s="1"/>
  <c r="R4461" i="7"/>
  <c r="Q4461" i="7" s="1"/>
  <c r="R399" i="7"/>
  <c r="Q399" i="7" s="1"/>
  <c r="R3530" i="7"/>
  <c r="Q3530" i="7" s="1"/>
  <c r="R2008" i="7"/>
  <c r="Q2008" i="7" s="1"/>
  <c r="R1407" i="7"/>
  <c r="Q1407" i="7" s="1"/>
  <c r="R2947" i="7"/>
  <c r="Q2947" i="7" s="1"/>
  <c r="R3619" i="7"/>
  <c r="Q3619" i="7" s="1"/>
  <c r="R50" i="7"/>
  <c r="Q50" i="7" s="1"/>
  <c r="R2689" i="7"/>
  <c r="Q2689" i="7" s="1"/>
  <c r="R1586" i="7"/>
  <c r="Q1586" i="7" s="1"/>
  <c r="R3653" i="7"/>
  <c r="Q3653" i="7" s="1"/>
  <c r="R4227" i="7"/>
  <c r="Q4227" i="7" s="1"/>
  <c r="R3785" i="7"/>
  <c r="Q3785" i="7" s="1"/>
  <c r="R3820" i="7"/>
  <c r="Q3820" i="7" s="1"/>
  <c r="R4701" i="7"/>
  <c r="Q4701" i="7" s="1"/>
  <c r="R2726" i="7"/>
  <c r="Q2726" i="7" s="1"/>
  <c r="R872" i="7"/>
  <c r="Q872" i="7" s="1"/>
  <c r="R2745" i="7"/>
  <c r="Q2745" i="7" s="1"/>
  <c r="R455" i="7"/>
  <c r="Q455" i="7" s="1"/>
  <c r="R1052" i="7"/>
  <c r="Q1052" i="7" s="1"/>
  <c r="R3214" i="7"/>
  <c r="Q3214" i="7" s="1"/>
  <c r="R2121" i="7"/>
  <c r="Q2121" i="7" s="1"/>
  <c r="R2905" i="7"/>
  <c r="Q2905" i="7" s="1"/>
  <c r="R2147" i="7"/>
  <c r="Q2147" i="7" s="1"/>
  <c r="R3034" i="7"/>
  <c r="Q3034" i="7" s="1"/>
  <c r="R2667" i="7"/>
  <c r="Q2667" i="7" s="1"/>
  <c r="R2888" i="7"/>
  <c r="Q2888" i="7" s="1"/>
  <c r="R2752" i="7"/>
  <c r="Q2752" i="7" s="1"/>
  <c r="R1329" i="7"/>
  <c r="Q1329" i="7" s="1"/>
  <c r="R3393" i="7"/>
  <c r="Q3393" i="7" s="1"/>
  <c r="R920" i="7"/>
  <c r="Q920" i="7" s="1"/>
  <c r="R1445" i="7"/>
  <c r="Q1445" i="7" s="1"/>
  <c r="R1454" i="7"/>
  <c r="Q1454" i="7" s="1"/>
  <c r="R745" i="7"/>
  <c r="Q745" i="7" s="1"/>
  <c r="R1132" i="7"/>
  <c r="Q1132" i="7" s="1"/>
  <c r="R168" i="7"/>
  <c r="Q168" i="7" s="1"/>
  <c r="R4449" i="7"/>
  <c r="Q4449" i="7" s="1"/>
  <c r="R1625" i="7"/>
  <c r="Q1625" i="7" s="1"/>
  <c r="R4528" i="7"/>
  <c r="Q4528" i="7" s="1"/>
  <c r="R4432" i="7"/>
  <c r="Q4432" i="7" s="1"/>
  <c r="R4154" i="7"/>
  <c r="Q4154" i="7" s="1"/>
  <c r="R1440" i="7"/>
  <c r="Q1440" i="7" s="1"/>
  <c r="R3127" i="7"/>
  <c r="Q3127" i="7" s="1"/>
  <c r="R4169" i="7"/>
  <c r="Q4169" i="7" s="1"/>
  <c r="R1234" i="7"/>
  <c r="Q1234" i="7" s="1"/>
  <c r="R3652" i="7"/>
  <c r="Q3652" i="7" s="1"/>
  <c r="R3506" i="7"/>
  <c r="Q3506" i="7" s="1"/>
  <c r="R1645" i="7"/>
  <c r="Q1645" i="7" s="1"/>
  <c r="R3421" i="7"/>
  <c r="Q3421" i="7" s="1"/>
  <c r="R815" i="7"/>
  <c r="Q815" i="7" s="1"/>
  <c r="R777" i="7"/>
  <c r="Q777" i="7" s="1"/>
  <c r="R2763" i="7"/>
  <c r="Q2763" i="7" s="1"/>
  <c r="R2338" i="7"/>
  <c r="Q2338" i="7" s="1"/>
  <c r="R337" i="7"/>
  <c r="Q337" i="7" s="1"/>
  <c r="R2943" i="7"/>
  <c r="Q2943" i="7" s="1"/>
  <c r="R1866" i="7"/>
  <c r="Q1866" i="7" s="1"/>
  <c r="R4392" i="7"/>
  <c r="Q4392" i="7" s="1"/>
  <c r="R2835" i="7"/>
  <c r="Q2835" i="7" s="1"/>
  <c r="R589" i="7"/>
  <c r="Q589" i="7" s="1"/>
  <c r="R1559" i="7"/>
  <c r="Q1559" i="7" s="1"/>
  <c r="R4146" i="7"/>
  <c r="Q4146" i="7" s="1"/>
  <c r="R4512" i="7"/>
  <c r="Q4512" i="7" s="1"/>
  <c r="R2481" i="7"/>
  <c r="Q2481" i="7" s="1"/>
  <c r="R718" i="7"/>
  <c r="Q718" i="7" s="1"/>
  <c r="R2469" i="7"/>
  <c r="Q2469" i="7" s="1"/>
  <c r="R1051" i="7"/>
  <c r="Q1051" i="7" s="1"/>
  <c r="R4962" i="7"/>
  <c r="Q4962" i="7" s="1"/>
  <c r="R2103" i="7"/>
  <c r="Q2103" i="7" s="1"/>
  <c r="R3063" i="7"/>
  <c r="Q3063" i="7" s="1"/>
  <c r="R4001" i="7"/>
  <c r="Q4001" i="7" s="1"/>
  <c r="R2561" i="7"/>
  <c r="Q2561" i="7" s="1"/>
  <c r="R3890" i="7"/>
  <c r="Q3890" i="7" s="1"/>
  <c r="R642" i="7"/>
  <c r="Q642" i="7" s="1"/>
  <c r="R2944" i="7"/>
  <c r="Q2944" i="7" s="1"/>
  <c r="R1118" i="7"/>
  <c r="Q1118" i="7" s="1"/>
  <c r="R4365" i="7"/>
  <c r="Q4365" i="7" s="1"/>
  <c r="R4590" i="7"/>
  <c r="Q4590" i="7" s="1"/>
  <c r="R244" i="7"/>
  <c r="Q244" i="7" s="1"/>
  <c r="R4097" i="7"/>
  <c r="Q4097" i="7" s="1"/>
  <c r="R3126" i="7"/>
  <c r="Q3126" i="7" s="1"/>
  <c r="R1014" i="7"/>
  <c r="Q1014" i="7" s="1"/>
  <c r="R1500" i="7"/>
  <c r="Q1500" i="7" s="1"/>
  <c r="R3704" i="7"/>
  <c r="Q3704" i="7" s="1"/>
  <c r="R4256" i="7"/>
  <c r="Q4256" i="7" s="1"/>
  <c r="R2302" i="7"/>
  <c r="Q2302" i="7" s="1"/>
  <c r="R4816" i="7"/>
  <c r="Q4816" i="7" s="1"/>
  <c r="R333" i="7"/>
  <c r="Q333" i="7" s="1"/>
  <c r="R4487" i="7"/>
  <c r="Q4487" i="7" s="1"/>
  <c r="R653" i="7"/>
  <c r="Q653" i="7" s="1"/>
  <c r="R4342" i="7"/>
  <c r="Q4342" i="7" s="1"/>
  <c r="R1350" i="7"/>
  <c r="Q1350" i="7" s="1"/>
  <c r="R2679" i="7"/>
  <c r="Q2679" i="7" s="1"/>
  <c r="R1415" i="7"/>
  <c r="Q1415" i="7" s="1"/>
  <c r="R1508" i="7"/>
  <c r="Q1508" i="7" s="1"/>
  <c r="R4874" i="7"/>
  <c r="Q4874" i="7" s="1"/>
  <c r="R1581" i="7"/>
  <c r="Q1581" i="7" s="1"/>
  <c r="R1891" i="7"/>
  <c r="Q1891" i="7" s="1"/>
  <c r="R1956" i="7"/>
  <c r="Q1956" i="7" s="1"/>
  <c r="R3588" i="7"/>
  <c r="Q3588" i="7" s="1"/>
  <c r="R640" i="7"/>
  <c r="Q640" i="7" s="1"/>
  <c r="R4175" i="7"/>
  <c r="Q4175" i="7" s="1"/>
  <c r="R3836" i="7"/>
  <c r="Q3836" i="7" s="1"/>
  <c r="R2178" i="7"/>
  <c r="Q2178" i="7" s="1"/>
  <c r="R1544" i="7"/>
  <c r="Q1544" i="7" s="1"/>
  <c r="R1918" i="7"/>
  <c r="Q1918" i="7" s="1"/>
  <c r="R3716" i="7"/>
  <c r="Q3716" i="7" s="1"/>
  <c r="R881" i="7"/>
  <c r="Q881" i="7" s="1"/>
  <c r="R655" i="7"/>
  <c r="Q655" i="7" s="1"/>
  <c r="R2034" i="7"/>
  <c r="Q2034" i="7" s="1"/>
  <c r="R4260" i="7"/>
  <c r="Q4260" i="7" s="1"/>
  <c r="R1875" i="7"/>
  <c r="Q1875" i="7" s="1"/>
  <c r="R4443" i="7"/>
  <c r="Q4443" i="7" s="1"/>
  <c r="R2624" i="7"/>
  <c r="Q2624" i="7" s="1"/>
  <c r="R688" i="7"/>
  <c r="Q688" i="7" s="1"/>
  <c r="R2864" i="7"/>
  <c r="Q2864" i="7" s="1"/>
  <c r="R3105" i="7"/>
  <c r="Q3105" i="7" s="1"/>
  <c r="R4830" i="7"/>
  <c r="Q4830" i="7" s="1"/>
  <c r="R1552" i="7"/>
  <c r="Q1552" i="7" s="1"/>
  <c r="R1135" i="7"/>
  <c r="Q1135" i="7" s="1"/>
  <c r="R2050" i="7"/>
  <c r="Q2050" i="7" s="1"/>
  <c r="R1162" i="7"/>
  <c r="Q1162" i="7" s="1"/>
  <c r="R1927" i="7"/>
  <c r="Q1927" i="7" s="1"/>
  <c r="R3923" i="7"/>
  <c r="Q3923" i="7" s="1"/>
  <c r="R1349" i="7"/>
  <c r="Q1349" i="7" s="1"/>
  <c r="R1562" i="7"/>
  <c r="Q1562" i="7" s="1"/>
  <c r="R1780" i="7"/>
  <c r="Q1780" i="7" s="1"/>
  <c r="R1153" i="7"/>
  <c r="Q1153" i="7" s="1"/>
  <c r="R1973" i="7"/>
  <c r="Q1973" i="7" s="1"/>
  <c r="R2412" i="7"/>
  <c r="Q2412" i="7" s="1"/>
  <c r="R4060" i="7"/>
  <c r="Q4060" i="7" s="1"/>
  <c r="R2582" i="7"/>
  <c r="Q2582" i="7" s="1"/>
  <c r="R2836" i="7"/>
  <c r="Q2836" i="7" s="1"/>
  <c r="R4744" i="7"/>
  <c r="Q4744" i="7" s="1"/>
  <c r="R1399" i="7"/>
  <c r="Q1399" i="7" s="1"/>
  <c r="R3246" i="7"/>
  <c r="Q3246" i="7" s="1"/>
  <c r="R903" i="7"/>
  <c r="Q903" i="7" s="1"/>
  <c r="R3354" i="7"/>
  <c r="Q3354" i="7" s="1"/>
  <c r="R4897" i="7"/>
  <c r="Q4897" i="7" s="1"/>
  <c r="R908" i="7"/>
  <c r="Q908" i="7" s="1"/>
  <c r="R2152" i="7"/>
  <c r="Q2152" i="7" s="1"/>
  <c r="R3484" i="7"/>
  <c r="Q3484" i="7" s="1"/>
  <c r="R14" i="7"/>
  <c r="Q14" i="7" s="1"/>
  <c r="R1996" i="7"/>
  <c r="Q1996" i="7" s="1"/>
  <c r="R3309" i="7"/>
  <c r="Q3309" i="7" s="1"/>
  <c r="R2927" i="7"/>
  <c r="Q2927" i="7" s="1"/>
  <c r="R2668" i="7"/>
  <c r="Q2668" i="7" s="1"/>
  <c r="R2853" i="7"/>
  <c r="Q2853" i="7" s="1"/>
  <c r="R986" i="7"/>
  <c r="Q986" i="7" s="1"/>
  <c r="R3867" i="7"/>
  <c r="Q3867" i="7" s="1"/>
  <c r="R1837" i="7"/>
  <c r="Q1837" i="7" s="1"/>
  <c r="R4071" i="7"/>
  <c r="Q4071" i="7" s="1"/>
  <c r="R541" i="7"/>
  <c r="Q541" i="7" s="1"/>
  <c r="R2810" i="7"/>
  <c r="Q2810" i="7" s="1"/>
  <c r="R3464" i="7"/>
  <c r="Q3464" i="7" s="1"/>
  <c r="R2153" i="7"/>
  <c r="Q2153" i="7" s="1"/>
  <c r="R652" i="7"/>
  <c r="Q652" i="7" s="1"/>
  <c r="R3591" i="7"/>
  <c r="Q3591" i="7" s="1"/>
  <c r="R2769" i="7"/>
  <c r="Q2769" i="7" s="1"/>
  <c r="R1614" i="7"/>
  <c r="Q1614" i="7" s="1"/>
  <c r="R1654" i="7"/>
  <c r="Q1654" i="7" s="1"/>
  <c r="R1551" i="7"/>
  <c r="Q1551" i="7" s="1"/>
  <c r="R47" i="7"/>
  <c r="Q47" i="7" s="1"/>
  <c r="R419" i="7"/>
  <c r="Q419" i="7" s="1"/>
  <c r="R1379" i="7"/>
  <c r="Q1379" i="7" s="1"/>
  <c r="R1858" i="7"/>
  <c r="Q1858" i="7" s="1"/>
  <c r="R2876" i="7"/>
  <c r="Q2876" i="7" s="1"/>
  <c r="R2260" i="7"/>
  <c r="Q2260" i="7" s="1"/>
  <c r="R3634" i="7"/>
  <c r="Q3634" i="7" s="1"/>
  <c r="R391" i="7"/>
  <c r="Q391" i="7" s="1"/>
  <c r="R3460" i="7"/>
  <c r="Q3460" i="7" s="1"/>
  <c r="R2436" i="7"/>
  <c r="Q2436" i="7" s="1"/>
  <c r="R479" i="7"/>
  <c r="Q479" i="7" s="1"/>
  <c r="R4625" i="7"/>
  <c r="Q4625" i="7" s="1"/>
  <c r="R377" i="7"/>
  <c r="Q377" i="7" s="1"/>
  <c r="R1420" i="7"/>
  <c r="Q1420" i="7" s="1"/>
  <c r="R2818" i="7"/>
  <c r="Q2818" i="7" s="1"/>
  <c r="R3717" i="7"/>
  <c r="Q3717" i="7" s="1"/>
  <c r="R3516" i="7"/>
  <c r="Q3516" i="7" s="1"/>
  <c r="R3715" i="7"/>
  <c r="Q3715" i="7" s="1"/>
  <c r="R2416" i="7"/>
  <c r="Q2416" i="7" s="1"/>
  <c r="R1028" i="7"/>
  <c r="Q1028" i="7" s="1"/>
  <c r="R3142" i="7"/>
  <c r="Q3142" i="7" s="1"/>
  <c r="R1094" i="7"/>
  <c r="Q1094" i="7" s="1"/>
  <c r="R159" i="7"/>
  <c r="Q159" i="7" s="1"/>
  <c r="R1192" i="7"/>
  <c r="Q1192" i="7" s="1"/>
  <c r="R3321" i="7"/>
  <c r="Q3321" i="7" s="1"/>
  <c r="R3138" i="7"/>
  <c r="Q3138" i="7" s="1"/>
  <c r="R1188" i="7"/>
  <c r="Q1188" i="7" s="1"/>
  <c r="R1986" i="7"/>
  <c r="Q1986" i="7" s="1"/>
  <c r="R837" i="7"/>
  <c r="Q837" i="7" s="1"/>
  <c r="R2720" i="7"/>
  <c r="Q2720" i="7" s="1"/>
  <c r="R1810" i="7"/>
  <c r="Q1810" i="7" s="1"/>
  <c r="R4883" i="7"/>
  <c r="Q4883" i="7" s="1"/>
  <c r="R4160" i="7"/>
  <c r="Q4160" i="7" s="1"/>
  <c r="R1720" i="7"/>
  <c r="Q1720" i="7" s="1"/>
  <c r="R1444" i="7"/>
  <c r="Q1444" i="7" s="1"/>
  <c r="R4570" i="7"/>
  <c r="Q4570" i="7" s="1"/>
  <c r="R3402" i="7"/>
  <c r="Q3402" i="7" s="1"/>
  <c r="R4595" i="7"/>
  <c r="Q4595" i="7" s="1"/>
  <c r="R2230" i="7"/>
  <c r="Q2230" i="7" s="1"/>
  <c r="R673" i="7"/>
  <c r="Q673" i="7" s="1"/>
  <c r="R4492" i="7"/>
  <c r="Q4492" i="7" s="1"/>
  <c r="R1678" i="7"/>
  <c r="Q1678" i="7" s="1"/>
  <c r="R1382" i="7"/>
  <c r="Q1382" i="7" s="1"/>
  <c r="R4517" i="7"/>
  <c r="Q4517" i="7" s="1"/>
  <c r="R1693" i="7"/>
  <c r="Q1693" i="7" s="1"/>
  <c r="R2193" i="7"/>
  <c r="Q2193" i="7" s="1"/>
  <c r="R467" i="7"/>
  <c r="Q467" i="7" s="1"/>
  <c r="R678" i="7"/>
  <c r="Q678" i="7" s="1"/>
  <c r="R581" i="7"/>
  <c r="Q581" i="7" s="1"/>
  <c r="R4419" i="7"/>
  <c r="Q4419" i="7" s="1"/>
  <c r="R3495" i="7"/>
  <c r="Q3495" i="7" s="1"/>
  <c r="R2739" i="7"/>
  <c r="Q2739" i="7" s="1"/>
  <c r="R4814" i="7"/>
  <c r="Q4814" i="7" s="1"/>
  <c r="R1253" i="7"/>
  <c r="Q1253" i="7" s="1"/>
  <c r="R2695" i="7"/>
  <c r="Q2695" i="7" s="1"/>
  <c r="R2327" i="7"/>
  <c r="Q2327" i="7" s="1"/>
  <c r="R873" i="7"/>
  <c r="Q873" i="7" s="1"/>
  <c r="R2311" i="7"/>
  <c r="Q2311" i="7" s="1"/>
  <c r="R2920" i="7"/>
  <c r="Q2920" i="7" s="1"/>
  <c r="R2848" i="7"/>
  <c r="Q2848" i="7" s="1"/>
  <c r="R868" i="7"/>
  <c r="Q868" i="7" s="1"/>
  <c r="R2263" i="7"/>
  <c r="Q2263" i="7" s="1"/>
  <c r="R1204" i="7"/>
  <c r="Q1204" i="7" s="1"/>
  <c r="R3207" i="7"/>
  <c r="Q3207" i="7" s="1"/>
  <c r="R3009" i="7"/>
  <c r="Q3009" i="7" s="1"/>
  <c r="R1832" i="7"/>
  <c r="Q1832" i="7" s="1"/>
  <c r="R1171" i="7"/>
  <c r="Q1171" i="7" s="1"/>
  <c r="R4073" i="7"/>
  <c r="Q4073" i="7" s="1"/>
  <c r="R1347" i="7"/>
  <c r="Q1347" i="7" s="1"/>
  <c r="R2590" i="7"/>
  <c r="Q2590" i="7" s="1"/>
  <c r="R1248" i="7"/>
  <c r="Q1248" i="7" s="1"/>
  <c r="R706" i="7"/>
  <c r="Q706" i="7" s="1"/>
  <c r="R1139" i="7"/>
  <c r="Q1139" i="7" s="1"/>
  <c r="R9" i="7"/>
  <c r="Q9" i="7" s="1"/>
  <c r="R2285" i="7"/>
  <c r="Q2285" i="7" s="1"/>
  <c r="R2041" i="7"/>
  <c r="Q2041" i="7" s="1"/>
  <c r="R3773" i="7"/>
  <c r="Q3773" i="7" s="1"/>
  <c r="R966" i="7"/>
  <c r="Q966" i="7" s="1"/>
  <c r="R389" i="7"/>
  <c r="Q389" i="7" s="1"/>
  <c r="R4817" i="7"/>
  <c r="Q4817" i="7" s="1"/>
  <c r="R1965" i="7"/>
  <c r="Q1965" i="7" s="1"/>
  <c r="R1947" i="7"/>
  <c r="Q1947" i="7" s="1"/>
  <c r="R1628" i="7"/>
  <c r="Q1628" i="7" s="1"/>
  <c r="R1354" i="7"/>
  <c r="Q1354" i="7" s="1"/>
  <c r="R3627" i="7"/>
  <c r="Q3627" i="7" s="1"/>
  <c r="R4176" i="7"/>
  <c r="Q4176" i="7" s="1"/>
  <c r="R1798" i="7"/>
  <c r="Q1798" i="7" s="1"/>
  <c r="R3898" i="7"/>
  <c r="Q3898" i="7" s="1"/>
  <c r="R3146" i="7"/>
  <c r="Q3146" i="7" s="1"/>
  <c r="R4322" i="7"/>
  <c r="Q4322" i="7" s="1"/>
  <c r="R2421" i="7"/>
  <c r="Q2421" i="7" s="1"/>
  <c r="R1316" i="7"/>
  <c r="Q1316" i="7" s="1"/>
  <c r="R267" i="7"/>
  <c r="Q267" i="7" s="1"/>
  <c r="R4702" i="7"/>
  <c r="Q4702" i="7" s="1"/>
  <c r="R685" i="7"/>
  <c r="Q685" i="7" s="1"/>
  <c r="R616" i="7"/>
  <c r="Q616" i="7" s="1"/>
  <c r="R3935" i="7"/>
  <c r="Q3935" i="7" s="1"/>
  <c r="R2424" i="7"/>
  <c r="Q2424" i="7" s="1"/>
  <c r="R3267" i="7"/>
  <c r="Q3267" i="7" s="1"/>
  <c r="R1163" i="7"/>
  <c r="Q1163" i="7" s="1"/>
  <c r="R4025" i="7"/>
  <c r="Q4025" i="7" s="1"/>
  <c r="R1133" i="7"/>
  <c r="Q1133" i="7" s="1"/>
  <c r="R1296" i="7"/>
  <c r="Q1296" i="7" s="1"/>
  <c r="R395" i="7"/>
  <c r="Q395" i="7" s="1"/>
  <c r="R2127" i="7"/>
  <c r="Q2127" i="7" s="1"/>
  <c r="R1388" i="7"/>
  <c r="Q1388" i="7" s="1"/>
  <c r="R2389" i="7"/>
  <c r="Q2389" i="7" s="1"/>
  <c r="R1093" i="7"/>
  <c r="Q1093" i="7" s="1"/>
  <c r="R2921" i="7"/>
  <c r="Q2921" i="7" s="1"/>
  <c r="R610" i="7"/>
  <c r="Q610" i="7" s="1"/>
  <c r="R3695" i="7"/>
  <c r="Q3695" i="7" s="1"/>
  <c r="R4716" i="7"/>
  <c r="Q4716" i="7" s="1"/>
  <c r="R1904" i="7"/>
  <c r="Q1904" i="7" s="1"/>
  <c r="R4235" i="7"/>
  <c r="Q4235" i="7" s="1"/>
  <c r="R4924" i="7"/>
  <c r="Q4924" i="7" s="1"/>
  <c r="R4838" i="7"/>
  <c r="Q4838" i="7" s="1"/>
  <c r="R1398" i="7"/>
  <c r="Q1398" i="7" s="1"/>
  <c r="R1229" i="7"/>
  <c r="Q1229" i="7" s="1"/>
  <c r="R1315" i="7"/>
  <c r="Q1315" i="7" s="1"/>
  <c r="R2383" i="7"/>
  <c r="Q2383" i="7" s="1"/>
  <c r="R1587" i="7"/>
  <c r="Q1587" i="7" s="1"/>
  <c r="R2315" i="7"/>
  <c r="Q2315" i="7" s="1"/>
  <c r="R630" i="7"/>
  <c r="Q630" i="7" s="1"/>
  <c r="R876" i="7"/>
  <c r="Q876" i="7" s="1"/>
  <c r="R3066" i="7"/>
  <c r="Q3066" i="7" s="1"/>
  <c r="R2164" i="7"/>
  <c r="Q2164" i="7" s="1"/>
  <c r="R2362" i="7"/>
  <c r="Q2362" i="7" s="1"/>
  <c r="R2464" i="7"/>
  <c r="Q2464" i="7" s="1"/>
  <c r="R3123" i="7"/>
  <c r="Q3123" i="7" s="1"/>
  <c r="R1905" i="7"/>
  <c r="Q1905" i="7" s="1"/>
  <c r="R3707" i="7"/>
  <c r="Q3707" i="7" s="1"/>
  <c r="R2865" i="7"/>
  <c r="Q2865" i="7" s="1"/>
  <c r="R4608" i="7"/>
  <c r="Q4608" i="7" s="1"/>
  <c r="R1687" i="7"/>
  <c r="Q1687" i="7" s="1"/>
  <c r="R2015" i="7"/>
  <c r="Q2015" i="7" s="1"/>
  <c r="R2767" i="7"/>
  <c r="Q2767" i="7" s="1"/>
  <c r="R2886" i="7"/>
  <c r="Q2886" i="7" s="1"/>
  <c r="R1345" i="7"/>
  <c r="Q1345" i="7" s="1"/>
  <c r="R4229" i="7"/>
  <c r="Q4229" i="7" s="1"/>
  <c r="R4128" i="7"/>
  <c r="Q4128" i="7" s="1"/>
  <c r="R1656" i="7"/>
  <c r="Q1656" i="7" s="1"/>
  <c r="R595" i="7"/>
  <c r="Q595" i="7" s="1"/>
  <c r="R3953" i="7"/>
  <c r="Q3953" i="7" s="1"/>
  <c r="R993" i="7"/>
  <c r="Q993" i="7" s="1"/>
  <c r="R2098" i="7"/>
  <c r="Q2098" i="7" s="1"/>
  <c r="R3486" i="7"/>
  <c r="Q3486" i="7" s="1"/>
  <c r="R4142" i="7"/>
  <c r="Q4142" i="7" s="1"/>
  <c r="R2501" i="7"/>
  <c r="Q2501" i="7" s="1"/>
  <c r="R4344" i="7"/>
  <c r="Q4344" i="7" s="1"/>
  <c r="R3613" i="7"/>
  <c r="Q3613" i="7" s="1"/>
  <c r="R4927" i="7"/>
  <c r="Q4927" i="7" s="1"/>
  <c r="R638" i="7"/>
  <c r="Q638" i="7" s="1"/>
  <c r="R245" i="7"/>
  <c r="Q245" i="7" s="1"/>
  <c r="R3159" i="7"/>
  <c r="Q3159" i="7" s="1"/>
  <c r="R3380" i="7"/>
  <c r="Q3380" i="7" s="1"/>
  <c r="R4100" i="7"/>
  <c r="Q4100" i="7" s="1"/>
  <c r="R1944" i="7"/>
  <c r="Q1944" i="7" s="1"/>
  <c r="R4770" i="7"/>
  <c r="Q4770" i="7" s="1"/>
  <c r="R257" i="7"/>
  <c r="Q257" i="7" s="1"/>
  <c r="R2787" i="7"/>
  <c r="Q2787" i="7" s="1"/>
  <c r="R967" i="7"/>
  <c r="Q967" i="7" s="1"/>
  <c r="R513" i="7"/>
  <c r="Q513" i="7" s="1"/>
  <c r="R950" i="7"/>
  <c r="Q950" i="7" s="1"/>
  <c r="R1740" i="7"/>
  <c r="Q1740" i="7" s="1"/>
  <c r="R4067" i="7"/>
  <c r="Q4067" i="7" s="1"/>
  <c r="R571" i="7"/>
  <c r="Q571" i="7" s="1"/>
  <c r="R3508" i="7"/>
  <c r="Q3508" i="7" s="1"/>
  <c r="R4350" i="7"/>
  <c r="Q4350" i="7" s="1"/>
  <c r="R3645" i="7"/>
  <c r="Q3645" i="7" s="1"/>
  <c r="R4234" i="7"/>
  <c r="Q4234" i="7" s="1"/>
  <c r="R2618" i="7"/>
  <c r="Q2618" i="7" s="1"/>
  <c r="R2569" i="7"/>
  <c r="Q2569" i="7" s="1"/>
  <c r="R2855" i="7"/>
  <c r="Q2855" i="7" s="1"/>
  <c r="R1119" i="7"/>
  <c r="Q1119" i="7" s="1"/>
  <c r="R3558" i="7"/>
  <c r="Q3558" i="7" s="1"/>
  <c r="R3990" i="7"/>
  <c r="Q3990" i="7" s="1"/>
  <c r="R1342" i="7"/>
  <c r="Q1342" i="7" s="1"/>
  <c r="R359" i="7"/>
  <c r="Q359" i="7" s="1"/>
  <c r="R289" i="7"/>
  <c r="Q289" i="7" s="1"/>
  <c r="R3167" i="7"/>
  <c r="Q3167" i="7" s="1"/>
  <c r="R880" i="7"/>
  <c r="Q880" i="7" s="1"/>
  <c r="R1136" i="7"/>
  <c r="Q1136" i="7" s="1"/>
  <c r="R3163" i="7"/>
  <c r="Q3163" i="7" s="1"/>
  <c r="R2197" i="7"/>
  <c r="Q2197" i="7" s="1"/>
  <c r="R708" i="7"/>
  <c r="Q708" i="7" s="1"/>
  <c r="R1734" i="7"/>
  <c r="Q1734" i="7" s="1"/>
  <c r="R2237" i="7"/>
  <c r="Q2237" i="7" s="1"/>
  <c r="R1786" i="7"/>
  <c r="Q1786" i="7" s="1"/>
  <c r="R2829" i="7"/>
  <c r="Q2829" i="7" s="1"/>
  <c r="R839" i="7"/>
  <c r="Q839" i="7" s="1"/>
  <c r="R1997" i="7"/>
  <c r="Q1997" i="7" s="1"/>
  <c r="R1176" i="7"/>
  <c r="Q1176" i="7" s="1"/>
  <c r="R4177" i="7"/>
  <c r="Q4177" i="7" s="1"/>
  <c r="R3698" i="7"/>
  <c r="Q3698" i="7" s="1"/>
  <c r="R546" i="7"/>
  <c r="Q546" i="7" s="1"/>
  <c r="R1922" i="7"/>
  <c r="Q1922" i="7" s="1"/>
  <c r="R3783" i="7"/>
  <c r="Q3783" i="7" s="1"/>
  <c r="R2124" i="7"/>
  <c r="Q2124" i="7" s="1"/>
  <c r="R1677" i="7"/>
  <c r="Q1677" i="7" s="1"/>
  <c r="R1409" i="7"/>
  <c r="Q1409" i="7" s="1"/>
  <c r="R2989" i="7"/>
  <c r="Q2989" i="7" s="1"/>
  <c r="R648" i="7"/>
  <c r="Q648" i="7" s="1"/>
  <c r="R1919" i="7"/>
  <c r="Q1919" i="7" s="1"/>
  <c r="R4014" i="7"/>
  <c r="Q4014" i="7" s="1"/>
  <c r="R607" i="7"/>
  <c r="Q607" i="7" s="1"/>
  <c r="R2384" i="7"/>
  <c r="Q2384" i="7" s="1"/>
  <c r="R4041" i="7"/>
  <c r="Q4041" i="7" s="1"/>
  <c r="R545" i="7"/>
  <c r="Q545" i="7" s="1"/>
  <c r="R1691" i="7"/>
  <c r="Q1691" i="7" s="1"/>
  <c r="R3557" i="7"/>
  <c r="Q3557" i="7" s="1"/>
  <c r="R4780" i="7"/>
  <c r="Q4780" i="7" s="1"/>
  <c r="R2516" i="7"/>
  <c r="Q2516" i="7" s="1"/>
  <c r="R2292" i="7"/>
  <c r="Q2292" i="7" s="1"/>
  <c r="R4042" i="7"/>
  <c r="Q4042" i="7" s="1"/>
  <c r="R789" i="7"/>
  <c r="Q789" i="7" s="1"/>
  <c r="R4538" i="7"/>
  <c r="Q4538" i="7" s="1"/>
  <c r="R1431" i="7"/>
  <c r="Q1431" i="7" s="1"/>
  <c r="R3412" i="7"/>
  <c r="Q3412" i="7" s="1"/>
  <c r="R4622" i="7"/>
  <c r="Q4622" i="7" s="1"/>
  <c r="R2035" i="7"/>
  <c r="Q2035" i="7" s="1"/>
  <c r="R237" i="7"/>
  <c r="Q237" i="7" s="1"/>
  <c r="R3882" i="7"/>
  <c r="Q3882" i="7" s="1"/>
  <c r="R2333" i="7"/>
  <c r="Q2333" i="7" s="1"/>
  <c r="R922" i="7"/>
  <c r="Q922" i="7" s="1"/>
  <c r="R3313" i="7"/>
  <c r="Q3313" i="7" s="1"/>
  <c r="R3553" i="7"/>
  <c r="Q3553" i="7" s="1"/>
  <c r="R4266" i="7"/>
  <c r="Q4266" i="7" s="1"/>
  <c r="R1417" i="7"/>
  <c r="Q1417" i="7" s="1"/>
  <c r="R2480" i="7"/>
  <c r="Q2480" i="7" s="1"/>
  <c r="R3005" i="7"/>
  <c r="Q3005" i="7" s="1"/>
  <c r="R3325" i="7"/>
  <c r="Q3325" i="7" s="1"/>
  <c r="R3757" i="7"/>
  <c r="Q3757" i="7" s="1"/>
  <c r="R4841" i="7"/>
  <c r="Q4841" i="7" s="1"/>
  <c r="R4436" i="7"/>
  <c r="Q4436" i="7" s="1"/>
  <c r="R481" i="7"/>
  <c r="Q481" i="7" s="1"/>
  <c r="R4809" i="7"/>
  <c r="Q4809" i="7" s="1"/>
  <c r="R296" i="7"/>
  <c r="Q296" i="7" s="1"/>
  <c r="R3351" i="7"/>
  <c r="Q3351" i="7" s="1"/>
  <c r="R259" i="7"/>
  <c r="Q259" i="7" s="1"/>
  <c r="R3490" i="7"/>
  <c r="Q3490" i="7" s="1"/>
  <c r="R3335" i="7"/>
  <c r="Q3335" i="7" s="1"/>
  <c r="R2544" i="7"/>
  <c r="Q2544" i="7" s="1"/>
  <c r="R4649" i="7"/>
  <c r="Q4649" i="7" s="1"/>
  <c r="R363" i="7"/>
  <c r="Q363" i="7" s="1"/>
  <c r="R2358" i="7"/>
  <c r="Q2358" i="7" s="1"/>
  <c r="R1611" i="7"/>
  <c r="Q1611" i="7" s="1"/>
  <c r="R3141" i="7"/>
  <c r="Q3141" i="7" s="1"/>
  <c r="R128" i="7"/>
  <c r="Q128" i="7" s="1"/>
  <c r="R1988" i="7"/>
  <c r="Q1988" i="7" s="1"/>
  <c r="R4096" i="7"/>
  <c r="Q4096" i="7" s="1"/>
  <c r="R1035" i="7"/>
  <c r="Q1035" i="7" s="1"/>
  <c r="R1466" i="7"/>
  <c r="Q1466" i="7" s="1"/>
  <c r="R1615" i="7"/>
  <c r="Q1615" i="7" s="1"/>
  <c r="R1238" i="7"/>
  <c r="Q1238" i="7" s="1"/>
  <c r="R4484" i="7"/>
  <c r="Q4484" i="7" s="1"/>
  <c r="R2350" i="7"/>
  <c r="Q2350" i="7" s="1"/>
  <c r="R3205" i="7"/>
  <c r="Q3205" i="7" s="1"/>
  <c r="R2426" i="7"/>
  <c r="Q2426" i="7" s="1"/>
  <c r="R4855" i="7"/>
  <c r="Q4855" i="7" s="1"/>
  <c r="R1655" i="7"/>
  <c r="Q1655" i="7" s="1"/>
  <c r="R2352" i="7"/>
  <c r="Q2352" i="7" s="1"/>
  <c r="R2543" i="7"/>
  <c r="Q2543" i="7" s="1"/>
  <c r="R2082" i="7"/>
  <c r="Q2082" i="7" s="1"/>
  <c r="R1395" i="7"/>
  <c r="Q1395" i="7" s="1"/>
  <c r="R1283" i="7"/>
  <c r="Q1283" i="7" s="1"/>
  <c r="R3101" i="7"/>
  <c r="Q3101" i="7" s="1"/>
  <c r="R3617" i="7"/>
  <c r="Q3617" i="7" s="1"/>
  <c r="R361" i="7"/>
  <c r="Q361" i="7" s="1"/>
  <c r="R1610" i="7"/>
  <c r="Q1610" i="7" s="1"/>
  <c r="R1901" i="7"/>
  <c r="Q1901" i="7" s="1"/>
  <c r="R4441" i="7"/>
  <c r="Q4441" i="7" s="1"/>
  <c r="R2986" i="7"/>
  <c r="Q2986" i="7" s="1"/>
  <c r="R4500" i="7"/>
  <c r="Q4500" i="7" s="1"/>
  <c r="R2686" i="7"/>
  <c r="Q2686" i="7" s="1"/>
  <c r="R1994" i="7"/>
  <c r="Q1994" i="7" s="1"/>
  <c r="R4130" i="7"/>
  <c r="Q4130" i="7" s="1"/>
  <c r="R1463" i="7"/>
  <c r="Q1463" i="7" s="1"/>
  <c r="R2877" i="7"/>
  <c r="Q2877" i="7" s="1"/>
  <c r="R1538" i="7"/>
  <c r="Q1538" i="7" s="1"/>
  <c r="R133" i="7"/>
  <c r="Q133" i="7" s="1"/>
  <c r="R934" i="7"/>
  <c r="Q934" i="7" s="1"/>
  <c r="R3456" i="7"/>
  <c r="Q3456" i="7" s="1"/>
  <c r="R1278" i="7"/>
  <c r="Q1278" i="7" s="1"/>
  <c r="R2007" i="7"/>
  <c r="Q2007" i="7" s="1"/>
  <c r="R4933" i="7"/>
  <c r="Q4933" i="7" s="1"/>
  <c r="R1958" i="7"/>
  <c r="Q1958" i="7" s="1"/>
  <c r="R3909" i="7"/>
  <c r="Q3909" i="7" s="1"/>
  <c r="R4345" i="7"/>
  <c r="Q4345" i="7" s="1"/>
  <c r="R1367" i="7"/>
  <c r="Q1367" i="7" s="1"/>
  <c r="R1729" i="7"/>
  <c r="Q1729" i="7" s="1"/>
  <c r="R3603" i="7"/>
  <c r="Q3603" i="7" s="1"/>
  <c r="R3067" i="7"/>
  <c r="Q3067" i="7" s="1"/>
  <c r="R527" i="7"/>
  <c r="Q527" i="7" s="1"/>
  <c r="R1474" i="7"/>
  <c r="Q1474" i="7" s="1"/>
  <c r="R410" i="7"/>
  <c r="Q410" i="7" s="1"/>
  <c r="R3952" i="7"/>
  <c r="Q3952" i="7" s="1"/>
  <c r="R1303" i="7"/>
  <c r="Q1303" i="7" s="1"/>
  <c r="R557" i="7"/>
  <c r="Q557" i="7" s="1"/>
  <c r="R154" i="7"/>
  <c r="Q154" i="7" s="1"/>
  <c r="R115" i="7"/>
  <c r="Q115" i="7" s="1"/>
  <c r="R4248" i="7"/>
  <c r="Q4248" i="7" s="1"/>
  <c r="R215" i="7"/>
  <c r="Q215" i="7" s="1"/>
  <c r="R3926" i="7"/>
  <c r="Q3926" i="7" s="1"/>
  <c r="R4593" i="7"/>
  <c r="Q4593" i="7" s="1"/>
  <c r="R1879" i="7"/>
  <c r="Q1879" i="7" s="1"/>
  <c r="R3513" i="7"/>
  <c r="Q3513" i="7" s="1"/>
  <c r="R4281" i="7"/>
  <c r="Q4281" i="7" s="1"/>
  <c r="R225" i="7"/>
  <c r="Q225" i="7" s="1"/>
  <c r="R2914" i="7"/>
  <c r="Q2914" i="7" s="1"/>
  <c r="R3688" i="7"/>
  <c r="Q3688" i="7" s="1"/>
  <c r="R27" i="7"/>
  <c r="Q27" i="7" s="1"/>
  <c r="R1971" i="7"/>
  <c r="Q1971" i="7" s="1"/>
  <c r="R3955" i="7"/>
  <c r="Q3955" i="7" s="1"/>
  <c r="R3306" i="7"/>
  <c r="Q3306" i="7" s="1"/>
  <c r="R3691" i="7"/>
  <c r="Q3691" i="7" s="1"/>
  <c r="R714" i="7"/>
  <c r="Q714" i="7" s="1"/>
  <c r="R2075" i="7"/>
  <c r="Q2075" i="7" s="1"/>
  <c r="R3681" i="7"/>
  <c r="Q3681" i="7" s="1"/>
  <c r="R2929" i="7"/>
  <c r="Q2929" i="7" s="1"/>
  <c r="R2969" i="7"/>
  <c r="Q2969" i="7" s="1"/>
  <c r="R4486" i="7"/>
  <c r="Q4486" i="7" s="1"/>
  <c r="R4108" i="7"/>
  <c r="Q4108" i="7" s="1"/>
  <c r="R1214" i="7"/>
  <c r="Q1214" i="7" s="1"/>
  <c r="R1818" i="7"/>
  <c r="Q1818" i="7" s="1"/>
  <c r="R1553" i="7"/>
  <c r="Q1553" i="7" s="1"/>
  <c r="R3543" i="7"/>
  <c r="Q3543" i="7" s="1"/>
  <c r="R4586" i="7"/>
  <c r="Q4586" i="7" s="1"/>
  <c r="R1427" i="7"/>
  <c r="Q1427" i="7" s="1"/>
  <c r="R1601" i="7"/>
  <c r="Q1601" i="7" s="1"/>
  <c r="R2645" i="7"/>
  <c r="Q2645" i="7" s="1"/>
  <c r="R2699" i="7"/>
  <c r="Q2699" i="7" s="1"/>
  <c r="R4036" i="7"/>
  <c r="Q4036" i="7" s="1"/>
  <c r="R3482" i="7"/>
  <c r="Q3482" i="7" s="1"/>
  <c r="R3552" i="7"/>
  <c r="Q3552" i="7" s="1"/>
  <c r="R2809" i="7"/>
  <c r="Q2809" i="7" s="1"/>
  <c r="R2463" i="7"/>
  <c r="Q2463" i="7" s="1"/>
  <c r="R1424" i="7"/>
  <c r="Q1424" i="7" s="1"/>
  <c r="R3283" i="7"/>
  <c r="Q3283" i="7" s="1"/>
  <c r="R726" i="7"/>
  <c r="Q726" i="7" s="1"/>
  <c r="R4696" i="7"/>
  <c r="Q4696" i="7" s="1"/>
  <c r="R1168" i="7"/>
  <c r="Q1168" i="7" s="1"/>
  <c r="R1576" i="7"/>
  <c r="Q1576" i="7" s="1"/>
  <c r="R2145" i="7"/>
  <c r="Q2145" i="7" s="1"/>
  <c r="R3885" i="7"/>
  <c r="Q3885" i="7" s="1"/>
  <c r="R3170" i="7"/>
  <c r="Q3170" i="7" s="1"/>
  <c r="R258" i="7"/>
  <c r="Q258" i="7" s="1"/>
  <c r="R4301" i="7"/>
  <c r="Q4301" i="7" s="1"/>
  <c r="R401" i="7"/>
  <c r="Q401" i="7" s="1"/>
  <c r="R2742" i="7"/>
  <c r="Q2742" i="7" s="1"/>
  <c r="R63" i="7"/>
  <c r="Q63" i="7" s="1"/>
  <c r="R4381" i="7"/>
  <c r="Q4381" i="7" s="1"/>
  <c r="R1902" i="7"/>
  <c r="Q1902" i="7" s="1"/>
  <c r="R17" i="7"/>
  <c r="Q17" i="7" s="1"/>
  <c r="R1549" i="7"/>
  <c r="Q1549" i="7" s="1"/>
  <c r="R443" i="7"/>
  <c r="Q443" i="7" s="1"/>
  <c r="R3787" i="7"/>
  <c r="Q3787" i="7" s="1"/>
  <c r="R3842" i="7"/>
  <c r="Q3842" i="7" s="1"/>
  <c r="R1555" i="7"/>
  <c r="Q1555" i="7" s="1"/>
  <c r="R1484" i="7"/>
  <c r="Q1484" i="7" s="1"/>
  <c r="R64" i="7"/>
  <c r="Q64" i="7" s="1"/>
  <c r="R4956" i="7"/>
  <c r="Q4956" i="7" s="1"/>
  <c r="R2116" i="7"/>
  <c r="Q2116" i="7" s="1"/>
  <c r="R2711" i="7"/>
  <c r="Q2711" i="7" s="1"/>
  <c r="R2975" i="7"/>
  <c r="Q2975" i="7" s="1"/>
  <c r="R4380" i="7"/>
  <c r="Q4380" i="7" s="1"/>
  <c r="R4174" i="7"/>
  <c r="Q4174" i="7" s="1"/>
  <c r="R1151" i="7"/>
  <c r="Q1151" i="7" s="1"/>
  <c r="R2191" i="7"/>
  <c r="Q2191" i="7" s="1"/>
  <c r="R2044" i="7"/>
  <c r="Q2044" i="7" s="1"/>
  <c r="R2703" i="7"/>
  <c r="Q2703" i="7" s="1"/>
  <c r="R3624" i="7"/>
  <c r="Q3624" i="7" s="1"/>
  <c r="R2452" i="7"/>
  <c r="Q2452" i="7" s="1"/>
  <c r="R2330" i="7"/>
  <c r="Q2330" i="7" s="1"/>
  <c r="R1727" i="7"/>
  <c r="Q1727" i="7" s="1"/>
  <c r="R4723" i="7"/>
  <c r="Q4723" i="7" s="1"/>
  <c r="R4888" i="7"/>
  <c r="Q4888" i="7" s="1"/>
  <c r="R1807" i="7"/>
  <c r="Q1807" i="7" s="1"/>
  <c r="R2409" i="7"/>
  <c r="Q2409" i="7" s="1"/>
  <c r="R2635" i="7"/>
  <c r="Q2635" i="7" s="1"/>
  <c r="R4306" i="7"/>
  <c r="Q4306" i="7" s="1"/>
  <c r="R3992" i="7"/>
  <c r="Q3992" i="7" s="1"/>
  <c r="R991" i="7"/>
  <c r="Q991" i="7" s="1"/>
  <c r="R1374" i="7"/>
  <c r="Q1374" i="7" s="1"/>
  <c r="R1783" i="7"/>
  <c r="Q1783" i="7" s="1"/>
  <c r="R4935" i="7"/>
  <c r="Q4935" i="7" s="1"/>
  <c r="R2196" i="7"/>
  <c r="Q2196" i="7" s="1"/>
  <c r="R3099" i="7"/>
  <c r="Q3099" i="7" s="1"/>
  <c r="R1505" i="7"/>
  <c r="Q1505" i="7" s="1"/>
  <c r="R2332" i="7"/>
  <c r="Q2332" i="7" s="1"/>
  <c r="R1706" i="7"/>
  <c r="Q1706" i="7" s="1"/>
  <c r="R1289" i="7"/>
  <c r="Q1289" i="7" s="1"/>
  <c r="R1102" i="7"/>
  <c r="Q1102" i="7" s="1"/>
  <c r="R3462" i="7"/>
  <c r="Q3462" i="7" s="1"/>
  <c r="R1485" i="7"/>
  <c r="Q1485" i="7" s="1"/>
  <c r="R1386" i="7"/>
  <c r="Q1386" i="7" s="1"/>
  <c r="R2718" i="7"/>
  <c r="Q2718" i="7" s="1"/>
  <c r="R3579" i="7"/>
  <c r="Q3579" i="7" s="1"/>
  <c r="R3175" i="7"/>
  <c r="Q3175" i="7" s="1"/>
  <c r="R1191" i="7"/>
  <c r="Q1191" i="7" s="1"/>
  <c r="R102" i="7"/>
  <c r="Q102" i="7" s="1"/>
  <c r="N38" i="2"/>
  <c r="R2026" i="7"/>
  <c r="Q2026" i="7" s="1"/>
  <c r="R4311" i="7"/>
  <c r="Q4311" i="7" s="1"/>
  <c r="R229" i="7"/>
  <c r="Q229" i="7" s="1"/>
  <c r="R3533" i="7"/>
  <c r="Q3533" i="7" s="1"/>
  <c r="R331" i="7"/>
  <c r="Q331" i="7" s="1"/>
  <c r="R2493" i="7"/>
  <c r="Q2493" i="7" s="1"/>
  <c r="R358" i="7"/>
  <c r="Q358" i="7" s="1"/>
  <c r="R4006" i="7"/>
  <c r="Q4006" i="7" s="1"/>
  <c r="R386" i="7"/>
  <c r="Q386" i="7" s="1"/>
  <c r="R117" i="7"/>
  <c r="Q117" i="7" s="1"/>
  <c r="R4657" i="7"/>
  <c r="Q4657" i="7" s="1"/>
  <c r="R4180" i="7"/>
  <c r="Q4180" i="7" s="1"/>
  <c r="R201" i="7"/>
  <c r="Q201" i="7" s="1"/>
  <c r="R1793" i="7"/>
  <c r="Q1793" i="7" s="1"/>
  <c r="R476" i="7"/>
  <c r="Q476" i="7" s="1"/>
  <c r="R3008" i="7"/>
  <c r="Q3008" i="7" s="1"/>
  <c r="R273" i="7"/>
  <c r="Q273" i="7" s="1"/>
  <c r="R3070" i="7"/>
  <c r="Q3070" i="7" s="1"/>
  <c r="R4902" i="7"/>
  <c r="Q4902" i="7" s="1"/>
  <c r="R2392" i="7"/>
  <c r="Q2392" i="7" s="1"/>
  <c r="R1487" i="7"/>
  <c r="Q1487" i="7" s="1"/>
  <c r="R4323" i="7"/>
  <c r="Q4323" i="7" s="1"/>
  <c r="R3183" i="7"/>
  <c r="Q3183" i="7" s="1"/>
  <c r="R12" i="7"/>
  <c r="Q12" i="7" s="1"/>
  <c r="R3225" i="7"/>
  <c r="Q3225" i="7" s="1"/>
  <c r="R4150" i="7"/>
  <c r="Q4150" i="7" s="1"/>
  <c r="R440" i="7"/>
  <c r="Q440" i="7" s="1"/>
  <c r="R1109" i="7"/>
  <c r="Q1109" i="7" s="1"/>
  <c r="R3139" i="7"/>
  <c r="Q3139" i="7" s="1"/>
  <c r="R3775" i="7"/>
  <c r="Q3775" i="7" s="1"/>
  <c r="R4426" i="7"/>
  <c r="Q4426" i="7" s="1"/>
  <c r="R3350" i="7"/>
  <c r="Q3350" i="7" s="1"/>
  <c r="R4349" i="7"/>
  <c r="Q4349" i="7" s="1"/>
  <c r="R1770" i="7"/>
  <c r="Q1770" i="7" s="1"/>
  <c r="R1297" i="7"/>
  <c r="Q1297" i="7" s="1"/>
  <c r="R2939" i="7"/>
  <c r="Q2939" i="7" s="1"/>
  <c r="R4163" i="7"/>
  <c r="Q4163" i="7" s="1"/>
  <c r="R686" i="7"/>
  <c r="Q686" i="7" s="1"/>
  <c r="R228" i="7"/>
  <c r="Q228" i="7" s="1"/>
  <c r="R1870" i="7"/>
  <c r="Q1870" i="7" s="1"/>
  <c r="R1929" i="7"/>
  <c r="Q1929" i="7" s="1"/>
  <c r="R3352" i="7"/>
  <c r="Q3352" i="7" s="1"/>
  <c r="R2568" i="7"/>
  <c r="Q2568" i="7" s="1"/>
  <c r="R2185" i="7"/>
  <c r="Q2185" i="7" s="1"/>
  <c r="R1702" i="7"/>
  <c r="Q1702" i="7" s="1"/>
  <c r="R1534" i="7"/>
  <c r="Q1534" i="7" s="1"/>
  <c r="R2376" i="7"/>
  <c r="Q2376" i="7" s="1"/>
  <c r="R717" i="7"/>
  <c r="Q717" i="7" s="1"/>
  <c r="R3536" i="7"/>
  <c r="Q3536" i="7" s="1"/>
  <c r="R2585" i="7"/>
  <c r="Q2585" i="7" s="1"/>
  <c r="R1940" i="7"/>
  <c r="Q1940" i="7" s="1"/>
  <c r="R3219" i="7"/>
  <c r="Q3219" i="7" s="1"/>
  <c r="R2537" i="7"/>
  <c r="Q2537" i="7" s="1"/>
  <c r="R454" i="7"/>
  <c r="Q454" i="7" s="1"/>
  <c r="R1839" i="7"/>
  <c r="Q1839" i="7" s="1"/>
  <c r="R1196" i="7"/>
  <c r="Q1196" i="7" s="1"/>
  <c r="R1031" i="7"/>
  <c r="Q1031" i="7" s="1"/>
  <c r="R1674" i="7"/>
  <c r="Q1674" i="7" s="1"/>
  <c r="R4669" i="7"/>
  <c r="Q4669" i="7" s="1"/>
  <c r="R1305" i="7"/>
  <c r="Q1305" i="7" s="1"/>
  <c r="R1481" i="7"/>
  <c r="Q1481" i="7" s="1"/>
  <c r="R1477" i="7"/>
  <c r="Q1477" i="7" s="1"/>
  <c r="R3496" i="7"/>
  <c r="Q3496" i="7" s="1"/>
  <c r="R2297" i="7"/>
  <c r="Q2297" i="7" s="1"/>
  <c r="R2347" i="7"/>
  <c r="Q2347" i="7" s="1"/>
  <c r="R3792" i="7"/>
  <c r="Q3792" i="7" s="1"/>
  <c r="R4147" i="7"/>
  <c r="Q4147" i="7" s="1"/>
  <c r="R3255" i="7"/>
  <c r="Q3255" i="7" s="1"/>
  <c r="R2648" i="7"/>
  <c r="Q2648" i="7" s="1"/>
  <c r="R3298" i="7"/>
  <c r="Q3298" i="7" s="1"/>
  <c r="R2673" i="7"/>
  <c r="Q2673" i="7" s="1"/>
  <c r="R1862" i="7"/>
  <c r="Q1862" i="7" s="1"/>
  <c r="R2056" i="7"/>
  <c r="Q2056" i="7" s="1"/>
  <c r="R1282" i="7"/>
  <c r="Q1282" i="7" s="1"/>
  <c r="R3897" i="7"/>
  <c r="Q3897" i="7" s="1"/>
  <c r="R4750" i="7"/>
  <c r="Q4750" i="7" s="1"/>
  <c r="R664" i="7"/>
  <c r="Q664" i="7" s="1"/>
  <c r="R4573" i="7"/>
  <c r="Q4573" i="7" s="1"/>
  <c r="R1757" i="7"/>
  <c r="Q1757" i="7" s="1"/>
  <c r="R1050" i="7"/>
  <c r="Q1050" i="7" s="1"/>
  <c r="R1983" i="7"/>
  <c r="Q1983" i="7" s="1"/>
  <c r="R4882" i="7"/>
  <c r="Q4882" i="7" s="1"/>
  <c r="R4638" i="7"/>
  <c r="Q4638" i="7" s="1"/>
  <c r="R176" i="7"/>
  <c r="Q176" i="7" s="1"/>
  <c r="R2299" i="7"/>
  <c r="Q2299" i="7" s="1"/>
  <c r="R4021" i="7"/>
  <c r="Q4021" i="7" s="1"/>
  <c r="R1215" i="7"/>
  <c r="Q1215" i="7" s="1"/>
  <c r="R167" i="7"/>
  <c r="Q167" i="7" s="1"/>
  <c r="R3993" i="7"/>
  <c r="Q3993" i="7" s="1"/>
  <c r="R4429" i="7"/>
  <c r="Q4429" i="7" s="1"/>
  <c r="R2885" i="7"/>
  <c r="Q2885" i="7" s="1"/>
  <c r="R2950" i="7"/>
  <c r="Q2950" i="7" s="1"/>
  <c r="R856" i="7"/>
  <c r="Q856" i="7" s="1"/>
  <c r="R2169" i="7"/>
  <c r="Q2169" i="7" s="1"/>
  <c r="R1501" i="7"/>
  <c r="Q1501" i="7" s="1"/>
  <c r="R1950" i="7"/>
  <c r="Q1950" i="7" s="1"/>
  <c r="R1530" i="7"/>
  <c r="Q1530" i="7" s="1"/>
  <c r="R3418" i="7"/>
  <c r="Q3418" i="7" s="1"/>
  <c r="R2128" i="7"/>
  <c r="Q2128" i="7" s="1"/>
  <c r="R2459" i="7"/>
  <c r="Q2459" i="7" s="1"/>
  <c r="R3788" i="7"/>
  <c r="Q3788" i="7" s="1"/>
  <c r="R915" i="7"/>
  <c r="Q915" i="7" s="1"/>
  <c r="R2010" i="7"/>
  <c r="Q2010" i="7" s="1"/>
  <c r="R1851" i="7"/>
  <c r="Q1851" i="7" s="1"/>
  <c r="R3204" i="7"/>
  <c r="Q3204" i="7" s="1"/>
  <c r="R3902" i="7"/>
  <c r="Q3902" i="7" s="1"/>
  <c r="R4515" i="7"/>
  <c r="Q4515" i="7" s="1"/>
  <c r="R4221" i="7"/>
  <c r="Q4221" i="7" s="1"/>
  <c r="R4960" i="7"/>
  <c r="Q4960" i="7" s="1"/>
  <c r="R1026" i="7"/>
  <c r="Q1026" i="7" s="1"/>
  <c r="R2117" i="7"/>
  <c r="Q2117" i="7" s="1"/>
  <c r="R2735" i="7"/>
  <c r="Q2735" i="7" s="1"/>
  <c r="R2941" i="7"/>
  <c r="Q2941" i="7" s="1"/>
  <c r="R1076" i="7"/>
  <c r="Q1076" i="7" s="1"/>
  <c r="R3706" i="7"/>
  <c r="Q3706" i="7" s="1"/>
  <c r="R757" i="7"/>
  <c r="Q757" i="7" s="1"/>
  <c r="R605" i="7"/>
  <c r="Q605" i="7" s="1"/>
  <c r="R3635" i="7"/>
  <c r="Q3635" i="7" s="1"/>
  <c r="R2904" i="7"/>
  <c r="Q2904" i="7" s="1"/>
  <c r="R3583" i="7"/>
  <c r="Q3583" i="7" s="1"/>
  <c r="R1456" i="7"/>
  <c r="Q1456" i="7" s="1"/>
  <c r="R4156" i="7"/>
  <c r="Q4156" i="7" s="1"/>
  <c r="R2445" i="7"/>
  <c r="Q2445" i="7" s="1"/>
  <c r="R1568" i="7"/>
  <c r="Q1568" i="7" s="1"/>
  <c r="R3314" i="7"/>
  <c r="Q3314" i="7" s="1"/>
  <c r="R3273" i="7"/>
  <c r="Q3273" i="7" s="1"/>
  <c r="R2094" i="7"/>
  <c r="Q2094" i="7" s="1"/>
  <c r="R1682" i="7"/>
  <c r="Q1682" i="7" s="1"/>
  <c r="R2000" i="7"/>
  <c r="Q2000" i="7" s="1"/>
  <c r="R4046" i="7"/>
  <c r="Q4046" i="7" s="1"/>
  <c r="R898" i="7"/>
  <c r="Q898" i="7" s="1"/>
  <c r="R1531" i="7"/>
  <c r="Q1531" i="7" s="1"/>
  <c r="R3134" i="7"/>
  <c r="Q3134" i="7" s="1"/>
  <c r="R4032" i="7"/>
  <c r="Q4032" i="7" s="1"/>
  <c r="R46" i="7"/>
  <c r="Q46" i="7" s="1"/>
  <c r="R2370" i="7"/>
  <c r="Q2370" i="7" s="1"/>
  <c r="R4530" i="7"/>
  <c r="Q4530" i="7" s="1"/>
  <c r="R3616" i="7"/>
  <c r="Q3616" i="7" s="1"/>
  <c r="R2852" i="7"/>
  <c r="Q2852" i="7" s="1"/>
  <c r="R3137" i="7"/>
  <c r="Q3137" i="7" s="1"/>
  <c r="R2895" i="7"/>
  <c r="Q2895" i="7" s="1"/>
  <c r="R67" i="7"/>
  <c r="Q67" i="7" s="1"/>
  <c r="R4561" i="7"/>
  <c r="Q4561" i="7" s="1"/>
  <c r="R3981" i="7"/>
  <c r="Q3981" i="7" s="1"/>
  <c r="R236" i="7"/>
  <c r="Q236" i="7" s="1"/>
  <c r="R816" i="7"/>
  <c r="Q816" i="7" s="1"/>
  <c r="R3942" i="7"/>
  <c r="Q3942" i="7" s="1"/>
  <c r="R3803" i="7"/>
  <c r="Q3803" i="7" s="1"/>
  <c r="R4550" i="7"/>
  <c r="Q4550" i="7" s="1"/>
  <c r="R701" i="7"/>
  <c r="Q701" i="7" s="1"/>
  <c r="R3408" i="7"/>
  <c r="Q3408" i="7" s="1"/>
  <c r="R2918" i="7"/>
  <c r="Q2918" i="7" s="1"/>
  <c r="R2209" i="7"/>
  <c r="Q2209" i="7" s="1"/>
  <c r="R4514" i="7"/>
  <c r="Q4514" i="7" s="1"/>
  <c r="R807" i="7"/>
  <c r="Q807" i="7" s="1"/>
  <c r="R2159" i="7"/>
  <c r="Q2159" i="7" s="1"/>
  <c r="R3457" i="7"/>
  <c r="Q3457" i="7" s="1"/>
  <c r="R4005" i="7"/>
  <c r="Q4005" i="7" s="1"/>
  <c r="R3699" i="7"/>
  <c r="Q3699" i="7" s="1"/>
  <c r="R1885" i="7"/>
  <c r="Q1885" i="7" s="1"/>
  <c r="R2741" i="7"/>
  <c r="Q2741" i="7" s="1"/>
  <c r="R1256" i="7"/>
  <c r="Q1256" i="7" s="1"/>
  <c r="R2714" i="7"/>
  <c r="Q2714" i="7" s="1"/>
  <c r="R1322" i="7"/>
  <c r="Q1322" i="7" s="1"/>
  <c r="R4398" i="7"/>
  <c r="Q4398" i="7" s="1"/>
  <c r="R5002" i="7"/>
  <c r="Q5002" i="7" s="1"/>
  <c r="R4699" i="7"/>
  <c r="Q4699" i="7" s="1"/>
  <c r="R2712" i="7"/>
  <c r="Q2712" i="7" s="1"/>
  <c r="R446" i="7"/>
  <c r="Q446" i="7" s="1"/>
  <c r="R943" i="7"/>
  <c r="Q943" i="7" s="1"/>
  <c r="R1375" i="7"/>
  <c r="Q1375" i="7" s="1"/>
  <c r="R2976" i="7"/>
  <c r="Q2976" i="7" s="1"/>
  <c r="R4974" i="7"/>
  <c r="Q4974" i="7" s="1"/>
  <c r="R2781" i="7"/>
  <c r="Q2781" i="7" s="1"/>
  <c r="R3453" i="7"/>
  <c r="Q3453" i="7" s="1"/>
  <c r="R2187" i="7"/>
  <c r="Q2187" i="7" s="1"/>
  <c r="R2176" i="7"/>
  <c r="Q2176" i="7" s="1"/>
  <c r="R312" i="7"/>
  <c r="Q312" i="7" s="1"/>
  <c r="R4840" i="7"/>
  <c r="Q4840" i="7" s="1"/>
  <c r="R2337" i="7"/>
  <c r="Q2337" i="7" s="1"/>
  <c r="R4139" i="7"/>
  <c r="Q4139" i="7" s="1"/>
  <c r="R1108" i="7"/>
  <c r="Q1108" i="7" s="1"/>
  <c r="R10" i="7"/>
  <c r="Q10" i="7" s="1"/>
  <c r="R746" i="7"/>
  <c r="Q746" i="7" s="1"/>
  <c r="R86" i="7"/>
  <c r="Q86" i="7" s="1"/>
  <c r="R4368" i="7"/>
  <c r="Q4368" i="7" s="1"/>
  <c r="R2395" i="7"/>
  <c r="Q2395" i="7" s="1"/>
  <c r="R3042" i="7"/>
  <c r="Q3042" i="7" s="1"/>
  <c r="R1437" i="7"/>
  <c r="Q1437" i="7" s="1"/>
  <c r="R3261" i="7"/>
  <c r="Q3261" i="7" s="1"/>
  <c r="R2130" i="7"/>
  <c r="Q2130" i="7" s="1"/>
  <c r="R3038" i="7"/>
  <c r="Q3038" i="7" s="1"/>
  <c r="R987" i="7"/>
  <c r="Q987" i="7" s="1"/>
  <c r="R2730" i="7"/>
  <c r="Q2730" i="7" s="1"/>
  <c r="R2265" i="7"/>
  <c r="Q2265" i="7" s="1"/>
  <c r="R3336" i="7"/>
  <c r="Q3336" i="7" s="1"/>
  <c r="R3892" i="7"/>
  <c r="Q3892" i="7" s="1"/>
  <c r="R4051" i="7"/>
  <c r="Q4051" i="7" s="1"/>
  <c r="R2293" i="7"/>
  <c r="Q2293" i="7" s="1"/>
  <c r="R2955" i="7"/>
  <c r="Q2955" i="7" s="1"/>
  <c r="R3800" i="7"/>
  <c r="Q3800" i="7" s="1"/>
  <c r="R4393" i="7"/>
  <c r="Q4393" i="7" s="1"/>
  <c r="R3415" i="7"/>
  <c r="Q3415" i="7" s="1"/>
  <c r="R3601" i="7"/>
  <c r="Q3601" i="7" s="1"/>
  <c r="R4115" i="7"/>
  <c r="Q4115" i="7" s="1"/>
  <c r="R409" i="7"/>
  <c r="Q409" i="7" s="1"/>
  <c r="R1099" i="7"/>
  <c r="Q1099" i="7" s="1"/>
  <c r="R3511" i="7"/>
  <c r="Q3511" i="7" s="1"/>
  <c r="R3720" i="7"/>
  <c r="Q3720" i="7" s="1"/>
  <c r="R2694" i="7"/>
  <c r="Q2694" i="7" s="1"/>
  <c r="R720" i="7"/>
  <c r="Q720" i="7" s="1"/>
  <c r="R2349" i="7"/>
  <c r="Q2349" i="7" s="1"/>
  <c r="R3302" i="7"/>
  <c r="Q3302" i="7" s="1"/>
  <c r="R1883" i="7"/>
  <c r="Q1883" i="7" s="1"/>
  <c r="R1371" i="7"/>
  <c r="Q1371" i="7" s="1"/>
  <c r="R4287" i="7"/>
  <c r="Q4287" i="7" s="1"/>
  <c r="R2559" i="7"/>
  <c r="Q2559" i="7" s="1"/>
  <c r="R4374" i="7"/>
  <c r="Q4374" i="7" s="1"/>
  <c r="R2551" i="7"/>
  <c r="Q2551" i="7" s="1"/>
  <c r="R4606" i="7"/>
  <c r="Q4606" i="7" s="1"/>
  <c r="R2553" i="7"/>
  <c r="Q2553" i="7" s="1"/>
  <c r="R1455" i="7"/>
  <c r="Q1455" i="7" s="1"/>
  <c r="R804" i="7"/>
  <c r="Q804" i="7" s="1"/>
  <c r="R1976" i="7"/>
  <c r="Q1976" i="7" s="1"/>
  <c r="R4473" i="7"/>
  <c r="Q4473" i="7" s="1"/>
  <c r="R4889" i="7"/>
  <c r="Q4889" i="7" s="1"/>
  <c r="R1995" i="7"/>
  <c r="Q1995" i="7" s="1"/>
  <c r="R3683" i="7"/>
  <c r="Q3683" i="7" s="1"/>
  <c r="R2785" i="7"/>
  <c r="Q2785" i="7" s="1"/>
  <c r="R4837" i="7"/>
  <c r="Q4837" i="7" s="1"/>
  <c r="R1288" i="7"/>
  <c r="Q1288" i="7" s="1"/>
  <c r="R4111" i="7"/>
  <c r="Q4111" i="7" s="1"/>
  <c r="R643" i="7"/>
  <c r="Q643" i="7" s="1"/>
  <c r="R1528" i="7"/>
  <c r="Q1528" i="7" s="1"/>
  <c r="R1518" i="7"/>
  <c r="Q1518" i="7" s="1"/>
  <c r="R3766" i="7"/>
  <c r="Q3766" i="7" s="1"/>
  <c r="R4243" i="7"/>
  <c r="Q4243" i="7" s="1"/>
  <c r="R338" i="7"/>
  <c r="Q338" i="7" s="1"/>
  <c r="R2632" i="7"/>
  <c r="Q2632" i="7" s="1"/>
  <c r="R220" i="7"/>
  <c r="Q220" i="7" s="1"/>
  <c r="R1763" i="7"/>
  <c r="Q1763" i="7" s="1"/>
  <c r="R2542" i="7"/>
  <c r="Q2542" i="7" s="1"/>
  <c r="R3931" i="7"/>
  <c r="Q3931" i="7" s="1"/>
  <c r="R3379" i="7"/>
  <c r="Q3379" i="7" s="1"/>
  <c r="R1661" i="7"/>
  <c r="Q1661" i="7" s="1"/>
  <c r="R3465" i="7"/>
  <c r="Q3465" i="7" s="1"/>
  <c r="R3234" i="7"/>
  <c r="Q3234" i="7" s="1"/>
  <c r="R680" i="7"/>
  <c r="Q680" i="7" s="1"/>
  <c r="R3107" i="7"/>
  <c r="Q3107" i="7" s="1"/>
  <c r="R4069" i="7"/>
  <c r="Q4069" i="7" s="1"/>
  <c r="R1393" i="7"/>
  <c r="Q1393" i="7" s="1"/>
  <c r="R4674" i="7"/>
  <c r="Q4674" i="7" s="1"/>
  <c r="R2404" i="7"/>
  <c r="Q2404" i="7" s="1"/>
  <c r="R4950" i="7"/>
  <c r="Q4950" i="7" s="1"/>
  <c r="R142" i="7"/>
  <c r="Q142" i="7" s="1"/>
  <c r="R1443" i="7"/>
  <c r="Q1443" i="7" s="1"/>
  <c r="R4165" i="7"/>
  <c r="Q4165" i="7" s="1"/>
  <c r="R3013" i="7"/>
  <c r="Q3013" i="7" s="1"/>
  <c r="R1769" i="7"/>
  <c r="Q1769" i="7" s="1"/>
  <c r="R2205" i="7"/>
  <c r="Q2205" i="7" s="1"/>
  <c r="R1974" i="7"/>
  <c r="Q1974" i="7" s="1"/>
  <c r="R3875" i="7"/>
  <c r="Q3875" i="7" s="1"/>
  <c r="R4003" i="7"/>
  <c r="Q4003" i="7" s="1"/>
  <c r="R3461" i="7"/>
  <c r="Q3461" i="7" s="1"/>
  <c r="R1107" i="7"/>
  <c r="Q1107" i="7" s="1"/>
  <c r="R3271" i="7"/>
  <c r="Q3271" i="7" s="1"/>
  <c r="R2122" i="7"/>
  <c r="Q2122" i="7" s="1"/>
  <c r="R3899" i="7"/>
  <c r="Q3899" i="7" s="1"/>
  <c r="R3871" i="7"/>
  <c r="Q3871" i="7" s="1"/>
  <c r="R319" i="7"/>
  <c r="Q319" i="7" s="1"/>
  <c r="R1814" i="7"/>
  <c r="Q1814" i="7" s="1"/>
  <c r="R4479" i="7"/>
  <c r="Q4479" i="7" s="1"/>
  <c r="R3427" i="7"/>
  <c r="Q3427" i="7" s="1"/>
  <c r="R1055" i="7"/>
  <c r="Q1055" i="7" s="1"/>
  <c r="R1169" i="7"/>
  <c r="Q1169" i="7" s="1"/>
  <c r="R275" i="7"/>
  <c r="Q275" i="7" s="1"/>
  <c r="R3308" i="7"/>
  <c r="Q3308" i="7" s="1"/>
  <c r="R3549" i="7"/>
  <c r="Q3549" i="7" s="1"/>
  <c r="R1336" i="7"/>
  <c r="Q1336" i="7" s="1"/>
  <c r="R3743" i="7"/>
  <c r="Q3743" i="7" s="1"/>
  <c r="R1085" i="7"/>
  <c r="Q1085" i="7" s="1"/>
  <c r="R2798" i="7"/>
  <c r="Q2798" i="7" s="1"/>
  <c r="R838" i="7"/>
  <c r="Q838" i="7" s="1"/>
  <c r="R4562" i="7"/>
  <c r="Q4562" i="7" s="1"/>
  <c r="R4425" i="7"/>
  <c r="Q4425" i="7" s="1"/>
  <c r="R256" i="7"/>
  <c r="Q256" i="7" s="1"/>
  <c r="R2361" i="7"/>
  <c r="Q2361" i="7" s="1"/>
  <c r="R4844" i="7"/>
  <c r="Q4844" i="7" s="1"/>
  <c r="R2246" i="7"/>
  <c r="Q2246" i="7" s="1"/>
  <c r="R3083" i="7"/>
  <c r="Q3083" i="7" s="1"/>
  <c r="R250" i="7"/>
  <c r="Q250" i="7" s="1"/>
  <c r="R2907" i="7"/>
  <c r="Q2907" i="7" s="1"/>
  <c r="R897" i="7"/>
  <c r="Q897" i="7" s="1"/>
  <c r="R3671" i="7"/>
  <c r="Q3671" i="7" s="1"/>
  <c r="R1963" i="7"/>
  <c r="Q1963" i="7" s="1"/>
  <c r="R756" i="7"/>
  <c r="Q756" i="7" s="1"/>
  <c r="R3459" i="7"/>
  <c r="Q3459" i="7" s="1"/>
  <c r="R2576" i="7"/>
  <c r="Q2576" i="7" s="1"/>
  <c r="R891" i="7"/>
  <c r="Q891" i="7" s="1"/>
  <c r="R3642" i="7"/>
  <c r="Q3642" i="7" s="1"/>
  <c r="R1080" i="7"/>
  <c r="Q1080" i="7" s="1"/>
  <c r="R3089" i="7"/>
  <c r="Q3089" i="7" s="1"/>
  <c r="R197" i="7"/>
  <c r="Q197" i="7" s="1"/>
  <c r="R3700" i="7"/>
  <c r="Q3700" i="7" s="1"/>
  <c r="R4132" i="7"/>
  <c r="Q4132" i="7" s="1"/>
  <c r="R1302" i="7"/>
  <c r="Q1302" i="7" s="1"/>
  <c r="R959" i="7"/>
  <c r="Q959" i="7" s="1"/>
  <c r="R1457" i="7"/>
  <c r="Q1457" i="7" s="1"/>
  <c r="R1948" i="7"/>
  <c r="Q1948" i="7" s="1"/>
  <c r="R2764" i="7"/>
  <c r="Q2764" i="7" s="1"/>
  <c r="R172" i="7"/>
  <c r="Q172" i="7" s="1"/>
  <c r="R2308" i="7"/>
  <c r="Q2308" i="7" s="1"/>
  <c r="R1100" i="7"/>
  <c r="Q1100" i="7" s="1"/>
  <c r="R2091" i="7"/>
  <c r="Q2091" i="7" s="1"/>
  <c r="R3906" i="7"/>
  <c r="Q3906" i="7" s="1"/>
  <c r="R4283" i="7"/>
  <c r="Q4283" i="7" s="1"/>
  <c r="R3547" i="7"/>
  <c r="Q3547" i="7" s="1"/>
  <c r="R1208" i="7"/>
  <c r="Q1208" i="7" s="1"/>
  <c r="R4300" i="7"/>
  <c r="Q4300" i="7" s="1"/>
  <c r="R3943" i="7"/>
  <c r="Q3943" i="7" s="1"/>
  <c r="R175" i="7"/>
  <c r="Q175" i="7" s="1"/>
  <c r="R1074" i="7"/>
  <c r="Q1074" i="7" s="1"/>
  <c r="R111" i="7"/>
  <c r="Q111" i="7" s="1"/>
  <c r="R3524" i="7"/>
  <c r="Q3524" i="7" s="1"/>
  <c r="R1123" i="7"/>
  <c r="Q1123" i="7" s="1"/>
  <c r="R1504" i="7"/>
  <c r="Q1504" i="7" s="1"/>
  <c r="R2478" i="7"/>
  <c r="Q2478" i="7" s="1"/>
  <c r="R3541" i="7"/>
  <c r="Q3541" i="7" s="1"/>
  <c r="R635" i="7"/>
  <c r="Q635" i="7" s="1"/>
  <c r="R2241" i="7"/>
  <c r="Q2241" i="7" s="1"/>
  <c r="R1396" i="7"/>
  <c r="Q1396" i="7" s="1"/>
  <c r="R1816" i="7"/>
  <c r="Q1816" i="7" s="1"/>
  <c r="R1852" i="7"/>
  <c r="Q1852" i="7" s="1"/>
  <c r="R2973" i="7"/>
  <c r="Q2973" i="7" s="1"/>
  <c r="R583" i="7"/>
  <c r="Q583" i="7" s="1"/>
  <c r="R1343" i="7"/>
  <c r="Q1343" i="7" s="1"/>
  <c r="R3102" i="7"/>
  <c r="Q3102" i="7" s="1"/>
  <c r="R723" i="7"/>
  <c r="Q723" i="7" s="1"/>
  <c r="R2296" i="7"/>
  <c r="Q2296" i="7" s="1"/>
  <c r="R785" i="7"/>
  <c r="Q785" i="7" s="1"/>
  <c r="R347" i="7"/>
  <c r="Q347" i="7" s="1"/>
  <c r="R182" i="7"/>
  <c r="Q182" i="7" s="1"/>
  <c r="R160" i="7"/>
  <c r="Q160" i="7" s="1"/>
  <c r="R1236" i="7"/>
  <c r="Q1236" i="7" s="1"/>
  <c r="R76" i="7"/>
  <c r="Q76" i="7" s="1"/>
  <c r="R1736" i="7"/>
  <c r="Q1736" i="7" s="1"/>
  <c r="R4129" i="7"/>
  <c r="Q4129" i="7" s="1"/>
  <c r="R2140" i="7"/>
  <c r="Q2140" i="7" s="1"/>
  <c r="R2701" i="7"/>
  <c r="Q2701" i="7" s="1"/>
  <c r="R819" i="7"/>
  <c r="Q819" i="7" s="1"/>
  <c r="R4153" i="7"/>
  <c r="Q4153" i="7" s="1"/>
  <c r="R787" i="7"/>
  <c r="Q787" i="7" s="1"/>
  <c r="R3758" i="7"/>
  <c r="Q3758" i="7" s="1"/>
  <c r="R2148" i="7"/>
  <c r="Q2148" i="7" s="1"/>
  <c r="R2413" i="7"/>
  <c r="Q2413" i="7" s="1"/>
  <c r="R4022" i="7"/>
  <c r="Q4022" i="7" s="1"/>
  <c r="R2605" i="7"/>
  <c r="Q2605" i="7" s="1"/>
  <c r="R3825" i="7"/>
  <c r="Q3825" i="7" s="1"/>
  <c r="R3392" i="7"/>
  <c r="Q3392" i="7" s="1"/>
  <c r="R292" i="7"/>
  <c r="Q292" i="7" s="1"/>
  <c r="R4654" i="7"/>
  <c r="Q4654" i="7" s="1"/>
  <c r="R1470" i="7"/>
  <c r="Q1470" i="7" s="1"/>
  <c r="R4858" i="7"/>
  <c r="Q4858" i="7" s="1"/>
  <c r="R4304" i="7"/>
  <c r="Q4304" i="7" s="1"/>
  <c r="R4099" i="7"/>
  <c r="Q4099" i="7" s="1"/>
  <c r="R91" i="7"/>
  <c r="Q91" i="7" s="1"/>
  <c r="R2172" i="7"/>
  <c r="Q2172" i="7" s="1"/>
  <c r="R1913" i="7"/>
  <c r="Q1913" i="7" s="1"/>
  <c r="R1923" i="7"/>
  <c r="Q1923" i="7" s="1"/>
  <c r="R1547" i="7"/>
  <c r="Q1547" i="7" s="1"/>
  <c r="R3277" i="7"/>
  <c r="Q3277" i="7" s="1"/>
  <c r="R1218" i="7"/>
  <c r="Q1218" i="7" s="1"/>
  <c r="R1137" i="7"/>
  <c r="Q1137" i="7" s="1"/>
  <c r="R2397" i="7"/>
  <c r="Q2397" i="7" s="1"/>
  <c r="R1242" i="7"/>
  <c r="Q1242" i="7" s="1"/>
  <c r="R3036" i="7"/>
  <c r="Q3036" i="7" s="1"/>
  <c r="R989" i="7"/>
  <c r="Q989" i="7" s="1"/>
  <c r="R1112" i="7"/>
  <c r="Q1112" i="7" s="1"/>
  <c r="R1863" i="7"/>
  <c r="Q1863" i="7" s="1"/>
  <c r="R4324" i="7"/>
  <c r="Q4324" i="7" s="1"/>
  <c r="R860" i="7"/>
  <c r="Q860" i="7" s="1"/>
  <c r="R3004" i="7"/>
  <c r="Q3004" i="7" s="1"/>
  <c r="R782" i="7"/>
  <c r="Q782" i="7" s="1"/>
  <c r="R2795" i="7"/>
  <c r="Q2795" i="7" s="1"/>
  <c r="R914" i="7"/>
  <c r="Q914" i="7" s="1"/>
  <c r="R3823" i="7"/>
  <c r="Q3823" i="7" s="1"/>
  <c r="R3356" i="7"/>
  <c r="Q3356" i="7" s="1"/>
  <c r="R1460" i="7"/>
  <c r="Q1460" i="7" s="1"/>
  <c r="R174" i="7"/>
  <c r="Q174" i="7" s="1"/>
  <c r="R2799" i="7"/>
  <c r="Q2799" i="7" s="1"/>
  <c r="R2085" i="7"/>
  <c r="Q2085" i="7" s="1"/>
  <c r="R3428" i="7"/>
  <c r="Q3428" i="7" s="1"/>
  <c r="R3269" i="7"/>
  <c r="Q3269" i="7" s="1"/>
  <c r="R2262" i="7"/>
  <c r="Q2262" i="7" s="1"/>
  <c r="R1916" i="7"/>
  <c r="Q1916" i="7" s="1"/>
  <c r="R619" i="7"/>
  <c r="Q619" i="7" s="1"/>
  <c r="R1567" i="7"/>
  <c r="Q1567" i="7" s="1"/>
  <c r="R651" i="7"/>
  <c r="Q651" i="7" s="1"/>
  <c r="R1604" i="7"/>
  <c r="Q1604" i="7" s="1"/>
  <c r="R1642" i="7"/>
  <c r="Q1642" i="7" s="1"/>
  <c r="R853" i="7"/>
  <c r="Q853" i="7" s="1"/>
  <c r="R1304" i="7"/>
  <c r="Q1304" i="7" s="1"/>
  <c r="R1140" i="7"/>
  <c r="Q1140" i="7" s="1"/>
  <c r="R2194" i="7"/>
  <c r="Q2194" i="7" s="1"/>
  <c r="R795" i="7"/>
  <c r="Q795" i="7" s="1"/>
  <c r="R1251" i="7"/>
  <c r="Q1251" i="7" s="1"/>
  <c r="R2717" i="7"/>
  <c r="Q2717" i="7" s="1"/>
  <c r="R2266" i="7"/>
  <c r="Q2266" i="7" s="1"/>
  <c r="R1061" i="7"/>
  <c r="Q1061" i="7" s="1"/>
  <c r="R1064" i="7"/>
  <c r="Q1064" i="7" s="1"/>
  <c r="R802" i="7"/>
  <c r="Q802" i="7" s="1"/>
  <c r="R1600" i="7"/>
  <c r="Q1600" i="7" s="1"/>
  <c r="R867" i="7"/>
  <c r="Q867" i="7" s="1"/>
  <c r="R2379" i="7"/>
  <c r="Q2379" i="7" s="1"/>
  <c r="R1522" i="7"/>
  <c r="Q1522" i="7" s="1"/>
  <c r="R1573" i="7"/>
  <c r="Q1573" i="7" s="1"/>
  <c r="R818" i="7"/>
  <c r="Q818" i="7" s="1"/>
  <c r="R1917" i="7"/>
  <c r="Q1917" i="7" s="1"/>
  <c r="R1577" i="7"/>
  <c r="Q1577" i="7" s="1"/>
  <c r="R1545" i="7"/>
  <c r="Q1545" i="7" s="1"/>
  <c r="R1003" i="7"/>
  <c r="Q1003" i="7" s="1"/>
  <c r="R1639" i="7"/>
  <c r="Q1639" i="7" s="1"/>
  <c r="R634" i="7"/>
  <c r="Q634" i="7" s="1"/>
  <c r="R1339" i="7"/>
  <c r="Q1339" i="7" s="1"/>
  <c r="R1980" i="7"/>
  <c r="Q1980" i="7" s="1"/>
  <c r="R1857" i="7"/>
  <c r="Q1857" i="7" s="1"/>
  <c r="R1418" i="7"/>
  <c r="Q1418" i="7" s="1"/>
  <c r="R2721" i="7"/>
  <c r="Q2721" i="7" s="1"/>
  <c r="R2198" i="7"/>
  <c r="Q2198" i="7" s="1"/>
  <c r="R3086" i="7"/>
  <c r="Q3086" i="7" s="1"/>
  <c r="R3678" i="7"/>
  <c r="Q3678" i="7" s="1"/>
  <c r="R1713" i="7"/>
  <c r="Q1713" i="7" s="1"/>
  <c r="R2647" i="7"/>
  <c r="Q2647" i="7" s="1"/>
  <c r="R509" i="7"/>
  <c r="Q509" i="7" s="1"/>
  <c r="R4247" i="7"/>
  <c r="Q4247" i="7" s="1"/>
  <c r="R3458" i="7"/>
  <c r="Q3458" i="7" s="1"/>
  <c r="R1608" i="7"/>
  <c r="Q1608" i="7" s="1"/>
  <c r="R3344" i="7"/>
  <c r="Q3344" i="7" s="1"/>
  <c r="R3668" i="7"/>
  <c r="Q3668" i="7" s="1"/>
  <c r="R4919" i="7"/>
  <c r="Q4919" i="7" s="1"/>
  <c r="R4624" i="7"/>
  <c r="Q4624" i="7" s="1"/>
  <c r="R271" i="7"/>
  <c r="Q271" i="7" s="1"/>
  <c r="R472" i="7"/>
  <c r="Q472" i="7" s="1"/>
  <c r="R4418" i="7"/>
  <c r="Q4418" i="7" s="1"/>
  <c r="R1075" i="7"/>
  <c r="Q1075" i="7" s="1"/>
  <c r="R336" i="7"/>
  <c r="Q336" i="7" s="1"/>
  <c r="R2637" i="7"/>
  <c r="Q2637" i="7" s="1"/>
  <c r="R1598" i="7"/>
  <c r="Q1598" i="7" s="1"/>
  <c r="R4187" i="7"/>
  <c r="Q4187" i="7" s="1"/>
  <c r="R3578" i="7"/>
  <c r="Q3578" i="7" s="1"/>
  <c r="R2890" i="7"/>
  <c r="Q2890" i="7" s="1"/>
  <c r="R1091" i="7"/>
  <c r="Q1091" i="7" s="1"/>
  <c r="R913" i="7"/>
  <c r="Q913" i="7" s="1"/>
  <c r="R239" i="7"/>
  <c r="Q239" i="7" s="1"/>
  <c r="R4439" i="7"/>
  <c r="Q4439" i="7" s="1"/>
  <c r="R1447" i="7"/>
  <c r="Q1447" i="7" s="1"/>
  <c r="R3629" i="7"/>
  <c r="Q3629" i="7" s="1"/>
  <c r="R4224" i="7"/>
  <c r="Q4224" i="7" s="1"/>
  <c r="R152" i="7"/>
  <c r="Q152" i="7" s="1"/>
  <c r="R4732" i="7"/>
  <c r="Q4732" i="7" s="1"/>
  <c r="R1834" i="7"/>
  <c r="Q1834" i="7" s="1"/>
  <c r="R4611" i="7"/>
  <c r="Q4611" i="7" s="1"/>
  <c r="R4244" i="7"/>
  <c r="Q4244" i="7" s="1"/>
  <c r="R4360" i="7"/>
  <c r="Q4360" i="7" s="1"/>
  <c r="R471" i="7"/>
  <c r="Q471" i="7" s="1"/>
  <c r="R4647" i="7"/>
  <c r="Q4647" i="7" s="1"/>
  <c r="R24" i="7"/>
  <c r="Q24" i="7" s="1"/>
  <c r="R444" i="7"/>
  <c r="Q444" i="7" s="1"/>
  <c r="R2654" i="7"/>
  <c r="Q2654" i="7" s="1"/>
  <c r="R5001" i="7"/>
  <c r="Q5001" i="7" s="1"/>
  <c r="R3113" i="7"/>
  <c r="Q3113" i="7" s="1"/>
  <c r="R570" i="7"/>
  <c r="Q570" i="7" s="1"/>
  <c r="R1291" i="7"/>
  <c r="Q1291" i="7" s="1"/>
  <c r="R2055" i="7"/>
  <c r="Q2055" i="7" s="1"/>
  <c r="R1154" i="7"/>
  <c r="Q1154" i="7" s="1"/>
  <c r="R2061" i="7"/>
  <c r="Q2061" i="7" s="1"/>
  <c r="R2844" i="7"/>
  <c r="Q2844" i="7" s="1"/>
  <c r="R3150" i="7"/>
  <c r="Q3150" i="7" s="1"/>
  <c r="R939" i="7"/>
  <c r="Q939" i="7" s="1"/>
  <c r="R4315" i="7"/>
  <c r="Q4315" i="7" s="1"/>
  <c r="R2734" i="7"/>
  <c r="Q2734" i="7" s="1"/>
  <c r="R2062" i="7"/>
  <c r="Q2062" i="7" s="1"/>
  <c r="R2965" i="7"/>
  <c r="Q2965" i="7" s="1"/>
  <c r="R4871" i="7"/>
  <c r="Q4871" i="7" s="1"/>
  <c r="R3901" i="7"/>
  <c r="Q3901" i="7" s="1"/>
  <c r="R3243" i="7"/>
  <c r="Q3243" i="7" s="1"/>
  <c r="R4048" i="7"/>
  <c r="Q4048" i="7" s="1"/>
  <c r="R3585" i="7"/>
  <c r="Q3585" i="7" s="1"/>
  <c r="R4597" i="7"/>
  <c r="Q4597" i="7" s="1"/>
  <c r="R4664" i="7"/>
  <c r="Q4664" i="7" s="1"/>
  <c r="R212" i="7"/>
  <c r="Q212" i="7" s="1"/>
  <c r="R269" i="7"/>
  <c r="Q269" i="7" s="1"/>
  <c r="R2692" i="7"/>
  <c r="Q2692" i="7" s="1"/>
  <c r="R2066" i="7"/>
  <c r="Q2066" i="7" s="1"/>
  <c r="R270" i="7"/>
  <c r="Q270" i="7" s="1"/>
  <c r="R3023" i="7"/>
  <c r="Q3023" i="7" s="1"/>
  <c r="R1975" i="7"/>
  <c r="Q1975" i="7" s="1"/>
  <c r="R4781" i="7"/>
  <c r="Q4781" i="7" s="1"/>
  <c r="R1815" i="7"/>
  <c r="Q1815" i="7" s="1"/>
  <c r="R4947" i="7"/>
  <c r="Q4947" i="7" s="1"/>
  <c r="R2834" i="7"/>
  <c r="Q2834" i="7" s="1"/>
  <c r="R1284" i="7"/>
  <c r="Q1284" i="7" s="1"/>
  <c r="R2680" i="7"/>
  <c r="Q2680" i="7" s="1"/>
  <c r="R2909" i="7"/>
  <c r="Q2909" i="7" s="1"/>
  <c r="R1912" i="7"/>
  <c r="Q1912" i="7" s="1"/>
  <c r="R3808" i="7"/>
  <c r="Q3808" i="7" s="1"/>
  <c r="R344" i="7"/>
  <c r="Q344" i="7" s="1"/>
  <c r="R2251" i="7"/>
  <c r="Q2251" i="7" s="1"/>
  <c r="R3796" i="7"/>
  <c r="Q3796" i="7" s="1"/>
  <c r="R4437" i="7"/>
  <c r="Q4437" i="7" s="1"/>
  <c r="R2900" i="7"/>
  <c r="Q2900" i="7" s="1"/>
  <c r="R1844" i="7"/>
  <c r="Q1844" i="7" s="1"/>
  <c r="R4878" i="7"/>
  <c r="Q4878" i="7" s="1"/>
  <c r="R3651" i="7"/>
  <c r="Q3651" i="7" s="1"/>
  <c r="R4665" i="7"/>
  <c r="Q4665" i="7" s="1"/>
  <c r="R4942" i="7"/>
  <c r="Q4942" i="7" s="1"/>
  <c r="R4170" i="7"/>
  <c r="Q4170" i="7" s="1"/>
  <c r="R2866" i="7"/>
  <c r="Q2866" i="7" s="1"/>
  <c r="R4715" i="7"/>
  <c r="Q4715" i="7" s="1"/>
  <c r="R3244" i="7"/>
  <c r="Q3244" i="7" s="1"/>
  <c r="R1633" i="7"/>
  <c r="Q1633" i="7" s="1"/>
  <c r="R2627" i="7"/>
  <c r="Q2627" i="7" s="1"/>
  <c r="R4721" i="7"/>
  <c r="Q4721" i="7" s="1"/>
  <c r="R4772" i="7"/>
  <c r="Q4772" i="7" s="1"/>
  <c r="R441" i="7"/>
  <c r="Q441" i="7" s="1"/>
  <c r="R3596" i="7"/>
  <c r="Q3596" i="7" s="1"/>
  <c r="R2738" i="7"/>
  <c r="Q2738" i="7" s="1"/>
  <c r="R1751" i="7"/>
  <c r="Q1751" i="7" s="1"/>
  <c r="R1078" i="7"/>
  <c r="Q1078" i="7" s="1"/>
  <c r="R4009" i="7"/>
  <c r="Q4009" i="7" s="1"/>
  <c r="R852" i="7"/>
  <c r="Q852" i="7" s="1"/>
  <c r="R3048" i="7"/>
  <c r="Q3048" i="7" s="1"/>
  <c r="R87" i="7"/>
  <c r="Q87" i="7" s="1"/>
  <c r="R4378" i="7"/>
  <c r="Q4378" i="7" s="1"/>
  <c r="R320" i="7"/>
  <c r="Q320" i="7" s="1"/>
  <c r="R4971" i="7"/>
  <c r="Q4971" i="7" s="1"/>
  <c r="R3719" i="7"/>
  <c r="Q3719" i="7" s="1"/>
  <c r="R1626" i="7"/>
  <c r="Q1626" i="7" s="1"/>
  <c r="R694" i="7"/>
  <c r="Q694" i="7" s="1"/>
  <c r="R4540" i="7"/>
  <c r="Q4540" i="7" s="1"/>
  <c r="R3608" i="7"/>
  <c r="Q3608" i="7" s="1"/>
  <c r="R3643" i="7"/>
  <c r="Q3643" i="7" s="1"/>
  <c r="R2229" i="7"/>
  <c r="Q2229" i="7" s="1"/>
  <c r="R4124" i="7"/>
  <c r="Q4124" i="7" s="1"/>
  <c r="R1421" i="7"/>
  <c r="Q1421" i="7" s="1"/>
  <c r="R1753" i="7"/>
  <c r="Q1753" i="7" s="1"/>
  <c r="R3435" i="7"/>
  <c r="Q3435" i="7" s="1"/>
  <c r="R1935" i="7"/>
  <c r="Q1935" i="7" s="1"/>
  <c r="R889" i="7"/>
  <c r="Q889" i="7" s="1"/>
  <c r="R3502" i="7"/>
  <c r="Q3502" i="7" s="1"/>
  <c r="R3937" i="7"/>
  <c r="Q3937" i="7" s="1"/>
  <c r="R3729" i="7"/>
  <c r="Q3729" i="7" s="1"/>
  <c r="R1032" i="7"/>
  <c r="Q1032" i="7" s="1"/>
  <c r="R676" i="7"/>
  <c r="Q676" i="7" s="1"/>
  <c r="R3968" i="7"/>
  <c r="Q3968" i="7" s="1"/>
  <c r="R1066" i="7"/>
  <c r="Q1066" i="7" s="1"/>
  <c r="R1490" i="7"/>
  <c r="Q1490" i="7" s="1"/>
  <c r="R1572" i="7"/>
  <c r="Q1572" i="7" s="1"/>
  <c r="R2166" i="7"/>
  <c r="Q2166" i="7" s="1"/>
  <c r="R800" i="7"/>
  <c r="Q800" i="7" s="1"/>
  <c r="R2408" i="7"/>
  <c r="Q2408" i="7" s="1"/>
  <c r="R1165" i="7"/>
  <c r="Q1165" i="7" s="1"/>
  <c r="R3297" i="7"/>
  <c r="Q3297" i="7" s="1"/>
  <c r="R835" i="7"/>
  <c r="Q835" i="7" s="1"/>
  <c r="R2069" i="7"/>
  <c r="Q2069" i="7" s="1"/>
  <c r="R1942" i="7"/>
  <c r="Q1942" i="7" s="1"/>
  <c r="R2120" i="7"/>
  <c r="Q2120" i="7" s="1"/>
  <c r="R2354" i="7"/>
  <c r="Q2354" i="7" s="1"/>
  <c r="R2575" i="7"/>
  <c r="Q2575" i="7" s="1"/>
  <c r="R3130" i="7"/>
  <c r="Q3130" i="7" s="1"/>
  <c r="R2430" i="7"/>
  <c r="Q2430" i="7" s="1"/>
  <c r="R2437" i="7"/>
  <c r="Q2437" i="7" s="1"/>
  <c r="R4565" i="7"/>
  <c r="Q4565" i="7" s="1"/>
  <c r="R4710" i="7"/>
  <c r="Q4710" i="7" s="1"/>
  <c r="R1189" i="7"/>
  <c r="Q1189" i="7" s="1"/>
  <c r="R2946" i="7"/>
  <c r="Q2946" i="7" s="1"/>
  <c r="R2664" i="7"/>
  <c r="Q2664" i="7" s="1"/>
  <c r="R3830" i="7"/>
  <c r="Q3830" i="7" s="1"/>
  <c r="R4471" i="7"/>
  <c r="Q4471" i="7" s="1"/>
  <c r="R4783" i="7"/>
  <c r="Q4783" i="7" s="1"/>
  <c r="R4673" i="7"/>
  <c r="Q4673" i="7" s="1"/>
  <c r="R437" i="7"/>
  <c r="Q437" i="7" s="1"/>
  <c r="R4305" i="7"/>
  <c r="Q4305" i="7" s="1"/>
  <c r="R82" i="7"/>
  <c r="Q82" i="7" s="1"/>
  <c r="R1008" i="7"/>
  <c r="Q1008" i="7" s="1"/>
  <c r="R4964" i="7"/>
  <c r="Q4964" i="7" s="1"/>
  <c r="R3109" i="7"/>
  <c r="Q3109" i="7" s="1"/>
  <c r="R373" i="7"/>
  <c r="Q373" i="7" s="1"/>
  <c r="R564" i="7"/>
  <c r="Q564" i="7" s="1"/>
  <c r="R2107" i="7"/>
  <c r="Q2107" i="7" s="1"/>
  <c r="R74" i="7"/>
  <c r="Q74" i="7" s="1"/>
  <c r="R4029" i="7"/>
  <c r="Q4029" i="7" s="1"/>
  <c r="R1822" i="7"/>
  <c r="Q1822" i="7" s="1"/>
  <c r="R37" i="7"/>
  <c r="Q37" i="7" s="1"/>
  <c r="R1472" i="7"/>
  <c r="Q1472" i="7" s="1"/>
  <c r="R1429" i="7"/>
  <c r="Q1429" i="7" s="1"/>
  <c r="R4102" i="7"/>
  <c r="Q4102" i="7" s="1"/>
  <c r="R345" i="7"/>
  <c r="Q345" i="7" s="1"/>
  <c r="R3294" i="7"/>
  <c r="Q3294" i="7" s="1"/>
  <c r="R825" i="7"/>
  <c r="Q825" i="7" s="1"/>
  <c r="R1355" i="7"/>
  <c r="Q1355" i="7" s="1"/>
  <c r="R1233" i="7"/>
  <c r="Q1233" i="7" s="1"/>
  <c r="R2999" i="7"/>
  <c r="Q2999" i="7" s="1"/>
  <c r="R1353" i="7"/>
  <c r="Q1353" i="7" s="1"/>
  <c r="R3739" i="7"/>
  <c r="Q3739" i="7" s="1"/>
  <c r="R2832" i="7"/>
  <c r="Q2832" i="7" s="1"/>
  <c r="R1257" i="7"/>
  <c r="Q1257" i="7" s="1"/>
  <c r="R302" i="7"/>
  <c r="Q302" i="7" s="1"/>
  <c r="R3334" i="7"/>
  <c r="Q3334" i="7" s="1"/>
  <c r="R3133" i="7"/>
  <c r="Q3133" i="7" s="1"/>
  <c r="R1898" i="7"/>
  <c r="Q1898" i="7" s="1"/>
  <c r="R2342" i="7"/>
  <c r="Q2342" i="7" s="1"/>
  <c r="R4119" i="7"/>
  <c r="Q4119" i="7" s="1"/>
  <c r="R3118" i="7"/>
  <c r="Q3118" i="7" s="1"/>
  <c r="R324" i="7"/>
  <c r="Q324" i="7" s="1"/>
  <c r="R4905" i="7"/>
  <c r="Q4905" i="7" s="1"/>
  <c r="R329" i="7"/>
  <c r="Q329" i="7" s="1"/>
  <c r="R266" i="7"/>
  <c r="Q266" i="7" s="1"/>
  <c r="R4600" i="7"/>
  <c r="Q4600" i="7" s="1"/>
  <c r="R4695" i="7"/>
  <c r="Q4695" i="7" s="1"/>
  <c r="R1998" i="7"/>
  <c r="Q1998" i="7" s="1"/>
  <c r="R217" i="7"/>
  <c r="Q217" i="7" s="1"/>
  <c r="R3723" i="7"/>
  <c r="Q3723" i="7" s="1"/>
  <c r="R1790" i="7"/>
  <c r="Q1790" i="7" s="1"/>
  <c r="R1434" i="7"/>
  <c r="Q1434" i="7" s="1"/>
  <c r="R2259" i="7"/>
  <c r="Q2259" i="7" s="1"/>
  <c r="R1495" i="7"/>
  <c r="Q1495" i="7" s="1"/>
  <c r="R3037" i="7"/>
  <c r="Q3037" i="7" s="1"/>
  <c r="R1146" i="7"/>
  <c r="Q1146" i="7" s="1"/>
  <c r="R4173" i="7"/>
  <c r="Q4173" i="7" s="1"/>
  <c r="R3397" i="7"/>
  <c r="Q3397" i="7" s="1"/>
  <c r="R2334" i="7"/>
  <c r="Q2334" i="7" s="1"/>
  <c r="R4034" i="7"/>
  <c r="Q4034" i="7" s="1"/>
  <c r="R4656" i="7"/>
  <c r="Q4656" i="7" s="1"/>
  <c r="R3337" i="7"/>
  <c r="Q3337" i="7" s="1"/>
  <c r="R1767" i="7"/>
  <c r="Q1767" i="7" s="1"/>
  <c r="R2800" i="7"/>
  <c r="Q2800" i="7" s="1"/>
  <c r="R3850" i="7"/>
  <c r="Q3850" i="7" s="1"/>
  <c r="R364" i="7"/>
  <c r="Q364" i="7" s="1"/>
  <c r="R2993" i="7"/>
  <c r="Q2993" i="7" s="1"/>
  <c r="R4948" i="7"/>
  <c r="Q4948" i="7" s="1"/>
  <c r="R20" i="7"/>
  <c r="Q20" i="7" s="1"/>
  <c r="R4741" i="7"/>
  <c r="Q4741" i="7" s="1"/>
  <c r="R2242" i="7"/>
  <c r="Q2242" i="7" s="1"/>
  <c r="R1616" i="7"/>
  <c r="Q1616" i="7" s="1"/>
  <c r="R3226" i="7"/>
  <c r="Q3226" i="7" s="1"/>
  <c r="R2995" i="7"/>
  <c r="Q2995" i="7" s="1"/>
  <c r="R4616" i="7"/>
  <c r="Q4616" i="7" s="1"/>
  <c r="R2083" i="7"/>
  <c r="Q2083" i="7" s="1"/>
  <c r="R824" i="7"/>
  <c r="Q824" i="7" s="1"/>
  <c r="R946" i="7"/>
  <c r="Q946" i="7" s="1"/>
  <c r="R2291" i="7"/>
  <c r="Q2291" i="7" s="1"/>
  <c r="R786" i="7"/>
  <c r="Q786" i="7" s="1"/>
  <c r="R4121" i="7"/>
  <c r="Q4121" i="7" s="1"/>
  <c r="R2268" i="7"/>
  <c r="Q2268" i="7" s="1"/>
  <c r="R2136" i="7"/>
  <c r="Q2136" i="7" s="1"/>
  <c r="R1458" i="7"/>
  <c r="Q1458" i="7" s="1"/>
  <c r="R1193" i="7"/>
  <c r="Q1193" i="7" s="1"/>
  <c r="R858" i="7"/>
  <c r="Q858" i="7" s="1"/>
  <c r="R980" i="7"/>
  <c r="Q980" i="7" s="1"/>
  <c r="R961" i="7"/>
  <c r="Q961" i="7" s="1"/>
  <c r="R2288" i="7"/>
  <c r="Q2288" i="7" s="1"/>
  <c r="R904" i="7"/>
  <c r="Q904" i="7" s="1"/>
  <c r="R1535" i="7"/>
  <c r="Q1535" i="7" s="1"/>
  <c r="R2245" i="7"/>
  <c r="Q2245" i="7" s="1"/>
  <c r="R1909" i="7"/>
  <c r="Q1909" i="7" s="1"/>
  <c r="R2962" i="7"/>
  <c r="Q2962" i="7" s="1"/>
  <c r="R3615" i="7"/>
  <c r="Q3615" i="7" s="1"/>
  <c r="R3020" i="7"/>
  <c r="Q3020" i="7" s="1"/>
  <c r="R3033" i="7"/>
  <c r="Q3033" i="7" s="1"/>
  <c r="R1203" i="7"/>
  <c r="Q1203" i="7" s="1"/>
  <c r="R4178" i="7"/>
  <c r="Q4178" i="7" s="1"/>
  <c r="R2934" i="7"/>
  <c r="Q2934" i="7" s="1"/>
  <c r="R4183" i="7"/>
  <c r="Q4183" i="7" s="1"/>
  <c r="R588" i="7"/>
  <c r="Q588" i="7" s="1"/>
  <c r="R3260" i="7"/>
  <c r="Q3260" i="7" s="1"/>
  <c r="R2059" i="7"/>
  <c r="Q2059" i="7" s="1"/>
  <c r="R3838" i="7"/>
  <c r="Q3838" i="7" s="1"/>
  <c r="R3954" i="7"/>
  <c r="Q3954" i="7" s="1"/>
  <c r="R2524" i="7"/>
  <c r="Q2524" i="7" s="1"/>
  <c r="R1172" i="7"/>
  <c r="Q1172" i="7" s="1"/>
  <c r="R4230" i="7"/>
  <c r="Q4230" i="7" s="1"/>
  <c r="R3664" i="7"/>
  <c r="Q3664" i="7" s="1"/>
  <c r="R4751" i="7"/>
  <c r="Q4751" i="7" s="1"/>
  <c r="R221" i="7"/>
  <c r="Q221" i="7" s="1"/>
  <c r="R4632" i="7"/>
  <c r="Q4632" i="7" s="1"/>
  <c r="R477" i="7"/>
  <c r="Q477" i="7" s="1"/>
  <c r="R567" i="7"/>
  <c r="Q567" i="7" s="1"/>
  <c r="R306" i="7"/>
  <c r="Q306" i="7" s="1"/>
  <c r="R4639" i="7"/>
  <c r="Q4639" i="7" s="1"/>
  <c r="R4279" i="7"/>
  <c r="Q4279" i="7" s="1"/>
  <c r="R2042" i="7"/>
  <c r="Q2042" i="7" s="1"/>
  <c r="R2696" i="7"/>
  <c r="Q2696" i="7" s="1"/>
  <c r="R883" i="7"/>
  <c r="Q883" i="7" s="1"/>
  <c r="R4847" i="7"/>
  <c r="Q4847" i="7" s="1"/>
  <c r="R4090" i="7"/>
  <c r="Q4090" i="7" s="1"/>
  <c r="R2439" i="7"/>
  <c r="Q2439" i="7" s="1"/>
  <c r="R4265" i="7"/>
  <c r="Q4265" i="7" s="1"/>
  <c r="R2234" i="7"/>
  <c r="Q2234" i="7" s="1"/>
  <c r="R3043" i="7"/>
  <c r="Q3043" i="7" s="1"/>
  <c r="R691" i="7"/>
  <c r="Q691" i="7" s="1"/>
  <c r="R560" i="7"/>
  <c r="Q560" i="7" s="1"/>
  <c r="R2770" i="7"/>
  <c r="Q2770" i="7" s="1"/>
  <c r="R2661" i="7"/>
  <c r="Q2661" i="7" s="1"/>
  <c r="R2860" i="7"/>
  <c r="Q2860" i="7" s="1"/>
  <c r="R4731" i="7"/>
  <c r="Q4731" i="7" s="1"/>
  <c r="R4367" i="7"/>
  <c r="Q4367" i="7" s="1"/>
  <c r="R3841" i="7"/>
  <c r="Q3841" i="7" s="1"/>
  <c r="R1521" i="7"/>
  <c r="Q1521" i="7" s="1"/>
  <c r="R4470" i="7"/>
  <c r="Q4470" i="7" s="1"/>
  <c r="R3767" i="7"/>
  <c r="Q3767" i="7" s="1"/>
  <c r="R2284" i="7"/>
  <c r="Q2284" i="7" s="1"/>
  <c r="R3373" i="7"/>
  <c r="Q3373" i="7" s="1"/>
  <c r="R1596" i="7"/>
  <c r="Q1596" i="7" s="1"/>
  <c r="R2427" i="7"/>
  <c r="Q2427" i="7" s="1"/>
  <c r="R4339" i="7"/>
  <c r="Q4339" i="7" s="1"/>
  <c r="R3845" i="7"/>
  <c r="Q3845" i="7" s="1"/>
  <c r="R4650" i="7"/>
  <c r="Q4650" i="7" s="1"/>
  <c r="R4576" i="7"/>
  <c r="Q4576" i="7" s="1"/>
  <c r="R4577" i="7"/>
  <c r="Q4577" i="7" s="1"/>
  <c r="R408" i="7"/>
  <c r="Q408" i="7" s="1"/>
  <c r="R3970" i="7"/>
  <c r="Q3970" i="7" s="1"/>
  <c r="R460" i="7"/>
  <c r="Q460" i="7" s="1"/>
  <c r="R964" i="7"/>
  <c r="Q964" i="7" s="1"/>
  <c r="R2567" i="7"/>
  <c r="Q2567" i="7" s="1"/>
  <c r="R3905" i="7"/>
  <c r="Q3905" i="7" s="1"/>
  <c r="R3879" i="7"/>
  <c r="Q3879" i="7" s="1"/>
  <c r="R2595" i="7"/>
  <c r="Q2595" i="7" s="1"/>
  <c r="R690" i="7"/>
  <c r="Q690" i="7" s="1"/>
  <c r="R433" i="7"/>
  <c r="Q433" i="7" s="1"/>
  <c r="R2813" i="7"/>
  <c r="Q2813" i="7" s="1"/>
  <c r="R4887" i="7"/>
  <c r="Q4887" i="7" s="1"/>
  <c r="R3965" i="7"/>
  <c r="Q3965" i="7" s="1"/>
  <c r="R2143" i="7"/>
  <c r="Q2143" i="7" s="1"/>
  <c r="R1092" i="7"/>
  <c r="Q1092" i="7" s="1"/>
  <c r="R719" i="7"/>
  <c r="Q719" i="7" s="1"/>
  <c r="R65" i="7"/>
  <c r="Q65" i="7" s="1"/>
  <c r="R902" i="7"/>
  <c r="Q902" i="7" s="1"/>
  <c r="R2901" i="7"/>
  <c r="Q2901" i="7" s="1"/>
  <c r="R2322" i="7"/>
  <c r="Q2322" i="7" s="1"/>
  <c r="R2174" i="7"/>
  <c r="Q2174" i="7" s="1"/>
  <c r="R1182" i="7"/>
  <c r="Q1182" i="7" s="1"/>
  <c r="R822" i="7"/>
  <c r="Q822" i="7" s="1"/>
  <c r="R4820" i="7"/>
  <c r="Q4820" i="7" s="1"/>
  <c r="R663" i="7"/>
  <c r="Q663" i="7" s="1"/>
  <c r="R1588" i="7"/>
  <c r="Q1588" i="7" s="1"/>
  <c r="R2619" i="7"/>
  <c r="Q2619" i="7" s="1"/>
  <c r="R1650" i="7"/>
  <c r="Q1650" i="7" s="1"/>
  <c r="R1806" i="7"/>
  <c r="Q1806" i="7" s="1"/>
  <c r="R2532" i="7"/>
  <c r="Q2532" i="7" s="1"/>
  <c r="R2510" i="7"/>
  <c r="Q2510" i="7" s="1"/>
  <c r="R1895" i="7"/>
  <c r="Q1895" i="7" s="1"/>
  <c r="R3734" i="7"/>
  <c r="Q3734" i="7" s="1"/>
  <c r="R3448" i="7"/>
  <c r="Q3448" i="7" s="1"/>
  <c r="R3238" i="7"/>
  <c r="Q3238" i="7" s="1"/>
  <c r="R1580" i="7"/>
  <c r="Q1580" i="7" s="1"/>
  <c r="R747" i="7"/>
  <c r="Q747" i="7" s="1"/>
  <c r="R3201" i="7"/>
  <c r="Q3201" i="7" s="1"/>
  <c r="R4495" i="7"/>
  <c r="Q4495" i="7" s="1"/>
  <c r="R2374" i="7"/>
  <c r="Q2374" i="7" s="1"/>
  <c r="R3474" i="7"/>
  <c r="Q3474" i="7" s="1"/>
  <c r="R2671" i="7"/>
  <c r="Q2671" i="7" s="1"/>
  <c r="R3276" i="7"/>
  <c r="Q3276" i="7" s="1"/>
  <c r="R2666" i="7"/>
  <c r="Q2666" i="7" s="1"/>
  <c r="R1868" i="7"/>
  <c r="Q1868" i="7" s="1"/>
  <c r="R3019" i="7"/>
  <c r="Q3019" i="7" s="1"/>
  <c r="R4453" i="7"/>
  <c r="Q4453" i="7" s="1"/>
  <c r="R3548" i="7"/>
  <c r="Q3548" i="7" s="1"/>
  <c r="R252" i="7"/>
  <c r="Q252" i="7" s="1"/>
  <c r="R276" i="7"/>
  <c r="Q276" i="7" s="1"/>
  <c r="R4466" i="7"/>
  <c r="Q4466" i="7" s="1"/>
  <c r="R4958" i="7"/>
  <c r="Q4958" i="7" s="1"/>
  <c r="R101" i="7"/>
  <c r="Q101" i="7" s="1"/>
  <c r="R119" i="7"/>
  <c r="Q119" i="7" s="1"/>
  <c r="R4966" i="7"/>
  <c r="Q4966" i="7" s="1"/>
  <c r="R2468" i="7"/>
  <c r="Q2468" i="7" s="1"/>
  <c r="R2931" i="7"/>
  <c r="Q2931" i="7" s="1"/>
  <c r="R851" i="7"/>
  <c r="Q851" i="7" s="1"/>
  <c r="R1623" i="7"/>
  <c r="Q1623" i="7" s="1"/>
  <c r="R1890" i="7"/>
  <c r="Q1890" i="7" s="1"/>
  <c r="R1041" i="7"/>
  <c r="Q1041" i="7" s="1"/>
  <c r="R998" i="7"/>
  <c r="Q998" i="7" s="1"/>
  <c r="R507" i="7"/>
  <c r="Q507" i="7" s="1"/>
  <c r="R2271" i="7"/>
  <c r="Q2271" i="7" s="1"/>
  <c r="R1926" i="7"/>
  <c r="Q1926" i="7" s="1"/>
  <c r="R1022" i="7"/>
  <c r="Q1022" i="7" s="1"/>
  <c r="R2071" i="7"/>
  <c r="Q2071" i="7" s="1"/>
  <c r="R1217" i="7"/>
  <c r="Q1217" i="7" s="1"/>
  <c r="R1979" i="7"/>
  <c r="Q1979" i="7" s="1"/>
  <c r="R2663" i="7"/>
  <c r="Q2663" i="7" s="1"/>
  <c r="R2547" i="7"/>
  <c r="Q2547" i="7" s="1"/>
  <c r="R2309" i="7"/>
  <c r="Q2309" i="7" s="1"/>
  <c r="R2210" i="7"/>
  <c r="Q2210" i="7" s="1"/>
  <c r="R924" i="7"/>
  <c r="Q924" i="7" s="1"/>
  <c r="R2090" i="7"/>
  <c r="Q2090" i="7" s="1"/>
  <c r="R3711" i="7"/>
  <c r="Q3711" i="7" s="1"/>
  <c r="R2224" i="7"/>
  <c r="Q2224" i="7" s="1"/>
  <c r="R2156" i="7"/>
  <c r="Q2156" i="7" s="1"/>
  <c r="R3649" i="7"/>
  <c r="Q3649" i="7" s="1"/>
  <c r="R4912" i="7"/>
  <c r="Q4912" i="7" s="1"/>
  <c r="R3108" i="7"/>
  <c r="Q3108" i="7" s="1"/>
  <c r="R3745" i="7"/>
  <c r="Q3745" i="7" s="1"/>
  <c r="R1145" i="7"/>
  <c r="Q1145" i="7" s="1"/>
  <c r="R2843" i="7"/>
  <c r="Q2843" i="7" s="1"/>
  <c r="R3385" i="7"/>
  <c r="Q3385" i="7" s="1"/>
  <c r="R2525" i="7"/>
  <c r="Q2525" i="7" s="1"/>
  <c r="R3228" i="7"/>
  <c r="Q3228" i="7" s="1"/>
  <c r="R4120" i="7"/>
  <c r="Q4120" i="7" s="1"/>
  <c r="R2236" i="7"/>
  <c r="Q2236" i="7" s="1"/>
  <c r="R468" i="7"/>
  <c r="Q468" i="7" s="1"/>
  <c r="R4856" i="7"/>
  <c r="Q4856" i="7" s="1"/>
  <c r="R4571" i="7"/>
  <c r="Q4571" i="7" s="1"/>
  <c r="R85" i="7"/>
  <c r="Q85" i="7" s="1"/>
  <c r="R497" i="7"/>
  <c r="Q497" i="7" s="1"/>
  <c r="R317" i="7"/>
  <c r="Q317" i="7" s="1"/>
  <c r="R223" i="7"/>
  <c r="Q223" i="7" s="1"/>
  <c r="R3938" i="7"/>
  <c r="Q3938" i="7" s="1"/>
  <c r="R3789" i="7"/>
  <c r="Q3789" i="7" s="1"/>
  <c r="R1826" i="7"/>
  <c r="Q1826" i="7" s="1"/>
  <c r="R639" i="7"/>
  <c r="Q639" i="7" s="1"/>
  <c r="R4675" i="7"/>
  <c r="Q4675" i="7" s="1"/>
  <c r="R3221" i="7"/>
  <c r="Q3221" i="7" s="1"/>
  <c r="R2474" i="7"/>
  <c r="Q2474" i="7" s="1"/>
  <c r="R137" i="7"/>
  <c r="Q137" i="7" s="1"/>
  <c r="R4074" i="7"/>
  <c r="Q4074" i="7" s="1"/>
  <c r="R2272" i="7"/>
  <c r="Q2272" i="7" s="1"/>
  <c r="R1707" i="7"/>
  <c r="Q1707" i="7" s="1"/>
  <c r="R3050" i="7"/>
  <c r="Q3050" i="7" s="1"/>
  <c r="R2591" i="7"/>
  <c r="Q2591" i="7" s="1"/>
  <c r="R3072" i="7"/>
  <c r="Q3072" i="7" s="1"/>
  <c r="R1320" i="7"/>
  <c r="Q1320" i="7" s="1"/>
  <c r="R453" i="7"/>
  <c r="Q453" i="7" s="1"/>
  <c r="R3447" i="7"/>
  <c r="Q3447" i="7" s="1"/>
  <c r="R1149" i="7"/>
  <c r="Q1149" i="7" s="1"/>
  <c r="R788" i="7"/>
  <c r="Q788" i="7" s="1"/>
  <c r="R1357" i="7"/>
  <c r="Q1357" i="7" s="1"/>
  <c r="R2017" i="7"/>
  <c r="Q2017" i="7" s="1"/>
  <c r="R2817" i="7"/>
  <c r="Q2817" i="7" s="1"/>
  <c r="R2626" i="7"/>
  <c r="Q2626" i="7" s="1"/>
  <c r="R2455" i="7"/>
  <c r="Q2455" i="7" s="1"/>
  <c r="R2465" i="7"/>
  <c r="Q2465" i="7" s="1"/>
  <c r="R1760" i="7"/>
  <c r="Q1760" i="7" s="1"/>
  <c r="R2519" i="7"/>
  <c r="Q2519" i="7" s="1"/>
  <c r="R3835" i="7"/>
  <c r="Q3835" i="7" s="1"/>
  <c r="R2858" i="7"/>
  <c r="Q2858" i="7" s="1"/>
  <c r="R2382" i="7"/>
  <c r="Q2382" i="7" s="1"/>
  <c r="R3946" i="7"/>
  <c r="Q3946" i="7" s="1"/>
  <c r="R22" i="7"/>
  <c r="Q22" i="7" s="1"/>
  <c r="R3229" i="7"/>
  <c r="Q3229" i="7" s="1"/>
  <c r="R3764" i="7"/>
  <c r="Q3764" i="7" s="1"/>
  <c r="R1835" i="7"/>
  <c r="Q1835" i="7" s="1"/>
  <c r="R2894" i="7"/>
  <c r="Q2894" i="7" s="1"/>
  <c r="R3527" i="7"/>
  <c r="Q3527" i="7" s="1"/>
  <c r="R2700" i="7"/>
  <c r="Q2700" i="7" s="1"/>
  <c r="R3857" i="7"/>
  <c r="Q3857" i="7" s="1"/>
  <c r="R4219" i="7"/>
  <c r="Q4219" i="7" s="1"/>
  <c r="R3961" i="7"/>
  <c r="Q3961" i="7" s="1"/>
  <c r="R547" i="7"/>
  <c r="Q547" i="7" s="1"/>
  <c r="R3939" i="7"/>
  <c r="Q3939" i="7" s="1"/>
  <c r="R4592" i="7"/>
  <c r="Q4592" i="7" s="1"/>
  <c r="R184" i="7"/>
  <c r="Q184" i="7" s="1"/>
  <c r="R52" i="7"/>
  <c r="Q52" i="7" s="1"/>
  <c r="R404" i="7"/>
  <c r="Q404" i="7" s="1"/>
  <c r="R4619" i="7"/>
  <c r="Q4619" i="7" s="1"/>
  <c r="R4057" i="7"/>
  <c r="Q4057" i="7" s="1"/>
  <c r="R3576" i="7"/>
  <c r="Q3576" i="7" s="1"/>
  <c r="R1853" i="7"/>
  <c r="Q1853" i="7" s="1"/>
  <c r="R2911" i="7"/>
  <c r="Q2911" i="7" s="1"/>
  <c r="R4413" i="7"/>
  <c r="Q4413" i="7" s="1"/>
  <c r="R4448" i="7"/>
  <c r="Q4448" i="7" s="1"/>
  <c r="R1717" i="7"/>
  <c r="Q1717" i="7" s="1"/>
  <c r="R3182" i="7"/>
  <c r="Q3182" i="7" s="1"/>
  <c r="R4220" i="7"/>
  <c r="Q4220" i="7" s="1"/>
  <c r="R3752" i="7"/>
  <c r="Q3752" i="7" s="1"/>
  <c r="R2146" i="7"/>
  <c r="Q2146" i="7" s="1"/>
  <c r="R4682" i="7"/>
  <c r="Q4682" i="7" s="1"/>
  <c r="R3449" i="7"/>
  <c r="Q3449" i="7" s="1"/>
  <c r="R3852" i="7"/>
  <c r="Q3852" i="7" s="1"/>
  <c r="R2158" i="7"/>
  <c r="Q2158" i="7" s="1"/>
  <c r="R34" i="7"/>
  <c r="Q34" i="7" s="1"/>
  <c r="R4524" i="7"/>
  <c r="Q4524" i="7" s="1"/>
  <c r="R677" i="7"/>
  <c r="Q677" i="7" s="1"/>
  <c r="R2811" i="7"/>
  <c r="Q2811" i="7" s="1"/>
  <c r="R2375" i="7"/>
  <c r="Q2375" i="7" s="1"/>
  <c r="R4542" i="7"/>
  <c r="Q4542" i="7" s="1"/>
  <c r="R3997" i="7"/>
  <c r="Q3997" i="7" s="1"/>
  <c r="R2139" i="7"/>
  <c r="Q2139" i="7" s="1"/>
  <c r="R2190" i="7"/>
  <c r="Q2190" i="7" s="1"/>
  <c r="R1002" i="7"/>
  <c r="Q1002" i="7" s="1"/>
  <c r="R833" i="7"/>
  <c r="Q833" i="7" s="1"/>
  <c r="R847" i="7"/>
  <c r="Q847" i="7" s="1"/>
  <c r="R4653" i="7"/>
  <c r="Q4653" i="7" s="1"/>
  <c r="R584" i="7"/>
  <c r="Q584" i="7" s="1"/>
  <c r="R4563" i="7"/>
  <c r="Q4563" i="7" s="1"/>
  <c r="R4641" i="7"/>
  <c r="Q4641" i="7" s="1"/>
  <c r="R36" i="7"/>
  <c r="Q36" i="7" s="1"/>
  <c r="R414" i="7"/>
  <c r="Q414" i="7" s="1"/>
  <c r="R4822" i="7"/>
  <c r="Q4822" i="7" s="1"/>
  <c r="R4450" i="7"/>
  <c r="Q4450" i="7" s="1"/>
  <c r="R3948" i="7"/>
  <c r="Q3948" i="7" s="1"/>
  <c r="R957" i="7"/>
  <c r="Q957" i="7" s="1"/>
  <c r="R1344" i="7"/>
  <c r="Q1344" i="7" s="1"/>
  <c r="R1433" i="7"/>
  <c r="Q1433" i="7" s="1"/>
  <c r="R773" i="7"/>
  <c r="Q773" i="7" s="1"/>
  <c r="R1428" i="7"/>
  <c r="Q1428" i="7" s="1"/>
  <c r="R1346" i="7"/>
  <c r="Q1346" i="7" s="1"/>
  <c r="R857" i="7"/>
  <c r="Q857" i="7" s="1"/>
  <c r="R2831" i="7"/>
  <c r="Q2831" i="7" s="1"/>
  <c r="R659" i="7"/>
  <c r="Q659" i="7" s="1"/>
  <c r="R3406" i="7"/>
  <c r="Q3406" i="7" s="1"/>
  <c r="R2243" i="7"/>
  <c r="Q2243" i="7" s="1"/>
  <c r="R1411" i="7"/>
  <c r="Q1411" i="7" s="1"/>
  <c r="R4157" i="7"/>
  <c r="Q4157" i="7" s="1"/>
  <c r="R3584" i="7"/>
  <c r="Q3584" i="7" s="1"/>
  <c r="R3088" i="7"/>
  <c r="Q3088" i="7" s="1"/>
  <c r="R54" i="7"/>
  <c r="Q54" i="7" s="1"/>
  <c r="R4992" i="7"/>
  <c r="Q4992" i="7" s="1"/>
  <c r="R3996" i="7"/>
  <c r="Q3996" i="7" s="1"/>
  <c r="R3410" i="7"/>
  <c r="Q3410" i="7" s="1"/>
  <c r="R4018" i="7"/>
  <c r="Q4018" i="7" s="1"/>
  <c r="R2373" i="7"/>
  <c r="Q2373" i="7" s="1"/>
  <c r="R3106" i="7"/>
  <c r="Q3106" i="7" s="1"/>
  <c r="R3873" i="7"/>
  <c r="Q3873" i="7" s="1"/>
  <c r="R4055" i="7"/>
  <c r="Q4055" i="7" s="1"/>
  <c r="R4865" i="7"/>
  <c r="Q4865" i="7" s="1"/>
  <c r="R4831" i="7"/>
  <c r="Q4831" i="7" s="1"/>
  <c r="R4968" i="7"/>
  <c r="Q4968" i="7" s="1"/>
  <c r="R425" i="7"/>
  <c r="Q425" i="7" s="1"/>
  <c r="R79" i="7"/>
  <c r="Q79" i="7" s="1"/>
  <c r="R376" i="7"/>
  <c r="Q376" i="7" s="1"/>
  <c r="R59" i="7"/>
  <c r="Q59" i="7" s="1"/>
  <c r="R3259" i="7"/>
  <c r="Q3259" i="7" s="1"/>
  <c r="R2287" i="7"/>
  <c r="Q2287" i="7" s="1"/>
  <c r="R1036" i="7"/>
  <c r="Q1036" i="7" s="1"/>
  <c r="R251" i="7"/>
  <c r="Q251" i="7" s="1"/>
  <c r="R3607" i="7"/>
  <c r="Q3607" i="7" s="1"/>
  <c r="R3832" i="7"/>
  <c r="Q3832" i="7" s="1"/>
  <c r="R3024" i="7"/>
  <c r="Q3024" i="7" s="1"/>
  <c r="R3555" i="7"/>
  <c r="Q3555" i="7" s="1"/>
  <c r="R2331" i="7"/>
  <c r="Q2331" i="7" s="1"/>
  <c r="R1710" i="7"/>
  <c r="Q1710" i="7" s="1"/>
  <c r="R1990" i="7"/>
  <c r="Q1990" i="7" s="1"/>
  <c r="R2983" i="7"/>
  <c r="Q2983" i="7" s="1"/>
  <c r="R1496" i="7"/>
  <c r="Q1496" i="7" s="1"/>
  <c r="R1007" i="7"/>
  <c r="Q1007" i="7" s="1"/>
  <c r="R4634" i="7"/>
  <c r="Q4634" i="7" s="1"/>
  <c r="R1249" i="7"/>
  <c r="Q1249" i="7" s="1"/>
  <c r="R1723" i="7"/>
  <c r="Q1723" i="7" s="1"/>
  <c r="R3194" i="7"/>
  <c r="Q3194" i="7" s="1"/>
  <c r="R3772" i="7"/>
  <c r="Q3772" i="7" s="1"/>
  <c r="R1825" i="7"/>
  <c r="Q1825" i="7" s="1"/>
  <c r="R4626" i="7"/>
  <c r="Q4626" i="7" s="1"/>
  <c r="R3480" i="7"/>
  <c r="Q3480" i="7" s="1"/>
  <c r="R1077" i="7"/>
  <c r="Q1077" i="7" s="1"/>
  <c r="R962" i="7"/>
  <c r="Q962" i="7" s="1"/>
  <c r="R1173" i="7"/>
  <c r="Q1173" i="7" s="1"/>
  <c r="R1512" i="7"/>
  <c r="Q1512" i="7" s="1"/>
  <c r="R1773" i="7"/>
  <c r="Q1773" i="7" s="1"/>
  <c r="R1370" i="7"/>
  <c r="Q1370" i="7" s="1"/>
  <c r="R1758" i="7"/>
  <c r="Q1758" i="7" s="1"/>
  <c r="R3400" i="7"/>
  <c r="Q3400" i="7" s="1"/>
  <c r="R2279" i="7"/>
  <c r="Q2279" i="7" s="1"/>
  <c r="R2018" i="7"/>
  <c r="Q2018" i="7" s="1"/>
  <c r="R2994" i="7"/>
  <c r="Q2994" i="7" s="1"/>
  <c r="R2992" i="7"/>
  <c r="Q2992" i="7" s="1"/>
  <c r="R2443" i="7"/>
  <c r="Q2443" i="7" s="1"/>
  <c r="R4376" i="7"/>
  <c r="Q4376" i="7" s="1"/>
  <c r="R3177" i="7"/>
  <c r="Q3177" i="7" s="1"/>
  <c r="R3324" i="7"/>
  <c r="Q3324" i="7" s="1"/>
  <c r="R428" i="7"/>
  <c r="Q428" i="7" s="1"/>
  <c r="R4329" i="7"/>
  <c r="Q4329" i="7" s="1"/>
  <c r="R2621" i="7"/>
  <c r="Q2621" i="7" s="1"/>
  <c r="R3581" i="7"/>
  <c r="Q3581" i="7" s="1"/>
  <c r="R3189" i="7"/>
  <c r="Q3189" i="7" s="1"/>
  <c r="R4293" i="7"/>
  <c r="Q4293" i="7" s="1"/>
  <c r="R3330" i="7"/>
  <c r="Q3330" i="7" s="1"/>
  <c r="R4684" i="7"/>
  <c r="Q4684" i="7" s="1"/>
  <c r="R484" i="7"/>
  <c r="Q484" i="7" s="1"/>
  <c r="R4294" i="7"/>
  <c r="Q4294" i="7" s="1"/>
  <c r="R3667" i="7"/>
  <c r="Q3667" i="7" s="1"/>
  <c r="R417" i="7"/>
  <c r="Q417" i="7" s="1"/>
  <c r="R594" i="7"/>
  <c r="Q594" i="7" s="1"/>
  <c r="R539" i="7"/>
  <c r="Q539" i="7" s="1"/>
  <c r="R3713" i="7"/>
  <c r="Q3713" i="7" s="1"/>
  <c r="R2118" i="7"/>
  <c r="Q2118" i="7" s="1"/>
  <c r="R3125" i="7"/>
  <c r="Q3125" i="7" s="1"/>
  <c r="R1083" i="7"/>
  <c r="Q1083" i="7" s="1"/>
  <c r="R4834" i="7"/>
  <c r="Q4834" i="7" s="1"/>
  <c r="R3417" i="7"/>
  <c r="Q3417" i="7" s="1"/>
  <c r="R1859" i="7"/>
  <c r="Q1859" i="7" s="1"/>
  <c r="R4672" i="7"/>
  <c r="Q4672" i="7" s="1"/>
  <c r="R2760" i="7"/>
  <c r="Q2760" i="7" s="1"/>
  <c r="R3208" i="7"/>
  <c r="Q3208" i="7" s="1"/>
  <c r="R2737" i="7"/>
  <c r="Q2737" i="7" s="1"/>
  <c r="R58" i="7"/>
  <c r="Q58" i="7" s="1"/>
  <c r="R645" i="7"/>
  <c r="Q645" i="7" s="1"/>
  <c r="R1010" i="7"/>
  <c r="Q1010" i="7" s="1"/>
  <c r="R1246" i="7"/>
  <c r="Q1246" i="7" s="1"/>
  <c r="R1802" i="7"/>
  <c r="Q1802" i="7" s="1"/>
  <c r="R2077" i="7"/>
  <c r="Q2077" i="7" s="1"/>
  <c r="R1384" i="7"/>
  <c r="Q1384" i="7" s="1"/>
  <c r="R1972" i="7"/>
  <c r="Q1972" i="7" s="1"/>
  <c r="R3539" i="7"/>
  <c r="Q3539" i="7" s="1"/>
  <c r="R2527" i="7"/>
  <c r="Q2527" i="7" s="1"/>
  <c r="R2226" i="7"/>
  <c r="Q2226" i="7" s="1"/>
  <c r="R3257" i="7"/>
  <c r="Q3257" i="7" s="1"/>
  <c r="R3031" i="7"/>
  <c r="Q3031" i="7" s="1"/>
  <c r="R2467" i="7"/>
  <c r="Q2467" i="7" s="1"/>
  <c r="R4760" i="7"/>
  <c r="Q4760" i="7" s="1"/>
  <c r="R1681" i="7"/>
  <c r="Q1681" i="7" s="1"/>
  <c r="R3709" i="7"/>
  <c r="Q3709" i="7" s="1"/>
  <c r="R1759" i="7"/>
  <c r="Q1759" i="7" s="1"/>
  <c r="R4510" i="7"/>
  <c r="Q4510" i="7" s="1"/>
  <c r="R3610" i="7"/>
  <c r="Q3610" i="7" s="1"/>
  <c r="R3215" i="7"/>
  <c r="Q3215" i="7" s="1"/>
  <c r="R3750" i="7"/>
  <c r="Q3750" i="7" s="1"/>
  <c r="R4430" i="7"/>
  <c r="Q4430" i="7" s="1"/>
  <c r="R3369" i="7"/>
  <c r="Q3369" i="7" s="1"/>
  <c r="R3291" i="7"/>
  <c r="Q3291" i="7" s="1"/>
  <c r="R4318" i="7"/>
  <c r="Q4318" i="7" s="1"/>
  <c r="R4598" i="7"/>
  <c r="Q4598" i="7" s="1"/>
  <c r="R4613" i="7"/>
  <c r="Q4613" i="7" s="1"/>
  <c r="R4543" i="7"/>
  <c r="Q4543" i="7" s="1"/>
  <c r="R4915" i="7"/>
  <c r="Q4915" i="7" s="1"/>
  <c r="R143" i="7"/>
  <c r="Q143" i="7" s="1"/>
  <c r="R4231" i="7"/>
  <c r="Q4231" i="7" s="1"/>
  <c r="R3509" i="7"/>
  <c r="Q3509" i="7" s="1"/>
  <c r="R2821" i="7"/>
  <c r="Q2821" i="7" s="1"/>
  <c r="R1675" i="7"/>
  <c r="Q1675" i="7" s="1"/>
  <c r="R4148" i="7"/>
  <c r="Q4148" i="7" s="1"/>
  <c r="R4332" i="7"/>
  <c r="Q4332" i="7" s="1"/>
  <c r="R2903" i="7"/>
  <c r="Q2903" i="7" s="1"/>
  <c r="R4195" i="7"/>
  <c r="Q4195" i="7" s="1"/>
  <c r="R4557" i="7"/>
  <c r="Q4557" i="7" s="1"/>
  <c r="R2681" i="7"/>
  <c r="Q2681" i="7" s="1"/>
  <c r="R861" i="7"/>
  <c r="Q861" i="7" s="1"/>
  <c r="R155" i="7"/>
  <c r="Q155" i="7" s="1"/>
  <c r="R1684" i="7"/>
  <c r="Q1684" i="7" s="1"/>
  <c r="R3636" i="7"/>
  <c r="Q3636" i="7" s="1"/>
  <c r="R2487" i="7"/>
  <c r="Q2487" i="7" s="1"/>
  <c r="R4938" i="7"/>
  <c r="Q4938" i="7" s="1"/>
  <c r="R4959" i="7"/>
  <c r="Q4959" i="7" s="1"/>
  <c r="R1694" i="7"/>
  <c r="Q1694" i="7" s="1"/>
  <c r="R1307" i="7"/>
  <c r="Q1307" i="7" s="1"/>
  <c r="R2570" i="7"/>
  <c r="Q2570" i="7" s="1"/>
  <c r="R2539" i="7"/>
  <c r="Q2539" i="7" s="1"/>
  <c r="R2096" i="7"/>
  <c r="Q2096" i="7" s="1"/>
  <c r="R1889" i="7"/>
  <c r="Q1889" i="7" s="1"/>
  <c r="R1618" i="7"/>
  <c r="Q1618" i="7" s="1"/>
  <c r="R4152" i="7"/>
  <c r="Q4152" i="7" s="1"/>
  <c r="R2952" i="7"/>
  <c r="Q2952" i="7" s="1"/>
  <c r="R1676" i="7"/>
  <c r="Q1676" i="7" s="1"/>
  <c r="R4472" i="7"/>
  <c r="Q4472" i="7" s="1"/>
  <c r="R4262" i="7"/>
  <c r="Q4262" i="7" s="1"/>
  <c r="R2390" i="7"/>
  <c r="Q2390" i="7" s="1"/>
  <c r="R3450" i="7"/>
  <c r="Q3450" i="7" s="1"/>
  <c r="R3934" i="7"/>
  <c r="Q3934" i="7" s="1"/>
  <c r="R2571" i="7"/>
  <c r="Q2571" i="7" s="1"/>
  <c r="R4198" i="7"/>
  <c r="Q4198" i="7" s="1"/>
  <c r="R3266" i="7"/>
  <c r="Q3266" i="7" s="1"/>
  <c r="R445" i="7"/>
  <c r="Q445" i="7" s="1"/>
  <c r="R4640" i="7"/>
  <c r="Q4640" i="7" s="1"/>
  <c r="R4646" i="7"/>
  <c r="Q4646" i="7" s="1"/>
  <c r="R233" i="7"/>
  <c r="Q233" i="7" s="1"/>
  <c r="R511" i="7"/>
  <c r="Q511" i="7" s="1"/>
  <c r="R193" i="7"/>
  <c r="Q193" i="7" s="1"/>
  <c r="R2596" i="7"/>
  <c r="Q2596" i="7" s="1"/>
  <c r="R2343" i="7"/>
  <c r="Q2343" i="7" s="1"/>
  <c r="R4867" i="7"/>
  <c r="Q4867" i="7" s="1"/>
  <c r="R4166" i="7"/>
  <c r="Q4166" i="7" s="1"/>
  <c r="R2177" i="7"/>
  <c r="Q2177" i="7" s="1"/>
  <c r="R3430" i="7"/>
  <c r="Q3430" i="7" s="1"/>
  <c r="R3090" i="7"/>
  <c r="Q3090" i="7" s="1"/>
  <c r="R1403" i="7"/>
  <c r="Q1403" i="7" s="1"/>
  <c r="R4269" i="7"/>
  <c r="Q4269" i="7" s="1"/>
  <c r="R1520" i="7"/>
  <c r="Q1520" i="7" s="1"/>
  <c r="R1402" i="7"/>
  <c r="Q1402" i="7" s="1"/>
  <c r="R3940" i="7"/>
  <c r="Q3940" i="7" s="1"/>
  <c r="R1715" i="7"/>
  <c r="Q1715" i="7" s="1"/>
  <c r="R255" i="7"/>
  <c r="Q255" i="7" s="1"/>
  <c r="R1488" i="7"/>
  <c r="Q1488" i="7" s="1"/>
  <c r="R3299" i="7"/>
  <c r="Q3299" i="7" s="1"/>
  <c r="R95" i="7"/>
  <c r="Q95" i="7" s="1"/>
  <c r="R2854" i="7"/>
  <c r="Q2854" i="7" s="1"/>
  <c r="R1380" i="7"/>
  <c r="Q1380" i="7" s="1"/>
  <c r="R2778" i="7"/>
  <c r="Q2778" i="7" s="1"/>
  <c r="R4853" i="7"/>
  <c r="Q4853" i="7" s="1"/>
  <c r="R4907" i="7"/>
  <c r="Q4907" i="7" s="1"/>
  <c r="R4782" i="7"/>
  <c r="Q4782" i="7" s="1"/>
  <c r="R122" i="7"/>
  <c r="Q122" i="7" s="1"/>
  <c r="R4949" i="7"/>
  <c r="Q4949" i="7" s="1"/>
  <c r="R80" i="7"/>
  <c r="Q80" i="7" s="1"/>
  <c r="R576" i="7"/>
  <c r="Q576" i="7" s="1"/>
  <c r="R4769" i="7"/>
  <c r="Q4769" i="7" s="1"/>
  <c r="R1156" i="7"/>
  <c r="Q1156" i="7" s="1"/>
  <c r="R4714" i="7"/>
  <c r="Q4714" i="7" s="1"/>
  <c r="R3388" i="7"/>
  <c r="Q3388" i="7" s="1"/>
  <c r="R3916" i="7"/>
  <c r="Q3916" i="7" s="1"/>
  <c r="R1017" i="7"/>
  <c r="Q1017" i="7" s="1"/>
  <c r="R4382" i="7"/>
  <c r="Q4382" i="7" s="1"/>
  <c r="R4110" i="7"/>
  <c r="Q4110" i="7" s="1"/>
  <c r="R432" i="7"/>
  <c r="Q432" i="7" s="1"/>
  <c r="R1373" i="7"/>
  <c r="Q1373" i="7" s="1"/>
  <c r="R3994" i="7"/>
  <c r="Q3994" i="7" s="1"/>
  <c r="R650" i="7"/>
  <c r="Q650" i="7" s="1"/>
  <c r="R2239" i="7"/>
  <c r="Q2239" i="7" s="1"/>
  <c r="R3112" i="7"/>
  <c r="Q3112" i="7" s="1"/>
  <c r="R2706" i="7"/>
  <c r="Q2706" i="7" s="1"/>
  <c r="R2731" i="7"/>
  <c r="Q2731" i="7" s="1"/>
  <c r="R2218" i="7"/>
  <c r="Q2218" i="7" s="1"/>
  <c r="R628" i="7"/>
  <c r="Q628" i="7" s="1"/>
  <c r="R3544" i="7"/>
  <c r="Q3544" i="7" s="1"/>
  <c r="R1244" i="7"/>
  <c r="Q1244" i="7" s="1"/>
  <c r="R4604" i="7"/>
  <c r="Q4604" i="7" s="1"/>
  <c r="R2063" i="7"/>
  <c r="Q2063" i="7" s="1"/>
  <c r="R1579" i="7"/>
  <c r="Q1579" i="7" s="1"/>
  <c r="R2396" i="7"/>
  <c r="Q2396" i="7" s="1"/>
  <c r="R110" i="7"/>
  <c r="Q110" i="7" s="1"/>
  <c r="R3391" i="7"/>
  <c r="Q3391" i="7" s="1"/>
  <c r="R235" i="7"/>
  <c r="Q235" i="7" s="1"/>
  <c r="R724" i="7"/>
  <c r="Q724" i="7" s="1"/>
  <c r="R1232" i="7"/>
  <c r="Q1232" i="7" s="1"/>
  <c r="R4002" i="7"/>
  <c r="Q4002" i="7" s="1"/>
  <c r="R689" i="7"/>
  <c r="Q689" i="7" s="1"/>
  <c r="R2757" i="7"/>
  <c r="Q2757" i="7" s="1"/>
  <c r="R2070" i="7"/>
  <c r="Q2070" i="7" s="1"/>
  <c r="R1977" i="7"/>
  <c r="Q1977" i="7" s="1"/>
  <c r="R1015" i="7"/>
  <c r="Q1015" i="7" s="1"/>
  <c r="R817" i="7"/>
  <c r="Q817" i="7" s="1"/>
  <c r="R1364" i="7"/>
  <c r="Q1364" i="7" s="1"/>
  <c r="R2892" i="7"/>
  <c r="Q2892" i="7" s="1"/>
  <c r="R841" i="7"/>
  <c r="Q841" i="7" s="1"/>
  <c r="R1635" i="7"/>
  <c r="Q1635" i="7" s="1"/>
  <c r="R2917" i="7"/>
  <c r="Q2917" i="7" s="1"/>
  <c r="R2964" i="7"/>
  <c r="Q2964" i="7" s="1"/>
  <c r="R4325" i="7"/>
  <c r="Q4325" i="7" s="1"/>
  <c r="R3599" i="7"/>
  <c r="Q3599" i="7" s="1"/>
  <c r="R2564" i="7"/>
  <c r="Q2564" i="7" s="1"/>
  <c r="R209" i="7"/>
  <c r="Q209" i="7" s="1"/>
  <c r="R4614" i="7"/>
  <c r="Q4614" i="7" s="1"/>
  <c r="R3154" i="7"/>
  <c r="Q3154" i="7" s="1"/>
  <c r="R2442" i="7"/>
  <c r="Q2442" i="7" s="1"/>
  <c r="R3880" i="7"/>
  <c r="Q3880" i="7" s="1"/>
  <c r="R4024" i="7"/>
  <c r="Q4024" i="7" s="1"/>
  <c r="R4347" i="7"/>
  <c r="Q4347" i="7" s="1"/>
  <c r="R3878" i="7"/>
  <c r="Q3878" i="7" s="1"/>
  <c r="R532" i="7"/>
  <c r="Q532" i="7" s="1"/>
  <c r="R4375" i="7"/>
  <c r="Q4375" i="7" s="1"/>
  <c r="R4585" i="7"/>
  <c r="Q4585" i="7" s="1"/>
  <c r="R4914" i="7"/>
  <c r="Q4914" i="7" s="1"/>
  <c r="R458" i="7"/>
  <c r="Q458" i="7" s="1"/>
  <c r="R2716" i="7"/>
  <c r="Q2716" i="7" s="1"/>
  <c r="R3847" i="7"/>
  <c r="Q3847" i="7" s="1"/>
  <c r="R1225" i="7"/>
  <c r="Q1225" i="7" s="1"/>
  <c r="R263" i="7"/>
  <c r="Q263" i="7" s="1"/>
  <c r="R3628" i="7"/>
  <c r="Q3628" i="7" s="1"/>
  <c r="R668" i="7"/>
  <c r="Q668" i="7" s="1"/>
  <c r="R4574" i="7"/>
  <c r="Q4574" i="7" s="1"/>
  <c r="R1876" i="7"/>
  <c r="Q1876" i="7" s="1"/>
  <c r="R2317" i="7"/>
  <c r="Q2317" i="7" s="1"/>
  <c r="R4053" i="7"/>
  <c r="Q4053" i="7" s="1"/>
  <c r="R2142" i="7"/>
  <c r="Q2142" i="7" s="1"/>
  <c r="R1575" i="7"/>
  <c r="Q1575" i="7" s="1"/>
  <c r="R4444" i="7"/>
  <c r="Q4444" i="7" s="1"/>
  <c r="R294" i="7"/>
  <c r="Q294" i="7" s="1"/>
  <c r="R1789" i="7"/>
  <c r="Q1789" i="7" s="1"/>
  <c r="R2461" i="7"/>
  <c r="Q2461" i="7" s="1"/>
  <c r="R3100" i="7"/>
  <c r="Q3100" i="7" s="1"/>
  <c r="R2719" i="7"/>
  <c r="Q2719" i="7" s="1"/>
  <c r="R1506" i="7"/>
  <c r="Q1506" i="7" s="1"/>
  <c r="R1478" i="7"/>
  <c r="Q1478" i="7" s="1"/>
  <c r="R3429" i="7"/>
  <c r="Q3429" i="7" s="1"/>
  <c r="R4591" i="7"/>
  <c r="Q4591" i="7" s="1"/>
  <c r="R2223" i="7"/>
  <c r="Q2223" i="7" s="1"/>
  <c r="R4743" i="7"/>
  <c r="Q4743" i="7" s="1"/>
  <c r="R4967" i="7"/>
  <c r="Q4967" i="7" s="1"/>
  <c r="R4072" i="7"/>
  <c r="Q4072" i="7" s="1"/>
  <c r="R4605" i="7"/>
  <c r="Q4605" i="7" s="1"/>
  <c r="R405" i="7"/>
  <c r="Q405" i="7" s="1"/>
  <c r="R32" i="7"/>
  <c r="Q32" i="7" s="1"/>
  <c r="R4569" i="7"/>
  <c r="Q4569" i="7" s="1"/>
  <c r="R268" i="7"/>
  <c r="Q268" i="7" s="1"/>
  <c r="R4864" i="7"/>
  <c r="Q4864" i="7" s="1"/>
  <c r="R1632" i="7"/>
  <c r="Q1632" i="7" s="1"/>
  <c r="R912" i="7"/>
  <c r="Q912" i="7" s="1"/>
  <c r="R1013" i="7"/>
  <c r="Q1013" i="7" s="1"/>
  <c r="R1033" i="7"/>
  <c r="Q1033" i="7" s="1"/>
  <c r="R591" i="7"/>
  <c r="Q591" i="7" s="1"/>
  <c r="R4047" i="7"/>
  <c r="Q4047" i="7" s="1"/>
  <c r="R3917" i="7"/>
  <c r="Q3917" i="7" s="1"/>
  <c r="R1584" i="7"/>
  <c r="Q1584" i="7" s="1"/>
  <c r="R2656" i="7"/>
  <c r="Q2656" i="7" s="1"/>
  <c r="R4881" i="7"/>
  <c r="Q4881" i="7" s="1"/>
  <c r="R3798" i="7"/>
  <c r="Q3798" i="7" s="1"/>
  <c r="R1317" i="7"/>
  <c r="Q1317" i="7" s="1"/>
  <c r="R1432" i="7"/>
  <c r="Q1432" i="7" s="1"/>
  <c r="R820" i="7"/>
  <c r="Q820" i="7" s="1"/>
  <c r="R894" i="7"/>
  <c r="Q894" i="7" s="1"/>
  <c r="R1486" i="7"/>
  <c r="Q1486" i="7" s="1"/>
  <c r="R1425" i="7"/>
  <c r="Q1425" i="7" s="1"/>
  <c r="R1590" i="7"/>
  <c r="Q1590" i="7" s="1"/>
  <c r="R1985" i="7"/>
  <c r="Q1985" i="7" s="1"/>
  <c r="R2744" i="7"/>
  <c r="Q2744" i="7" s="1"/>
  <c r="R3307" i="7"/>
  <c r="Q3307" i="7" s="1"/>
  <c r="R3012" i="7"/>
  <c r="Q3012" i="7" s="1"/>
  <c r="R2256" i="7"/>
  <c r="Q2256" i="7" s="1"/>
  <c r="R2515" i="7"/>
  <c r="Q2515" i="7" s="1"/>
  <c r="R2893" i="7"/>
  <c r="Q2893" i="7" s="1"/>
  <c r="R2672" i="7"/>
  <c r="Q2672" i="7" s="1"/>
  <c r="R4093" i="7"/>
  <c r="Q4093" i="7" s="1"/>
  <c r="R4399" i="7"/>
  <c r="Q4399" i="7" s="1"/>
  <c r="R2926" i="7"/>
  <c r="Q2926" i="7" s="1"/>
  <c r="R3779" i="7"/>
  <c r="Q3779" i="7" s="1"/>
  <c r="R2555" i="7"/>
  <c r="Q2555" i="7" s="1"/>
  <c r="R3184" i="7"/>
  <c r="Q3184" i="7" s="1"/>
  <c r="R3714" i="7"/>
  <c r="Q3714" i="7" s="1"/>
  <c r="R4359" i="7"/>
  <c r="Q4359" i="7" s="1"/>
  <c r="R4191" i="7"/>
  <c r="Q4191" i="7" s="1"/>
  <c r="R49" i="7"/>
  <c r="Q49" i="7" s="1"/>
  <c r="R463" i="7"/>
  <c r="Q463" i="7" s="1"/>
  <c r="R4518" i="7"/>
  <c r="Q4518" i="7" s="1"/>
  <c r="R3721" i="7"/>
  <c r="Q3721" i="7" s="1"/>
  <c r="R1595" i="7"/>
  <c r="Q1595" i="7" s="1"/>
  <c r="R1104" i="7"/>
  <c r="Q1104" i="7" s="1"/>
  <c r="R593" i="7"/>
  <c r="Q593" i="7" s="1"/>
  <c r="R4697" i="7"/>
  <c r="Q4697" i="7" s="1"/>
  <c r="R2429" i="7"/>
  <c r="Q2429" i="7" s="1"/>
  <c r="R3648" i="7"/>
  <c r="Q3648" i="7" s="1"/>
  <c r="R1313" i="7"/>
  <c r="Q1313" i="7" s="1"/>
  <c r="R1143" i="7"/>
  <c r="Q1143" i="7" s="1"/>
  <c r="R1785" i="7"/>
  <c r="Q1785" i="7" s="1"/>
  <c r="R2850" i="7"/>
  <c r="Q2850" i="7" s="1"/>
  <c r="R2475" i="7"/>
  <c r="Q2475" i="7" s="1"/>
  <c r="R3068" i="7"/>
  <c r="Q3068" i="7" s="1"/>
  <c r="R3463" i="7"/>
  <c r="Q3463" i="7" s="1"/>
  <c r="R3116" i="7"/>
  <c r="Q3116" i="7" s="1"/>
  <c r="R3497" i="7"/>
  <c r="Q3497" i="7" s="1"/>
  <c r="R2819" i="7"/>
  <c r="Q2819" i="7" s="1"/>
  <c r="R3390" i="7"/>
  <c r="Q3390" i="7" s="1"/>
  <c r="R2880" i="7"/>
  <c r="Q2880" i="7" s="1"/>
  <c r="R4328" i="7"/>
  <c r="Q4328" i="7" s="1"/>
  <c r="R4944" i="7"/>
  <c r="Q4944" i="7" s="1"/>
  <c r="R3491" i="7"/>
  <c r="Q3491" i="7" s="1"/>
  <c r="R3343" i="7"/>
  <c r="Q3343" i="7" s="1"/>
  <c r="R3822" i="7"/>
  <c r="Q3822" i="7" s="1"/>
  <c r="R4241" i="7"/>
  <c r="Q4241" i="7" s="1"/>
  <c r="R4066" i="7"/>
  <c r="Q4066" i="7" s="1"/>
  <c r="R4910" i="7"/>
  <c r="Q4910" i="7" s="1"/>
  <c r="R4364" i="7"/>
  <c r="Q4364" i="7" s="1"/>
  <c r="R573" i="7"/>
  <c r="Q573" i="7" s="1"/>
  <c r="R568" i="7"/>
  <c r="Q568" i="7" s="1"/>
  <c r="R150" i="7"/>
  <c r="Q150" i="7" s="1"/>
  <c r="R3407" i="7"/>
  <c r="Q3407" i="7" s="1"/>
  <c r="R3076" i="7"/>
  <c r="Q3076" i="7" s="1"/>
  <c r="R953" i="7"/>
  <c r="Q953" i="7" s="1"/>
  <c r="R4892" i="7"/>
  <c r="Q4892" i="7" s="1"/>
  <c r="R2688" i="7"/>
  <c r="Q2688" i="7" s="1"/>
  <c r="R1855" i="7"/>
  <c r="Q1855" i="7" s="1"/>
  <c r="R4951" i="7"/>
  <c r="Q4951" i="7" s="1"/>
  <c r="R2213" i="7"/>
  <c r="Q2213" i="7" s="1"/>
  <c r="R725" i="7"/>
  <c r="Q725" i="7" s="1"/>
  <c r="R4403" i="7"/>
  <c r="Q4403" i="7" s="1"/>
  <c r="R4369" i="7"/>
  <c r="Q4369" i="7" s="1"/>
  <c r="R1372" i="7"/>
  <c r="Q1372" i="7" s="1"/>
  <c r="R203" i="7"/>
  <c r="Q203" i="7" s="1"/>
  <c r="R2491" i="7"/>
  <c r="Q2491" i="7" s="1"/>
  <c r="R1389" i="7"/>
  <c r="Q1389" i="7" s="1"/>
  <c r="R3470" i="7"/>
  <c r="Q3470" i="7" s="1"/>
  <c r="R1728" i="7"/>
  <c r="Q1728" i="7" s="1"/>
  <c r="R4464" i="7"/>
  <c r="Q4464" i="7" s="1"/>
  <c r="R3726" i="7"/>
  <c r="Q3726" i="7" s="1"/>
  <c r="R1652" i="7"/>
  <c r="Q1652" i="7" s="1"/>
  <c r="R3846" i="7"/>
  <c r="Q3846" i="7" s="1"/>
  <c r="R4284" i="7"/>
  <c r="Q4284" i="7" s="1"/>
  <c r="R3676" i="7"/>
  <c r="Q3676" i="7" s="1"/>
  <c r="R4764" i="7"/>
  <c r="Q4764" i="7" s="1"/>
  <c r="R1959" i="7"/>
  <c r="Q1959" i="7" s="1"/>
  <c r="R1480" i="7"/>
  <c r="Q1480" i="7" s="1"/>
  <c r="R1352" i="7"/>
  <c r="Q1352" i="7" s="1"/>
  <c r="R2105" i="7"/>
  <c r="Q2105" i="7" s="1"/>
  <c r="R3110" i="7"/>
  <c r="Q3110" i="7" s="1"/>
  <c r="R2021" i="7"/>
  <c r="Q2021" i="7" s="1"/>
  <c r="R823" i="7"/>
  <c r="Q823" i="7" s="1"/>
  <c r="R3532" i="7"/>
  <c r="Q3532" i="7" s="1"/>
  <c r="R3166" i="7"/>
  <c r="Q3166" i="7" s="1"/>
  <c r="R3856" i="7"/>
  <c r="Q3856" i="7" s="1"/>
  <c r="R3245" i="7"/>
  <c r="Q3245" i="7" s="1"/>
  <c r="R4077" i="7"/>
  <c r="Q4077" i="7" s="1"/>
  <c r="R983" i="7"/>
  <c r="Q983" i="7" s="1"/>
  <c r="R2267" i="7"/>
  <c r="Q2267" i="7" s="1"/>
  <c r="R1492" i="7"/>
  <c r="Q1492" i="7" s="1"/>
  <c r="R1211" i="7"/>
  <c r="Q1211" i="7" s="1"/>
  <c r="R3165" i="7"/>
  <c r="Q3165" i="7" s="1"/>
  <c r="R995" i="7"/>
  <c r="Q995" i="7" s="1"/>
  <c r="R3529" i="7"/>
  <c r="Q3529" i="7" s="1"/>
  <c r="R3029" i="7"/>
  <c r="Q3029" i="7" s="1"/>
  <c r="R1697" i="7"/>
  <c r="Q1697" i="7" s="1"/>
  <c r="R3051" i="7"/>
  <c r="Q3051" i="7" s="1"/>
  <c r="R84" i="7"/>
  <c r="Q84" i="7" s="1"/>
  <c r="R4688" i="7"/>
  <c r="Q4688" i="7" s="1"/>
  <c r="R3572" i="7"/>
  <c r="Q3572" i="7" s="1"/>
  <c r="R3793" i="7"/>
  <c r="Q3793" i="7" s="1"/>
  <c r="R2052" i="7"/>
  <c r="Q2052" i="7" s="1"/>
  <c r="R2182" i="7"/>
  <c r="Q2182" i="7" s="1"/>
  <c r="R4095" i="7"/>
  <c r="Q4095" i="7" s="1"/>
  <c r="R3862" i="7"/>
  <c r="Q3862" i="7" s="1"/>
  <c r="R3840" i="7"/>
  <c r="Q3840" i="7" s="1"/>
  <c r="R230" i="7"/>
  <c r="Q230" i="7" s="1"/>
  <c r="R148" i="7"/>
  <c r="Q148" i="7" s="1"/>
  <c r="R339" i="7"/>
  <c r="Q339" i="7" s="1"/>
  <c r="R431" i="7"/>
  <c r="Q431" i="7" s="1"/>
  <c r="R4457" i="7"/>
  <c r="Q4457" i="7" s="1"/>
  <c r="R2874" i="7"/>
  <c r="Q2874" i="7" s="1"/>
  <c r="R1202" i="7"/>
  <c r="Q1202" i="7" s="1"/>
  <c r="R1134" i="7"/>
  <c r="Q1134" i="7" s="1"/>
  <c r="R4377" i="7"/>
  <c r="Q4377" i="7" s="1"/>
  <c r="R3028" i="7"/>
  <c r="Q3028" i="7" s="1"/>
  <c r="R38" i="7"/>
  <c r="Q38" i="7" s="1"/>
  <c r="R3858" i="7"/>
  <c r="Q3858" i="7" s="1"/>
  <c r="R960" i="7"/>
  <c r="Q960" i="7" s="1"/>
  <c r="R420" i="7"/>
  <c r="Q420" i="7" s="1"/>
  <c r="R3941" i="7"/>
  <c r="Q3941" i="7" s="1"/>
  <c r="R2126" i="7"/>
  <c r="Q2126" i="7" s="1"/>
  <c r="R1293" i="7"/>
  <c r="Q1293" i="7" s="1"/>
  <c r="R3512" i="7"/>
  <c r="Q3512" i="7" s="1"/>
  <c r="R3014" i="7"/>
  <c r="Q3014" i="7" s="1"/>
  <c r="R2006" i="7"/>
  <c r="Q2006" i="7" s="1"/>
  <c r="R165" i="7"/>
  <c r="Q165" i="7" s="1"/>
  <c r="R161" i="7"/>
  <c r="Q161" i="7" s="1"/>
  <c r="R3466" i="7"/>
  <c r="Q3466" i="7" s="1"/>
  <c r="R3361" i="7"/>
  <c r="Q3361" i="7" s="1"/>
  <c r="R2336" i="7"/>
  <c r="Q2336" i="7" s="1"/>
  <c r="R279" i="7"/>
  <c r="Q279" i="7" s="1"/>
  <c r="R695" i="7"/>
  <c r="Q695" i="7" s="1"/>
  <c r="R1365" i="7"/>
  <c r="Q1365" i="7" s="1"/>
  <c r="R2928" i="7"/>
  <c r="Q2928" i="7" s="1"/>
  <c r="R2842" i="7"/>
  <c r="Q2842" i="7" s="1"/>
  <c r="R2344" i="7"/>
  <c r="Q2344" i="7" s="1"/>
  <c r="R1657" i="7"/>
  <c r="Q1657" i="7" s="1"/>
  <c r="R2011" i="7"/>
  <c r="Q2011" i="7" s="1"/>
  <c r="R970" i="7"/>
  <c r="Q970" i="7" s="1"/>
  <c r="R1663" i="7"/>
  <c r="Q1663" i="7" s="1"/>
  <c r="R1629" i="7"/>
  <c r="Q1629" i="7" s="1"/>
  <c r="R1594" i="7"/>
  <c r="Q1594" i="7" s="1"/>
  <c r="R1131" i="7"/>
  <c r="Q1131" i="7" s="1"/>
  <c r="R884" i="7"/>
  <c r="Q884" i="7" s="1"/>
  <c r="R700" i="7"/>
  <c r="Q700" i="7" s="1"/>
  <c r="R1021" i="7"/>
  <c r="Q1021" i="7" s="1"/>
  <c r="R2135" i="7"/>
  <c r="Q2135" i="7" s="1"/>
  <c r="R2013" i="7"/>
  <c r="Q2013" i="7" s="1"/>
  <c r="R1881" i="7"/>
  <c r="Q1881" i="7" s="1"/>
  <c r="R1569" i="7"/>
  <c r="Q1569" i="7" s="1"/>
  <c r="R1510" i="7"/>
  <c r="Q1510" i="7" s="1"/>
  <c r="R1186" i="7"/>
  <c r="Q1186" i="7" s="1"/>
  <c r="R1964" i="7"/>
  <c r="Q1964" i="7" s="1"/>
  <c r="R1673" i="7"/>
  <c r="Q1673" i="7" s="1"/>
  <c r="R759" i="7"/>
  <c r="Q759" i="7" s="1"/>
  <c r="R1262" i="7"/>
  <c r="Q1262" i="7" s="1"/>
  <c r="R954" i="7"/>
  <c r="Q954" i="7" s="1"/>
  <c r="R968" i="7"/>
  <c r="Q968" i="7" s="1"/>
  <c r="R774" i="7"/>
  <c r="Q774" i="7" s="1"/>
  <c r="R1259" i="7"/>
  <c r="Q1259" i="7" s="1"/>
  <c r="R1222" i="7"/>
  <c r="Q1222" i="7" s="1"/>
  <c r="R1170" i="7"/>
  <c r="Q1170" i="7" s="1"/>
  <c r="R1054" i="7"/>
  <c r="Q1054" i="7" s="1"/>
  <c r="R629" i="7"/>
  <c r="Q629" i="7" s="1"/>
  <c r="R1266" i="7"/>
  <c r="Q1266" i="7" s="1"/>
  <c r="R1387" i="7"/>
  <c r="Q1387" i="7" s="1"/>
  <c r="R1261" i="7"/>
  <c r="Q1261" i="7" s="1"/>
  <c r="R665" i="7"/>
  <c r="Q665" i="7" s="1"/>
  <c r="R696" i="7"/>
  <c r="Q696" i="7" s="1"/>
  <c r="R1155" i="7"/>
  <c r="Q1155" i="7" s="1"/>
  <c r="R1067" i="7"/>
  <c r="Q1067" i="7" s="1"/>
  <c r="R1016" i="7"/>
  <c r="Q1016" i="7" s="1"/>
  <c r="R661" i="7"/>
  <c r="Q661" i="7" s="1"/>
  <c r="R683" i="7"/>
  <c r="Q683" i="7" s="1"/>
  <c r="R667" i="7"/>
  <c r="Q667" i="7" s="1"/>
  <c r="R1034" i="7"/>
  <c r="Q1034" i="7" s="1"/>
  <c r="R875" i="7"/>
  <c r="Q875" i="7" s="1"/>
  <c r="R981" i="7"/>
  <c r="Q981" i="7" s="1"/>
  <c r="R890" i="7"/>
  <c r="Q890" i="7" s="1"/>
  <c r="R713" i="7"/>
  <c r="Q713" i="7" s="1"/>
  <c r="R1187" i="7"/>
  <c r="Q1187" i="7" s="1"/>
  <c r="R1098" i="7"/>
  <c r="Q1098" i="7" s="1"/>
  <c r="R855" i="7"/>
  <c r="Q855" i="7" s="1"/>
  <c r="R1001" i="7"/>
  <c r="Q1001" i="7" s="1"/>
  <c r="R806" i="7"/>
  <c r="Q806" i="7" s="1"/>
  <c r="R1018" i="7"/>
  <c r="Q1018" i="7" s="1"/>
  <c r="R669" i="7"/>
  <c r="Q669" i="7" s="1"/>
  <c r="R1000" i="7"/>
  <c r="Q1000" i="7" s="1"/>
  <c r="C5" i="7"/>
  <c r="C9" i="7" s="1"/>
  <c r="C4" i="7"/>
  <c r="E20" i="7" s="1"/>
  <c r="C21" i="7" l="1"/>
  <c r="Z39" i="2" l="1"/>
  <c r="U37" i="2"/>
  <c r="E23" i="7" l="1"/>
  <c r="C23" i="7" s="1"/>
  <c r="S20" i="2"/>
  <c r="Z36" i="2"/>
  <c r="E24" i="7" s="1"/>
  <c r="C24" i="7" s="1"/>
  <c r="E27" i="7" l="1"/>
  <c r="C27" i="7" s="1"/>
  <c r="Y20" i="2"/>
  <c r="N40" i="2"/>
  <c r="N39" i="2" s="1"/>
  <c r="M20" i="2" l="1"/>
  <c r="E34" i="7"/>
  <c r="E22" i="7"/>
  <c r="E35" i="7" l="1"/>
  <c r="E38" i="7" s="1"/>
  <c r="C34" i="7"/>
  <c r="E30" i="7"/>
  <c r="C22" i="7"/>
  <c r="E31" i="7" l="1"/>
  <c r="E39" i="7" s="1"/>
  <c r="C30" i="7"/>
  <c r="C35" i="7"/>
  <c r="C38" i="7"/>
  <c r="S2" i="7" l="1"/>
  <c r="Q2" i="7" s="1"/>
  <c r="C39" i="7"/>
  <c r="C41" i="7" s="1"/>
  <c r="C46" i="7" s="1"/>
  <c r="Y21" i="2" s="1"/>
  <c r="C31" i="7"/>
  <c r="C43" i="7" l="1"/>
  <c r="L849" i="7" s="1"/>
  <c r="L1997" i="7"/>
  <c r="L716" i="7"/>
  <c r="L3598" i="7"/>
  <c r="L3884" i="7"/>
  <c r="L949" i="7"/>
  <c r="L1499" i="7"/>
  <c r="L726" i="7"/>
  <c r="L2204" i="7"/>
  <c r="L2610" i="7"/>
  <c r="L717" i="7"/>
  <c r="L627" i="7"/>
  <c r="L368" i="7"/>
  <c r="L4539" i="7"/>
  <c r="L4587" i="7"/>
  <c r="L2788" i="7"/>
  <c r="L3280" i="7"/>
  <c r="L2533" i="7"/>
  <c r="L2440" i="7"/>
  <c r="L1818" i="7"/>
  <c r="L3209" i="7"/>
  <c r="L3553" i="7"/>
  <c r="L147" i="7"/>
  <c r="L3836" i="7"/>
  <c r="L2444" i="7"/>
  <c r="L854" i="7"/>
  <c r="L1424" i="7"/>
  <c r="L2252" i="7"/>
  <c r="L3229" i="7"/>
  <c r="L3221" i="7"/>
  <c r="L252" i="7"/>
  <c r="L2615" i="7"/>
  <c r="L2126" i="7"/>
  <c r="L4240" i="7"/>
  <c r="L2567" i="7"/>
  <c r="L909" i="7"/>
  <c r="L2965" i="7"/>
  <c r="L3390" i="7"/>
  <c r="L2523" i="7"/>
  <c r="L3915" i="7"/>
  <c r="L1925" i="7"/>
  <c r="L4392" i="7"/>
  <c r="L3829" i="7"/>
  <c r="L1465" i="7"/>
  <c r="L1727" i="7"/>
  <c r="L3911" i="7"/>
  <c r="L2254" i="7"/>
  <c r="L1615" i="7"/>
  <c r="L4025" i="7"/>
  <c r="L1108" i="7"/>
  <c r="L2980" i="7"/>
  <c r="L2877" i="7"/>
  <c r="L3412" i="7"/>
  <c r="L4550" i="7"/>
  <c r="L4808" i="7"/>
  <c r="L684" i="7"/>
  <c r="L2886" i="7"/>
  <c r="L197" i="7"/>
  <c r="L626" i="7"/>
  <c r="L1468" i="7"/>
  <c r="L4480" i="7"/>
  <c r="L2659" i="7"/>
  <c r="L107" i="7"/>
  <c r="L701" i="7"/>
  <c r="L1591" i="7"/>
  <c r="L3716" i="7"/>
  <c r="L1090" i="7"/>
  <c r="L1341" i="7"/>
  <c r="L3384" i="7"/>
  <c r="L2498" i="7"/>
  <c r="L4205" i="7"/>
  <c r="L2393" i="7"/>
  <c r="L3998" i="7"/>
  <c r="L358" i="7"/>
  <c r="L1290" i="7"/>
  <c r="L125" i="7"/>
  <c r="L789" i="7"/>
  <c r="L89" i="7"/>
  <c r="L4349" i="7"/>
  <c r="L3094" i="7"/>
  <c r="L4384" i="7"/>
  <c r="L2036" i="7"/>
  <c r="L2578" i="7"/>
  <c r="L3920" i="7"/>
  <c r="L1047" i="7"/>
  <c r="L315" i="7"/>
  <c r="L545" i="7"/>
  <c r="L2839" i="7"/>
  <c r="L4126" i="7"/>
  <c r="L4682" i="7"/>
  <c r="L3835" i="7"/>
  <c r="L4769" i="7"/>
  <c r="L382" i="7"/>
  <c r="L2506" i="7"/>
  <c r="L1394" i="7"/>
  <c r="L4139" i="7"/>
  <c r="L3001" i="7"/>
  <c r="L2441" i="7"/>
  <c r="L3672" i="7"/>
  <c r="L2499" i="7"/>
  <c r="L1832" i="7"/>
  <c r="L552" i="7"/>
  <c r="L731" i="7"/>
  <c r="L2563" i="7"/>
  <c r="L2280" i="7"/>
  <c r="L1768" i="7"/>
  <c r="L1285" i="7"/>
  <c r="L225" i="7"/>
  <c r="L4169" i="7"/>
  <c r="L4278" i="7"/>
  <c r="L4406" i="7"/>
  <c r="L1072" i="7"/>
  <c r="L1378" i="7"/>
  <c r="L650" i="7"/>
  <c r="L2940" i="7"/>
  <c r="L3483" i="7"/>
  <c r="L3918" i="7"/>
  <c r="L3345" i="7"/>
  <c r="L1964" i="7"/>
  <c r="L2146" i="7"/>
  <c r="L2519" i="7"/>
  <c r="L1708" i="7"/>
  <c r="L2818" i="7"/>
  <c r="L2285" i="7"/>
  <c r="L4576" i="7"/>
  <c r="L477" i="7"/>
  <c r="L553" i="7"/>
  <c r="L3398" i="7"/>
  <c r="L3391" i="7"/>
  <c r="L1831" i="7"/>
  <c r="L3780" i="7"/>
  <c r="L4177" i="7"/>
  <c r="L4142" i="7"/>
  <c r="L162" i="7"/>
  <c r="L814" i="7"/>
  <c r="L2389" i="7"/>
  <c r="L2263" i="7"/>
  <c r="L4040" i="7"/>
  <c r="L2149" i="7"/>
  <c r="L1105" i="7"/>
  <c r="L4307" i="7"/>
  <c r="L2878" i="7"/>
  <c r="L166" i="7"/>
  <c r="L4051" i="7"/>
  <c r="L1374" i="7"/>
  <c r="L4988" i="7"/>
  <c r="L1910" i="7"/>
  <c r="L2431" i="7"/>
  <c r="L4686" i="7"/>
  <c r="L4145" i="7"/>
  <c r="L2133" i="7"/>
  <c r="L2489" i="7"/>
  <c r="L3138" i="7"/>
  <c r="L1760" i="7"/>
  <c r="L3705" i="7"/>
  <c r="L2876" i="7"/>
  <c r="L4322" i="7"/>
  <c r="L2303" i="7"/>
  <c r="L1935" i="7"/>
  <c r="L3999" i="7"/>
  <c r="L2240" i="7"/>
  <c r="L2569" i="7"/>
  <c r="L2547" i="7"/>
  <c r="L2960" i="7"/>
  <c r="L1561" i="7"/>
  <c r="L3404" i="7"/>
  <c r="L1101" i="7"/>
  <c r="L733" i="7"/>
  <c r="L367" i="7"/>
  <c r="L3467" i="7"/>
  <c r="L3674" i="7"/>
  <c r="L2457" i="7"/>
  <c r="L4270" i="7"/>
  <c r="L4033" i="7"/>
  <c r="L840" i="7"/>
  <c r="L3156" i="7"/>
  <c r="L3837" i="7"/>
  <c r="L2918" i="7"/>
  <c r="L4481" i="7"/>
  <c r="L2025" i="7"/>
  <c r="L1176" i="7"/>
  <c r="L2092" i="7"/>
  <c r="L703" i="7"/>
  <c r="L3290" i="7"/>
  <c r="L465" i="7"/>
  <c r="L294" i="7"/>
  <c r="L1388" i="7"/>
  <c r="L607" i="7"/>
  <c r="L3746" i="7"/>
  <c r="L3067" i="7"/>
  <c r="L1056" i="7"/>
  <c r="L1891" i="7"/>
  <c r="L14" i="7"/>
  <c r="L4193" i="7"/>
  <c r="L2617" i="7"/>
  <c r="L2177" i="7"/>
  <c r="L4666" i="7"/>
  <c r="L3139" i="7"/>
  <c r="L314" i="7"/>
  <c r="L1864" i="7"/>
  <c r="L1392" i="7"/>
  <c r="L3218" i="7"/>
  <c r="L4214" i="7"/>
  <c r="L1302" i="7"/>
  <c r="L4105" i="7"/>
  <c r="L1776" i="7"/>
  <c r="L3323" i="7"/>
  <c r="L2782" i="7"/>
  <c r="L895" i="7"/>
  <c r="L4945" i="7"/>
  <c r="L4446" i="7"/>
  <c r="L3661" i="7"/>
  <c r="L1813" i="7"/>
  <c r="L2193" i="7"/>
  <c r="L3163" i="7"/>
  <c r="L2173" i="7"/>
  <c r="L2592" i="7"/>
  <c r="L301" i="7"/>
  <c r="L3096" i="7"/>
  <c r="L291" i="7"/>
  <c r="L1030" i="7"/>
  <c r="L1347" i="7"/>
  <c r="L1621" i="7"/>
  <c r="L2603" i="7"/>
  <c r="L2178" i="7"/>
  <c r="L2530" i="7"/>
  <c r="L2485" i="7"/>
  <c r="L3882" i="7"/>
  <c r="L1625" i="7"/>
  <c r="L4885" i="7"/>
  <c r="L4718" i="7"/>
  <c r="L1883" i="7"/>
  <c r="L4445" i="7"/>
  <c r="L1324" i="7"/>
  <c r="L4736" i="7"/>
  <c r="L1866" i="7"/>
  <c r="L2433" i="7"/>
  <c r="L779" i="7"/>
  <c r="L4083" i="7"/>
  <c r="L4153" i="7"/>
  <c r="L4154" i="7"/>
  <c r="L3197" i="7"/>
  <c r="L1124" i="7"/>
  <c r="L1969" i="7"/>
  <c r="L1919" i="7"/>
  <c r="L1127" i="7"/>
  <c r="L745" i="7"/>
  <c r="L618" i="7"/>
  <c r="L3201" i="7"/>
  <c r="L112" i="7"/>
  <c r="L1527" i="7"/>
  <c r="L1009" i="7"/>
  <c r="L1596" i="7"/>
  <c r="L991" i="7"/>
  <c r="L1809" i="7"/>
  <c r="L1332" i="7"/>
  <c r="L1662" i="7"/>
  <c r="L1945" i="7"/>
  <c r="L1462" i="7"/>
  <c r="L3814" i="7"/>
  <c r="L47" i="7"/>
  <c r="L665" i="7"/>
  <c r="L4387" i="7"/>
  <c r="L2935" i="7"/>
  <c r="L4733" i="7"/>
  <c r="L4344" i="7"/>
  <c r="L3609" i="7"/>
  <c r="L3947" i="7"/>
  <c r="L4044" i="7"/>
  <c r="L3074" i="7"/>
  <c r="L1663" i="7"/>
  <c r="L2992" i="7"/>
  <c r="L4906" i="7"/>
  <c r="L4948" i="7"/>
  <c r="L3478" i="7"/>
  <c r="L3897" i="7"/>
  <c r="L3021" i="7"/>
  <c r="L1255" i="7"/>
  <c r="L4325" i="7"/>
  <c r="L4569" i="7"/>
  <c r="L3530" i="7"/>
  <c r="L1510" i="7"/>
  <c r="L3887" i="7"/>
  <c r="L1256" i="7"/>
  <c r="L2054" i="7"/>
  <c r="L4009" i="7"/>
  <c r="L710" i="7"/>
  <c r="L296" i="7"/>
  <c r="L4588" i="7"/>
  <c r="L4956" i="7"/>
  <c r="L3583" i="7"/>
  <c r="L4101" i="7"/>
  <c r="L951" i="7"/>
  <c r="L1283" i="7"/>
  <c r="L1485" i="7"/>
  <c r="L1461" i="7"/>
  <c r="L2755" i="7"/>
  <c r="L460" i="7"/>
  <c r="L2934" i="7"/>
  <c r="L519" i="7"/>
  <c r="L3437" i="7"/>
  <c r="L2773" i="7"/>
  <c r="L3355" i="7"/>
  <c r="L3160" i="7"/>
  <c r="L4786" i="7"/>
  <c r="L4975" i="7"/>
  <c r="L2646" i="7"/>
  <c r="L953" i="7"/>
  <c r="L1110" i="7"/>
  <c r="L4519" i="7"/>
  <c r="L543" i="7"/>
  <c r="L4998" i="7"/>
  <c r="L4535" i="7"/>
  <c r="L1609" i="7"/>
  <c r="L3166" i="7"/>
  <c r="L3645" i="7"/>
  <c r="L3912" i="7"/>
  <c r="L1313" i="7"/>
  <c r="L3285" i="7"/>
  <c r="L4095" i="7"/>
  <c r="L1311" i="7"/>
  <c r="L3380" i="7"/>
  <c r="L1637" i="7"/>
  <c r="L3880" i="7"/>
  <c r="L2772" i="7"/>
  <c r="L451" i="7"/>
  <c r="L1200" i="7"/>
  <c r="L4755" i="7"/>
  <c r="L2045" i="7"/>
  <c r="L768" i="7"/>
  <c r="L2763" i="7"/>
  <c r="L4940" i="7"/>
  <c r="L3364" i="7"/>
  <c r="L3939" i="7"/>
  <c r="L3711" i="7"/>
  <c r="L1539" i="7"/>
  <c r="L2288" i="7"/>
  <c r="L4006" i="7"/>
  <c r="L2267" i="7"/>
  <c r="L4662" i="7"/>
  <c r="L3210" i="7"/>
  <c r="L1239" i="7"/>
  <c r="L236" i="7"/>
  <c r="L214" i="7"/>
  <c r="L1522" i="7"/>
  <c r="L3183" i="7"/>
  <c r="L3291" i="7"/>
  <c r="L4997" i="7"/>
  <c r="L56" i="7"/>
  <c r="L4474" i="7"/>
  <c r="L3805" i="7"/>
  <c r="L2471" i="7"/>
  <c r="L4478" i="7"/>
  <c r="L966" i="7"/>
  <c r="L3753" i="7"/>
  <c r="L4250" i="7"/>
  <c r="L4043" i="7"/>
  <c r="L4783" i="7"/>
  <c r="L330" i="7"/>
  <c r="L1585" i="7"/>
  <c r="L275" i="7"/>
  <c r="L4116" i="7"/>
  <c r="L4268" i="7"/>
  <c r="L3418" i="7"/>
  <c r="L4953" i="7"/>
  <c r="L547" i="7"/>
  <c r="L3526" i="7"/>
  <c r="L2090" i="7"/>
  <c r="L998" i="7"/>
  <c r="L4583" i="7"/>
  <c r="L2825" i="7"/>
  <c r="L408" i="7"/>
  <c r="L1203" i="7"/>
  <c r="L2245" i="7"/>
  <c r="L1588" i="7"/>
  <c r="L1876" i="7"/>
  <c r="L1785" i="7"/>
  <c r="L3704" i="7"/>
  <c r="L3369" i="7"/>
  <c r="L2881" i="7"/>
  <c r="L58" i="7"/>
  <c r="L2279" i="7"/>
  <c r="L4796" i="7"/>
  <c r="L372" i="7"/>
  <c r="L427" i="7"/>
  <c r="L4454" i="7"/>
  <c r="L538" i="7"/>
  <c r="L2623" i="7"/>
  <c r="L3756" i="7"/>
  <c r="L2967" i="7"/>
  <c r="L1894" i="7"/>
  <c r="L3010" i="7"/>
  <c r="L4559" i="7"/>
  <c r="L348" i="7"/>
  <c r="L4798" i="7"/>
  <c r="L634" i="7"/>
  <c r="L1944" i="7"/>
  <c r="L3036" i="7"/>
  <c r="L563" i="7"/>
  <c r="L590" i="7"/>
  <c r="L3613" i="7"/>
  <c r="L2741" i="7"/>
  <c r="L4981" i="7"/>
  <c r="L3234" i="7"/>
  <c r="L4650" i="7"/>
  <c r="L3033" i="7"/>
  <c r="L1938" i="7"/>
  <c r="L3942" i="7"/>
  <c r="L4530" i="7"/>
  <c r="L1054" i="7"/>
  <c r="L1085" i="7"/>
  <c r="L1304" i="7"/>
  <c r="L961" i="7"/>
  <c r="L4593" i="7"/>
  <c r="L120" i="7"/>
  <c r="L4664" i="7"/>
  <c r="L4561" i="7"/>
  <c r="L742" i="7"/>
  <c r="L4403" i="7"/>
  <c r="L1636" i="7"/>
  <c r="L4158" i="7"/>
  <c r="L3873" i="7"/>
  <c r="L2584" i="7"/>
  <c r="L1855" i="7"/>
  <c r="L1346" i="7"/>
  <c r="L582" i="7"/>
  <c r="L1447" i="7"/>
  <c r="L2183" i="7"/>
  <c r="L3299" i="7"/>
  <c r="L3491" i="7"/>
  <c r="L1898" i="7"/>
  <c r="L4402" i="7"/>
  <c r="L2297" i="7"/>
  <c r="L4382" i="7"/>
  <c r="L677" i="7"/>
  <c r="L3289" i="7"/>
  <c r="L3607" i="7"/>
  <c r="L3452" i="7"/>
  <c r="L724" i="7"/>
  <c r="L1839" i="7"/>
  <c r="L4219" i="7"/>
  <c r="L521" i="7"/>
  <c r="L2210" i="7"/>
  <c r="L4781" i="7"/>
  <c r="L1266" i="7"/>
  <c r="L4254" i="7"/>
  <c r="L1542" i="7"/>
  <c r="L4581" i="7"/>
  <c r="L619" i="7"/>
  <c r="L3940" i="7"/>
  <c r="L4064" i="7"/>
  <c r="L308" i="7"/>
  <c r="L4745" i="7"/>
  <c r="L3750" i="7"/>
  <c r="L1373" i="7"/>
  <c r="L3208" i="7"/>
  <c r="L566" i="7"/>
  <c r="L273" i="7"/>
  <c r="L1664" i="7"/>
  <c r="L3027" i="7"/>
  <c r="L4262" i="7"/>
  <c r="L4321" i="7"/>
  <c r="L1941" i="7"/>
  <c r="L1985" i="7"/>
  <c r="L285" i="7"/>
  <c r="L418" i="7"/>
  <c r="L852" i="7"/>
  <c r="L3046" i="7"/>
  <c r="L4566" i="7"/>
  <c r="L2879" i="7"/>
  <c r="L574" i="7"/>
  <c r="L2134" i="7"/>
  <c r="L377" i="7"/>
  <c r="L2079" i="7"/>
  <c r="L3126" i="7"/>
  <c r="L3378" i="7"/>
  <c r="L4365" i="7"/>
  <c r="L457" i="7"/>
  <c r="L750" i="7"/>
  <c r="L3857" i="7"/>
  <c r="L2099" i="7"/>
  <c r="L2309" i="7"/>
  <c r="L531" i="7"/>
  <c r="L3842" i="7"/>
  <c r="L1379" i="7"/>
  <c r="L1966" i="7"/>
  <c r="L3464" i="7"/>
  <c r="L696" i="7"/>
  <c r="L2260" i="7"/>
  <c r="L3029" i="7"/>
  <c r="L3133" i="7"/>
  <c r="L4910" i="7"/>
  <c r="L3215" i="7"/>
  <c r="L4021" i="7"/>
  <c r="L2760" i="7"/>
  <c r="L725" i="7"/>
  <c r="L232" i="7"/>
  <c r="L1826" i="7"/>
  <c r="L1595" i="7"/>
  <c r="L3653" i="7"/>
  <c r="L655" i="7"/>
  <c r="L4290" i="7"/>
  <c r="L3159" i="7"/>
  <c r="L3686" i="7"/>
  <c r="L2789" i="7"/>
  <c r="L851" i="7"/>
  <c r="L3977" i="7"/>
  <c r="L2477" i="7"/>
  <c r="L2855" i="7"/>
  <c r="L2896" i="7"/>
  <c r="L1387" i="7"/>
  <c r="L1757" i="7"/>
  <c r="L3333" i="7"/>
  <c r="L4739" i="7"/>
  <c r="L4328" i="7"/>
  <c r="L4562" i="7"/>
  <c r="L384" i="7"/>
  <c r="L187" i="7"/>
  <c r="L1198" i="7"/>
  <c r="L838" i="7"/>
  <c r="L2958" i="7"/>
  <c r="L1469" i="7"/>
  <c r="L2658" i="7"/>
  <c r="L1633" i="7"/>
  <c r="L3898" i="7"/>
  <c r="L3420" i="7"/>
  <c r="L520" i="7"/>
  <c r="L1801" i="7"/>
  <c r="L1573" i="7"/>
  <c r="L4217" i="7"/>
  <c r="L4106" i="7"/>
  <c r="L3527" i="7"/>
  <c r="L3075" i="7"/>
  <c r="L2194" i="7"/>
  <c r="L4166" i="7"/>
  <c r="L2144" i="7"/>
  <c r="L2716" i="7"/>
  <c r="L3311" i="7"/>
  <c r="L4900" i="7"/>
  <c r="L4881" i="7"/>
  <c r="L4660" i="7"/>
  <c r="L2387" i="7"/>
  <c r="L1874" i="7"/>
  <c r="L3984" i="7"/>
  <c r="L4510" i="7"/>
  <c r="L4405" i="7"/>
  <c r="L1859" i="7"/>
  <c r="L4361" i="7"/>
  <c r="L3896" i="7"/>
  <c r="L602" i="7"/>
  <c r="L1348" i="7"/>
  <c r="L3861" i="7"/>
  <c r="L3907" i="7"/>
  <c r="L73" i="7"/>
  <c r="L1433" i="7"/>
  <c r="L858" i="7"/>
  <c r="L2811" i="7"/>
  <c r="L1814" i="7"/>
  <c r="L2600" i="7"/>
  <c r="L286" i="7"/>
  <c r="L4800" i="7"/>
  <c r="L1194" i="7"/>
  <c r="L3558" i="7"/>
  <c r="L1343" i="7"/>
  <c r="L3381" i="7"/>
  <c r="L411" i="7"/>
  <c r="L3770" i="7"/>
  <c r="L11" i="7"/>
  <c r="L1797" i="7"/>
  <c r="L4947" i="7"/>
  <c r="L4407" i="7"/>
  <c r="L176" i="7"/>
  <c r="L4735" i="7"/>
  <c r="L1825" i="7"/>
  <c r="L3996" i="7"/>
  <c r="L452" i="7"/>
  <c r="L2810" i="7"/>
  <c r="L2135" i="7"/>
  <c r="L1703" i="7"/>
  <c r="L3830" i="7"/>
  <c r="L2119" i="7"/>
  <c r="L4315" i="7"/>
  <c r="L698" i="7"/>
  <c r="L1291" i="7"/>
  <c r="L3682" i="7"/>
  <c r="L4547" i="7"/>
  <c r="L4966" i="7"/>
  <c r="L1902" i="7"/>
  <c r="L4472" i="7"/>
  <c r="L2860" i="7"/>
  <c r="L1806" i="7"/>
  <c r="L3891" i="7"/>
  <c r="L298" i="7"/>
  <c r="L2787" i="7"/>
  <c r="L1893" i="7"/>
  <c r="L1336" i="7"/>
  <c r="L2928" i="7"/>
  <c r="L3657" i="7"/>
  <c r="L4056" i="7"/>
  <c r="L1631" i="7"/>
  <c r="L1830" i="7"/>
  <c r="L4313" i="7"/>
  <c r="L1644" i="7"/>
  <c r="L2008" i="7"/>
  <c r="L1802" i="7"/>
  <c r="L3772" i="7"/>
  <c r="L4992" i="7"/>
  <c r="L90" i="7"/>
  <c r="L1692" i="7"/>
  <c r="L1569" i="7"/>
  <c r="L604" i="7"/>
  <c r="L3956" i="7"/>
  <c r="L2414" i="7"/>
  <c r="L2586" i="7"/>
  <c r="L4551" i="7"/>
  <c r="L2305" i="7"/>
  <c r="L178" i="7"/>
  <c r="L3764" i="7"/>
  <c r="L1320" i="7"/>
  <c r="L1604" i="7"/>
  <c r="L104" i="7"/>
  <c r="L2661" i="7"/>
  <c r="L126" i="7"/>
  <c r="L1965" i="7"/>
  <c r="L8" i="7"/>
  <c r="L4618" i="7"/>
  <c r="L4487" i="7"/>
  <c r="L246" i="7"/>
  <c r="L4161" i="7"/>
  <c r="L3593" i="7"/>
  <c r="L1681" i="7"/>
  <c r="L1772" i="7"/>
  <c r="L1083" i="7"/>
  <c r="L2232" i="7"/>
  <c r="L912" i="7"/>
  <c r="L713" i="7"/>
  <c r="L3294" i="7"/>
  <c r="L4032" i="7"/>
  <c r="L3196" i="7"/>
  <c r="L4813" i="7"/>
  <c r="L4498" i="7"/>
  <c r="L984" i="7"/>
  <c r="L2954" i="7"/>
  <c r="L1556" i="7"/>
  <c r="L3413" i="7"/>
  <c r="L2605" i="7"/>
  <c r="L3461" i="7"/>
  <c r="L2386" i="7"/>
  <c r="L2770" i="7"/>
  <c r="L1217" i="7"/>
  <c r="L1858" i="7"/>
  <c r="L4951" i="7"/>
  <c r="L2344" i="7"/>
  <c r="L1822" i="7"/>
  <c r="L3320" i="7"/>
  <c r="L502" i="7"/>
  <c r="L2390" i="7"/>
  <c r="L4437" i="7"/>
  <c r="L3243" i="7"/>
  <c r="L100" i="7"/>
  <c r="L4959" i="7"/>
  <c r="L109" i="7"/>
  <c r="L4964" i="7"/>
  <c r="L1143" i="7"/>
  <c r="L4152" i="7"/>
  <c r="L4688" i="7"/>
  <c r="L3327" i="7"/>
  <c r="L2143" i="7"/>
  <c r="L2157" i="7"/>
  <c r="L1408" i="7"/>
  <c r="L3292" i="7"/>
  <c r="L4785" i="7"/>
  <c r="L3735" i="7"/>
  <c r="L3543" i="7"/>
  <c r="L398" i="7"/>
  <c r="L3130" i="7"/>
  <c r="L560" i="7"/>
  <c r="L150" i="7"/>
  <c r="L213" i="7"/>
  <c r="L4946" i="7"/>
  <c r="L1657" i="7"/>
  <c r="L420" i="7"/>
  <c r="L1889" i="7"/>
  <c r="L3808" i="7"/>
  <c r="L4100" i="7"/>
  <c r="L3135" i="7"/>
  <c r="L4624" i="7"/>
  <c r="L2526" i="7"/>
  <c r="L3145" i="7"/>
  <c r="L3827" i="7"/>
  <c r="L1353" i="7"/>
  <c r="L4243" i="7"/>
  <c r="L33" i="7"/>
  <c r="L32" i="7"/>
  <c r="L601" i="7"/>
  <c r="L4326" i="7"/>
  <c r="L2539" i="7"/>
  <c r="L2841" i="7"/>
  <c r="L307" i="7"/>
  <c r="L743" i="7"/>
  <c r="L2624" i="7"/>
  <c r="L3050" i="7"/>
  <c r="L297" i="7"/>
  <c r="L4466" i="7"/>
  <c r="L4170" i="7"/>
  <c r="L4103" i="7"/>
  <c r="L3498" i="7"/>
  <c r="L257" i="7"/>
  <c r="L4802" i="7"/>
  <c r="L2979" i="7"/>
  <c r="L2011" i="7"/>
  <c r="L2153" i="7"/>
  <c r="L1470" i="7"/>
  <c r="L682" i="7"/>
  <c r="L4843" i="7"/>
  <c r="L3303" i="7"/>
  <c r="L3713" i="7"/>
  <c r="L1122" i="7"/>
  <c r="L3793" i="7"/>
  <c r="L4017" i="7"/>
  <c r="L3570" i="7"/>
  <c r="L2056" i="7"/>
  <c r="L283" i="7"/>
  <c r="L28" i="7"/>
  <c r="L1627" i="7"/>
  <c r="L1658" i="7"/>
  <c r="L39" i="7"/>
  <c r="L4479" i="7"/>
  <c r="L1592" i="7"/>
  <c r="L3637" i="7"/>
  <c r="L1534" i="7"/>
  <c r="L3494" i="7"/>
  <c r="L4653" i="7"/>
  <c r="L1381" i="7"/>
  <c r="L4807" i="7"/>
  <c r="L4150" i="7"/>
  <c r="L399" i="7"/>
  <c r="L4884" i="7"/>
  <c r="L3840" i="7"/>
  <c r="L4234" i="7"/>
  <c r="L486" i="7"/>
  <c r="L3023" i="7"/>
  <c r="L3090" i="7"/>
  <c r="L2769" i="7"/>
  <c r="L762" i="7"/>
  <c r="L4359" i="7"/>
  <c r="L304" i="7"/>
  <c r="L3636" i="7"/>
  <c r="L4434" i="7"/>
  <c r="L4750" i="7"/>
  <c r="L4607" i="7"/>
  <c r="L2528" i="7"/>
  <c r="L4848" i="7"/>
  <c r="L3571" i="7"/>
  <c r="L2429" i="7"/>
  <c r="L2120" i="7"/>
  <c r="L4880" i="7"/>
  <c r="L4789" i="7"/>
  <c r="L4475" i="7"/>
  <c r="L393" i="7"/>
  <c r="L4026" i="7"/>
  <c r="L3492" i="7"/>
  <c r="L770" i="7"/>
  <c r="L2234" i="7"/>
  <c r="L1415" i="7"/>
  <c r="L96" i="7"/>
  <c r="L4875" i="7"/>
  <c r="L4364" i="7"/>
  <c r="L238" i="7"/>
  <c r="L4646" i="7"/>
  <c r="L3489" i="7"/>
  <c r="L67" i="7"/>
  <c r="L338" i="7"/>
  <c r="L3699" i="7"/>
  <c r="L2632" i="7"/>
  <c r="L3831" i="7"/>
  <c r="L3703" i="7"/>
  <c r="L25" i="7"/>
  <c r="L4522" i="7"/>
  <c r="L4327" i="7"/>
  <c r="L363" i="7"/>
  <c r="L1496" i="7"/>
  <c r="L2243" i="7"/>
  <c r="L4572" i="7"/>
  <c r="L4389" i="7"/>
  <c r="L1641" i="7"/>
  <c r="L4422" i="7"/>
  <c r="L4272" i="7"/>
  <c r="L2259" i="7"/>
  <c r="L4833" i="7"/>
  <c r="L3577" i="7"/>
  <c r="L4902" i="7"/>
  <c r="L3146" i="7"/>
  <c r="L105" i="7"/>
  <c r="L2190" i="7"/>
  <c r="L2795" i="7"/>
  <c r="L4074" i="7"/>
  <c r="L4104" i="7"/>
  <c r="L4453" i="7"/>
  <c r="L3733" i="7"/>
  <c r="L1357" i="7"/>
  <c r="L4385" i="7"/>
  <c r="L256" i="7"/>
  <c r="L3794" i="7"/>
  <c r="L231" i="7"/>
  <c r="L4421" i="7"/>
  <c r="L4261" i="7"/>
  <c r="L3124" i="7"/>
  <c r="L4765" i="7"/>
  <c r="L2372" i="7"/>
  <c r="L155" i="7"/>
  <c r="L2527" i="7"/>
  <c r="L4665" i="7"/>
  <c r="L417" i="7"/>
  <c r="L2899" i="7"/>
  <c r="L3550" i="7"/>
  <c r="L2832" i="7"/>
  <c r="L396" i="7"/>
  <c r="L2983" i="7"/>
  <c r="L659" i="7"/>
  <c r="L478" i="7"/>
  <c r="L4182" i="7"/>
  <c r="L2155" i="7"/>
  <c r="L2682" i="7"/>
  <c r="L773" i="7"/>
  <c r="L3867" i="7"/>
  <c r="L4052" i="7"/>
  <c r="L1224" i="7"/>
  <c r="L1137" i="7"/>
  <c r="L3740" i="7"/>
  <c r="L4925" i="7"/>
  <c r="L4341" i="7"/>
  <c r="L2510" i="7"/>
  <c r="L4600" i="7"/>
  <c r="L1652" i="7"/>
  <c r="L2761" i="7"/>
  <c r="L403" i="7"/>
  <c r="L4537" i="7"/>
  <c r="L4065" i="7"/>
  <c r="L544" i="7"/>
  <c r="L395" i="7"/>
  <c r="L479" i="7"/>
  <c r="L2401" i="7"/>
  <c r="L3019" i="7"/>
  <c r="L2822" i="7"/>
  <c r="L2857" i="7"/>
  <c r="L4471" i="7"/>
  <c r="L2654" i="7"/>
  <c r="L169" i="7"/>
  <c r="L3822" i="7"/>
  <c r="L17" i="7"/>
  <c r="L556" i="7"/>
  <c r="L2132" i="7"/>
  <c r="L193" i="7"/>
  <c r="L3168" i="7"/>
  <c r="L3115" i="7"/>
  <c r="L1434" i="7"/>
  <c r="L3925" i="7"/>
  <c r="L2320" i="7"/>
  <c r="L4633" i="7"/>
  <c r="L3556" i="7"/>
  <c r="L3994" i="7"/>
  <c r="L3667" i="7"/>
  <c r="L2060" i="7"/>
  <c r="L946" i="7"/>
  <c r="L4336" i="7"/>
  <c r="L1710" i="7"/>
  <c r="L2831" i="7"/>
  <c r="L4560" i="7"/>
  <c r="L4031" i="7"/>
  <c r="L3804" i="7"/>
  <c r="L2919" i="7"/>
  <c r="L2697" i="7"/>
  <c r="L3388" i="7"/>
  <c r="L4749" i="7"/>
  <c r="L1545" i="7"/>
  <c r="L4340" i="7"/>
  <c r="L445" i="7"/>
  <c r="L1508" i="7"/>
  <c r="L3310" i="7"/>
  <c r="L1316" i="7"/>
  <c r="L4767" i="7"/>
  <c r="L1867" i="7"/>
  <c r="L4388" i="7"/>
  <c r="L3642" i="7"/>
  <c r="L4730" i="7"/>
  <c r="L678" i="7"/>
  <c r="L1559" i="7"/>
  <c r="L4709" i="7"/>
  <c r="L3658" i="7"/>
  <c r="L3997" i="7"/>
  <c r="L1868" i="7"/>
  <c r="L2714" i="7"/>
  <c r="L902" i="7"/>
  <c r="L4090" i="7"/>
  <c r="L3974" i="7"/>
  <c r="L4181" i="7"/>
  <c r="L4395" i="7"/>
  <c r="L3850" i="7"/>
  <c r="L4625" i="7"/>
  <c r="L4461" i="7"/>
  <c r="L1704" i="7"/>
  <c r="L2693" i="7"/>
  <c r="L4782" i="7"/>
  <c r="L3008" i="7"/>
  <c r="L4610" i="7"/>
  <c r="L3795" i="7"/>
  <c r="L269" i="7"/>
  <c r="L4601" i="7"/>
  <c r="L2945" i="7"/>
  <c r="L1980" i="7"/>
  <c r="L4369" i="7"/>
  <c r="L2957" i="7"/>
  <c r="L3129" i="7"/>
  <c r="L4024" i="7"/>
  <c r="L3870" i="7"/>
  <c r="L2681" i="7"/>
  <c r="L4062" i="7"/>
  <c r="L481" i="7"/>
  <c r="L2225" i="7"/>
  <c r="L4647" i="7"/>
  <c r="L583" i="7"/>
  <c r="L535" i="7"/>
  <c r="L2331" i="7"/>
  <c r="L857" i="7"/>
  <c r="L1312" i="7"/>
  <c r="L3236" i="7"/>
  <c r="L4267" i="7"/>
  <c r="L1284" i="7"/>
  <c r="L3995" i="7"/>
  <c r="L268" i="7"/>
  <c r="L1225" i="7"/>
  <c r="L1486" i="7"/>
  <c r="L3744" i="7"/>
  <c r="L3728" i="7"/>
  <c r="L1842" i="7"/>
  <c r="L2046" i="7"/>
  <c r="L570" i="7"/>
  <c r="L1571" i="7"/>
  <c r="L1502" i="7"/>
  <c r="L4213" i="7"/>
  <c r="L1079" i="7"/>
  <c r="L922" i="7"/>
  <c r="L3595" i="7"/>
  <c r="L1882" i="7"/>
  <c r="L786" i="7"/>
  <c r="L4542" i="7"/>
  <c r="L505" i="7"/>
  <c r="L4675" i="7"/>
  <c r="L1300" i="7"/>
  <c r="L3474" i="7"/>
  <c r="L255" i="7"/>
  <c r="L65" i="7"/>
  <c r="L4847" i="7"/>
  <c r="L548" i="7"/>
  <c r="L3266" i="7"/>
  <c r="L305" i="7"/>
  <c r="L4549" i="7"/>
  <c r="L506" i="7"/>
  <c r="L4357" i="7"/>
  <c r="L4141" i="7"/>
  <c r="L2223" i="7"/>
  <c r="L2806" i="7"/>
  <c r="L202" i="7"/>
  <c r="L2342" i="7"/>
  <c r="L444" i="7"/>
  <c r="L4679" i="7"/>
  <c r="L1365" i="7"/>
  <c r="L3866" i="7"/>
  <c r="L1478" i="7"/>
  <c r="L1837" i="7"/>
  <c r="L591" i="7"/>
  <c r="L4557" i="7"/>
  <c r="L1821" i="7"/>
  <c r="L207" i="7"/>
  <c r="L484" i="7"/>
  <c r="L4039" i="7"/>
  <c r="L692" i="7"/>
  <c r="L3037" i="7"/>
  <c r="L139" i="7"/>
  <c r="L4249" i="7"/>
  <c r="L210" i="7"/>
  <c r="L3555" i="7"/>
  <c r="L2021" i="7"/>
  <c r="L3796" i="7"/>
  <c r="L1736" i="7"/>
  <c r="L1624" i="7"/>
  <c r="L4494" i="7"/>
  <c r="L4793" i="7"/>
  <c r="L2861" i="7"/>
  <c r="L1881" i="7"/>
  <c r="L1719" i="7"/>
  <c r="L2215" i="7"/>
  <c r="L3051" i="7"/>
  <c r="L3335" i="7"/>
  <c r="L4770" i="7"/>
  <c r="L3678" i="7"/>
  <c r="L1184" i="7"/>
  <c r="L3774" i="7"/>
  <c r="L509" i="7"/>
  <c r="L3351" i="7"/>
  <c r="L4609" i="7"/>
  <c r="L1014" i="7"/>
  <c r="L4721" i="7"/>
  <c r="L2077" i="7"/>
  <c r="L3779" i="7"/>
  <c r="L3853" i="7"/>
  <c r="L2953" i="7"/>
  <c r="L122" i="7"/>
  <c r="L4179" i="7"/>
  <c r="L2627" i="7"/>
  <c r="L2866" i="7"/>
  <c r="L2127" i="7"/>
  <c r="L2333" i="7"/>
  <c r="L1544" i="7"/>
  <c r="L753" i="7"/>
  <c r="L3966" i="7"/>
  <c r="L2949" i="7"/>
  <c r="L2375" i="7"/>
  <c r="L2802" i="7"/>
  <c r="L639" i="7"/>
  <c r="L719" i="7"/>
  <c r="L883" i="7"/>
  <c r="L2793" i="7"/>
  <c r="L3344" i="7"/>
  <c r="L290" i="7"/>
  <c r="L2664" i="7"/>
  <c r="L4330" i="7"/>
  <c r="L4463" i="7"/>
  <c r="L4353" i="7"/>
  <c r="L340" i="7"/>
  <c r="L4611" i="7"/>
  <c r="L1189" i="7"/>
  <c r="L333" i="7"/>
  <c r="L3325" i="7"/>
  <c r="L3886" i="7"/>
  <c r="L388" i="7"/>
  <c r="L1878" i="7"/>
  <c r="L1140" i="7"/>
  <c r="L4531" i="7"/>
  <c r="L1169" i="7"/>
  <c r="L473" i="7"/>
  <c r="L3599" i="7"/>
  <c r="L2677" i="7"/>
  <c r="L4195" i="7"/>
  <c r="L1211" i="7"/>
  <c r="L3274" i="7"/>
  <c r="L1683" i="7"/>
  <c r="L4282" i="7"/>
  <c r="L364" i="7"/>
  <c r="L3821" i="7"/>
  <c r="L3024" i="7"/>
  <c r="L1577" i="7"/>
  <c r="L3988" i="7"/>
  <c r="L1608" i="7"/>
  <c r="L3806" i="7"/>
  <c r="L4643" i="7"/>
  <c r="L985" i="7"/>
  <c r="L4693" i="7"/>
  <c r="L2462" i="7"/>
  <c r="L1572" i="7"/>
  <c r="L727" i="7"/>
  <c r="L4462" i="7"/>
  <c r="L4029" i="7"/>
  <c r="L300" i="7"/>
  <c r="L1993" i="7"/>
  <c r="L4483" i="7"/>
  <c r="L977" i="7"/>
  <c r="L800" i="7"/>
  <c r="L2593" i="7"/>
  <c r="L969" i="7"/>
  <c r="L4117" i="7"/>
  <c r="L4174" i="7"/>
  <c r="L1121" i="7"/>
  <c r="L34" i="7"/>
  <c r="L685" i="7"/>
  <c r="L497" i="7"/>
  <c r="L585" i="7"/>
  <c r="L2663" i="7"/>
  <c r="L2834" i="7"/>
  <c r="L3965" i="7"/>
  <c r="L4639" i="7"/>
  <c r="L4072" i="7"/>
  <c r="L3901" i="7"/>
  <c r="L1771" i="7"/>
  <c r="L3471" i="7"/>
  <c r="L4743" i="7"/>
  <c r="L4255" i="7"/>
  <c r="L4861" i="7"/>
  <c r="L4338" i="7"/>
  <c r="L4565" i="7"/>
  <c r="L3055" i="7"/>
  <c r="L476" i="7"/>
  <c r="L350" i="7"/>
  <c r="L4527" i="7"/>
  <c r="L4699" i="7"/>
  <c r="L3648" i="7"/>
  <c r="L2313" i="7"/>
  <c r="L3030" i="7"/>
  <c r="L4114" i="7"/>
  <c r="L4148" i="7"/>
  <c r="L695" i="7"/>
  <c r="L1380" i="7"/>
  <c r="L3189" i="7"/>
  <c r="L1422" i="7"/>
  <c r="L1474" i="7"/>
  <c r="L1355" i="7"/>
  <c r="L3460" i="7"/>
  <c r="L4197" i="7"/>
  <c r="L1632" i="7"/>
  <c r="L251" i="7"/>
  <c r="L1059" i="7"/>
  <c r="L3470" i="7"/>
  <c r="L3885" i="7"/>
  <c r="L549" i="7"/>
  <c r="L1913" i="7"/>
  <c r="L4350" i="7"/>
  <c r="L419" i="7"/>
  <c r="L1611" i="7"/>
  <c r="L3100" i="7"/>
  <c r="L2278" i="7"/>
  <c r="L530" i="7"/>
  <c r="L3493" i="7"/>
  <c r="L4312" i="7"/>
  <c r="L806" i="7"/>
  <c r="L3457" i="7"/>
  <c r="L1074" i="7"/>
  <c r="L2472" i="7"/>
  <c r="L2848" i="7"/>
  <c r="L3917" i="7"/>
  <c r="L3038" i="7"/>
  <c r="L4987" i="7"/>
  <c r="L1456" i="7"/>
  <c r="L3858" i="7"/>
  <c r="L2158" i="7"/>
  <c r="L943" i="7"/>
  <c r="L4571" i="7"/>
  <c r="L4657" i="7"/>
  <c r="L2017" i="7"/>
  <c r="L4901" i="7"/>
  <c r="L4887" i="7"/>
  <c r="L154" i="7"/>
  <c r="L3179" i="7"/>
  <c r="L679" i="7"/>
  <c r="L687" i="7"/>
  <c r="L4797" i="7"/>
  <c r="L3301" i="7"/>
  <c r="L2895" i="7"/>
  <c r="L1282" i="7"/>
  <c r="L4886" i="7"/>
  <c r="L4324" i="7"/>
  <c r="L4518" i="7"/>
  <c r="L446" i="7"/>
  <c r="L3312" i="7"/>
  <c r="L1942" i="7"/>
  <c r="L2890" i="7"/>
  <c r="L3790" i="7"/>
  <c r="L2956" i="7"/>
  <c r="L2062" i="7"/>
  <c r="L201" i="7"/>
  <c r="L1675" i="7"/>
  <c r="L1594" i="7"/>
  <c r="L1506" i="7"/>
  <c r="L2621" i="7"/>
  <c r="L2951" i="7"/>
  <c r="L3778" i="7"/>
  <c r="L1352" i="7"/>
  <c r="L2571" i="7"/>
  <c r="L1549" i="7"/>
  <c r="L1036" i="7"/>
  <c r="L651" i="7"/>
  <c r="L1912" i="7"/>
  <c r="L4978" i="7"/>
  <c r="L208" i="7"/>
  <c r="L471" i="7"/>
  <c r="L329" i="7"/>
  <c r="L2976" i="7"/>
  <c r="L4094" i="7"/>
  <c r="L989" i="7"/>
  <c r="L4667" i="7"/>
  <c r="L4841" i="7"/>
  <c r="L2053" i="7"/>
  <c r="L391" i="7"/>
  <c r="L3934" i="7"/>
  <c r="L3486" i="7"/>
  <c r="L2536" i="7"/>
  <c r="L4041" i="7"/>
  <c r="L4220" i="7"/>
  <c r="L3745" i="7"/>
  <c r="L954" i="7"/>
  <c r="L4751" i="7"/>
  <c r="L3801" i="7"/>
  <c r="L2548" i="7"/>
  <c r="L241" i="7"/>
  <c r="L439" i="7"/>
  <c r="L263" i="7"/>
  <c r="L526" i="7"/>
  <c r="L143" i="7"/>
  <c r="L356" i="7"/>
  <c r="L4247" i="7"/>
  <c r="L4845" i="7"/>
  <c r="L3916" i="7"/>
  <c r="L459" i="7"/>
  <c r="L2672" i="7"/>
  <c r="L4878" i="7"/>
  <c r="L3789" i="7"/>
  <c r="L2312" i="7"/>
  <c r="L4000" i="7"/>
  <c r="L2620" i="7"/>
  <c r="L3551" i="7"/>
  <c r="L3349" i="7"/>
  <c r="L4536" i="7"/>
  <c r="L1606" i="7"/>
  <c r="L4778" i="7"/>
  <c r="L2676" i="7"/>
  <c r="L2399" i="7"/>
  <c r="L1660" i="7"/>
  <c r="L2688" i="7"/>
  <c r="L3852" i="7"/>
  <c r="L3190" i="7"/>
  <c r="L2843" i="7"/>
  <c r="L4764" i="7"/>
  <c r="L1540" i="7"/>
  <c r="L2813" i="7"/>
  <c r="L4632" i="7"/>
  <c r="L2977" i="7"/>
  <c r="L180" i="7"/>
  <c r="L1161" i="7"/>
  <c r="L2085" i="7"/>
  <c r="L2900" i="7"/>
  <c r="L4399" i="7"/>
  <c r="L3623" i="7"/>
  <c r="L4311" i="7"/>
  <c r="L1303" i="7"/>
  <c r="L1676" i="7"/>
  <c r="L2515" i="7"/>
  <c r="L4907" i="7"/>
  <c r="L3782" i="7"/>
  <c r="L4737" i="7"/>
  <c r="L4817" i="7"/>
  <c r="L4772" i="7"/>
  <c r="L2995" i="7"/>
  <c r="L1425" i="7"/>
  <c r="L1407" i="7"/>
  <c r="L2736" i="7"/>
  <c r="L3014" i="7"/>
  <c r="L84" i="7"/>
  <c r="L596" i="7"/>
  <c r="L2821" i="7"/>
  <c r="L645" i="7"/>
  <c r="L1728" i="7"/>
  <c r="L4329" i="7"/>
  <c r="L3818" i="7"/>
  <c r="L825" i="7"/>
  <c r="L2854" i="7"/>
  <c r="L2517" i="7"/>
  <c r="L3785" i="7"/>
  <c r="L2287" i="7"/>
  <c r="L818" i="7"/>
  <c r="L1953" i="7"/>
  <c r="L4614" i="7"/>
  <c r="L4238" i="7"/>
  <c r="L1947" i="7"/>
  <c r="L2475" i="7"/>
  <c r="L528" i="7"/>
  <c r="L4651" i="7"/>
  <c r="L1389" i="7"/>
  <c r="L4710" i="7"/>
  <c r="L3554" i="7"/>
  <c r="L4573" i="7"/>
  <c r="L1819" i="7"/>
  <c r="L430" i="7"/>
  <c r="L4914" i="7"/>
  <c r="L2982" i="7"/>
  <c r="L1696" i="7"/>
  <c r="L2486" i="7"/>
  <c r="L2461" i="7"/>
  <c r="L3309" i="7"/>
  <c r="L57" i="7"/>
  <c r="L76" i="7"/>
  <c r="L4697" i="7"/>
  <c r="L4932" i="7"/>
  <c r="L3307" i="7"/>
  <c r="L4200" i="7"/>
  <c r="L3860" i="7"/>
  <c r="L371" i="7"/>
  <c r="L3253" i="7"/>
  <c r="L3081" i="7"/>
  <c r="L1740" i="7"/>
  <c r="L1034" i="7"/>
  <c r="L3444" i="7"/>
  <c r="L183" i="7"/>
  <c r="L4746" i="7"/>
  <c r="L516" i="7"/>
  <c r="L3370" i="7"/>
  <c r="L4467" i="7"/>
  <c r="L4553" i="7"/>
  <c r="L4605" i="7"/>
  <c r="L2511" i="7"/>
  <c r="L3316" i="7"/>
  <c r="L3638" i="7"/>
  <c r="L2145" i="7"/>
  <c r="L3708" i="7"/>
  <c r="L4281" i="7"/>
  <c r="L1443" i="7"/>
  <c r="L4780" i="7"/>
  <c r="L1838" i="7"/>
  <c r="L3768" i="7"/>
  <c r="L2410" i="7"/>
  <c r="L697" i="7"/>
  <c r="L3449" i="7"/>
  <c r="L3926" i="7"/>
  <c r="L1145" i="7"/>
  <c r="L1493" i="7"/>
  <c r="L2916" i="7"/>
  <c r="L433" i="7"/>
  <c r="L221" i="7"/>
  <c r="L3676" i="7"/>
  <c r="L494" i="7"/>
  <c r="L971" i="7"/>
  <c r="L1130" i="7"/>
  <c r="L3846" i="7"/>
  <c r="L4889" i="7"/>
  <c r="L2852" i="7"/>
  <c r="L939" i="7"/>
  <c r="L2799" i="7"/>
  <c r="L3591" i="7"/>
  <c r="L4173" i="7"/>
  <c r="L4591" i="7"/>
  <c r="L2555" i="7"/>
  <c r="L3660" i="7"/>
  <c r="L349" i="7"/>
  <c r="L3960" i="7"/>
  <c r="L2637" i="7"/>
  <c r="L1576" i="7"/>
  <c r="L2083" i="7"/>
  <c r="L2131" i="7"/>
  <c r="L3765" i="7"/>
  <c r="L3022" i="7"/>
  <c r="L3225" i="7"/>
  <c r="L3509" i="7"/>
  <c r="L3693" i="7"/>
  <c r="L4976" i="7"/>
  <c r="L309" i="7"/>
  <c r="L2206" i="7"/>
  <c r="L875" i="7"/>
  <c r="L4067" i="7"/>
  <c r="L1450" i="7"/>
  <c r="L4541" i="7"/>
  <c r="L3259" i="7"/>
  <c r="L890" i="7"/>
  <c r="L3512" i="7"/>
  <c r="L2930" i="7"/>
  <c r="L1065" i="7"/>
  <c r="L3895" i="7"/>
  <c r="L1982" i="7"/>
  <c r="L4705" i="7"/>
  <c r="L1680" i="7"/>
  <c r="L2808" i="7"/>
  <c r="L4034" i="7"/>
  <c r="L3685" i="7"/>
  <c r="L1975" i="7"/>
  <c r="L1923" i="7"/>
  <c r="L199" i="7"/>
  <c r="L447" i="7"/>
  <c r="L3803" i="7"/>
  <c r="L2574" i="7"/>
  <c r="L3654" i="7"/>
  <c r="L4096" i="7"/>
  <c r="L336" i="7"/>
  <c r="L3211" i="7"/>
  <c r="L690" i="7"/>
  <c r="L2984" i="7"/>
  <c r="L1050" i="7"/>
  <c r="L3086" i="7"/>
  <c r="L1519" i="7"/>
  <c r="L2604" i="7"/>
  <c r="L970" i="7"/>
  <c r="L1669" i="7"/>
  <c r="L2713" i="7"/>
  <c r="L250" i="7"/>
  <c r="L3324" i="7"/>
  <c r="L82" i="7"/>
  <c r="L2037" i="7"/>
  <c r="L59" i="7"/>
  <c r="L1005" i="7"/>
  <c r="L2542" i="7"/>
  <c r="L1784" i="7"/>
  <c r="L1781" i="7"/>
  <c r="L438" i="7"/>
  <c r="L4677" i="7"/>
  <c r="L3503" i="7"/>
  <c r="L4293" i="7"/>
  <c r="L248" i="7"/>
  <c r="L2168" i="7"/>
  <c r="L1929" i="7"/>
  <c r="L3908" i="7"/>
  <c r="L1159" i="7"/>
  <c r="L1720" i="7"/>
  <c r="L2112" i="7"/>
  <c r="L1301" i="7"/>
  <c r="L942" i="7"/>
  <c r="L332" i="7"/>
  <c r="L99" i="7"/>
  <c r="L3108" i="7"/>
  <c r="L1235" i="7"/>
  <c r="L1022" i="7"/>
  <c r="L2235" i="7"/>
  <c r="L2595" i="7"/>
  <c r="L3664" i="7"/>
  <c r="L3217" i="7"/>
  <c r="L2893" i="7"/>
  <c r="L4004" i="7"/>
  <c r="L1829" i="7"/>
  <c r="L1983" i="7"/>
  <c r="L2564" i="7"/>
  <c r="L2742" i="7"/>
  <c r="L2990" i="7"/>
  <c r="L2289" i="7"/>
  <c r="L3227" i="7"/>
  <c r="L2680" i="7"/>
  <c r="L3468" i="7"/>
  <c r="L671" i="7"/>
  <c r="L2924" i="7"/>
  <c r="L4799" i="7"/>
  <c r="L4375" i="7"/>
  <c r="L3322" i="7"/>
  <c r="L1616" i="7"/>
  <c r="L1061" i="7"/>
  <c r="L373" i="7"/>
  <c r="L1916" i="7"/>
  <c r="L652" i="7"/>
  <c r="L3497" i="7"/>
  <c r="L243" i="7"/>
  <c r="L4915" i="7"/>
  <c r="L87" i="7"/>
  <c r="L3738" i="7"/>
  <c r="L3177" i="7"/>
  <c r="L4258" i="7"/>
  <c r="L4741" i="7"/>
  <c r="L2873" i="7"/>
  <c r="L2665" i="7"/>
  <c r="L280" i="7"/>
  <c r="L996" i="7"/>
  <c r="L376" i="7"/>
  <c r="L578" i="7"/>
  <c r="L2614" i="7"/>
  <c r="L4008" i="7"/>
  <c r="L4248" i="7"/>
  <c r="L550" i="7"/>
  <c r="L1863" i="7"/>
  <c r="L4257" i="7"/>
  <c r="L4066" i="7"/>
  <c r="L529" i="7"/>
  <c r="L1280" i="7"/>
  <c r="L2437" i="7"/>
  <c r="L3414" i="7"/>
  <c r="L2217" i="7"/>
  <c r="L1642" i="7"/>
  <c r="L2436" i="7"/>
  <c r="L4499" i="7"/>
  <c r="L1216" i="7"/>
  <c r="L2491" i="7"/>
  <c r="L3843" i="7"/>
  <c r="L392" i="7"/>
  <c r="L4123" i="7"/>
  <c r="L1003" i="7"/>
  <c r="L4726" i="7"/>
  <c r="L2745" i="7"/>
  <c r="L4615" i="7"/>
  <c r="L262" i="7"/>
  <c r="L2042" i="7"/>
  <c r="L4784" i="7"/>
  <c r="L2903" i="7"/>
  <c r="L4343" i="7"/>
  <c r="L4112" i="7"/>
  <c r="L1186" i="7"/>
  <c r="L2244" i="7"/>
  <c r="L4521" i="7"/>
  <c r="L4980" i="7"/>
  <c r="L638" i="7"/>
  <c r="L1725" i="7"/>
  <c r="L1086" i="7"/>
  <c r="L2218" i="7"/>
  <c r="L2438" i="7"/>
  <c r="L3633" i="7"/>
  <c r="L3522" i="7"/>
  <c r="L987" i="7"/>
  <c r="L233" i="7"/>
  <c r="L404" i="7"/>
  <c r="L4490" i="7"/>
  <c r="L4912" i="7"/>
  <c r="L3340" i="7"/>
  <c r="L3077" i="7"/>
  <c r="L4652" i="7"/>
  <c r="L3879" i="7"/>
  <c r="L4230" i="7"/>
  <c r="L1113" i="7"/>
  <c r="L3761" i="7"/>
  <c r="L723" i="7"/>
  <c r="L3248" i="7"/>
  <c r="L4314" i="7"/>
  <c r="L3245" i="7"/>
  <c r="L378" i="7"/>
  <c r="L1323" i="7"/>
  <c r="L3519" i="7"/>
  <c r="L3565" i="7"/>
  <c r="L1354" i="7"/>
  <c r="L2917" i="7"/>
  <c r="L3726" i="7"/>
  <c r="L335" i="7"/>
  <c r="L4584" i="7"/>
  <c r="L4927" i="7"/>
  <c r="L1340" i="7"/>
  <c r="L1075" i="7"/>
  <c r="L1067" i="7"/>
  <c r="L3028" i="7"/>
  <c r="L1064" i="7"/>
  <c r="L2282" i="7"/>
  <c r="L2575" i="7"/>
  <c r="L12" i="7"/>
  <c r="L4543" i="7"/>
  <c r="L1040" i="7"/>
  <c r="L4121" i="7"/>
  <c r="L4376" i="7"/>
  <c r="L115" i="7"/>
  <c r="L458" i="7"/>
  <c r="L3931" i="7"/>
  <c r="L1116" i="7"/>
  <c r="L1460" i="7"/>
  <c r="L572" i="7"/>
  <c r="L79" i="7"/>
  <c r="L2211" i="7"/>
  <c r="L2142" i="7"/>
  <c r="L1139" i="7"/>
  <c r="L4805" i="7"/>
  <c r="L1998" i="7"/>
  <c r="L962" i="7"/>
  <c r="L3282" i="7"/>
  <c r="L4155" i="7"/>
  <c r="L913" i="7"/>
  <c r="L3397" i="7"/>
  <c r="L448" i="7"/>
  <c r="L324" i="7"/>
  <c r="L3295" i="7"/>
  <c r="L4904" i="7"/>
  <c r="L2370" i="7"/>
  <c r="L2744" i="7"/>
  <c r="L4871" i="7"/>
  <c r="L490" i="7"/>
  <c r="L1512" i="7"/>
  <c r="L1098" i="7"/>
  <c r="L1087" i="7"/>
  <c r="L334" i="7"/>
  <c r="L510" i="7"/>
  <c r="L2064" i="7"/>
  <c r="L4590" i="7"/>
  <c r="L3169" i="7"/>
  <c r="L4943" i="7"/>
  <c r="L3715" i="7"/>
  <c r="L3687" i="7"/>
  <c r="L3520" i="7"/>
  <c r="L4302" i="7"/>
  <c r="L434" i="7"/>
  <c r="L209" i="7"/>
  <c r="L52" i="7"/>
  <c r="L1166" i="7"/>
  <c r="L3649" i="7"/>
  <c r="L4628" i="7"/>
  <c r="L3262" i="7"/>
  <c r="L230" i="7"/>
  <c r="L3905" i="7"/>
  <c r="L588" i="7"/>
  <c r="L2366" i="7"/>
  <c r="L2964" i="7"/>
  <c r="L3202" i="7"/>
  <c r="L1418" i="7"/>
  <c r="L4623" i="7"/>
  <c r="L4456" i="7"/>
  <c r="L1372" i="7"/>
  <c r="L3041" i="7"/>
  <c r="L4444" i="7"/>
  <c r="L2973" i="7"/>
  <c r="L4275" i="7"/>
  <c r="L823" i="7"/>
  <c r="L4264" i="7"/>
  <c r="L3154" i="7"/>
  <c r="L347" i="7"/>
  <c r="L4292" i="7"/>
  <c r="L4612" i="7"/>
  <c r="L3181" i="7"/>
  <c r="L4394" i="7"/>
  <c r="L2493" i="7"/>
  <c r="L1367" i="7"/>
  <c r="L2107" i="7"/>
  <c r="L3665" i="7"/>
  <c r="L311" i="7"/>
  <c r="L4613" i="7"/>
  <c r="L4316" i="7"/>
  <c r="L4589" i="7"/>
  <c r="L2443" i="7"/>
  <c r="L88" i="7"/>
  <c r="L437" i="7"/>
  <c r="L4994" i="7"/>
  <c r="L2058" i="7"/>
  <c r="L2647" i="7"/>
  <c r="L383" i="7"/>
  <c r="L425" i="7"/>
  <c r="L4635" i="7"/>
  <c r="L3797" i="7"/>
  <c r="L1828" i="7"/>
  <c r="L4955" i="7"/>
  <c r="L4097" i="7"/>
  <c r="L2013" i="7"/>
  <c r="L4732" i="7"/>
  <c r="L4482" i="7"/>
  <c r="L2246" i="7"/>
  <c r="L3231" i="7"/>
  <c r="L4245" i="7"/>
  <c r="L4714" i="7"/>
  <c r="L2343" i="7"/>
  <c r="L1344" i="7"/>
  <c r="L279" i="7"/>
  <c r="L3533" i="7"/>
  <c r="L4520" i="7"/>
  <c r="L3501" i="7"/>
  <c r="L1212" i="7"/>
  <c r="L2947" i="7"/>
  <c r="L1788" i="7"/>
  <c r="L3545" i="7"/>
  <c r="L4081" i="7"/>
  <c r="L474" i="7"/>
  <c r="L461" i="7"/>
  <c r="L4269" i="7"/>
  <c r="L2334" i="7"/>
  <c r="L1921" i="7"/>
  <c r="L3337" i="7"/>
  <c r="L149" i="7"/>
  <c r="E43" i="7"/>
  <c r="C44" i="7"/>
  <c r="M21" i="2"/>
  <c r="AB33" i="5" s="1"/>
  <c r="L1371" i="7" l="1"/>
  <c r="L3706" i="7"/>
  <c r="L2607" i="7"/>
  <c r="L4957" i="7"/>
  <c r="L720" i="7"/>
  <c r="L3399" i="7"/>
  <c r="L3304" i="7"/>
  <c r="L74" i="7"/>
  <c r="L748" i="7"/>
  <c r="L2751" i="7"/>
  <c r="L2840" i="7"/>
  <c r="L2016" i="7"/>
  <c r="L4342" i="7"/>
  <c r="L1936" i="7"/>
  <c r="L185" i="7"/>
  <c r="L4378" i="7"/>
  <c r="L1769" i="7"/>
  <c r="M1779" i="7" s="1"/>
  <c r="L4023" i="7"/>
  <c r="M4033" i="7" s="1"/>
  <c r="L1453" i="7"/>
  <c r="M1453" i="7" s="1"/>
  <c r="L3157" i="7"/>
  <c r="L1907" i="7"/>
  <c r="L3938" i="7"/>
  <c r="L2501" i="7"/>
  <c r="M2501" i="7" s="1"/>
  <c r="L975" i="7"/>
  <c r="M985" i="7" s="1"/>
  <c r="L3680" i="7"/>
  <c r="L7" i="7"/>
  <c r="L1481" i="7"/>
  <c r="L3255" i="7"/>
  <c r="M3255" i="7" s="1"/>
  <c r="L3011" i="7"/>
  <c r="M3021" i="7" s="1"/>
  <c r="L2817" i="7"/>
  <c r="L3825" i="7"/>
  <c r="M3835" i="7" s="1"/>
  <c r="L235" i="7"/>
  <c r="M235" i="7" s="1"/>
  <c r="L2684" i="7"/>
  <c r="L466" i="7"/>
  <c r="M476" i="7" s="1"/>
  <c r="L964" i="7"/>
  <c r="M964" i="7" s="1"/>
  <c r="L812" i="7"/>
  <c r="L3787" i="7"/>
  <c r="L2388" i="7"/>
  <c r="L71" i="7"/>
  <c r="L3856" i="7"/>
  <c r="M3856" i="7" s="1"/>
  <c r="L4986" i="7"/>
  <c r="M4986" i="7" s="1"/>
  <c r="L4425" i="7"/>
  <c r="L1246" i="7"/>
  <c r="M1256" i="7" s="1"/>
  <c r="L4151" i="7"/>
  <c r="M4161" i="7" s="1"/>
  <c r="L1218" i="7"/>
  <c r="L615" i="7"/>
  <c r="L4411" i="7"/>
  <c r="L2270" i="7"/>
  <c r="L1890" i="7"/>
  <c r="L1758" i="7"/>
  <c r="M1768" i="7" s="1"/>
  <c r="L1857" i="7"/>
  <c r="M1867" i="7" s="1"/>
  <c r="L1623" i="7"/>
  <c r="M1633" i="7" s="1"/>
  <c r="L1798" i="7"/>
  <c r="M1798" i="7" s="1"/>
  <c r="L2427" i="7"/>
  <c r="M2437" i="7" s="1"/>
  <c r="L3475" i="7"/>
  <c r="L2931" i="7"/>
  <c r="L843" i="7"/>
  <c r="L1119" i="7"/>
  <c r="L3702" i="7"/>
  <c r="L4373" i="7"/>
  <c r="L2804" i="7"/>
  <c r="L177" i="7"/>
  <c r="L253" i="7"/>
  <c r="M253" i="7" s="1"/>
  <c r="L1287" i="7"/>
  <c r="L443" i="7"/>
  <c r="M443" i="7" s="1"/>
  <c r="L1723" i="7"/>
  <c r="L853" i="7"/>
  <c r="L1885" i="7"/>
  <c r="L2759" i="7"/>
  <c r="M2769" i="7" s="1"/>
  <c r="L4054" i="7"/>
  <c r="M4064" i="7" s="1"/>
  <c r="L2858" i="7"/>
  <c r="M2858" i="7" s="1"/>
  <c r="L3257" i="7"/>
  <c r="L3131" i="7"/>
  <c r="L1989" i="7"/>
  <c r="L227" i="7"/>
  <c r="L3173" i="7"/>
  <c r="M3183" i="7" s="1"/>
  <c r="L3508" i="7"/>
  <c r="L2901" i="7"/>
  <c r="L1779" i="7"/>
  <c r="L4458" i="7"/>
  <c r="L1972" i="7"/>
  <c r="M1982" i="7" s="1"/>
  <c r="L41" i="7"/>
  <c r="L3233" i="7"/>
  <c r="L270" i="7"/>
  <c r="L4759" i="7"/>
  <c r="M4759" i="7" s="1"/>
  <c r="L4684" i="7"/>
  <c r="L1712" i="7"/>
  <c r="L2749" i="7"/>
  <c r="M2759" i="7" s="1"/>
  <c r="L4508" i="7"/>
  <c r="M4508" i="7" s="1"/>
  <c r="L4433" i="7"/>
  <c r="L2394" i="7"/>
  <c r="L2423" i="7"/>
  <c r="L1794" i="7"/>
  <c r="M1794" i="7" s="1"/>
  <c r="L148" i="7"/>
  <c r="L3454" i="7"/>
  <c r="M3464" i="7" s="1"/>
  <c r="L165" i="7"/>
  <c r="L1428" i="7"/>
  <c r="M1428" i="7" s="1"/>
  <c r="L2978" i="7"/>
  <c r="L3053" i="7"/>
  <c r="L2739" i="7"/>
  <c r="L4771" i="7"/>
  <c r="L3120" i="7"/>
  <c r="M3130" i="7" s="1"/>
  <c r="L3313" i="7"/>
  <c r="M3313" i="7" s="1"/>
  <c r="L3675" i="7"/>
  <c r="M3675" i="7" s="1"/>
  <c r="L2862" i="7"/>
  <c r="M2862" i="7" s="1"/>
  <c r="L2186" i="7"/>
  <c r="L1193" i="7"/>
  <c r="M1203" i="7" s="1"/>
  <c r="L4070" i="7"/>
  <c r="L3523" i="7"/>
  <c r="L842" i="7"/>
  <c r="L3681" i="7"/>
  <c r="L1562" i="7"/>
  <c r="L2580" i="7"/>
  <c r="L5002" i="7"/>
  <c r="M5002" i="7" s="1"/>
  <c r="L278" i="7"/>
  <c r="M278" i="7" s="1"/>
  <c r="L3284" i="7"/>
  <c r="M3284" i="7" s="1"/>
  <c r="L1766" i="7"/>
  <c r="M1776" i="7" s="1"/>
  <c r="L4828" i="7"/>
  <c r="L1084" i="7"/>
  <c r="L4183" i="7"/>
  <c r="M4183" i="7" s="1"/>
  <c r="L2456" i="7"/>
  <c r="L3743" i="7"/>
  <c r="M3753" i="7" s="1"/>
  <c r="L4620" i="7"/>
  <c r="M4620" i="7" s="1"/>
  <c r="L4831" i="7"/>
  <c r="L353" i="7"/>
  <c r="M363" i="7" s="1"/>
  <c r="L2266" i="7"/>
  <c r="L527" i="7"/>
  <c r="L1289" i="7"/>
  <c r="L1175" i="7"/>
  <c r="L224" i="7"/>
  <c r="M224" i="7" s="1"/>
  <c r="L1812" i="7"/>
  <c r="M1822" i="7" s="1"/>
  <c r="L264" i="7"/>
  <c r="L3578" i="7"/>
  <c r="L816" i="7"/>
  <c r="M816" i="7" s="1"/>
  <c r="L4408" i="7"/>
  <c r="L668" i="7"/>
  <c r="M678" i="7" s="1"/>
  <c r="L2029" i="7"/>
  <c r="L4209" i="7"/>
  <c r="M4219" i="7" s="1"/>
  <c r="L2962" i="7"/>
  <c r="L4729" i="7"/>
  <c r="L1698" i="7"/>
  <c r="L1752" i="7"/>
  <c r="L956" i="7"/>
  <c r="L2554" i="7"/>
  <c r="L1051" i="7"/>
  <c r="M1061" i="7" s="1"/>
  <c r="L1653" i="7"/>
  <c r="M1663" i="7" s="1"/>
  <c r="L3244" i="7"/>
  <c r="M3244" i="7" s="1"/>
  <c r="L4989" i="7"/>
  <c r="L2068" i="7"/>
  <c r="M2068" i="7" s="1"/>
  <c r="L828" i="7"/>
  <c r="M838" i="7" s="1"/>
  <c r="L3088" i="7"/>
  <c r="L331" i="7"/>
  <c r="L700" i="7"/>
  <c r="M710" i="7" s="1"/>
  <c r="L3060" i="7"/>
  <c r="M3060" i="7" s="1"/>
  <c r="L3979" i="7"/>
  <c r="L1707" i="7"/>
  <c r="L4227" i="7"/>
  <c r="M4227" i="7" s="1"/>
  <c r="L421" i="7"/>
  <c r="M421" i="7" s="1"/>
  <c r="L3976" i="7"/>
  <c r="M3976" i="7" s="1"/>
  <c r="L1185" i="7"/>
  <c r="L1714" i="7"/>
  <c r="M1714" i="7" s="1"/>
  <c r="L4568" i="7"/>
  <c r="L2439" i="7"/>
  <c r="L182" i="7"/>
  <c r="L2474" i="7"/>
  <c r="L343" i="7"/>
  <c r="M343" i="7" s="1"/>
  <c r="L3286" i="7"/>
  <c r="L4356" i="7"/>
  <c r="L914" i="7"/>
  <c r="L4495" i="7"/>
  <c r="L3403" i="7"/>
  <c r="M3413" i="7" s="1"/>
  <c r="L4827" i="7"/>
  <c r="M4827" i="7" s="1"/>
  <c r="L3629" i="7"/>
  <c r="L1583" i="7"/>
  <c r="L4099" i="7"/>
  <c r="L3603" i="7"/>
  <c r="L2385" i="7"/>
  <c r="M2385" i="7" s="1"/>
  <c r="L2649" i="7"/>
  <c r="M2659" i="7" s="1"/>
  <c r="L1661" i="7"/>
  <c r="L1329" i="7"/>
  <c r="L4432" i="7"/>
  <c r="M4432" i="7" s="1"/>
  <c r="L1477" i="7"/>
  <c r="L2023" i="7"/>
  <c r="M2023" i="7" s="1"/>
  <c r="L1038" i="7"/>
  <c r="L4256" i="7"/>
  <c r="L2905" i="7"/>
  <c r="M2905" i="7" s="1"/>
  <c r="L2974" i="7"/>
  <c r="M2984" i="7" s="1"/>
  <c r="L3788" i="7"/>
  <c r="L1816" i="7"/>
  <c r="M1826" i="7" s="1"/>
  <c r="L623" i="7"/>
  <c r="L3950" i="7"/>
  <c r="M3950" i="7" s="1"/>
  <c r="L500" i="7"/>
  <c r="M510" i="7" s="1"/>
  <c r="L3239" i="7"/>
  <c r="M3239" i="7" s="1"/>
  <c r="L4961" i="7"/>
  <c r="L1490" i="7"/>
  <c r="L3281" i="7"/>
  <c r="M3291" i="7" s="1"/>
  <c r="L94" i="7"/>
  <c r="M94" i="7" s="1"/>
  <c r="L3466" i="7"/>
  <c r="L3828" i="7"/>
  <c r="M3828" i="7" s="1"/>
  <c r="L1820" i="7"/>
  <c r="L795" i="7"/>
  <c r="L390" i="7"/>
  <c r="L1628" i="7"/>
  <c r="L4548" i="7"/>
  <c r="L3811" i="7"/>
  <c r="L4037" i="7"/>
  <c r="L2629" i="7"/>
  <c r="L4719" i="7"/>
  <c r="L4022" i="7"/>
  <c r="M4032" i="7" s="1"/>
  <c r="L4301" i="7"/>
  <c r="M4311" i="7" s="1"/>
  <c r="L2198" i="7"/>
  <c r="L2538" i="7"/>
  <c r="M2538" i="7" s="1"/>
  <c r="L3862" i="7"/>
  <c r="M3862" i="7" s="1"/>
  <c r="L1420" i="7"/>
  <c r="L2514" i="7"/>
  <c r="L2503" i="7"/>
  <c r="M2503" i="7" s="1"/>
  <c r="L3092" i="7"/>
  <c r="L1635" i="7"/>
  <c r="M1635" i="7" s="1"/>
  <c r="L3434" i="7"/>
  <c r="M3444" i="7" s="1"/>
  <c r="L3343" i="7"/>
  <c r="M3343" i="7" s="1"/>
  <c r="L2894" i="7"/>
  <c r="L1759" i="7"/>
  <c r="L4757" i="7"/>
  <c r="M4767" i="7" s="1"/>
  <c r="L4661" i="7"/>
  <c r="L2565" i="7"/>
  <c r="M2565" i="7" s="1"/>
  <c r="L4304" i="7"/>
  <c r="L3277" i="7"/>
  <c r="L809" i="7"/>
  <c r="L4806" i="7"/>
  <c r="L1541" i="7"/>
  <c r="L1249" i="7"/>
  <c r="M1249" i="7" s="1"/>
  <c r="L691" i="7"/>
  <c r="M701" i="7" s="1"/>
  <c r="L653" i="7"/>
  <c r="L1513" i="7"/>
  <c r="L539" i="7"/>
  <c r="M539" i="7" s="1"/>
  <c r="L108" i="7"/>
  <c r="L3668" i="7"/>
  <c r="L4567" i="7"/>
  <c r="L4417" i="7"/>
  <c r="L1321" i="7"/>
  <c r="L4787" i="7"/>
  <c r="M4797" i="7" s="1"/>
  <c r="L568" i="7"/>
  <c r="M578" i="7" s="1"/>
  <c r="L4715" i="7"/>
  <c r="M4715" i="7" s="1"/>
  <c r="L4294" i="7"/>
  <c r="L106" i="7"/>
  <c r="M106" i="7" s="1"/>
  <c r="L3128" i="7"/>
  <c r="M3138" i="7" s="1"/>
  <c r="L5" i="7"/>
  <c r="L4439" i="7"/>
  <c r="L2212" i="7"/>
  <c r="L2275" i="7"/>
  <c r="M2285" i="7" s="1"/>
  <c r="L3773" i="7"/>
  <c r="L1062" i="7"/>
  <c r="M1072" i="7" s="1"/>
  <c r="L1970" i="7"/>
  <c r="M1980" i="7" s="1"/>
  <c r="L240" i="7"/>
  <c r="L4038" i="7"/>
  <c r="L5000" i="7"/>
  <c r="L4792" i="7"/>
  <c r="M4802" i="7" s="1"/>
  <c r="L826" i="7"/>
  <c r="L1268" i="7"/>
  <c r="L2307" i="7"/>
  <c r="M2307" i="7" s="1"/>
  <c r="L3495" i="7"/>
  <c r="L732" i="7"/>
  <c r="M742" i="7" s="1"/>
  <c r="L3061" i="7"/>
  <c r="M3061" i="7" s="1"/>
  <c r="L1103" i="7"/>
  <c r="M1113" i="7" s="1"/>
  <c r="L1748" i="7"/>
  <c r="L2464" i="7"/>
  <c r="L1872" i="7"/>
  <c r="M1882" i="7" s="1"/>
  <c r="L4582" i="7"/>
  <c r="M4582" i="7" s="1"/>
  <c r="L3213" i="7"/>
  <c r="L3182" i="7"/>
  <c r="L3338" i="7"/>
  <c r="L3472" i="7"/>
  <c r="L2363" i="7"/>
  <c r="M2373" i="7" s="1"/>
  <c r="L3855" i="7"/>
  <c r="L357" i="7"/>
  <c r="M367" i="7" s="1"/>
  <c r="L3532" i="7"/>
  <c r="M3532" i="7" s="1"/>
  <c r="L346" i="7"/>
  <c r="M346" i="7" s="1"/>
  <c r="L3504" i="7"/>
  <c r="L925" i="7"/>
  <c r="L960" i="7"/>
  <c r="M970" i="7" s="1"/>
  <c r="L2941" i="7"/>
  <c r="M2951" i="7" s="1"/>
  <c r="L629" i="7"/>
  <c r="M639" i="7" s="1"/>
  <c r="L4136" i="7"/>
  <c r="M4136" i="7" s="1"/>
  <c r="L1978" i="7"/>
  <c r="L4942" i="7"/>
  <c r="M4942" i="7" s="1"/>
  <c r="L1761" i="7"/>
  <c r="L2758" i="7"/>
  <c r="L1600" i="7"/>
  <c r="L4436" i="7"/>
  <c r="M4446" i="7" s="1"/>
  <c r="L3845" i="7"/>
  <c r="M3845" i="7" s="1"/>
  <c r="L3366" i="7"/>
  <c r="L1233" i="7"/>
  <c r="L4339" i="7"/>
  <c r="M4349" i="7" s="1"/>
  <c r="L1560" i="7"/>
  <c r="L1215" i="7"/>
  <c r="M1225" i="7" s="1"/>
  <c r="L3480" i="7"/>
  <c r="L4367" i="7"/>
  <c r="M4367" i="7" s="1"/>
  <c r="L440" i="7"/>
  <c r="M440" i="7" s="1"/>
  <c r="L3447" i="7"/>
  <c r="M3457" i="7" s="1"/>
  <c r="L1020" i="7"/>
  <c r="M1030" i="7" s="1"/>
  <c r="L2674" i="7"/>
  <c r="L3904" i="7"/>
  <c r="L4398" i="7"/>
  <c r="L4702" i="7"/>
  <c r="L3517" i="7"/>
  <c r="M3527" i="7" s="1"/>
  <c r="L3093" i="7"/>
  <c r="L511" i="7"/>
  <c r="M521" i="7" s="1"/>
  <c r="L4526" i="7"/>
  <c r="M4536" i="7" s="1"/>
  <c r="L3584" i="7"/>
  <c r="L663" i="7"/>
  <c r="L281" i="7"/>
  <c r="M291" i="7" s="1"/>
  <c r="L276" i="7"/>
  <c r="M286" i="7" s="1"/>
  <c r="L3528" i="7"/>
  <c r="L512" i="7"/>
  <c r="M512" i="7" s="1"/>
  <c r="L769" i="7"/>
  <c r="M779" i="7" s="1"/>
  <c r="L829" i="7"/>
  <c r="L4748" i="7"/>
  <c r="L3305" i="7"/>
  <c r="L4919" i="7"/>
  <c r="L2196" i="7"/>
  <c r="M2206" i="7" s="1"/>
  <c r="L3848" i="7"/>
  <c r="M3858" i="7" s="1"/>
  <c r="L2863" i="7"/>
  <c r="M2873" i="7" s="1"/>
  <c r="L4135" i="7"/>
  <c r="M4145" i="7" s="1"/>
  <c r="L1162" i="7"/>
  <c r="L4431" i="7"/>
  <c r="L4273" i="7"/>
  <c r="L2314" i="7"/>
  <c r="L4577" i="7"/>
  <c r="L1088" i="7"/>
  <c r="M1098" i="7" s="1"/>
  <c r="L1406" i="7"/>
  <c r="L3049" i="7"/>
  <c r="L1376" i="7"/>
  <c r="L1204" i="7"/>
  <c r="L2122" i="7"/>
  <c r="L2455" i="7"/>
  <c r="L3054" i="7"/>
  <c r="L3439" i="7"/>
  <c r="L3443" i="7"/>
  <c r="L3547" i="7"/>
  <c r="L2712" i="7"/>
  <c r="L3270" i="7"/>
  <c r="L4968" i="7"/>
  <c r="M4978" i="7" s="1"/>
  <c r="L3563" i="7"/>
  <c r="M3563" i="7" s="1"/>
  <c r="L2397" i="7"/>
  <c r="M2397" i="7" s="1"/>
  <c r="L3529" i="7"/>
  <c r="M3529" i="7" s="1"/>
  <c r="L80" i="7"/>
  <c r="M90" i="7" s="1"/>
  <c r="L1327" i="7"/>
  <c r="L2566" i="7"/>
  <c r="L2175" i="7"/>
  <c r="L339" i="7"/>
  <c r="L4824" i="7"/>
  <c r="L3004" i="7"/>
  <c r="L571" i="7"/>
  <c r="L4722" i="7"/>
  <c r="L3020" i="7"/>
  <c r="M3020" i="7" s="1"/>
  <c r="L245" i="7"/>
  <c r="L3714" i="7"/>
  <c r="M3714" i="7" s="1"/>
  <c r="L3615" i="7"/>
  <c r="L2981" i="7"/>
  <c r="L3628" i="7"/>
  <c r="M3638" i="7" s="1"/>
  <c r="L4018" i="7"/>
  <c r="M4018" i="7" s="1"/>
  <c r="L1909" i="7"/>
  <c r="M1919" i="7" s="1"/>
  <c r="L4574" i="7"/>
  <c r="M4584" i="7" s="1"/>
  <c r="L2069" i="7"/>
  <c r="M2079" i="7" s="1"/>
  <c r="L3417" i="7"/>
  <c r="L3881" i="7"/>
  <c r="L4232" i="7"/>
  <c r="L1092" i="7"/>
  <c r="L3569" i="7"/>
  <c r="L2081" i="7"/>
  <c r="L3600" i="7"/>
  <c r="L2033" i="7"/>
  <c r="L1109" i="7"/>
  <c r="L4497" i="7"/>
  <c r="M4497" i="7" s="1"/>
  <c r="L20" i="7"/>
  <c r="L867" i="7"/>
  <c r="M867" i="7" s="1"/>
  <c r="L2072" i="7"/>
  <c r="M2072" i="7" s="1"/>
  <c r="L4941" i="7"/>
  <c r="M4951" i="7" s="1"/>
  <c r="L1002" i="7"/>
  <c r="L1684" i="7"/>
  <c r="L2551" i="7"/>
  <c r="L2262" i="7"/>
  <c r="M2262" i="7" s="1"/>
  <c r="L2349" i="7"/>
  <c r="L1634" i="7"/>
  <c r="M1644" i="7" s="1"/>
  <c r="L3883" i="7"/>
  <c r="M3883" i="7" s="1"/>
  <c r="L778" i="7"/>
  <c r="M778" i="7" s="1"/>
  <c r="L1095" i="7"/>
  <c r="M1105" i="7" s="1"/>
  <c r="L2195" i="7"/>
  <c r="L1666" i="7"/>
  <c r="M1676" i="7" s="1"/>
  <c r="L4701" i="7"/>
  <c r="L567" i="7"/>
  <c r="L3431" i="7"/>
  <c r="L3566" i="7"/>
  <c r="M3566" i="7" s="1"/>
  <c r="L2750" i="7"/>
  <c r="L2985" i="7"/>
  <c r="M2995" i="7" s="1"/>
  <c r="L2668" i="7"/>
  <c r="M2668" i="7" s="1"/>
  <c r="L4840" i="7"/>
  <c r="L1959" i="7"/>
  <c r="L2114" i="7"/>
  <c r="L1934" i="7"/>
  <c r="L3614" i="7"/>
  <c r="L4899" i="7"/>
  <c r="M4899" i="7" s="1"/>
  <c r="L4448" i="7"/>
  <c r="M4458" i="7" s="1"/>
  <c r="L1274" i="7"/>
  <c r="L4893" i="7"/>
  <c r="L1575" i="7"/>
  <c r="M1585" i="7" s="1"/>
  <c r="L3216" i="7"/>
  <c r="L435" i="7"/>
  <c r="M435" i="7" s="1"/>
  <c r="L3174" i="7"/>
  <c r="L2570" i="7"/>
  <c r="L3962" i="7"/>
  <c r="L1922" i="7"/>
  <c r="M1922" i="7" s="1"/>
  <c r="L2049" i="7"/>
  <c r="L3594" i="7"/>
  <c r="L3961" i="7"/>
  <c r="L4430" i="7"/>
  <c r="L3851" i="7"/>
  <c r="M3861" i="7" s="1"/>
  <c r="L203" i="7"/>
  <c r="M203" i="7" s="1"/>
  <c r="L1911" i="7"/>
  <c r="L4242" i="7"/>
  <c r="L978" i="7"/>
  <c r="L1322" i="7"/>
  <c r="M1332" i="7" s="1"/>
  <c r="L2678" i="7"/>
  <c r="M2688" i="7" s="1"/>
  <c r="L4864" i="7"/>
  <c r="L2317" i="7"/>
  <c r="L2104" i="7"/>
  <c r="L2468" i="7"/>
  <c r="L1364" i="7"/>
  <c r="M1374" i="7" s="1"/>
  <c r="L1427" i="7"/>
  <c r="L4873" i="7"/>
  <c r="L2692" i="7"/>
  <c r="L2842" i="7"/>
  <c r="L1480" i="7"/>
  <c r="M1480" i="7" s="1"/>
  <c r="L4695" i="7"/>
  <c r="M4705" i="7" s="1"/>
  <c r="L4176" i="7"/>
  <c r="M4176" i="7" s="1"/>
  <c r="L92" i="7"/>
  <c r="M92" i="7" s="1"/>
  <c r="L4903" i="7"/>
  <c r="L2777" i="7"/>
  <c r="M2787" i="7" s="1"/>
  <c r="L4634" i="7"/>
  <c r="M4634" i="7" s="1"/>
  <c r="L3622" i="7"/>
  <c r="L2369" i="7"/>
  <c r="L2465" i="7"/>
  <c r="M2465" i="7" s="1"/>
  <c r="L2226" i="7"/>
  <c r="L2350" i="7"/>
  <c r="L239" i="7"/>
  <c r="L2936" i="7"/>
  <c r="L4391" i="7"/>
  <c r="L3671" i="7"/>
  <c r="M3681" i="7" s="1"/>
  <c r="L3143" i="7"/>
  <c r="M3143" i="7" s="1"/>
  <c r="L832" i="7"/>
  <c r="M842" i="7" s="1"/>
  <c r="L1221" i="7"/>
  <c r="M1221" i="7" s="1"/>
  <c r="L3650" i="7"/>
  <c r="M3660" i="7" s="1"/>
  <c r="L3989" i="7"/>
  <c r="L1464" i="7"/>
  <c r="M1474" i="7" s="1"/>
  <c r="L3544" i="7"/>
  <c r="M3554" i="7" s="1"/>
  <c r="L3792" i="7"/>
  <c r="L3087" i="7"/>
  <c r="M3087" i="7" s="1"/>
  <c r="L1270" i="7"/>
  <c r="M1280" i="7" s="1"/>
  <c r="L2922" i="7"/>
  <c r="L3336" i="7"/>
  <c r="L369" i="7"/>
  <c r="L993" i="7"/>
  <c r="L2116" i="7"/>
  <c r="L1223" i="7"/>
  <c r="L3199" i="7"/>
  <c r="M3199" i="7" s="1"/>
  <c r="L3110" i="7"/>
  <c r="M3110" i="7" s="1"/>
  <c r="L1739" i="7"/>
  <c r="L513" i="7"/>
  <c r="L3330" i="7"/>
  <c r="M3330" i="7" s="1"/>
  <c r="L2892" i="7"/>
  <c r="L2762" i="7"/>
  <c r="M2772" i="7" s="1"/>
  <c r="L1834" i="7"/>
  <c r="L1487" i="7"/>
  <c r="L1509" i="7"/>
  <c r="M1519" i="7" s="1"/>
  <c r="L380" i="7"/>
  <c r="L472" i="7"/>
  <c r="L3604" i="7"/>
  <c r="L397" i="7"/>
  <c r="L3910" i="7"/>
  <c r="M3920" i="7" s="1"/>
  <c r="L375" i="7"/>
  <c r="L170" i="7"/>
  <c r="M180" i="7" s="1"/>
  <c r="L2102" i="7"/>
  <c r="M2112" i="7" s="1"/>
  <c r="L4053" i="7"/>
  <c r="M4053" i="7" s="1"/>
  <c r="L2247" i="7"/>
  <c r="L2373" i="7"/>
  <c r="L558" i="7"/>
  <c r="M558" i="7" s="1"/>
  <c r="L4012" i="7"/>
  <c r="L4297" i="7"/>
  <c r="M4307" i="7" s="1"/>
  <c r="L4626" i="7"/>
  <c r="L3409" i="7"/>
  <c r="M3409" i="7" s="1"/>
  <c r="L4372" i="7"/>
  <c r="M4382" i="7" s="1"/>
  <c r="L1763" i="7"/>
  <c r="L2140" i="7"/>
  <c r="L872" i="7"/>
  <c r="L360" i="7"/>
  <c r="L813" i="7"/>
  <c r="L3341" i="7"/>
  <c r="L3500" i="7"/>
  <c r="L4911" i="7"/>
  <c r="M4911" i="7" s="1"/>
  <c r="L3513" i="7"/>
  <c r="M3523" i="7" s="1"/>
  <c r="L431" i="7"/>
  <c r="L4157" i="7"/>
  <c r="L3043" i="7"/>
  <c r="M3043" i="7" s="1"/>
  <c r="L4791" i="7"/>
  <c r="M4791" i="7" s="1"/>
  <c r="L2272" i="7"/>
  <c r="M2282" i="7" s="1"/>
  <c r="L299" i="7"/>
  <c r="M309" i="7" s="1"/>
  <c r="L1432" i="7"/>
  <c r="M1432" i="7" s="1"/>
  <c r="L3639" i="7"/>
  <c r="L2209" i="7"/>
  <c r="L1096" i="7"/>
  <c r="L3689" i="7"/>
  <c r="M3699" i="7" s="1"/>
  <c r="L1914" i="7"/>
  <c r="L4075" i="7"/>
  <c r="M4075" i="7" s="1"/>
  <c r="L4820" i="7"/>
  <c r="L1697" i="7"/>
  <c r="L2032" i="7"/>
  <c r="M2042" i="7" s="1"/>
  <c r="L2638" i="7"/>
  <c r="L4202" i="7"/>
  <c r="L862" i="7"/>
  <c r="M862" i="7" s="1"/>
  <c r="L2508" i="7"/>
  <c r="M2508" i="7" s="1"/>
  <c r="L2039" i="7"/>
  <c r="L1547" i="7"/>
  <c r="L3188" i="7"/>
  <c r="L2374" i="7"/>
  <c r="L2306" i="7"/>
  <c r="L3396" i="7"/>
  <c r="L2529" i="7"/>
  <c r="L4596" i="7"/>
  <c r="L4816" i="7"/>
  <c r="L1729" i="7"/>
  <c r="M1729" i="7" s="1"/>
  <c r="L3386" i="7"/>
  <c r="M3396" i="7" s="1"/>
  <c r="L3832" i="7"/>
  <c r="M3842" i="7" s="1"/>
  <c r="L3616" i="7"/>
  <c r="L1187" i="7"/>
  <c r="L103" i="7"/>
  <c r="L436" i="7"/>
  <c r="M446" i="7" s="1"/>
  <c r="L3297" i="7"/>
  <c r="M3307" i="7" s="1"/>
  <c r="L4801" i="7"/>
  <c r="L4118" i="7"/>
  <c r="L879" i="7"/>
  <c r="L924" i="7"/>
  <c r="L2737" i="7"/>
  <c r="L3122" i="7"/>
  <c r="L3582" i="7"/>
  <c r="L3106" i="7"/>
  <c r="L1482" i="7"/>
  <c r="L4868" i="7"/>
  <c r="M4878" i="7" s="1"/>
  <c r="L1154" i="7"/>
  <c r="L1439" i="7"/>
  <c r="L1173" i="7"/>
  <c r="L2512" i="7"/>
  <c r="L3410" i="7"/>
  <c r="M3420" i="7" s="1"/>
  <c r="L1118" i="7"/>
  <c r="M1118" i="7" s="1"/>
  <c r="L2181" i="7"/>
  <c r="L2281" i="7"/>
  <c r="L1967" i="7"/>
  <c r="L2509" i="7"/>
  <c r="L3005" i="7"/>
  <c r="L4119" i="7"/>
  <c r="L4122" i="7"/>
  <c r="L4504" i="7"/>
  <c r="L4712" i="7"/>
  <c r="M4722" i="7" s="1"/>
  <c r="L3002" i="7"/>
  <c r="M3002" i="7" s="1"/>
  <c r="L3673" i="7"/>
  <c r="L3651" i="7"/>
  <c r="M3661" i="7" s="1"/>
  <c r="L191" i="7"/>
  <c r="M201" i="7" s="1"/>
  <c r="L2874" i="7"/>
  <c r="L3820" i="7"/>
  <c r="M3830" i="7" s="1"/>
  <c r="L594" i="7"/>
  <c r="M604" i="7" s="1"/>
  <c r="L1356" i="7"/>
  <c r="M1356" i="7" s="1"/>
  <c r="L2798" i="7"/>
  <c r="M2808" i="7" s="1"/>
  <c r="L2791" i="7"/>
  <c r="L482" i="7"/>
  <c r="L4296" i="7"/>
  <c r="L3731" i="7"/>
  <c r="L186" i="7"/>
  <c r="M186" i="7" s="1"/>
  <c r="L772" i="7"/>
  <c r="M772" i="7" s="1"/>
  <c r="L3608" i="7"/>
  <c r="M3608" i="7" s="1"/>
  <c r="L4185" i="7"/>
  <c r="M4195" i="7" s="1"/>
  <c r="L1555" i="7"/>
  <c r="M1555" i="7" s="1"/>
  <c r="L4137" i="7"/>
  <c r="L1862" i="7"/>
  <c r="L2154" i="7"/>
  <c r="M2154" i="7" s="1"/>
  <c r="L406" i="7"/>
  <c r="M406" i="7" s="1"/>
  <c r="L3428" i="7"/>
  <c r="M3428" i="7" s="1"/>
  <c r="L4412" i="7"/>
  <c r="M4422" i="7" s="1"/>
  <c r="L3981" i="7"/>
  <c r="L3749" i="7"/>
  <c r="L3924" i="7"/>
  <c r="L3802" i="7"/>
  <c r="L4931" i="7"/>
  <c r="L4856" i="7"/>
  <c r="L2291" i="7"/>
  <c r="L555" i="7"/>
  <c r="M555" i="7" s="1"/>
  <c r="L1362" i="7"/>
  <c r="M1372" i="7" s="1"/>
  <c r="L983" i="7"/>
  <c r="L95" i="7"/>
  <c r="M105" i="7" s="1"/>
  <c r="L344" i="7"/>
  <c r="M344" i="7" s="1"/>
  <c r="L4015" i="7"/>
  <c r="M4025" i="7" s="1"/>
  <c r="L495" i="7"/>
  <c r="M505" i="7" s="1"/>
  <c r="L877" i="7"/>
  <c r="L3144" i="7"/>
  <c r="M3154" i="7" s="1"/>
  <c r="L3012" i="7"/>
  <c r="M3022" i="7" s="1"/>
  <c r="L1041" i="7"/>
  <c r="L3400" i="7"/>
  <c r="L4210" i="7"/>
  <c r="M4220" i="7" s="1"/>
  <c r="L1021" i="7"/>
  <c r="L1017" i="7"/>
  <c r="L244" i="7"/>
  <c r="L1244" i="7"/>
  <c r="L2618" i="7"/>
  <c r="L3877" i="7"/>
  <c r="M3877" i="7" s="1"/>
  <c r="L3047" i="7"/>
  <c r="M3047" i="7" s="1"/>
  <c r="L4698" i="7"/>
  <c r="M4698" i="7" s="1"/>
  <c r="L293" i="7"/>
  <c r="L4731" i="7"/>
  <c r="M4731" i="7" s="1"/>
  <c r="L4110" i="7"/>
  <c r="M4110" i="7" s="1"/>
  <c r="L1835" i="7"/>
  <c r="M1835" i="7" s="1"/>
  <c r="L3709" i="7"/>
  <c r="M3709" i="7" s="1"/>
  <c r="L620" i="7"/>
  <c r="L1827" i="7"/>
  <c r="L1775" i="7"/>
  <c r="L2361" i="7"/>
  <c r="L3151" i="7"/>
  <c r="L1494" i="7"/>
  <c r="L2653" i="7"/>
  <c r="M2663" i="7" s="1"/>
  <c r="L413" i="7"/>
  <c r="M413" i="7" s="1"/>
  <c r="L3549" i="7"/>
  <c r="L271" i="7"/>
  <c r="L981" i="7"/>
  <c r="M991" i="7" s="1"/>
  <c r="L3548" i="7"/>
  <c r="M3558" i="7" s="1"/>
  <c r="L2065" i="7"/>
  <c r="L1851" i="7"/>
  <c r="L4093" i="7"/>
  <c r="M4103" i="7" s="1"/>
  <c r="L493" i="7"/>
  <c r="L4630" i="7"/>
  <c r="L4129" i="7"/>
  <c r="M4139" i="7" s="1"/>
  <c r="L4204" i="7"/>
  <c r="M4214" i="7" s="1"/>
  <c r="L1618" i="7"/>
  <c r="M1618" i="7" s="1"/>
  <c r="L1133" i="7"/>
  <c r="M1143" i="7" s="1"/>
  <c r="L204" i="7"/>
  <c r="M214" i="7" s="1"/>
  <c r="L3484" i="7"/>
  <c r="M3484" i="7" s="1"/>
  <c r="L1517" i="7"/>
  <c r="M1527" i="7" s="1"/>
  <c r="L3223" i="7"/>
  <c r="M3223" i="7" s="1"/>
  <c r="L366" i="7"/>
  <c r="M366" i="7" s="1"/>
  <c r="L561" i="7"/>
  <c r="L3791" i="7"/>
  <c r="M3801" i="7" s="1"/>
  <c r="L891" i="7"/>
  <c r="L1174" i="7"/>
  <c r="M1184" i="7" s="1"/>
  <c r="L2353" i="7"/>
  <c r="M2353" i="7" s="1"/>
  <c r="L1597" i="7"/>
  <c r="L4937" i="7"/>
  <c r="M4937" i="7" s="1"/>
  <c r="L1269" i="7"/>
  <c r="L1992" i="7"/>
  <c r="L2047" i="7"/>
  <c r="L2030" i="7"/>
  <c r="L508" i="7"/>
  <c r="L642" i="7"/>
  <c r="M652" i="7" s="1"/>
  <c r="L4320" i="7"/>
  <c r="M4330" i="7" s="1"/>
  <c r="L4348" i="7"/>
  <c r="M4348" i="7" s="1"/>
  <c r="L410" i="7"/>
  <c r="M420" i="7" s="1"/>
  <c r="L2946" i="7"/>
  <c r="M2956" i="7" s="1"/>
  <c r="L3203" i="7"/>
  <c r="M3213" i="7" s="1"/>
  <c r="L4005" i="7"/>
  <c r="M4005" i="7" s="1"/>
  <c r="L4299" i="7"/>
  <c r="L40" i="7"/>
  <c r="L1854" i="7"/>
  <c r="M1864" i="7" s="1"/>
  <c r="L2883" i="7"/>
  <c r="M2883" i="7" s="1"/>
  <c r="L1716" i="7"/>
  <c r="L4870" i="7"/>
  <c r="M4880" i="7" s="1"/>
  <c r="L1001" i="7"/>
  <c r="M1001" i="7" s="1"/>
  <c r="L3186" i="7"/>
  <c r="L3723" i="7"/>
  <c r="M3723" i="7" s="1"/>
  <c r="L2868" i="7"/>
  <c r="L3941" i="7"/>
  <c r="M3941" i="7" s="1"/>
  <c r="L1018" i="7"/>
  <c r="L1039" i="7"/>
  <c r="L532" i="7"/>
  <c r="L4892" i="7"/>
  <c r="M4902" i="7" s="1"/>
  <c r="L1762" i="7"/>
  <c r="M1772" i="7" s="1"/>
  <c r="L2408" i="7"/>
  <c r="L967" i="7"/>
  <c r="M977" i="7" s="1"/>
  <c r="L453" i="7"/>
  <c r="L402" i="7"/>
  <c r="M402" i="7" s="1"/>
  <c r="L4229" i="7"/>
  <c r="L229" i="7"/>
  <c r="L2500" i="7"/>
  <c r="L3606" i="7"/>
  <c r="L3365" i="7"/>
  <c r="L4905" i="7"/>
  <c r="M4915" i="7" s="1"/>
  <c r="L4819" i="7"/>
  <c r="L1643" i="7"/>
  <c r="L1129" i="7"/>
  <c r="M1139" i="7" s="1"/>
  <c r="L3817" i="7"/>
  <c r="M3827" i="7" s="1"/>
  <c r="L1007" i="7"/>
  <c r="L3172" i="7"/>
  <c r="M3182" i="7" s="1"/>
  <c r="L1500" i="7"/>
  <c r="M1510" i="7" s="1"/>
  <c r="L2553" i="7"/>
  <c r="M2563" i="7" s="1"/>
  <c r="L4882" i="7"/>
  <c r="L573" i="7"/>
  <c r="L4811" i="7"/>
  <c r="L4221" i="7"/>
  <c r="L319" i="7"/>
  <c r="M319" i="7" s="1"/>
  <c r="L2853" i="7"/>
  <c r="M2853" i="7" s="1"/>
  <c r="L2286" i="7"/>
  <c r="L1230" i="7"/>
  <c r="L2805" i="7"/>
  <c r="M2805" i="7" s="1"/>
  <c r="L1069" i="7"/>
  <c r="M1069" i="7" s="1"/>
  <c r="L3557" i="7"/>
  <c r="L4452" i="7"/>
  <c r="L4832" i="7"/>
  <c r="L3521" i="7"/>
  <c r="L2347" i="7"/>
  <c r="L1081" i="7"/>
  <c r="L728" i="7"/>
  <c r="L4216" i="7"/>
  <c r="L1979" i="7"/>
  <c r="L4558" i="7"/>
  <c r="L3506" i="7"/>
  <c r="L1082" i="7"/>
  <c r="L4380" i="7"/>
  <c r="L1053" i="7"/>
  <c r="L950" i="7"/>
  <c r="L1639" i="7"/>
  <c r="L2723" i="7"/>
  <c r="M2723" i="7" s="1"/>
  <c r="L2897" i="7"/>
  <c r="L2830" i="7"/>
  <c r="M2840" i="7" s="1"/>
  <c r="L637" i="7"/>
  <c r="M637" i="7" s="1"/>
  <c r="L504" i="7"/>
  <c r="M504" i="7" s="1"/>
  <c r="L855" i="7"/>
  <c r="M865" i="7" s="1"/>
  <c r="L3890" i="7"/>
  <c r="M3890" i="7" s="1"/>
  <c r="L163" i="7"/>
  <c r="L16" i="7"/>
  <c r="L1665" i="7"/>
  <c r="M1675" i="7" s="1"/>
  <c r="L4386" i="7"/>
  <c r="M4386" i="7" s="1"/>
  <c r="L1000" i="7"/>
  <c r="L774" i="7"/>
  <c r="L1554" i="7"/>
  <c r="L1419" i="7"/>
  <c r="L3538" i="7"/>
  <c r="L1156" i="7"/>
  <c r="M1166" i="7" s="1"/>
  <c r="L3710" i="7"/>
  <c r="L3872" i="7"/>
  <c r="M3882" i="7" s="1"/>
  <c r="L2546" i="7"/>
  <c r="M2546" i="7" s="1"/>
  <c r="L1010" i="7"/>
  <c r="L963" i="7"/>
  <c r="M963" i="7" s="1"/>
  <c r="L1773" i="7"/>
  <c r="L1886" i="7"/>
  <c r="M1886" i="7" s="1"/>
  <c r="L4834" i="7"/>
  <c r="L1906" i="7"/>
  <c r="L4011" i="7"/>
  <c r="L2001" i="7"/>
  <c r="L4857" i="7"/>
  <c r="M4857" i="7" s="1"/>
  <c r="L3490" i="7"/>
  <c r="L1523" i="7"/>
  <c r="L3102" i="7"/>
  <c r="L266" i="7"/>
  <c r="M266" i="7" s="1"/>
  <c r="L2702" i="7"/>
  <c r="M2702" i="7" s="1"/>
  <c r="L151" i="7"/>
  <c r="L1411" i="7"/>
  <c r="L2172" i="7"/>
  <c r="L2952" i="7"/>
  <c r="L1667" i="7"/>
  <c r="M1667" i="7" s="1"/>
  <c r="L3560" i="7"/>
  <c r="M3570" i="7" s="1"/>
  <c r="L449" i="7"/>
  <c r="M459" i="7" s="1"/>
  <c r="L537" i="7"/>
  <c r="M547" i="7" s="1"/>
  <c r="L3953" i="7"/>
  <c r="L4974" i="7"/>
  <c r="M4974" i="7" s="1"/>
  <c r="L2082" i="7"/>
  <c r="L2696" i="7"/>
  <c r="L454" i="7"/>
  <c r="M454" i="7" s="1"/>
  <c r="L2377" i="7"/>
  <c r="M2387" i="7" s="1"/>
  <c r="L1146" i="7"/>
  <c r="L2161" i="7"/>
  <c r="L1668" i="7"/>
  <c r="M1668" i="7" s="1"/>
  <c r="L633" i="7"/>
  <c r="L3515" i="7"/>
  <c r="L715" i="7"/>
  <c r="M725" i="7" s="1"/>
  <c r="L1690" i="7"/>
  <c r="M1690" i="7" s="1"/>
  <c r="L2933" i="7"/>
  <c r="L3656" i="7"/>
  <c r="L1171" i="7"/>
  <c r="L4971" i="7"/>
  <c r="L2325" i="7"/>
  <c r="L3052" i="7"/>
  <c r="L3167" i="7"/>
  <c r="M3167" i="7" s="1"/>
  <c r="L3034" i="7"/>
  <c r="M3034" i="7" s="1"/>
  <c r="L1385" i="7"/>
  <c r="L729" i="7"/>
  <c r="M729" i="7" s="1"/>
  <c r="L312" i="7"/>
  <c r="L4047" i="7"/>
  <c r="M4047" i="7" s="1"/>
  <c r="L3114" i="7"/>
  <c r="M3114" i="7" s="1"/>
  <c r="L4740" i="7"/>
  <c r="M4750" i="7" s="1"/>
  <c r="L2783" i="7"/>
  <c r="M2793" i="7" s="1"/>
  <c r="L1112" i="7"/>
  <c r="M1122" i="7" s="1"/>
  <c r="L810" i="7"/>
  <c r="L2256" i="7"/>
  <c r="M2266" i="7" s="1"/>
  <c r="L4506" i="7"/>
  <c r="L3044" i="7"/>
  <c r="L3200" i="7"/>
  <c r="M3210" i="7" s="1"/>
  <c r="L3136" i="7"/>
  <c r="M3136" i="7" s="1"/>
  <c r="L362" i="7"/>
  <c r="M372" i="7" s="1"/>
  <c r="L69" i="7"/>
  <c r="M79" i="7" s="1"/>
  <c r="L808" i="7"/>
  <c r="M818" i="7" s="1"/>
  <c r="L4920" i="7"/>
  <c r="L4383" i="7"/>
  <c r="L4694" i="7"/>
  <c r="L737" i="7"/>
  <c r="M737" i="7" s="1"/>
  <c r="L2006" i="7"/>
  <c r="M2016" i="7" s="1"/>
  <c r="L3473" i="7"/>
  <c r="M3483" i="7" s="1"/>
  <c r="L441" i="7"/>
  <c r="M451" i="7" s="1"/>
  <c r="L1520" i="7"/>
  <c r="L167" i="7"/>
  <c r="L577" i="7"/>
  <c r="L119" i="7"/>
  <c r="L1131" i="7"/>
  <c r="L3368" i="7"/>
  <c r="L24" i="7"/>
  <c r="M34" i="7" s="1"/>
  <c r="L2516" i="7"/>
  <c r="M2516" i="7" s="1"/>
  <c r="L785" i="7"/>
  <c r="L1497" i="7"/>
  <c r="L2844" i="7"/>
  <c r="M2844" i="7" s="1"/>
  <c r="L1928" i="7"/>
  <c r="M1938" i="7" s="1"/>
  <c r="L489" i="7"/>
  <c r="M489" i="7" s="1"/>
  <c r="L4427" i="7"/>
  <c r="M4437" i="7" s="1"/>
  <c r="L4370" i="7"/>
  <c r="L1472" i="7"/>
  <c r="L4265" i="7"/>
  <c r="M4275" i="7" s="1"/>
  <c r="L153" i="7"/>
  <c r="M153" i="7" s="1"/>
  <c r="L2128" i="7"/>
  <c r="L643" i="7"/>
  <c r="L1648" i="7"/>
  <c r="M1658" i="7" s="1"/>
  <c r="L3192" i="7"/>
  <c r="M3202" i="7" s="1"/>
  <c r="L4654" i="7"/>
  <c r="M4664" i="7" s="1"/>
  <c r="L3697" i="7"/>
  <c r="M3697" i="7" s="1"/>
  <c r="L2800" i="7"/>
  <c r="M2810" i="7" s="1"/>
  <c r="L4681" i="7"/>
  <c r="L462" i="7"/>
  <c r="M462" i="7" s="1"/>
  <c r="L859" i="7"/>
  <c r="M859" i="7" s="1"/>
  <c r="L1713" i="7"/>
  <c r="L2766" i="7"/>
  <c r="L306" i="7"/>
  <c r="M306" i="7" s="1"/>
  <c r="L1518" i="7"/>
  <c r="M1518" i="7" s="1"/>
  <c r="L3670" i="7"/>
  <c r="L1449" i="7"/>
  <c r="L1104" i="7"/>
  <c r="L2268" i="7"/>
  <c r="L1844" i="7"/>
  <c r="L428" i="7"/>
  <c r="M428" i="7" s="1"/>
  <c r="L3134" i="7"/>
  <c r="M3134" i="7" s="1"/>
  <c r="L1717" i="7"/>
  <c r="M1717" i="7" s="1"/>
  <c r="L3621" i="7"/>
  <c r="L4266" i="7"/>
  <c r="L2827" i="7"/>
  <c r="L1377" i="7"/>
  <c r="M1387" i="7" s="1"/>
  <c r="L3635" i="7"/>
  <c r="M3645" i="7" s="1"/>
  <c r="L4621" i="7"/>
  <c r="M4621" i="7" s="1"/>
  <c r="L1404" i="7"/>
  <c r="M1404" i="7" s="1"/>
  <c r="L4309" i="7"/>
  <c r="L140" i="7"/>
  <c r="M150" i="7" s="1"/>
  <c r="L2290" i="7"/>
  <c r="M2290" i="7" s="1"/>
  <c r="L3058" i="7"/>
  <c r="L4990" i="7"/>
  <c r="M5000" i="7" s="1"/>
  <c r="L265" i="7"/>
  <c r="M275" i="7" s="1"/>
  <c r="L2098" i="7"/>
  <c r="L3809" i="7"/>
  <c r="L2597" i="7"/>
  <c r="M2607" i="7" s="1"/>
  <c r="L1318" i="7"/>
  <c r="L2660" i="7"/>
  <c r="L4982" i="7"/>
  <c r="M4992" i="7" s="1"/>
  <c r="L1358" i="7"/>
  <c r="M1358" i="7" s="1"/>
  <c r="L4455" i="7"/>
  <c r="M4455" i="7" s="1"/>
  <c r="L475" i="7"/>
  <c r="M475" i="7" s="1"/>
  <c r="L2138" i="7"/>
  <c r="L3374" i="7"/>
  <c r="M3374" i="7" s="1"/>
  <c r="L2040" i="7"/>
  <c r="L3104" i="7"/>
  <c r="L507" i="7"/>
  <c r="L2018" i="7"/>
  <c r="L1446" i="7"/>
  <c r="L3690" i="7"/>
  <c r="L4055" i="7"/>
  <c r="M4065" i="7" s="1"/>
  <c r="L3362" i="7"/>
  <c r="L1158" i="7"/>
  <c r="L43" i="7"/>
  <c r="M43" i="7" s="1"/>
  <c r="L1257" i="7"/>
  <c r="L4401" i="7"/>
  <c r="M4411" i="7" s="1"/>
  <c r="L3346" i="7"/>
  <c r="L2041" i="7"/>
  <c r="L4921" i="7"/>
  <c r="M4931" i="7" s="1"/>
  <c r="L1125" i="7"/>
  <c r="L4640" i="7"/>
  <c r="L605" i="7"/>
  <c r="M615" i="7" s="1"/>
  <c r="L3684" i="7"/>
  <c r="M3684" i="7" s="1"/>
  <c r="L782" i="7"/>
  <c r="L885" i="7"/>
  <c r="M885" i="7" s="1"/>
  <c r="L515" i="7"/>
  <c r="M515" i="7" s="1"/>
  <c r="L878" i="7"/>
  <c r="L957" i="7"/>
  <c r="L3148" i="7"/>
  <c r="M3148" i="7" s="1"/>
  <c r="L415" i="7"/>
  <c r="L4891" i="7"/>
  <c r="M4901" i="7" s="1"/>
  <c r="L2358" i="7"/>
  <c r="L3035" i="7"/>
  <c r="L4638" i="7"/>
  <c r="M4638" i="7" s="1"/>
  <c r="L3986" i="7"/>
  <c r="L1426" i="7"/>
  <c r="L764" i="7"/>
  <c r="L1261" i="7"/>
  <c r="L4552" i="7"/>
  <c r="L3757" i="7"/>
  <c r="L2558" i="7"/>
  <c r="L2993" i="7"/>
  <c r="L2622" i="7"/>
  <c r="M2632" i="7" s="1"/>
  <c r="L3763" i="7"/>
  <c r="M3763" i="7" s="1"/>
  <c r="L1429" i="7"/>
  <c r="M1439" i="7" s="1"/>
  <c r="L2188" i="7"/>
  <c r="M2188" i="7" s="1"/>
  <c r="L1115" i="7"/>
  <c r="M1115" i="7" s="1"/>
  <c r="L341" i="7"/>
  <c r="L3456" i="7"/>
  <c r="L4345" i="7"/>
  <c r="L3826" i="7"/>
  <c r="M3836" i="7" s="1"/>
  <c r="L706" i="7"/>
  <c r="M716" i="7" s="1"/>
  <c r="L2991" i="7"/>
  <c r="L2619" i="7"/>
  <c r="M2629" i="7" s="1"/>
  <c r="L898" i="7"/>
  <c r="L123" i="7"/>
  <c r="L2460" i="7"/>
  <c r="L317" i="7"/>
  <c r="M317" i="7" s="1"/>
  <c r="L4059" i="7"/>
  <c r="L1272" i="7"/>
  <c r="M1282" i="7" s="1"/>
  <c r="L1764" i="7"/>
  <c r="L3422" i="7"/>
  <c r="M3422" i="7" s="1"/>
  <c r="L2851" i="7"/>
  <c r="M2851" i="7" s="1"/>
  <c r="L2086" i="7"/>
  <c r="L3059" i="7"/>
  <c r="L1183" i="7"/>
  <c r="L752" i="7"/>
  <c r="M762" i="7" s="1"/>
  <c r="L2912" i="7"/>
  <c r="M2922" i="7" s="1"/>
  <c r="L4592" i="7"/>
  <c r="L4318" i="7"/>
  <c r="L865" i="7"/>
  <c r="L4241" i="7"/>
  <c r="L4525" i="7"/>
  <c r="L669" i="7"/>
  <c r="M669" i="7" s="1"/>
  <c r="L4734" i="7"/>
  <c r="L3730" i="7"/>
  <c r="M3740" i="7" s="1"/>
  <c r="L2038" i="7"/>
  <c r="L4187" i="7"/>
  <c r="M4197" i="7" s="1"/>
  <c r="L4752" i="7"/>
  <c r="L2740" i="7"/>
  <c r="L4979" i="7"/>
  <c r="L3356" i="7"/>
  <c r="L2418" i="7"/>
  <c r="L3318" i="7"/>
  <c r="L2241" i="7"/>
  <c r="L2923" i="7"/>
  <c r="L973" i="7"/>
  <c r="L114" i="7"/>
  <c r="M114" i="7" s="1"/>
  <c r="L3116" i="7"/>
  <c r="M3126" i="7" s="1"/>
  <c r="L3068" i="7"/>
  <c r="L1471" i="7"/>
  <c r="M1471" i="7" s="1"/>
  <c r="L542" i="7"/>
  <c r="L4934" i="7"/>
  <c r="L1743" i="7"/>
  <c r="L4107" i="7"/>
  <c r="M4117" i="7" s="1"/>
  <c r="L22" i="7"/>
  <c r="G7" i="4" s="1"/>
  <c r="H7" i="4" s="1"/>
  <c r="L4760" i="7"/>
  <c r="M4770" i="7" s="1"/>
  <c r="L3540" i="7"/>
  <c r="M3550" i="7" s="1"/>
  <c r="L3254" i="7"/>
  <c r="L4147" i="7"/>
  <c r="L948" i="7"/>
  <c r="L2415" i="7"/>
  <c r="L707" i="7"/>
  <c r="L3748" i="7"/>
  <c r="L1877" i="7"/>
  <c r="L2803" i="7"/>
  <c r="M2803" i="7" s="1"/>
  <c r="L3107" i="7"/>
  <c r="L1552" i="7"/>
  <c r="M1562" i="7" s="1"/>
  <c r="L3271" i="7"/>
  <c r="M3281" i="7" s="1"/>
  <c r="L2608" i="7"/>
  <c r="L4228" i="7"/>
  <c r="M4238" i="7" s="1"/>
  <c r="L4485" i="7"/>
  <c r="M4485" i="7" s="1"/>
  <c r="L4440" i="7"/>
  <c r="L2887" i="7"/>
  <c r="M2887" i="7" s="1"/>
  <c r="L1986" i="7"/>
  <c r="L4972" i="7"/>
  <c r="L2573" i="7"/>
  <c r="L1349" i="7"/>
  <c r="L2596" i="7"/>
  <c r="M2596" i="7" s="1"/>
  <c r="L3692" i="7"/>
  <c r="L66" i="7"/>
  <c r="M76" i="7" s="1"/>
  <c r="L1735" i="7"/>
  <c r="M1735" i="7" s="1"/>
  <c r="L2721" i="7"/>
  <c r="L2753" i="7"/>
  <c r="M2763" i="7" s="1"/>
  <c r="L3113" i="7"/>
  <c r="L3359" i="7"/>
  <c r="L704" i="7"/>
  <c r="L3970" i="7"/>
  <c r="M3970" i="7" s="1"/>
  <c r="L1126" i="7"/>
  <c r="M1126" i="7" s="1"/>
  <c r="L3416" i="7"/>
  <c r="L1150" i="7"/>
  <c r="M1150" i="7" s="1"/>
  <c r="L2379" i="7"/>
  <c r="M2389" i="7" s="1"/>
  <c r="L3363" i="7"/>
  <c r="L2026" i="7"/>
  <c r="L3161" i="7"/>
  <c r="L26" i="7"/>
  <c r="L198" i="7"/>
  <c r="L4894" i="7"/>
  <c r="M4894" i="7" s="1"/>
  <c r="L1328" i="7"/>
  <c r="L4977" i="7"/>
  <c r="M4987" i="7" s="1"/>
  <c r="L1375" i="7"/>
  <c r="M1385" i="7" s="1"/>
  <c r="L802" i="7"/>
  <c r="L2836" i="7"/>
  <c r="L4846" i="7"/>
  <c r="M4856" i="7" s="1"/>
  <c r="L621" i="7"/>
  <c r="L3619" i="7"/>
  <c r="M3619" i="7" s="1"/>
  <c r="L117" i="7"/>
  <c r="M117" i="7" s="1"/>
  <c r="L9" i="7"/>
  <c r="L2733" i="7"/>
  <c r="L4670" i="7"/>
  <c r="M4670" i="7" s="1"/>
  <c r="L1307" i="7"/>
  <c r="L3072" i="7"/>
  <c r="L598" i="7"/>
  <c r="L4641" i="7"/>
  <c r="M4651" i="7" s="1"/>
  <c r="L4938" i="7"/>
  <c r="L979" i="7"/>
  <c r="M989" i="7" s="1"/>
  <c r="L4779" i="7"/>
  <c r="M4779" i="7" s="1"/>
  <c r="L3063" i="7"/>
  <c r="L4842" i="7"/>
  <c r="L2479" i="7"/>
  <c r="M2489" i="7" s="1"/>
  <c r="L916" i="7"/>
  <c r="L3643" i="7"/>
  <c r="M3653" i="7" s="1"/>
  <c r="L2197" i="7"/>
  <c r="L1278" i="7"/>
  <c r="L938" i="7"/>
  <c r="M948" i="7" s="1"/>
  <c r="L2371" i="7"/>
  <c r="L2187" i="7"/>
  <c r="L2671" i="7"/>
  <c r="L1431" i="7"/>
  <c r="L1655" i="7"/>
  <c r="L4913" i="7"/>
  <c r="L3331" i="7"/>
  <c r="M3341" i="7" s="1"/>
  <c r="L2449" i="7"/>
  <c r="L757" i="7"/>
  <c r="L4855" i="7"/>
  <c r="M4855" i="7" s="1"/>
  <c r="L4077" i="7"/>
  <c r="M4077" i="7" s="1"/>
  <c r="L4777" i="7"/>
  <c r="M4777" i="7" s="1"/>
  <c r="L2110" i="7"/>
  <c r="M2120" i="7" s="1"/>
  <c r="L2224" i="7"/>
  <c r="M2234" i="7" s="1"/>
  <c r="L2746" i="7"/>
  <c r="M2746" i="7" s="1"/>
  <c r="L3589" i="7"/>
  <c r="M3599" i="7" s="1"/>
  <c r="L4178" i="7"/>
  <c r="L2220" i="7"/>
  <c r="M2220" i="7" s="1"/>
  <c r="L576" i="7"/>
  <c r="M576" i="7" s="1"/>
  <c r="L797" i="7"/>
  <c r="L592" i="7"/>
  <c r="M592" i="7" s="1"/>
  <c r="L4332" i="7"/>
  <c r="M4342" i="7" s="1"/>
  <c r="L3952" i="7"/>
  <c r="M3952" i="7" s="1"/>
  <c r="L1205" i="7"/>
  <c r="L4397" i="7"/>
  <c r="M4407" i="7" s="1"/>
  <c r="L834" i="7"/>
  <c r="L4111" i="7"/>
  <c r="M4121" i="7" s="1"/>
  <c r="L1950" i="7"/>
  <c r="L4965" i="7"/>
  <c r="M4975" i="7" s="1"/>
  <c r="L841" i="7"/>
  <c r="L2549" i="7"/>
  <c r="M2549" i="7" s="1"/>
  <c r="L2824" i="7"/>
  <c r="M2834" i="7" s="1"/>
  <c r="L4761" i="7"/>
  <c r="L3433" i="7"/>
  <c r="L302" i="7"/>
  <c r="L1293" i="7"/>
  <c r="L4352" i="7"/>
  <c r="L4546" i="7"/>
  <c r="L3265" i="7"/>
  <c r="M3265" i="7" s="1"/>
  <c r="L3194" i="7"/>
  <c r="L3990" i="7"/>
  <c r="M4000" i="7" s="1"/>
  <c r="L3125" i="7"/>
  <c r="M3125" i="7" s="1"/>
  <c r="L3946" i="7"/>
  <c r="M3956" i="7" s="1"/>
  <c r="L2467" i="7"/>
  <c r="M2477" i="7" s="1"/>
  <c r="L83" i="7"/>
  <c r="M83" i="7" s="1"/>
  <c r="L4687" i="7"/>
  <c r="M4687" i="7" s="1"/>
  <c r="L1626" i="7"/>
  <c r="M1626" i="7" s="1"/>
  <c r="L174" i="7"/>
  <c r="L4251" i="7"/>
  <c r="M4251" i="7" s="1"/>
  <c r="L18" i="7"/>
  <c r="M18" i="7" s="1"/>
  <c r="L4872" i="7"/>
  <c r="L940" i="7"/>
  <c r="L1024" i="7"/>
  <c r="M1024" i="7" s="1"/>
  <c r="L4165" i="7"/>
  <c r="M4165" i="7" s="1"/>
  <c r="L1897" i="7"/>
  <c r="L237" i="7"/>
  <c r="L4985" i="7"/>
  <c r="M4985" i="7" s="1"/>
  <c r="L2820" i="7"/>
  <c r="M2820" i="7" s="1"/>
  <c r="L78" i="7"/>
  <c r="M88" i="7" s="1"/>
  <c r="L1412" i="7"/>
  <c r="M1422" i="7" s="1"/>
  <c r="L2024" i="7"/>
  <c r="L1557" i="7"/>
  <c r="L4441" i="7"/>
  <c r="L4371" i="7"/>
  <c r="M4371" i="7" s="1"/>
  <c r="L4496" i="7"/>
  <c r="L2327" i="7"/>
  <c r="L4556" i="7"/>
  <c r="L1213" i="7"/>
  <c r="L3069" i="7"/>
  <c r="L1892" i="7"/>
  <c r="M1902" i="7" s="1"/>
  <c r="L3326" i="7"/>
  <c r="M3326" i="7" s="1"/>
  <c r="L184" i="7"/>
  <c r="L4598" i="7"/>
  <c r="M4598" i="7" s="1"/>
  <c r="L4663" i="7"/>
  <c r="M4663" i="7" s="1"/>
  <c r="L3405" i="7"/>
  <c r="L2994" i="7"/>
  <c r="M2994" i="7" s="1"/>
  <c r="L1492" i="7"/>
  <c r="M1502" i="7" s="1"/>
  <c r="L3957" i="7"/>
  <c r="M3957" i="7" s="1"/>
  <c r="L1448" i="7"/>
  <c r="L1155" i="7"/>
  <c r="L2166" i="7"/>
  <c r="L463" i="7"/>
  <c r="L2657" i="7"/>
  <c r="M2657" i="7" s="1"/>
  <c r="L2504" i="7"/>
  <c r="L1917" i="7"/>
  <c r="L4876" i="7"/>
  <c r="M4886" i="7" s="1"/>
  <c r="L4867" i="7"/>
  <c r="L1995" i="7"/>
  <c r="M1995" i="7" s="1"/>
  <c r="L1466" i="7"/>
  <c r="M1466" i="7" s="1"/>
  <c r="L2729" i="7"/>
  <c r="L2700" i="7"/>
  <c r="L3610" i="7"/>
  <c r="L2598" i="7"/>
  <c r="L3103" i="7"/>
  <c r="L1718" i="7"/>
  <c r="M1718" i="7" s="1"/>
  <c r="L848" i="7"/>
  <c r="M858" i="7" s="1"/>
  <c r="L4457" i="7"/>
  <c r="L1202" i="7"/>
  <c r="L4358" i="7"/>
  <c r="L2650" i="7"/>
  <c r="L54" i="7"/>
  <c r="L101" i="7"/>
  <c r="L1077" i="7"/>
  <c r="M1087" i="7" s="1"/>
  <c r="L2591" i="7"/>
  <c r="L379" i="7"/>
  <c r="M379" i="7" s="1"/>
  <c r="L603" i="7"/>
  <c r="L3097" i="7"/>
  <c r="L2341" i="7"/>
  <c r="M2341" i="7" s="1"/>
  <c r="L4464" i="7"/>
  <c r="M4464" i="7" s="1"/>
  <c r="L4279" i="7"/>
  <c r="M4279" i="7" s="1"/>
  <c r="L4409" i="7"/>
  <c r="M4409" i="7" s="1"/>
  <c r="L287" i="7"/>
  <c r="M297" i="7" s="1"/>
  <c r="L4877" i="7"/>
  <c r="M4887" i="7" s="1"/>
  <c r="L3083" i="7"/>
  <c r="L2139" i="7"/>
  <c r="M2149" i="7" s="1"/>
  <c r="L861" i="7"/>
  <c r="L1292" i="7"/>
  <c r="M1292" i="7" s="1"/>
  <c r="L1245" i="7"/>
  <c r="M1245" i="7" s="1"/>
  <c r="L4703" i="7"/>
  <c r="M4703" i="7" s="1"/>
  <c r="L4754" i="7"/>
  <c r="M4764" i="7" s="1"/>
  <c r="L3823" i="7"/>
  <c r="L831" i="7"/>
  <c r="L4706" i="7"/>
  <c r="L1824" i="7"/>
  <c r="M1824" i="7" s="1"/>
  <c r="L2191" i="7"/>
  <c r="L4501" i="7"/>
  <c r="L837" i="7"/>
  <c r="L1530" i="7"/>
  <c r="M1540" i="7" s="1"/>
  <c r="L1279" i="7"/>
  <c r="L616" i="7"/>
  <c r="L3992" i="7"/>
  <c r="L2748" i="7"/>
  <c r="L1048" i="7"/>
  <c r="L2927" i="7"/>
  <c r="L2310" i="7"/>
  <c r="M2320" i="7" s="1"/>
  <c r="L2308" i="7"/>
  <c r="L3357" i="7"/>
  <c r="L4415" i="7"/>
  <c r="M4415" i="7" s="1"/>
  <c r="L4113" i="7"/>
  <c r="M4113" i="7" s="1"/>
  <c r="L1646" i="7"/>
  <c r="M1646" i="7" s="1"/>
  <c r="L145" i="7"/>
  <c r="M155" i="7" s="1"/>
  <c r="L2972" i="7"/>
  <c r="M2982" i="7" s="1"/>
  <c r="L1711" i="7"/>
  <c r="L3766" i="7"/>
  <c r="M3766" i="7" s="1"/>
  <c r="L432" i="7"/>
  <c r="L4410" i="7"/>
  <c r="L1442" i="7"/>
  <c r="L1440" i="7"/>
  <c r="M1450" i="7" s="1"/>
  <c r="L4916" i="7"/>
  <c r="M4916" i="7" s="1"/>
  <c r="L4700" i="7"/>
  <c r="M4710" i="7" s="1"/>
  <c r="L2020" i="7"/>
  <c r="M2030" i="7" s="1"/>
  <c r="L1339" i="7"/>
  <c r="L1384" i="7"/>
  <c r="M1394" i="7" s="1"/>
  <c r="L30" i="7"/>
  <c r="L1629" i="7"/>
  <c r="L1488" i="7"/>
  <c r="M1488" i="7" s="1"/>
  <c r="L1033" i="7"/>
  <c r="L1799" i="7"/>
  <c r="M1809" i="7" s="1"/>
  <c r="L661" i="7"/>
  <c r="M671" i="7" s="1"/>
  <c r="L4962" i="7"/>
  <c r="L1737" i="7"/>
  <c r="L1793" i="7"/>
  <c r="L644" i="7"/>
  <c r="L2014" i="7"/>
  <c r="L4823" i="7"/>
  <c r="M4823" i="7" s="1"/>
  <c r="L3927" i="7"/>
  <c r="M3927" i="7" s="1"/>
  <c r="L3240" i="7"/>
  <c r="L1351" i="7"/>
  <c r="M1351" i="7" s="1"/>
  <c r="L972" i="7"/>
  <c r="M972" i="7" s="1"/>
  <c r="L2118" i="7"/>
  <c r="M2128" i="7" s="1"/>
  <c r="L4563" i="7"/>
  <c r="M4563" i="7" s="1"/>
  <c r="L2487" i="7"/>
  <c r="M2487" i="7" s="1"/>
  <c r="L988" i="7"/>
  <c r="M998" i="7" s="1"/>
  <c r="L118" i="7"/>
  <c r="L1888" i="7"/>
  <c r="M1888" i="7" s="1"/>
  <c r="L4271" i="7"/>
  <c r="M4271" i="7" s="1"/>
  <c r="L611" i="7"/>
  <c r="M611" i="7" s="1"/>
  <c r="L4191" i="7"/>
  <c r="M4191" i="7" s="1"/>
  <c r="L4809" i="7"/>
  <c r="L422" i="7"/>
  <c r="L3539" i="7"/>
  <c r="L3663" i="7"/>
  <c r="L91" i="7"/>
  <c r="L3510" i="7"/>
  <c r="M3520" i="7" s="1"/>
  <c r="L192" i="7"/>
  <c r="L4098" i="7"/>
  <c r="L1281" i="7"/>
  <c r="M1291" i="7" s="1"/>
  <c r="L2323" i="7"/>
  <c r="M2333" i="7" s="1"/>
  <c r="L1579" i="7"/>
  <c r="M1579" i="7" s="1"/>
  <c r="L4810" i="7"/>
  <c r="M4810" i="7" s="1"/>
  <c r="L1815" i="7"/>
  <c r="M1825" i="7" s="1"/>
  <c r="L2819" i="7"/>
  <c r="L3430" i="7"/>
  <c r="L2814" i="7"/>
  <c r="L3112" i="7"/>
  <c r="L1869" i="7"/>
  <c r="L1981" i="7"/>
  <c r="L3099" i="7"/>
  <c r="L4108" i="7"/>
  <c r="L1100" i="7"/>
  <c r="M1110" i="7" s="1"/>
  <c r="L899" i="7"/>
  <c r="M909" i="7" s="1"/>
  <c r="L3516" i="7"/>
  <c r="M3516" i="7" s="1"/>
  <c r="L3224" i="7"/>
  <c r="M3234" i="7" s="1"/>
  <c r="L3009" i="7"/>
  <c r="M3019" i="7" s="1"/>
  <c r="L2670" i="7"/>
  <c r="M2680" i="7" s="1"/>
  <c r="L2532" i="7"/>
  <c r="M2542" i="7" s="1"/>
  <c r="L1553" i="7"/>
  <c r="L3178" i="7"/>
  <c r="L1102" i="7"/>
  <c r="M1102" i="7" s="1"/>
  <c r="L641" i="7"/>
  <c r="M651" i="7" s="1"/>
  <c r="L4428" i="7"/>
  <c r="L4086" i="7"/>
  <c r="M4096" i="7" s="1"/>
  <c r="L4896" i="7"/>
  <c r="M4896" i="7" s="1"/>
  <c r="L2156" i="7"/>
  <c r="M2156" i="7" s="1"/>
  <c r="L1402" i="7"/>
  <c r="M1402" i="7" s="1"/>
  <c r="L4377" i="7"/>
  <c r="M4387" i="7" s="1"/>
  <c r="L3372" i="7"/>
  <c r="L157" i="7"/>
  <c r="M167" i="7" s="1"/>
  <c r="L2258" i="7"/>
  <c r="M2268" i="7" s="1"/>
  <c r="L1073" i="7"/>
  <c r="M1083" i="7" s="1"/>
  <c r="L4865" i="7"/>
  <c r="M4875" i="7" s="1"/>
  <c r="L2719" i="7"/>
  <c r="L3798" i="7"/>
  <c r="L3991" i="7"/>
  <c r="M3991" i="7" s="1"/>
  <c r="L1286" i="7"/>
  <c r="L2052" i="7"/>
  <c r="L541" i="7"/>
  <c r="L2125" i="7"/>
  <c r="L2588" i="7"/>
  <c r="M2588" i="7" s="1"/>
  <c r="L3164" i="7"/>
  <c r="M3164" i="7" s="1"/>
  <c r="L995" i="7"/>
  <c r="M995" i="7" s="1"/>
  <c r="L2482" i="7"/>
  <c r="M2482" i="7" s="1"/>
  <c r="L2626" i="7"/>
  <c r="L4672" i="7"/>
  <c r="M4682" i="7" s="1"/>
  <c r="L702" i="7"/>
  <c r="M702" i="7" s="1"/>
  <c r="L1114" i="7"/>
  <c r="M1124" i="7" s="1"/>
  <c r="L1138" i="7"/>
  <c r="L3784" i="7"/>
  <c r="M3784" i="7" s="1"/>
  <c r="L37" i="7"/>
  <c r="M47" i="7" s="1"/>
  <c r="L1489" i="7"/>
  <c r="M1499" i="7" s="1"/>
  <c r="L3076" i="7"/>
  <c r="M3086" i="7" s="1"/>
  <c r="L3070" i="7"/>
  <c r="L4692" i="7"/>
  <c r="M4702" i="7" s="1"/>
  <c r="L1242" i="7"/>
  <c r="L1654" i="7"/>
  <c r="M1654" i="7" s="1"/>
  <c r="L4958" i="7"/>
  <c r="M4958" i="7" s="1"/>
  <c r="L667" i="7"/>
  <c r="M677" i="7" s="1"/>
  <c r="L2382" i="7"/>
  <c r="M2382" i="7" s="1"/>
  <c r="L3031" i="7"/>
  <c r="M3031" i="7" s="1"/>
  <c r="L135" i="7"/>
  <c r="M135" i="7" s="1"/>
  <c r="L947" i="7"/>
  <c r="L1267" i="7"/>
  <c r="L2717" i="7"/>
  <c r="L4689" i="7"/>
  <c r="M4689" i="7" s="1"/>
  <c r="L4775" i="7"/>
  <c r="M4775" i="7" s="1"/>
  <c r="L2880" i="7"/>
  <c r="M2890" i="7" s="1"/>
  <c r="L137" i="7"/>
  <c r="L4859" i="7"/>
  <c r="L2338" i="7"/>
  <c r="L2778" i="7"/>
  <c r="L261" i="7"/>
  <c r="M261" i="7" s="1"/>
  <c r="L3026" i="7"/>
  <c r="M3036" i="7" s="1"/>
  <c r="L303" i="7"/>
  <c r="L3328" i="7"/>
  <c r="M3338" i="7" s="1"/>
  <c r="L4091" i="7"/>
  <c r="M4091" i="7" s="1"/>
  <c r="L4599" i="7"/>
  <c r="M4609" i="7" s="1"/>
  <c r="L3507" i="7"/>
  <c r="L3150" i="7"/>
  <c r="M3160" i="7" s="1"/>
  <c r="L2869" i="7"/>
  <c r="M2879" i="7" s="1"/>
  <c r="L2096" i="7"/>
  <c r="L63" i="7"/>
  <c r="M73" i="7" s="1"/>
  <c r="L1435" i="7"/>
  <c r="M1435" i="7" s="1"/>
  <c r="L81" i="7"/>
  <c r="L3928" i="7"/>
  <c r="M3928" i="7" s="1"/>
  <c r="L4668" i="7"/>
  <c r="L3524" i="7"/>
  <c r="L2404" i="7"/>
  <c r="L1726" i="7"/>
  <c r="M1736" i="7" s="1"/>
  <c r="L4517" i="7"/>
  <c r="M4527" i="7" s="1"/>
  <c r="L4917" i="7"/>
  <c r="M4927" i="7" s="1"/>
  <c r="L1049" i="7"/>
  <c r="M1059" i="7" s="1"/>
  <c r="L4895" i="7"/>
  <c r="L4622" i="7"/>
  <c r="M4632" i="7" s="1"/>
  <c r="L741" i="7"/>
  <c r="M741" i="7" s="1"/>
  <c r="L2160" i="7"/>
  <c r="L3089" i="7"/>
  <c r="L3007" i="7"/>
  <c r="L2141" i="7"/>
  <c r="M2141" i="7" s="1"/>
  <c r="L1334" i="7"/>
  <c r="M1334" i="7" s="1"/>
  <c r="L1070" i="7"/>
  <c r="L234" i="7"/>
  <c r="L2070" i="7"/>
  <c r="M2070" i="7" s="1"/>
  <c r="L284" i="7"/>
  <c r="M294" i="7" s="1"/>
  <c r="L4196" i="7"/>
  <c r="L2451" i="7"/>
  <c r="M2451" i="7" s="1"/>
  <c r="L226" i="7"/>
  <c r="M236" i="7" s="1"/>
  <c r="L2292" i="7"/>
  <c r="M2292" i="7" s="1"/>
  <c r="L3306" i="7"/>
  <c r="M3316" i="7" s="1"/>
  <c r="L4465" i="7"/>
  <c r="M4475" i="7" s="1"/>
  <c r="L3511" i="7"/>
  <c r="M3511" i="7" s="1"/>
  <c r="L2396" i="7"/>
  <c r="M2396" i="7" s="1"/>
  <c r="L488" i="7"/>
  <c r="M488" i="7" s="1"/>
  <c r="L3949" i="7"/>
  <c r="M3949" i="7" s="1"/>
  <c r="L3214" i="7"/>
  <c r="L3064" i="7"/>
  <c r="M3064" i="7" s="1"/>
  <c r="L1724" i="7"/>
  <c r="L4061" i="7"/>
  <c r="M4061" i="7" s="1"/>
  <c r="L2959" i="7"/>
  <c r="M2959" i="7" s="1"/>
  <c r="L1901" i="7"/>
  <c r="L23" i="7"/>
  <c r="M33" i="7" s="1"/>
  <c r="L2706" i="7"/>
  <c r="L423" i="7"/>
  <c r="M433" i="7" s="1"/>
  <c r="L3080" i="7"/>
  <c r="L1791" i="7"/>
  <c r="M1791" i="7" s="1"/>
  <c r="L1927" i="7"/>
  <c r="L1875" i="7"/>
  <c r="L4186" i="7"/>
  <c r="L1234" i="7"/>
  <c r="L2826" i="7"/>
  <c r="L2216" i="7"/>
  <c r="L4540" i="7"/>
  <c r="M4550" i="7" s="1"/>
  <c r="L2406" i="7"/>
  <c r="L4058" i="7"/>
  <c r="L4658" i="7"/>
  <c r="L2534" i="7"/>
  <c r="L2257" i="7"/>
  <c r="M2267" i="7" s="1"/>
  <c r="L1060" i="7"/>
  <c r="L869" i="7"/>
  <c r="L2579" i="7"/>
  <c r="M2579" i="7" s="1"/>
  <c r="L965" i="7"/>
  <c r="L1956" i="7"/>
  <c r="M1966" i="7" s="1"/>
  <c r="L2111" i="7"/>
  <c r="L2383" i="7"/>
  <c r="M2393" i="7" s="1"/>
  <c r="L212" i="7"/>
  <c r="M212" i="7" s="1"/>
  <c r="L2043" i="7"/>
  <c r="L2849" i="7"/>
  <c r="M2849" i="7" s="1"/>
  <c r="L3799" i="7"/>
  <c r="L2355" i="7"/>
  <c r="L2492" i="7"/>
  <c r="L2150" i="7"/>
  <c r="L2301" i="7"/>
  <c r="M2301" i="7" s="1"/>
  <c r="L1498" i="7"/>
  <c r="M1508" i="7" s="1"/>
  <c r="L586" i="7"/>
  <c r="L976" i="7"/>
  <c r="M976" i="7" s="1"/>
  <c r="L2339" i="7"/>
  <c r="L599" i="7"/>
  <c r="L2076" i="7"/>
  <c r="M2086" i="7" s="1"/>
  <c r="L2074" i="7"/>
  <c r="M2074" i="7" s="1"/>
  <c r="L188" i="7"/>
  <c r="M188" i="7" s="1"/>
  <c r="L4512" i="7"/>
  <c r="M4522" i="7" s="1"/>
  <c r="L1564" i="7"/>
  <c r="L2454" i="7"/>
  <c r="M2454" i="7" s="1"/>
  <c r="L746" i="7"/>
  <c r="L2034" i="7"/>
  <c r="L1331" i="7"/>
  <c r="M1331" i="7" s="1"/>
  <c r="L614" i="7"/>
  <c r="M614" i="7" s="1"/>
  <c r="L4201" i="7"/>
  <c r="L3220" i="7"/>
  <c r="M3220" i="7" s="1"/>
  <c r="L803" i="7"/>
  <c r="M813" i="7" s="1"/>
  <c r="L1097" i="7"/>
  <c r="M1097" i="7" s="1"/>
  <c r="L4836" i="7"/>
  <c r="L4773" i="7"/>
  <c r="M4783" i="7" s="1"/>
  <c r="L179" i="7"/>
  <c r="M179" i="7" s="1"/>
  <c r="L3747" i="7"/>
  <c r="M3757" i="7" s="1"/>
  <c r="L714" i="7"/>
  <c r="M724" i="7" s="1"/>
  <c r="L3481" i="7"/>
  <c r="M3481" i="7" s="1"/>
  <c r="L4078" i="7"/>
  <c r="L389" i="7"/>
  <c r="M399" i="7" s="1"/>
  <c r="L1705" i="7"/>
  <c r="L664" i="7"/>
  <c r="L3180" i="7"/>
  <c r="M3190" i="7" s="1"/>
  <c r="L345" i="7"/>
  <c r="M345" i="7" s="1"/>
  <c r="L4063" i="7"/>
  <c r="L3429" i="7"/>
  <c r="M3439" i="7" s="1"/>
  <c r="L2704" i="7"/>
  <c r="M2714" i="7" s="1"/>
  <c r="L3385" i="7"/>
  <c r="L2328" i="7"/>
  <c r="L721" i="7"/>
  <c r="M731" i="7" s="1"/>
  <c r="L4619" i="7"/>
  <c r="M4619" i="7" s="1"/>
  <c r="L1746" i="7"/>
  <c r="M1746" i="7" s="1"/>
  <c r="L4999" i="7"/>
  <c r="L1777" i="7"/>
  <c r="L4578" i="7"/>
  <c r="L2929" i="7"/>
  <c r="M2929" i="7" s="1"/>
  <c r="L2816" i="7"/>
  <c r="M2816" i="7" s="1"/>
  <c r="L4659" i="7"/>
  <c r="L4725" i="7"/>
  <c r="M4735" i="7" s="1"/>
  <c r="L4608" i="7"/>
  <c r="M4618" i="7" s="1"/>
  <c r="L4442" i="7"/>
  <c r="L3402" i="7"/>
  <c r="M3412" i="7" s="1"/>
  <c r="L4830" i="7"/>
  <c r="L2502" i="7"/>
  <c r="L793" i="7"/>
  <c r="L1612" i="7"/>
  <c r="L907" i="7"/>
  <c r="L1949" i="7"/>
  <c r="M1959" i="7" s="1"/>
  <c r="L3972" i="7"/>
  <c r="L2430" i="7"/>
  <c r="M2440" i="7" s="1"/>
  <c r="L2392" i="7"/>
  <c r="L1567" i="7"/>
  <c r="M1577" i="7" s="1"/>
  <c r="L3776" i="7"/>
  <c r="L414" i="7"/>
  <c r="M414" i="7" s="1"/>
  <c r="L2336" i="7"/>
  <c r="L1603" i="7"/>
  <c r="L4594" i="7"/>
  <c r="M4594" i="7" s="1"/>
  <c r="L4014" i="7"/>
  <c r="M4014" i="7" s="1"/>
  <c r="L2192" i="7"/>
  <c r="L2345" i="7"/>
  <c r="L680" i="7"/>
  <c r="M690" i="7" s="1"/>
  <c r="L630" i="7"/>
  <c r="L2701" i="7"/>
  <c r="L3902" i="7"/>
  <c r="M3912" i="7" s="1"/>
  <c r="L1264" i="7"/>
  <c r="L2419" i="7"/>
  <c r="M2429" i="7" s="1"/>
  <c r="L788" i="7"/>
  <c r="L3971" i="7"/>
  <c r="M3981" i="7" s="1"/>
  <c r="L3980" i="7"/>
  <c r="L146" i="7"/>
  <c r="L4529" i="7"/>
  <c r="M4529" i="7" s="1"/>
  <c r="L3552" i="7"/>
  <c r="L2453" i="7"/>
  <c r="L587" i="7"/>
  <c r="L955" i="7"/>
  <c r="L3317" i="7"/>
  <c r="M3317" i="7" s="1"/>
  <c r="L781" i="7"/>
  <c r="L1853" i="7"/>
  <c r="M1863" i="7" s="1"/>
  <c r="L4533" i="7"/>
  <c r="M4543" i="7" s="1"/>
  <c r="L2248" i="7"/>
  <c r="L4450" i="7"/>
  <c r="L2298" i="7"/>
  <c r="L3874" i="7"/>
  <c r="M3884" i="7" s="1"/>
  <c r="L666" i="7"/>
  <c r="L3786" i="7"/>
  <c r="M3796" i="7" s="1"/>
  <c r="L29" i="7"/>
  <c r="M39" i="7" s="1"/>
  <c r="L2088" i="7"/>
  <c r="L53" i="7"/>
  <c r="L131" i="7"/>
  <c r="L4724" i="7"/>
  <c r="M4734" i="7" s="1"/>
  <c r="L2707" i="7"/>
  <c r="M2707" i="7" s="1"/>
  <c r="L161" i="7"/>
  <c r="L3869" i="7"/>
  <c r="M3879" i="7" s="1"/>
  <c r="L4048" i="7"/>
  <c r="L866" i="7"/>
  <c r="L1359" i="7"/>
  <c r="L3350" i="7"/>
  <c r="M3350" i="7" s="1"/>
  <c r="L3279" i="7"/>
  <c r="M3289" i="7" s="1"/>
  <c r="L2180" i="7"/>
  <c r="M2190" i="7" s="1"/>
  <c r="L1958" i="7"/>
  <c r="L3978" i="7"/>
  <c r="M3988" i="7" s="1"/>
  <c r="L2594" i="7"/>
  <c r="M2604" i="7" s="1"/>
  <c r="L4306" i="7"/>
  <c r="M4316" i="7" s="1"/>
  <c r="L884" i="7"/>
  <c r="L1754" i="7"/>
  <c r="L783" i="7"/>
  <c r="M783" i="7" s="1"/>
  <c r="L10" i="7"/>
  <c r="L4413" i="7"/>
  <c r="M4413" i="7" s="1"/>
  <c r="L128" i="7"/>
  <c r="L1179" i="7"/>
  <c r="M1179" i="7" s="1"/>
  <c r="L2847" i="7"/>
  <c r="M2857" i="7" s="1"/>
  <c r="L1933" i="7"/>
  <c r="M1933" i="7" s="1"/>
  <c r="L3226" i="7"/>
  <c r="L896" i="7"/>
  <c r="L3066" i="7"/>
  <c r="L468" i="7"/>
  <c r="M468" i="7" s="1"/>
  <c r="L2207" i="7"/>
  <c r="L4194" i="7"/>
  <c r="L1136" i="7"/>
  <c r="L1843" i="7"/>
  <c r="L1550" i="7"/>
  <c r="L1160" i="7"/>
  <c r="L817" i="7"/>
  <c r="L2315" i="7"/>
  <c r="M2325" i="7" s="1"/>
  <c r="L763" i="7"/>
  <c r="M763" i="7" s="1"/>
  <c r="L3933" i="7"/>
  <c r="L4656" i="7"/>
  <c r="M4656" i="7" s="1"/>
  <c r="L492" i="7"/>
  <c r="L2381" i="7"/>
  <c r="M2381" i="7" s="1"/>
  <c r="L4057" i="7"/>
  <c r="L4853" i="7"/>
  <c r="M4853" i="7" s="1"/>
  <c r="L4762" i="7"/>
  <c r="L749" i="7"/>
  <c r="L267" i="7"/>
  <c r="M267" i="7" s="1"/>
  <c r="L1016" i="7"/>
  <c r="L3502" i="7"/>
  <c r="M3502" i="7" s="1"/>
  <c r="L1732" i="7"/>
  <c r="L1817" i="7"/>
  <c r="M1827" i="7" s="1"/>
  <c r="L4515" i="7"/>
  <c r="L4545" i="7"/>
  <c r="M4545" i="7" s="1"/>
  <c r="L1709" i="7"/>
  <c r="M1719" i="7" s="1"/>
  <c r="L3771" i="7"/>
  <c r="M3771" i="7" s="1"/>
  <c r="L1142" i="7"/>
  <c r="L2208" i="7"/>
  <c r="M2218" i="7" s="1"/>
  <c r="L2794" i="7"/>
  <c r="L1504" i="7"/>
  <c r="L990" i="7"/>
  <c r="M1000" i="7" s="1"/>
  <c r="L3219" i="7"/>
  <c r="M3229" i="7" s="1"/>
  <c r="L3919" i="7"/>
  <c r="L3479" i="7"/>
  <c r="M3489" i="7" s="1"/>
  <c r="L4879" i="7"/>
  <c r="M4889" i="7" s="1"/>
  <c r="L524" i="7"/>
  <c r="L1308" i="7"/>
  <c r="L1232" i="7"/>
  <c r="L3207" i="7"/>
  <c r="M3207" i="7" s="1"/>
  <c r="L562" i="7"/>
  <c r="M562" i="7" s="1"/>
  <c r="L3119" i="7"/>
  <c r="M3129" i="7" s="1"/>
  <c r="L4162" i="7"/>
  <c r="L4794" i="7"/>
  <c r="L1199" i="7"/>
  <c r="L4351" i="7"/>
  <c r="M4351" i="7" s="1"/>
  <c r="L2625" i="7"/>
  <c r="M2625" i="7" s="1"/>
  <c r="L2073" i="7"/>
  <c r="L1840" i="7"/>
  <c r="M1840" i="7" s="1"/>
  <c r="L2705" i="7"/>
  <c r="L1808" i="7"/>
  <c r="M1818" i="7" s="1"/>
  <c r="L2459" i="7"/>
  <c r="L2938" i="7"/>
  <c r="M2938" i="7" s="1"/>
  <c r="L920" i="7"/>
  <c r="L2179" i="7"/>
  <c r="L2488" i="7"/>
  <c r="L2019" i="7"/>
  <c r="L3906" i="7"/>
  <c r="M3906" i="7" s="1"/>
  <c r="L4544" i="7"/>
  <c r="L4068" i="7"/>
  <c r="L4443" i="7"/>
  <c r="M4453" i="7" s="1"/>
  <c r="L4680" i="7"/>
  <c r="L3085" i="7"/>
  <c r="M3085" i="7" s="1"/>
  <c r="L4286" i="7"/>
  <c r="L647" i="7"/>
  <c r="L3383" i="7"/>
  <c r="L2078" i="7"/>
  <c r="L860" i="7"/>
  <c r="L794" i="7"/>
  <c r="L792" i="7"/>
  <c r="L405" i="7"/>
  <c r="M405" i="7" s="1"/>
  <c r="L13" i="7"/>
  <c r="L2695" i="7"/>
  <c r="L4418" i="7"/>
  <c r="L1578" i="7"/>
  <c r="M1588" i="7" s="1"/>
  <c r="L709" i="7"/>
  <c r="M719" i="7" s="1"/>
  <c r="L323" i="7"/>
  <c r="L480" i="7"/>
  <c r="M490" i="7" s="1"/>
  <c r="L625" i="7"/>
  <c r="M625" i="7" s="1"/>
  <c r="L491" i="7"/>
  <c r="M491" i="7" s="1"/>
  <c r="L4138" i="7"/>
  <c r="M4148" i="7" s="1"/>
  <c r="L2568" i="7"/>
  <c r="M2568" i="7" s="1"/>
  <c r="L2176" i="7"/>
  <c r="L3758" i="7"/>
  <c r="M3768" i="7" s="1"/>
  <c r="L906" i="7"/>
  <c r="L110" i="7"/>
  <c r="M110" i="7" s="1"/>
  <c r="L1783" i="7"/>
  <c r="L1745" i="7"/>
  <c r="L3117" i="7"/>
  <c r="L1262" i="7"/>
  <c r="L3332" i="7"/>
  <c r="M3332" i="7" s="1"/>
  <c r="L2200" i="7"/>
  <c r="M2210" i="7" s="1"/>
  <c r="L2780" i="7"/>
  <c r="M2780" i="7" s="1"/>
  <c r="L2906" i="7"/>
  <c r="M2916" i="7" s="1"/>
  <c r="L1135" i="7"/>
  <c r="L215" i="7"/>
  <c r="M225" i="7" s="1"/>
  <c r="L3914" i="7"/>
  <c r="M3924" i="7" s="1"/>
  <c r="L1277" i="7"/>
  <c r="L1458" i="7"/>
  <c r="M1468" i="7" s="1"/>
  <c r="L3585" i="7"/>
  <c r="M3595" i="7" s="1"/>
  <c r="L2764" i="7"/>
  <c r="L886" i="7"/>
  <c r="L2271" i="7"/>
  <c r="L4858" i="7"/>
  <c r="L3445" i="7"/>
  <c r="L921" i="7"/>
  <c r="L546" i="7"/>
  <c r="L3588" i="7"/>
  <c r="M3598" i="7" s="1"/>
  <c r="L4171" i="7"/>
  <c r="M4181" i="7" s="1"/>
  <c r="L385" i="7"/>
  <c r="M395" i="7" s="1"/>
  <c r="L2434" i="7"/>
  <c r="L3964" i="7"/>
  <c r="M3974" i="7" s="1"/>
  <c r="L4996" i="7"/>
  <c r="L819" i="7"/>
  <c r="L3854" i="7"/>
  <c r="L3423" i="7"/>
  <c r="M3423" i="7" s="1"/>
  <c r="L928" i="7"/>
  <c r="L3251" i="7"/>
  <c r="L4538" i="7"/>
  <c r="L4491" i="7"/>
  <c r="L1228" i="7"/>
  <c r="M1228" i="7" s="1"/>
  <c r="L2395" i="7"/>
  <c r="L4676" i="7"/>
  <c r="M4686" i="7" s="1"/>
  <c r="L2283" i="7"/>
  <c r="L3958" i="7"/>
  <c r="L4595" i="7"/>
  <c r="M4605" i="7" s="1"/>
  <c r="L2727" i="7"/>
  <c r="L3098" i="7"/>
  <c r="M3108" i="7" s="1"/>
  <c r="L2368" i="7"/>
  <c r="L1887" i="7"/>
  <c r="L1400" i="7"/>
  <c r="L321" i="7"/>
  <c r="M321" i="7" s="1"/>
  <c r="L536" i="7"/>
  <c r="M536" i="7" s="1"/>
  <c r="L3718" i="7"/>
  <c r="M3728" i="7" s="1"/>
  <c r="L2559" i="7"/>
  <c r="L2432" i="7"/>
  <c r="L4716" i="7"/>
  <c r="L4511" i="7"/>
  <c r="M4521" i="7" s="1"/>
  <c r="L2837" i="7"/>
  <c r="L686" i="7"/>
  <c r="M696" i="7" s="1"/>
  <c r="L3426" i="7"/>
  <c r="L4069" i="7"/>
  <c r="L4888" i="7"/>
  <c r="M4888" i="7" s="1"/>
  <c r="L129" i="7"/>
  <c r="M129" i="7" s="1"/>
  <c r="L4984" i="7"/>
  <c r="M4994" i="7" s="1"/>
  <c r="L3759" i="7"/>
  <c r="L1954" i="7"/>
  <c r="M1964" i="7" s="1"/>
  <c r="L693" i="7"/>
  <c r="M703" i="7" s="1"/>
  <c r="L1613" i="7"/>
  <c r="L3514" i="7"/>
  <c r="L3042" i="7"/>
  <c r="M3052" i="7" s="1"/>
  <c r="L259" i="7"/>
  <c r="M269" i="7" s="1"/>
  <c r="L3892" i="7"/>
  <c r="M3892" i="7" s="1"/>
  <c r="L1258" i="7"/>
  <c r="L223" i="7"/>
  <c r="M233" i="7" s="1"/>
  <c r="L4674" i="7"/>
  <c r="L2535" i="7"/>
  <c r="L894" i="7"/>
  <c r="L1309" i="7"/>
  <c r="L2582" i="7"/>
  <c r="M2592" i="7" s="1"/>
  <c r="L2115" i="7"/>
  <c r="M2125" i="7" s="1"/>
  <c r="L2411" i="7"/>
  <c r="M2411" i="7" s="1"/>
  <c r="L900" i="7"/>
  <c r="M900" i="7" s="1"/>
  <c r="L3587" i="7"/>
  <c r="M3587" i="7" s="1"/>
  <c r="L1516" i="7"/>
  <c r="M1516" i="7" s="1"/>
  <c r="L3375" i="7"/>
  <c r="L4758" i="7"/>
  <c r="L4120" i="7"/>
  <c r="L4252" i="7"/>
  <c r="L3694" i="7"/>
  <c r="L880" i="7"/>
  <c r="L38" i="7"/>
  <c r="L2255" i="7"/>
  <c r="L412" i="7"/>
  <c r="L3006" i="7"/>
  <c r="L2867" i="7"/>
  <c r="M2867" i="7" s="1"/>
  <c r="L1436" i="7"/>
  <c r="M1446" i="7" s="1"/>
  <c r="L1918" i="7"/>
  <c r="L1895" i="7"/>
  <c r="L2346" i="7"/>
  <c r="L1094" i="7"/>
  <c r="M1104" i="7" s="1"/>
  <c r="L2318" i="7"/>
  <c r="L1310" i="7"/>
  <c r="M1310" i="7" s="1"/>
  <c r="L958" i="7"/>
  <c r="L1738" i="7"/>
  <c r="M1738" i="7" s="1"/>
  <c r="L3308" i="7"/>
  <c r="L628" i="7"/>
  <c r="M628" i="7" s="1"/>
  <c r="L791" i="7"/>
  <c r="L3379" i="7"/>
  <c r="L3568" i="7"/>
  <c r="L3993" i="7"/>
  <c r="L2022" i="7"/>
  <c r="L1157" i="7"/>
  <c r="L3141" i="7"/>
  <c r="M3151" i="7" s="1"/>
  <c r="L3392" i="7"/>
  <c r="L1795" i="7"/>
  <c r="M1795" i="7" s="1"/>
  <c r="L1254" i="7"/>
  <c r="L31" i="7"/>
  <c r="L3152" i="7"/>
  <c r="L1052" i="7"/>
  <c r="L933" i="7"/>
  <c r="M943" i="7" s="1"/>
  <c r="L196" i="7"/>
  <c r="L1961" i="7"/>
  <c r="L2304" i="7"/>
  <c r="L1731" i="7"/>
  <c r="L982" i="7"/>
  <c r="L1688" i="7"/>
  <c r="L2452" i="7"/>
  <c r="M2462" i="7" s="1"/>
  <c r="L4944" i="7"/>
  <c r="L2274" i="7"/>
  <c r="L3951" i="7"/>
  <c r="L3932" i="7"/>
  <c r="L2601" i="7"/>
  <c r="L3269" i="7"/>
  <c r="L4346" i="7"/>
  <c r="M4346" i="7" s="1"/>
  <c r="L1196" i="7"/>
  <c r="M1196" i="7" s="1"/>
  <c r="L4838" i="7"/>
  <c r="M4848" i="7" s="1"/>
  <c r="L873" i="7"/>
  <c r="M883" i="7" s="1"/>
  <c r="L4928" i="7"/>
  <c r="L2590" i="7"/>
  <c r="M2600" i="7" s="1"/>
  <c r="L2050" i="7"/>
  <c r="M2060" i="7" s="1"/>
  <c r="L4" i="7"/>
  <c r="M14" i="7" s="1"/>
  <c r="L3342" i="7"/>
  <c r="L1414" i="7"/>
  <c r="M1424" i="7" s="1"/>
  <c r="L751" i="7"/>
  <c r="L2357" i="7"/>
  <c r="L2708" i="7"/>
  <c r="L4673" i="7"/>
  <c r="L1413" i="7"/>
  <c r="L144" i="7"/>
  <c r="M154" i="7" s="1"/>
  <c r="L1028" i="7"/>
  <c r="M1028" i="7" s="1"/>
  <c r="L1899" i="7"/>
  <c r="L2872" i="7"/>
  <c r="L3752" i="7"/>
  <c r="L4616" i="7"/>
  <c r="L4829" i="7"/>
  <c r="L51" i="7"/>
  <c r="L2715" i="7"/>
  <c r="L1080" i="7"/>
  <c r="L747" i="7"/>
  <c r="L3187" i="7"/>
  <c r="M3197" i="7" s="1"/>
  <c r="L4897" i="7"/>
  <c r="M4897" i="7" s="1"/>
  <c r="L1865" i="7"/>
  <c r="L3371" i="7"/>
  <c r="M3381" i="7" s="1"/>
  <c r="L295" i="7"/>
  <c r="M295" i="7" s="1"/>
  <c r="L1823" i="7"/>
  <c r="M1823" i="7" s="1"/>
  <c r="L4289" i="7"/>
  <c r="L2583" i="7"/>
  <c r="L3455" i="7"/>
  <c r="L836" i="7"/>
  <c r="L3165" i="7"/>
  <c r="L1678" i="7"/>
  <c r="L1532" i="7"/>
  <c r="M1532" i="7" s="1"/>
  <c r="L2525" i="7"/>
  <c r="L3242" i="7"/>
  <c r="L483" i="7"/>
  <c r="M483" i="7" s="1"/>
  <c r="L62" i="7"/>
  <c r="M62" i="7" s="1"/>
  <c r="L424" i="7"/>
  <c r="L569" i="7"/>
  <c r="L326" i="7"/>
  <c r="L4189" i="7"/>
  <c r="M4189" i="7" s="1"/>
  <c r="L2251" i="7"/>
  <c r="L1393" i="7"/>
  <c r="L3347" i="7"/>
  <c r="M3347" i="7" s="1"/>
  <c r="L1507" i="7"/>
  <c r="L992" i="7"/>
  <c r="L4500" i="7"/>
  <c r="M4510" i="7" s="1"/>
  <c r="L3909" i="7"/>
  <c r="L897" i="7"/>
  <c r="L722" i="7"/>
  <c r="L1361" i="7"/>
  <c r="L2743" i="7"/>
  <c r="L3612" i="7"/>
  <c r="L3844" i="7"/>
  <c r="L2319" i="7"/>
  <c r="M2319" i="7" s="1"/>
  <c r="L3775" i="7"/>
  <c r="M3785" i="7" s="1"/>
  <c r="L2483" i="7"/>
  <c r="M2493" i="7" s="1"/>
  <c r="L3079" i="7"/>
  <c r="L4586" i="7"/>
  <c r="M4586" i="7" s="1"/>
  <c r="L3296" i="7"/>
  <c r="L3361" i="7"/>
  <c r="M3361" i="7" s="1"/>
  <c r="L3943" i="7"/>
  <c r="L2694" i="7"/>
  <c r="L3065" i="7"/>
  <c r="M3065" i="7" s="1"/>
  <c r="L3302" i="7"/>
  <c r="M3302" i="7" s="1"/>
  <c r="L932" i="7"/>
  <c r="M942" i="7" s="1"/>
  <c r="L3632" i="7"/>
  <c r="M3642" i="7" s="1"/>
  <c r="L116" i="7"/>
  <c r="L2094" i="7"/>
  <c r="L1976" i="7"/>
  <c r="L200" i="7"/>
  <c r="M210" i="7" s="1"/>
  <c r="L2321" i="7"/>
  <c r="M2331" i="7" s="1"/>
  <c r="L4049" i="7"/>
  <c r="L4671" i="7"/>
  <c r="L1473" i="7"/>
  <c r="L2108" i="7"/>
  <c r="L1454" i="7"/>
  <c r="L3562" i="7"/>
  <c r="L3446" i="7"/>
  <c r="L3605" i="7"/>
  <c r="L881" i="7"/>
  <c r="L4036" i="7"/>
  <c r="L1253" i="7"/>
  <c r="L228" i="7"/>
  <c r="M238" i="7" s="1"/>
  <c r="L49" i="7"/>
  <c r="M59" i="7" s="1"/>
  <c r="L1391" i="7"/>
  <c r="M1391" i="7" s="1"/>
  <c r="L2673" i="7"/>
  <c r="M2673" i="7" s="1"/>
  <c r="L3839" i="7"/>
  <c r="M3839" i="7" s="1"/>
  <c r="L1445" i="7"/>
  <c r="L168" i="7"/>
  <c r="M178" i="7" s="1"/>
  <c r="L3586" i="7"/>
  <c r="L2544" i="7"/>
  <c r="L1026" i="7"/>
  <c r="M1036" i="7" s="1"/>
  <c r="L3707" i="7"/>
  <c r="L401" i="7"/>
  <c r="M401" i="7" s="1"/>
  <c r="L4655" i="7"/>
  <c r="M4665" i="7" s="1"/>
  <c r="L2752" i="7"/>
  <c r="M2752" i="7" s="1"/>
  <c r="L4143" i="7"/>
  <c r="M4153" i="7" s="1"/>
  <c r="L4323" i="7"/>
  <c r="M4323" i="7" s="1"/>
  <c r="L3315" i="7"/>
  <c r="M3315" i="7" s="1"/>
  <c r="L3688" i="7"/>
  <c r="M3688" i="7" s="1"/>
  <c r="L45" i="7"/>
  <c r="L835" i="7"/>
  <c r="M835" i="7" s="1"/>
  <c r="L2552" i="7"/>
  <c r="L1515" i="7"/>
  <c r="L559" i="7"/>
  <c r="L4231" i="7"/>
  <c r="M4241" i="7" s="1"/>
  <c r="L97" i="7"/>
  <c r="M107" i="7" s="1"/>
  <c r="L2123" i="7"/>
  <c r="L3256" i="7"/>
  <c r="M3266" i="7" s="1"/>
  <c r="L901" i="7"/>
  <c r="L4933" i="7"/>
  <c r="L595" i="7"/>
  <c r="L1647" i="7"/>
  <c r="M1647" i="7" s="1"/>
  <c r="L4192" i="7"/>
  <c r="M4192" i="7" s="1"/>
  <c r="L2792" i="7"/>
  <c r="M2792" i="7" s="1"/>
  <c r="L1382" i="7"/>
  <c r="M1382" i="7" s="1"/>
  <c r="L2422" i="7"/>
  <c r="L4983" i="7"/>
  <c r="L272" i="7"/>
  <c r="M272" i="7" s="1"/>
  <c r="L4866" i="7"/>
  <c r="M4866" i="7" s="1"/>
  <c r="L3536" i="7"/>
  <c r="M3536" i="7" s="1"/>
  <c r="L930" i="7"/>
  <c r="L1774" i="7"/>
  <c r="L4826" i="7"/>
  <c r="L3625" i="7"/>
  <c r="L113" i="7"/>
  <c r="M113" i="7" s="1"/>
  <c r="L1971" i="7"/>
  <c r="L3140" i="7"/>
  <c r="L3084" i="7"/>
  <c r="M3084" i="7" s="1"/>
  <c r="L1742" i="7"/>
  <c r="M1752" i="7" s="1"/>
  <c r="L3288" i="7"/>
  <c r="L450" i="7"/>
  <c r="L2611" i="7"/>
  <c r="M2621" i="7" s="1"/>
  <c r="L2961" i="7"/>
  <c r="M2961" i="7" s="1"/>
  <c r="L4720" i="7"/>
  <c r="M4720" i="7" s="1"/>
  <c r="L4424" i="7"/>
  <c r="M4434" i="7" s="1"/>
  <c r="L4742" i="7"/>
  <c r="L3267" i="7"/>
  <c r="L1514" i="7"/>
  <c r="L4804" i="7"/>
  <c r="L4001" i="7"/>
  <c r="L60" i="7"/>
  <c r="L944" i="7"/>
  <c r="L1120" i="7"/>
  <c r="M1120" i="7" s="1"/>
  <c r="L1295" i="7"/>
  <c r="M1295" i="7" s="1"/>
  <c r="L2557" i="7"/>
  <c r="M2557" i="7" s="1"/>
  <c r="L1610" i="7"/>
  <c r="L3298" i="7"/>
  <c r="L1651" i="7"/>
  <c r="M1651" i="7" s="1"/>
  <c r="L1027" i="7"/>
  <c r="L4285" i="7"/>
  <c r="M4285" i="7" s="1"/>
  <c r="L1220" i="7"/>
  <c r="L2335" i="7"/>
  <c r="M2335" i="7" s="1"/>
  <c r="L3263" i="7"/>
  <c r="M3263" i="7" s="1"/>
  <c r="L2505" i="7"/>
  <c r="M2515" i="7" s="1"/>
  <c r="L915" i="7"/>
  <c r="L3276" i="7"/>
  <c r="M3276" i="7" s="1"/>
  <c r="L2159" i="7"/>
  <c r="M2159" i="7" s="1"/>
  <c r="L2711" i="7"/>
  <c r="L4926" i="7"/>
  <c r="L740" i="7"/>
  <c r="M750" i="7" s="1"/>
  <c r="L811" i="7"/>
  <c r="L85" i="7"/>
  <c r="L1501" i="7"/>
  <c r="L3936" i="7"/>
  <c r="L4837" i="7"/>
  <c r="L50" i="7"/>
  <c r="L132" i="7"/>
  <c r="M132" i="7" s="1"/>
  <c r="L4963" i="7"/>
  <c r="M4963" i="7" s="1"/>
  <c r="L3847" i="7"/>
  <c r="M3847" i="7" s="1"/>
  <c r="L1483" i="7"/>
  <c r="M1493" i="7" s="1"/>
  <c r="L2416" i="7"/>
  <c r="L4952" i="7"/>
  <c r="L4954" i="7"/>
  <c r="M4964" i="7" s="1"/>
  <c r="L3078" i="7"/>
  <c r="L3590" i="7"/>
  <c r="L3238" i="7"/>
  <c r="M3248" i="7" s="1"/>
  <c r="L141" i="7"/>
  <c r="L1536" i="7"/>
  <c r="L2202" i="7"/>
  <c r="L3921" i="7"/>
  <c r="M3931" i="7" s="1"/>
  <c r="L931" i="7"/>
  <c r="L1952" i="7"/>
  <c r="M1952" i="7" s="1"/>
  <c r="L1926" i="7"/>
  <c r="M1926" i="7" s="1"/>
  <c r="L3900" i="7"/>
  <c r="L4756" i="7"/>
  <c r="M4756" i="7" s="1"/>
  <c r="L4713" i="7"/>
  <c r="L2322" i="7"/>
  <c r="L683" i="7"/>
  <c r="L351" i="7"/>
  <c r="M351" i="7" s="1"/>
  <c r="L2581" i="7"/>
  <c r="M2581" i="7" s="1"/>
  <c r="L850" i="7"/>
  <c r="M850" i="7" s="1"/>
  <c r="L839" i="7"/>
  <c r="M839" i="7" s="1"/>
  <c r="L1951" i="7"/>
  <c r="M1951" i="7" s="1"/>
  <c r="L2061" i="7"/>
  <c r="L75" i="7"/>
  <c r="M75" i="7" s="1"/>
  <c r="L617" i="7"/>
  <c r="M617" i="7" s="1"/>
  <c r="L4335" i="7"/>
  <c r="L1582" i="7"/>
  <c r="M1582" i="7" s="1"/>
  <c r="L1601" i="7"/>
  <c r="M1601" i="7" s="1"/>
  <c r="L3640" i="7"/>
  <c r="L4260" i="7"/>
  <c r="M4260" i="7" s="1"/>
  <c r="L4172" i="7"/>
  <c r="M4182" i="7" s="1"/>
  <c r="L2214" i="7"/>
  <c r="L2380" i="7"/>
  <c r="M2380" i="7" s="1"/>
  <c r="L1164" i="7"/>
  <c r="L2496" i="7"/>
  <c r="M2496" i="7" s="1"/>
  <c r="L3930" i="7"/>
  <c r="M3930" i="7" s="1"/>
  <c r="L2448" i="7"/>
  <c r="M2448" i="7" s="1"/>
  <c r="L4184" i="7"/>
  <c r="M4184" i="7" s="1"/>
  <c r="L2417" i="7"/>
  <c r="L1042" i="7"/>
  <c r="L3677" i="7"/>
  <c r="M3687" i="7" s="1"/>
  <c r="L1181" i="7"/>
  <c r="L4627" i="7"/>
  <c r="L1455" i="7"/>
  <c r="M1465" i="7" s="1"/>
  <c r="L4236" i="7"/>
  <c r="L4967" i="7"/>
  <c r="M4967" i="7" s="1"/>
  <c r="L4355" i="7"/>
  <c r="L3575" i="7"/>
  <c r="M3575" i="7" s="1"/>
  <c r="L1528" i="7"/>
  <c r="L3871" i="7"/>
  <c r="M3871" i="7" s="1"/>
  <c r="L1753" i="7"/>
  <c r="M1753" i="7" s="1"/>
  <c r="L2124" i="7"/>
  <c r="M2124" i="7" s="1"/>
  <c r="L4164" i="7"/>
  <c r="M4174" i="7" s="1"/>
  <c r="L2726" i="7"/>
  <c r="M2726" i="7" s="1"/>
  <c r="L4404" i="7"/>
  <c r="M4404" i="7" s="1"/>
  <c r="L3849" i="7"/>
  <c r="L4821" i="7"/>
  <c r="M4831" i="7" s="1"/>
  <c r="L3737" i="7"/>
  <c r="L3783" i="7"/>
  <c r="M3793" i="7" s="1"/>
  <c r="L1674" i="7"/>
  <c r="L945" i="7"/>
  <c r="L2801" i="7"/>
  <c r="L48" i="7"/>
  <c r="M58" i="7" s="1"/>
  <c r="L249" i="7"/>
  <c r="L4818" i="7"/>
  <c r="L968" i="7"/>
  <c r="M978" i="7" s="1"/>
  <c r="L3137" i="7"/>
  <c r="L1398" i="7"/>
  <c r="M1408" i="7" s="1"/>
  <c r="L4130" i="7"/>
  <c r="L2999" i="7"/>
  <c r="L2599" i="7"/>
  <c r="L1689" i="7"/>
  <c r="L3095" i="7"/>
  <c r="L2048" i="7"/>
  <c r="M2058" i="7" s="1"/>
  <c r="L1943" i="7"/>
  <c r="L1325" i="7"/>
  <c r="L3631" i="7"/>
  <c r="L4124" i="7"/>
  <c r="M4124" i="7" s="1"/>
  <c r="L4936" i="7"/>
  <c r="L3734" i="7"/>
  <c r="M3744" i="7" s="1"/>
  <c r="L2728" i="7"/>
  <c r="L3499" i="7"/>
  <c r="M3499" i="7" s="1"/>
  <c r="L3659" i="7"/>
  <c r="M3659" i="7" s="1"/>
  <c r="L3841" i="7"/>
  <c r="L3440" i="7"/>
  <c r="L292" i="7"/>
  <c r="M302" i="7" s="1"/>
  <c r="L934" i="7"/>
  <c r="L2889" i="7"/>
  <c r="M2889" i="7" s="1"/>
  <c r="L3016" i="7"/>
  <c r="L540" i="7"/>
  <c r="M540" i="7" s="1"/>
  <c r="L3252" i="7"/>
  <c r="M3262" i="7" s="1"/>
  <c r="L1805" i="7"/>
  <c r="L3204" i="7"/>
  <c r="L4259" i="7"/>
  <c r="M4259" i="7" s="1"/>
  <c r="L3427" i="7"/>
  <c r="M3427" i="7" s="1"/>
  <c r="L636" i="7"/>
  <c r="M636" i="7" s="1"/>
  <c r="L4390" i="7"/>
  <c r="L4291" i="7"/>
  <c r="L1397" i="7"/>
  <c r="M1407" i="7" s="1"/>
  <c r="L1031" i="7"/>
  <c r="L3314" i="7"/>
  <c r="M3324" i="7" s="1"/>
  <c r="L3153" i="7"/>
  <c r="M3163" i="7" s="1"/>
  <c r="L4776" i="7"/>
  <c r="M4786" i="7" s="1"/>
  <c r="L4438" i="7"/>
  <c r="L2640" i="7"/>
  <c r="M2650" i="7" s="1"/>
  <c r="L4310" i="7"/>
  <c r="L2294" i="7"/>
  <c r="L3701" i="7"/>
  <c r="M3711" i="7" s="1"/>
  <c r="L736" i="7"/>
  <c r="M736" i="7" s="1"/>
  <c r="L2628" i="7"/>
  <c r="L3382" i="7"/>
  <c r="M3382" i="7" s="1"/>
  <c r="L705" i="7"/>
  <c r="M705" i="7" s="1"/>
  <c r="L4489" i="7"/>
  <c r="M4489" i="7" s="1"/>
  <c r="L1744" i="7"/>
  <c r="L3249" i="7"/>
  <c r="L1880" i="7"/>
  <c r="L3572" i="7"/>
  <c r="L3401" i="7"/>
  <c r="M3401" i="7" s="1"/>
  <c r="L3721" i="7"/>
  <c r="M3721" i="7" s="1"/>
  <c r="L499" i="7"/>
  <c r="L856" i="7"/>
  <c r="L3725" i="7"/>
  <c r="M3735" i="7" s="1"/>
  <c r="L2239" i="7"/>
  <c r="L4167" i="7"/>
  <c r="L3736" i="7"/>
  <c r="M3746" i="7" s="1"/>
  <c r="L1687" i="7"/>
  <c r="L1148" i="7"/>
  <c r="L3353" i="7"/>
  <c r="L130" i="7"/>
  <c r="L3683" i="7"/>
  <c r="M3693" i="7" s="1"/>
  <c r="L503" i="7"/>
  <c r="L1999" i="7"/>
  <c r="L4180" i="7"/>
  <c r="M4180" i="7" s="1"/>
  <c r="L952" i="7"/>
  <c r="M952" i="7" s="1"/>
  <c r="L1314" i="7"/>
  <c r="M1314" i="7" s="1"/>
  <c r="L4516" i="7"/>
  <c r="L1152" i="7"/>
  <c r="L4010" i="7"/>
  <c r="M4010" i="7" s="1"/>
  <c r="L3696" i="7"/>
  <c r="M3706" i="7" s="1"/>
  <c r="L2425" i="7"/>
  <c r="M2425" i="7" s="1"/>
  <c r="L1147" i="7"/>
  <c r="M1147" i="7" s="1"/>
  <c r="L4629" i="7"/>
  <c r="L4073" i="7"/>
  <c r="L3272" i="7"/>
  <c r="M3272" i="7" s="1"/>
  <c r="L3559" i="7"/>
  <c r="L3373" i="7"/>
  <c r="L801" i="7"/>
  <c r="L2253" i="7"/>
  <c r="M2253" i="7" s="1"/>
  <c r="L487" i="7"/>
  <c r="M487" i="7" s="1"/>
  <c r="L3275" i="7"/>
  <c r="L2725" i="7"/>
  <c r="L3944" i="7"/>
  <c r="M3944" i="7" s="1"/>
  <c r="L136" i="7"/>
  <c r="M136" i="7" s="1"/>
  <c r="L657" i="7"/>
  <c r="L2731" i="7"/>
  <c r="M2741" i="7" s="1"/>
  <c r="L2914" i="7"/>
  <c r="M2924" i="7" s="1"/>
  <c r="L4333" i="7"/>
  <c r="L1491" i="7"/>
  <c r="L2963" i="7"/>
  <c r="M2973" i="7" s="1"/>
  <c r="L3485" i="7"/>
  <c r="L313" i="7"/>
  <c r="L4133" i="7"/>
  <c r="M4133" i="7" s="1"/>
  <c r="L3488" i="7"/>
  <c r="M3498" i="7" s="1"/>
  <c r="L3260" i="7"/>
  <c r="L3581" i="7"/>
  <c r="M3581" i="7" s="1"/>
  <c r="L19" i="7"/>
  <c r="L2010" i="7"/>
  <c r="L3727" i="7"/>
  <c r="L3222" i="7"/>
  <c r="L4222" i="7"/>
  <c r="M4232" i="7" s="1"/>
  <c r="L1850" i="7"/>
  <c r="L2402" i="7"/>
  <c r="L3003" i="7"/>
  <c r="M3003" i="7" s="1"/>
  <c r="L3534" i="7"/>
  <c r="L523" i="7"/>
  <c r="L662" i="7"/>
  <c r="M662" i="7" s="1"/>
  <c r="L1700" i="7"/>
  <c r="M1710" i="7" s="1"/>
  <c r="L2450" i="7"/>
  <c r="M2450" i="7" s="1"/>
  <c r="L2667" i="7"/>
  <c r="L2237" i="7"/>
  <c r="L4678" i="7"/>
  <c r="L68" i="7"/>
  <c r="M68" i="7" s="1"/>
  <c r="L4744" i="7"/>
  <c r="L61" i="7"/>
  <c r="L4013" i="7"/>
  <c r="L4473" i="7"/>
  <c r="M4483" i="7" s="1"/>
  <c r="L1386" i="7"/>
  <c r="L3541" i="7"/>
  <c r="M3551" i="7" s="1"/>
  <c r="L2639" i="7"/>
  <c r="M2639" i="7" s="1"/>
  <c r="L2576" i="7"/>
  <c r="M2586" i="7" s="1"/>
  <c r="L2812" i="7"/>
  <c r="M2812" i="7" s="1"/>
  <c r="L3967" i="7"/>
  <c r="L2316" i="7"/>
  <c r="L3463" i="7"/>
  <c r="L4579" i="7"/>
  <c r="M4589" i="7" s="1"/>
  <c r="L3205" i="7"/>
  <c r="L4287" i="7"/>
  <c r="L4115" i="7"/>
  <c r="M4115" i="7" s="1"/>
  <c r="L2616" i="7"/>
  <c r="L3781" i="7"/>
  <c r="L2332" i="7"/>
  <c r="M2342" i="7" s="1"/>
  <c r="L1004" i="7"/>
  <c r="M1014" i="7" s="1"/>
  <c r="L2391" i="7"/>
  <c r="M2401" i="7" s="1"/>
  <c r="L2480" i="7"/>
  <c r="L4711" i="7"/>
  <c r="L93" i="7"/>
  <c r="L1479" i="7"/>
  <c r="M1479" i="7" s="1"/>
  <c r="L1792" i="7"/>
  <c r="M1802" i="7" s="1"/>
  <c r="L3574" i="7"/>
  <c r="M3584" i="7" s="1"/>
  <c r="L1996" i="7"/>
  <c r="L3198" i="7"/>
  <c r="L2732" i="7"/>
  <c r="M2742" i="7" s="1"/>
  <c r="L407" i="7"/>
  <c r="L1172" i="7"/>
  <c r="L3968" i="7"/>
  <c r="L2184" i="7"/>
  <c r="M2194" i="7" s="1"/>
  <c r="L102" i="7"/>
  <c r="L4198" i="7"/>
  <c r="L2326" i="7"/>
  <c r="L1195" i="7"/>
  <c r="L822" i="7"/>
  <c r="L4585" i="7"/>
  <c r="L3013" i="7"/>
  <c r="M3023" i="7" s="1"/>
  <c r="L3611" i="7"/>
  <c r="L2698" i="7"/>
  <c r="M2698" i="7" s="1"/>
  <c r="L2875" i="7"/>
  <c r="L4774" i="7"/>
  <c r="M4784" i="7" s="1"/>
  <c r="L4939" i="7"/>
  <c r="L777" i="7"/>
  <c r="L4747" i="7"/>
  <c r="M4747" i="7" s="1"/>
  <c r="L3476" i="7"/>
  <c r="L4898" i="7"/>
  <c r="L1013" i="7"/>
  <c r="L2796" i="7"/>
  <c r="M2806" i="7" s="1"/>
  <c r="L1305" i="7"/>
  <c r="L4935" i="7"/>
  <c r="M4935" i="7" s="1"/>
  <c r="L3232" i="7"/>
  <c r="L2295" i="7"/>
  <c r="M2295" i="7" s="1"/>
  <c r="L589" i="7"/>
  <c r="L4400" i="7"/>
  <c r="L3899" i="7"/>
  <c r="L635" i="7"/>
  <c r="M645" i="7" s="1"/>
  <c r="L3193" i="7"/>
  <c r="M3193" i="7" s="1"/>
  <c r="L4969" i="7"/>
  <c r="M4969" i="7" s="1"/>
  <c r="L3722" i="7"/>
  <c r="L3147" i="7"/>
  <c r="L1734" i="7"/>
  <c r="L2015" i="7"/>
  <c r="M2025" i="7" s="1"/>
  <c r="L4319" i="7"/>
  <c r="M4329" i="7" s="1"/>
  <c r="L3929" i="7"/>
  <c r="M3939" i="7" s="1"/>
  <c r="L3815" i="7"/>
  <c r="M3815" i="7" s="1"/>
  <c r="L581" i="7"/>
  <c r="L4492" i="7"/>
  <c r="M4492" i="7" s="1"/>
  <c r="L3247" i="7"/>
  <c r="L2709" i="7"/>
  <c r="L2129" i="7"/>
  <c r="M2129" i="7" s="1"/>
  <c r="L2269" i="7"/>
  <c r="M2269" i="7" s="1"/>
  <c r="L3630" i="7"/>
  <c r="L3525" i="7"/>
  <c r="L2362" i="7"/>
  <c r="L3482" i="7"/>
  <c r="M3482" i="7" s="1"/>
  <c r="L1790" i="7"/>
  <c r="L2484" i="7"/>
  <c r="L565" i="7"/>
  <c r="L3250" i="7"/>
  <c r="L3624" i="7"/>
  <c r="L3176" i="7"/>
  <c r="M3176" i="7" s="1"/>
  <c r="L711" i="7"/>
  <c r="M711" i="7" s="1"/>
  <c r="L4460" i="7"/>
  <c r="L2097" i="7"/>
  <c r="M2107" i="7" s="1"/>
  <c r="L455" i="7"/>
  <c r="M465" i="7" s="1"/>
  <c r="L4524" i="7"/>
  <c r="L2300" i="7"/>
  <c r="L1584" i="7"/>
  <c r="M1594" i="7" s="1"/>
  <c r="L1265" i="7"/>
  <c r="M1265" i="7" s="1"/>
  <c r="L688" i="7"/>
  <c r="M688" i="7" s="1"/>
  <c r="L467" i="7"/>
  <c r="M467" i="7" s="1"/>
  <c r="L1306" i="7"/>
  <c r="M1316" i="7" s="1"/>
  <c r="L2968" i="7"/>
  <c r="M2968" i="7" s="1"/>
  <c r="L4283" i="7"/>
  <c r="M4293" i="7" s="1"/>
  <c r="L759" i="7"/>
  <c r="L654" i="7"/>
  <c r="L911" i="7"/>
  <c r="L4027" i="7"/>
  <c r="M4027" i="7" s="1"/>
  <c r="L2299" i="7"/>
  <c r="M2309" i="7" s="1"/>
  <c r="L274" i="7"/>
  <c r="L1035" i="7"/>
  <c r="L1974" i="7"/>
  <c r="M1974" i="7" s="1"/>
  <c r="L4570" i="7"/>
  <c r="M4570" i="7" s="1"/>
  <c r="L4235" i="7"/>
  <c r="L2864" i="7"/>
  <c r="M2864" i="7" s="1"/>
  <c r="L3767" i="7"/>
  <c r="M3767" i="7" s="1"/>
  <c r="L2089" i="7"/>
  <c r="M2099" i="7" s="1"/>
  <c r="L442" i="7"/>
  <c r="M452" i="7" s="1"/>
  <c r="L929" i="7"/>
  <c r="M939" i="7" s="1"/>
  <c r="L3724" i="7"/>
  <c r="L2351" i="7"/>
  <c r="M2361" i="7" s="1"/>
  <c r="L3754" i="7"/>
  <c r="M3764" i="7" s="1"/>
  <c r="L2174" i="7"/>
  <c r="L910" i="7"/>
  <c r="L1747" i="7"/>
  <c r="M1757" i="7" s="1"/>
  <c r="L1029" i="7"/>
  <c r="L3407" i="7"/>
  <c r="M3417" i="7" s="1"/>
  <c r="L1565" i="7"/>
  <c r="L674" i="7"/>
  <c r="L316" i="7"/>
  <c r="L4419" i="7"/>
  <c r="L2643" i="7"/>
  <c r="L2412" i="7"/>
  <c r="L361" i="7"/>
  <c r="M371" i="7" s="1"/>
  <c r="L4016" i="7"/>
  <c r="M4016" i="7" s="1"/>
  <c r="L2541" i="7"/>
  <c r="L3419" i="7"/>
  <c r="L1219" i="7"/>
  <c r="L55" i="7"/>
  <c r="M65" i="7" s="1"/>
  <c r="L2164" i="7"/>
  <c r="L1271" i="7"/>
  <c r="L1931" i="7"/>
  <c r="M1931" i="7" s="1"/>
  <c r="L3531" i="7"/>
  <c r="L2091" i="7"/>
  <c r="L2891" i="7"/>
  <c r="M2891" i="7" s="1"/>
  <c r="L2884" i="7"/>
  <c r="L4134" i="7"/>
  <c r="L2950" i="7"/>
  <c r="M2950" i="7" s="1"/>
  <c r="L4163" i="7"/>
  <c r="M4163" i="7" s="1"/>
  <c r="L374" i="7"/>
  <c r="M374" i="7" s="1"/>
  <c r="L1416" i="7"/>
  <c r="L3959" i="7"/>
  <c r="L4131" i="7"/>
  <c r="M4131" i="7" s="1"/>
  <c r="L2689" i="7"/>
  <c r="L708" i="7"/>
  <c r="M708" i="7" s="1"/>
  <c r="L3824" i="7"/>
  <c r="M3824" i="7" s="1"/>
  <c r="L2435" i="7"/>
  <c r="L3679" i="7"/>
  <c r="L2228" i="7"/>
  <c r="L4028" i="7"/>
  <c r="L4046" i="7"/>
  <c r="M4056" i="7" s="1"/>
  <c r="L1671" i="7"/>
  <c r="L718" i="7"/>
  <c r="L2007" i="7"/>
  <c r="M2007" i="7" s="1"/>
  <c r="L2909" i="7"/>
  <c r="M2909" i="7" s="1"/>
  <c r="L1467" i="7"/>
  <c r="L1177" i="7"/>
  <c r="L4602" i="7"/>
  <c r="L3109" i="7"/>
  <c r="L4555" i="7"/>
  <c r="M4565" i="7" s="1"/>
  <c r="L4815" i="7"/>
  <c r="L3436" i="7"/>
  <c r="L893" i="7"/>
  <c r="L3935" i="7"/>
  <c r="L2420" i="7"/>
  <c r="M2420" i="7" s="1"/>
  <c r="L3954" i="7"/>
  <c r="L1032" i="7"/>
  <c r="L172" i="7"/>
  <c r="M172" i="7" s="1"/>
  <c r="L1106" i="7"/>
  <c r="M1116" i="7" s="1"/>
  <c r="L4617" i="7"/>
  <c r="L798" i="7"/>
  <c r="L1702" i="7"/>
  <c r="M1702" i="7" s="1"/>
  <c r="L1521" i="7"/>
  <c r="L1505" i="7"/>
  <c r="L1117" i="7"/>
  <c r="M1127" i="7" s="1"/>
  <c r="L3922" i="7"/>
  <c r="M3922" i="7" s="1"/>
  <c r="L1015" i="7"/>
  <c r="M1015" i="7" s="1"/>
  <c r="L1370" i="7"/>
  <c r="M1380" i="7" s="1"/>
  <c r="L4852" i="7"/>
  <c r="L4084" i="7"/>
  <c r="M4084" i="7" s="1"/>
  <c r="L4642" i="7"/>
  <c r="M4652" i="7" s="1"/>
  <c r="L2683" i="7"/>
  <c r="M2693" i="7" s="1"/>
  <c r="L4812" i="7"/>
  <c r="M4812" i="7" s="1"/>
  <c r="L735" i="7"/>
  <c r="M735" i="7" s="1"/>
  <c r="L3062" i="7"/>
  <c r="L3535" i="7"/>
  <c r="M3545" i="7" s="1"/>
  <c r="L4303" i="7"/>
  <c r="M4303" i="7" s="1"/>
  <c r="L4451" i="7"/>
  <c r="L2071" i="7"/>
  <c r="L3015" i="7"/>
  <c r="M3015" i="7" s="1"/>
  <c r="L4207" i="7"/>
  <c r="M4207" i="7" s="1"/>
  <c r="L3101" i="7"/>
  <c r="L2656" i="7"/>
  <c r="M2656" i="7" s="1"/>
  <c r="L1383" i="7"/>
  <c r="M1383" i="7" s="1"/>
  <c r="L1622" i="7"/>
  <c r="M1632" i="7" s="1"/>
  <c r="L1602" i="7"/>
  <c r="M1602" i="7" s="1"/>
  <c r="L1977" i="7"/>
  <c r="L2699" i="7"/>
  <c r="L4825" i="7"/>
  <c r="L670" i="7"/>
  <c r="L2612" i="7"/>
  <c r="L3261" i="7"/>
  <c r="L4909" i="7"/>
  <c r="L4317" i="7"/>
  <c r="M4317" i="7" s="1"/>
  <c r="L771" i="7"/>
  <c r="L337" i="7"/>
  <c r="M347" i="7" s="1"/>
  <c r="L673" i="7"/>
  <c r="L903" i="7"/>
  <c r="M913" i="7" s="1"/>
  <c r="L1770" i="7"/>
  <c r="M1770" i="7" s="1"/>
  <c r="L2250" i="7"/>
  <c r="M2250" i="7" s="1"/>
  <c r="L1437" i="7"/>
  <c r="M1437" i="7" s="1"/>
  <c r="L352" i="7"/>
  <c r="L3698" i="7"/>
  <c r="L2585" i="7"/>
  <c r="M2585" i="7" s="1"/>
  <c r="L4503" i="7"/>
  <c r="L3955" i="7"/>
  <c r="M3965" i="7" s="1"/>
  <c r="L738" i="7"/>
  <c r="M748" i="7" s="1"/>
  <c r="L827" i="7"/>
  <c r="L3425" i="7"/>
  <c r="L1598" i="7"/>
  <c r="M1598" i="7" s="1"/>
  <c r="L2130" i="7"/>
  <c r="M2130" i="7" s="1"/>
  <c r="L1672" i="7"/>
  <c r="M1672" i="7" s="1"/>
  <c r="L3376" i="7"/>
  <c r="L1495" i="7"/>
  <c r="L1360" i="7"/>
  <c r="L3155" i="7"/>
  <c r="M3155" i="7" s="1"/>
  <c r="L1590" i="7"/>
  <c r="M1600" i="7" s="1"/>
  <c r="L2470" i="7"/>
  <c r="L2277" i="7"/>
  <c r="M2277" i="7" s="1"/>
  <c r="L1363" i="7"/>
  <c r="M1363" i="7" s="1"/>
  <c r="L4277" i="7"/>
  <c r="M4277" i="7" s="1"/>
  <c r="L1940" i="7"/>
  <c r="L4723" i="7"/>
  <c r="M4733" i="7" s="1"/>
  <c r="L134" i="7"/>
  <c r="L1861" i="7"/>
  <c r="L3268" i="7"/>
  <c r="L1229" i="7"/>
  <c r="M1239" i="7" s="1"/>
  <c r="L600" i="7"/>
  <c r="M600" i="7" s="1"/>
  <c r="L2915" i="7"/>
  <c r="L1856" i="7"/>
  <c r="M1866" i="7" s="1"/>
  <c r="L2059" i="7"/>
  <c r="L2790" i="7"/>
  <c r="L72" i="7"/>
  <c r="L2170" i="7"/>
  <c r="L1715" i="7"/>
  <c r="L205" i="7"/>
  <c r="L631" i="7"/>
  <c r="L1841" i="7"/>
  <c r="M1841" i="7" s="1"/>
  <c r="L4435" i="7"/>
  <c r="L2987" i="7"/>
  <c r="M2987" i="7" s="1"/>
  <c r="L1237" i="7"/>
  <c r="L758" i="7"/>
  <c r="M768" i="7" s="1"/>
  <c r="L370" i="7"/>
  <c r="M380" i="7" s="1"/>
  <c r="L3816" i="7"/>
  <c r="M3816" i="7" s="1"/>
  <c r="L3105" i="7"/>
  <c r="L2724" i="7"/>
  <c r="M2724" i="7" s="1"/>
  <c r="L1025" i="7"/>
  <c r="L1345" i="7"/>
  <c r="L1273" i="7"/>
  <c r="L4085" i="7"/>
  <c r="L4080" i="7"/>
  <c r="M4090" i="7" s="1"/>
  <c r="L1180" i="7"/>
  <c r="L1260" i="7"/>
  <c r="L3387" i="7"/>
  <c r="M3397" i="7" s="1"/>
  <c r="L2738" i="7"/>
  <c r="M2748" i="7" s="1"/>
  <c r="L807" i="7"/>
  <c r="L2003" i="7"/>
  <c r="M2003" i="7" s="1"/>
  <c r="L2137" i="7"/>
  <c r="M2137" i="7" s="1"/>
  <c r="L2044" i="7"/>
  <c r="M2054" i="7" s="1"/>
  <c r="L3465" i="7"/>
  <c r="L277" i="7"/>
  <c r="L761" i="7"/>
  <c r="L2513" i="7"/>
  <c r="L2921" i="7"/>
  <c r="L1163" i="7"/>
  <c r="L1593" i="7"/>
  <c r="M1593" i="7" s="1"/>
  <c r="L3969" i="7"/>
  <c r="L1417" i="7"/>
  <c r="M1417" i="7" s="1"/>
  <c r="L4768" i="7"/>
  <c r="M4778" i="7" s="1"/>
  <c r="L3627" i="7"/>
  <c r="M3637" i="7" s="1"/>
  <c r="L4020" i="7"/>
  <c r="L2367" i="7"/>
  <c r="L2809" i="7"/>
  <c r="L760" i="7"/>
  <c r="M760" i="7" s="1"/>
  <c r="L4160" i="7"/>
  <c r="M4170" i="7" s="1"/>
  <c r="L3987" i="7"/>
  <c r="M3997" i="7" s="1"/>
  <c r="L3777" i="7"/>
  <c r="L354" i="7"/>
  <c r="L1546" i="7"/>
  <c r="M1556" i="7" s="1"/>
  <c r="L4597" i="7"/>
  <c r="M4597" i="7" s="1"/>
  <c r="L2784" i="7"/>
  <c r="L2550" i="7"/>
  <c r="L1987" i="7"/>
  <c r="M1997" i="7" s="1"/>
  <c r="L1134" i="7"/>
  <c r="M1134" i="7" s="1"/>
  <c r="L4295" i="7"/>
  <c r="L4003" i="7"/>
  <c r="L2675" i="7"/>
  <c r="M2675" i="7" s="1"/>
  <c r="L2201" i="7"/>
  <c r="L1044" i="7"/>
  <c r="M1044" i="7" s="1"/>
  <c r="L4763" i="7"/>
  <c r="L3913" i="7"/>
  <c r="L1749" i="7"/>
  <c r="L2469" i="7"/>
  <c r="L1390" i="7"/>
  <c r="M1390" i="7" s="1"/>
  <c r="L4991" i="7"/>
  <c r="M4991" i="7" s="1"/>
  <c r="L46" i="7"/>
  <c r="M56" i="7" s="1"/>
  <c r="L1988" i="7"/>
  <c r="L4188" i="7"/>
  <c r="L3453" i="7"/>
  <c r="M3453" i="7" s="1"/>
  <c r="L4132" i="7"/>
  <c r="M4132" i="7" s="1"/>
  <c r="L1599" i="7"/>
  <c r="M1609" i="7" s="1"/>
  <c r="L4007" i="7"/>
  <c r="M4017" i="7" s="1"/>
  <c r="L1457" i="7"/>
  <c r="M1457" i="7" s="1"/>
  <c r="L2084" i="7"/>
  <c r="L1845" i="7"/>
  <c r="L3459" i="7"/>
  <c r="M3459" i="7" s="1"/>
  <c r="L3537" i="7"/>
  <c r="M3537" i="7" s="1"/>
  <c r="L3662" i="7"/>
  <c r="M3672" i="7" s="1"/>
  <c r="L2352" i="7"/>
  <c r="M2352" i="7" s="1"/>
  <c r="L4683" i="7"/>
  <c r="M4693" i="7" s="1"/>
  <c r="L3863" i="7"/>
  <c r="M3873" i="7" s="1"/>
  <c r="L1904" i="7"/>
  <c r="M1904" i="7" s="1"/>
  <c r="L882" i="7"/>
  <c r="M882" i="7" s="1"/>
  <c r="L1529" i="7"/>
  <c r="M1529" i="7" s="1"/>
  <c r="L160" i="7"/>
  <c r="M160" i="7" s="1"/>
  <c r="L4223" i="7"/>
  <c r="M4223" i="7" s="1"/>
  <c r="L1168" i="7"/>
  <c r="L1915" i="7"/>
  <c r="L3800" i="7"/>
  <c r="L4509" i="7"/>
  <c r="M4509" i="7" s="1"/>
  <c r="L327" i="7"/>
  <c r="L3859" i="7"/>
  <c r="L1252" i="7"/>
  <c r="L1962" i="7"/>
  <c r="L918" i="7"/>
  <c r="L4212" i="7"/>
  <c r="L3171" i="7"/>
  <c r="M3171" i="7" s="1"/>
  <c r="L1807" i="7"/>
  <c r="M1807" i="7" s="1"/>
  <c r="L1691" i="7"/>
  <c r="M1691" i="7" s="1"/>
  <c r="L189" i="7"/>
  <c r="L4288" i="7"/>
  <c r="L923" i="7"/>
  <c r="L4883" i="7"/>
  <c r="M4883" i="7" s="1"/>
  <c r="L1366" i="7"/>
  <c r="L2850" i="7"/>
  <c r="M2850" i="7" s="1"/>
  <c r="L4477" i="7"/>
  <c r="M4487" i="7" s="1"/>
  <c r="L2009" i="7"/>
  <c r="L2556" i="7"/>
  <c r="L1089" i="7"/>
  <c r="M1089" i="7" s="1"/>
  <c r="L3894" i="7"/>
  <c r="M3894" i="7" s="1"/>
  <c r="L1444" i="7"/>
  <c r="L1207" i="7"/>
  <c r="M1217" i="7" s="1"/>
  <c r="L4995" i="7"/>
  <c r="L4753" i="7"/>
  <c r="M4753" i="7" s="1"/>
  <c r="L871" i="7"/>
  <c r="L609" i="7"/>
  <c r="M619" i="7" s="1"/>
  <c r="L2944" i="7"/>
  <c r="M2954" i="7" s="1"/>
  <c r="L936" i="7"/>
  <c r="M946" i="7" s="1"/>
  <c r="L3073" i="7"/>
  <c r="L1525" i="7"/>
  <c r="L1241" i="7"/>
  <c r="L3641" i="7"/>
  <c r="L2354" i="7"/>
  <c r="M2354" i="7" s="1"/>
  <c r="L1451" i="7"/>
  <c r="M1461" i="7" s="1"/>
  <c r="L2189" i="7"/>
  <c r="L3652" i="7"/>
  <c r="M3652" i="7" s="1"/>
  <c r="L2365" i="7"/>
  <c r="L247" i="7"/>
  <c r="L1399" i="7"/>
  <c r="M1399" i="7" s="1"/>
  <c r="L1767" i="7"/>
  <c r="M1767" i="7" s="1"/>
  <c r="L1188" i="7"/>
  <c r="M1198" i="7" s="1"/>
  <c r="L3868" i="7"/>
  <c r="L3948" i="7"/>
  <c r="L2971" i="7"/>
  <c r="L2859" i="7"/>
  <c r="L2378" i="7"/>
  <c r="L1006" i="7"/>
  <c r="M1006" i="7" s="1"/>
  <c r="L2955" i="7"/>
  <c r="M2955" i="7" s="1"/>
  <c r="L4447" i="7"/>
  <c r="M4447" i="7" s="1"/>
  <c r="L4381" i="7"/>
  <c r="L2227" i="7"/>
  <c r="M2227" i="7" s="1"/>
  <c r="L787" i="7"/>
  <c r="L3056" i="7"/>
  <c r="M3056" i="7" s="1"/>
  <c r="L2242" i="7"/>
  <c r="M2242" i="7" s="1"/>
  <c r="L1178" i="7"/>
  <c r="L2273" i="7"/>
  <c r="M2273" i="7" s="1"/>
  <c r="L3264" i="7"/>
  <c r="L3889" i="7"/>
  <c r="L4636" i="7"/>
  <c r="L2986" i="7"/>
  <c r="M2986" i="7" s="1"/>
  <c r="L2478" i="7"/>
  <c r="L3732" i="7"/>
  <c r="L1849" i="7"/>
  <c r="M1859" i="7" s="1"/>
  <c r="L289" i="7"/>
  <c r="L2113" i="7"/>
  <c r="L534" i="7"/>
  <c r="M544" i="7" s="1"/>
  <c r="L2407" i="7"/>
  <c r="L2384" i="7"/>
  <c r="L766" i="7"/>
  <c r="L744" i="7"/>
  <c r="L1317" i="7"/>
  <c r="L4930" i="7"/>
  <c r="L15" i="7"/>
  <c r="L830" i="7"/>
  <c r="M840" i="7" s="1"/>
  <c r="L1503" i="7"/>
  <c r="M1503" i="7" s="1"/>
  <c r="L4803" i="7"/>
  <c r="M4803" i="7" s="1"/>
  <c r="L805" i="7"/>
  <c r="L2846" i="7"/>
  <c r="M2846" i="7" s="1"/>
  <c r="L767" i="7"/>
  <c r="L3389" i="7"/>
  <c r="M3399" i="7" s="1"/>
  <c r="L2337" i="7"/>
  <c r="L1939" i="7"/>
  <c r="M1939" i="7" s="1"/>
  <c r="L3367" i="7"/>
  <c r="L4849" i="7"/>
  <c r="M4859" i="7" s="1"/>
  <c r="L1955" i="7"/>
  <c r="M1955" i="7" s="1"/>
  <c r="L2409" i="7"/>
  <c r="L216" i="7"/>
  <c r="L1078" i="7"/>
  <c r="L1733" i="7"/>
  <c r="L2679" i="7"/>
  <c r="L1401" i="7"/>
  <c r="L254" i="7"/>
  <c r="L2293" i="7"/>
  <c r="L3339" i="7"/>
  <c r="L3518" i="7"/>
  <c r="M3518" i="7" s="1"/>
  <c r="L3415" i="7"/>
  <c r="L3579" i="7"/>
  <c r="L4362" i="7"/>
  <c r="L4088" i="7"/>
  <c r="L3983" i="7"/>
  <c r="L2027" i="7"/>
  <c r="M2027" i="7" s="1"/>
  <c r="L1423" i="7"/>
  <c r="M1433" i="7" s="1"/>
  <c r="L2171" i="7"/>
  <c r="L1315" i="7"/>
  <c r="M1325" i="7" s="1"/>
  <c r="L318" i="7"/>
  <c r="M318" i="7" s="1"/>
  <c r="L3596" i="7"/>
  <c r="M3596" i="7" s="1"/>
  <c r="L35" i="7"/>
  <c r="L310" i="7"/>
  <c r="M310" i="7" s="1"/>
  <c r="L2911" i="7"/>
  <c r="M2911" i="7" s="1"/>
  <c r="L784" i="7"/>
  <c r="L2012" i="7"/>
  <c r="L754" i="7"/>
  <c r="L4102" i="7"/>
  <c r="M4112" i="7" s="1"/>
  <c r="L2562" i="7"/>
  <c r="L1645" i="7"/>
  <c r="L3121" i="7"/>
  <c r="L1226" i="7"/>
  <c r="M1226" i="7" s="1"/>
  <c r="L501" i="7"/>
  <c r="L935" i="7"/>
  <c r="L1259" i="7"/>
  <c r="L2734" i="7"/>
  <c r="M2744" i="7" s="1"/>
  <c r="L4429" i="7"/>
  <c r="L159" i="7"/>
  <c r="M169" i="7" s="1"/>
  <c r="L1846" i="7"/>
  <c r="L1990" i="7"/>
  <c r="M1990" i="7" s="1"/>
  <c r="L1896" i="7"/>
  <c r="L2969" i="7"/>
  <c r="M2979" i="7" s="1"/>
  <c r="L2182" i="7"/>
  <c r="L3617" i="7"/>
  <c r="M3617" i="7" s="1"/>
  <c r="L121" i="7"/>
  <c r="L1677" i="7"/>
  <c r="L4239" i="7"/>
  <c r="M4249" i="7" s="1"/>
  <c r="L2926" i="7"/>
  <c r="M2926" i="7" s="1"/>
  <c r="L845" i="7"/>
  <c r="L2898" i="7"/>
  <c r="L2507" i="7"/>
  <c r="M2517" i="7" s="1"/>
  <c r="L1984" i="7"/>
  <c r="L3123" i="7"/>
  <c r="L138" i="7"/>
  <c r="L4637" i="7"/>
  <c r="M4647" i="7" s="1"/>
  <c r="L1640" i="7"/>
  <c r="L927" i="7"/>
  <c r="L1463" i="7"/>
  <c r="L3487" i="7"/>
  <c r="M3497" i="7" s="1"/>
  <c r="L3717" i="7"/>
  <c r="L1548" i="7"/>
  <c r="L1656" i="7"/>
  <c r="L3496" i="7"/>
  <c r="M3496" i="7" s="1"/>
  <c r="L4331" i="7"/>
  <c r="M4331" i="7" s="1"/>
  <c r="L4874" i="7"/>
  <c r="M4884" i="7" s="1"/>
  <c r="L4949" i="7"/>
  <c r="M4959" i="7" s="1"/>
  <c r="L1804" i="7"/>
  <c r="L3742" i="7"/>
  <c r="L1099" i="7"/>
  <c r="L3973" i="7"/>
  <c r="L2828" i="7"/>
  <c r="M2828" i="7" s="1"/>
  <c r="L2537" i="7"/>
  <c r="M2537" i="7" s="1"/>
  <c r="L2101" i="7"/>
  <c r="L3408" i="7"/>
  <c r="M3418" i="7" s="1"/>
  <c r="L4396" i="7"/>
  <c r="M4406" i="7" s="1"/>
  <c r="L1438" i="7"/>
  <c r="L2057" i="7"/>
  <c r="M2057" i="7" s="1"/>
  <c r="L2856" i="7"/>
  <c r="M2866" i="7" s="1"/>
  <c r="L2136" i="7"/>
  <c r="M2136" i="7" s="1"/>
  <c r="L1058" i="7"/>
  <c r="L522" i="7"/>
  <c r="L1023" i="7"/>
  <c r="L3450" i="7"/>
  <c r="M3460" i="7" s="1"/>
  <c r="L3435" i="7"/>
  <c r="L3185" i="7"/>
  <c r="L4822" i="7"/>
  <c r="L3394" i="7"/>
  <c r="M3394" i="7" s="1"/>
  <c r="L4484" i="7"/>
  <c r="M4484" i="7" s="1"/>
  <c r="L2829" i="7"/>
  <c r="L3634" i="7"/>
  <c r="L409" i="7"/>
  <c r="M419" i="7" s="1"/>
  <c r="L195" i="7"/>
  <c r="L2540" i="7"/>
  <c r="M2540" i="7" s="1"/>
  <c r="L2913" i="7"/>
  <c r="L3406" i="7"/>
  <c r="M3406" i="7" s="1"/>
  <c r="L2093" i="7"/>
  <c r="M2093" i="7" s="1"/>
  <c r="L2162" i="7"/>
  <c r="L980" i="7"/>
  <c r="L400" i="7"/>
  <c r="L1524" i="7"/>
  <c r="M1534" i="7" s="1"/>
  <c r="L4337" i="7"/>
  <c r="M4337" i="7" s="1"/>
  <c r="L4082" i="7"/>
  <c r="M4082" i="7" s="1"/>
  <c r="L584" i="7"/>
  <c r="M584" i="7" s="1"/>
  <c r="L1994" i="7"/>
  <c r="L4156" i="7"/>
  <c r="L919" i="7"/>
  <c r="L622" i="7"/>
  <c r="L158" i="7"/>
  <c r="L2376" i="7"/>
  <c r="M2376" i="7" s="1"/>
  <c r="L681" i="7"/>
  <c r="L3334" i="7"/>
  <c r="M3344" i="7" s="1"/>
  <c r="L2939" i="7"/>
  <c r="M2949" i="7" s="1"/>
  <c r="L2703" i="7"/>
  <c r="M2713" i="7" s="1"/>
  <c r="L640" i="7"/>
  <c r="L3082" i="7"/>
  <c r="L610" i="7"/>
  <c r="L1695" i="7"/>
  <c r="L1475" i="7"/>
  <c r="M1475" i="7" s="1"/>
  <c r="L3945" i="7"/>
  <c r="L959" i="7"/>
  <c r="M959" i="7" s="1"/>
  <c r="L4580" i="7"/>
  <c r="M4590" i="7" s="1"/>
  <c r="L1722" i="7"/>
  <c r="M1722" i="7" s="1"/>
  <c r="L2405" i="7"/>
  <c r="M2415" i="7" s="1"/>
  <c r="L1043" i="7"/>
  <c r="L1511" i="7"/>
  <c r="L217" i="7"/>
  <c r="M217" i="7" s="1"/>
  <c r="L874" i="7"/>
  <c r="L2340" i="7"/>
  <c r="M2350" i="7" s="1"/>
  <c r="L4645" i="7"/>
  <c r="M4645" i="7" s="1"/>
  <c r="L4862" i="7"/>
  <c r="M4872" i="7" s="1"/>
  <c r="L3739" i="7"/>
  <c r="L1694" i="7"/>
  <c r="M1704" i="7" s="1"/>
  <c r="L1299" i="7"/>
  <c r="L1685" i="7"/>
  <c r="M1685" i="7" s="1"/>
  <c r="L1330" i="7"/>
  <c r="M1340" i="7" s="1"/>
  <c r="L4298" i="7"/>
  <c r="L4960" i="7"/>
  <c r="L2520" i="7"/>
  <c r="M2530" i="7" s="1"/>
  <c r="L4493" i="7"/>
  <c r="L1765" i="7"/>
  <c r="M1775" i="7" s="1"/>
  <c r="L3576" i="7"/>
  <c r="L2631" i="7"/>
  <c r="M2631" i="7" s="1"/>
  <c r="L2722" i="7"/>
  <c r="L3111" i="7"/>
  <c r="L394" i="7"/>
  <c r="M404" i="7" s="1"/>
  <c r="L1091" i="7"/>
  <c r="L2888" i="7"/>
  <c r="M2888" i="7" s="1"/>
  <c r="L1011" i="7"/>
  <c r="L4224" i="7"/>
  <c r="M4224" i="7" s="1"/>
  <c r="L1231" i="7"/>
  <c r="L1686" i="7"/>
  <c r="M1686" i="7" s="1"/>
  <c r="L2609" i="7"/>
  <c r="L242" i="7"/>
  <c r="M242" i="7" s="1"/>
  <c r="L2904" i="7"/>
  <c r="L1924" i="7"/>
  <c r="L4513" i="7"/>
  <c r="L4488" i="7"/>
  <c r="M4488" i="7" s="1"/>
  <c r="L2035" i="7"/>
  <c r="M2035" i="7" s="1"/>
  <c r="L4414" i="7"/>
  <c r="L3039" i="7"/>
  <c r="M3039" i="7" s="1"/>
  <c r="L4534" i="7"/>
  <c r="L4704" i="7"/>
  <c r="L4125" i="7"/>
  <c r="L3580" i="7"/>
  <c r="M3580" i="7" s="1"/>
  <c r="L3864" i="7"/>
  <c r="L833" i="7"/>
  <c r="L1208" i="7"/>
  <c r="M1208" i="7" s="1"/>
  <c r="L4253" i="7"/>
  <c r="M4253" i="7" s="1"/>
  <c r="L2203" i="7"/>
  <c r="L320" i="7"/>
  <c r="M330" i="7" s="1"/>
  <c r="L1755" i="7"/>
  <c r="L3348" i="7"/>
  <c r="M3348" i="7" s="1"/>
  <c r="L3246" i="7"/>
  <c r="M3246" i="7" s="1"/>
  <c r="L4416" i="7"/>
  <c r="M4416" i="7" s="1"/>
  <c r="L4263" i="7"/>
  <c r="L3876" i="7"/>
  <c r="M3876" i="7" s="1"/>
  <c r="L3564" i="7"/>
  <c r="M3564" i="7" s="1"/>
  <c r="L2426" i="7"/>
  <c r="M2436" i="7" s="1"/>
  <c r="L3762" i="7"/>
  <c r="M3772" i="7" s="1"/>
  <c r="L4426" i="7"/>
  <c r="L258" i="7"/>
  <c r="M258" i="7" s="1"/>
  <c r="L2360" i="7"/>
  <c r="M2370" i="7" s="1"/>
  <c r="L1630" i="7"/>
  <c r="L624" i="7"/>
  <c r="M634" i="7" s="1"/>
  <c r="L1796" i="7"/>
  <c r="M1806" i="7" s="1"/>
  <c r="L3162" i="7"/>
  <c r="L3833" i="7"/>
  <c r="M3833" i="7" s="1"/>
  <c r="L2117" i="7"/>
  <c r="M2117" i="7" s="1"/>
  <c r="L2236" i="7"/>
  <c r="L2442" i="7"/>
  <c r="L1144" i="7"/>
  <c r="L3807" i="7"/>
  <c r="M3807" i="7" s="1"/>
  <c r="L3755" i="7"/>
  <c r="M3755" i="7" s="1"/>
  <c r="L3810" i="7"/>
  <c r="L3278" i="7"/>
  <c r="L1673" i="7"/>
  <c r="M1673" i="7" s="1"/>
  <c r="L1963" i="7"/>
  <c r="L1459" i="7"/>
  <c r="M1469" i="7" s="1"/>
  <c r="L328" i="7"/>
  <c r="M338" i="7" s="1"/>
  <c r="L1276" i="7"/>
  <c r="M1276" i="7" s="1"/>
  <c r="L4970" i="7"/>
  <c r="M4980" i="7" s="1"/>
  <c r="L2767" i="7"/>
  <c r="L2662" i="7"/>
  <c r="L3293" i="7"/>
  <c r="M3303" i="7" s="1"/>
  <c r="L3377" i="7"/>
  <c r="L1055" i="7"/>
  <c r="M1065" i="7" s="1"/>
  <c r="L3865" i="7"/>
  <c r="L1170" i="7"/>
  <c r="L470" i="7"/>
  <c r="M470" i="7" s="1"/>
  <c r="L355" i="7"/>
  <c r="L4738" i="7"/>
  <c r="L1333" i="7"/>
  <c r="M1343" i="7" s="1"/>
  <c r="L533" i="7"/>
  <c r="M543" i="7" s="1"/>
  <c r="L3018" i="7"/>
  <c r="M3028" i="7" s="1"/>
  <c r="L2633" i="7"/>
  <c r="M2633" i="7" s="1"/>
  <c r="L4505" i="7"/>
  <c r="L2815" i="7"/>
  <c r="L3032" i="7"/>
  <c r="L554" i="7"/>
  <c r="M554" i="7" s="1"/>
  <c r="L2835" i="7"/>
  <c r="M2835" i="7" s="1"/>
  <c r="L1526" i="7"/>
  <c r="L4035" i="7"/>
  <c r="M4035" i="7" s="1"/>
  <c r="L4950" i="7"/>
  <c r="M4950" i="7" s="1"/>
  <c r="L42" i="7"/>
  <c r="M42" i="7" s="1"/>
  <c r="L4924" i="7"/>
  <c r="M4924" i="7" s="1"/>
  <c r="L2910" i="7"/>
  <c r="M2910" i="7" s="1"/>
  <c r="L1756" i="7"/>
  <c r="L3923" i="7"/>
  <c r="L152" i="7"/>
  <c r="M162" i="7" s="1"/>
  <c r="L2865" i="7"/>
  <c r="L322" i="7"/>
  <c r="L222" i="7"/>
  <c r="M232" i="7" s="1"/>
  <c r="L1679" i="7"/>
  <c r="L3666" i="7"/>
  <c r="M3676" i="7" s="1"/>
  <c r="L2522" i="7"/>
  <c r="L220" i="7"/>
  <c r="M220" i="7" s="1"/>
  <c r="L2481" i="7"/>
  <c r="M2481" i="7" s="1"/>
  <c r="L2222" i="7"/>
  <c r="L4140" i="7"/>
  <c r="L1421" i="7"/>
  <c r="M1431" i="7" s="1"/>
  <c r="L3469" i="7"/>
  <c r="L1751" i="7"/>
  <c r="L3458" i="7"/>
  <c r="M3468" i="7" s="1"/>
  <c r="L1946" i="7"/>
  <c r="M1946" i="7" s="1"/>
  <c r="L3601" i="7"/>
  <c r="M3601" i="7" s="1"/>
  <c r="L1531" i="7"/>
  <c r="L1149" i="7"/>
  <c r="M1149" i="7" s="1"/>
  <c r="L4050" i="7"/>
  <c r="M4050" i="7" s="1"/>
  <c r="L2687" i="7"/>
  <c r="M2697" i="7" s="1"/>
  <c r="L3442" i="7"/>
  <c r="M3452" i="7" s="1"/>
  <c r="L3719" i="7"/>
  <c r="L2996" i="7"/>
  <c r="L4208" i="7"/>
  <c r="L1369" i="7"/>
  <c r="M1379" i="7" s="1"/>
  <c r="L580" i="7"/>
  <c r="M590" i="7" s="1"/>
  <c r="L4860" i="7"/>
  <c r="L429" i="7"/>
  <c r="M439" i="7" s="1"/>
  <c r="L426" i="7"/>
  <c r="L675" i="7"/>
  <c r="M685" i="7" s="1"/>
  <c r="L4225" i="7"/>
  <c r="L1222" i="7"/>
  <c r="M1222" i="7" s="1"/>
  <c r="L3354" i="7"/>
  <c r="M3364" i="7" s="1"/>
  <c r="L2885" i="7"/>
  <c r="M2895" i="7" s="1"/>
  <c r="L2648" i="7"/>
  <c r="L2167" i="7"/>
  <c r="M2177" i="7" s="1"/>
  <c r="L1903" i="7"/>
  <c r="M1903" i="7" s="1"/>
  <c r="L3424" i="7"/>
  <c r="M3424" i="7" s="1"/>
  <c r="L2997" i="7"/>
  <c r="M3007" i="7" s="1"/>
  <c r="L3241" i="7"/>
  <c r="M3241" i="7" s="1"/>
  <c r="L2311" i="7"/>
  <c r="L3" i="7"/>
  <c r="L3878" i="7"/>
  <c r="L3441" i="7"/>
  <c r="L3691" i="7"/>
  <c r="M3691" i="7" s="1"/>
  <c r="L2238" i="7"/>
  <c r="L3646" i="7"/>
  <c r="M3646" i="7" s="1"/>
  <c r="L1206" i="7"/>
  <c r="M1216" i="7" s="1"/>
  <c r="L4869" i="7"/>
  <c r="L2757" i="7"/>
  <c r="L1057" i="7"/>
  <c r="M1057" i="7" s="1"/>
  <c r="L4973" i="7"/>
  <c r="L3358" i="7"/>
  <c r="M3368" i="7" s="1"/>
  <c r="L1558" i="7"/>
  <c r="L864" i="7"/>
  <c r="M864" i="7" s="1"/>
  <c r="L2655" i="7"/>
  <c r="M2665" i="7" s="1"/>
  <c r="L876" i="7"/>
  <c r="L2966" i="7"/>
  <c r="M2966" i="7" s="1"/>
  <c r="L2720" i="7"/>
  <c r="L2413" i="7"/>
  <c r="M2423" i="7" s="1"/>
  <c r="L2561" i="7"/>
  <c r="L3542" i="7"/>
  <c r="L4368" i="7"/>
  <c r="M4378" i="7" s="1"/>
  <c r="L2635" i="7"/>
  <c r="L1350" i="7"/>
  <c r="L3040" i="7"/>
  <c r="M3040" i="7" s="1"/>
  <c r="L3432" i="7"/>
  <c r="M3432" i="7" s="1"/>
  <c r="L4854" i="7"/>
  <c r="L2988" i="7"/>
  <c r="L173" i="7"/>
  <c r="M183" i="7" s="1"/>
  <c r="L4644" i="7"/>
  <c r="L1335" i="7"/>
  <c r="L1848" i="7"/>
  <c r="M1848" i="7" s="1"/>
  <c r="L2466" i="7"/>
  <c r="L3228" i="7"/>
  <c r="M3228" i="7" s="1"/>
  <c r="L4685" i="7"/>
  <c r="M4685" i="7" s="1"/>
  <c r="L1012" i="7"/>
  <c r="L2463" i="7"/>
  <c r="L986" i="7"/>
  <c r="L4564" i="7"/>
  <c r="L1197" i="7"/>
  <c r="L98" i="7"/>
  <c r="M98" i="7" s="1"/>
  <c r="L1288" i="7"/>
  <c r="L3017" i="7"/>
  <c r="M3027" i="7" s="1"/>
  <c r="L2428" i="7"/>
  <c r="M2438" i="7" s="1"/>
  <c r="L1484" i="7"/>
  <c r="M1484" i="7" s="1"/>
  <c r="L3720" i="7"/>
  <c r="L4308" i="7"/>
  <c r="M4318" i="7" s="1"/>
  <c r="L1298" i="7"/>
  <c r="L1476" i="7"/>
  <c r="M1486" i="7" s="1"/>
  <c r="L3025" i="7"/>
  <c r="L1063" i="7"/>
  <c r="L2121" i="7"/>
  <c r="L2473" i="7"/>
  <c r="L2642" i="7"/>
  <c r="M2642" i="7" s="1"/>
  <c r="L4648" i="7"/>
  <c r="L171" i="7"/>
  <c r="L4276" i="7"/>
  <c r="L2324" i="7"/>
  <c r="L1037" i="7"/>
  <c r="L2518" i="7"/>
  <c r="L2776" i="7"/>
  <c r="L4199" i="7"/>
  <c r="L2205" i="7"/>
  <c r="L1920" i="7"/>
  <c r="M1920" i="7" s="1"/>
  <c r="L4922" i="7"/>
  <c r="M4932" i="7" s="1"/>
  <c r="L133" i="7"/>
  <c r="M143" i="7" s="1"/>
  <c r="L1538" i="7"/>
  <c r="L739" i="7"/>
  <c r="L2329" i="7"/>
  <c r="L4226" i="7"/>
  <c r="M4236" i="7" s="1"/>
  <c r="L3195" i="7"/>
  <c r="L1860" i="7"/>
  <c r="L4850" i="7"/>
  <c r="M4850" i="7" s="1"/>
  <c r="L4423" i="7"/>
  <c r="L4218" i="7"/>
  <c r="M4228" i="7" s="1"/>
  <c r="L1991" i="7"/>
  <c r="M2001" i="7" s="1"/>
  <c r="L3712" i="7"/>
  <c r="M3712" i="7" s="1"/>
  <c r="L2975" i="7"/>
  <c r="M2975" i="7" s="1"/>
  <c r="L2838" i="7"/>
  <c r="M2848" i="7" s="1"/>
  <c r="L1580" i="7"/>
  <c r="L2998" i="7"/>
  <c r="M3008" i="7" s="1"/>
  <c r="L2445" i="7"/>
  <c r="M2455" i="7" s="1"/>
  <c r="L4696" i="7"/>
  <c r="L4347" i="7"/>
  <c r="M4357" i="7" s="1"/>
  <c r="L1430" i="7"/>
  <c r="L1873" i="7"/>
  <c r="M1883" i="7" s="1"/>
  <c r="L4649" i="7"/>
  <c r="M4649" i="7" s="1"/>
  <c r="L4244" i="7"/>
  <c r="M4254" i="7" s="1"/>
  <c r="L4334" i="7"/>
  <c r="M4334" i="7" s="1"/>
  <c r="L518" i="7"/>
  <c r="L2531" i="7"/>
  <c r="L3175" i="7"/>
  <c r="L4246" i="7"/>
  <c r="L282" i="7"/>
  <c r="L2055" i="7"/>
  <c r="M2055" i="7" s="1"/>
  <c r="L699" i="7"/>
  <c r="L4727" i="7"/>
  <c r="M4737" i="7" s="1"/>
  <c r="L730" i="7"/>
  <c r="M730" i="7" s="1"/>
  <c r="L2265" i="7"/>
  <c r="L1879" i="7"/>
  <c r="M1879" i="7" s="1"/>
  <c r="L1141" i="7"/>
  <c r="M1141" i="7" s="1"/>
  <c r="L288" i="7"/>
  <c r="L6" i="7"/>
  <c r="L1693" i="7"/>
  <c r="M1693" i="7" s="1"/>
  <c r="L3421" i="7"/>
  <c r="L70" i="7"/>
  <c r="L1263" i="7"/>
  <c r="L4908" i="7"/>
  <c r="L3644" i="7"/>
  <c r="M3654" i="7" s="1"/>
  <c r="L4190" i="7"/>
  <c r="M4200" i="7" s="1"/>
  <c r="L2775" i="7"/>
  <c r="L755" i="7"/>
  <c r="M755" i="7" s="1"/>
  <c r="L4604" i="7"/>
  <c r="M4614" i="7" s="1"/>
  <c r="L2249" i="7"/>
  <c r="M2259" i="7" s="1"/>
  <c r="L359" i="7"/>
  <c r="M359" i="7" s="1"/>
  <c r="L219" i="7"/>
  <c r="M229" i="7" s="1"/>
  <c r="L124" i="7"/>
  <c r="L2589" i="7"/>
  <c r="L2031" i="7"/>
  <c r="L1132" i="7"/>
  <c r="M1132" i="7" s="1"/>
  <c r="L2185" i="7"/>
  <c r="L4284" i="7"/>
  <c r="L1619" i="7"/>
  <c r="L734" i="7"/>
  <c r="M734" i="7" s="1"/>
  <c r="L2641" i="7"/>
  <c r="L2106" i="7"/>
  <c r="L2165" i="7"/>
  <c r="M2165" i="7" s="1"/>
  <c r="L3561" i="7"/>
  <c r="M3561" i="7" s="1"/>
  <c r="L649" i="7"/>
  <c r="M649" i="7" s="1"/>
  <c r="L1165" i="7"/>
  <c r="L4707" i="7"/>
  <c r="M4707" i="7" s="1"/>
  <c r="L1396" i="7"/>
  <c r="L4019" i="7"/>
  <c r="M4019" i="7" s="1"/>
  <c r="L689" i="7"/>
  <c r="M689" i="7" s="1"/>
  <c r="L86" i="7"/>
  <c r="M86" i="7" s="1"/>
  <c r="L3127" i="7"/>
  <c r="L1236" i="7"/>
  <c r="L2797" i="7"/>
  <c r="L1701" i="7"/>
  <c r="L824" i="7"/>
  <c r="M824" i="7" s="1"/>
  <c r="L1847" i="7"/>
  <c r="M1847" i="7" s="1"/>
  <c r="L2920" i="7"/>
  <c r="M2930" i="7" s="1"/>
  <c r="L3132" i="7"/>
  <c r="L1551" i="7"/>
  <c r="L2651" i="7"/>
  <c r="M2661" i="7" s="1"/>
  <c r="L1410" i="7"/>
  <c r="L2359" i="7"/>
  <c r="L2296" i="7"/>
  <c r="L4076" i="7"/>
  <c r="M4076" i="7" s="1"/>
  <c r="L1151" i="7"/>
  <c r="M1161" i="7" s="1"/>
  <c r="L1810" i="7"/>
  <c r="L889" i="7"/>
  <c r="L2691" i="7"/>
  <c r="M2691" i="7" s="1"/>
  <c r="L1787" i="7"/>
  <c r="L2067" i="7"/>
  <c r="L613" i="7"/>
  <c r="L1008" i="7"/>
  <c r="L2148" i="7"/>
  <c r="L3206" i="7"/>
  <c r="L756" i="7"/>
  <c r="L2230" i="7"/>
  <c r="M2240" i="7" s="1"/>
  <c r="L387" i="7"/>
  <c r="M387" i="7" s="1"/>
  <c r="L1191" i="7"/>
  <c r="L2613" i="7"/>
  <c r="M2613" i="7" s="1"/>
  <c r="L1543" i="7"/>
  <c r="L2231" i="7"/>
  <c r="L2630" i="7"/>
  <c r="M2630" i="7" s="1"/>
  <c r="L2302" i="7"/>
  <c r="M2312" i="7" s="1"/>
  <c r="L1741" i="7"/>
  <c r="L4071" i="7"/>
  <c r="M4081" i="7" s="1"/>
  <c r="L1227" i="7"/>
  <c r="M1227" i="7" s="1"/>
  <c r="L1706" i="7"/>
  <c r="M1706" i="7" s="1"/>
  <c r="L1568" i="7"/>
  <c r="L892" i="7"/>
  <c r="M902" i="7" s="1"/>
  <c r="L4237" i="7"/>
  <c r="L4863" i="7"/>
  <c r="M4873" i="7" s="1"/>
  <c r="L656" i="7"/>
  <c r="L780" i="7"/>
  <c r="L1803" i="7"/>
  <c r="M1813" i="7" s="1"/>
  <c r="L1167" i="7"/>
  <c r="L870" i="7"/>
  <c r="L3237" i="7"/>
  <c r="M3237" i="7" s="1"/>
  <c r="L2902" i="7"/>
  <c r="L2458" i="7"/>
  <c r="L1900" i="7"/>
  <c r="L4109" i="7"/>
  <c r="M4119" i="7" s="1"/>
  <c r="L3655" i="7"/>
  <c r="M3665" i="7" s="1"/>
  <c r="L1068" i="7"/>
  <c r="L1192" i="7"/>
  <c r="M1202" i="7" s="1"/>
  <c r="L1201" i="7"/>
  <c r="M1211" i="7" s="1"/>
  <c r="L3834" i="7"/>
  <c r="L3438" i="7"/>
  <c r="L3448" i="7"/>
  <c r="L325" i="7"/>
  <c r="M325" i="7" s="1"/>
  <c r="L142" i="7"/>
  <c r="L2356" i="7"/>
  <c r="M2356" i="7" s="1"/>
  <c r="L3760" i="7"/>
  <c r="M3760" i="7" s="1"/>
  <c r="L3937" i="7"/>
  <c r="L1930" i="7"/>
  <c r="L2276" i="7"/>
  <c r="L381" i="7"/>
  <c r="M381" i="7" s="1"/>
  <c r="L1395" i="7"/>
  <c r="L2152" i="7"/>
  <c r="M2152" i="7" s="1"/>
  <c r="L2636" i="7"/>
  <c r="L1699" i="7"/>
  <c r="L4079" i="7"/>
  <c r="L1833" i="7"/>
  <c r="L4839" i="7"/>
  <c r="L77" i="7"/>
  <c r="M77" i="7" s="1"/>
  <c r="L44" i="7"/>
  <c r="M44" i="7" s="1"/>
  <c r="L868" i="7"/>
  <c r="M868" i="7" s="1"/>
  <c r="L672" i="7"/>
  <c r="L2690" i="7"/>
  <c r="M2690" i="7" s="1"/>
  <c r="L3888" i="7"/>
  <c r="L1019" i="7"/>
  <c r="L2577" i="7"/>
  <c r="M2577" i="7" s="1"/>
  <c r="L4354" i="7"/>
  <c r="M4364" i="7" s="1"/>
  <c r="L260" i="7"/>
  <c r="M260" i="7" s="1"/>
  <c r="L2606" i="7"/>
  <c r="L1960" i="7"/>
  <c r="L2447" i="7"/>
  <c r="M2457" i="7" s="1"/>
  <c r="L1607" i="7"/>
  <c r="L3170" i="7"/>
  <c r="L2669" i="7"/>
  <c r="M2669" i="7" s="1"/>
  <c r="L2942" i="7"/>
  <c r="L2908" i="7"/>
  <c r="M2918" i="7" s="1"/>
  <c r="L4890" i="7"/>
  <c r="M4900" i="7" s="1"/>
  <c r="L4379" i="7"/>
  <c r="M4389" i="7" s="1"/>
  <c r="L1066" i="7"/>
  <c r="M1066" i="7" s="1"/>
  <c r="L926" i="7"/>
  <c r="L1968" i="7"/>
  <c r="L3118" i="7"/>
  <c r="L4554" i="7"/>
  <c r="L4468" i="7"/>
  <c r="M4468" i="7" s="1"/>
  <c r="L820" i="7"/>
  <c r="L1403" i="7"/>
  <c r="L1128" i="7"/>
  <c r="L608" i="7"/>
  <c r="L2925" i="7"/>
  <c r="M2935" i="7" s="1"/>
  <c r="L4168" i="7"/>
  <c r="M4168" i="7" s="1"/>
  <c r="L660" i="7"/>
  <c r="M660" i="7" s="1"/>
  <c r="L4575" i="7"/>
  <c r="L3212" i="7"/>
  <c r="M3212" i="7" s="1"/>
  <c r="L2233" i="7"/>
  <c r="M2233" i="7" s="1"/>
  <c r="L211" i="7"/>
  <c r="M211" i="7" s="1"/>
  <c r="L593" i="7"/>
  <c r="M593" i="7" s="1"/>
  <c r="L999" i="7"/>
  <c r="M1009" i="7" s="1"/>
  <c r="L2572" i="7"/>
  <c r="L4233" i="7"/>
  <c r="M4243" i="7" s="1"/>
  <c r="L456" i="7"/>
  <c r="M456" i="7" s="1"/>
  <c r="L2476" i="7"/>
  <c r="L2330" i="7"/>
  <c r="L498" i="7"/>
  <c r="L2545" i="7"/>
  <c r="L2199" i="7"/>
  <c r="L1342" i="7"/>
  <c r="M1352" i="7" s="1"/>
  <c r="L1780" i="7"/>
  <c r="L4923" i="7"/>
  <c r="L694" i="7"/>
  <c r="M694" i="7" s="1"/>
  <c r="L3700" i="7"/>
  <c r="L1937" i="7"/>
  <c r="L2424" i="7"/>
  <c r="M2424" i="7" s="1"/>
  <c r="L887" i="7"/>
  <c r="L4603" i="7"/>
  <c r="M4613" i="7" s="1"/>
  <c r="L3142" i="7"/>
  <c r="L3235" i="7"/>
  <c r="M3235" i="7" s="1"/>
  <c r="L765" i="7"/>
  <c r="L1338" i="7"/>
  <c r="L1574" i="7"/>
  <c r="L4280" i="7"/>
  <c r="M4280" i="7" s="1"/>
  <c r="L3273" i="7"/>
  <c r="L4002" i="7"/>
  <c r="L551" i="7"/>
  <c r="M551" i="7" s="1"/>
  <c r="L941" i="7"/>
  <c r="L3573" i="7"/>
  <c r="L2756" i="7"/>
  <c r="L3982" i="7"/>
  <c r="L1093" i="7"/>
  <c r="M1093" i="7" s="1"/>
  <c r="L1811" i="7"/>
  <c r="M1811" i="7" s="1"/>
  <c r="L3057" i="7"/>
  <c r="L127" i="7"/>
  <c r="M137" i="7" s="1"/>
  <c r="L994" i="7"/>
  <c r="M994" i="7" s="1"/>
  <c r="L2028" i="7"/>
  <c r="L3462" i="7"/>
  <c r="M3472" i="7" s="1"/>
  <c r="L1789" i="7"/>
  <c r="L1836" i="7"/>
  <c r="M1836" i="7" s="1"/>
  <c r="L4788" i="7"/>
  <c r="M4798" i="7" s="1"/>
  <c r="L1210" i="7"/>
  <c r="M1210" i="7" s="1"/>
  <c r="L1932" i="7"/>
  <c r="L2774" i="7"/>
  <c r="L3395" i="7"/>
  <c r="L4514" i="7"/>
  <c r="L464" i="7"/>
  <c r="L4149" i="7"/>
  <c r="M4149" i="7" s="1"/>
  <c r="L2970" i="7"/>
  <c r="M2970" i="7" s="1"/>
  <c r="L1638" i="7"/>
  <c r="L1537" i="7"/>
  <c r="L1670" i="7"/>
  <c r="M1670" i="7" s="1"/>
  <c r="L4127" i="7"/>
  <c r="M4137" i="7" s="1"/>
  <c r="L2284" i="7"/>
  <c r="L1337" i="7"/>
  <c r="M1337" i="7" s="1"/>
  <c r="L4087" i="7"/>
  <c r="M4097" i="7" s="1"/>
  <c r="L1957" i="7"/>
  <c r="M1957" i="7" s="1"/>
  <c r="L1871" i="7"/>
  <c r="M1881" i="7" s="1"/>
  <c r="L1870" i="7"/>
  <c r="L1209" i="7"/>
  <c r="L365" i="7"/>
  <c r="M375" i="7" s="1"/>
  <c r="L904" i="7"/>
  <c r="L2051" i="7"/>
  <c r="L4300" i="7"/>
  <c r="L2105" i="7"/>
  <c r="L190" i="7"/>
  <c r="L3000" i="7"/>
  <c r="M3000" i="7" s="1"/>
  <c r="L64" i="7"/>
  <c r="L2066" i="7"/>
  <c r="M2066" i="7" s="1"/>
  <c r="L4128" i="7"/>
  <c r="L1405" i="7"/>
  <c r="L4363" i="7"/>
  <c r="M4363" i="7" s="1"/>
  <c r="L648" i="7"/>
  <c r="M648" i="7" s="1"/>
  <c r="L4532" i="7"/>
  <c r="M4542" i="7" s="1"/>
  <c r="L386" i="7"/>
  <c r="M386" i="7" s="1"/>
  <c r="L4523" i="7"/>
  <c r="L2095" i="7"/>
  <c r="M2095" i="7" s="1"/>
  <c r="L1076" i="7"/>
  <c r="M1086" i="7" s="1"/>
  <c r="L1326" i="7"/>
  <c r="M1326" i="7" s="1"/>
  <c r="L3963" i="7"/>
  <c r="L517" i="7"/>
  <c r="M517" i="7" s="1"/>
  <c r="L3546" i="7"/>
  <c r="L2521" i="7"/>
  <c r="M2521" i="7" s="1"/>
  <c r="L2735" i="7"/>
  <c r="M2745" i="7" s="1"/>
  <c r="L4790" i="7"/>
  <c r="M4790" i="7" s="1"/>
  <c r="L181" i="7"/>
  <c r="M191" i="7" s="1"/>
  <c r="L1908" i="7"/>
  <c r="M1908" i="7" s="1"/>
  <c r="L4449" i="7"/>
  <c r="L2833" i="7"/>
  <c r="M2843" i="7" s="1"/>
  <c r="L2002" i="7"/>
  <c r="L2063" i="7"/>
  <c r="M2063" i="7" s="1"/>
  <c r="L712" i="7"/>
  <c r="L3191" i="7"/>
  <c r="M3191" i="7" s="1"/>
  <c r="L2005" i="7"/>
  <c r="L2943" i="7"/>
  <c r="L4469" i="7"/>
  <c r="M4479" i="7" s="1"/>
  <c r="L4146" i="7"/>
  <c r="L2497" i="7"/>
  <c r="L3875" i="7"/>
  <c r="M3885" i="7" s="1"/>
  <c r="L4814" i="7"/>
  <c r="L1111" i="7"/>
  <c r="M1121" i="7" s="1"/>
  <c r="L1071" i="7"/>
  <c r="M1071" i="7" s="1"/>
  <c r="L4089" i="7"/>
  <c r="L2560" i="7"/>
  <c r="L2652" i="7"/>
  <c r="L1614" i="7"/>
  <c r="M1624" i="7" s="1"/>
  <c r="L2400" i="7"/>
  <c r="M2400" i="7" s="1"/>
  <c r="L3505" i="7"/>
  <c r="L1248" i="7"/>
  <c r="L175" i="7"/>
  <c r="L658" i="7"/>
  <c r="L863" i="7"/>
  <c r="L2080" i="7"/>
  <c r="L917" i="7"/>
  <c r="L4502" i="7"/>
  <c r="L1659" i="7"/>
  <c r="L2666" i="7"/>
  <c r="M2676" i="7" s="1"/>
  <c r="L3975" i="7"/>
  <c r="L3321" i="7"/>
  <c r="M3321" i="7" s="1"/>
  <c r="L3091" i="7"/>
  <c r="M3091" i="7" s="1"/>
  <c r="L4211" i="7"/>
  <c r="L2932" i="7"/>
  <c r="L4835" i="7"/>
  <c r="M4845" i="7" s="1"/>
  <c r="L2781" i="7"/>
  <c r="M2791" i="7" s="1"/>
  <c r="L2524" i="7"/>
  <c r="L676" i="7"/>
  <c r="L846" i="7"/>
  <c r="L3618" i="7"/>
  <c r="L3411" i="7"/>
  <c r="L1123" i="7"/>
  <c r="M1123" i="7" s="1"/>
  <c r="L2871" i="7"/>
  <c r="M2871" i="7" s="1"/>
  <c r="L1182" i="7"/>
  <c r="L575" i="7"/>
  <c r="L3592" i="7"/>
  <c r="L1620" i="7"/>
  <c r="L469" i="7"/>
  <c r="M479" i="7" s="1"/>
  <c r="L1153" i="7"/>
  <c r="M1153" i="7" s="1"/>
  <c r="L4366" i="7"/>
  <c r="L2151" i="7"/>
  <c r="L1251" i="7"/>
  <c r="M1261" i="7" s="1"/>
  <c r="L1581" i="7"/>
  <c r="M1581" i="7" s="1"/>
  <c r="L1107" i="7"/>
  <c r="L4669" i="7"/>
  <c r="M4679" i="7" s="1"/>
  <c r="L1750" i="7"/>
  <c r="M1760" i="7" s="1"/>
  <c r="L2100" i="7"/>
  <c r="M2100" i="7" s="1"/>
  <c r="L3669" i="7"/>
  <c r="L2685" i="7"/>
  <c r="L4606" i="7"/>
  <c r="M4606" i="7" s="1"/>
  <c r="L3184" i="7"/>
  <c r="M3194" i="7" s="1"/>
  <c r="L3477" i="7"/>
  <c r="L1973" i="7"/>
  <c r="M1983" i="7" s="1"/>
  <c r="L606" i="7"/>
  <c r="M616" i="7" s="1"/>
  <c r="L2264" i="7"/>
  <c r="M2264" i="7" s="1"/>
  <c r="L4215" i="7"/>
  <c r="M4215" i="7" s="1"/>
  <c r="L1589" i="7"/>
  <c r="L2261" i="7"/>
  <c r="L3819" i="7"/>
  <c r="L1250" i="7"/>
  <c r="L2398" i="7"/>
  <c r="L3620" i="7"/>
  <c r="L514" i="7"/>
  <c r="L485" i="7"/>
  <c r="L2644" i="7"/>
  <c r="M2654" i="7" s="1"/>
  <c r="L1782" i="7"/>
  <c r="M1782" i="7" s="1"/>
  <c r="L4175" i="7"/>
  <c r="L1046" i="7"/>
  <c r="M1046" i="7" s="1"/>
  <c r="L4092" i="7"/>
  <c r="L1294" i="7"/>
  <c r="M1294" i="7" s="1"/>
  <c r="L1649" i="7"/>
  <c r="L2229" i="7"/>
  <c r="L2768" i="7"/>
  <c r="L557" i="7"/>
  <c r="L4851" i="7"/>
  <c r="M4851" i="7" s="1"/>
  <c r="L1296" i="7"/>
  <c r="M1296" i="7" s="1"/>
  <c r="L1721" i="7"/>
  <c r="L4631" i="7"/>
  <c r="L3695" i="7"/>
  <c r="M3695" i="7" s="1"/>
  <c r="L997" i="7"/>
  <c r="M997" i="7" s="1"/>
  <c r="L1778" i="7"/>
  <c r="M1788" i="7" s="1"/>
  <c r="L4374" i="7"/>
  <c r="M4374" i="7" s="1"/>
  <c r="L3903" i="7"/>
  <c r="L4476" i="7"/>
  <c r="M4476" i="7" s="1"/>
  <c r="L579" i="7"/>
  <c r="L2786" i="7"/>
  <c r="L3602" i="7"/>
  <c r="L4993" i="7"/>
  <c r="L156" i="7"/>
  <c r="M166" i="7" s="1"/>
  <c r="L4844" i="7"/>
  <c r="M4844" i="7" s="1"/>
  <c r="L4795" i="7"/>
  <c r="M4805" i="7" s="1"/>
  <c r="L1238" i="7"/>
  <c r="L206" i="7"/>
  <c r="L4459" i="7"/>
  <c r="L1617" i="7"/>
  <c r="M1627" i="7" s="1"/>
  <c r="L4717" i="7"/>
  <c r="L2087" i="7"/>
  <c r="M2087" i="7" s="1"/>
  <c r="L799" i="7"/>
  <c r="M799" i="7" s="1"/>
  <c r="L2219" i="7"/>
  <c r="L2823" i="7"/>
  <c r="M2823" i="7" s="1"/>
  <c r="L905" i="7"/>
  <c r="M905" i="7" s="1"/>
  <c r="L4360" i="7"/>
  <c r="L2948" i="7"/>
  <c r="M2958" i="7" s="1"/>
  <c r="L3230" i="7"/>
  <c r="L1240" i="7"/>
  <c r="L597" i="7"/>
  <c r="M607" i="7" s="1"/>
  <c r="L3647" i="7"/>
  <c r="M3647" i="7" s="1"/>
  <c r="L2169" i="7"/>
  <c r="L1214" i="7"/>
  <c r="M1224" i="7" s="1"/>
  <c r="L1605" i="7"/>
  <c r="M1605" i="7" s="1"/>
  <c r="L2771" i="7"/>
  <c r="M2771" i="7" s="1"/>
  <c r="L4486" i="7"/>
  <c r="M4496" i="7" s="1"/>
  <c r="L4470" i="7"/>
  <c r="M4480" i="7" s="1"/>
  <c r="L3729" i="7"/>
  <c r="L1409" i="7"/>
  <c r="L804" i="7"/>
  <c r="M814" i="7" s="1"/>
  <c r="L3287" i="7"/>
  <c r="M3287" i="7" s="1"/>
  <c r="L4507" i="7"/>
  <c r="L1247" i="7"/>
  <c r="L3985" i="7"/>
  <c r="M3995" i="7" s="1"/>
  <c r="L3893" i="7"/>
  <c r="L4305" i="7"/>
  <c r="M4315" i="7" s="1"/>
  <c r="L2348" i="7"/>
  <c r="L2364" i="7"/>
  <c r="L1533" i="7"/>
  <c r="L2221" i="7"/>
  <c r="L1535" i="7"/>
  <c r="M1545" i="7" s="1"/>
  <c r="L3045" i="7"/>
  <c r="M3055" i="7" s="1"/>
  <c r="L2109" i="7"/>
  <c r="M2109" i="7" s="1"/>
  <c r="L1045" i="7"/>
  <c r="L2490" i="7"/>
  <c r="M2500" i="7" s="1"/>
  <c r="L3393" i="7"/>
  <c r="L4728" i="7"/>
  <c r="L821" i="7"/>
  <c r="L847" i="7"/>
  <c r="M847" i="7" s="1"/>
  <c r="L2602" i="7"/>
  <c r="M2602" i="7" s="1"/>
  <c r="L1884" i="7"/>
  <c r="M1884" i="7" s="1"/>
  <c r="L2785" i="7"/>
  <c r="M2795" i="7" s="1"/>
  <c r="L2004" i="7"/>
  <c r="M2014" i="7" s="1"/>
  <c r="L2645" i="7"/>
  <c r="L1319" i="7"/>
  <c r="L1730" i="7"/>
  <c r="M1730" i="7" s="1"/>
  <c r="L3751" i="7"/>
  <c r="M3761" i="7" s="1"/>
  <c r="L2937" i="7"/>
  <c r="M2947" i="7" s="1"/>
  <c r="L937" i="7"/>
  <c r="L815" i="7"/>
  <c r="M825" i="7" s="1"/>
  <c r="L4060" i="7"/>
  <c r="L3352" i="7"/>
  <c r="L775" i="7"/>
  <c r="L3149" i="7"/>
  <c r="M3149" i="7" s="1"/>
  <c r="L2870" i="7"/>
  <c r="M2870" i="7" s="1"/>
  <c r="L1905" i="7"/>
  <c r="L1368" i="7"/>
  <c r="M1378" i="7" s="1"/>
  <c r="L2730" i="7"/>
  <c r="L3769" i="7"/>
  <c r="M3779" i="7" s="1"/>
  <c r="L21" i="7"/>
  <c r="L612" i="7"/>
  <c r="M612" i="7" s="1"/>
  <c r="L2403" i="7"/>
  <c r="M2403" i="7" s="1"/>
  <c r="L632" i="7"/>
  <c r="M642" i="7" s="1"/>
  <c r="L1566" i="7"/>
  <c r="M1576" i="7" s="1"/>
  <c r="L2446" i="7"/>
  <c r="L2103" i="7"/>
  <c r="L2882" i="7"/>
  <c r="L4206" i="7"/>
  <c r="L416" i="7"/>
  <c r="L2907" i="7"/>
  <c r="M2917" i="7" s="1"/>
  <c r="L496" i="7"/>
  <c r="M506" i="7" s="1"/>
  <c r="L3567" i="7"/>
  <c r="L564" i="7"/>
  <c r="M574" i="7" s="1"/>
  <c r="L790" i="7"/>
  <c r="M800" i="7" s="1"/>
  <c r="L2163" i="7"/>
  <c r="M2163" i="7" s="1"/>
  <c r="L2779" i="7"/>
  <c r="M2779" i="7" s="1"/>
  <c r="L3812" i="7"/>
  <c r="M3822" i="7" s="1"/>
  <c r="L796" i="7"/>
  <c r="M796" i="7" s="1"/>
  <c r="L2754" i="7"/>
  <c r="M2754" i="7" s="1"/>
  <c r="L4918" i="7"/>
  <c r="L2765" i="7"/>
  <c r="M2765" i="7" s="1"/>
  <c r="L4708" i="7"/>
  <c r="M4708" i="7" s="1"/>
  <c r="L1682" i="7"/>
  <c r="M1692" i="7" s="1"/>
  <c r="L27" i="7"/>
  <c r="M27" i="7" s="1"/>
  <c r="L164" i="7"/>
  <c r="M164" i="7" s="1"/>
  <c r="L3360" i="7"/>
  <c r="L2147" i="7"/>
  <c r="M2157" i="7" s="1"/>
  <c r="L1243" i="7"/>
  <c r="L194" i="7"/>
  <c r="L342" i="7"/>
  <c r="M342" i="7" s="1"/>
  <c r="L974" i="7"/>
  <c r="M974" i="7" s="1"/>
  <c r="L3451" i="7"/>
  <c r="L3838" i="7"/>
  <c r="L776" i="7"/>
  <c r="L1190" i="7"/>
  <c r="L2543" i="7"/>
  <c r="L2421" i="7"/>
  <c r="M2431" i="7" s="1"/>
  <c r="L1800" i="7"/>
  <c r="L1275" i="7"/>
  <c r="L36" i="7"/>
  <c r="M36" i="7" s="1"/>
  <c r="L4030" i="7"/>
  <c r="L2213" i="7"/>
  <c r="M2223" i="7" s="1"/>
  <c r="L4042" i="7"/>
  <c r="M4042" i="7" s="1"/>
  <c r="L2000" i="7"/>
  <c r="L4045" i="7"/>
  <c r="L3258" i="7"/>
  <c r="M3258" i="7" s="1"/>
  <c r="L1852" i="7"/>
  <c r="L1452" i="7"/>
  <c r="L3048" i="7"/>
  <c r="M3048" i="7" s="1"/>
  <c r="L3283" i="7"/>
  <c r="L2686" i="7"/>
  <c r="M2686" i="7" s="1"/>
  <c r="L2718" i="7"/>
  <c r="L1586" i="7"/>
  <c r="M1596" i="7" s="1"/>
  <c r="L4420" i="7"/>
  <c r="L4690" i="7"/>
  <c r="L2587" i="7"/>
  <c r="L2075" i="7"/>
  <c r="M2075" i="7" s="1"/>
  <c r="L3813" i="7"/>
  <c r="L2747" i="7"/>
  <c r="L218" i="7"/>
  <c r="M218" i="7" s="1"/>
  <c r="L2710" i="7"/>
  <c r="L3319" i="7"/>
  <c r="M3319" i="7" s="1"/>
  <c r="L2845" i="7"/>
  <c r="M2855" i="7" s="1"/>
  <c r="L1563" i="7"/>
  <c r="L4929" i="7"/>
  <c r="L4203" i="7"/>
  <c r="M4213" i="7" s="1"/>
  <c r="L1786" i="7"/>
  <c r="L4159" i="7"/>
  <c r="M4169" i="7" s="1"/>
  <c r="L2634" i="7"/>
  <c r="M2634" i="7" s="1"/>
  <c r="L3158" i="7"/>
  <c r="L3597" i="7"/>
  <c r="M3607" i="7" s="1"/>
  <c r="L1441" i="7"/>
  <c r="L888" i="7"/>
  <c r="L844" i="7"/>
  <c r="L525" i="7"/>
  <c r="L3071" i="7"/>
  <c r="M3081" i="7" s="1"/>
  <c r="L4691" i="7"/>
  <c r="L4766" i="7"/>
  <c r="L908" i="7"/>
  <c r="L1570" i="7"/>
  <c r="L4144" i="7"/>
  <c r="M4154" i="7" s="1"/>
  <c r="L2807" i="7"/>
  <c r="M2817" i="7" s="1"/>
  <c r="L1948" i="7"/>
  <c r="L3300" i="7"/>
  <c r="M3310" i="7" s="1"/>
  <c r="L646" i="7"/>
  <c r="L2494" i="7"/>
  <c r="L4274" i="7"/>
  <c r="M4274" i="7" s="1"/>
  <c r="L4393" i="7"/>
  <c r="M4403" i="7" s="1"/>
  <c r="L111" i="7"/>
  <c r="L1650" i="7"/>
  <c r="L2495" i="7"/>
  <c r="M2495" i="7" s="1"/>
  <c r="L1297" i="7"/>
  <c r="M1307" i="7" s="1"/>
  <c r="L3741" i="7"/>
  <c r="L3329" i="7"/>
  <c r="L2989" i="7"/>
  <c r="M2989" i="7" s="1"/>
  <c r="L4528" i="7"/>
  <c r="M4528" i="7" s="1"/>
  <c r="L5001" i="7"/>
  <c r="L3626" i="7"/>
  <c r="L1587" i="7"/>
  <c r="M1587" i="7" s="1"/>
  <c r="M8" i="2"/>
  <c r="C19" i="7" s="1"/>
  <c r="M89" i="7"/>
  <c r="M444" i="7"/>
  <c r="M3156" i="7"/>
  <c r="M2957" i="7"/>
  <c r="M3530" i="7"/>
  <c r="M2122" i="7"/>
  <c r="M1559" i="7"/>
  <c r="M4843" i="7"/>
  <c r="M3674" i="7"/>
  <c r="M4466" i="7"/>
  <c r="M3478" i="7"/>
  <c r="M3096" i="7"/>
  <c r="M1877" i="7"/>
  <c r="M3378" i="7"/>
  <c r="M1213" i="7"/>
  <c r="M3648" i="7"/>
  <c r="M3831" i="7"/>
  <c r="M560" i="7"/>
  <c r="M3880" i="7"/>
  <c r="M2992" i="7"/>
  <c r="M4405" i="7"/>
  <c r="M1108" i="7"/>
  <c r="M2934" i="7"/>
  <c r="M3814" i="7"/>
  <c r="M1785" i="7"/>
  <c r="M2155" i="7"/>
  <c r="M1311" i="7"/>
  <c r="M427" i="7"/>
  <c r="M953" i="7"/>
  <c r="M4044" i="7"/>
  <c r="M1085" i="7"/>
  <c r="M4454" i="7"/>
  <c r="M4431" i="7"/>
  <c r="M4576" i="7"/>
  <c r="M1354" i="7"/>
  <c r="M2153" i="7"/>
  <c r="M4885" i="7"/>
  <c r="M3051" i="7"/>
  <c r="M448" i="7"/>
  <c r="M3005" i="7"/>
  <c r="M4581" i="7"/>
  <c r="M382" i="7"/>
  <c r="M2288" i="7"/>
  <c r="M2052" i="7"/>
  <c r="M4268" i="7"/>
  <c r="M2178" i="7"/>
  <c r="M4736" i="7"/>
  <c r="M1279" i="7"/>
  <c r="M2671" i="7"/>
  <c r="M1829" i="7"/>
  <c r="M655" i="7"/>
  <c r="M4956" i="7"/>
  <c r="M3713" i="7"/>
  <c r="M2682" i="7"/>
  <c r="M4625" i="7"/>
  <c r="M2433" i="7"/>
  <c r="M4126" i="7"/>
  <c r="M3805" i="7"/>
  <c r="M4481" i="7"/>
  <c r="M1074" i="7"/>
  <c r="M3780" i="7"/>
  <c r="M3221" i="7"/>
  <c r="M4662" i="7"/>
  <c r="M4808" i="7"/>
  <c r="M3911" i="7"/>
  <c r="M566" i="7"/>
  <c r="M1832" i="7"/>
  <c r="M358" i="7"/>
  <c r="M125" i="7"/>
  <c r="M2831" i="7"/>
  <c r="M2471" i="7"/>
  <c r="M4278" i="7"/>
  <c r="M296" i="7"/>
  <c r="M519" i="7"/>
  <c r="M4953" i="7"/>
  <c r="M553" i="7"/>
  <c r="M4562" i="7"/>
  <c r="M1346" i="7"/>
  <c r="M1155" i="7"/>
  <c r="M4761" i="7"/>
  <c r="M789" i="7"/>
  <c r="M4255" i="7"/>
  <c r="M541" i="7"/>
  <c r="M4051" i="7"/>
  <c r="M350" i="7"/>
  <c r="M1365" i="7"/>
  <c r="M2011" i="7"/>
  <c r="M494" i="7"/>
  <c r="M4116" i="7"/>
  <c r="M2278" i="7"/>
  <c r="M545" i="7"/>
  <c r="M3161" i="7"/>
  <c r="M1985" i="7"/>
  <c r="M4546" i="7"/>
  <c r="M2900" i="7"/>
  <c r="M2519" i="7"/>
  <c r="M4100" i="7"/>
  <c r="M1169" i="7"/>
  <c r="M3649" i="7"/>
  <c r="M3322" i="7"/>
  <c r="M2235" i="7"/>
  <c r="M2841" i="7"/>
  <c r="M3359" i="7"/>
  <c r="M2818" i="7"/>
  <c r="M2533" i="7"/>
  <c r="M3664" i="7"/>
  <c r="M4633" i="7"/>
  <c r="M4258" i="7"/>
  <c r="M1708" i="7"/>
  <c r="M2280" i="7"/>
  <c r="M393" i="7"/>
  <c r="M2624" i="7"/>
  <c r="M1869" i="7"/>
  <c r="M720" i="7"/>
  <c r="M588" i="7"/>
  <c r="M526" i="7"/>
  <c r="M3029" i="7"/>
  <c r="M2782" i="7"/>
  <c r="M598" i="7"/>
  <c r="M2927" i="7"/>
  <c r="M2940" i="7"/>
  <c r="M4369" i="7"/>
  <c r="M408" i="7"/>
  <c r="M3292" i="7"/>
  <c r="M4675" i="7"/>
  <c r="M4392" i="7"/>
  <c r="M246" i="7"/>
  <c r="M3593" i="7"/>
  <c r="M3038" i="7"/>
  <c r="M1290" i="7"/>
  <c r="M4925" i="7"/>
  <c r="M3391" i="7"/>
  <c r="M1204" i="7"/>
  <c r="M368" i="7"/>
  <c r="M1935" i="7"/>
  <c r="M726" i="7"/>
  <c r="M109" i="7"/>
  <c r="M4547" i="7"/>
  <c r="M4041" i="7"/>
  <c r="M2664" i="7"/>
  <c r="M1194" i="7"/>
  <c r="M4881" i="7"/>
  <c r="M1084" i="7"/>
  <c r="M1119" i="7"/>
  <c r="M3891" i="7"/>
  <c r="M3280" i="7"/>
  <c r="M1830" i="7"/>
  <c r="M4072" i="7"/>
  <c r="M1522" i="7"/>
  <c r="M1838" i="7"/>
  <c r="M1096" i="7"/>
  <c r="M3870" i="7"/>
  <c r="M4650" i="7"/>
  <c r="M4312" i="7"/>
  <c r="M1979" i="7"/>
  <c r="M2627" i="7"/>
  <c r="M665" i="7"/>
  <c r="M707" i="7"/>
  <c r="M1781" i="7"/>
  <c r="M1353" i="7"/>
  <c r="M3908" i="7"/>
  <c r="M3037" i="7"/>
  <c r="M2289" i="7"/>
  <c r="M4743" i="7"/>
  <c r="M1186" i="7"/>
  <c r="M3778" i="7"/>
  <c r="M4230" i="7"/>
  <c r="M4561" i="7"/>
  <c r="M2144" i="7"/>
  <c r="M383" i="7"/>
  <c r="M3918" i="7"/>
  <c r="M1831" i="7"/>
  <c r="M4567" i="7"/>
  <c r="M4062" i="7"/>
  <c r="M3209" i="7"/>
  <c r="M3855" i="7"/>
  <c r="M4324" i="7"/>
  <c r="M273" i="7"/>
  <c r="M4541" i="7"/>
  <c r="M2993" i="7"/>
  <c r="M3100" i="7"/>
  <c r="M692" i="7"/>
  <c r="M753" i="7"/>
  <c r="M922" i="7"/>
  <c r="M3994" i="7"/>
  <c r="M197" i="7"/>
  <c r="M4755" i="7"/>
  <c r="M3748" i="7"/>
  <c r="M1634" i="7"/>
  <c r="M3467" i="7"/>
  <c r="M733" i="7"/>
  <c r="M4039" i="7"/>
  <c r="M2876" i="7"/>
  <c r="M3033" i="7"/>
  <c r="M3145" i="7"/>
  <c r="M3897" i="7"/>
  <c r="M315" i="7"/>
  <c r="M3178" i="7"/>
  <c r="M1812" i="7"/>
  <c r="M4657" i="7"/>
  <c r="M601" i="7"/>
  <c r="M626" i="7"/>
  <c r="M2886" i="7"/>
  <c r="M4583" i="7"/>
  <c r="M3218" i="7"/>
  <c r="M3304" i="7"/>
  <c r="M2193" i="7"/>
  <c r="M2788" i="7"/>
  <c r="M4292" i="7"/>
  <c r="M4914" i="7"/>
  <c r="M966" i="7"/>
  <c r="M2254" i="7"/>
  <c r="M2344" i="7"/>
  <c r="M2574" i="7"/>
  <c r="M979" i="7"/>
  <c r="M4353" i="7"/>
  <c r="M2603" i="7"/>
  <c r="M4988" i="7"/>
  <c r="M4782" i="7"/>
  <c r="M4267" i="7"/>
  <c r="M1171" i="7"/>
  <c r="M2047" i="7"/>
  <c r="M438" i="7"/>
  <c r="M4600" i="7"/>
  <c r="M3998" i="7"/>
  <c r="M4104" i="7"/>
  <c r="M2272" i="7"/>
  <c r="M3305" i="7"/>
  <c r="M1992" i="7"/>
  <c r="M4661" i="7"/>
  <c r="M3639" i="7"/>
  <c r="M3555" i="7"/>
  <c r="M2527" i="7"/>
  <c r="M2343" i="7"/>
  <c r="M4504" i="7"/>
  <c r="M4398" i="7"/>
  <c r="M4282" i="7"/>
  <c r="M348" i="7"/>
  <c r="M4799" i="7"/>
  <c r="M3553" i="7"/>
  <c r="M4957" i="7"/>
  <c r="M2821" i="7"/>
  <c r="M2799" i="7"/>
  <c r="M4920" i="7"/>
  <c r="M3623" i="7"/>
  <c r="M1549" i="7"/>
  <c r="M1266" i="7"/>
  <c r="M1929" i="7"/>
  <c r="M3333" i="7"/>
  <c r="M4623" i="7"/>
  <c r="M3189" i="7"/>
  <c r="M4611" i="7"/>
  <c r="M425" i="7"/>
  <c r="M1456" i="7"/>
  <c r="M1893" i="7"/>
  <c r="M2187" i="7"/>
  <c r="M251" i="7"/>
  <c r="M1923" i="7"/>
  <c r="M279" i="7"/>
  <c r="M4395" i="7"/>
  <c r="M3745" i="7"/>
  <c r="M3471" i="7"/>
  <c r="M100" i="7"/>
  <c r="M4325" i="7"/>
  <c r="M971" i="7"/>
  <c r="M548" i="7"/>
  <c r="M3390" i="7"/>
  <c r="M4472" i="7"/>
  <c r="M398" i="7"/>
  <c r="M2637" i="7"/>
  <c r="M3806" i="7"/>
  <c r="M2842" i="7"/>
  <c r="M3253" i="7"/>
  <c r="M2615" i="7"/>
  <c r="M4572" i="7"/>
  <c r="M573" i="7"/>
  <c r="M3301" i="7"/>
  <c r="M1223" i="7"/>
  <c r="M4009" i="7"/>
  <c r="M3526" i="7"/>
  <c r="M2026" i="7"/>
  <c r="M4530" i="7"/>
  <c r="M4240" i="7"/>
  <c r="M700" i="7"/>
  <c r="M3811" i="7"/>
  <c r="M3788" i="7"/>
  <c r="M3896" i="7"/>
  <c r="M4559" i="7"/>
  <c r="M1095" i="7"/>
  <c r="M4105" i="7"/>
  <c r="M4569" i="7"/>
  <c r="M2584" i="7"/>
  <c r="M520" i="7"/>
  <c r="M1652" i="7"/>
  <c r="M3470" i="7"/>
  <c r="M3398" i="7"/>
  <c r="M3750" i="7"/>
  <c r="M4628" i="7"/>
  <c r="M4660" i="7"/>
  <c r="M4553" i="7"/>
  <c r="M1616" i="7"/>
  <c r="M2674" i="7"/>
  <c r="M2371" i="7"/>
  <c r="M2126" i="7"/>
  <c r="M458" i="7"/>
  <c r="M949" i="7"/>
  <c r="M3345" i="7"/>
  <c r="M956" i="7"/>
  <c r="M3837" i="7"/>
  <c r="M570" i="7"/>
  <c r="M3966" i="7"/>
  <c r="M2204" i="7"/>
  <c r="M1944" i="7"/>
  <c r="M3166" i="7"/>
  <c r="M1313" i="7"/>
  <c r="M3668" i="7"/>
  <c r="M2692" i="7"/>
  <c r="M4912" i="7"/>
  <c r="M314" i="7"/>
  <c r="M3504" i="7"/>
  <c r="M2610" i="7"/>
  <c r="M2751" i="7"/>
  <c r="M4043" i="7"/>
  <c r="M2485" i="7"/>
  <c r="M4322" i="7"/>
  <c r="M4205" i="7"/>
  <c r="M3915" i="7"/>
  <c r="M2903" i="7"/>
  <c r="M193" i="7"/>
  <c r="M3926" i="7"/>
  <c r="M147" i="7"/>
  <c r="M2135" i="7"/>
  <c r="M4719" i="7"/>
  <c r="M202" i="7"/>
  <c r="M4321" i="7"/>
  <c r="M240" i="7"/>
  <c r="M4709" i="7"/>
  <c r="M3139" i="7"/>
  <c r="M1569" i="7"/>
  <c r="M301" i="7"/>
  <c r="M339" i="7"/>
  <c r="M2008" i="7"/>
  <c r="M3609" i="7"/>
  <c r="M1891" i="7"/>
  <c r="M2036" i="7"/>
  <c r="M2297" i="7"/>
  <c r="M4807" i="7"/>
  <c r="M4326" i="7"/>
  <c r="M231" i="7"/>
  <c r="M697" i="7"/>
  <c r="M1621" i="7"/>
  <c r="M1554" i="7"/>
  <c r="M4643" i="7"/>
  <c r="M4535" i="7"/>
  <c r="M4328" i="7"/>
  <c r="M2573" i="7"/>
  <c r="M1470" i="7"/>
  <c r="M1583" i="7"/>
  <c r="M3169" i="7"/>
  <c r="M4375" i="7"/>
  <c r="M4074" i="7"/>
  <c r="M1595" i="7"/>
  <c r="M1321" i="7"/>
  <c r="M516" i="7"/>
  <c r="M1367" i="7"/>
  <c r="M1443" i="7"/>
  <c r="M3703" i="7"/>
  <c r="M3895" i="7"/>
  <c r="M1235" i="7"/>
  <c r="M3320" i="7"/>
  <c r="M3560" i="7"/>
  <c r="M4399" i="7"/>
  <c r="M2439" i="7"/>
  <c r="M1637" i="7"/>
  <c r="M2021" i="7"/>
  <c r="M3818" i="7"/>
  <c r="M3782" i="7"/>
  <c r="M308" i="7"/>
  <c r="M3840" i="7"/>
  <c r="M1496" i="7"/>
  <c r="M3853" i="7"/>
  <c r="M3335" i="7"/>
  <c r="M3565" i="7"/>
  <c r="M1662" i="7"/>
  <c r="M4463" i="7"/>
  <c r="M248" i="7"/>
  <c r="M3850" i="7"/>
  <c r="M4336" i="7"/>
  <c r="M1418" i="7"/>
  <c r="M3774" i="7"/>
  <c r="M3901" i="7"/>
  <c r="M3917" i="7"/>
  <c r="M530" i="7"/>
  <c r="M4749" i="7"/>
  <c r="M2558" i="7"/>
  <c r="M4871" i="7"/>
  <c r="M3543" i="7"/>
  <c r="M3519" i="7"/>
  <c r="M4667" i="7"/>
  <c r="M2472" i="7"/>
  <c r="M4610" i="7"/>
  <c r="M4114" i="7"/>
  <c r="M430" i="7"/>
  <c r="M2964" i="7"/>
  <c r="M3603" i="7"/>
  <c r="M2018" i="7"/>
  <c r="M285" i="7"/>
  <c r="M1506" i="7"/>
  <c r="M1604" i="7"/>
  <c r="M1642" i="7"/>
  <c r="M3789" i="7"/>
  <c r="M149" i="7"/>
  <c r="M373" i="7"/>
  <c r="M3508" i="7"/>
  <c r="M3337" i="7"/>
  <c r="M256" i="7"/>
  <c r="M4482" i="7"/>
  <c r="M1389" i="7"/>
  <c r="M4264" i="7"/>
  <c r="M4350" i="7"/>
  <c r="M4302" i="7"/>
  <c r="M2168" i="7"/>
  <c r="M4653" i="7"/>
  <c r="M4471" i="7"/>
  <c r="M165" i="7"/>
  <c r="M1425" i="7"/>
  <c r="M4817" i="7"/>
  <c r="M1912" i="7"/>
  <c r="M4006" i="7"/>
  <c r="M1050" i="7"/>
  <c r="M3024" i="7"/>
  <c r="M4635" i="7"/>
  <c r="M115" i="7"/>
  <c r="M2244" i="7"/>
  <c r="M4444" i="7"/>
  <c r="M3803" i="7"/>
  <c r="M1641" i="7"/>
  <c r="M4976" i="7"/>
  <c r="M3211" i="7"/>
  <c r="M457" i="7"/>
  <c r="M3860" i="7"/>
  <c r="M3500" i="7"/>
  <c r="M4385" i="7"/>
  <c r="M243" i="7"/>
  <c r="M209" i="7"/>
  <c r="M2647" i="7"/>
  <c r="M4997" i="7"/>
  <c r="M4340" i="7"/>
  <c r="M583" i="7"/>
  <c r="M2510" i="7"/>
  <c r="M1837" i="7"/>
  <c r="M1449" i="7"/>
  <c r="M507" i="7"/>
  <c r="M4552" i="7"/>
  <c r="M3351" i="7"/>
  <c r="M823" i="7"/>
  <c r="M4955" i="7"/>
  <c r="M1874" i="7"/>
  <c r="M3077" i="7"/>
  <c r="M67" i="7"/>
  <c r="M300" i="7"/>
  <c r="M4677" i="7"/>
  <c r="M695" i="7"/>
  <c r="M912" i="7"/>
  <c r="M2852" i="7"/>
  <c r="M1921" i="7"/>
  <c r="M1284" i="7"/>
  <c r="M4158" i="7"/>
  <c r="M1720" i="7"/>
  <c r="M4732" i="7"/>
  <c r="M349" i="7"/>
  <c r="M1233" i="7"/>
  <c r="M4615" i="7"/>
  <c r="M1131" i="7"/>
  <c r="M4780" i="7"/>
  <c r="M1878" i="7"/>
  <c r="M1771" i="7"/>
  <c r="M3934" i="7"/>
  <c r="M2142" i="7"/>
  <c r="M500" i="7"/>
  <c r="M250" i="7"/>
  <c r="M3678" i="7"/>
  <c r="M4314" i="7"/>
  <c r="M2548" i="7"/>
  <c r="M3821" i="7"/>
  <c r="M104" i="7"/>
  <c r="M304" i="7"/>
  <c r="M2928" i="7"/>
  <c r="M3613" i="7"/>
  <c r="M2564" i="7"/>
  <c r="M4841" i="7"/>
  <c r="M4630" i="7"/>
  <c r="M280" i="7"/>
  <c r="M3243" i="7"/>
  <c r="M187" i="7"/>
  <c r="M4421" i="7"/>
  <c r="M4531" i="7"/>
  <c r="M1993" i="7"/>
  <c r="M3905" i="7"/>
  <c r="M3380" i="7"/>
  <c r="M538" i="7"/>
  <c r="M2832" i="7"/>
  <c r="M1868" i="7"/>
  <c r="M4066" i="7"/>
  <c r="M4557" i="7"/>
  <c r="M4745" i="7"/>
  <c r="M2770" i="7"/>
  <c r="M3501" i="7"/>
  <c r="M4571" i="7"/>
  <c r="M461" i="7"/>
  <c r="M529" i="7"/>
  <c r="M57" i="7"/>
  <c r="M1075" i="7"/>
  <c r="M307" i="7"/>
  <c r="M1975" i="7"/>
  <c r="M3667" i="7"/>
  <c r="M4031" i="7"/>
  <c r="M531" i="7"/>
  <c r="M3309" i="7"/>
  <c r="M2977" i="7"/>
  <c r="M4746" i="7"/>
  <c r="M3449" i="7"/>
  <c r="M3179" i="7"/>
  <c r="M481" i="7"/>
  <c r="M3503" i="7"/>
  <c r="M3658" i="7"/>
  <c r="M2225" i="7"/>
  <c r="M4034" i="7"/>
  <c r="M1544" i="7"/>
  <c r="M2536" i="7"/>
  <c r="M119" i="7"/>
  <c r="M723" i="7"/>
  <c r="M1301" i="7"/>
  <c r="M4417" i="7"/>
  <c r="M4520" i="7"/>
  <c r="M861" i="7"/>
  <c r="M3225" i="7"/>
  <c r="M3867" i="7"/>
  <c r="M4229" i="7"/>
  <c r="M2064" i="7"/>
  <c r="M1137" i="7"/>
  <c r="M3522" i="7"/>
  <c r="M4248" i="7"/>
  <c r="M3633" i="7"/>
  <c r="M3041" i="7"/>
  <c r="M2062" i="7"/>
  <c r="M3808" i="7"/>
  <c r="M3984" i="7"/>
  <c r="M4106" i="7"/>
  <c r="M2983" i="7"/>
  <c r="M4122" i="7"/>
  <c r="M3227" i="7"/>
  <c r="M3673" i="7"/>
  <c r="M1512" i="7"/>
  <c r="M1212" i="7"/>
  <c r="M4467" i="7"/>
  <c r="M582" i="7"/>
  <c r="M290" i="7"/>
  <c r="M1140" i="7"/>
  <c r="M4257" i="7"/>
  <c r="M2605" i="7"/>
  <c r="M4551" i="7"/>
  <c r="M3311" i="7"/>
  <c r="M4537" i="7"/>
  <c r="M810" i="7"/>
  <c r="M2967" i="7"/>
  <c r="M4004" i="7"/>
  <c r="M334" i="7"/>
  <c r="M1839" i="7"/>
  <c r="M4624" i="7"/>
  <c r="M471" i="7"/>
  <c r="M484" i="7"/>
  <c r="M388" i="7"/>
  <c r="M4751" i="7"/>
  <c r="M2245" i="7"/>
  <c r="M1460" i="7"/>
  <c r="M3686" i="7"/>
  <c r="M360" i="7"/>
  <c r="M987" i="7"/>
  <c r="M241" i="7"/>
  <c r="M403" i="7"/>
  <c r="M4948" i="7"/>
  <c r="M2755" i="7"/>
  <c r="M3738" i="7"/>
  <c r="M4601" i="7"/>
  <c r="M447" i="7"/>
  <c r="M1176" i="7"/>
  <c r="M2614" i="7"/>
  <c r="M3795" i="7"/>
  <c r="M486" i="7"/>
  <c r="M2056" i="7"/>
  <c r="M3804" i="7"/>
  <c r="M875" i="7"/>
  <c r="M1969" i="7"/>
  <c r="M2529" i="7"/>
  <c r="M1828" i="7"/>
  <c r="M2761" i="7"/>
  <c r="M727" i="7"/>
  <c r="M2617" i="7"/>
  <c r="M4338" i="7"/>
  <c r="M2270" i="7"/>
  <c r="M3388" i="7"/>
  <c r="M3046" i="7"/>
  <c r="M437" i="7"/>
  <c r="M418" i="7"/>
  <c r="M340" i="7"/>
  <c r="M1293" i="7"/>
  <c r="M1819" i="7"/>
  <c r="M1945" i="7"/>
  <c r="M4352" i="7"/>
  <c r="M3299" i="7"/>
  <c r="M1064" i="7"/>
  <c r="M4793" i="7"/>
  <c r="M3295" i="7"/>
  <c r="M961" i="7"/>
  <c r="M713" i="7"/>
  <c r="M2313" i="7"/>
  <c r="M2499" i="7"/>
  <c r="M1388" i="7"/>
  <c r="M3290" i="7"/>
  <c r="M2620" i="7"/>
  <c r="M2145" i="7"/>
  <c r="M4910" i="7"/>
  <c r="M3430" i="7"/>
  <c r="M3663" i="7"/>
  <c r="M3474" i="7"/>
  <c r="M4272" i="7"/>
  <c r="M4591" i="7"/>
  <c r="M687" i="7"/>
  <c r="M644" i="7"/>
  <c r="M4806" i="7"/>
  <c r="M4593" i="7"/>
  <c r="M2773" i="7"/>
  <c r="M1323" i="7"/>
  <c r="M4796" i="7"/>
  <c r="M1606" i="7"/>
  <c r="M311" i="7"/>
  <c r="M4566" i="7"/>
  <c r="M2132" i="7"/>
  <c r="M2143" i="7"/>
  <c r="M852" i="7"/>
  <c r="M1082" i="7"/>
  <c r="M2046" i="7"/>
  <c r="M3365" i="7"/>
  <c r="M4966" i="7"/>
  <c r="M2945" i="7"/>
  <c r="M3852" i="7"/>
  <c r="M283" i="7"/>
  <c r="M4765" i="7"/>
  <c r="M3907" i="7"/>
  <c r="M4397" i="7"/>
  <c r="M122" i="7"/>
  <c r="M2183" i="7"/>
  <c r="M4155" i="7"/>
  <c r="M2443" i="7"/>
  <c r="M4981" i="7"/>
  <c r="M3790" i="7"/>
  <c r="M4394" i="7"/>
  <c r="M4490" i="7"/>
  <c r="M4021" i="7"/>
  <c r="M1916" i="7"/>
  <c r="M1876" i="7"/>
  <c r="M1312" i="7"/>
  <c r="M2441" i="7"/>
  <c r="M4179" i="7"/>
  <c r="M3104" i="7"/>
  <c r="M1478" i="7"/>
  <c r="M4388" i="7"/>
  <c r="M2878" i="7"/>
  <c r="M3196" i="7"/>
  <c r="M1631" i="7"/>
  <c r="M1300" i="7"/>
  <c r="M1625" i="7"/>
  <c r="M4549" i="7"/>
  <c r="M993" i="7"/>
  <c r="M1092" i="7"/>
  <c r="M377" i="7"/>
  <c r="M4998" i="7"/>
  <c r="M1156" i="7"/>
  <c r="M207" i="7"/>
  <c r="M378" i="7"/>
  <c r="M84" i="7"/>
  <c r="M4456" i="7"/>
  <c r="M743" i="7"/>
  <c r="M1842" i="7"/>
  <c r="M2896" i="7"/>
  <c r="M3846" i="7"/>
  <c r="M4008" i="7"/>
  <c r="M3726" i="7"/>
  <c r="M1737" i="7"/>
  <c r="M2539" i="7"/>
  <c r="M324" i="7"/>
  <c r="M3756" i="7"/>
  <c r="M1572" i="7"/>
  <c r="M3533" i="7"/>
  <c r="M2509" i="7"/>
  <c r="M2990" i="7"/>
  <c r="M4250" i="7"/>
  <c r="G5" i="4"/>
  <c r="H5" i="4" s="1"/>
  <c r="M3682" i="7"/>
  <c r="M4560" i="7"/>
  <c r="M3925" i="7"/>
  <c r="M2399" i="7"/>
  <c r="M3355" i="7"/>
  <c r="M4402" i="7"/>
  <c r="M262" i="7"/>
  <c r="M717" i="7"/>
  <c r="M1381" i="7"/>
  <c r="M3716" i="7"/>
  <c r="M3715" i="7"/>
  <c r="M3493" i="7"/>
  <c r="M3797" i="7"/>
  <c r="M4152" i="7"/>
  <c r="M563" i="7"/>
  <c r="M3001" i="7"/>
  <c r="M3231" i="7"/>
  <c r="M1434" i="7"/>
  <c r="M1289" i="7"/>
  <c r="M1003" i="7"/>
  <c r="M3414" i="7"/>
  <c r="M392" i="7"/>
  <c r="M4359" i="7"/>
  <c r="M2813" i="7"/>
  <c r="M1357" i="7"/>
  <c r="M2681" i="7"/>
  <c r="M1040" i="7"/>
  <c r="M3294" i="7"/>
  <c r="M1571" i="7"/>
  <c r="M17" i="7"/>
  <c r="M2511" i="7"/>
  <c r="M4462" i="7"/>
  <c r="M99" i="7"/>
  <c r="M1303" i="7"/>
  <c r="M208" i="7"/>
  <c r="M3369" i="7"/>
  <c r="M176" i="7"/>
  <c r="G10" i="4"/>
  <c r="H10" i="4" s="1"/>
  <c r="G8" i="4"/>
  <c r="H8" i="4" s="1"/>
  <c r="G6" i="4"/>
  <c r="H6" i="4" s="1"/>
  <c r="G9" i="4"/>
  <c r="H9" i="4" s="1"/>
  <c r="G4" i="4"/>
  <c r="H4" i="4" s="1"/>
  <c r="C76" i="7"/>
  <c r="C78" i="7" s="1"/>
  <c r="L2" i="7"/>
  <c r="M22" i="2"/>
  <c r="M3112" i="7" l="1"/>
  <c r="M4556" i="7"/>
  <c r="M3443" i="7"/>
  <c r="M4304" i="7"/>
  <c r="M4971" i="7"/>
  <c r="M4568" i="7"/>
  <c r="M4332" i="7"/>
  <c r="M4961" i="7"/>
  <c r="M1892" i="7"/>
  <c r="M3494" i="7"/>
  <c r="M679" i="7"/>
  <c r="M3819" i="7"/>
  <c r="M1063" i="7"/>
  <c r="M3093" i="7"/>
  <c r="M1769" i="7"/>
  <c r="M4234" i="7"/>
  <c r="M4833" i="7"/>
  <c r="M1077" i="7"/>
  <c r="M4023" i="7"/>
  <c r="M3809" i="7"/>
  <c r="M3614" i="7"/>
  <c r="M3618" i="7"/>
  <c r="M41" i="7"/>
  <c r="M1655" i="7"/>
  <c r="M2081" i="7"/>
  <c r="M4744" i="7"/>
  <c r="M3962" i="7"/>
  <c r="M3177" i="7"/>
  <c r="M1051" i="7"/>
  <c r="M4712" i="7"/>
  <c r="M3157" i="7"/>
  <c r="M1504" i="7"/>
  <c r="M4380" i="7"/>
  <c r="M2580" i="7"/>
  <c r="M3174" i="7"/>
  <c r="M3690" i="7"/>
  <c r="M111" i="7"/>
  <c r="M785" i="7"/>
  <c r="M2653" i="7"/>
  <c r="M4989" i="7"/>
  <c r="M1844" i="7"/>
  <c r="M1048" i="7"/>
  <c r="M1338" i="7"/>
  <c r="M1463" i="7"/>
  <c r="M3062" i="7"/>
  <c r="M1981" i="7"/>
  <c r="M3517" i="7"/>
  <c r="M3107" i="7"/>
  <c r="M1671" i="7"/>
  <c r="M4700" i="7"/>
  <c r="M1395" i="7"/>
  <c r="M2310" i="7"/>
  <c r="M3559" i="7"/>
  <c r="M281" i="7"/>
  <c r="M3616" i="7"/>
  <c r="M4913" i="7"/>
  <c r="M1255" i="7"/>
  <c r="M4826" i="7"/>
  <c r="M3117" i="7"/>
  <c r="M1653" i="7"/>
  <c r="M4514" i="7"/>
  <c r="M3700" i="7"/>
  <c r="M357" i="7"/>
  <c r="M1375" i="7"/>
  <c r="M4923" i="7"/>
  <c r="M1058" i="7"/>
  <c r="M213" i="7"/>
  <c r="M4055" i="7"/>
  <c r="M3865" i="7"/>
  <c r="M565" i="7"/>
  <c r="M4362" i="7"/>
  <c r="M1244" i="7"/>
  <c r="M3103" i="7"/>
  <c r="M3579" i="7"/>
  <c r="M4909" i="7"/>
  <c r="M888" i="7"/>
  <c r="M1723" i="7"/>
  <c r="M2102" i="7"/>
  <c r="M1362" i="7"/>
  <c r="M2622" i="7"/>
  <c r="M3937" i="7"/>
  <c r="M2038" i="7"/>
  <c r="M4301" i="7"/>
  <c r="M4905" i="7"/>
  <c r="M1005" i="7"/>
  <c r="M4904" i="7"/>
  <c r="M3773" i="7"/>
  <c r="M64" i="7"/>
  <c r="M518" i="7"/>
  <c r="M4390" i="7"/>
  <c r="M3372" i="7"/>
  <c r="M24" i="7"/>
  <c r="M1900" i="7"/>
  <c r="M2091" i="7"/>
  <c r="M4242" i="7"/>
  <c r="M101" i="7"/>
  <c r="M4867" i="7"/>
  <c r="M4129" i="7"/>
  <c r="M2660" i="7"/>
  <c r="M449" i="7"/>
  <c r="M2561" i="7"/>
  <c r="M934" i="7"/>
  <c r="M4237" i="7"/>
  <c r="M621" i="7"/>
  <c r="M341" i="7"/>
  <c r="M2941" i="7"/>
  <c r="M1816" i="7"/>
  <c r="M4903" i="7"/>
  <c r="M3604" i="7"/>
  <c r="M3011" i="7"/>
  <c r="M1639" i="7"/>
  <c r="M4022" i="7"/>
  <c r="M1049" i="7"/>
  <c r="M3989" i="7"/>
  <c r="M988" i="7"/>
  <c r="M4816" i="7"/>
  <c r="M4771" i="7"/>
  <c r="M2798" i="7"/>
  <c r="M356" i="7"/>
  <c r="M2974" i="7"/>
  <c r="M629" i="7"/>
  <c r="M2198" i="7"/>
  <c r="M1509" i="7"/>
  <c r="M3743" i="7"/>
  <c r="M4882" i="7"/>
  <c r="M3702" i="7"/>
  <c r="M4834" i="7"/>
  <c r="M2758" i="7"/>
  <c r="M4941" i="7"/>
  <c r="M2854" i="7"/>
  <c r="M4740" i="7"/>
  <c r="M4769" i="7"/>
  <c r="M91" i="7"/>
  <c r="M1497" i="7"/>
  <c r="M4266" i="7"/>
  <c r="M1487" i="7"/>
  <c r="M3102" i="7"/>
  <c r="M3128" i="7"/>
  <c r="M3948" i="7"/>
  <c r="M4118" i="7"/>
  <c r="M950" i="7"/>
  <c r="M1739" i="7"/>
  <c r="M3557" i="7"/>
  <c r="M445" i="7"/>
  <c r="M4474" i="7"/>
  <c r="M2033" i="7"/>
  <c r="M2467" i="7"/>
  <c r="M3615" i="7"/>
  <c r="M4408" i="7"/>
  <c r="M313" i="7"/>
  <c r="M4518" i="7"/>
  <c r="M2861" i="7"/>
  <c r="M2456" i="7"/>
  <c r="M2648" i="7"/>
  <c r="M376" i="7"/>
  <c r="M4193" i="7"/>
  <c r="M1643" i="7"/>
  <c r="M3057" i="7"/>
  <c r="M3340" i="7"/>
  <c r="M960" i="7"/>
  <c r="M276" i="7"/>
  <c r="M4054" i="7"/>
  <c r="M3513" i="7"/>
  <c r="M3124" i="7"/>
  <c r="M828" i="7"/>
  <c r="M2526" i="7"/>
  <c r="M3626" i="7"/>
  <c r="M1743" i="7"/>
  <c r="M4681" i="7"/>
  <c r="M4787" i="7"/>
  <c r="M3999" i="7"/>
  <c r="M3832" i="7"/>
  <c r="M1430" i="7"/>
  <c r="M1766" i="7"/>
  <c r="M4801" i="7"/>
  <c r="M2492" i="7"/>
  <c r="M4819" i="7"/>
  <c r="M3044" i="7"/>
  <c r="M4401" i="7"/>
  <c r="M1727" i="7"/>
  <c r="M3386" i="7"/>
  <c r="M4921" i="7"/>
  <c r="M981" i="7"/>
  <c r="M1552" i="7"/>
  <c r="M1551" i="7"/>
  <c r="M2043" i="7"/>
  <c r="M3012" i="7"/>
  <c r="M2670" i="7"/>
  <c r="M2897" i="7"/>
  <c r="M1575" i="7"/>
  <c r="M925" i="7"/>
  <c r="M288" i="7"/>
  <c r="M4123" i="7"/>
  <c r="M4107" i="7"/>
  <c r="M1329" i="7"/>
  <c r="M3092" i="7"/>
  <c r="M4930" i="7"/>
  <c r="M4339" i="7"/>
  <c r="M3120" i="7"/>
  <c r="M1114" i="7"/>
  <c r="M1384" i="7"/>
  <c r="M4781" i="7"/>
  <c r="M4448" i="7"/>
  <c r="M826" i="7"/>
  <c r="M4441" i="7"/>
  <c r="M4427" i="7"/>
  <c r="M4573" i="7"/>
  <c r="M3135" i="7"/>
  <c r="M3507" i="7"/>
  <c r="M1377" i="7"/>
  <c r="M3254" i="7"/>
  <c r="M4015" i="7"/>
  <c r="M4186" i="7"/>
  <c r="M1197" i="7"/>
  <c r="M4187" i="7"/>
  <c r="M4697" i="7"/>
  <c r="M2830" i="7"/>
  <c r="M3600" i="7"/>
  <c r="M3610" i="7"/>
  <c r="M4842" i="7"/>
  <c r="M303" i="7"/>
  <c r="M577" i="7"/>
  <c r="M4383" i="7"/>
  <c r="M1328" i="7"/>
  <c r="M1185" i="7"/>
  <c r="M4358" i="7"/>
  <c r="M4261" i="7"/>
  <c r="M2256" i="7"/>
  <c r="M2314" i="7"/>
  <c r="M2783" i="7"/>
  <c r="M1168" i="7"/>
  <c r="M3621" i="7"/>
  <c r="M1464" i="7"/>
  <c r="M161" i="7"/>
  <c r="M1339" i="7"/>
  <c r="M843" i="7"/>
  <c r="M1158" i="7"/>
  <c r="M1907" i="7"/>
  <c r="M542" i="7"/>
  <c r="M1429" i="7"/>
  <c r="M3629" i="7"/>
  <c r="M2041" i="7"/>
  <c r="M1100" i="7"/>
  <c r="M1281" i="7"/>
  <c r="M3204" i="7"/>
  <c r="M1560" i="7"/>
  <c r="M2404" i="7"/>
  <c r="M3549" i="7"/>
  <c r="M1917" i="7"/>
  <c r="M2684" i="7"/>
  <c r="M1898" i="7"/>
  <c r="M2398" i="7"/>
  <c r="M2051" i="7"/>
  <c r="M3542" i="7"/>
  <c r="M2514" i="7"/>
  <c r="M2359" i="7"/>
  <c r="M3070" i="7"/>
  <c r="M983" i="7"/>
  <c r="M4506" i="7"/>
  <c r="M157" i="7"/>
  <c r="M102" i="7"/>
  <c r="M4811" i="7"/>
  <c r="M239" i="7"/>
  <c r="M568" i="7"/>
  <c r="M4891" i="7"/>
  <c r="M3741" i="7"/>
  <c r="M194" i="7"/>
  <c r="M184" i="7"/>
  <c r="M472" i="7"/>
  <c r="M4982" i="7"/>
  <c r="M3466" i="7"/>
  <c r="M2712" i="7"/>
  <c r="M3625" i="7"/>
  <c r="M1636" i="7"/>
  <c r="M1541" i="7"/>
  <c r="M523" i="7"/>
  <c r="M3692" i="7"/>
  <c r="M887" i="7"/>
  <c r="M3631" i="7"/>
  <c r="M1322" i="7"/>
  <c r="M2601" i="7"/>
  <c r="M1570" i="7"/>
  <c r="M4692" i="7"/>
  <c r="M4895" i="7"/>
  <c r="M2722" i="7"/>
  <c r="M3960" i="7"/>
  <c r="M2475" i="7"/>
  <c r="M706" i="7"/>
  <c r="M1649" i="7"/>
  <c r="M1361" i="7"/>
  <c r="M293" i="7"/>
  <c r="M1274" i="7"/>
  <c r="M4999" i="7"/>
  <c r="M2598" i="7"/>
  <c r="M2024" i="7"/>
  <c r="M2049" i="7"/>
  <c r="M1758" i="7"/>
  <c r="M3271" i="7"/>
  <c r="M3069" i="7"/>
  <c r="M3802" i="7"/>
  <c r="M4577" i="7"/>
  <c r="M3490" i="7"/>
  <c r="M3525" i="7"/>
  <c r="M1629" i="7"/>
  <c r="M1950" i="7"/>
  <c r="M901" i="7"/>
  <c r="M4626" i="7"/>
  <c r="M4792" i="7"/>
  <c r="M2324" i="7"/>
  <c r="M2518" i="7"/>
  <c r="M1215" i="7"/>
  <c r="M4760" i="7"/>
  <c r="M872" i="7"/>
  <c r="M3531" i="7"/>
  <c r="M2618" i="7"/>
  <c r="M3872" i="7"/>
  <c r="M4965" i="7"/>
  <c r="M1820" i="7"/>
  <c r="M3257" i="7"/>
  <c r="M3267" i="7"/>
  <c r="M1481" i="7"/>
  <c r="M4865" i="7"/>
  <c r="M3323" i="7"/>
  <c r="M4111" i="7"/>
  <c r="M2868" i="7"/>
  <c r="M3838" i="7"/>
  <c r="M1259" i="7"/>
  <c r="M782" i="7"/>
  <c r="M2296" i="7"/>
  <c r="M653" i="7"/>
  <c r="M3122" i="7"/>
  <c r="M32" i="7"/>
  <c r="M2946" i="7"/>
  <c r="M177" i="7"/>
  <c r="M1762" i="7"/>
  <c r="M26" i="7"/>
  <c r="M3410" i="7"/>
  <c r="M482" i="7"/>
  <c r="M2814" i="7"/>
  <c r="M3893" i="7"/>
  <c r="M3792" i="7"/>
  <c r="M4587" i="7"/>
  <c r="M4012" i="7"/>
  <c r="M2096" i="7"/>
  <c r="M40" i="7"/>
  <c r="M1129" i="7"/>
  <c r="M1713" i="7"/>
  <c r="M2323" i="7"/>
  <c r="M1678" i="7"/>
  <c r="M3685" i="7"/>
  <c r="M3480" i="7"/>
  <c r="M1834" i="7"/>
  <c r="M947" i="7"/>
  <c r="M3431" i="7"/>
  <c r="M2981" i="7"/>
  <c r="M4832" i="7"/>
  <c r="M3296" i="7"/>
  <c r="M602" i="7"/>
  <c r="M3192" i="7"/>
  <c r="M3866" i="7"/>
  <c r="M668" i="7"/>
  <c r="M4741" i="7"/>
  <c r="C77" i="7"/>
  <c r="M4366" i="7"/>
  <c r="M3099" i="7"/>
  <c r="M2197" i="7"/>
  <c r="M2114" i="7"/>
  <c r="M2474" i="7"/>
  <c r="M1989" i="7"/>
  <c r="M4069" i="7"/>
  <c r="M4175" i="7"/>
  <c r="M145" i="7"/>
  <c r="M4108" i="7"/>
  <c r="M2338" i="7"/>
  <c r="M3538" i="7"/>
  <c r="M2749" i="7"/>
  <c r="M2706" i="7"/>
  <c r="M1707" i="7"/>
  <c r="M3366" i="7"/>
  <c r="M1500" i="7"/>
  <c r="M2449" i="7"/>
  <c r="M3053" i="7"/>
  <c r="M853" i="7"/>
  <c r="M2251" i="7"/>
  <c r="M2082" i="7"/>
  <c r="M3116" i="7"/>
  <c r="M571" i="7"/>
  <c r="M4059" i="7"/>
  <c r="M432" i="7"/>
  <c r="M3004" i="7"/>
  <c r="M537" i="7"/>
  <c r="M2166" i="7"/>
  <c r="M1726" i="7"/>
  <c r="M4640" i="7"/>
  <c r="M2923" i="7"/>
  <c r="M1734" i="7"/>
  <c r="M4296" i="7"/>
  <c r="M3328" i="7"/>
  <c r="M4309" i="7"/>
  <c r="M1482" i="7"/>
  <c r="M4892" i="7"/>
  <c r="M1854" i="7"/>
  <c r="M1492" i="7"/>
  <c r="M2721" i="7"/>
  <c r="M4938" i="7"/>
  <c r="M312" i="7"/>
  <c r="M2869" i="7"/>
  <c r="M631" i="7"/>
  <c r="M836" i="7"/>
  <c r="M4355" i="7"/>
  <c r="M4830" i="7"/>
  <c r="M362" i="7"/>
  <c r="M1230" i="7"/>
  <c r="M1240" i="7"/>
  <c r="M2040" i="7"/>
  <c r="M3680" i="7"/>
  <c r="M788" i="7"/>
  <c r="M4578" i="7"/>
  <c r="M1564" i="7"/>
  <c r="M4147" i="7"/>
  <c r="M2291" i="7"/>
  <c r="M3938" i="7"/>
  <c r="M4809" i="7"/>
  <c r="M422" i="7"/>
  <c r="M3798" i="7"/>
  <c r="M1278" i="7"/>
  <c r="M453" i="7"/>
  <c r="M3188" i="7"/>
  <c r="M3059" i="7"/>
  <c r="M1628" i="7"/>
  <c r="M2962" i="7"/>
  <c r="M4877" i="7"/>
  <c r="M1412" i="7"/>
  <c r="M2092" i="7"/>
  <c r="M1041" i="7"/>
  <c r="M605" i="7"/>
  <c r="M492" i="7"/>
  <c r="M2729" i="7"/>
  <c r="M841" i="7"/>
  <c r="M3986" i="7"/>
  <c r="M2138" i="7"/>
  <c r="M390" i="7"/>
  <c r="M3063" i="7"/>
  <c r="M3539" i="7"/>
  <c r="M3146" i="7"/>
  <c r="M4128" i="7"/>
  <c r="M1970" i="7"/>
  <c r="M503" i="7"/>
  <c r="M1010" i="7"/>
  <c r="M4093" i="7"/>
  <c r="M329" i="7"/>
  <c r="M1302" i="7"/>
  <c r="M4210" i="7"/>
  <c r="M2894" i="7"/>
  <c r="M1359" i="7"/>
  <c r="M3200" i="7"/>
  <c r="M2863" i="7"/>
  <c r="M1112" i="7"/>
  <c r="M66" i="7"/>
  <c r="M4824" i="7"/>
  <c r="M3083" i="7"/>
  <c r="M140" i="7"/>
  <c r="M4952" i="7"/>
  <c r="M1002" i="7"/>
  <c r="M196" i="7"/>
  <c r="M3694" i="7"/>
  <c r="M4428" i="7"/>
  <c r="M957" i="7"/>
  <c r="M1490" i="7"/>
  <c r="M895" i="7"/>
  <c r="M3967" i="7"/>
  <c r="M249" i="7"/>
  <c r="M2224" i="7"/>
  <c r="M1517" i="7"/>
  <c r="M4048" i="7"/>
  <c r="M353" i="7"/>
  <c r="M1924" i="7"/>
  <c r="M3014" i="7"/>
  <c r="M2893" i="7"/>
  <c r="M3106" i="7"/>
  <c r="M263" i="7"/>
  <c r="M265" i="7"/>
  <c r="M2553" i="7"/>
  <c r="M889" i="7"/>
  <c r="M1062" i="7"/>
  <c r="M4868" i="7"/>
  <c r="M2349" i="7"/>
  <c r="M608" i="7"/>
  <c r="M3400" i="7"/>
  <c r="M1472" i="7"/>
  <c r="M3030" i="7"/>
  <c r="M4146" i="7"/>
  <c r="M4085" i="7"/>
  <c r="M2470" i="7"/>
  <c r="M1491" i="7"/>
  <c r="M1697" i="7"/>
  <c r="M2801" i="7"/>
  <c r="M1242" i="7"/>
  <c r="M245" i="7"/>
  <c r="M871" i="7"/>
  <c r="M792" i="7"/>
  <c r="M586" i="7"/>
  <c r="M3733" i="7"/>
  <c r="M3454" i="7"/>
  <c r="M2575" i="7"/>
  <c r="M124" i="7"/>
  <c r="M4135" i="7"/>
  <c r="M1804" i="7"/>
  <c r="M1195" i="7"/>
  <c r="M1684" i="7"/>
  <c r="M797" i="7"/>
  <c r="M2551" i="7"/>
  <c r="M3132" i="7"/>
  <c r="M4678" i="7"/>
  <c r="M3582" i="7"/>
  <c r="M4680" i="7"/>
  <c r="M2804" i="7"/>
  <c r="M3054" i="7"/>
  <c r="M2597" i="7"/>
  <c r="M2904" i="7"/>
  <c r="M4419" i="7"/>
  <c r="M2667" i="7"/>
  <c r="M3972" i="7"/>
  <c r="M3671" i="7"/>
  <c r="M820" i="7"/>
  <c r="M1711" i="7"/>
  <c r="M2815" i="7"/>
  <c r="M784" i="7"/>
  <c r="M2694" i="7"/>
  <c r="M4440" i="7"/>
  <c r="M2504" i="7"/>
  <c r="M4430" i="7"/>
  <c r="M80" i="7"/>
  <c r="M4433" i="7"/>
  <c r="M2619" i="7"/>
  <c r="M3707" i="7"/>
  <c r="M3953" i="7"/>
  <c r="M3318" i="7"/>
  <c r="M1268" i="7"/>
  <c r="M1272" i="7"/>
  <c r="M1017" i="7"/>
  <c r="M4265" i="7"/>
  <c r="M4410" i="7"/>
  <c r="M2827" i="7"/>
  <c r="M4281" i="7"/>
  <c r="M1648" i="7"/>
  <c r="M2286" i="7"/>
  <c r="M1231" i="7"/>
  <c r="M4713" i="7"/>
  <c r="M2583" i="7"/>
  <c r="M1745" i="7"/>
  <c r="M431" i="7"/>
  <c r="M16" i="7"/>
  <c r="M4188" i="7"/>
  <c r="M3689" i="7"/>
  <c r="M940" i="7"/>
  <c r="M879" i="7"/>
  <c r="M3076" i="7"/>
  <c r="M163" i="7"/>
  <c r="M81" i="7"/>
  <c r="M4641" i="7"/>
  <c r="M863" i="7"/>
  <c r="M3963" i="7"/>
  <c r="M2241" i="7"/>
  <c r="M4436" i="7"/>
  <c r="M1021" i="7"/>
  <c r="M1988" i="7"/>
  <c r="M3910" i="7"/>
  <c r="M3524" i="7"/>
  <c r="M1721" i="7"/>
  <c r="M464" i="7"/>
  <c r="M1553" i="7"/>
  <c r="M4748" i="7"/>
  <c r="M1445" i="7"/>
  <c r="M552" i="7"/>
  <c r="M4990" i="7"/>
  <c r="M1452" i="7"/>
  <c r="M175" i="7"/>
  <c r="M2414" i="7"/>
  <c r="M69" i="7"/>
  <c r="M1027" i="7"/>
  <c r="M3951" i="7"/>
  <c r="M1665" i="7"/>
  <c r="M1165" i="7"/>
  <c r="M287" i="7"/>
  <c r="M829" i="7"/>
  <c r="M1034" i="7"/>
  <c r="M3794" i="7"/>
  <c r="M2768" i="7"/>
  <c r="M1932" i="7"/>
  <c r="M4906" i="7"/>
  <c r="M1252" i="7"/>
  <c r="M2020" i="7"/>
  <c r="M1610" i="7"/>
  <c r="M2743" i="7"/>
  <c r="M525" i="7"/>
  <c r="M2209" i="7"/>
  <c r="M4972" i="7"/>
  <c r="M774" i="7"/>
  <c r="M2933" i="7"/>
  <c r="M1773" i="7"/>
  <c r="M3346" i="7"/>
  <c r="M4558" i="7"/>
  <c r="M4729" i="7"/>
  <c r="M3384" i="7"/>
  <c r="M1607" i="7"/>
  <c r="M1193" i="7"/>
  <c r="M3447" i="7"/>
  <c r="M2478" i="7"/>
  <c r="M1530" i="7"/>
  <c r="M4716" i="7"/>
  <c r="M1728" i="7"/>
  <c r="M2379" i="7"/>
  <c r="M2468" i="7"/>
  <c r="M4785" i="7"/>
  <c r="M2912" i="7"/>
  <c r="M2559" i="7"/>
  <c r="M2281" i="7"/>
  <c r="M237" i="7"/>
  <c r="M192" i="7"/>
  <c r="M812" i="7"/>
  <c r="M3173" i="7"/>
  <c r="M1815" i="7"/>
  <c r="M1872" i="7"/>
  <c r="M463" i="7"/>
  <c r="M2932" i="7"/>
  <c r="M4451" i="7"/>
  <c r="M661" i="7"/>
  <c r="M3719" i="7"/>
  <c r="M837" i="7"/>
  <c r="M2308" i="7"/>
  <c r="M2972" i="7"/>
  <c r="M549" i="7"/>
  <c r="M1520" i="7"/>
  <c r="M728" i="7"/>
  <c r="M3198" i="7"/>
  <c r="M4070" i="7"/>
  <c r="M3356" i="7"/>
  <c r="M1288" i="7"/>
  <c r="M1528" i="7"/>
  <c r="M30" i="7"/>
  <c r="M1246" i="7"/>
  <c r="M1125" i="7"/>
  <c r="M1267" i="7"/>
  <c r="M4157" i="7"/>
  <c r="M4968" i="7"/>
  <c r="M2733" i="7"/>
  <c r="M271" i="7"/>
  <c r="M441" i="7"/>
  <c r="M4574" i="7"/>
  <c r="M1783" i="7"/>
  <c r="M1426" i="7"/>
  <c r="M1438" i="7"/>
  <c r="M327" i="7"/>
  <c r="M982" i="7"/>
  <c r="M4101" i="7"/>
  <c r="M4151" i="7"/>
  <c r="M3651" i="7"/>
  <c r="M3270" i="7"/>
  <c r="M2191" i="7"/>
  <c r="M1557" i="7"/>
  <c r="M2750" i="7"/>
  <c r="M1523" i="7"/>
  <c r="M4495" i="7"/>
  <c r="M2196" i="7"/>
  <c r="M4425" i="7"/>
  <c r="M4789" i="7"/>
  <c r="M2678" i="7"/>
  <c r="M2739" i="7"/>
  <c r="M613" i="7"/>
  <c r="M3088" i="7"/>
  <c r="M2418" i="7"/>
  <c r="M2317" i="7"/>
  <c r="M663" i="7"/>
  <c r="M795" i="7"/>
  <c r="M924" i="7"/>
  <c r="M2039" i="7"/>
  <c r="M4917" i="7"/>
  <c r="M1896" i="7"/>
  <c r="M1164" i="7"/>
  <c r="M3456" i="7"/>
  <c r="M2837" i="7"/>
  <c r="M1885" i="7"/>
  <c r="M643" i="7"/>
  <c r="M3887" i="7"/>
  <c r="M3158" i="7"/>
  <c r="M4828" i="7"/>
  <c r="M4001" i="7"/>
  <c r="M1927" i="7"/>
  <c r="M4694" i="7"/>
  <c r="M2991" i="7"/>
  <c r="M1364" i="7"/>
  <c r="M2195" i="7"/>
  <c r="M4276" i="7"/>
  <c r="M322" i="7"/>
  <c r="M254" i="7"/>
  <c r="M3485" i="7"/>
  <c r="M3363" i="7"/>
  <c r="M4252" i="7"/>
  <c r="M630" i="7"/>
  <c r="M2497" i="7"/>
  <c r="M1411" i="7"/>
  <c r="M1977" i="7"/>
  <c r="M2108" i="7"/>
  <c r="M3233" i="7"/>
  <c r="M3548" i="7"/>
  <c r="M822" i="7"/>
  <c r="M3650" i="7"/>
  <c r="M4752" i="7"/>
  <c r="M1318" i="7"/>
  <c r="M4739" i="7"/>
  <c r="M2943" i="7"/>
  <c r="M3749" i="7"/>
  <c r="M581" i="7"/>
  <c r="M1386" i="7"/>
  <c r="M4837" i="7"/>
  <c r="M2078" i="7"/>
  <c r="M53" i="7"/>
  <c r="M2098" i="7"/>
  <c r="M848" i="7"/>
  <c r="M4602" i="7"/>
  <c r="M1724" i="7"/>
  <c r="M3068" i="7"/>
  <c r="M3594" i="7"/>
  <c r="M1243" i="7"/>
  <c r="M1656" i="7"/>
  <c r="M3367" i="7"/>
  <c r="M1187" i="7"/>
  <c r="M95" i="7"/>
  <c r="M116" i="7"/>
  <c r="M2032" i="7"/>
  <c r="M255" i="7"/>
  <c r="M1349" i="7"/>
  <c r="M3336" i="7"/>
  <c r="M4381" i="7"/>
  <c r="M2824" i="7"/>
  <c r="M2819" i="7"/>
  <c r="M2392" i="7"/>
  <c r="M1442" i="7"/>
  <c r="M764" i="7"/>
  <c r="M2377" i="7"/>
  <c r="M2247" i="7"/>
  <c r="M3851" i="7"/>
  <c r="M4926" i="7"/>
  <c r="M3150" i="7"/>
  <c r="M118" i="7"/>
  <c r="M3144" i="7"/>
  <c r="M2636" i="7"/>
  <c r="M3172" i="7"/>
  <c r="M767" i="7"/>
  <c r="M3249" i="7"/>
  <c r="M4684" i="7"/>
  <c r="M4450" i="7"/>
  <c r="M877" i="7"/>
  <c r="M2829" i="7"/>
  <c r="M1376" i="7"/>
  <c r="M3373" i="7"/>
  <c r="M958" i="7"/>
  <c r="M4548" i="7"/>
  <c r="M620" i="7"/>
  <c r="M2931" i="7"/>
  <c r="M2800" i="7"/>
  <c r="M2069" i="7"/>
  <c r="M4947" i="7"/>
  <c r="M2176" i="7"/>
  <c r="M4668" i="7"/>
  <c r="M3670" i="7"/>
  <c r="M1664" i="7"/>
  <c r="M3759" i="7"/>
  <c r="M244" i="7"/>
  <c r="M1774" i="7"/>
  <c r="M4592" i="7"/>
  <c r="M1079" i="7"/>
  <c r="M3510" i="7"/>
  <c r="M2626" i="7"/>
  <c r="M967" i="7"/>
  <c r="M1270" i="7"/>
  <c r="M2363" i="7"/>
  <c r="M2872" i="7"/>
  <c r="M485" i="7"/>
  <c r="M4636" i="7"/>
  <c r="M1909" i="7"/>
  <c r="M4120" i="7"/>
  <c r="M4412" i="7"/>
  <c r="M3113" i="7"/>
  <c r="M4377" i="7"/>
  <c r="M1160" i="7"/>
  <c r="M3080" i="7"/>
  <c r="M3264" i="7"/>
  <c r="M400" i="7"/>
  <c r="M1088" i="7"/>
  <c r="M2164" i="7"/>
  <c r="M4167" i="7"/>
  <c r="M1563" i="7"/>
  <c r="M2005" i="7"/>
  <c r="M914" i="7"/>
  <c r="M2756" i="7"/>
  <c r="M436" i="7"/>
  <c r="M3820" i="7"/>
  <c r="M4704" i="7"/>
  <c r="M935" i="7"/>
  <c r="M4995" i="7"/>
  <c r="M50" i="7"/>
  <c r="M4673" i="7"/>
  <c r="M1146" i="7"/>
  <c r="M1020" i="7"/>
  <c r="M3540" i="7"/>
  <c r="M752" i="7"/>
  <c r="M2358" i="7"/>
  <c r="M2524" i="7"/>
  <c r="M3573" i="7"/>
  <c r="M4706" i="7"/>
  <c r="M2172" i="7"/>
  <c r="M354" i="7"/>
  <c r="M667" i="7"/>
  <c r="M4345" i="7"/>
  <c r="M4204" i="7"/>
  <c r="M4063" i="7"/>
  <c r="M1911" i="7"/>
  <c r="M973" i="7"/>
  <c r="M4820" i="7"/>
  <c r="M2740" i="7"/>
  <c r="M1420" i="7"/>
  <c r="M3035" i="7"/>
  <c r="M3787" i="7"/>
  <c r="M769" i="7"/>
  <c r="M3946" i="7"/>
  <c r="M1986" i="7"/>
  <c r="M2357" i="7"/>
  <c r="M1897" i="7"/>
  <c r="M1277" i="7"/>
  <c r="M2207" i="7"/>
  <c r="M2760" i="7"/>
  <c r="M851" i="7"/>
  <c r="M4599" i="7"/>
  <c r="M2608" i="7"/>
  <c r="M633" i="7"/>
  <c r="M2710" i="7"/>
  <c r="M1589" i="7"/>
  <c r="M1154" i="7"/>
  <c r="M3131" i="7"/>
  <c r="M71" i="7"/>
  <c r="M499" i="7"/>
  <c r="M450" i="7"/>
  <c r="M2104" i="7"/>
  <c r="M2368" i="7"/>
  <c r="M647" i="7"/>
  <c r="M473" i="7"/>
  <c r="M2327" i="7"/>
  <c r="M2747" i="7"/>
  <c r="M1257" i="7"/>
  <c r="M2236" i="7"/>
  <c r="M2556" i="7"/>
  <c r="M1477" i="7"/>
  <c r="M1172" i="7"/>
  <c r="M3275" i="7"/>
  <c r="M2727" i="7"/>
  <c r="M1135" i="7"/>
  <c r="M4672" i="7"/>
  <c r="M3823" i="7"/>
  <c r="M4507" i="7"/>
  <c r="M3720" i="7"/>
  <c r="M1043" i="7"/>
  <c r="M2347" i="7"/>
  <c r="M1845" i="7"/>
  <c r="M407" i="7"/>
  <c r="M3578" i="7"/>
  <c r="M3226" i="7"/>
  <c r="M3224" i="7"/>
  <c r="M1183" i="7"/>
  <c r="M1128" i="7"/>
  <c r="M4435" i="7"/>
  <c r="M3097" i="7"/>
  <c r="M3643" i="7"/>
  <c r="M316" i="7"/>
  <c r="M2006" i="7"/>
  <c r="M4505" i="7"/>
  <c r="M1547" i="7"/>
  <c r="M4028" i="7"/>
  <c r="M2029" i="7"/>
  <c r="M128" i="7"/>
  <c r="M4501" i="7"/>
  <c r="M3123" i="7"/>
  <c r="M1039" i="7"/>
  <c r="M93" i="7"/>
  <c r="M3544" i="7"/>
  <c r="M2638" i="7"/>
  <c r="M4299" i="7"/>
  <c r="M4846" i="7"/>
  <c r="M3996" i="7"/>
  <c r="M926" i="7"/>
  <c r="M15" i="7"/>
  <c r="M1173" i="7"/>
  <c r="M4852" i="7"/>
  <c r="M4711" i="7"/>
  <c r="M20" i="7"/>
  <c r="M2512" i="7"/>
  <c r="M916" i="7"/>
  <c r="M1406" i="7"/>
  <c r="M1012" i="7"/>
  <c r="M1761" i="7"/>
  <c r="M1091" i="7"/>
  <c r="M1033" i="7"/>
  <c r="M2171" i="7"/>
  <c r="M1317" i="7"/>
  <c r="M2513" i="7"/>
  <c r="M1764" i="7"/>
  <c r="M28" i="7"/>
  <c r="M22" i="7"/>
  <c r="M908" i="7"/>
  <c r="M1862" i="7"/>
  <c r="M3405" i="7"/>
  <c r="M2275" i="7"/>
  <c r="M3441" i="7"/>
  <c r="M522" i="7"/>
  <c r="M855" i="7"/>
  <c r="M247" i="7"/>
  <c r="M4212" i="7"/>
  <c r="M4320" i="7"/>
  <c r="M1895" i="7"/>
  <c r="M4452" i="7"/>
  <c r="M4201" i="7"/>
  <c r="M4699" i="7"/>
  <c r="M567" i="7"/>
  <c r="M3505" i="7"/>
  <c r="M2479" i="7"/>
  <c r="M2915" i="7"/>
  <c r="M673" i="7"/>
  <c r="M3250" i="7"/>
  <c r="M1162" i="7"/>
  <c r="M1928" i="7"/>
  <c r="M4691" i="7"/>
  <c r="M2161" i="7"/>
  <c r="M2952" i="7"/>
  <c r="M2466" i="7"/>
  <c r="M4273" i="7"/>
  <c r="M2394" i="7"/>
  <c r="M1759" i="7"/>
  <c r="M3475" i="7"/>
  <c r="M3724" i="7"/>
  <c r="M3791" i="7"/>
  <c r="M4516" i="7"/>
  <c r="M2212" i="7"/>
  <c r="M3622" i="7"/>
  <c r="M4944" i="7"/>
  <c r="M4996" i="7"/>
  <c r="M4762" i="7"/>
  <c r="M3567" i="7"/>
  <c r="M3438" i="7"/>
  <c r="M2222" i="7"/>
  <c r="M691" i="7"/>
  <c r="M1677" i="7"/>
  <c r="M4098" i="7"/>
  <c r="M2484" i="7"/>
  <c r="M3476" i="7"/>
  <c r="M2427" i="7"/>
  <c r="M747" i="7"/>
  <c r="M2034" i="7"/>
  <c r="M3216" i="7"/>
  <c r="M2205" i="7"/>
  <c r="M3009" i="7"/>
  <c r="M151" i="7"/>
  <c r="M4057" i="7"/>
  <c r="M3980" i="7"/>
  <c r="M844" i="7"/>
  <c r="M4370" i="7"/>
  <c r="M2570" i="7"/>
  <c r="M2148" i="7"/>
  <c r="M2106" i="7"/>
  <c r="M4209" i="7"/>
  <c r="M4644" i="7"/>
  <c r="M158" i="7"/>
  <c r="M1861" i="7"/>
  <c r="M4297" i="7"/>
  <c r="M732" i="7"/>
  <c r="M2226" i="7"/>
  <c r="M416" i="7"/>
  <c r="M1799" i="7"/>
  <c r="M1018" i="7"/>
  <c r="M4256" i="7"/>
  <c r="M2776" i="7"/>
  <c r="M2532" i="7"/>
  <c r="M299" i="7"/>
  <c r="M2201" i="7"/>
  <c r="M1999" i="7"/>
  <c r="M3426" i="7"/>
  <c r="M2836" i="7"/>
  <c r="M1344" i="7"/>
  <c r="M4622" i="7"/>
  <c r="M1070" i="7"/>
  <c r="M2461" i="7"/>
  <c r="M2160" i="7"/>
  <c r="M751" i="7"/>
  <c r="M4206" i="7"/>
  <c r="M2080" i="7"/>
  <c r="M2170" i="7"/>
  <c r="M3089" i="7"/>
  <c r="M284" i="7"/>
  <c r="M234" i="7"/>
  <c r="M1936" i="7"/>
  <c r="M1080" i="7"/>
  <c r="M498" i="7"/>
  <c r="M3074" i="7"/>
  <c r="M3521" i="7"/>
  <c r="M4465" i="7"/>
  <c r="M3959" i="7"/>
  <c r="M4469" i="7"/>
  <c r="M2406" i="7"/>
  <c r="M2071" i="7"/>
  <c r="M3230" i="7"/>
  <c r="M1060" i="7"/>
  <c r="M2716" i="7"/>
  <c r="M2257" i="7"/>
  <c r="M423" i="7"/>
  <c r="M1901" i="7"/>
  <c r="M23" i="7"/>
  <c r="M4840" i="7"/>
  <c r="M756" i="7"/>
  <c r="M1801" i="7"/>
  <c r="M4196" i="7"/>
  <c r="M4512" i="7"/>
  <c r="M1234" i="7"/>
  <c r="M1875" i="7"/>
  <c r="M1787" i="7"/>
  <c r="M2121" i="7"/>
  <c r="M3747" i="7"/>
  <c r="M3090" i="7"/>
  <c r="M2084" i="7"/>
  <c r="M986" i="7"/>
  <c r="M1937" i="7"/>
  <c r="M3385" i="7"/>
  <c r="M1107" i="7"/>
  <c r="M869" i="7"/>
  <c r="M714" i="7"/>
  <c r="M3512" i="7"/>
  <c r="M965" i="7"/>
  <c r="M1790" i="7"/>
  <c r="M4540" i="7"/>
  <c r="M803" i="7"/>
  <c r="M335" i="7"/>
  <c r="M2366" i="7"/>
  <c r="M975" i="7"/>
  <c r="M305" i="7"/>
  <c r="M2383" i="7"/>
  <c r="M2260" i="7"/>
  <c r="M3491" i="7"/>
  <c r="M2544" i="7"/>
  <c r="M2464" i="7"/>
  <c r="M2216" i="7"/>
  <c r="M2435" i="7"/>
  <c r="M1498" i="7"/>
  <c r="M2416" i="7"/>
  <c r="M4658" i="7"/>
  <c r="M3632" i="7"/>
  <c r="M596" i="7"/>
  <c r="M2736" i="7"/>
  <c r="M758" i="7"/>
  <c r="M2355" i="7"/>
  <c r="M189" i="7"/>
  <c r="M4773" i="7"/>
  <c r="M198" i="7"/>
  <c r="M389" i="7"/>
  <c r="M664" i="7"/>
  <c r="M2859" i="7"/>
  <c r="M2502" i="7"/>
  <c r="M770" i="7"/>
  <c r="M3180" i="7"/>
  <c r="M821" i="7"/>
  <c r="M1341" i="7"/>
  <c r="M2053" i="7"/>
  <c r="M3786" i="7"/>
  <c r="M1145" i="7"/>
  <c r="M4629" i="7"/>
  <c r="M1608" i="7"/>
  <c r="M3285" i="7"/>
  <c r="M2365" i="7"/>
  <c r="M4725" i="7"/>
  <c r="M3971" i="7"/>
  <c r="M2566" i="7"/>
  <c r="M2826" i="7"/>
  <c r="M2150" i="7"/>
  <c r="M2737" i="7"/>
  <c r="M78" i="7"/>
  <c r="M4498" i="7"/>
  <c r="M4306" i="7"/>
  <c r="M1175" i="7"/>
  <c r="M4608" i="7"/>
  <c r="M4461" i="7"/>
  <c r="M4391" i="7"/>
  <c r="M1967" i="7"/>
  <c r="M4442" i="7"/>
  <c r="M3429" i="7"/>
  <c r="M1574" i="7"/>
  <c r="M3352" i="7"/>
  <c r="M4078" i="7"/>
  <c r="M3799" i="7"/>
  <c r="M674" i="7"/>
  <c r="M4211" i="7"/>
  <c r="M2246" i="7"/>
  <c r="M1715" i="7"/>
  <c r="M4073" i="7"/>
  <c r="M4907" i="7"/>
  <c r="M1705" i="7"/>
  <c r="M3776" i="7"/>
  <c r="M2328" i="7"/>
  <c r="M2339" i="7"/>
  <c r="M4221" i="7"/>
  <c r="M749" i="7"/>
  <c r="M355" i="7"/>
  <c r="M4202" i="7"/>
  <c r="M4588" i="7"/>
  <c r="M4984" i="7"/>
  <c r="M798" i="7"/>
  <c r="M2901" i="7"/>
  <c r="M1567" i="7"/>
  <c r="M424" i="7"/>
  <c r="M1511" i="7"/>
  <c r="M3219" i="7"/>
  <c r="M3098" i="7"/>
  <c r="M2899" i="7"/>
  <c r="M2094" i="7"/>
  <c r="M460" i="7"/>
  <c r="M509" i="7"/>
  <c r="M3731" i="7"/>
  <c r="M3416" i="7"/>
  <c r="M656" i="7"/>
  <c r="M2757" i="7"/>
  <c r="M3914" i="7"/>
  <c r="M3904" i="7"/>
  <c r="M2346" i="7"/>
  <c r="M4283" i="7"/>
  <c r="M478" i="7"/>
  <c r="M493" i="7"/>
  <c r="M3562" i="7"/>
  <c r="M1414" i="7"/>
  <c r="M4612" i="7"/>
  <c r="M204" i="7"/>
  <c r="M3506" i="7"/>
  <c r="M2336" i="7"/>
  <c r="M561" i="7"/>
  <c r="M1455" i="7"/>
  <c r="M3402" i="7"/>
  <c r="M1613" i="7"/>
  <c r="M4695" i="7"/>
  <c r="M4068" i="7"/>
  <c r="M3982" i="7"/>
  <c r="M2402" i="7"/>
  <c r="M3312" i="7"/>
  <c r="M1742" i="7"/>
  <c r="M3195" i="7"/>
  <c r="M103" i="7"/>
  <c r="M1558" i="7"/>
  <c r="M811" i="7"/>
  <c r="M4024" i="7"/>
  <c r="M3857" i="7"/>
  <c r="M787" i="7"/>
  <c r="M2202" i="7"/>
  <c r="M49" i="7"/>
  <c r="M2192" i="7"/>
  <c r="M2628" i="7"/>
  <c r="M4539" i="7"/>
  <c r="M1793" i="7"/>
  <c r="M1392" i="7"/>
  <c r="M775" i="7"/>
  <c r="M937" i="7"/>
  <c r="M2980" i="7"/>
  <c r="M3268" i="7"/>
  <c r="M624" i="7"/>
  <c r="M1696" i="7"/>
  <c r="M4676" i="7"/>
  <c r="M252" i="7"/>
  <c r="M2169" i="7"/>
  <c r="M640" i="7"/>
  <c r="M2287" i="7"/>
  <c r="M4244" i="7"/>
  <c r="M2274" i="7"/>
  <c r="M638" i="7"/>
  <c r="M4038" i="7"/>
  <c r="M3282" i="7"/>
  <c r="M1996" i="7"/>
  <c r="M2687" i="7"/>
  <c r="M1565" i="7"/>
  <c r="M3404" i="7"/>
  <c r="M4919" i="7"/>
  <c r="M123" i="7"/>
  <c r="M1880" i="7"/>
  <c r="M3389" i="7"/>
  <c r="M4836" i="7"/>
  <c r="M2139" i="7"/>
  <c r="M2595" i="7"/>
  <c r="M801" i="7"/>
  <c r="M4979" i="7"/>
  <c r="M2200" i="7"/>
  <c r="M361" i="7"/>
  <c r="M1934" i="7"/>
  <c r="M2590" i="7"/>
  <c r="M3729" i="7"/>
  <c r="M2208" i="7"/>
  <c r="M3259" i="7"/>
  <c r="M2591" i="7"/>
  <c r="M1890" i="7"/>
  <c r="M4564" i="7"/>
  <c r="M3955" i="7"/>
  <c r="M3902" i="7"/>
  <c r="M3487" i="7"/>
  <c r="M3017" i="7"/>
  <c r="M2050" i="7"/>
  <c r="M1763" i="7"/>
  <c r="M557" i="7"/>
  <c r="M3492" i="7"/>
  <c r="M2134" i="7"/>
  <c r="M698" i="7"/>
  <c r="M3140" i="7"/>
  <c r="M4460" i="7"/>
  <c r="M4443" i="7"/>
  <c r="M411" i="7"/>
  <c r="M3072" i="7"/>
  <c r="M928" i="7"/>
  <c r="M1943" i="7"/>
  <c r="M1016" i="7"/>
  <c r="M3203" i="7"/>
  <c r="M2263" i="7"/>
  <c r="M1347" i="7"/>
  <c r="M409" i="7"/>
  <c r="M2762" i="7"/>
  <c r="M3297" i="7"/>
  <c r="M2463" i="7"/>
  <c r="M2677" i="7"/>
  <c r="M3362" i="7"/>
  <c r="M3379" i="7"/>
  <c r="M2298" i="7"/>
  <c r="M1991" i="7"/>
  <c r="M37" i="7"/>
  <c r="M1467" i="7"/>
  <c r="M2545" i="7"/>
  <c r="M4674" i="7"/>
  <c r="M4477" i="7"/>
  <c r="M1857" i="7"/>
  <c r="M2646" i="7"/>
  <c r="M2711" i="7"/>
  <c r="M384" i="7"/>
  <c r="M4141" i="7"/>
  <c r="M2375" i="7"/>
  <c r="M3843" i="7"/>
  <c r="M528" i="7"/>
  <c r="M2790" i="7"/>
  <c r="M3874" i="7"/>
  <c r="M2965" i="7"/>
  <c r="M2825" i="7"/>
  <c r="M2785" i="7"/>
  <c r="M2939" i="7"/>
  <c r="M2428" i="7"/>
  <c r="M1138" i="7"/>
  <c r="M4067" i="7"/>
  <c r="M1264" i="7"/>
  <c r="M2860" i="7"/>
  <c r="M3921" i="7"/>
  <c r="M2351" i="7"/>
  <c r="M4445" i="7"/>
  <c r="M738" i="7"/>
  <c r="M2419" i="7"/>
  <c r="M2017" i="7"/>
  <c r="M1366" i="7"/>
  <c r="M3841" i="7"/>
  <c r="M1348" i="7"/>
  <c r="M1494" i="7"/>
  <c r="M2334" i="7"/>
  <c r="M3990" i="7"/>
  <c r="M3677" i="7"/>
  <c r="M2012" i="7"/>
  <c r="M4849" i="7"/>
  <c r="M4414" i="7"/>
  <c r="M2037" i="7"/>
  <c r="M1542" i="7"/>
  <c r="M3208" i="7"/>
  <c r="M3509" i="7"/>
  <c r="M2215" i="7"/>
  <c r="M2594" i="7"/>
  <c r="M3075" i="7"/>
  <c r="M3770" i="7"/>
  <c r="M370" i="7"/>
  <c r="M2453" i="7"/>
  <c r="M1094" i="7"/>
  <c r="M3433" i="7"/>
  <c r="M3961" i="7"/>
  <c r="M938" i="7"/>
  <c r="M4002" i="7"/>
  <c r="M3758" i="7"/>
  <c r="M2140" i="7"/>
  <c r="M2022" i="7"/>
  <c r="M63" i="7"/>
  <c r="M1623" i="7"/>
  <c r="M126" i="7"/>
  <c r="M1953" i="7"/>
  <c r="M1947" i="7"/>
  <c r="M2059" i="7"/>
  <c r="M1640" i="7"/>
  <c r="M215" i="7"/>
  <c r="M718" i="7"/>
  <c r="M85" i="7"/>
  <c r="M906" i="7"/>
  <c r="M3854" i="7"/>
  <c r="M4945" i="7"/>
  <c r="M3082" i="7"/>
  <c r="M3325" i="7"/>
  <c r="M3514" i="7"/>
  <c r="M257" i="7"/>
  <c r="M1306" i="7"/>
  <c r="M1777" i="7"/>
  <c r="M793" i="7"/>
  <c r="M1214" i="7"/>
  <c r="M282" i="7"/>
  <c r="M3327" i="7"/>
  <c r="M721" i="7"/>
  <c r="M2237" i="7"/>
  <c r="M2186" i="7"/>
  <c r="M4876" i="7"/>
  <c r="M4940" i="7"/>
  <c r="M2978" i="7"/>
  <c r="M4029" i="7"/>
  <c r="M5001" i="7"/>
  <c r="M1853" i="7"/>
  <c r="M227" i="7"/>
  <c r="M1336" i="7"/>
  <c r="M2151" i="7"/>
  <c r="M1327" i="7"/>
  <c r="M1561" i="7"/>
  <c r="M676" i="7"/>
  <c r="M1744" i="7"/>
  <c r="M815" i="7"/>
  <c r="M2405" i="7"/>
  <c r="M2248" i="7"/>
  <c r="M2332" i="7"/>
  <c r="M1817" i="7"/>
  <c r="M791" i="7"/>
  <c r="M1732" i="7"/>
  <c r="M4637" i="7"/>
  <c r="M3932" i="7"/>
  <c r="M1026" i="7"/>
  <c r="M597" i="7"/>
  <c r="M2284" i="7"/>
  <c r="M1592" i="7"/>
  <c r="M477" i="7"/>
  <c r="M2705" i="7"/>
  <c r="M3635" i="7"/>
  <c r="M391" i="7"/>
  <c r="M2322" i="7"/>
  <c r="M3181" i="7"/>
  <c r="M650" i="7"/>
  <c r="M3342" i="7"/>
  <c r="M223" i="7"/>
  <c r="M2789" i="7"/>
  <c r="M3942" i="7"/>
  <c r="M1421" i="7"/>
  <c r="M199" i="7"/>
  <c r="M1709" i="7"/>
  <c r="M4289" i="7"/>
  <c r="M3752" i="7"/>
  <c r="M4071" i="7"/>
  <c r="M641" i="7"/>
  <c r="M1750" i="7"/>
  <c r="M1238" i="7"/>
  <c r="M672" i="7"/>
  <c r="M1603" i="7"/>
  <c r="M3881" i="7"/>
  <c r="M1851" i="7"/>
  <c r="M1159" i="7"/>
  <c r="M1918" i="7"/>
  <c r="M3079" i="7"/>
  <c r="M4544" i="7"/>
  <c r="M1661" i="7"/>
  <c r="M3515" i="7"/>
  <c r="M2258" i="7"/>
  <c r="M819" i="7"/>
  <c r="M1333" i="7"/>
  <c r="M3775" i="7"/>
  <c r="M3105" i="7"/>
  <c r="M4977" i="7"/>
  <c r="M969" i="7"/>
  <c r="M715" i="7"/>
  <c r="M2181" i="7"/>
  <c r="M2318" i="7"/>
  <c r="M587" i="7"/>
  <c r="M156" i="7"/>
  <c r="M3849" i="7"/>
  <c r="M4893" i="7"/>
  <c r="M1298" i="7"/>
  <c r="M4094" i="7"/>
  <c r="M4838" i="7"/>
  <c r="M1067" i="7"/>
  <c r="M2395" i="7"/>
  <c r="M1189" i="7"/>
  <c r="M746" i="7"/>
  <c r="M1833" i="7"/>
  <c r="M3606" i="7"/>
  <c r="M2523" i="7"/>
  <c r="M1754" i="7"/>
  <c r="M805" i="7"/>
  <c r="M1650" i="7"/>
  <c r="M3717" i="7"/>
  <c r="M2019" i="7"/>
  <c r="M3286" i="7"/>
  <c r="M745" i="7"/>
  <c r="M3710" i="7"/>
  <c r="M4718" i="7"/>
  <c r="M4499" i="7"/>
  <c r="M4418" i="7"/>
  <c r="M4596" i="7"/>
  <c r="M4639" i="7"/>
  <c r="M684" i="7"/>
  <c r="M1427" i="7"/>
  <c r="M3133" i="7"/>
  <c r="M133" i="7"/>
  <c r="M2294" i="7"/>
  <c r="M3245" i="7"/>
  <c r="M3569" i="7"/>
  <c r="M2305" i="7"/>
  <c r="M3546" i="7"/>
  <c r="M3127" i="7"/>
  <c r="M138" i="7"/>
  <c r="M2735" i="7"/>
  <c r="M2704" i="7"/>
  <c r="M1747" i="7"/>
  <c r="M3751" i="7"/>
  <c r="M2460" i="7"/>
  <c r="M4654" i="7"/>
  <c r="M1258" i="7"/>
  <c r="M1538" i="7"/>
  <c r="M4766" i="7"/>
  <c r="M4533" i="7"/>
  <c r="M4962" i="7"/>
  <c r="M3314" i="7"/>
  <c r="M2279" i="7"/>
  <c r="M3886" i="7"/>
  <c r="M1022" i="7"/>
  <c r="M1962" i="7"/>
  <c r="M3916" i="7"/>
  <c r="M781" i="7"/>
  <c r="M3186" i="7"/>
  <c r="M4813" i="7"/>
  <c r="M108" i="7"/>
  <c r="M1889" i="7"/>
  <c r="M96" i="7"/>
  <c r="M2110" i="7"/>
  <c r="M222" i="7"/>
  <c r="M3844" i="7"/>
  <c r="M3586" i="7"/>
  <c r="M1320" i="7"/>
  <c r="M2578" i="7"/>
  <c r="M1748" i="7"/>
  <c r="M1180" i="7"/>
  <c r="M1254" i="7"/>
  <c r="M524" i="7"/>
  <c r="M2775" i="7"/>
  <c r="M1568" i="7"/>
  <c r="M591" i="7"/>
  <c r="M4287" i="7"/>
  <c r="M4046" i="7"/>
  <c r="M2715" i="7"/>
  <c r="M808" i="7"/>
  <c r="M174" i="7"/>
  <c r="M4604" i="7"/>
  <c r="M4030" i="7"/>
  <c r="M3591" i="7"/>
  <c r="M3547" i="7"/>
  <c r="M3589" i="7"/>
  <c r="M2045" i="7"/>
  <c r="M2907" i="7"/>
  <c r="M2913" i="7"/>
  <c r="M4160" i="7"/>
  <c r="M1275" i="7"/>
  <c r="M2541" i="7"/>
  <c r="M1037" i="7"/>
  <c r="M4003" i="7"/>
  <c r="M1448" i="7"/>
  <c r="M3358" i="7"/>
  <c r="M2976" i="7"/>
  <c r="M1716" i="7"/>
  <c r="M3058" i="7"/>
  <c r="M4026" i="7"/>
  <c r="M2997" i="7"/>
  <c r="M3812" i="7"/>
  <c r="M4669" i="7"/>
  <c r="M2699" i="7"/>
  <c r="M3954" i="7"/>
  <c r="M1657" i="7"/>
  <c r="M3574" i="7"/>
  <c r="M3331" i="7"/>
  <c r="M2085" i="7"/>
  <c r="M2115" i="7"/>
  <c r="M3826" i="7"/>
  <c r="M2720" i="7"/>
  <c r="M1666" i="7"/>
  <c r="M4036" i="7"/>
  <c r="M955" i="7"/>
  <c r="M2013" i="7"/>
  <c r="M2925" i="7"/>
  <c r="M3288" i="7"/>
  <c r="M4173" i="7"/>
  <c r="M2725" i="7"/>
  <c r="M4754" i="7"/>
  <c r="M87" i="7"/>
  <c r="M385" i="7"/>
  <c r="M2180" i="7"/>
  <c r="M1167" i="7"/>
  <c r="M2089" i="7"/>
  <c r="M722" i="7"/>
  <c r="M4373" i="7"/>
  <c r="M412" i="7"/>
  <c r="M4361" i="7"/>
  <c r="M2535" i="7"/>
  <c r="M1305" i="7"/>
  <c r="M1682" i="7"/>
  <c r="M4218" i="7"/>
  <c r="M2378" i="7"/>
  <c r="M4178" i="7"/>
  <c r="M2184" i="7"/>
  <c r="M2555" i="7"/>
  <c r="M2643" i="7"/>
  <c r="M230" i="7"/>
  <c r="M1476" i="7"/>
  <c r="M3698" i="7"/>
  <c r="M292" i="7"/>
  <c r="M72" i="7"/>
  <c r="M3987" i="7"/>
  <c r="M761" i="7"/>
  <c r="M474" i="7"/>
  <c r="M2880" i="7"/>
  <c r="M580" i="7"/>
  <c r="M1152" i="7"/>
  <c r="M1871" i="7"/>
  <c r="M2116" i="7"/>
  <c r="M834" i="7"/>
  <c r="M3458" i="7"/>
  <c r="M3993" i="7"/>
  <c r="M1054" i="7"/>
  <c r="M3142" i="7"/>
  <c r="M3477" i="7"/>
  <c r="M1335" i="7"/>
  <c r="M3377" i="7"/>
  <c r="M131" i="7"/>
  <c r="M3859" i="7"/>
  <c r="M29" i="7"/>
  <c r="M141" i="7"/>
  <c r="M1688" i="7"/>
  <c r="M2010" i="7"/>
  <c r="M3006" i="7"/>
  <c r="M2434" i="7"/>
  <c r="M4088" i="7"/>
  <c r="M2417" i="7"/>
  <c r="M2044" i="7"/>
  <c r="M1055" i="7"/>
  <c r="M1846" i="7"/>
  <c r="M2123" i="7"/>
  <c r="M1324" i="7"/>
  <c r="M4360" i="7"/>
  <c r="M1413" i="7"/>
  <c r="M2452" i="7"/>
  <c r="M1342" i="7"/>
  <c r="M757" i="7"/>
  <c r="M4376" i="7"/>
  <c r="M2753" i="7"/>
  <c r="M3238" i="7"/>
  <c r="M1304" i="7"/>
  <c r="M1368" i="7"/>
  <c r="M2942" i="7"/>
  <c r="M4140" i="7"/>
  <c r="M4908" i="7"/>
  <c r="M3298" i="7"/>
  <c r="M1698" i="7"/>
  <c r="M2491" i="7"/>
  <c r="M4772" i="7"/>
  <c r="M1972" i="7"/>
  <c r="M4150" i="7"/>
  <c r="M3187" i="7"/>
  <c r="M4327" i="7"/>
  <c r="M4052" i="7"/>
  <c r="M2882" i="7"/>
  <c r="M575" i="7"/>
  <c r="M2476" i="7"/>
  <c r="M2067" i="7"/>
  <c r="M1689" i="7"/>
  <c r="M2101" i="7"/>
  <c r="M1090" i="7"/>
  <c r="M4372" i="7"/>
  <c r="M4344" i="7"/>
  <c r="M1163" i="7"/>
  <c r="M3206" i="7"/>
  <c r="M2004" i="7"/>
  <c r="M4305" i="7"/>
  <c r="M4835" i="7"/>
  <c r="M3762" i="7"/>
  <c r="M876" i="7"/>
  <c r="M4286" i="7"/>
  <c r="M1330" i="7"/>
  <c r="M4922" i="7"/>
  <c r="M1507" i="7"/>
  <c r="M3869" i="7"/>
  <c r="M962" i="7"/>
  <c r="M2065" i="7"/>
  <c r="M2175" i="7"/>
  <c r="M658" i="7"/>
  <c r="M1190" i="7"/>
  <c r="M2560" i="7"/>
  <c r="M4768" i="7"/>
  <c r="M4526" i="7"/>
  <c r="M2146" i="7"/>
  <c r="M659" i="7"/>
  <c r="M396" i="7"/>
  <c r="M1749" i="7"/>
  <c r="M19" i="7"/>
  <c r="M332" i="7"/>
  <c r="M2948" i="7"/>
  <c r="M442" i="7"/>
  <c r="M4438" i="7"/>
  <c r="M3016" i="7"/>
  <c r="M2410" i="7"/>
  <c r="M2444" i="7"/>
  <c r="M4239" i="7"/>
  <c r="M2230" i="7"/>
  <c r="M2386" i="7"/>
  <c r="M3576" i="7"/>
  <c r="M2214" i="7"/>
  <c r="M4757" i="7"/>
  <c r="M3153" i="7"/>
  <c r="M1436" i="7"/>
  <c r="M3353" i="7"/>
  <c r="M3448" i="7"/>
  <c r="M1958" i="7"/>
  <c r="M1968" i="7"/>
  <c r="M2778" i="7"/>
  <c r="M1373" i="7"/>
  <c r="M3242" i="7"/>
  <c r="M2567" i="7"/>
  <c r="M3977" i="7"/>
  <c r="M2391" i="7"/>
  <c r="M1850" i="7"/>
  <c r="M1371" i="7"/>
  <c r="M3734" i="7"/>
  <c r="M1712" i="7"/>
  <c r="M3634" i="7"/>
  <c r="M1191" i="7"/>
  <c r="M884" i="7"/>
  <c r="M3334" i="7"/>
  <c r="M3095" i="7"/>
  <c r="M3495" i="7"/>
  <c r="M264" i="7"/>
  <c r="M394" i="7"/>
  <c r="M4262" i="7"/>
  <c r="M1181" i="7"/>
  <c r="M1052" i="7"/>
  <c r="M809" i="7"/>
  <c r="M1984" i="7"/>
  <c r="M4758" i="7"/>
  <c r="M4726" i="7"/>
  <c r="M4199" i="7"/>
  <c r="M4269" i="7"/>
  <c r="M4511" i="7"/>
  <c r="M1905" i="7"/>
  <c r="M1536" i="7"/>
  <c r="M228" i="7"/>
  <c r="M3978" i="7"/>
  <c r="M3754" i="7"/>
  <c r="M833" i="7"/>
  <c r="M3357" i="7"/>
  <c r="M2133" i="7"/>
  <c r="M3437" i="7"/>
  <c r="M1843" i="7"/>
  <c r="M4058" i="7"/>
  <c r="M2048" i="7"/>
  <c r="M1865" i="7"/>
  <c r="M142" i="7"/>
  <c r="M2329" i="7"/>
  <c r="M4973" i="7"/>
  <c r="M2480" i="7"/>
  <c r="M532" i="7"/>
  <c r="M480" i="7"/>
  <c r="M3611" i="7"/>
  <c r="M4814" i="7"/>
  <c r="M2119" i="7"/>
  <c r="M4607" i="7"/>
  <c r="M1852" i="7"/>
  <c r="M2658" i="7"/>
  <c r="M31" i="7"/>
  <c r="M1808" i="7"/>
  <c r="M2315" i="7"/>
  <c r="M941" i="7"/>
  <c r="M2666" i="7"/>
  <c r="M618" i="7"/>
  <c r="M3010" i="7"/>
  <c r="M2881" i="7"/>
  <c r="M2173" i="7"/>
  <c r="M666" i="7"/>
  <c r="M4011" i="7"/>
  <c r="M74" i="7"/>
  <c r="M1954" i="7"/>
  <c r="M1611" i="7"/>
  <c r="M274" i="7"/>
  <c r="M704" i="7"/>
  <c r="M2695" i="7"/>
  <c r="M4724" i="7"/>
  <c r="M2703" i="7"/>
  <c r="M2701" i="7"/>
  <c r="M497" i="7"/>
  <c r="M4858" i="7"/>
  <c r="M3236" i="7"/>
  <c r="M2547" i="7"/>
  <c r="M1910" i="7"/>
  <c r="M4861" i="7"/>
  <c r="M2390" i="7"/>
  <c r="M2683" i="7"/>
  <c r="M2644" i="7"/>
  <c r="M3568" i="7"/>
  <c r="M1526" i="7"/>
  <c r="M3445" i="7"/>
  <c r="M1994" i="7"/>
  <c r="M3279" i="7"/>
  <c r="M920" i="7"/>
  <c r="M2822" i="7"/>
  <c r="M3486" i="7"/>
  <c r="M2031" i="7"/>
  <c r="M930" i="7"/>
  <c r="M4580" i="7"/>
  <c r="M771" i="7"/>
  <c r="M4080" i="7"/>
  <c r="M4233" i="7"/>
  <c r="M2345" i="7"/>
  <c r="M594" i="7"/>
  <c r="M4818" i="7"/>
  <c r="M2426" i="7"/>
  <c r="M1286" i="7"/>
  <c r="M3050" i="7"/>
  <c r="M2446" i="7"/>
  <c r="M4470" i="7"/>
  <c r="M1201" i="7"/>
  <c r="M1548" i="7"/>
  <c r="M1856" i="7"/>
  <c r="M2283" i="7"/>
  <c r="M1687" i="7"/>
  <c r="M1218" i="7"/>
  <c r="M2232" i="7"/>
  <c r="M2717" i="7"/>
  <c r="M2576" i="7"/>
  <c r="M3121" i="7"/>
  <c r="M1998" i="7"/>
  <c r="M4270" i="7"/>
  <c r="M4263" i="7"/>
  <c r="M3875" i="7"/>
  <c r="M1858" i="7"/>
  <c r="M4086" i="7"/>
  <c r="M1756" i="7"/>
  <c r="M1614" i="7"/>
  <c r="M1148" i="7"/>
  <c r="M337" i="7"/>
  <c r="M1515" i="7"/>
  <c r="M4721" i="7"/>
  <c r="M1262" i="7"/>
  <c r="M4426" i="7"/>
  <c r="M1797" i="7"/>
  <c r="M4631" i="7"/>
  <c r="M3704" i="7"/>
  <c r="M3251" i="7"/>
  <c r="M996" i="7"/>
  <c r="M766" i="7"/>
  <c r="M1615" i="7"/>
  <c r="M2543" i="7"/>
  <c r="M168" i="7"/>
  <c r="M2593" i="7"/>
  <c r="M1157" i="7"/>
  <c r="M25" i="7"/>
  <c r="M1956" i="7"/>
  <c r="M466" i="7"/>
  <c r="M4532" i="7"/>
  <c r="M806" i="7"/>
  <c r="M681" i="7"/>
  <c r="M127" i="7"/>
  <c r="M2616" i="7"/>
  <c r="M1810" i="7"/>
  <c r="M2599" i="7"/>
  <c r="M1260" i="7"/>
  <c r="M1035" i="7"/>
  <c r="M921" i="7"/>
  <c r="M3947" i="7"/>
  <c r="M1011" i="7"/>
  <c r="M572" i="7"/>
  <c r="M501" i="7"/>
  <c r="M82" i="7"/>
  <c r="M3656" i="7"/>
  <c r="M298" i="7"/>
  <c r="M3269" i="7"/>
  <c r="M328" i="7"/>
  <c r="M4354" i="7"/>
  <c r="M2271" i="7"/>
  <c r="M4585" i="7"/>
  <c r="M1454" i="7"/>
  <c r="M3119" i="7"/>
  <c r="M866" i="7"/>
  <c r="M1821" i="7"/>
  <c r="M2000" i="7"/>
  <c r="M120" i="7"/>
  <c r="M2802" i="7"/>
  <c r="M4863" i="7"/>
  <c r="M2838" i="7"/>
  <c r="M3360" i="7"/>
  <c r="M2996" i="7"/>
  <c r="M873" i="7"/>
  <c r="M4226" i="7"/>
  <c r="M2185" i="7"/>
  <c r="M3900" i="7"/>
  <c r="M3571" i="7"/>
  <c r="M1205" i="7"/>
  <c r="M1144" i="7"/>
  <c r="M1447" i="7"/>
  <c r="M270" i="7"/>
  <c r="M699" i="7"/>
  <c r="M646" i="7"/>
  <c r="M933" i="7"/>
  <c r="M4423" i="7"/>
  <c r="M4862" i="7"/>
  <c r="M1076" i="7"/>
  <c r="M1780" i="7"/>
  <c r="M1315" i="7"/>
  <c r="M2469" i="7"/>
  <c r="M2689" i="7"/>
  <c r="M277" i="7"/>
  <c r="M1023" i="7"/>
  <c r="M4898" i="7"/>
  <c r="M1765" i="7"/>
  <c r="M1505" i="7"/>
  <c r="M3111" i="7"/>
  <c r="M1219" i="7"/>
  <c r="M4208" i="7"/>
  <c r="M2708" i="7"/>
  <c r="M1400" i="7"/>
  <c r="M2730" i="7"/>
  <c r="M205" i="7"/>
  <c r="M3662" i="7"/>
  <c r="M3985" i="7"/>
  <c r="M3442" i="7"/>
  <c r="M1778" i="7"/>
  <c r="M3903" i="7"/>
  <c r="M1701" i="7"/>
  <c r="M3769" i="7"/>
  <c r="M397" i="7"/>
  <c r="M3834" i="7"/>
  <c r="M4788" i="7"/>
  <c r="M3109" i="7"/>
  <c r="M2623" i="7"/>
  <c r="M185" i="7"/>
  <c r="M739" i="7"/>
  <c r="M2459" i="7"/>
  <c r="M1253" i="7"/>
  <c r="M4993" i="7"/>
  <c r="M1369" i="7"/>
  <c r="M3737" i="7"/>
  <c r="M1978" i="7"/>
  <c r="M1591" i="7"/>
  <c r="M918" i="7"/>
  <c r="M3612" i="7"/>
  <c r="M831" i="7"/>
  <c r="M854" i="7"/>
  <c r="M2971" i="7"/>
  <c r="M2384" i="7"/>
  <c r="M2796" i="7"/>
  <c r="M4079" i="7"/>
  <c r="M4190" i="7"/>
  <c r="M4523" i="7"/>
  <c r="M3727" i="7"/>
  <c r="M3435" i="7"/>
  <c r="M2422" i="7"/>
  <c r="M3722" i="7"/>
  <c r="M3450" i="7"/>
  <c r="M894" i="7"/>
  <c r="M4690" i="7"/>
  <c r="M610" i="7"/>
  <c r="M4341" i="7"/>
  <c r="M2640" i="7"/>
  <c r="M2090" i="7"/>
  <c r="M857" i="7"/>
  <c r="M535" i="7"/>
  <c r="M469" i="7"/>
  <c r="M1699" i="7"/>
  <c r="M3644" i="7"/>
  <c r="M754" i="7"/>
  <c r="M1894" i="7"/>
  <c r="M4701" i="7"/>
  <c r="M3025" i="7"/>
  <c r="M3696" i="7"/>
  <c r="M777" i="7"/>
  <c r="M4020" i="7"/>
  <c r="M3049" i="7"/>
  <c r="M112" i="7"/>
  <c r="M4217" i="7"/>
  <c r="M1495" i="7"/>
  <c r="M3624" i="7"/>
  <c r="M1409" i="7"/>
  <c r="M1263" i="7"/>
  <c r="M4983" i="7"/>
  <c r="M1584" i="7"/>
  <c r="M635" i="7"/>
  <c r="M4554" i="7"/>
  <c r="M3817" i="7"/>
  <c r="M1458" i="7"/>
  <c r="M4524" i="7"/>
  <c r="M657" i="7"/>
  <c r="M1659" i="7"/>
  <c r="M2807" i="7"/>
  <c r="M693" i="7"/>
  <c r="M3308" i="7"/>
  <c r="M3765" i="7"/>
  <c r="M3222" i="7"/>
  <c r="M1751" i="7"/>
  <c r="M1792" i="7"/>
  <c r="M3465" i="7"/>
  <c r="M2348" i="7"/>
  <c r="M4874" i="7"/>
  <c r="M1887" i="7"/>
  <c r="M3878" i="7"/>
  <c r="M4795" i="7"/>
  <c r="M429" i="7"/>
  <c r="M3293" i="7"/>
  <c r="M3232" i="7"/>
  <c r="M369" i="7"/>
  <c r="M365" i="7"/>
  <c r="M2908" i="7"/>
  <c r="M1229" i="7"/>
  <c r="M1287" i="7"/>
  <c r="M845" i="7"/>
  <c r="M4890" i="7"/>
  <c r="M4473" i="7"/>
  <c r="M984" i="7"/>
  <c r="M1948" i="7"/>
  <c r="M54" i="7"/>
  <c r="M4655" i="7"/>
  <c r="M878" i="7"/>
  <c r="M4379" i="7"/>
  <c r="M4335" i="7"/>
  <c r="M1013" i="7"/>
  <c r="M1451" i="7"/>
  <c r="M3395" i="7"/>
  <c r="M2113" i="7"/>
  <c r="M1042" i="7"/>
  <c r="M2999" i="7"/>
  <c r="M4393" i="7"/>
  <c r="M200" i="7"/>
  <c r="M1401" i="7"/>
  <c r="M2709" i="7"/>
  <c r="M4194" i="7"/>
  <c r="M1462" i="7"/>
  <c r="M1942" i="7"/>
  <c r="M2534" i="7"/>
  <c r="M2696" i="7"/>
  <c r="M2936" i="7"/>
  <c r="M3170" i="7"/>
  <c r="M4222" i="7"/>
  <c r="M2635" i="7"/>
  <c r="M3583" i="7"/>
  <c r="M1101" i="7"/>
  <c r="M856" i="7"/>
  <c r="M2421" i="7"/>
  <c r="M4821" i="7"/>
  <c r="M776" i="7"/>
  <c r="M2231" i="7"/>
  <c r="M4310" i="7"/>
  <c r="M3888" i="7"/>
  <c r="M3923" i="7"/>
  <c r="M903" i="7"/>
  <c r="M569" i="7"/>
  <c r="M3026" i="7"/>
  <c r="M2103" i="7"/>
  <c r="M2898" i="7"/>
  <c r="M3701" i="7"/>
  <c r="M1073" i="7"/>
  <c r="M2158" i="7"/>
  <c r="M3657" i="7"/>
  <c r="M4125" i="7"/>
  <c r="M550" i="7"/>
  <c r="M146" i="7"/>
  <c r="M2179" i="7"/>
  <c r="M496" i="7"/>
  <c r="M3451" i="7"/>
  <c r="M2364" i="7"/>
  <c r="M1370" i="7"/>
  <c r="M326" i="7"/>
  <c r="M336" i="7"/>
  <c r="M2388" i="7"/>
  <c r="M1586" i="7"/>
  <c r="M1543" i="7"/>
  <c r="M846" i="7"/>
  <c r="M2483" i="7"/>
  <c r="M1345" i="7"/>
  <c r="M4424" i="7"/>
  <c r="M1423" i="7"/>
  <c r="M2774" i="7"/>
  <c r="M534" i="7"/>
  <c r="M1319" i="7"/>
  <c r="M4127" i="7"/>
  <c r="M4534" i="7"/>
  <c r="M832" i="7"/>
  <c r="M4313" i="7"/>
  <c r="M4457" i="7"/>
  <c r="M3705" i="7"/>
  <c r="M1740" i="7"/>
  <c r="M1573" i="7"/>
  <c r="M2412" i="7"/>
  <c r="M2781" i="7"/>
  <c r="M790" i="7"/>
  <c r="M4860" i="7"/>
  <c r="M2611" i="7"/>
  <c r="M4595" i="7"/>
  <c r="M527" i="7"/>
  <c r="M1007" i="7"/>
  <c r="M1681" i="7"/>
  <c r="M2921" i="7"/>
  <c r="M268" i="7"/>
  <c r="M936" i="7"/>
  <c r="M3781" i="7"/>
  <c r="M4225" i="7"/>
  <c r="M1580" i="7"/>
  <c r="M4045" i="7"/>
  <c r="M4800" i="7"/>
  <c r="M2906" i="7"/>
  <c r="M4384" i="7"/>
  <c r="M2797" i="7"/>
  <c r="M4347" i="7"/>
  <c r="M923" i="7"/>
  <c r="M3273" i="7"/>
  <c r="M2655" i="7"/>
  <c r="M3469" i="7"/>
  <c r="M4459" i="7"/>
  <c r="M4494" i="7"/>
  <c r="M4060" i="7"/>
  <c r="M4478" i="7"/>
  <c r="M683" i="7"/>
  <c r="M564" i="7"/>
  <c r="M2732" i="7"/>
  <c r="M3968" i="7"/>
  <c r="M3627" i="7"/>
  <c r="M830" i="7"/>
  <c r="M1537" i="7"/>
  <c r="M4918" i="7"/>
  <c r="M3042" i="7"/>
  <c r="M3783" i="7"/>
  <c r="M21" i="7"/>
  <c r="M2525" i="7"/>
  <c r="M3370" i="7"/>
  <c r="M3094" i="7"/>
  <c r="M1308" i="7"/>
  <c r="M1622" i="7"/>
  <c r="M1680" i="7"/>
  <c r="M3455" i="7"/>
  <c r="M1669" i="7"/>
  <c r="M802" i="7"/>
  <c r="M3184" i="7"/>
  <c r="M2131" i="7"/>
  <c r="M1599" i="7"/>
  <c r="M3534" i="7"/>
  <c r="M1271" i="7"/>
  <c r="M2321" i="7"/>
  <c r="M3214" i="7"/>
  <c r="M2652" i="7"/>
  <c r="M1117" i="7"/>
  <c r="M2127" i="7"/>
  <c r="M1550" i="7"/>
  <c r="M2300" i="7"/>
  <c r="M1700" i="7"/>
  <c r="M4714" i="7"/>
  <c r="M2985" i="7"/>
  <c r="M4738" i="7"/>
  <c r="M1405" i="7"/>
  <c r="M4503" i="7"/>
  <c r="M4627" i="7"/>
  <c r="M1419" i="7"/>
  <c r="M904" i="7"/>
  <c r="M4164" i="7"/>
  <c r="M3602" i="7"/>
  <c r="M3175" i="7"/>
  <c r="M2998" i="7"/>
  <c r="M2767" i="7"/>
  <c r="M3147" i="7"/>
  <c r="M944" i="7"/>
  <c r="M932" i="7"/>
  <c r="M4007" i="7"/>
  <c r="M3868" i="7"/>
  <c r="M1915" i="7"/>
  <c r="M546" i="7"/>
  <c r="M3943" i="7"/>
  <c r="M4730" i="7"/>
  <c r="M4142" i="7"/>
  <c r="M4420" i="7"/>
  <c r="M4356" i="7"/>
  <c r="M3071" i="7"/>
  <c r="M1178" i="7"/>
  <c r="M4295" i="7"/>
  <c r="M2326" i="7"/>
  <c r="M4400" i="7"/>
  <c r="M3256" i="7"/>
  <c r="M992" i="7"/>
  <c r="M931" i="7"/>
  <c r="M1053" i="7"/>
  <c r="M3577" i="7"/>
  <c r="M2097" i="7"/>
  <c r="M3375" i="7"/>
  <c r="M4300" i="7"/>
  <c r="M3329" i="7"/>
  <c r="M4159" i="7"/>
  <c r="M4717" i="7"/>
  <c r="M1360" i="7"/>
  <c r="M3013" i="7"/>
  <c r="M2766" i="7"/>
  <c r="M1029" i="7"/>
  <c r="M3899" i="7"/>
  <c r="M1501" i="7"/>
  <c r="M4517" i="7"/>
  <c r="M1192" i="7"/>
  <c r="M4284" i="7"/>
  <c r="M4308" i="7"/>
  <c r="M2293" i="7"/>
  <c r="M3572" i="7"/>
  <c r="M206" i="7"/>
  <c r="M765" i="7"/>
  <c r="M4247" i="7"/>
  <c r="M2494" i="7"/>
  <c r="M2147" i="7"/>
  <c r="M1949" i="7"/>
  <c r="M2845" i="7"/>
  <c r="M2582" i="7"/>
  <c r="M181" i="7"/>
  <c r="M2875" i="7"/>
  <c r="M3973" i="7"/>
  <c r="M1045" i="7"/>
  <c r="M1514" i="7"/>
  <c r="M2442" i="7"/>
  <c r="M13" i="7"/>
  <c r="M827" i="7"/>
  <c r="M1796" i="7"/>
  <c r="M3411" i="7"/>
  <c r="M1973" i="7"/>
  <c r="M1309" i="7"/>
  <c r="M1099" i="7"/>
  <c r="M4429" i="7"/>
  <c r="M2550" i="7"/>
  <c r="M3945" i="7"/>
  <c r="M1473" i="7"/>
  <c r="M1403" i="7"/>
  <c r="M3162" i="7"/>
  <c r="M3283" i="7"/>
  <c r="M1645" i="7"/>
  <c r="M3630" i="7"/>
  <c r="M2794" i="7"/>
  <c r="M1273" i="7"/>
  <c r="M1590" i="7"/>
  <c r="M4502" i="7"/>
  <c r="M4333" i="7"/>
  <c r="M896" i="7"/>
  <c r="M3975" i="7"/>
  <c r="M4939" i="7"/>
  <c r="M794" i="7"/>
  <c r="M990" i="7"/>
  <c r="M216" i="7"/>
  <c r="M4825" i="7"/>
  <c r="M2249" i="7"/>
  <c r="M2562" i="7"/>
  <c r="M4683" i="7"/>
  <c r="M3585" i="7"/>
  <c r="M860" i="7"/>
  <c r="M4198" i="7"/>
  <c r="M579" i="7"/>
  <c r="M910" i="7"/>
  <c r="M1410" i="7"/>
  <c r="M3479" i="7"/>
  <c r="M2002" i="7"/>
  <c r="M4449" i="7"/>
  <c r="M55" i="7"/>
  <c r="M2367" i="7"/>
  <c r="M3383" i="7"/>
  <c r="M3929" i="7"/>
  <c r="M1247" i="7"/>
  <c r="M2960" i="7"/>
  <c r="M3683" i="7"/>
  <c r="M606" i="7"/>
  <c r="M1297" i="7"/>
  <c r="M4513" i="7"/>
  <c r="M4928" i="7"/>
  <c r="M3669" i="7"/>
  <c r="M927" i="7"/>
  <c r="M4087" i="7"/>
  <c r="M1047" i="7"/>
  <c r="M1081" i="7"/>
  <c r="M3592" i="7"/>
  <c r="M3813" i="7"/>
  <c r="M3032" i="7"/>
  <c r="M2679" i="7"/>
  <c r="M2856" i="7"/>
  <c r="M2199" i="7"/>
  <c r="M3913" i="7"/>
  <c r="M1521" i="7"/>
  <c r="M4776" i="7"/>
  <c r="M2609" i="7"/>
  <c r="M1546" i="7"/>
  <c r="M3964" i="7"/>
  <c r="M2073" i="7"/>
  <c r="M2839" i="7"/>
  <c r="M2061" i="7"/>
  <c r="M121" i="7"/>
  <c r="M1674" i="7"/>
  <c r="M3992" i="7"/>
  <c r="M1941" i="7"/>
  <c r="M2118" i="7"/>
  <c r="M4847" i="7"/>
  <c r="M2811" i="7"/>
  <c r="M2369" i="7"/>
  <c r="M2337" i="7"/>
  <c r="M4203" i="7"/>
  <c r="M2083" i="7"/>
  <c r="M3045" i="7"/>
  <c r="M712" i="7"/>
  <c r="M1236" i="7"/>
  <c r="M2902" i="7"/>
  <c r="M2407" i="7"/>
  <c r="M3376" i="7"/>
  <c r="M2299" i="7"/>
  <c r="M4343" i="7"/>
  <c r="M2587" i="7"/>
  <c r="M2374" i="7"/>
  <c r="M980" i="7"/>
  <c r="M1914" i="7"/>
  <c r="M4688" i="7"/>
  <c r="M3825" i="7"/>
  <c r="M3115" i="7"/>
  <c r="M892" i="7"/>
  <c r="M2306" i="7"/>
  <c r="M3152" i="7"/>
  <c r="M1660" i="7"/>
  <c r="M3718" i="7"/>
  <c r="M2311" i="7"/>
  <c r="M1170" i="7"/>
  <c r="M4368" i="7"/>
  <c r="M190" i="7"/>
  <c r="M1299" i="7"/>
  <c r="M1694" i="7"/>
  <c r="M4742" i="7"/>
  <c r="M4815" i="7"/>
  <c r="M415" i="7"/>
  <c r="M1151" i="7"/>
  <c r="M4575" i="7"/>
  <c r="M195" i="7"/>
  <c r="M2731" i="7"/>
  <c r="M2413" i="7"/>
  <c r="M849" i="7"/>
  <c r="M417" i="7"/>
  <c r="M1025" i="7"/>
  <c r="M1355" i="7"/>
  <c r="M170" i="7"/>
  <c r="M1965" i="7"/>
  <c r="M511" i="7"/>
  <c r="M52" i="7"/>
  <c r="M874" i="7"/>
  <c r="M2764" i="7"/>
  <c r="M3252" i="7"/>
  <c r="M2189" i="7"/>
  <c r="M4109" i="7"/>
  <c r="M1987" i="7"/>
  <c r="M4555" i="7"/>
  <c r="M1539" i="7"/>
  <c r="M1136" i="7"/>
  <c r="M1182" i="7"/>
  <c r="M1283" i="7"/>
  <c r="M1925" i="7"/>
  <c r="M226" i="7"/>
  <c r="M945" i="7"/>
  <c r="M4934" i="7"/>
  <c r="M152" i="7"/>
  <c r="M3829" i="7"/>
  <c r="M4538" i="7"/>
  <c r="M171" i="7"/>
  <c r="M2569" i="7"/>
  <c r="M1566" i="7"/>
  <c r="M773" i="7"/>
  <c r="M2409" i="7"/>
  <c r="M1733" i="7"/>
  <c r="M4727" i="7"/>
  <c r="M3889" i="7"/>
  <c r="M3935" i="7"/>
  <c r="M2432" i="7"/>
  <c r="M2734" i="7"/>
  <c r="M434" i="7"/>
  <c r="M627" i="7"/>
  <c r="M2719" i="7"/>
  <c r="M2919" i="7"/>
  <c r="M4095" i="7"/>
  <c r="M1269" i="7"/>
  <c r="M886" i="7"/>
  <c r="M3730" i="7"/>
  <c r="M899" i="7"/>
  <c r="M3073" i="7"/>
  <c r="M3201" i="7"/>
  <c r="M2408" i="7"/>
  <c r="M3240" i="7"/>
  <c r="M3159" i="7"/>
  <c r="M3636" i="7"/>
  <c r="M3620" i="7"/>
  <c r="M514" i="7"/>
  <c r="M331" i="7"/>
  <c r="M2445" i="7"/>
  <c r="M1930" i="7"/>
  <c r="M3440" i="7"/>
  <c r="M1350" i="7"/>
  <c r="M2316" i="7"/>
  <c r="M4102" i="7"/>
  <c r="M1620" i="7"/>
  <c r="M4089" i="7"/>
  <c r="M3425" i="7"/>
  <c r="M817" i="7"/>
  <c r="M144" i="7"/>
  <c r="M61" i="7"/>
  <c r="M364" i="7"/>
  <c r="M4290" i="7"/>
  <c r="M2953" i="7"/>
  <c r="M1250" i="7"/>
  <c r="M1597" i="7"/>
  <c r="M1899" i="7"/>
  <c r="M2221" i="7"/>
  <c r="M2105" i="7"/>
  <c r="M2572" i="7"/>
  <c r="M2784" i="7"/>
  <c r="M159" i="7"/>
  <c r="M3393" i="7"/>
  <c r="M2340" i="7"/>
  <c r="M1078" i="7"/>
  <c r="M3919" i="7"/>
  <c r="M4130" i="7"/>
  <c r="M3640" i="7"/>
  <c r="M2649" i="7"/>
  <c r="M2077" i="7"/>
  <c r="M2507" i="7"/>
  <c r="M495" i="7"/>
  <c r="M1524" i="7"/>
  <c r="M1533" i="7"/>
  <c r="M4696" i="7"/>
  <c r="M4671" i="7"/>
  <c r="M1483" i="7"/>
  <c r="M4439" i="7"/>
  <c r="M219" i="7"/>
  <c r="M3742" i="7"/>
  <c r="M2261" i="7"/>
  <c r="M3165" i="7"/>
  <c r="M2303" i="7"/>
  <c r="M2571" i="7"/>
  <c r="M2162" i="7"/>
  <c r="M951" i="7"/>
  <c r="M3101" i="7"/>
  <c r="M1803" i="7"/>
  <c r="M759" i="7"/>
  <c r="M804" i="7"/>
  <c r="M139" i="7"/>
  <c r="M1019" i="7"/>
  <c r="M3736" i="7"/>
  <c r="M1444" i="7"/>
  <c r="M1873" i="7"/>
  <c r="M1103" i="7"/>
  <c r="M2239" i="7"/>
  <c r="M2589" i="7"/>
  <c r="M2809" i="7"/>
  <c r="M870" i="7"/>
  <c r="M1805" i="7"/>
  <c r="M1142" i="7"/>
  <c r="M3067" i="7"/>
  <c r="M3655" i="7"/>
  <c r="M2944" i="7"/>
  <c r="M1248" i="7"/>
  <c r="M2552" i="7"/>
  <c r="M1612" i="7"/>
  <c r="M3278" i="7"/>
  <c r="M4294" i="7"/>
  <c r="M682" i="7"/>
  <c r="M2243" i="7"/>
  <c r="M3421" i="7"/>
  <c r="M1963" i="7"/>
  <c r="M780" i="7"/>
  <c r="M2892" i="7"/>
  <c r="M2458" i="7"/>
  <c r="M2920" i="7"/>
  <c r="M130" i="7"/>
  <c r="M3725" i="7"/>
  <c r="M1459" i="7"/>
  <c r="M4319" i="7"/>
  <c r="M654" i="7"/>
  <c r="M2088" i="7"/>
  <c r="M559" i="7"/>
  <c r="M3066" i="7"/>
  <c r="M4870" i="7"/>
  <c r="M2700" i="7"/>
  <c r="M221" i="7"/>
  <c r="M1133" i="7"/>
  <c r="M3168" i="7"/>
  <c r="M2877" i="7"/>
  <c r="M4049" i="7"/>
  <c r="M1237" i="7"/>
  <c r="M3628" i="7"/>
  <c r="M2963" i="7"/>
  <c r="M3277" i="7"/>
  <c r="M2252" i="7"/>
  <c r="M1683" i="7"/>
  <c r="M3552" i="7"/>
  <c r="M3898" i="7"/>
  <c r="M603" i="7"/>
  <c r="M352" i="7"/>
  <c r="M3983" i="7"/>
  <c r="M1004" i="7"/>
  <c r="M1038" i="7"/>
  <c r="M2167" i="7"/>
  <c r="M4648" i="7"/>
  <c r="M1032" i="7"/>
  <c r="M3274" i="7"/>
  <c r="M1232" i="7"/>
  <c r="M2645" i="7"/>
  <c r="M1440" i="7"/>
  <c r="M3461" i="7"/>
  <c r="M1220" i="7"/>
  <c r="M1786" i="7"/>
  <c r="M3848" i="7"/>
  <c r="M1976" i="7"/>
  <c r="M2884" i="7"/>
  <c r="M893" i="7"/>
  <c r="M3541" i="7"/>
  <c r="M4646" i="7"/>
  <c r="M1814" i="7"/>
  <c r="M410" i="7"/>
  <c r="M4659" i="7"/>
  <c r="M1617" i="7"/>
  <c r="M786" i="7"/>
  <c r="M609" i="7"/>
  <c r="M675" i="7"/>
  <c r="M999" i="7"/>
  <c r="M3936" i="7"/>
  <c r="M2486" i="7"/>
  <c r="M1200" i="7"/>
  <c r="M1396" i="7"/>
  <c r="M3864" i="7"/>
  <c r="M2015" i="7"/>
  <c r="M97" i="7"/>
  <c r="M3739" i="7"/>
  <c r="M1109" i="7"/>
  <c r="M1695" i="7"/>
  <c r="M1177" i="7"/>
  <c r="M1800" i="7"/>
  <c r="M3419" i="7"/>
  <c r="M2531" i="7"/>
  <c r="M4231" i="7"/>
  <c r="M2718" i="7"/>
  <c r="M1870" i="7"/>
  <c r="M4879" i="7"/>
  <c r="M45" i="7"/>
  <c r="M4298" i="7"/>
  <c r="M3969" i="7"/>
  <c r="M2238" i="7"/>
  <c r="M589" i="7"/>
  <c r="M4936" i="7"/>
  <c r="M2488" i="7"/>
  <c r="M4515" i="7"/>
  <c r="M3247" i="7"/>
  <c r="M1855" i="7"/>
  <c r="M2865" i="7"/>
  <c r="M3217" i="7"/>
  <c r="M1416" i="7"/>
  <c r="M3354" i="7"/>
  <c r="M2430" i="7"/>
  <c r="M1285" i="7"/>
  <c r="M2217" i="7"/>
  <c r="M3863" i="7"/>
  <c r="M1188" i="7"/>
  <c r="M4177" i="7"/>
  <c r="M4037" i="7"/>
  <c r="M2473" i="7"/>
  <c r="M740" i="7"/>
  <c r="M3141" i="7"/>
  <c r="M3958" i="7"/>
  <c r="M3407" i="7"/>
  <c r="M259" i="7"/>
  <c r="M3392" i="7"/>
  <c r="M2937" i="7"/>
  <c r="M4869" i="7"/>
  <c r="M2728" i="7"/>
  <c r="M4603" i="7"/>
  <c r="M1489" i="7"/>
  <c r="M1207" i="7"/>
  <c r="M1531" i="7"/>
  <c r="M1638" i="7"/>
  <c r="M2498" i="7"/>
  <c r="M3300" i="7"/>
  <c r="M3979" i="7"/>
  <c r="M1703" i="7"/>
  <c r="M3556" i="7"/>
  <c r="M599" i="7"/>
  <c r="M4491" i="7"/>
  <c r="M4822" i="7"/>
  <c r="M3679" i="7"/>
  <c r="M455" i="7"/>
  <c r="M1860" i="7"/>
  <c r="M148" i="7"/>
  <c r="M3118" i="7"/>
  <c r="M1784" i="7"/>
  <c r="M4946" i="7"/>
  <c r="M3306" i="7"/>
  <c r="M2641" i="7"/>
  <c r="M2662" i="7"/>
  <c r="M632" i="7"/>
  <c r="M2362" i="7"/>
  <c r="M4949" i="7"/>
  <c r="M3205" i="7"/>
  <c r="M881" i="7"/>
  <c r="M897" i="7"/>
  <c r="M1731" i="7"/>
  <c r="M2265" i="7"/>
  <c r="M323" i="7"/>
  <c r="M1209" i="7"/>
  <c r="M3708" i="7"/>
  <c r="M2276" i="7"/>
  <c r="M929" i="7"/>
  <c r="M1241" i="7"/>
  <c r="M3810" i="7"/>
  <c r="M4723" i="7"/>
  <c r="M4144" i="7"/>
  <c r="M4933" i="7"/>
  <c r="M4839" i="7"/>
  <c r="M48" i="7"/>
  <c r="M709" i="7"/>
  <c r="M4804" i="7"/>
  <c r="M1725" i="7"/>
  <c r="M35" i="7"/>
  <c r="M2229" i="7"/>
  <c r="M4854" i="7"/>
  <c r="M2213" i="7"/>
  <c r="M4970" i="7"/>
  <c r="M4156" i="7"/>
  <c r="M3339" i="7"/>
  <c r="M1535" i="7"/>
  <c r="M670" i="7"/>
  <c r="M4235" i="7"/>
  <c r="M2885" i="7"/>
  <c r="M3463" i="7"/>
  <c r="M70" i="7"/>
  <c r="M1961" i="7"/>
  <c r="M880" i="7"/>
  <c r="M4172" i="7"/>
  <c r="M533" i="7"/>
  <c r="M4525" i="7"/>
  <c r="M3018" i="7"/>
  <c r="M4642" i="7"/>
  <c r="M2554" i="7"/>
  <c r="M2302" i="7"/>
  <c r="M2228" i="7"/>
  <c r="M1206" i="7"/>
  <c r="M2505" i="7"/>
  <c r="M2360" i="7"/>
  <c r="M2914" i="7"/>
  <c r="M4486" i="7"/>
  <c r="M1513" i="7"/>
  <c r="M917" i="7"/>
  <c r="M4288" i="7"/>
  <c r="M4083" i="7"/>
  <c r="M4365" i="7"/>
  <c r="M1485" i="7"/>
  <c r="M3371" i="7"/>
  <c r="M4519" i="7"/>
  <c r="M1755" i="7"/>
  <c r="M2522" i="7"/>
  <c r="M333" i="7"/>
  <c r="M426" i="7"/>
  <c r="M3473" i="7"/>
  <c r="M1913" i="7"/>
  <c r="M2786" i="7"/>
  <c r="M623" i="7"/>
  <c r="M915" i="7"/>
  <c r="M4040" i="7"/>
  <c r="M3185" i="7"/>
  <c r="M1441" i="7"/>
  <c r="M173" i="7"/>
  <c r="M4493" i="7"/>
  <c r="M3777" i="7"/>
  <c r="M46" i="7"/>
  <c r="M3462" i="7"/>
  <c r="M2182" i="7"/>
  <c r="M3215" i="7"/>
  <c r="M4245" i="7"/>
  <c r="M4013" i="7"/>
  <c r="M4864" i="7"/>
  <c r="M2076" i="7"/>
  <c r="M4829" i="7"/>
  <c r="M38" i="7"/>
  <c r="M4617" i="7"/>
  <c r="M134" i="7"/>
  <c r="M3488" i="7"/>
  <c r="M4099" i="7"/>
  <c r="M2304" i="7"/>
  <c r="M60" i="7"/>
  <c r="M2874" i="7"/>
  <c r="M2685" i="7"/>
  <c r="M4138" i="7"/>
  <c r="M686" i="7"/>
  <c r="M3588" i="7"/>
  <c r="M4162" i="7"/>
  <c r="M2255" i="7"/>
  <c r="M907" i="7"/>
  <c r="M2009" i="7"/>
  <c r="M744" i="7"/>
  <c r="M4246" i="7"/>
  <c r="M1008" i="7"/>
  <c r="M4763" i="7"/>
  <c r="M4579" i="7"/>
  <c r="M320" i="7"/>
  <c r="M3434" i="7"/>
  <c r="M1525" i="7"/>
  <c r="M3641" i="7"/>
  <c r="M2211" i="7"/>
  <c r="M1415" i="7"/>
  <c r="M4185" i="7"/>
  <c r="M680" i="7"/>
  <c r="M2651" i="7"/>
  <c r="M2203" i="7"/>
  <c r="M1619" i="7"/>
  <c r="M4774" i="7"/>
  <c r="M3446" i="7"/>
  <c r="M2528" i="7"/>
  <c r="M919" i="7"/>
  <c r="M4291" i="7"/>
  <c r="M3535" i="7"/>
  <c r="M2028" i="7"/>
  <c r="M1106" i="7"/>
  <c r="M1397" i="7"/>
  <c r="M807" i="7"/>
  <c r="M954" i="7"/>
  <c r="M2490" i="7"/>
  <c r="M3732" i="7"/>
  <c r="M1398" i="7"/>
  <c r="M3605" i="7"/>
  <c r="M911" i="7"/>
  <c r="M2372" i="7"/>
  <c r="M182" i="7"/>
  <c r="M1130" i="7"/>
  <c r="M3933" i="7"/>
  <c r="M1741" i="7"/>
  <c r="M1960" i="7"/>
  <c r="M4143" i="7"/>
  <c r="M2174" i="7"/>
  <c r="M1174" i="7"/>
  <c r="M2738" i="7"/>
  <c r="M4092" i="7"/>
  <c r="M891" i="7"/>
  <c r="M2330" i="7"/>
  <c r="M4216" i="7"/>
  <c r="M3260" i="7"/>
  <c r="M1056" i="7"/>
  <c r="M2506" i="7"/>
  <c r="M585" i="7"/>
  <c r="M3597" i="7"/>
  <c r="M3666" i="7"/>
  <c r="M1111" i="7"/>
  <c r="M2969" i="7"/>
  <c r="M1393" i="7"/>
  <c r="M4960" i="7"/>
  <c r="M4500" i="7"/>
  <c r="M4943" i="7"/>
  <c r="M3940" i="7"/>
  <c r="M4171" i="7"/>
  <c r="M4396" i="7"/>
  <c r="M3408" i="7"/>
  <c r="M508" i="7"/>
  <c r="M4166" i="7"/>
  <c r="M3415" i="7"/>
  <c r="M556" i="7"/>
  <c r="M3590" i="7"/>
  <c r="M1630" i="7"/>
  <c r="M2520" i="7"/>
  <c r="M2833" i="7"/>
  <c r="M3349" i="7"/>
  <c r="M2988" i="7"/>
  <c r="M3528" i="7"/>
  <c r="M1031" i="7"/>
  <c r="M3800" i="7"/>
  <c r="M2111" i="7"/>
  <c r="M1578" i="7"/>
  <c r="M4728" i="7"/>
  <c r="M4929" i="7"/>
  <c r="M890" i="7"/>
  <c r="M3436" i="7"/>
  <c r="M2847" i="7"/>
  <c r="M513" i="7"/>
  <c r="M1906" i="7"/>
  <c r="M2219" i="7"/>
  <c r="M3261" i="7"/>
  <c r="M1849" i="7"/>
  <c r="M4134" i="7"/>
  <c r="M4666" i="7"/>
  <c r="M4794" i="7"/>
  <c r="M502" i="7"/>
  <c r="M2777" i="7"/>
  <c r="M1679" i="7"/>
  <c r="M595" i="7"/>
  <c r="M3909" i="7"/>
  <c r="M1068" i="7"/>
  <c r="M2672" i="7"/>
  <c r="M289" i="7"/>
  <c r="M4616" i="7"/>
  <c r="M2447" i="7"/>
  <c r="M2612" i="7"/>
  <c r="M3078" i="7"/>
  <c r="M3387" i="7"/>
  <c r="M2606" i="7"/>
  <c r="M622" i="7"/>
  <c r="M1940" i="7"/>
  <c r="M51" i="7"/>
  <c r="M3137" i="7"/>
  <c r="M968" i="7"/>
  <c r="M898" i="7"/>
  <c r="M1199" i="7"/>
  <c r="M1251" i="7"/>
  <c r="M4954" i="7"/>
  <c r="M3403" i="7"/>
  <c r="M1789" i="7"/>
  <c r="M1971" i="7"/>
  <c r="J10" i="4"/>
  <c r="J9" i="4"/>
  <c r="J8" i="4"/>
  <c r="J5" i="4"/>
  <c r="J6" i="4"/>
  <c r="J4" i="4"/>
  <c r="M12" i="7"/>
  <c r="C7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Montemayor</author>
  </authors>
  <commentList>
    <comment ref="J3" authorId="0" shapeId="0" xr:uid="{495C1D93-CE7E-4D36-833A-A44AE16D11E1}">
      <text>
        <r>
          <rPr>
            <b/>
            <sz val="9"/>
            <color indexed="81"/>
            <rFont val="Tahoma"/>
            <family val="2"/>
          </rPr>
          <t>Mark Montemayor: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A 1.1 "C factor" has been applied to the fault calculation as per AS3851. Note discrepancy in SPIDA</t>
        </r>
      </text>
    </comment>
    <comment ref="M9" authorId="0" shapeId="0" xr:uid="{B8FE1F42-6905-4260-9174-71DD134CD86B}">
      <text>
        <r>
          <rPr>
            <b/>
            <sz val="9"/>
            <color indexed="81"/>
            <rFont val="Tahoma"/>
            <family val="2"/>
          </rPr>
          <t>Mark Montemayor: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For protection sensitivity, check for clearance times using 0.9 factor of calculated fault level (0.9 PU of V)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<sst xmlns="http://schemas.openxmlformats.org/spreadsheetml/2006/main" count="1618" uniqueCount="1447">
  <si>
    <t>Username</t>
  </si>
  <si>
    <t>AcceptedOn</t>
  </si>
  <si>
    <t>Mark</t>
  </si>
  <si>
    <t>N064820</t>
  </si>
  <si>
    <t>185 qmm</t>
  </si>
  <si>
    <t>CARRIER_MODEL_DESCRIPTION</t>
  </si>
  <si>
    <t>POS_SEQ_RESISTANCE</t>
  </si>
  <si>
    <t>POS_SEQ_REACTANCE</t>
  </si>
  <si>
    <t>ZERO_SEQ_RESISTANCE</t>
  </si>
  <si>
    <t>ZERO_SEQ_REACTANCE</t>
  </si>
  <si>
    <t>POS_SEQ_CHRGNG_SUSCEPTANCES</t>
  </si>
  <si>
    <t>ZERO_SEQ_CHRGNG_SUSCEPTANCES</t>
  </si>
  <si>
    <t>RATING_1</t>
  </si>
  <si>
    <t>RATING_2</t>
  </si>
  <si>
    <t>RATING_3</t>
  </si>
  <si>
    <t>RATING_4</t>
  </si>
  <si>
    <t>70MM SQ PILSWA</t>
  </si>
  <si>
    <t>0.15 SQ INCH 3 CORE 6KV</t>
  </si>
  <si>
    <t>0.06 SQ IN 3 CORE 6KV</t>
  </si>
  <si>
    <t>0.3 SQ INCH 3C CU 6KV</t>
  </si>
  <si>
    <t>0.25 SQ INCH 3C CU 6KV</t>
  </si>
  <si>
    <t>0.15 SQ IN AL SHEATH 22KV</t>
  </si>
  <si>
    <t>0.1 SQ INCH 3C AL 6KV</t>
  </si>
  <si>
    <t>0.3 SQ INCH AL 6KV</t>
  </si>
  <si>
    <t>300 SQ MM 11KV 3C. AL.</t>
  </si>
  <si>
    <t>70 SQ MM 11KV 3C. AL.</t>
  </si>
  <si>
    <t>240 SQ MM 3C.CU.11KV.PILCSWA</t>
  </si>
  <si>
    <t>0.25 SQ INCH 3C CU 11KV</t>
  </si>
  <si>
    <t>50 SQ MM - 3C 11 KV AL</t>
  </si>
  <si>
    <t>0.06 SQ INCH 3C CU 11KV</t>
  </si>
  <si>
    <t>0.06 SQ IN AL 3C 11KV</t>
  </si>
  <si>
    <t>11KV 3C SIZE UNKNOWN</t>
  </si>
  <si>
    <t>0.4 SQ INCH 3C AL 11KV</t>
  </si>
  <si>
    <t>0.1 SQ INCH 3C AL 11KV</t>
  </si>
  <si>
    <t>0.25 SQ INCH 3 CORE 11KV AL</t>
  </si>
  <si>
    <t>0.15 SQ IN 3C AL 11KV</t>
  </si>
  <si>
    <t>185 SQ MM 11KV 3C AL</t>
  </si>
  <si>
    <t>3X1CORE 300MM  CU 11KV</t>
  </si>
  <si>
    <t>70 SQ MM 3C CU 11KV</t>
  </si>
  <si>
    <t>240MM SQ 11KV</t>
  </si>
  <si>
    <t>240MM 3C AL 11KV</t>
  </si>
  <si>
    <t>300 SQ MM 3C CU 11KV</t>
  </si>
  <si>
    <t>50MM SQ 3C CU 11KV</t>
  </si>
  <si>
    <t>185MM 3C CU 11 KV PILCSWA</t>
  </si>
  <si>
    <t>3 CORE 50SQMM ALUM COND 22KV</t>
  </si>
  <si>
    <t>1 SQ INCH 3C AL</t>
  </si>
  <si>
    <t>.4 SQ IN 3C CU 11KV</t>
  </si>
  <si>
    <t>240 SQ MM 3X1CORE CU 11 KV</t>
  </si>
  <si>
    <t>0.4 SQ IN AL 11KV</t>
  </si>
  <si>
    <t>300MM 6.35/11KV 3C PILC</t>
  </si>
  <si>
    <t>0.25 SQINCH 3C 11KV</t>
  </si>
  <si>
    <t>1X7/1.60CU+RE</t>
  </si>
  <si>
    <t>35MMSQ ICORE HV</t>
  </si>
  <si>
    <t>1X6/1/4.75 +1X7/2.50</t>
  </si>
  <si>
    <t>2X3/2.75ACSR</t>
  </si>
  <si>
    <t>2X3/2.75 SCGZ</t>
  </si>
  <si>
    <t>1X7/4.75AAAC+1X7/2.50AAAC</t>
  </si>
  <si>
    <t>2X2.75FE+1X7/4.75AAC</t>
  </si>
  <si>
    <t>2X7/2.50AAAC+1X7/1.60FE</t>
  </si>
  <si>
    <t>2X7/1.63CU + 1X7/1.60FE</t>
  </si>
  <si>
    <t>2X7/2.50ACSR + 1X7/1.60FE</t>
  </si>
  <si>
    <t>50 SQ MM 22KV PILC</t>
  </si>
  <si>
    <t>120 SQ MM 22KV PILC</t>
  </si>
  <si>
    <t>0.3 SQ IN 3C AL 22KV</t>
  </si>
  <si>
    <t>0.2 SQ INCH 3 CORE 22KV CU</t>
  </si>
  <si>
    <t>240 SQ MM 22KV PILC</t>
  </si>
  <si>
    <t>0.6 SQ INCH 3C AL 22KV</t>
  </si>
  <si>
    <t>0.06 SQ INCH 3C AL 22KV</t>
  </si>
  <si>
    <t>0.3 SQ INCH 3C 22KV CU</t>
  </si>
  <si>
    <t>70 SQ MM 3C AL 22KV</t>
  </si>
  <si>
    <t>0.2 SQ IN 3.5 CORE 22 KV</t>
  </si>
  <si>
    <t>0.6 SQ INCH 3C CU 22KV</t>
  </si>
  <si>
    <t>50 SQ MM 3.5C  22KV</t>
  </si>
  <si>
    <t>0.12 SQ INCH 3C 22KV</t>
  </si>
  <si>
    <t>0.4 SQ INCH 3C 22KV</t>
  </si>
  <si>
    <t>0.04 SQ INCH 3 CORE 22 KV</t>
  </si>
  <si>
    <t>0.06 SQ IN 3 CORE CU 22KV</t>
  </si>
  <si>
    <t>0.05 3C 22KV</t>
  </si>
  <si>
    <t>240 SQ MM 3C CU 22KV</t>
  </si>
  <si>
    <t>50 SQ MM SCREEN PLYSW-PVC 22KV</t>
  </si>
  <si>
    <t>95 SQ MM SCREEN PLYSW-PVC 22KV</t>
  </si>
  <si>
    <t>185SQ MM SCREEN PLYSW-PVC 22KV</t>
  </si>
  <si>
    <t>120MM 3C P.L.S.W.A HV</t>
  </si>
  <si>
    <t>.25 SQ IN 22KV</t>
  </si>
  <si>
    <t>50MM SQ 3C 22KV AL</t>
  </si>
  <si>
    <t>0.06 3C AL 22KV + E.W.</t>
  </si>
  <si>
    <t>50MM 22KV 3C XLPE</t>
  </si>
  <si>
    <t>50MM SQ CU 3C HV</t>
  </si>
  <si>
    <t>50MMSQ AL PILCSWS</t>
  </si>
  <si>
    <t>0.3INCH SQ 22KV PLSWS AL</t>
  </si>
  <si>
    <t>35 SQ MM 22 KV 3 CORE AL</t>
  </si>
  <si>
    <t>50MM MINDPLY 3C</t>
  </si>
  <si>
    <t>185 SQ MM 3C XLPE</t>
  </si>
  <si>
    <t>3X185 MM 1CORE CU 22KV</t>
  </si>
  <si>
    <t>240SQMM 3X1C CU XLPE TERMITEX</t>
  </si>
  <si>
    <t>240SQMM CU 12.7/22KV 3X1C XLPE</t>
  </si>
  <si>
    <t>3X1C 240SQMM CU XPLE(TERMITEX)</t>
  </si>
  <si>
    <t>3X1C 185MM SQ AL (TERMITEX)</t>
  </si>
  <si>
    <t>3 X 185 SQ MM 1C AL 22KV</t>
  </si>
  <si>
    <t>3X400 SQ MM 1C CU 22KV</t>
  </si>
  <si>
    <t>50MM SQ 3C 22KV AL (DEAD)</t>
  </si>
  <si>
    <t>1X7/2.50AAAC + 1X7/1.60FE</t>
  </si>
  <si>
    <t>2X3/2.75SCGZ+RE</t>
  </si>
  <si>
    <t>500 SQ MM 1 CORE CU 22KV</t>
  </si>
  <si>
    <t>3X7/.64CU + 1X7/16 FE</t>
  </si>
  <si>
    <t>3X6/1/118SCA+1X7/16FE</t>
  </si>
  <si>
    <t>3X7/4.50AA + 1X7/3.00AA RE</t>
  </si>
  <si>
    <t>3X7/4.50AA + 1X7/1.60FE</t>
  </si>
  <si>
    <t>3X6/1/3.00ASCR + 1X6/1/2.50</t>
  </si>
  <si>
    <t>3X7/3.00 AAAC</t>
  </si>
  <si>
    <t>3X7/4.75 AAAC</t>
  </si>
  <si>
    <t>3X6/1/4.75 ACSR</t>
  </si>
  <si>
    <t>3X7/3.75 AAAC</t>
  </si>
  <si>
    <t>3X7/2.75 CU +1X7/1.60 FE</t>
  </si>
  <si>
    <t>3X7/2.00FE+1X7/1.60FE</t>
  </si>
  <si>
    <t>3X6/1/4.75ACSR+1X7/1.60FE</t>
  </si>
  <si>
    <t>3X7/2.50AAC+1X7/1.60FE</t>
  </si>
  <si>
    <t>3X6/4.75-7/1.60+1X6/1/2.50ACSR</t>
  </si>
  <si>
    <t>3X7/4.75+1X7/1.60</t>
  </si>
  <si>
    <t>3X19/2.00CU+1X7/2.00CU</t>
  </si>
  <si>
    <t>3X19/3.25 ASCR</t>
  </si>
  <si>
    <t>3X7/2.75 + 1X7/2.00CU</t>
  </si>
  <si>
    <t>3X6/1/3.00 + 1X6/1/118 SCA</t>
  </si>
  <si>
    <t>3X7/3.75AA + 1X7/2.50AA</t>
  </si>
  <si>
    <t>3X6/186 /7/.062 SCA+1X7/1.60FE</t>
  </si>
  <si>
    <t>3X6/1/2.50 + 1X3/2.75</t>
  </si>
  <si>
    <t>3X7/16 + 1X7/16 CU</t>
  </si>
  <si>
    <t>3X6/1/4.50 + 1X7/1.60 ACSR</t>
  </si>
  <si>
    <t>3X7/1.75 CU + 1X7/1.60 FE</t>
  </si>
  <si>
    <t>3X7/2.75CU + 1X7/1.75CU</t>
  </si>
  <si>
    <t>*2X19/1.75CU+2X7/2.00CU (est)</t>
  </si>
  <si>
    <t>*2X19/1.75CU +2X7/1.75CU (est)</t>
  </si>
  <si>
    <t>3X6/1/3.00 + 1X3/2.75FE</t>
  </si>
  <si>
    <t>3X7/3.00AA+ 1X3/2.75 FE</t>
  </si>
  <si>
    <t>3X6/4.75-7/1.60ACSR+1X6/1/3.00</t>
  </si>
  <si>
    <t>3X7/1.60FE + 1X6/1/2.50ACSR</t>
  </si>
  <si>
    <t>3X7/2.50AAC + 1X3/2.75FE</t>
  </si>
  <si>
    <t>3X6/4.75-7/1.60ACSR+1X7/1.60CU</t>
  </si>
  <si>
    <t>3X7/2.50AAAC + 1X3/2.75</t>
  </si>
  <si>
    <t>3X7/4.50 + 1X7/1.60SCA</t>
  </si>
  <si>
    <t>3X7/4.75 + 1X7/3.00RE</t>
  </si>
  <si>
    <t>3X7/1.60FE+1X7/1.60FE</t>
  </si>
  <si>
    <t>3X6/1/3.00ACSR+1X3/2.75FE</t>
  </si>
  <si>
    <t>3X7/2.75CU + 1X7/160CU</t>
  </si>
  <si>
    <t>3X6/4.75-7/1.60 + 1X7/2.50AAAC</t>
  </si>
  <si>
    <t>4X3/2.75 GZAC</t>
  </si>
  <si>
    <t>2X3/2.75 GZAC</t>
  </si>
  <si>
    <t>3X7/3.75AA+1X7/3.00</t>
  </si>
  <si>
    <t>3X7/4.75AAC+1X7/2.50AAC</t>
  </si>
  <si>
    <t>3X7/4.50AAC+1X7/4.75 RE</t>
  </si>
  <si>
    <t>3X7/16CU + 1X7/16FE</t>
  </si>
  <si>
    <t>1X6/1/2.50+2X6/1/3.00+7/2.5AAA</t>
  </si>
  <si>
    <t>3X6/4.75-7/1.60+1X6/1/3.0RE</t>
  </si>
  <si>
    <t>3X7/2.00CU+1X7/1.60FE</t>
  </si>
  <si>
    <t>3X6/1/3.00 + 1X7/2.50</t>
  </si>
  <si>
    <t>1X6/1/2.50+2X6/1/3.00+1X7/1.60</t>
  </si>
  <si>
    <t>3X6/4.75-7/1.60 + 1X3/2.75FE</t>
  </si>
  <si>
    <t>3X7/2.03CU + 1X7/1.60FE</t>
  </si>
  <si>
    <t>3X7/1.75 + 1X7/1.60CU</t>
  </si>
  <si>
    <t>3X6/1/2.50 AA + 1X3/2.75 FE</t>
  </si>
  <si>
    <t>3X7/1.6FE + 1X3/2.75FE</t>
  </si>
  <si>
    <t>3X7/16CU + 1X3/2.75FE</t>
  </si>
  <si>
    <t>3X7/2.50 + 1X6/1/2.50</t>
  </si>
  <si>
    <t>3X7/4.75AAAC + 1X6/1/300</t>
  </si>
  <si>
    <t>3X19/3.25AAAC + 1X7/4.75AAAC</t>
  </si>
  <si>
    <t>3X7/2.00 + 1X7/2.00 (Assume Cu)</t>
  </si>
  <si>
    <t>2X7/2.50 + 1X7/2.50</t>
  </si>
  <si>
    <t>3X30/7/3.00 +1X7/12FE</t>
  </si>
  <si>
    <t>3X6/4.75/7/1.60 + 1X7/12FE</t>
  </si>
  <si>
    <t>3X6/1/2.50ACSR 1X7/3.75FE</t>
  </si>
  <si>
    <t>3X7/16FE + 1X7/2.50AAAC</t>
  </si>
  <si>
    <t>3X7/4.74AAAC + 1X7/2.50AAC RE</t>
  </si>
  <si>
    <t>3X19/3.25AAAC+1X6/1/3.00ACSR</t>
  </si>
  <si>
    <t>3X7/4.75AAC+1X7/2.50AAAC</t>
  </si>
  <si>
    <t>3X7/4.75AAAC + 3/2.75 FE</t>
  </si>
  <si>
    <t>3X7/4.75AAAC + 1X6/1/2.50 RE</t>
  </si>
  <si>
    <t>3X19/1.25</t>
  </si>
  <si>
    <t>3X6/1/2.50 ACSR + 1X3/2.75 FE</t>
  </si>
  <si>
    <t>3X19/3.75AAAC+1X3/2.75FE</t>
  </si>
  <si>
    <t>3X19/3.75AAAC</t>
  </si>
  <si>
    <t>3X6/1/4.75 + 1X7.250AAAC</t>
  </si>
  <si>
    <t>3X19/3.25AAAC+1X3/2.75FE</t>
  </si>
  <si>
    <t>2X7/3.75AAC &amp; 1X7/4.75AAAC</t>
  </si>
  <si>
    <t>3X7/4.75AAAC + 1X7/1.63CU</t>
  </si>
  <si>
    <t>3X19/3.25AAAC+RE WISHBONE</t>
  </si>
  <si>
    <t>3X19/3.25AAAC+RE FLAT</t>
  </si>
  <si>
    <t>3X19/3.25AAAC+RE FIR TREE</t>
  </si>
  <si>
    <t>3X19/3.75AAAC+RE WISHBONE</t>
  </si>
  <si>
    <t>3X19/3.75AAAC+RE FLAT</t>
  </si>
  <si>
    <t>3X37/3.75+RE WISHBONE</t>
  </si>
  <si>
    <t>3X7/2.50AAAC+RE WISHBONE</t>
  </si>
  <si>
    <t>3X30/7/3.00ACSR+RE WISHBONE</t>
  </si>
  <si>
    <t>3X6/1/3.00ACSR/AZ FLAT</t>
  </si>
  <si>
    <t>3X19/3.25AAC+RE FLAT</t>
  </si>
  <si>
    <t>3X19/3.25AAC+RE FIR TREE</t>
  </si>
  <si>
    <t>3X6/1/3.00SCA FLAT</t>
  </si>
  <si>
    <t>3X6/1/3.00SCA BUCK-ARM</t>
  </si>
  <si>
    <t>19/4.75 AAC</t>
  </si>
  <si>
    <t>2X7/2.50AAA + 1X7/3.00AA</t>
  </si>
  <si>
    <t>3X7/3.00AAC+1X7/2.50AAAC</t>
  </si>
  <si>
    <t>2X7/2.50AAAC + 1X3/2.75SCGZ</t>
  </si>
  <si>
    <t>3X6/1/2.50ACSR + 1X7/2.50AAAC</t>
  </si>
  <si>
    <t>3X6/1/3.00ACSR + 1X7/2.50AAAC</t>
  </si>
  <si>
    <t>35MM PILC 33KV</t>
  </si>
  <si>
    <t>50 SQ MM XLPE 33KV</t>
  </si>
  <si>
    <t>3X1C 33KV 240 SQ MM CU XLPE</t>
  </si>
  <si>
    <t>3X7/16CU + 1X7/2.50 AAAC RE</t>
  </si>
  <si>
    <t>3X1CORE 300MM 33KV</t>
  </si>
  <si>
    <t>3X6/4.75-7/1.60 + 1X7/4.75AAAC</t>
  </si>
  <si>
    <t>3X6/1/2.50ACSR+RE7/4.75AAAC</t>
  </si>
  <si>
    <t>3X6/1/4.75ACSR+1X7/4.75AAAC</t>
  </si>
  <si>
    <t>3X6/1/3.00ACSR+RE</t>
  </si>
  <si>
    <t>3X6/1/3.00ACSR/AZ+RE</t>
  </si>
  <si>
    <t>3X3/2.75ACSR/GZ+RE</t>
  </si>
  <si>
    <t>3X7/1.60CU+RE</t>
  </si>
  <si>
    <t>3X7/3.00AA + 1X3/2.75AA</t>
  </si>
  <si>
    <t>3X6/1/2.50+RE</t>
  </si>
  <si>
    <t>3X7/12CU+RE</t>
  </si>
  <si>
    <t>3X7/2.50AAAC + 1X7/16FE</t>
  </si>
  <si>
    <t>3X19/3.25AAAC + 1 X 7/16 GZFE</t>
  </si>
  <si>
    <t>3X7/14 CU + 1 X 7/16 GZFE</t>
  </si>
  <si>
    <t>3X7/4.50 AAC + 1 X 7/16 GZFE</t>
  </si>
  <si>
    <t>132K</t>
  </si>
  <si>
    <t>1X7/4.75AAAC</t>
  </si>
  <si>
    <t>132L</t>
  </si>
  <si>
    <t>1X6/1/3.00ACSR+RE</t>
  </si>
  <si>
    <t>132M</t>
  </si>
  <si>
    <t>1X3/2.75ACSR/GZ+RE</t>
  </si>
  <si>
    <t>132N</t>
  </si>
  <si>
    <t>3C 240MM 33kV CU XLPE T</t>
  </si>
  <si>
    <t>1X03</t>
  </si>
  <si>
    <t>1X 7/4.75 AAC</t>
  </si>
  <si>
    <t>1X04</t>
  </si>
  <si>
    <t>1 X 7/3.00 AAC</t>
  </si>
  <si>
    <t>1X05</t>
  </si>
  <si>
    <t>1 X 7/2.00 CU</t>
  </si>
  <si>
    <t>1X09</t>
  </si>
  <si>
    <t>1X6/1/2.50SCA+1X7/1.60FE</t>
  </si>
  <si>
    <t>1X11</t>
  </si>
  <si>
    <t>1 X 7/2.50 AAC</t>
  </si>
  <si>
    <t>1X13</t>
  </si>
  <si>
    <t>1 X 7/3.75 AAC</t>
  </si>
  <si>
    <t>1X14</t>
  </si>
  <si>
    <t>1 X 7/4.50 AAC</t>
  </si>
  <si>
    <t>1X15</t>
  </si>
  <si>
    <t>1X6/1/2.50ACSR+1X7/1.60FE</t>
  </si>
  <si>
    <t>1X16</t>
  </si>
  <si>
    <t>1 X 19/3.25 AAC</t>
  </si>
  <si>
    <t>1X17</t>
  </si>
  <si>
    <t>1X3/2.75SCAC</t>
  </si>
  <si>
    <t>1X18</t>
  </si>
  <si>
    <t>1X7/1.60CU +1X7/1.60FE</t>
  </si>
  <si>
    <t>1X21</t>
  </si>
  <si>
    <t>1X3/2.75SCGZ</t>
  </si>
  <si>
    <t>1X22</t>
  </si>
  <si>
    <t>1X3/2.75SCGZ+3/2.75SCGZ</t>
  </si>
  <si>
    <t>1X23</t>
  </si>
  <si>
    <t>1X7/1.60FE+RE</t>
  </si>
  <si>
    <t>1X24</t>
  </si>
  <si>
    <t>1X7/2.50AAC+RE</t>
  </si>
  <si>
    <t>1X25</t>
  </si>
  <si>
    <t>1X7/3.75AAC+RE</t>
  </si>
  <si>
    <t>1X26</t>
  </si>
  <si>
    <t>1X7/4.75AAC+RE</t>
  </si>
  <si>
    <t>1X27</t>
  </si>
  <si>
    <t>1X7/2.50AAAC+RE</t>
  </si>
  <si>
    <t>1X39</t>
  </si>
  <si>
    <t>1 X 7/2.50 AAAC (1120)</t>
  </si>
  <si>
    <t>1X40</t>
  </si>
  <si>
    <t>1 X 6/1/3.00 AAAC (1120)</t>
  </si>
  <si>
    <t>1X48</t>
  </si>
  <si>
    <t>1 X 6/1/2.50 ACSR/AZ</t>
  </si>
  <si>
    <t>1X56</t>
  </si>
  <si>
    <t>1 X 6/4.75 - 7/1.60 ACSR/AZ</t>
  </si>
  <si>
    <t>1X60</t>
  </si>
  <si>
    <t>1 X 7/4.75 AAAC (1120)</t>
  </si>
  <si>
    <t>1X63</t>
  </si>
  <si>
    <t>1X6/1/3.00ACSR</t>
  </si>
  <si>
    <t>1X66</t>
  </si>
  <si>
    <t>1 X 19/3.25 AAAC (1120)</t>
  </si>
  <si>
    <t>1X68</t>
  </si>
  <si>
    <t>1X7/1.60FE</t>
  </si>
  <si>
    <t>1X69</t>
  </si>
  <si>
    <t>1X7/1.60FE + 7/1.60RE</t>
  </si>
  <si>
    <t>1X70</t>
  </si>
  <si>
    <t>1X6/1/2.50ACSR +1X3/2.75 FE</t>
  </si>
  <si>
    <t>1X71</t>
  </si>
  <si>
    <t>1X6/1/3.00ACSR  + 1X3/2.75 FE</t>
  </si>
  <si>
    <t>1X72</t>
  </si>
  <si>
    <t>1X7/1.60CU</t>
  </si>
  <si>
    <t>1X73</t>
  </si>
  <si>
    <t>*1X7/1.75 CU (7/16Cu?)</t>
  </si>
  <si>
    <t>1X74</t>
  </si>
  <si>
    <t>1X7/2.00 CU</t>
  </si>
  <si>
    <t>1X75</t>
  </si>
  <si>
    <t>50MM SQ 1C 19.1/33KV XLPE</t>
  </si>
  <si>
    <t>1X76</t>
  </si>
  <si>
    <t>1X7/3.00AAAC + 1X7/2.50AAAC</t>
  </si>
  <si>
    <t>1X77</t>
  </si>
  <si>
    <t>1X7/4.75AAAC+RE</t>
  </si>
  <si>
    <t>1X78</t>
  </si>
  <si>
    <t>1X7/3.00AAC+RE</t>
  </si>
  <si>
    <t>1X79</t>
  </si>
  <si>
    <t>1X3/2.75FE+RE</t>
  </si>
  <si>
    <t>1X82</t>
  </si>
  <si>
    <t>1X3/2.75SCGZ+RE</t>
  </si>
  <si>
    <t>1X83</t>
  </si>
  <si>
    <t>1X3/2.75SCAC+RE</t>
  </si>
  <si>
    <t>1X85</t>
  </si>
  <si>
    <t>1X7/2.75SCGZ+RE</t>
  </si>
  <si>
    <t>1X86</t>
  </si>
  <si>
    <t>1X6/1/2.50ACSR/AZ+RE</t>
  </si>
  <si>
    <t>1X87</t>
  </si>
  <si>
    <t>1X88</t>
  </si>
  <si>
    <t>1X19/3.25AAAC+RE</t>
  </si>
  <si>
    <t>1X90</t>
  </si>
  <si>
    <t>1X2.75FE+RE</t>
  </si>
  <si>
    <t>1X92</t>
  </si>
  <si>
    <t>1X7/2.50AAAC+1X7/2.50AAAC</t>
  </si>
  <si>
    <t>1X93</t>
  </si>
  <si>
    <t>1X7/4.75AAAC+1X7/4.75AAAC</t>
  </si>
  <si>
    <t>1X94</t>
  </si>
  <si>
    <t>1X3/2.75SCGZ+1X3/2.750SCAC</t>
  </si>
  <si>
    <t>1X95</t>
  </si>
  <si>
    <t>1X7/2.50AAC+1X7/2.50AAC</t>
  </si>
  <si>
    <t>1X96</t>
  </si>
  <si>
    <t>1X3/2.75SCGZ+1X7/1.626SCGZ</t>
  </si>
  <si>
    <t>1X97</t>
  </si>
  <si>
    <t>1X6/1/2.50ACSR+1X7/1.626SCGZ</t>
  </si>
  <si>
    <t>1X98</t>
  </si>
  <si>
    <t>1X3/2.75SCAC+1X3/2.75SCGZ</t>
  </si>
  <si>
    <t>1XA4</t>
  </si>
  <si>
    <t>1X3/2.75SCGZ+1X7/3.75SCGZ</t>
  </si>
  <si>
    <t>1XA5</t>
  </si>
  <si>
    <t>1X6/1/2.50ACSR+1X6/1/2.50ACSR</t>
  </si>
  <si>
    <t>2203</t>
  </si>
  <si>
    <t>185 SQ MM 22KV PILC</t>
  </si>
  <si>
    <t>2X00</t>
  </si>
  <si>
    <t>2X7/1.60 CU</t>
  </si>
  <si>
    <t>2XB1</t>
  </si>
  <si>
    <t>2x6/1/2.50ACSR+1x7/1.626SCGZ</t>
  </si>
  <si>
    <t>2X01</t>
  </si>
  <si>
    <t>2X7/2.00 CU</t>
  </si>
  <si>
    <t>2X02</t>
  </si>
  <si>
    <t>2 X 7/4.50 AAC</t>
  </si>
  <si>
    <t>2X03</t>
  </si>
  <si>
    <t>2 X 7/3.75 AAC</t>
  </si>
  <si>
    <t>2X04</t>
  </si>
  <si>
    <t>2 X 7/118 AAC</t>
  </si>
  <si>
    <t>2X05</t>
  </si>
  <si>
    <t>2X 6/1/.118 ACSR/AZ</t>
  </si>
  <si>
    <t>2X07</t>
  </si>
  <si>
    <t>2X7/3.00 AAC</t>
  </si>
  <si>
    <t>2X08</t>
  </si>
  <si>
    <t>2X7/4.50 AAC</t>
  </si>
  <si>
    <t>2X09</t>
  </si>
  <si>
    <t>2X7/2.50 AAC</t>
  </si>
  <si>
    <t>2X10</t>
  </si>
  <si>
    <t>2X 7/2.75 CU</t>
  </si>
  <si>
    <t>2X11</t>
  </si>
  <si>
    <t>2X7/14 - 2X7/16 CU</t>
  </si>
  <si>
    <t>2X12</t>
  </si>
  <si>
    <t>2X7/14 - 2X7/20 CU</t>
  </si>
  <si>
    <t>2X14</t>
  </si>
  <si>
    <t>2X7/4.75 AAC</t>
  </si>
  <si>
    <t>2X15</t>
  </si>
  <si>
    <t>2X7/3.00 - 1X7/3.75 AAC</t>
  </si>
  <si>
    <t>2X17</t>
  </si>
  <si>
    <t>2 X 6/1/3.75 ACSR</t>
  </si>
  <si>
    <t>2X18</t>
  </si>
  <si>
    <t>2X7/16 - 2X7/20 CU</t>
  </si>
  <si>
    <t>2X19</t>
  </si>
  <si>
    <t>1X7/16-2X19/16-1X7/12 CU</t>
  </si>
  <si>
    <t>2X20</t>
  </si>
  <si>
    <t>2X7/14 - 2X7/12 CU</t>
  </si>
  <si>
    <t>2X21</t>
  </si>
  <si>
    <t>2X7/080 CU</t>
  </si>
  <si>
    <t>2X22</t>
  </si>
  <si>
    <t>2X7/16 - 2X7/18 CU</t>
  </si>
  <si>
    <t>2X26</t>
  </si>
  <si>
    <t>2X7/16 - 2X19/16 CU</t>
  </si>
  <si>
    <t>2X27</t>
  </si>
  <si>
    <t>2X7/14 - 2X19/16 CU</t>
  </si>
  <si>
    <t>2X28</t>
  </si>
  <si>
    <t>2X7/14 - 2X7/.080 CU</t>
  </si>
  <si>
    <t>2X29</t>
  </si>
  <si>
    <t>2X7/3.75 AAC - 2X7/14 CU</t>
  </si>
  <si>
    <t>2X30</t>
  </si>
  <si>
    <t>2X7/14 CU - 2X7/4.50 AAC</t>
  </si>
  <si>
    <t>2X31</t>
  </si>
  <si>
    <t>2X7/3.00 - 1X7/2.50 AAC</t>
  </si>
  <si>
    <t>2X32</t>
  </si>
  <si>
    <t>2X7/.118 - 1X7/3.00 AAC</t>
  </si>
  <si>
    <t>2X34</t>
  </si>
  <si>
    <t>2X6/1/.118 - 1X7/3.75 AAC</t>
  </si>
  <si>
    <t>2X36</t>
  </si>
  <si>
    <t>2X7/4.75 - 2X7/4.50 AAC</t>
  </si>
  <si>
    <t>2X37</t>
  </si>
  <si>
    <t>2X7/14 AAC - 2X7/.144 AAC</t>
  </si>
  <si>
    <t>2X38</t>
  </si>
  <si>
    <t>2 X 7/18 CU</t>
  </si>
  <si>
    <t>2X39</t>
  </si>
  <si>
    <t>2X7/2.50 AAAC (1120)</t>
  </si>
  <si>
    <t>2X40</t>
  </si>
  <si>
    <t>2 X 6/1/3.00 ACSR/AZ</t>
  </si>
  <si>
    <t>2X41</t>
  </si>
  <si>
    <t>2 X 7/16 CU - 2 X 7/14 CU</t>
  </si>
  <si>
    <t>2X42</t>
  </si>
  <si>
    <t>2X19/14 - 2X19/16 CU</t>
  </si>
  <si>
    <t>2X45</t>
  </si>
  <si>
    <t>2 X 19/14 + 2 X 19/12 CU</t>
  </si>
  <si>
    <t>2X46</t>
  </si>
  <si>
    <t>2X47</t>
  </si>
  <si>
    <t>2 X 7/4.75 - 2 X 7/3.75 AAC</t>
  </si>
  <si>
    <t>2X48</t>
  </si>
  <si>
    <t>2 X 6/1/2.50 ACSR/AZ</t>
  </si>
  <si>
    <t>2X49</t>
  </si>
  <si>
    <t>2X7/3.75 + 2X7/16</t>
  </si>
  <si>
    <t>2X50</t>
  </si>
  <si>
    <t>2X19/1.75+2X7/2.75 CU</t>
  </si>
  <si>
    <t>2X51</t>
  </si>
  <si>
    <t>*2X7/1.75 + 2X7/2.00 (7/16Cu?)</t>
  </si>
  <si>
    <t>2X52</t>
  </si>
  <si>
    <t>*2X7/1.75 CU (7/16Cu?)</t>
  </si>
  <si>
    <t>2X53</t>
  </si>
  <si>
    <t>2X54</t>
  </si>
  <si>
    <t>2X7/1.60FE + 1X6/1/3.00SCR</t>
  </si>
  <si>
    <t>2X55</t>
  </si>
  <si>
    <t>2X6/1/2.50+ACSR/AZ+1X3/2.75FE</t>
  </si>
  <si>
    <t>2X56</t>
  </si>
  <si>
    <t>2 X 6/4.75 - 7/1.60 ACSR/AZ</t>
  </si>
  <si>
    <t>2X57</t>
  </si>
  <si>
    <t>2X6/1/2.50SCA+1X7/1.60FE</t>
  </si>
  <si>
    <t>2X58</t>
  </si>
  <si>
    <t>2X7/3.00 AAAC</t>
  </si>
  <si>
    <t>2X59</t>
  </si>
  <si>
    <t>2X7/3.75 AAAC</t>
  </si>
  <si>
    <t>2X60</t>
  </si>
  <si>
    <t>2 X 7/4.75 AAAC (1120)</t>
  </si>
  <si>
    <t>2X61</t>
  </si>
  <si>
    <t>2X7/4.50 AAAC</t>
  </si>
  <si>
    <t>2X62</t>
  </si>
  <si>
    <t>*2X6/1/4.50 ACSR (estimate)</t>
  </si>
  <si>
    <t>2X63</t>
  </si>
  <si>
    <t>2X6/1/4.75 ACSR</t>
  </si>
  <si>
    <t>2X64</t>
  </si>
  <si>
    <t>2X3/2.75 SCAC</t>
  </si>
  <si>
    <t>2X66</t>
  </si>
  <si>
    <t>2 X 19/3.25 AAAC (1120)</t>
  </si>
  <si>
    <t>2X67</t>
  </si>
  <si>
    <t>2 X 3/2.75 FE</t>
  </si>
  <si>
    <t>2X68</t>
  </si>
  <si>
    <t>2X3/2.5</t>
  </si>
  <si>
    <t>2X69</t>
  </si>
  <si>
    <t>2X7/1.60 FE</t>
  </si>
  <si>
    <t>2X70</t>
  </si>
  <si>
    <t>2X3/12FE</t>
  </si>
  <si>
    <t>2X71</t>
  </si>
  <si>
    <t>2X7/2.75FE</t>
  </si>
  <si>
    <t>2X73</t>
  </si>
  <si>
    <t>2 X 3/2.75 ALU CLAD</t>
  </si>
  <si>
    <t>2X74</t>
  </si>
  <si>
    <t>1X 6/1/2.50ACSR + 1X 7/1.60FE</t>
  </si>
  <si>
    <t>2X75</t>
  </si>
  <si>
    <t>1X6/1/3.00ACSR+1X7/1.60FE</t>
  </si>
  <si>
    <t>2X76</t>
  </si>
  <si>
    <t>2X7/1.25 CU</t>
  </si>
  <si>
    <t>2X77</t>
  </si>
  <si>
    <t>2X6/1/3.00ASCR+2X7/2.50AAC</t>
  </si>
  <si>
    <t>2X78</t>
  </si>
  <si>
    <t>1X7/2.50AA + 1X7/1.60FE</t>
  </si>
  <si>
    <t>2X79</t>
  </si>
  <si>
    <t>1X6/1/3.00 + 1X6/1/2.50</t>
  </si>
  <si>
    <t>2X80</t>
  </si>
  <si>
    <t>1X7/1.60SC/GZ + 1X7/1.60 RE</t>
  </si>
  <si>
    <t>2X88</t>
  </si>
  <si>
    <t>2X89</t>
  </si>
  <si>
    <t>2X90</t>
  </si>
  <si>
    <t>1X7/2.00CU+1X7/1.60FE</t>
  </si>
  <si>
    <t>2X91</t>
  </si>
  <si>
    <t>2X7/3.00 + 1X7/3.00 RE</t>
  </si>
  <si>
    <t>2X92</t>
  </si>
  <si>
    <t>1X7/3.00 + 1X7/3.00 RE</t>
  </si>
  <si>
    <t>2X93</t>
  </si>
  <si>
    <t>2X7/2.50AAC+2X7/1.60CU</t>
  </si>
  <si>
    <t>2X94</t>
  </si>
  <si>
    <t>2X6/1/3.00+1X7/1.60FE</t>
  </si>
  <si>
    <t>2X95</t>
  </si>
  <si>
    <t>2X7/1/3.00 + 1X7/1.60</t>
  </si>
  <si>
    <t>2X96</t>
  </si>
  <si>
    <t>1X7/3.75 + 1X7/1.60</t>
  </si>
  <si>
    <t>2X97</t>
  </si>
  <si>
    <t>1X7/3.00AAC+1X7/1.60FE</t>
  </si>
  <si>
    <t>2X98</t>
  </si>
  <si>
    <t>1X7/4.75 + 1X7/2.50</t>
  </si>
  <si>
    <t>2X99</t>
  </si>
  <si>
    <t>2X6/1/3.00ACSR+1X3/2.75FE</t>
  </si>
  <si>
    <t>2XA3</t>
  </si>
  <si>
    <t>2X7/1.60SCAC+RE</t>
  </si>
  <si>
    <t>2XA7</t>
  </si>
  <si>
    <t>1X2.50ACSR/GZ+1X7/1.6FE</t>
  </si>
  <si>
    <t>2XA8</t>
  </si>
  <si>
    <t>2X7/16CU</t>
  </si>
  <si>
    <t>2X6/1/2.50ACSR+1X7/1.626SCGZ</t>
  </si>
  <si>
    <t>2XB2</t>
  </si>
  <si>
    <t>1X6/1/3ACSR/AZ+1X6/1/3ACSR/AZ</t>
  </si>
  <si>
    <t>3U01</t>
  </si>
  <si>
    <t>3X1 400MM 22KV AL XLPE TERMITX</t>
  </si>
  <si>
    <t>3U04</t>
  </si>
  <si>
    <t>3X1C 185MM 22KV AL XLPE CUNS P</t>
  </si>
  <si>
    <t>3X00</t>
  </si>
  <si>
    <t>3X19/083 CU</t>
  </si>
  <si>
    <t>3X01</t>
  </si>
  <si>
    <t>3X19/2.56 CU</t>
  </si>
  <si>
    <t>3X02</t>
  </si>
  <si>
    <t>3X19/14 CU</t>
  </si>
  <si>
    <t>3X03</t>
  </si>
  <si>
    <t>3X19/16 CU</t>
  </si>
  <si>
    <t>3X04</t>
  </si>
  <si>
    <t>3X7/12 CU</t>
  </si>
  <si>
    <t>3X05</t>
  </si>
  <si>
    <t>3X7/14 CU</t>
  </si>
  <si>
    <t>3X06</t>
  </si>
  <si>
    <t>3X7/16 CU</t>
  </si>
  <si>
    <t>3X07</t>
  </si>
  <si>
    <t>3X7/18 CU</t>
  </si>
  <si>
    <t>3X08</t>
  </si>
  <si>
    <t>3X19/128 CU</t>
  </si>
  <si>
    <t>3X09</t>
  </si>
  <si>
    <t>3X19/101 CU</t>
  </si>
  <si>
    <t>3X10</t>
  </si>
  <si>
    <t>3 X 19/.083 CU</t>
  </si>
  <si>
    <t>3X11</t>
  </si>
  <si>
    <t>3X7/2.50 AAC</t>
  </si>
  <si>
    <t>3X12</t>
  </si>
  <si>
    <t>3X7/3.00 AAC</t>
  </si>
  <si>
    <t>3X13</t>
  </si>
  <si>
    <t>3X7/3.75 AAC</t>
  </si>
  <si>
    <t>3X14</t>
  </si>
  <si>
    <t>3X7/4.50 AAC</t>
  </si>
  <si>
    <t>3X15</t>
  </si>
  <si>
    <t>3X7/4.75 AAC</t>
  </si>
  <si>
    <t>3X16</t>
  </si>
  <si>
    <t>3X19/3.25 AAC</t>
  </si>
  <si>
    <t>3X18</t>
  </si>
  <si>
    <t>3X7/104 CU</t>
  </si>
  <si>
    <t>3X19</t>
  </si>
  <si>
    <t>3 X 7/1.75 CU</t>
  </si>
  <si>
    <t>3X20</t>
  </si>
  <si>
    <t>3X7/.097 AAC</t>
  </si>
  <si>
    <t>3X21</t>
  </si>
  <si>
    <t>3X7/118 AAC</t>
  </si>
  <si>
    <t>3X22</t>
  </si>
  <si>
    <t>3X7/173 AAC</t>
  </si>
  <si>
    <t>3X23</t>
  </si>
  <si>
    <t>3X7/080 CU</t>
  </si>
  <si>
    <t>3X24</t>
  </si>
  <si>
    <t>3 X 6/1/.118 ACSR/AZ</t>
  </si>
  <si>
    <t>3X25</t>
  </si>
  <si>
    <t>3X7/144 AAC</t>
  </si>
  <si>
    <t>3X26</t>
  </si>
  <si>
    <t>3X6/4.75-7/1.60 ACSR/AZ</t>
  </si>
  <si>
    <t>3X27</t>
  </si>
  <si>
    <t>3 X 6/1/.144 ACSR/AZ</t>
  </si>
  <si>
    <t>3X28</t>
  </si>
  <si>
    <t>3X7/084 CU</t>
  </si>
  <si>
    <t>3X29</t>
  </si>
  <si>
    <t>3 X 6/1/.114 ACSR/AZ</t>
  </si>
  <si>
    <t>3X31</t>
  </si>
  <si>
    <t>3X7/3.50 AAC</t>
  </si>
  <si>
    <t>3X32</t>
  </si>
  <si>
    <t>3X7/1.60 CU</t>
  </si>
  <si>
    <t>3X33</t>
  </si>
  <si>
    <t>3 X 6/1/4.50 ACSR</t>
  </si>
  <si>
    <t>3X35</t>
  </si>
  <si>
    <t>3X7/10CU</t>
  </si>
  <si>
    <t>3X36</t>
  </si>
  <si>
    <t>3X3/2.75 FE</t>
  </si>
  <si>
    <t>3X37</t>
  </si>
  <si>
    <t>3X7/2.14 CU</t>
  </si>
  <si>
    <t>3X38</t>
  </si>
  <si>
    <t>3X7/4.50AAC+1X6/1/2.50SCA</t>
  </si>
  <si>
    <t>3X39</t>
  </si>
  <si>
    <t>3X7/3.00+1X7/4.75 AAC</t>
  </si>
  <si>
    <t>3X40</t>
  </si>
  <si>
    <t>3X7/1.60 FE</t>
  </si>
  <si>
    <t>3X41</t>
  </si>
  <si>
    <t>3 X 7/.114 AAC</t>
  </si>
  <si>
    <t>3X42</t>
  </si>
  <si>
    <t>3 X 7/064 CU</t>
  </si>
  <si>
    <t>3X43</t>
  </si>
  <si>
    <t>3 X 19/.166 AAC</t>
  </si>
  <si>
    <t>3X44</t>
  </si>
  <si>
    <t>3X45</t>
  </si>
  <si>
    <t>3X7/2.50 AAAC (1120)</t>
  </si>
  <si>
    <t>3X46</t>
  </si>
  <si>
    <t>3X6/1/3.00 ACSR/AZ</t>
  </si>
  <si>
    <t>3X47</t>
  </si>
  <si>
    <t>3 X 3/2.75 GZ</t>
  </si>
  <si>
    <t>3X48</t>
  </si>
  <si>
    <t>3 X 6/1/2.50 ACSR/AZ</t>
  </si>
  <si>
    <t>3X49</t>
  </si>
  <si>
    <t>3 X 19/2.75 CU</t>
  </si>
  <si>
    <t>3X50</t>
  </si>
  <si>
    <t>3 X 6/1/3.75 ACSR/AZ</t>
  </si>
  <si>
    <t>3X52</t>
  </si>
  <si>
    <t>3 X 6/1/4.75 - 7/1.6 ACSR/AZ</t>
  </si>
  <si>
    <t>3X54</t>
  </si>
  <si>
    <t>3 X 7/20 CU</t>
  </si>
  <si>
    <t>3X55</t>
  </si>
  <si>
    <t>3 X 19/18 CU</t>
  </si>
  <si>
    <t>3X56</t>
  </si>
  <si>
    <t>3 X 19/3.75 AAC</t>
  </si>
  <si>
    <t>3X57</t>
  </si>
  <si>
    <t>3X7/2.00 AA</t>
  </si>
  <si>
    <t>3X58</t>
  </si>
  <si>
    <t>3X7/2.75 AA</t>
  </si>
  <si>
    <t>3X59</t>
  </si>
  <si>
    <t>3 X 7/3.25 AAC</t>
  </si>
  <si>
    <t>3X60</t>
  </si>
  <si>
    <t>3 X 7/4.75 AAAC (1120)</t>
  </si>
  <si>
    <t>3X61</t>
  </si>
  <si>
    <t>*3X7/4.50 1X7/3.75 AAC (7/450AAC)</t>
  </si>
  <si>
    <t>3X62</t>
  </si>
  <si>
    <t>2X7/14 +1X7/16</t>
  </si>
  <si>
    <t>3X63</t>
  </si>
  <si>
    <t>3X6/1/3.00ACSR + 1X7/1.60FE</t>
  </si>
  <si>
    <t>3X64</t>
  </si>
  <si>
    <t>3X7/4.75AAC + 1X7/2.5AAAC</t>
  </si>
  <si>
    <t>3X65</t>
  </si>
  <si>
    <t>6/4.75 + 7/1.60ACSR</t>
  </si>
  <si>
    <t>3X66</t>
  </si>
  <si>
    <t>3 X 19/3.25 AAAC (1120)</t>
  </si>
  <si>
    <t>3X67</t>
  </si>
  <si>
    <t>3X7/.093 AAC</t>
  </si>
  <si>
    <t>3X68</t>
  </si>
  <si>
    <t>3X2.75 FE</t>
  </si>
  <si>
    <t>3X69</t>
  </si>
  <si>
    <t>2X7/4.50 1X7/2.50 AA</t>
  </si>
  <si>
    <t>3X70</t>
  </si>
  <si>
    <t>2X7/3.75 1X7/2.50 AA</t>
  </si>
  <si>
    <t>3X71</t>
  </si>
  <si>
    <t>3X6/1/093ACSR</t>
  </si>
  <si>
    <t>3X72</t>
  </si>
  <si>
    <t>3X6/1/3.00ACSR</t>
  </si>
  <si>
    <t>3X73</t>
  </si>
  <si>
    <t>3X7/2.50AAAC (1120)</t>
  </si>
  <si>
    <t>3X74</t>
  </si>
  <si>
    <t>6X6/4.75 7/1.60 1X7/2.75FE</t>
  </si>
  <si>
    <t>3X75</t>
  </si>
  <si>
    <t>*3X6/1/2.75 ACSR (est)</t>
  </si>
  <si>
    <t>3X76</t>
  </si>
  <si>
    <t>3X7/2.00 CU</t>
  </si>
  <si>
    <t>3X77</t>
  </si>
  <si>
    <t>3X7/12 FE</t>
  </si>
  <si>
    <t>3X78</t>
  </si>
  <si>
    <t>3X7/3.75</t>
  </si>
  <si>
    <t>3X79</t>
  </si>
  <si>
    <t>3X19/3.25 AAC + 1X3/2.75FE</t>
  </si>
  <si>
    <t>3X80</t>
  </si>
  <si>
    <t>3X19/3.25 AAC + 1X7/1.60FE</t>
  </si>
  <si>
    <t>3X81</t>
  </si>
  <si>
    <t>3X6/4.75 7/1.60 +7/1.60FE</t>
  </si>
  <si>
    <t>3X82</t>
  </si>
  <si>
    <t>3X6/1/2.50AA</t>
  </si>
  <si>
    <t>3X83</t>
  </si>
  <si>
    <t>3X7/3.00AA +1X7/1.60FE</t>
  </si>
  <si>
    <t>3X84</t>
  </si>
  <si>
    <t>3X7/3.75AA +1X7/1.60FE</t>
  </si>
  <si>
    <t>3X85</t>
  </si>
  <si>
    <t>4X7/1.60CU</t>
  </si>
  <si>
    <t>3X86</t>
  </si>
  <si>
    <t>3X7/4.50AA + 1X7/1.16FE</t>
  </si>
  <si>
    <t>3X87</t>
  </si>
  <si>
    <t>3X7/16CU + 1X7/1.60FE</t>
  </si>
  <si>
    <t>3X88</t>
  </si>
  <si>
    <t>3X19/2.00</t>
  </si>
  <si>
    <t>3X89</t>
  </si>
  <si>
    <t>3X7/300AA + 1X7/2.50AA</t>
  </si>
  <si>
    <t>3X90</t>
  </si>
  <si>
    <t>3X7/2.00CU + 1X7/1.60FE</t>
  </si>
  <si>
    <t>3X91</t>
  </si>
  <si>
    <t>4X7/2.00CU</t>
  </si>
  <si>
    <t>3X92</t>
  </si>
  <si>
    <t>3X7/4.50AA + 1X7/2.50AA</t>
  </si>
  <si>
    <t>3X94</t>
  </si>
  <si>
    <t>3X6/1/.093SCA + 1X7/1.6FE</t>
  </si>
  <si>
    <t>3X95</t>
  </si>
  <si>
    <t>3X6/1/2.50</t>
  </si>
  <si>
    <t>3X96</t>
  </si>
  <si>
    <t>3X7/1.60 CU + 1X7/2.50 AAC</t>
  </si>
  <si>
    <t>3X97</t>
  </si>
  <si>
    <t>3X6/1/4.75ASCR + 1X7/1.60FE</t>
  </si>
  <si>
    <t>3X98</t>
  </si>
  <si>
    <t>3X7/.080CU + 1X7/.064</t>
  </si>
  <si>
    <t>3X99</t>
  </si>
  <si>
    <t>3X6/1/2.50ACSR+1X7/1.60FE</t>
  </si>
  <si>
    <t>3XA1</t>
  </si>
  <si>
    <t>3X19/3.25AAAC+19/3.25AAAC</t>
  </si>
  <si>
    <t>3XA2</t>
  </si>
  <si>
    <t>3X7/4.75AAAC+7/4.75AAAC</t>
  </si>
  <si>
    <t>3XA3</t>
  </si>
  <si>
    <t>3X7/4.75AAAC+3/2.75SCGZ</t>
  </si>
  <si>
    <t>3XA4</t>
  </si>
  <si>
    <t>3X7/2.50AAAC+RE</t>
  </si>
  <si>
    <t>3XA5</t>
  </si>
  <si>
    <t>3X7/2.50AAC+RE</t>
  </si>
  <si>
    <t>3XA6</t>
  </si>
  <si>
    <t>3XA7</t>
  </si>
  <si>
    <t>3X7/4.75AAAC+RE</t>
  </si>
  <si>
    <t>3XA8</t>
  </si>
  <si>
    <t>3X7/3.00AAC+RE</t>
  </si>
  <si>
    <t>3XA9</t>
  </si>
  <si>
    <t>3X7/4.50AAC+RE</t>
  </si>
  <si>
    <t>3XB1</t>
  </si>
  <si>
    <t>3X7/16FE+RE</t>
  </si>
  <si>
    <t>3XB2</t>
  </si>
  <si>
    <t>3X7/16CU+RE</t>
  </si>
  <si>
    <t>3XB3</t>
  </si>
  <si>
    <t>3X7/4.75AAC+RE</t>
  </si>
  <si>
    <t>3XB4</t>
  </si>
  <si>
    <t>3X6/1/2.50ACSR+7/1.60FEGZ</t>
  </si>
  <si>
    <t>3XB5</t>
  </si>
  <si>
    <t>3XB6</t>
  </si>
  <si>
    <t>3X7/2.00CU+RE</t>
  </si>
  <si>
    <t>3XB7</t>
  </si>
  <si>
    <t>3X19/3.25AAAC+RE</t>
  </si>
  <si>
    <t>3XB8</t>
  </si>
  <si>
    <t>3X3/2.75SCGZ+RE</t>
  </si>
  <si>
    <t>3XB9</t>
  </si>
  <si>
    <t>3X1C 150MM 25KV AL HDX</t>
  </si>
  <si>
    <t>3XC1</t>
  </si>
  <si>
    <t>3X7/1.60SCAC+RE</t>
  </si>
  <si>
    <t>3XC2</t>
  </si>
  <si>
    <t>3X7/14CU+RE</t>
  </si>
  <si>
    <t>3XC4</t>
  </si>
  <si>
    <t>3X19/3.25+RE</t>
  </si>
  <si>
    <t>3XC5</t>
  </si>
  <si>
    <t>3X19/2.00+RE</t>
  </si>
  <si>
    <t>3XC6</t>
  </si>
  <si>
    <t>3X7/2.500 AAAC+RE</t>
  </si>
  <si>
    <t>3XC7</t>
  </si>
  <si>
    <t>3X7/3.75AAC+RE</t>
  </si>
  <si>
    <t>3XC8</t>
  </si>
  <si>
    <t>3X7/3.00AAAC+RE</t>
  </si>
  <si>
    <t>3XD4</t>
  </si>
  <si>
    <t>3X1C 400MM AL XLPE GROOVED</t>
  </si>
  <si>
    <t>3XD8</t>
  </si>
  <si>
    <t>3X6/1/2.5ACSR/GZ+1X6/1/2.5ACSR</t>
  </si>
  <si>
    <t>3XE4</t>
  </si>
  <si>
    <t>3X7/4.75AAC+1X7/2.00CU</t>
  </si>
  <si>
    <t>3XE5</t>
  </si>
  <si>
    <t>3X6/1/3.0ACSR/AC+1X7/1.626SCGZ</t>
  </si>
  <si>
    <t>3XE6</t>
  </si>
  <si>
    <t>3X6/1/2.50ACSR+1X7/1.626SCGZ</t>
  </si>
  <si>
    <t>3XE7</t>
  </si>
  <si>
    <t>3XE8</t>
  </si>
  <si>
    <t>3X6/1/2.5ACSR/AZ+1X7/1.626SCGZ</t>
  </si>
  <si>
    <t>3XE9</t>
  </si>
  <si>
    <t>3X6/7/4.75ACSR/AZ+1X7/2.50AAAC</t>
  </si>
  <si>
    <t>3XF1</t>
  </si>
  <si>
    <t>3X7/2.642CU+1X7/1.626CU</t>
  </si>
  <si>
    <t>3XF2</t>
  </si>
  <si>
    <t>3X7/2.642CU+1X7/2.642CU</t>
  </si>
  <si>
    <t>3XF4</t>
  </si>
  <si>
    <t>3X3/2.75SCAC+1X3/2.75SCAC</t>
  </si>
  <si>
    <t>4X01</t>
  </si>
  <si>
    <t>4X19/12 CU</t>
  </si>
  <si>
    <t>4X02</t>
  </si>
  <si>
    <t>4X19/14 CU</t>
  </si>
  <si>
    <t>4X03</t>
  </si>
  <si>
    <t>*4X19/16 CU (est)</t>
  </si>
  <si>
    <t>4X04</t>
  </si>
  <si>
    <t>4X7/12 CU</t>
  </si>
  <si>
    <t>4X05</t>
  </si>
  <si>
    <t>4X7/14 CU</t>
  </si>
  <si>
    <t>4X06</t>
  </si>
  <si>
    <t>4X7/16 CU</t>
  </si>
  <si>
    <t>4X09</t>
  </si>
  <si>
    <t>4X7/20 CU</t>
  </si>
  <si>
    <t>4X10</t>
  </si>
  <si>
    <t>4X7/.116 AAC</t>
  </si>
  <si>
    <t>4X11</t>
  </si>
  <si>
    <t>4X7/2.50 AAC</t>
  </si>
  <si>
    <t>4X12</t>
  </si>
  <si>
    <t>4X7/3.00 AAC</t>
  </si>
  <si>
    <t>4X13</t>
  </si>
  <si>
    <t>4X7/3.75 AAC</t>
  </si>
  <si>
    <t>4X14</t>
  </si>
  <si>
    <t>4X7/4.50 AAC</t>
  </si>
  <si>
    <t>4X15</t>
  </si>
  <si>
    <t>4X7/4.75 AAC</t>
  </si>
  <si>
    <t>4X16</t>
  </si>
  <si>
    <t>4X19/3.25 AAC</t>
  </si>
  <si>
    <t>4X17</t>
  </si>
  <si>
    <t>4 X 19/3.75 AAC</t>
  </si>
  <si>
    <t>4X18</t>
  </si>
  <si>
    <t>4X19/.128 AAC</t>
  </si>
  <si>
    <t>4X19</t>
  </si>
  <si>
    <t>4 X 6/1/3.75 ACSR/AZ</t>
  </si>
  <si>
    <t>4X20</t>
  </si>
  <si>
    <t>4X21</t>
  </si>
  <si>
    <t>4X7/173 AAC</t>
  </si>
  <si>
    <t>4X22</t>
  </si>
  <si>
    <t>4X7/080 CU</t>
  </si>
  <si>
    <t>4X23</t>
  </si>
  <si>
    <t>4 X 7/2.11 CU</t>
  </si>
  <si>
    <t>4X25</t>
  </si>
  <si>
    <t>4 X 7/2.00 CU</t>
  </si>
  <si>
    <t>4X26</t>
  </si>
  <si>
    <t>4 X 7/1.60 CU</t>
  </si>
  <si>
    <t>4X27</t>
  </si>
  <si>
    <t>4 X 7/2.75 CU</t>
  </si>
  <si>
    <t>4X28</t>
  </si>
  <si>
    <t>4 X 19/2.00 CU</t>
  </si>
  <si>
    <t>4X30</t>
  </si>
  <si>
    <t>4 X 7/2.64 CU</t>
  </si>
  <si>
    <t>4X31</t>
  </si>
  <si>
    <t>4X6/1/2.50 ACSR/AZ</t>
  </si>
  <si>
    <t>4X32</t>
  </si>
  <si>
    <t>4X6/1/3.00 ACSR/AZ</t>
  </si>
  <si>
    <t>4X33</t>
  </si>
  <si>
    <t>4 X 19/2.64 CU</t>
  </si>
  <si>
    <t>4X34</t>
  </si>
  <si>
    <t>4 X 19/2.11 MM CU</t>
  </si>
  <si>
    <t>4X35</t>
  </si>
  <si>
    <t>4X6/1/144</t>
  </si>
  <si>
    <t>4X36</t>
  </si>
  <si>
    <t>4X7/2.64 CU</t>
  </si>
  <si>
    <t>4X37</t>
  </si>
  <si>
    <t>4X 7/2.14 CU</t>
  </si>
  <si>
    <t>4X38</t>
  </si>
  <si>
    <t>*4X7/2.75 AAC (est)</t>
  </si>
  <si>
    <t>4X39</t>
  </si>
  <si>
    <t>4 X 7/2.50 AAAC (1120)</t>
  </si>
  <si>
    <t>4X40</t>
  </si>
  <si>
    <t>4X7/16 FE</t>
  </si>
  <si>
    <t>4X42</t>
  </si>
  <si>
    <t>*4X7/3.25 AAC (est)</t>
  </si>
  <si>
    <t>4X43</t>
  </si>
  <si>
    <t>4 X 7/4.75 AAAC (1120)</t>
  </si>
  <si>
    <t>4X44</t>
  </si>
  <si>
    <t>4 X 19/2.75 CU</t>
  </si>
  <si>
    <t>4X45</t>
  </si>
  <si>
    <t>4X46</t>
  </si>
  <si>
    <t>4X7/118 AAC</t>
  </si>
  <si>
    <t>4X47</t>
  </si>
  <si>
    <t>*4 X 7/3.50 AAC (est)</t>
  </si>
  <si>
    <t>4X49</t>
  </si>
  <si>
    <t>3X19/12 1X7/14 CU</t>
  </si>
  <si>
    <t>4X50</t>
  </si>
  <si>
    <t>1X7/14 &amp; 3X7/16 CU LT</t>
  </si>
  <si>
    <t>4X52</t>
  </si>
  <si>
    <t>4X53</t>
  </si>
  <si>
    <t>4 X 19/256</t>
  </si>
  <si>
    <t>4X54</t>
  </si>
  <si>
    <t>4X 19/1.75 CU</t>
  </si>
  <si>
    <t>4X55</t>
  </si>
  <si>
    <t>4X7/2.75 FE</t>
  </si>
  <si>
    <t>4X56</t>
  </si>
  <si>
    <t>3X7/3.00AAC+1X7/3.00AAC RE</t>
  </si>
  <si>
    <t>4X57</t>
  </si>
  <si>
    <t>4X7/3.00 AAAC</t>
  </si>
  <si>
    <t>4X58</t>
  </si>
  <si>
    <t>4X7/3.75 AAAC</t>
  </si>
  <si>
    <t>4X59</t>
  </si>
  <si>
    <t>4X7/4.50 AAAC</t>
  </si>
  <si>
    <t>4X60</t>
  </si>
  <si>
    <t>*4X6/1/4.50 ASCR (est)(</t>
  </si>
  <si>
    <t>4X61</t>
  </si>
  <si>
    <t>4X6/1/4.75 ACSR</t>
  </si>
  <si>
    <t>4X62</t>
  </si>
  <si>
    <t>3X19/3.25AAAC+1X7/2.50AAC</t>
  </si>
  <si>
    <t>4X63</t>
  </si>
  <si>
    <t>3X7/2.50AAC+1X7/2.50AAC</t>
  </si>
  <si>
    <t>4X64</t>
  </si>
  <si>
    <t>3X6/1/2.50SCA+1X6/1/2.50SCA</t>
  </si>
  <si>
    <t>4X66</t>
  </si>
  <si>
    <t>4 X 19/3.25 AAAC (1120)</t>
  </si>
  <si>
    <t>4X67</t>
  </si>
  <si>
    <t>3X19/12 + 1X19/14</t>
  </si>
  <si>
    <t>4X51</t>
  </si>
  <si>
    <t>4 X 7/4.25 AAC</t>
  </si>
  <si>
    <t>4X69</t>
  </si>
  <si>
    <t>3X7/16 CU + 1X 19/16 CU</t>
  </si>
  <si>
    <t>4X70</t>
  </si>
  <si>
    <t>2X7/4.50 2X7/4.75 AA</t>
  </si>
  <si>
    <t>4X72</t>
  </si>
  <si>
    <t>*4X7/1.75 CU (7/16Cu)</t>
  </si>
  <si>
    <t>4X74</t>
  </si>
  <si>
    <t>4X7/1.60 FE</t>
  </si>
  <si>
    <t>4X75</t>
  </si>
  <si>
    <t>4X19/3.25</t>
  </si>
  <si>
    <t>4X76</t>
  </si>
  <si>
    <t>4X19/1.60</t>
  </si>
  <si>
    <t>4X77</t>
  </si>
  <si>
    <t>3X7/2.00 CU + 1X7/2.50 AAC</t>
  </si>
  <si>
    <t>4X78</t>
  </si>
  <si>
    <t>3X7/3.00 AAC + 1X7/2.50 AAC</t>
  </si>
  <si>
    <t>4X79</t>
  </si>
  <si>
    <t>3X19/3.25AAC + 1X7/2.50 AAC</t>
  </si>
  <si>
    <t>4X80</t>
  </si>
  <si>
    <t>4X6/1/118 ACSR</t>
  </si>
  <si>
    <t>4X81</t>
  </si>
  <si>
    <t>3X19/3.25AAAC+1X7/2.50AAAC</t>
  </si>
  <si>
    <t>4X82</t>
  </si>
  <si>
    <t>4X19/0.64 CU</t>
  </si>
  <si>
    <t>4X83</t>
  </si>
  <si>
    <t>6/4.75-7/1.60ACSR</t>
  </si>
  <si>
    <t>4X84</t>
  </si>
  <si>
    <t>4X6/1/3.00 SCA</t>
  </si>
  <si>
    <t>4X85</t>
  </si>
  <si>
    <t>3X6/1/.093 SCA +1X/7/1.60FE</t>
  </si>
  <si>
    <t>4X87</t>
  </si>
  <si>
    <t>3X19/2.00CU+1X7/1.60FE</t>
  </si>
  <si>
    <t>4X88</t>
  </si>
  <si>
    <t>3X7/1.60CU +1X7/1.60 FE</t>
  </si>
  <si>
    <t>4X89</t>
  </si>
  <si>
    <t>3X6/4.75-7/1.60+1X6/1/2.50SCA</t>
  </si>
  <si>
    <t>4X90</t>
  </si>
  <si>
    <t>4X6/1/118 + 1X6/1/093</t>
  </si>
  <si>
    <t>4X91</t>
  </si>
  <si>
    <t>3X7/2.00CU+1X7/1.75CU</t>
  </si>
  <si>
    <t>4X92</t>
  </si>
  <si>
    <t>3X7/4.75AAAC+1X7/2.50AAAC</t>
  </si>
  <si>
    <t>4X94</t>
  </si>
  <si>
    <t>4X95</t>
  </si>
  <si>
    <t>4X3/2.75 FE</t>
  </si>
  <si>
    <t>4X97</t>
  </si>
  <si>
    <t>3X7/3.75 + 1X7/3.00AA</t>
  </si>
  <si>
    <t>4X98</t>
  </si>
  <si>
    <t>3X19/2.00 + 1X7/2.75CU</t>
  </si>
  <si>
    <t>4X99</t>
  </si>
  <si>
    <t>3X19/16 + 1X7/12CU</t>
  </si>
  <si>
    <t>4XD3</t>
  </si>
  <si>
    <t>4X6/1/.093SCAC</t>
  </si>
  <si>
    <t>4XD4</t>
  </si>
  <si>
    <t>4X2.50ACSR/AZ</t>
  </si>
  <si>
    <t>4XD6</t>
  </si>
  <si>
    <t>3X7/4.75AAC+1X2.50AAC</t>
  </si>
  <si>
    <t>4XD7</t>
  </si>
  <si>
    <t>4X7/4.75AAC</t>
  </si>
  <si>
    <t>4XD9</t>
  </si>
  <si>
    <t>3X7/4.75+1X7/16FE</t>
  </si>
  <si>
    <t>4XE1</t>
  </si>
  <si>
    <t>3X7/2.50AAC+1X7/16FE</t>
  </si>
  <si>
    <t>4XE2</t>
  </si>
  <si>
    <t>4X7/2.50AAC</t>
  </si>
  <si>
    <t>4XE4</t>
  </si>
  <si>
    <t>3X6/1/4.75ACSR+1X6/1/2.50ACSR</t>
  </si>
  <si>
    <t>4XE5</t>
  </si>
  <si>
    <t>3X6/1/2.50ACSR+1X7/1.60ACSR</t>
  </si>
  <si>
    <t>4XE6</t>
  </si>
  <si>
    <t>3X7/4.75AAC+1/4.00CU</t>
  </si>
  <si>
    <t>4XE7</t>
  </si>
  <si>
    <t>3x7/4.75AAC+1/5.00CU</t>
  </si>
  <si>
    <t>4XE8</t>
  </si>
  <si>
    <t>3X7/4.75AAAC+1X7/1.60FE</t>
  </si>
  <si>
    <t>4XE9</t>
  </si>
  <si>
    <t>3X7/1.60FE+1X2.50AAC</t>
  </si>
  <si>
    <t>4XF1</t>
  </si>
  <si>
    <t>3X7/4.50AAC + 1X7/1.60FE</t>
  </si>
  <si>
    <t>4XF4</t>
  </si>
  <si>
    <t>3X7/3.00AAC+1X2.50AAC</t>
  </si>
  <si>
    <t>4XF6</t>
  </si>
  <si>
    <t>3X6/1/3.00AAC+1X7/1.60FE</t>
  </si>
  <si>
    <t>4XF7</t>
  </si>
  <si>
    <t>3X6/1/4.75AAC+1X7/1.6FE</t>
  </si>
  <si>
    <t>4XF9</t>
  </si>
  <si>
    <t>3X6/1/2.5AAC+1X7/2.5AAAC</t>
  </si>
  <si>
    <t>4XG1</t>
  </si>
  <si>
    <t>2X6/1/2.5AAC+1X7/1.6FE</t>
  </si>
  <si>
    <t>4XG2</t>
  </si>
  <si>
    <t>3X7/4.50AAAC+1X7/2.50AAAC</t>
  </si>
  <si>
    <t>4XG3</t>
  </si>
  <si>
    <t xml:space="preserve">3X7/4.75AAC+1x7/4.75AAC </t>
  </si>
  <si>
    <t>4XG4</t>
  </si>
  <si>
    <t>3X7/3.75AAC+1X7/3.75AAC</t>
  </si>
  <si>
    <t>4XG5</t>
  </si>
  <si>
    <t>3X7/3.00AAAC+1X7/1.626SCGZ</t>
  </si>
  <si>
    <t>4XG6</t>
  </si>
  <si>
    <t>3X19/2.565CU+1X7/2.642CU</t>
  </si>
  <si>
    <t>4XG7</t>
  </si>
  <si>
    <t>3X7/4.50AAC+1X7/4.50AAC</t>
  </si>
  <si>
    <t>4XG8</t>
  </si>
  <si>
    <t>3X6/7/4.724ACSR/GZ+1X6/7/4.724</t>
  </si>
  <si>
    <t>5X01</t>
  </si>
  <si>
    <t>3X7/12 - 1X7/16 CU</t>
  </si>
  <si>
    <t>5X02</t>
  </si>
  <si>
    <t>3X7/14-1X19/16 CU</t>
  </si>
  <si>
    <t>5X03</t>
  </si>
  <si>
    <t>3X7/12-1X19/16 CU</t>
  </si>
  <si>
    <t>5X04</t>
  </si>
  <si>
    <t>3X19/1.60 +1X7/2.00</t>
  </si>
  <si>
    <t>5X05</t>
  </si>
  <si>
    <t>3X7/14 - 1X7/18 CU</t>
  </si>
  <si>
    <t>5X06</t>
  </si>
  <si>
    <t>3X7/16 - 1X7/18 CU</t>
  </si>
  <si>
    <t>5X07</t>
  </si>
  <si>
    <t>3X7/14 - 1X7/16 CU</t>
  </si>
  <si>
    <t>5X08</t>
  </si>
  <si>
    <t>3X19/16 - 1X7/12 CU</t>
  </si>
  <si>
    <t>5X09</t>
  </si>
  <si>
    <t>3X7/14 - 1X7/12 CU</t>
  </si>
  <si>
    <t>5X10</t>
  </si>
  <si>
    <t>3X7/16 - 1X7/20 CU</t>
  </si>
  <si>
    <t>5X11</t>
  </si>
  <si>
    <t>3X19/16 - 1X7/16 CU</t>
  </si>
  <si>
    <t>5X12</t>
  </si>
  <si>
    <t>1X7/14-3X7/12 CU</t>
  </si>
  <si>
    <t>5X13</t>
  </si>
  <si>
    <t>3X7/3.75 AAC - 1X7/12 GZ</t>
  </si>
  <si>
    <t>5X14</t>
  </si>
  <si>
    <t>3X19/16 - 1X19/17CU</t>
  </si>
  <si>
    <t>5X15</t>
  </si>
  <si>
    <t>3X19/16 - 1X7/18 CU</t>
  </si>
  <si>
    <t>5X16</t>
  </si>
  <si>
    <t>2X7/3.75 - 2X7/4.50 AAC</t>
  </si>
  <si>
    <t>5X17</t>
  </si>
  <si>
    <t>1 X 7/16, 1 X 7/12, 2 X 7/14</t>
  </si>
  <si>
    <t>5X18</t>
  </si>
  <si>
    <t>3X19/12 - 1X7/12 CU</t>
  </si>
  <si>
    <t>5X19</t>
  </si>
  <si>
    <t>3X19/14 1X19/16 CU</t>
  </si>
  <si>
    <t>5X20</t>
  </si>
  <si>
    <t>3X19/12 1X19/16 CU LV</t>
  </si>
  <si>
    <t>5X21</t>
  </si>
  <si>
    <t>3X19/16 1X19/18 CU LV</t>
  </si>
  <si>
    <t>5X22</t>
  </si>
  <si>
    <t>2X19/16 2X19/12</t>
  </si>
  <si>
    <t>5X23</t>
  </si>
  <si>
    <t>3X6/4.75+1X7/1.60ACSR+1X7/16FE</t>
  </si>
  <si>
    <t>5X24</t>
  </si>
  <si>
    <t>3X6/4.75SCA+1X7/2.50AAC</t>
  </si>
  <si>
    <t>5X25</t>
  </si>
  <si>
    <t>3X7/1.60+1X7/2.00 CU</t>
  </si>
  <si>
    <t>5X26</t>
  </si>
  <si>
    <t>2X19/2.00+2X7/2.75</t>
  </si>
  <si>
    <t>5X27</t>
  </si>
  <si>
    <t>3X7/2.50AAAC+1X7/2.50AAAC</t>
  </si>
  <si>
    <t>5X28</t>
  </si>
  <si>
    <t>2X7/1.60+2X19/2.00CU</t>
  </si>
  <si>
    <t>5X29</t>
  </si>
  <si>
    <t>2X37/3.75+2X7/2.75 CU</t>
  </si>
  <si>
    <t>5X30</t>
  </si>
  <si>
    <t>3X19/3.25AAAC+1X6/1/2.50SCA</t>
  </si>
  <si>
    <t>5X31</t>
  </si>
  <si>
    <t>3X7/12+1X7/14</t>
  </si>
  <si>
    <t>5X32</t>
  </si>
  <si>
    <t>3X7/2.00CU+1X3/2.75FE</t>
  </si>
  <si>
    <t>5X33</t>
  </si>
  <si>
    <t>3X3/2.75 SCAC</t>
  </si>
  <si>
    <t>A235</t>
  </si>
  <si>
    <t>ABANDONED 35MMSQ 22KV XLPE</t>
  </si>
  <si>
    <t>A242</t>
  </si>
  <si>
    <t>ABANDONED 240SQ.MM.3.5C.AL</t>
  </si>
  <si>
    <t>A256</t>
  </si>
  <si>
    <t>ABANDONED 3X1C 400 AL XLPE</t>
  </si>
  <si>
    <t>ABC4</t>
  </si>
  <si>
    <t>95MM SQ 22KV NMS (HDPE) ABC</t>
  </si>
  <si>
    <t>ABC5</t>
  </si>
  <si>
    <t>185MM SQ 22KV NMS (HDPE) ABC</t>
  </si>
  <si>
    <t>ABC6</t>
  </si>
  <si>
    <t>95SQMM HENDRIX SPACER CABLE</t>
  </si>
  <si>
    <t>ABC7</t>
  </si>
  <si>
    <t>150SQMM HENDRIX SPACER CABLE</t>
  </si>
  <si>
    <t>ABC8</t>
  </si>
  <si>
    <t>150 SQ MM HV</t>
  </si>
  <si>
    <t>AL21</t>
  </si>
  <si>
    <t>ABANDONED 240 SQ 3C AL XLPE</t>
  </si>
  <si>
    <t>BBB2</t>
  </si>
  <si>
    <t>TRANSMISSION BUSBAR</t>
  </si>
  <si>
    <t>D603</t>
  </si>
  <si>
    <t>DEAD - 0.1SQ INCH 3C 6KV</t>
  </si>
  <si>
    <t>D617</t>
  </si>
  <si>
    <t>DEAD .25SQ INCH 3C CU 6KV</t>
  </si>
  <si>
    <t>D622</t>
  </si>
  <si>
    <t>DEAD 22KV</t>
  </si>
  <si>
    <t>DESN</t>
  </si>
  <si>
    <t>DESIGN CARRIER</t>
  </si>
  <si>
    <t>DH02</t>
  </si>
  <si>
    <t>DEAD 1X6/1/2.50SCA+1X7/1.60FE</t>
  </si>
  <si>
    <t>DUMB</t>
  </si>
  <si>
    <t>DUMB NO DETAIL</t>
  </si>
  <si>
    <t>EC06</t>
  </si>
  <si>
    <t>6/.186:7/.062 ACSR/GZ (DOG)</t>
  </si>
  <si>
    <t>SL66</t>
  </si>
  <si>
    <t>1X7/16CU</t>
  </si>
  <si>
    <t>T020</t>
  </si>
  <si>
    <t>30/7/2.5 ACSR/GZ (GRAPE)</t>
  </si>
  <si>
    <t>T041</t>
  </si>
  <si>
    <t>3X30/7/3.00ACSR</t>
  </si>
  <si>
    <t>T042</t>
  </si>
  <si>
    <t>3X19/2.00CU</t>
  </si>
  <si>
    <t>T048</t>
  </si>
  <si>
    <t>3X37/3.75AAAC+1X7/2.50AAAC</t>
  </si>
  <si>
    <t>W400</t>
  </si>
  <si>
    <t>400MMX1C CCUX/EHD/WST/P/HD</t>
  </si>
  <si>
    <t>WA50</t>
  </si>
  <si>
    <t>50MMSQ 3C 12.7/22KV XLPE</t>
  </si>
  <si>
    <t>XL33</t>
  </si>
  <si>
    <t>35 SQ MM XLPE 3X1CORE</t>
  </si>
  <si>
    <t>XL34</t>
  </si>
  <si>
    <t>3X35SQ MM12.7/22 XLPE</t>
  </si>
  <si>
    <t>XL35</t>
  </si>
  <si>
    <t>35 SQ MM 3 CORE XLPE</t>
  </si>
  <si>
    <t>XL36</t>
  </si>
  <si>
    <t>35MM SQ 22 KV XLPE</t>
  </si>
  <si>
    <t>XL37</t>
  </si>
  <si>
    <t>1 X 35MM 1 CORE XLPE</t>
  </si>
  <si>
    <t>XL38</t>
  </si>
  <si>
    <t>3X 1CORE 35SQ MM 12.7/22KV</t>
  </si>
  <si>
    <t>XL39</t>
  </si>
  <si>
    <t>240SQMM 3X1C 12.7/22KV CU XLPE</t>
  </si>
  <si>
    <t>XL40</t>
  </si>
  <si>
    <t>185MM 1 X 3 CORES LAID UP</t>
  </si>
  <si>
    <t>XL41</t>
  </si>
  <si>
    <t>35MM 1 CORE 12.7/22KV</t>
  </si>
  <si>
    <t>XL42</t>
  </si>
  <si>
    <t>185 SQ MM 3X1C ABC</t>
  </si>
  <si>
    <t>XL45</t>
  </si>
  <si>
    <t>2 SINGLE PHASE 35MM XLPE</t>
  </si>
  <si>
    <t>XL50</t>
  </si>
  <si>
    <t>1X3C 185MM 33KV AL XLPE</t>
  </si>
  <si>
    <t>XL51</t>
  </si>
  <si>
    <t>1C 500 SQMM 500M/DR STRANDED</t>
  </si>
  <si>
    <t>XL52</t>
  </si>
  <si>
    <t>400 SQ MM 3X1C AL XLPE</t>
  </si>
  <si>
    <t>XL53</t>
  </si>
  <si>
    <t>1X1C 185MM 22KV CU XLPE</t>
  </si>
  <si>
    <t>XL54</t>
  </si>
  <si>
    <t>1X1C 240MM 22KV CU XLPE</t>
  </si>
  <si>
    <t>XL55</t>
  </si>
  <si>
    <t>1X1C 185MM 22KV AL XLPE</t>
  </si>
  <si>
    <t>XL56</t>
  </si>
  <si>
    <t>1X1C 185MM 33KV CU XLPE</t>
  </si>
  <si>
    <t>XL57</t>
  </si>
  <si>
    <t>1X1C 185MM 33KV AL XLPE</t>
  </si>
  <si>
    <t>XL85</t>
  </si>
  <si>
    <t>3X1C185MM ALUMINIUM</t>
  </si>
  <si>
    <t>XL95</t>
  </si>
  <si>
    <t>95MM SQ XLPE 3X1CORE 12.7/22KV</t>
  </si>
  <si>
    <t>XL96</t>
  </si>
  <si>
    <t>3C 185MMSQ XLPE TERMITE/COVER</t>
  </si>
  <si>
    <t>XL97</t>
  </si>
  <si>
    <t>3X1C 400MM2XLPE/NY/TERMITEX</t>
  </si>
  <si>
    <t>XL99</t>
  </si>
  <si>
    <t>7/2.75XLPE + 3/2.75FE</t>
  </si>
  <si>
    <t>XX1P</t>
  </si>
  <si>
    <t>1 PHASE UNKNOWN</t>
  </si>
  <si>
    <t>XX2P</t>
  </si>
  <si>
    <t>2 PHASE UNKNOWN</t>
  </si>
  <si>
    <t>XX3P</t>
  </si>
  <si>
    <t>3 PHASE UNKNOWN</t>
  </si>
  <si>
    <t>XXXX</t>
  </si>
  <si>
    <t>NO DATA AVAILABLE</t>
  </si>
  <si>
    <t>SOIL RESISTIVITY 2 LAYER MODEL CALCULATOR</t>
  </si>
  <si>
    <t>2-layer model</t>
  </si>
  <si>
    <t>Project:</t>
  </si>
  <si>
    <t>Address:</t>
  </si>
  <si>
    <t>Date</t>
  </si>
  <si>
    <t>Time</t>
  </si>
  <si>
    <t>3-layer model</t>
  </si>
  <si>
    <t>(recursive approximation)</t>
  </si>
  <si>
    <t>Electrode Spacing (m)</t>
  </si>
  <si>
    <t>Test 1 Data</t>
  </si>
  <si>
    <t>Test 2 Data</t>
  </si>
  <si>
    <t>Test 3 Data</t>
  </si>
  <si>
    <t>Average</t>
  </si>
  <si>
    <t>Soil Resistivity (Ω/m)</t>
  </si>
  <si>
    <t>Layer</t>
  </si>
  <si>
    <t>2-Layer Model</t>
  </si>
  <si>
    <t>Depth (m)</t>
  </si>
  <si>
    <t>∞</t>
  </si>
  <si>
    <t>Error (%)</t>
  </si>
  <si>
    <t>Run Soil Model</t>
  </si>
  <si>
    <t>SIMPLIFIED CIRCUIT</t>
  </si>
  <si>
    <t>R</t>
  </si>
  <si>
    <t>pu</t>
  </si>
  <si>
    <t>I fault (L-G)</t>
  </si>
  <si>
    <t>Legend</t>
  </si>
  <si>
    <t>RE/Cable Combination</t>
  </si>
  <si>
    <t>Length</t>
  </si>
  <si>
    <t>X</t>
  </si>
  <si>
    <t>User input</t>
  </si>
  <si>
    <t>1c 400sq Al 22kV</t>
  </si>
  <si>
    <t xml:space="preserve">Calculated </t>
  </si>
  <si>
    <t>3c 35sq Al 22kV</t>
  </si>
  <si>
    <t>Calculated but can be overwritten by Macro</t>
  </si>
  <si>
    <t>Pros. Fault</t>
  </si>
  <si>
    <t>A</t>
  </si>
  <si>
    <t>Clearing Time</t>
  </si>
  <si>
    <t>S</t>
  </si>
  <si>
    <t>Full RE / Screen Present</t>
  </si>
  <si>
    <t>Yes</t>
  </si>
  <si>
    <t>Earthing Config</t>
  </si>
  <si>
    <t>Common</t>
  </si>
  <si>
    <t>MEN</t>
  </si>
  <si>
    <t>HV grid</t>
  </si>
  <si>
    <t>ohms</t>
  </si>
  <si>
    <t>LV grid</t>
  </si>
  <si>
    <t>Isite</t>
  </si>
  <si>
    <t>Transfer Current</t>
  </si>
  <si>
    <t>EPR</t>
  </si>
  <si>
    <t>V</t>
  </si>
  <si>
    <t>Zone Substation</t>
  </si>
  <si>
    <t>HV EARTH GRID DETAILS</t>
  </si>
  <si>
    <t>LV EARTH GRID</t>
  </si>
  <si>
    <t>MEN DETAILS</t>
  </si>
  <si>
    <t>Feeder</t>
  </si>
  <si>
    <t>Earth Rod Radius (m)</t>
  </si>
  <si>
    <t>Neutral Bonded to other  LV Network</t>
  </si>
  <si>
    <t>MEN Type</t>
  </si>
  <si>
    <t>Pick/Node ID</t>
  </si>
  <si>
    <t>Length of rods (m)</t>
  </si>
  <si>
    <t>Number of Customers</t>
  </si>
  <si>
    <t>Feeder Voltage (kV)</t>
  </si>
  <si>
    <t>Insulated depth (m)</t>
  </si>
  <si>
    <t>Number of rods</t>
  </si>
  <si>
    <t>MEN Impedance (Ω)</t>
  </si>
  <si>
    <t>Safety Criteria</t>
  </si>
  <si>
    <t>TDMEN Limit</t>
  </si>
  <si>
    <t>LV Resistance (Ω)</t>
  </si>
  <si>
    <t>F Factor</t>
  </si>
  <si>
    <t>refer to Grant's Ladder</t>
  </si>
  <si>
    <t>Single Rod Resistance</t>
  </si>
  <si>
    <t>need to get R to Earth</t>
  </si>
  <si>
    <t>Soil Res</t>
  </si>
  <si>
    <t>Combined Resistance</t>
  </si>
  <si>
    <t>Rods in ||</t>
  </si>
  <si>
    <t>Soil Resistivity</t>
  </si>
  <si>
    <t>Multiplying Factor (Rod)</t>
  </si>
  <si>
    <t>2067  Calc</t>
  </si>
  <si>
    <t>SOIL RESISTIVITY</t>
  </si>
  <si>
    <t>ρ1</t>
  </si>
  <si>
    <t>Ωm</t>
  </si>
  <si>
    <t>Apparent Soil</t>
  </si>
  <si>
    <t>ρ2</t>
  </si>
  <si>
    <t>FUNCTIONAL REQUIREMENTS MET</t>
  </si>
  <si>
    <t>TRUE OR FALSE</t>
  </si>
  <si>
    <t>Requires functional requirement here on LV - Energex uses 10 ohms (separate)</t>
  </si>
  <si>
    <t>System Base</t>
  </si>
  <si>
    <t>Distance</t>
  </si>
  <si>
    <t>FOP (V)</t>
  </si>
  <si>
    <t>Step Potential</t>
  </si>
  <si>
    <t>Applied R</t>
  </si>
  <si>
    <t>Applied CF</t>
  </si>
  <si>
    <t>R -bot</t>
  </si>
  <si>
    <t>R-top</t>
  </si>
  <si>
    <t>x/L</t>
  </si>
  <si>
    <t>C.F. for homegenous soil</t>
  </si>
  <si>
    <t>EPR C.F.</t>
  </si>
  <si>
    <t>Sbase</t>
  </si>
  <si>
    <t>Vbase</t>
  </si>
  <si>
    <t>Z base</t>
  </si>
  <si>
    <t>Ibase</t>
  </si>
  <si>
    <t>Line to Ground Fault (Ip = In = I0)</t>
  </si>
  <si>
    <t>C factor added as per AS3851</t>
  </si>
  <si>
    <t>2 * Application.WorksheetFunction.Pi() * Distance) * Log(RodLength / RodRadius)</t>
  </si>
  <si>
    <t>Voltage</t>
  </si>
  <si>
    <t>kV</t>
  </si>
  <si>
    <t>Config</t>
  </si>
  <si>
    <t>RE or Cable Screen present</t>
  </si>
  <si>
    <t>MEN present</t>
  </si>
  <si>
    <t>Fault Current</t>
  </si>
  <si>
    <t>Network Impedance</t>
  </si>
  <si>
    <t>LRP Return Impedance</t>
  </si>
  <si>
    <t>HV Earth Impedance</t>
  </si>
  <si>
    <t>LV Earth Impedance</t>
  </si>
  <si>
    <t>MEN Impedance</t>
  </si>
  <si>
    <t>Separate</t>
  </si>
  <si>
    <t>LV || MEN Impedance</t>
  </si>
  <si>
    <t>HV || MEN Impedance</t>
  </si>
  <si>
    <t>LRP || HV || MEN</t>
  </si>
  <si>
    <t>Stand-alone</t>
  </si>
  <si>
    <t>HV</t>
  </si>
  <si>
    <t>LRP || HV</t>
  </si>
  <si>
    <t>Loop Impedance (fault)</t>
  </si>
  <si>
    <t xml:space="preserve"> Stand Alone or Separate</t>
  </si>
  <si>
    <t>Common with MEN</t>
  </si>
  <si>
    <t>Iprospective</t>
  </si>
  <si>
    <t>% split</t>
  </si>
  <si>
    <r>
      <t>I</t>
    </r>
    <r>
      <rPr>
        <vertAlign val="subscript"/>
        <sz val="11"/>
        <color theme="1"/>
        <rFont val="Aptos Narrow"/>
        <family val="2"/>
        <scheme val="minor"/>
      </rPr>
      <t>MEN</t>
    </r>
  </si>
  <si>
    <t>Ilrp</t>
  </si>
  <si>
    <t>Imen</t>
  </si>
  <si>
    <t>Earthing Parameters</t>
  </si>
  <si>
    <t>Layer 1 Depth "L1"</t>
  </si>
  <si>
    <t>Rod length [m]</t>
  </si>
  <si>
    <t>Radius of Stake</t>
  </si>
  <si>
    <t>Alpha</t>
  </si>
  <si>
    <t>Beta</t>
  </si>
  <si>
    <t>Delta (1/alpha)</t>
  </si>
  <si>
    <t>R if stake penetrates bottom layer</t>
  </si>
  <si>
    <t>R if stake penetrates only top layer</t>
  </si>
  <si>
    <t>Resistance to earth before correction</t>
  </si>
  <si>
    <t>Proportion of stake in top layer</t>
  </si>
  <si>
    <t>Proportion of stake in bottom layer</t>
  </si>
  <si>
    <t>Average resistivity seen by stake</t>
  </si>
  <si>
    <t>Error correction offset CorrR</t>
  </si>
  <si>
    <t>Length of stake in first layer</t>
  </si>
  <si>
    <t>Length of stake in second layer</t>
  </si>
  <si>
    <t>Resistance to Earth</t>
  </si>
  <si>
    <t>Homogenous Soil seen by Rod</t>
  </si>
  <si>
    <t>TOUCH VOLTAGES</t>
  </si>
  <si>
    <t>EPR @ 1m</t>
  </si>
  <si>
    <t>EPR @ 2m</t>
  </si>
  <si>
    <t>Step Potential at Stake</t>
  </si>
  <si>
    <t>Touch Potential at Asset</t>
  </si>
  <si>
    <t>Lrod</t>
  </si>
  <si>
    <t>Combined R</t>
  </si>
  <si>
    <t>Vtouch (Asset)</t>
  </si>
  <si>
    <t>Pfib</t>
  </si>
  <si>
    <t>Pcoin</t>
  </si>
  <si>
    <t>Pf</t>
  </si>
  <si>
    <t>Decision</t>
  </si>
  <si>
    <t>Barefeet</t>
  </si>
  <si>
    <t>BFW</t>
  </si>
  <si>
    <t>Dry</t>
  </si>
  <si>
    <t>Standard Footwear</t>
  </si>
  <si>
    <t>SFW</t>
  </si>
  <si>
    <t>Footwear Type</t>
  </si>
  <si>
    <t>Electrical Footwear</t>
  </si>
  <si>
    <t>EFW</t>
  </si>
  <si>
    <t>Safety Gumboot</t>
  </si>
  <si>
    <t>SGB</t>
  </si>
  <si>
    <t>Coincidence Parameters</t>
  </si>
  <si>
    <t>To modify this, change criteria in "Simplified SLD" sheet</t>
  </si>
  <si>
    <t>Fault Frequency</t>
  </si>
  <si>
    <t>Average Exposure per year</t>
  </si>
  <si>
    <t>Contact Duration</t>
  </si>
  <si>
    <t>VOSL</t>
  </si>
  <si>
    <t>WACC (Discount Rate)</t>
  </si>
  <si>
    <t>Asset Life</t>
  </si>
  <si>
    <t>DF</t>
  </si>
  <si>
    <r>
      <t>P</t>
    </r>
    <r>
      <rPr>
        <vertAlign val="subscript"/>
        <sz val="10"/>
        <color indexed="8"/>
        <rFont val="Calibri"/>
        <family val="2"/>
      </rPr>
      <t>base design</t>
    </r>
  </si>
  <si>
    <t>Lbase design</t>
  </si>
  <si>
    <r>
      <t>PV</t>
    </r>
    <r>
      <rPr>
        <vertAlign val="subscript"/>
        <sz val="10"/>
        <color indexed="8"/>
        <rFont val="Calibri"/>
        <family val="2"/>
      </rPr>
      <t>base design</t>
    </r>
  </si>
  <si>
    <t>Deep Earth Cost ($/m)</t>
  </si>
  <si>
    <t>refer to Grant's table</t>
  </si>
  <si>
    <t>I=VT/ZT</t>
  </si>
  <si>
    <t>I</t>
  </si>
  <si>
    <t>mA</t>
  </si>
  <si>
    <t>k</t>
  </si>
  <si>
    <t>t</t>
  </si>
  <si>
    <t>Shoe resistance</t>
  </si>
  <si>
    <t>Hazard Type</t>
  </si>
  <si>
    <t>Criteria</t>
  </si>
  <si>
    <t>Distance to Asset (m)</t>
  </si>
  <si>
    <t>EPR at Asset (V)</t>
  </si>
  <si>
    <t>Loaded Touch Voltage</t>
  </si>
  <si>
    <t>Limits (V)</t>
  </si>
  <si>
    <t>Distance to meet Limit (m)</t>
  </si>
  <si>
    <t>Fences</t>
  </si>
  <si>
    <t>TDB</t>
  </si>
  <si>
    <t>EG0</t>
  </si>
  <si>
    <t>Comms Assets</t>
  </si>
  <si>
    <t>Category A</t>
  </si>
  <si>
    <t>Metallic Pipelines</t>
  </si>
  <si>
    <t>DU</t>
  </si>
  <si>
    <t>WaterCorp</t>
  </si>
  <si>
    <t>DS23</t>
  </si>
  <si>
    <t>Asset Touch Voltage</t>
  </si>
  <si>
    <t>LV Transfer Voltage</t>
  </si>
  <si>
    <t>TDMEN</t>
  </si>
  <si>
    <t>MEN Item</t>
  </si>
  <si>
    <t>Rho</t>
  </si>
  <si>
    <t>Applicable Soil Res</t>
  </si>
  <si>
    <t xml:space="preserve"> </t>
  </si>
  <si>
    <t>Backyard Limit</t>
  </si>
  <si>
    <t>Urban</t>
  </si>
  <si>
    <t>AQ12 limiy</t>
  </si>
  <si>
    <t>School Limit</t>
  </si>
  <si>
    <t>Urban Step Voltage</t>
  </si>
  <si>
    <t>Backyard Step Voltage</t>
  </si>
  <si>
    <t>Asphalt</t>
  </si>
  <si>
    <t>Footing</t>
  </si>
  <si>
    <t>Fault Rate</t>
  </si>
  <si>
    <t>Duration</t>
  </si>
  <si>
    <t>Contact Rate</t>
  </si>
  <si>
    <t>Contact Time</t>
  </si>
  <si>
    <t>Distribution Urban (DU)</t>
  </si>
  <si>
    <t>Transmission Distribution Backyard (TDB)</t>
  </si>
  <si>
    <t>Transmission Distribution MEN (TDMEN)</t>
  </si>
  <si>
    <t>Aquatic Centre (AQ5)</t>
  </si>
  <si>
    <t>No Footwear</t>
  </si>
  <si>
    <t>No</t>
  </si>
  <si>
    <t>Aquatic Centre (AQ12)</t>
  </si>
  <si>
    <t>1c 185sq Al 22kV</t>
  </si>
  <si>
    <t>1c 185sq Al 33kV</t>
  </si>
  <si>
    <t>1c 240sq Cu 22kV</t>
  </si>
  <si>
    <t>1c 500sq Cu 22kV</t>
  </si>
  <si>
    <t>3c 50sq Al 33kV</t>
  </si>
  <si>
    <t>Category B</t>
  </si>
  <si>
    <t>Category C</t>
  </si>
  <si>
    <t>3c 50sq 33kV</t>
  </si>
  <si>
    <t>3c 95sq Al 22kV</t>
  </si>
  <si>
    <t>3c 185sq Al 22kV</t>
  </si>
  <si>
    <t>3c 185sq Al 33kV</t>
  </si>
  <si>
    <t>3c 240sq Cu 22kV</t>
  </si>
  <si>
    <t>3c 400sq Al 22kV</t>
  </si>
  <si>
    <t>Top Soil</t>
  </si>
  <si>
    <t>AQ5</t>
  </si>
  <si>
    <t>AQ12</t>
  </si>
  <si>
    <t>Table 1</t>
  </si>
  <si>
    <t>ZT</t>
  </si>
  <si>
    <t>Vt</t>
  </si>
  <si>
    <t>Clearing time</t>
  </si>
  <si>
    <t>ms</t>
  </si>
  <si>
    <t>HCF</t>
  </si>
  <si>
    <t>Zone</t>
  </si>
  <si>
    <t>Description</t>
  </si>
  <si>
    <t>Fibrillation Probability (min %)</t>
  </si>
  <si>
    <t>Fibrillation Probability (max %)</t>
  </si>
  <si>
    <t>RPF</t>
  </si>
  <si>
    <t>AC-1</t>
  </si>
  <si>
    <t>No perception, no physiological effects</t>
  </si>
  <si>
    <t>AC-2</t>
  </si>
  <si>
    <t>Perception, no harmful effects</t>
  </si>
  <si>
    <t>AC-3</t>
  </si>
  <si>
    <t>Muscular reactions, painful, difficulty breathing, let-go</t>
  </si>
  <si>
    <t>AC-4.1</t>
  </si>
  <si>
    <t>Ventricular fibrillation probability &lt; 5%</t>
  </si>
  <si>
    <t>Ib</t>
  </si>
  <si>
    <t>AC-4.2</t>
  </si>
  <si>
    <t>Ventricular fibrillation probability 5% - 50%</t>
  </si>
  <si>
    <t>AC-4.3</t>
  </si>
  <si>
    <t>Ventricular fibrillation probability 50% - 100%</t>
  </si>
  <si>
    <t>AC-4.4</t>
  </si>
  <si>
    <t>Near certainty of fibrillation (~100%)</t>
  </si>
  <si>
    <t>Random Zt</t>
  </si>
  <si>
    <t>Probability</t>
  </si>
  <si>
    <t>0.1 – 0.5 mA</t>
  </si>
  <si>
    <t>10 – 10,000 ms</t>
  </si>
  <si>
    <t>0.5 – 2 mA</t>
  </si>
  <si>
    <t>2 – 50 mA</t>
  </si>
  <si>
    <t>10 – 1000 ms</t>
  </si>
  <si>
    <t>~0%</t>
  </si>
  <si>
    <t>50 – 100 mA</t>
  </si>
  <si>
    <t>20 – 1000 ms</t>
  </si>
  <si>
    <t>&lt; 5%</t>
  </si>
  <si>
    <t>100 – 200 mA</t>
  </si>
  <si>
    <t>5% – 50%</t>
  </si>
  <si>
    <t>200 – 500 mA</t>
  </si>
  <si>
    <t>50% – 100%</t>
  </si>
  <si>
    <t>&gt;500 mA</t>
  </si>
  <si>
    <t>Any (10 – 10,000 ms)</t>
  </si>
  <si>
    <t>~100%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</si>
</sst>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"/>
    <numFmt numFmtId="167" formatCode="0.0000"/>
    <numFmt numFmtId="168" formatCode="0.000"/>
    <numFmt numFmtId="169" formatCode="0.00000"/>
    <numFmt numFmtId="170" formatCode="0.000000"/>
    <numFmt numFmtId="171" formatCode="_-* #,##0.00000_-;\-* #,##0.00000_-;_-* &quot;-&quot;??_-;_-@_-"/>
  </numFmts>
  <fonts count="27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AFEC6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2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DAF2D0"/>
      <name val="Aptos Narrow"/>
      <family val="2"/>
      <scheme val="minor"/>
    </font>
    <font>
      <sz val="12"/>
      <color indexed="8"/>
      <name val="Arial"/>
      <family val="2"/>
      <charset val="1"/>
    </font>
    <font>
      <vertAlign val="subscript"/>
      <sz val="12"/>
      <color indexed="8"/>
      <name val="Calibri"/>
      <family val="2"/>
    </font>
    <font>
      <sz val="10"/>
      <color theme="1"/>
      <name val="Aptos Narrow"/>
      <family val="2"/>
      <scheme val="minor"/>
    </font>
    <font>
      <vertAlign val="subscript"/>
      <sz val="10"/>
      <color indexed="8"/>
      <name val="Calibri"/>
      <family val="2"/>
    </font>
    <font>
      <sz val="20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8"/>
      <color rgb="FF00000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AFEC6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AFEC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 style="thick">
        <color theme="5"/>
      </top>
      <bottom/>
      <diagonal/>
    </border>
    <border>
      <left style="thick">
        <color theme="5"/>
      </left>
      <right/>
      <top/>
      <bottom/>
      <diagonal/>
    </border>
    <border>
      <left/>
      <right/>
      <top style="thick">
        <color theme="5"/>
      </top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 style="thick">
        <color rgb="FFE9713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5"/>
      </left>
      <right/>
      <top style="thick">
        <color rgb="FFE97132"/>
      </top>
      <bottom/>
      <diagonal/>
    </border>
    <border>
      <left/>
      <right style="thick">
        <color theme="5"/>
      </right>
      <top style="thick">
        <color rgb="FFE97132"/>
      </top>
      <bottom/>
      <diagonal/>
    </border>
  </borders>
  <cellStyleXfs count="13">
    <xf numFmtId="0" fontId="0" fillId="0" borderId="0"/>
    <xf numFmtId="0" fontId="2" fillId="0" borderId="0"/>
    <xf numFmtId="165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4" borderId="0" applyNumberFormat="0" applyBorder="0" applyAlignment="0" applyProtection="0"/>
    <xf numFmtId="164" fontId="6" fillId="0" borderId="0" applyFont="0" applyFill="0" applyBorder="0" applyAlignment="0" applyProtection="0"/>
    <xf numFmtId="0" fontId="12" fillId="0" borderId="0"/>
    <xf numFmtId="0" fontId="18" fillId="0" borderId="0"/>
  </cellStyleXfs>
  <cellXfs count="172">
    <xf numFmtId="0" fontId="0" fillId="0" borderId="0" xfId="0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0" xfId="0" applyFill="1"/>
    <xf numFmtId="0" fontId="0" fillId="4" borderId="0" xfId="0" applyFill="1"/>
    <xf numFmtId="0" fontId="0" fillId="4" borderId="5" xfId="0" applyFill="1" applyBorder="1"/>
    <xf numFmtId="0" fontId="0" fillId="4" borderId="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7" xfId="0" applyFill="1" applyBorder="1"/>
    <xf numFmtId="0" fontId="4" fillId="4" borderId="0" xfId="0" applyFont="1" applyFill="1"/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5" fillId="4" borderId="0" xfId="0" applyFont="1" applyFill="1"/>
    <xf numFmtId="0" fontId="0" fillId="0" borderId="0" xfId="0" applyAlignment="1">
      <alignment horizontal="center"/>
    </xf>
    <xf numFmtId="167" fontId="0" fillId="4" borderId="0" xfId="0" applyNumberFormat="1" applyFill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right"/>
    </xf>
    <xf numFmtId="165" fontId="0" fillId="2" borderId="0" xfId="2" applyFont="1" applyFill="1" applyAlignment="1">
      <alignment horizontal="center"/>
    </xf>
    <xf numFmtId="0" fontId="7" fillId="2" borderId="0" xfId="0" applyFont="1" applyFill="1"/>
    <xf numFmtId="0" fontId="0" fillId="2" borderId="0" xfId="0" applyFill="1" applyAlignment="1">
      <alignment horizontal="right"/>
    </xf>
    <xf numFmtId="0" fontId="0" fillId="8" borderId="0" xfId="0" applyFill="1"/>
    <xf numFmtId="168" fontId="0" fillId="2" borderId="0" xfId="0" applyNumberFormat="1" applyFill="1"/>
    <xf numFmtId="2" fontId="0" fillId="2" borderId="0" xfId="0" applyNumberFormat="1" applyFill="1"/>
    <xf numFmtId="1" fontId="0" fillId="2" borderId="0" xfId="0" applyNumberFormat="1" applyFill="1"/>
    <xf numFmtId="1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 indent="2"/>
    </xf>
    <xf numFmtId="0" fontId="0" fillId="3" borderId="0" xfId="0" applyFill="1" applyAlignment="1">
      <alignment horizontal="right"/>
    </xf>
    <xf numFmtId="0" fontId="0" fillId="9" borderId="0" xfId="0" applyFill="1" applyAlignment="1">
      <alignment horizontal="center"/>
    </xf>
    <xf numFmtId="2" fontId="0" fillId="7" borderId="0" xfId="0" applyNumberFormat="1" applyFill="1"/>
    <xf numFmtId="2" fontId="0" fillId="7" borderId="0" xfId="0" applyNumberFormat="1" applyFill="1" applyAlignment="1">
      <alignment horizontal="right"/>
    </xf>
    <xf numFmtId="2" fontId="0" fillId="9" borderId="0" xfId="0" applyNumberFormat="1" applyFill="1" applyAlignment="1">
      <alignment horizontal="right"/>
    </xf>
    <xf numFmtId="2" fontId="0" fillId="9" borderId="0" xfId="0" applyNumberFormat="1" applyFill="1"/>
    <xf numFmtId="2" fontId="0" fillId="4" borderId="0" xfId="0" applyNumberFormat="1" applyFill="1"/>
    <xf numFmtId="0" fontId="3" fillId="4" borderId="0" xfId="0" applyFont="1" applyFill="1"/>
    <xf numFmtId="0" fontId="0" fillId="2" borderId="7" xfId="0" applyFill="1" applyBorder="1"/>
    <xf numFmtId="0" fontId="0" fillId="5" borderId="0" xfId="0" applyFill="1" applyAlignment="1">
      <alignment horizontal="center"/>
    </xf>
    <xf numFmtId="10" fontId="0" fillId="2" borderId="0" xfId="3" applyNumberFormat="1" applyFont="1" applyFill="1"/>
    <xf numFmtId="0" fontId="0" fillId="2" borderId="0" xfId="0" applyFill="1" applyAlignment="1">
      <alignment horizontal="left"/>
    </xf>
    <xf numFmtId="169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10" borderId="0" xfId="0" applyFill="1"/>
    <xf numFmtId="0" fontId="0" fillId="11" borderId="0" xfId="0" applyFill="1" applyAlignment="1">
      <alignment horizontal="center"/>
    </xf>
    <xf numFmtId="0" fontId="0" fillId="11" borderId="0" xfId="0" applyFill="1"/>
    <xf numFmtId="166" fontId="0" fillId="2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0" fillId="12" borderId="0" xfId="0" applyFill="1"/>
    <xf numFmtId="168" fontId="0" fillId="12" borderId="0" xfId="0" applyNumberFormat="1" applyFill="1" applyAlignment="1">
      <alignment horizontal="center"/>
    </xf>
    <xf numFmtId="0" fontId="0" fillId="2" borderId="1" xfId="0" applyFill="1" applyBorder="1" applyAlignment="1">
      <alignment horizontal="center"/>
    </xf>
    <xf numFmtId="167" fontId="0" fillId="2" borderId="0" xfId="0" applyNumberFormat="1" applyFill="1" applyAlignment="1">
      <alignment horizontal="center"/>
    </xf>
    <xf numFmtId="171" fontId="0" fillId="2" borderId="0" xfId="2" applyNumberFormat="1" applyFont="1" applyFill="1" applyAlignment="1">
      <alignment horizontal="center"/>
    </xf>
    <xf numFmtId="0" fontId="2" fillId="0" borderId="0" xfId="1"/>
    <xf numFmtId="2" fontId="2" fillId="0" borderId="0" xfId="1" applyNumberFormat="1"/>
    <xf numFmtId="0" fontId="6" fillId="13" borderId="0" xfId="4"/>
    <xf numFmtId="0" fontId="6" fillId="14" borderId="0" xfId="5"/>
    <xf numFmtId="0" fontId="6" fillId="15" borderId="0" xfId="6"/>
    <xf numFmtId="0" fontId="6" fillId="16" borderId="0" xfId="7"/>
    <xf numFmtId="0" fontId="6" fillId="0" borderId="0" xfId="9" applyFill="1"/>
    <xf numFmtId="0" fontId="6" fillId="17" borderId="0" xfId="8"/>
    <xf numFmtId="0" fontId="2" fillId="18" borderId="0" xfId="1" applyFill="1"/>
    <xf numFmtId="0" fontId="6" fillId="18" borderId="0" xfId="6" applyFill="1"/>
    <xf numFmtId="0" fontId="6" fillId="18" borderId="0" xfId="8" applyFill="1"/>
    <xf numFmtId="0" fontId="2" fillId="19" borderId="0" xfId="1" applyFill="1"/>
    <xf numFmtId="0" fontId="0" fillId="3" borderId="1" xfId="0" applyFill="1" applyBorder="1" applyAlignment="1">
      <alignment horizontal="center"/>
    </xf>
    <xf numFmtId="0" fontId="1" fillId="2" borderId="0" xfId="0" applyFont="1" applyFill="1"/>
    <xf numFmtId="0" fontId="0" fillId="2" borderId="12" xfId="0" applyFill="1" applyBorder="1"/>
    <xf numFmtId="0" fontId="0" fillId="2" borderId="12" xfId="0" applyFill="1" applyBorder="1" applyAlignment="1">
      <alignment horizontal="center"/>
    </xf>
    <xf numFmtId="0" fontId="0" fillId="2" borderId="12" xfId="0" applyFill="1" applyBorder="1" applyAlignment="1">
      <alignment horizontal="left"/>
    </xf>
    <xf numFmtId="0" fontId="3" fillId="2" borderId="0" xfId="0" applyFont="1" applyFill="1"/>
    <xf numFmtId="11" fontId="0" fillId="2" borderId="12" xfId="0" applyNumberForma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0" fillId="20" borderId="0" xfId="0" applyFill="1"/>
    <xf numFmtId="9" fontId="0" fillId="2" borderId="0" xfId="0" applyNumberFormat="1" applyFill="1"/>
    <xf numFmtId="0" fontId="4" fillId="0" borderId="1" xfId="0" applyFont="1" applyBorder="1" applyAlignment="1">
      <alignment horizontal="center" vertical="top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4" borderId="13" xfId="0" applyFill="1" applyBorder="1"/>
    <xf numFmtId="0" fontId="9" fillId="4" borderId="0" xfId="0" applyFont="1" applyFill="1"/>
    <xf numFmtId="0" fontId="10" fillId="4" borderId="0" xfId="0" applyFont="1" applyFill="1"/>
    <xf numFmtId="167" fontId="9" fillId="4" borderId="0" xfId="0" applyNumberFormat="1" applyFont="1" applyFill="1"/>
    <xf numFmtId="0" fontId="11" fillId="21" borderId="0" xfId="0" applyFont="1" applyFill="1"/>
    <xf numFmtId="164" fontId="0" fillId="2" borderId="12" xfId="10" applyFont="1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0" fontId="13" fillId="2" borderId="12" xfId="0" applyFont="1" applyFill="1" applyBorder="1"/>
    <xf numFmtId="0" fontId="1" fillId="2" borderId="12" xfId="0" applyFont="1" applyFill="1" applyBorder="1" applyAlignment="1">
      <alignment horizontal="center"/>
    </xf>
    <xf numFmtId="0" fontId="0" fillId="22" borderId="12" xfId="0" applyFill="1" applyBorder="1"/>
    <xf numFmtId="0" fontId="0" fillId="22" borderId="12" xfId="0" applyFill="1" applyBorder="1" applyAlignment="1">
      <alignment horizontal="center"/>
    </xf>
    <xf numFmtId="164" fontId="0" fillId="22" borderId="12" xfId="10" applyFont="1" applyFill="1" applyBorder="1" applyAlignment="1">
      <alignment horizontal="center"/>
    </xf>
    <xf numFmtId="0" fontId="14" fillId="2" borderId="12" xfId="0" applyFont="1" applyFill="1" applyBorder="1"/>
    <xf numFmtId="0" fontId="14" fillId="2" borderId="12" xfId="0" applyFont="1" applyFill="1" applyBorder="1" applyAlignment="1">
      <alignment horizontal="center"/>
    </xf>
    <xf numFmtId="0" fontId="14" fillId="2" borderId="12" xfId="0" applyFont="1" applyFill="1" applyBorder="1" applyAlignment="1">
      <alignment horizontal="right"/>
    </xf>
    <xf numFmtId="164" fontId="14" fillId="2" borderId="12" xfId="10" applyFont="1" applyFill="1" applyBorder="1" applyAlignment="1">
      <alignment horizontal="center"/>
    </xf>
    <xf numFmtId="10" fontId="14" fillId="2" borderId="12" xfId="3" applyNumberFormat="1" applyFont="1" applyFill="1" applyBorder="1" applyAlignment="1">
      <alignment horizontal="center"/>
    </xf>
    <xf numFmtId="0" fontId="14" fillId="2" borderId="12" xfId="10" applyNumberFormat="1" applyFont="1" applyFill="1" applyBorder="1" applyAlignment="1">
      <alignment horizontal="center"/>
    </xf>
    <xf numFmtId="0" fontId="15" fillId="2" borderId="12" xfId="0" applyFont="1" applyFill="1" applyBorder="1"/>
    <xf numFmtId="164" fontId="14" fillId="2" borderId="12" xfId="0" applyNumberFormat="1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3" borderId="14" xfId="0" applyFont="1" applyFill="1" applyBorder="1"/>
    <xf numFmtId="0" fontId="3" fillId="3" borderId="15" xfId="0" applyFont="1" applyFill="1" applyBorder="1"/>
    <xf numFmtId="0" fontId="3" fillId="3" borderId="16" xfId="0" applyFont="1" applyFill="1" applyBorder="1"/>
    <xf numFmtId="0" fontId="3" fillId="3" borderId="17" xfId="0" applyFont="1" applyFill="1" applyBorder="1"/>
    <xf numFmtId="0" fontId="3" fillId="3" borderId="0" xfId="0" applyFont="1" applyFill="1"/>
    <xf numFmtId="0" fontId="3" fillId="3" borderId="18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3" fillId="3" borderId="21" xfId="0" applyFont="1" applyFill="1" applyBorder="1"/>
    <xf numFmtId="0" fontId="3" fillId="3" borderId="1" xfId="0" applyFont="1" applyFill="1" applyBorder="1" applyAlignment="1">
      <alignment horizontal="center" vertical="center"/>
    </xf>
    <xf numFmtId="22" fontId="0" fillId="0" borderId="0" xfId="0" applyNumberFormat="1"/>
    <xf numFmtId="0" fontId="3" fillId="7" borderId="22" xfId="0" applyFont="1" applyFill="1" applyBorder="1"/>
    <xf numFmtId="0" fontId="3" fillId="7" borderId="23" xfId="0" applyFont="1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9" fontId="0" fillId="0" borderId="0" xfId="0" applyNumberFormat="1"/>
    <xf numFmtId="0" fontId="1" fillId="2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168" fontId="3" fillId="3" borderId="32" xfId="3" applyNumberFormat="1" applyFont="1" applyFill="1" applyBorder="1" applyAlignment="1">
      <alignment horizontal="center" vertical="center"/>
    </xf>
    <xf numFmtId="2" fontId="3" fillId="3" borderId="28" xfId="0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6" fontId="0" fillId="2" borderId="12" xfId="0" applyNumberFormat="1" applyFill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9" fillId="21" borderId="0" xfId="0" applyFont="1" applyFill="1"/>
    <xf numFmtId="0" fontId="9" fillId="21" borderId="0" xfId="0" applyFont="1" applyFill="1" applyAlignment="1">
      <alignment horizontal="center"/>
    </xf>
    <xf numFmtId="0" fontId="0" fillId="3" borderId="33" xfId="0" applyFill="1" applyBorder="1"/>
    <xf numFmtId="0" fontId="11" fillId="21" borderId="13" xfId="0" applyFont="1" applyFill="1" applyBorder="1"/>
    <xf numFmtId="0" fontId="0" fillId="3" borderId="34" xfId="0" applyFill="1" applyBorder="1"/>
    <xf numFmtId="0" fontId="2" fillId="24" borderId="0" xfId="12" applyFont="1" applyFill="1"/>
    <xf numFmtId="0" fontId="18" fillId="24" borderId="0" xfId="12" applyFill="1"/>
    <xf numFmtId="0" fontId="18" fillId="0" borderId="0" xfId="12"/>
    <xf numFmtId="0" fontId="18" fillId="25" borderId="0" xfId="12" applyFill="1"/>
    <xf numFmtId="0" fontId="1" fillId="2" borderId="0" xfId="0" applyFont="1" applyFill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10" fillId="21" borderId="1" xfId="0" applyFont="1" applyFill="1" applyBorder="1" applyAlignment="1">
      <alignment horizontal="center"/>
    </xf>
    <xf numFmtId="0" fontId="4" fillId="3" borderId="0" xfId="0" applyFont="1" applyFill="1"/>
    <xf numFmtId="0" fontId="23" fillId="3" borderId="0" xfId="0" applyFont="1" applyFill="1"/>
    <xf numFmtId="0" fontId="0" fillId="26" borderId="0" xfId="0" applyFill="1"/>
    <xf numFmtId="0" fontId="0" fillId="26" borderId="0" xfId="0" applyFill="1" applyAlignment="1">
      <alignment horizontal="center"/>
    </xf>
    <xf numFmtId="0" fontId="24" fillId="2" borderId="0" xfId="0" applyFont="1" applyFill="1"/>
    <xf numFmtId="2" fontId="0" fillId="3" borderId="0" xfId="0" applyNumberFormat="1" applyFill="1"/>
    <xf numFmtId="0" fontId="25" fillId="4" borderId="0" xfId="0" applyFont="1" applyFill="1"/>
    <xf numFmtId="0" fontId="0" fillId="4" borderId="33" xfId="0" applyFill="1" applyBorder="1"/>
    <xf numFmtId="2" fontId="9" fillId="4" borderId="0" xfId="0" applyNumberFormat="1" applyFont="1" applyFill="1"/>
    <xf numFmtId="0" fontId="3" fillId="3" borderId="30" xfId="0" applyFont="1" applyFill="1" applyBorder="1" applyAlignment="1">
      <alignment horizontal="right" vertical="center"/>
    </xf>
    <xf numFmtId="0" fontId="3" fillId="3" borderId="31" xfId="0" applyFont="1" applyFill="1" applyBorder="1" applyAlignment="1">
      <alignment horizontal="right" vertical="center"/>
    </xf>
    <xf numFmtId="0" fontId="1" fillId="23" borderId="25" xfId="0" applyFont="1" applyFill="1" applyBorder="1" applyAlignment="1">
      <alignment horizontal="center" vertical="center"/>
    </xf>
    <xf numFmtId="0" fontId="1" fillId="23" borderId="26" xfId="0" applyFont="1" applyFill="1" applyBorder="1" applyAlignment="1">
      <alignment horizontal="center" vertical="center"/>
    </xf>
    <xf numFmtId="0" fontId="16" fillId="23" borderId="0" xfId="0" applyFont="1" applyFill="1" applyAlignment="1">
      <alignment horizontal="center"/>
    </xf>
    <xf numFmtId="0" fontId="1" fillId="23" borderId="24" xfId="0" applyFont="1" applyFill="1" applyBorder="1" applyAlignment="1">
      <alignment horizontal="center" vertical="center"/>
    </xf>
    <xf numFmtId="0" fontId="1" fillId="23" borderId="27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8" fillId="8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/>
    <xf numFmtId="0" fontId="0" fillId="2" borderId="3" xfId="0" applyFill="1" applyBorder="1" applyAlignment="1"/>
  </cellXfs>
  <cellStyles count="13">
    <cellStyle name="40% - Accent1" xfId="4" builtinId="31"/>
    <cellStyle name="40% - Accent3" xfId="5" builtinId="39"/>
    <cellStyle name="40% - Accent3 2" xfId="9" xr:uid="{37201A49-B6EC-48C2-AB1C-803E1CC07FAC}"/>
    <cellStyle name="40% - Accent4" xfId="6" builtinId="43"/>
    <cellStyle name="40% - Accent5" xfId="7" builtinId="47"/>
    <cellStyle name="40% - Accent6" xfId="8" builtinId="51"/>
    <cellStyle name="Comma" xfId="2" builtinId="3"/>
    <cellStyle name="Currency" xfId="10" builtinId="4"/>
    <cellStyle name="Excel Built-in Normal" xfId="11" xr:uid="{70C2DDF8-8E50-43C0-8121-C8B80CA8280B}"/>
    <cellStyle name="Normal" xfId="0" builtinId="0"/>
    <cellStyle name="Normal 2" xfId="1" xr:uid="{2685D6F5-91D5-4A9B-A2AC-E79DED39C60C}"/>
    <cellStyle name="Normal 3" xfId="12" xr:uid="{726A1808-386C-4CCB-8499-CD268F63BEF7}"/>
    <cellStyle name="Percent" xfId="3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AFEC6"/>
      <color rgb="FFDBCBCD"/>
      <color rgb="FFB79598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Calculations!$L$1</c:f>
              <c:strCache>
                <c:ptCount val="1"/>
                <c:pt idx="0">
                  <c:v> FOP (V) 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Calculations!$K$2:$K$5002</c:f>
              <c:numCache>
                <c:formatCode>0.0</c:formatCode>
                <c:ptCount val="5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  <c:pt idx="1901">
                  <c:v>190.1</c:v>
                </c:pt>
                <c:pt idx="1902">
                  <c:v>190.2</c:v>
                </c:pt>
                <c:pt idx="1903">
                  <c:v>190.3</c:v>
                </c:pt>
                <c:pt idx="1904">
                  <c:v>190.4</c:v>
                </c:pt>
                <c:pt idx="1905">
                  <c:v>190.5</c:v>
                </c:pt>
                <c:pt idx="1906">
                  <c:v>190.6</c:v>
                </c:pt>
                <c:pt idx="1907">
                  <c:v>190.7</c:v>
                </c:pt>
                <c:pt idx="1908">
                  <c:v>190.8</c:v>
                </c:pt>
                <c:pt idx="1909">
                  <c:v>190.9</c:v>
                </c:pt>
                <c:pt idx="1910">
                  <c:v>191</c:v>
                </c:pt>
                <c:pt idx="1911">
                  <c:v>191.1</c:v>
                </c:pt>
                <c:pt idx="1912">
                  <c:v>191.2</c:v>
                </c:pt>
                <c:pt idx="1913">
                  <c:v>191.3</c:v>
                </c:pt>
                <c:pt idx="1914">
                  <c:v>191.4</c:v>
                </c:pt>
                <c:pt idx="1915">
                  <c:v>191.5</c:v>
                </c:pt>
                <c:pt idx="1916">
                  <c:v>191.6</c:v>
                </c:pt>
                <c:pt idx="1917">
                  <c:v>191.7</c:v>
                </c:pt>
                <c:pt idx="1918">
                  <c:v>191.8</c:v>
                </c:pt>
                <c:pt idx="1919">
                  <c:v>191.9</c:v>
                </c:pt>
                <c:pt idx="1920">
                  <c:v>192</c:v>
                </c:pt>
                <c:pt idx="1921">
                  <c:v>192.1</c:v>
                </c:pt>
                <c:pt idx="1922">
                  <c:v>192.2</c:v>
                </c:pt>
                <c:pt idx="1923">
                  <c:v>192.3</c:v>
                </c:pt>
                <c:pt idx="1924">
                  <c:v>192.4</c:v>
                </c:pt>
                <c:pt idx="1925">
                  <c:v>192.5</c:v>
                </c:pt>
                <c:pt idx="1926">
                  <c:v>192.6</c:v>
                </c:pt>
                <c:pt idx="1927">
                  <c:v>192.7</c:v>
                </c:pt>
                <c:pt idx="1928">
                  <c:v>192.8</c:v>
                </c:pt>
                <c:pt idx="1929">
                  <c:v>192.9</c:v>
                </c:pt>
                <c:pt idx="1930">
                  <c:v>193</c:v>
                </c:pt>
                <c:pt idx="1931">
                  <c:v>193.1</c:v>
                </c:pt>
                <c:pt idx="1932">
                  <c:v>193.2</c:v>
                </c:pt>
                <c:pt idx="1933">
                  <c:v>193.3</c:v>
                </c:pt>
                <c:pt idx="1934">
                  <c:v>193.4</c:v>
                </c:pt>
                <c:pt idx="1935">
                  <c:v>193.5</c:v>
                </c:pt>
                <c:pt idx="1936">
                  <c:v>193.6</c:v>
                </c:pt>
                <c:pt idx="1937">
                  <c:v>193.7</c:v>
                </c:pt>
                <c:pt idx="1938">
                  <c:v>193.8</c:v>
                </c:pt>
                <c:pt idx="1939">
                  <c:v>193.9</c:v>
                </c:pt>
                <c:pt idx="1940">
                  <c:v>194</c:v>
                </c:pt>
                <c:pt idx="1941">
                  <c:v>194.1</c:v>
                </c:pt>
                <c:pt idx="1942">
                  <c:v>194.2</c:v>
                </c:pt>
                <c:pt idx="1943">
                  <c:v>194.3</c:v>
                </c:pt>
                <c:pt idx="1944">
                  <c:v>194.4</c:v>
                </c:pt>
                <c:pt idx="1945">
                  <c:v>194.5</c:v>
                </c:pt>
                <c:pt idx="1946">
                  <c:v>194.6</c:v>
                </c:pt>
                <c:pt idx="1947">
                  <c:v>194.7</c:v>
                </c:pt>
                <c:pt idx="1948">
                  <c:v>194.8</c:v>
                </c:pt>
                <c:pt idx="1949">
                  <c:v>194.9</c:v>
                </c:pt>
                <c:pt idx="1950">
                  <c:v>195</c:v>
                </c:pt>
                <c:pt idx="1951">
                  <c:v>195.1</c:v>
                </c:pt>
                <c:pt idx="1952">
                  <c:v>195.2</c:v>
                </c:pt>
                <c:pt idx="1953">
                  <c:v>195.3</c:v>
                </c:pt>
                <c:pt idx="1954">
                  <c:v>195.4</c:v>
                </c:pt>
                <c:pt idx="1955">
                  <c:v>195.5</c:v>
                </c:pt>
                <c:pt idx="1956">
                  <c:v>195.6</c:v>
                </c:pt>
                <c:pt idx="1957">
                  <c:v>195.7</c:v>
                </c:pt>
                <c:pt idx="1958">
                  <c:v>195.8</c:v>
                </c:pt>
                <c:pt idx="1959">
                  <c:v>195.9</c:v>
                </c:pt>
                <c:pt idx="1960">
                  <c:v>196</c:v>
                </c:pt>
                <c:pt idx="1961">
                  <c:v>196.1</c:v>
                </c:pt>
                <c:pt idx="1962">
                  <c:v>196.2</c:v>
                </c:pt>
                <c:pt idx="1963">
                  <c:v>196.3</c:v>
                </c:pt>
                <c:pt idx="1964">
                  <c:v>196.4</c:v>
                </c:pt>
                <c:pt idx="1965">
                  <c:v>196.5</c:v>
                </c:pt>
                <c:pt idx="1966">
                  <c:v>196.6</c:v>
                </c:pt>
                <c:pt idx="1967">
                  <c:v>196.7</c:v>
                </c:pt>
                <c:pt idx="1968">
                  <c:v>196.8</c:v>
                </c:pt>
                <c:pt idx="1969">
                  <c:v>196.9</c:v>
                </c:pt>
                <c:pt idx="1970">
                  <c:v>197</c:v>
                </c:pt>
                <c:pt idx="1971">
                  <c:v>197.1</c:v>
                </c:pt>
                <c:pt idx="1972">
                  <c:v>197.2</c:v>
                </c:pt>
                <c:pt idx="1973">
                  <c:v>197.3</c:v>
                </c:pt>
                <c:pt idx="1974">
                  <c:v>197.4</c:v>
                </c:pt>
                <c:pt idx="1975">
                  <c:v>197.5</c:v>
                </c:pt>
                <c:pt idx="1976">
                  <c:v>197.6</c:v>
                </c:pt>
                <c:pt idx="1977">
                  <c:v>197.7</c:v>
                </c:pt>
                <c:pt idx="1978">
                  <c:v>197.8</c:v>
                </c:pt>
                <c:pt idx="1979">
                  <c:v>197.9</c:v>
                </c:pt>
                <c:pt idx="1980">
                  <c:v>198</c:v>
                </c:pt>
                <c:pt idx="1981">
                  <c:v>198.1</c:v>
                </c:pt>
                <c:pt idx="1982">
                  <c:v>198.2</c:v>
                </c:pt>
                <c:pt idx="1983">
                  <c:v>198.3</c:v>
                </c:pt>
                <c:pt idx="1984">
                  <c:v>198.4</c:v>
                </c:pt>
                <c:pt idx="1985">
                  <c:v>198.5</c:v>
                </c:pt>
                <c:pt idx="1986">
                  <c:v>198.6</c:v>
                </c:pt>
                <c:pt idx="1987">
                  <c:v>198.7</c:v>
                </c:pt>
                <c:pt idx="1988">
                  <c:v>198.8</c:v>
                </c:pt>
                <c:pt idx="1989">
                  <c:v>198.9</c:v>
                </c:pt>
                <c:pt idx="1990">
                  <c:v>199</c:v>
                </c:pt>
                <c:pt idx="1991">
                  <c:v>199.1</c:v>
                </c:pt>
                <c:pt idx="1992">
                  <c:v>199.2</c:v>
                </c:pt>
                <c:pt idx="1993">
                  <c:v>199.3</c:v>
                </c:pt>
                <c:pt idx="1994">
                  <c:v>199.4</c:v>
                </c:pt>
                <c:pt idx="1995">
                  <c:v>199.5</c:v>
                </c:pt>
                <c:pt idx="1996">
                  <c:v>199.6</c:v>
                </c:pt>
                <c:pt idx="1997">
                  <c:v>199.7</c:v>
                </c:pt>
                <c:pt idx="1998">
                  <c:v>199.8</c:v>
                </c:pt>
                <c:pt idx="1999">
                  <c:v>199.9</c:v>
                </c:pt>
                <c:pt idx="2000">
                  <c:v>200</c:v>
                </c:pt>
                <c:pt idx="2001">
                  <c:v>200.1</c:v>
                </c:pt>
                <c:pt idx="2002">
                  <c:v>200.2</c:v>
                </c:pt>
                <c:pt idx="2003">
                  <c:v>200.3</c:v>
                </c:pt>
                <c:pt idx="2004">
                  <c:v>200.4</c:v>
                </c:pt>
                <c:pt idx="2005">
                  <c:v>200.5</c:v>
                </c:pt>
                <c:pt idx="2006">
                  <c:v>200.6</c:v>
                </c:pt>
                <c:pt idx="2007">
                  <c:v>200.7</c:v>
                </c:pt>
                <c:pt idx="2008">
                  <c:v>200.8</c:v>
                </c:pt>
                <c:pt idx="2009">
                  <c:v>200.9</c:v>
                </c:pt>
                <c:pt idx="2010">
                  <c:v>201</c:v>
                </c:pt>
                <c:pt idx="2011">
                  <c:v>201.1</c:v>
                </c:pt>
                <c:pt idx="2012">
                  <c:v>201.2</c:v>
                </c:pt>
                <c:pt idx="2013">
                  <c:v>201.3</c:v>
                </c:pt>
                <c:pt idx="2014">
                  <c:v>201.4</c:v>
                </c:pt>
                <c:pt idx="2015">
                  <c:v>201.5</c:v>
                </c:pt>
                <c:pt idx="2016">
                  <c:v>201.6</c:v>
                </c:pt>
                <c:pt idx="2017">
                  <c:v>201.7</c:v>
                </c:pt>
                <c:pt idx="2018">
                  <c:v>201.8</c:v>
                </c:pt>
                <c:pt idx="2019">
                  <c:v>201.9</c:v>
                </c:pt>
                <c:pt idx="2020">
                  <c:v>202</c:v>
                </c:pt>
                <c:pt idx="2021">
                  <c:v>202.1</c:v>
                </c:pt>
                <c:pt idx="2022">
                  <c:v>202.2</c:v>
                </c:pt>
                <c:pt idx="2023">
                  <c:v>202.3</c:v>
                </c:pt>
                <c:pt idx="2024">
                  <c:v>202.4</c:v>
                </c:pt>
                <c:pt idx="2025">
                  <c:v>202.5</c:v>
                </c:pt>
                <c:pt idx="2026">
                  <c:v>202.6</c:v>
                </c:pt>
                <c:pt idx="2027">
                  <c:v>202.7</c:v>
                </c:pt>
                <c:pt idx="2028">
                  <c:v>202.8</c:v>
                </c:pt>
                <c:pt idx="2029">
                  <c:v>202.9</c:v>
                </c:pt>
                <c:pt idx="2030">
                  <c:v>203</c:v>
                </c:pt>
                <c:pt idx="2031">
                  <c:v>203.1</c:v>
                </c:pt>
                <c:pt idx="2032">
                  <c:v>203.2</c:v>
                </c:pt>
                <c:pt idx="2033">
                  <c:v>203.3</c:v>
                </c:pt>
                <c:pt idx="2034">
                  <c:v>203.4</c:v>
                </c:pt>
                <c:pt idx="2035">
                  <c:v>203.5</c:v>
                </c:pt>
                <c:pt idx="2036">
                  <c:v>203.6</c:v>
                </c:pt>
                <c:pt idx="2037">
                  <c:v>203.7</c:v>
                </c:pt>
                <c:pt idx="2038">
                  <c:v>203.8</c:v>
                </c:pt>
                <c:pt idx="2039">
                  <c:v>203.9</c:v>
                </c:pt>
                <c:pt idx="2040">
                  <c:v>204</c:v>
                </c:pt>
                <c:pt idx="2041">
                  <c:v>204.1</c:v>
                </c:pt>
                <c:pt idx="2042">
                  <c:v>204.2</c:v>
                </c:pt>
                <c:pt idx="2043">
                  <c:v>204.3</c:v>
                </c:pt>
                <c:pt idx="2044">
                  <c:v>204.4</c:v>
                </c:pt>
                <c:pt idx="2045">
                  <c:v>204.5</c:v>
                </c:pt>
                <c:pt idx="2046">
                  <c:v>204.6</c:v>
                </c:pt>
                <c:pt idx="2047">
                  <c:v>204.7</c:v>
                </c:pt>
                <c:pt idx="2048">
                  <c:v>204.8</c:v>
                </c:pt>
                <c:pt idx="2049">
                  <c:v>204.9</c:v>
                </c:pt>
                <c:pt idx="2050">
                  <c:v>205</c:v>
                </c:pt>
                <c:pt idx="2051">
                  <c:v>205.1</c:v>
                </c:pt>
                <c:pt idx="2052">
                  <c:v>205.2</c:v>
                </c:pt>
                <c:pt idx="2053">
                  <c:v>205.3</c:v>
                </c:pt>
                <c:pt idx="2054">
                  <c:v>205.4</c:v>
                </c:pt>
                <c:pt idx="2055">
                  <c:v>205.5</c:v>
                </c:pt>
                <c:pt idx="2056">
                  <c:v>205.6</c:v>
                </c:pt>
                <c:pt idx="2057">
                  <c:v>205.7</c:v>
                </c:pt>
                <c:pt idx="2058">
                  <c:v>205.8</c:v>
                </c:pt>
                <c:pt idx="2059">
                  <c:v>205.9</c:v>
                </c:pt>
                <c:pt idx="2060">
                  <c:v>206</c:v>
                </c:pt>
                <c:pt idx="2061">
                  <c:v>206.1</c:v>
                </c:pt>
                <c:pt idx="2062">
                  <c:v>206.2</c:v>
                </c:pt>
                <c:pt idx="2063">
                  <c:v>206.3</c:v>
                </c:pt>
                <c:pt idx="2064">
                  <c:v>206.4</c:v>
                </c:pt>
                <c:pt idx="2065">
                  <c:v>206.5</c:v>
                </c:pt>
                <c:pt idx="2066">
                  <c:v>206.6</c:v>
                </c:pt>
                <c:pt idx="2067">
                  <c:v>206.7</c:v>
                </c:pt>
                <c:pt idx="2068">
                  <c:v>206.8</c:v>
                </c:pt>
                <c:pt idx="2069">
                  <c:v>206.9</c:v>
                </c:pt>
                <c:pt idx="2070">
                  <c:v>207</c:v>
                </c:pt>
                <c:pt idx="2071">
                  <c:v>207.1</c:v>
                </c:pt>
                <c:pt idx="2072">
                  <c:v>207.2</c:v>
                </c:pt>
                <c:pt idx="2073">
                  <c:v>207.3</c:v>
                </c:pt>
                <c:pt idx="2074">
                  <c:v>207.4</c:v>
                </c:pt>
                <c:pt idx="2075">
                  <c:v>207.5</c:v>
                </c:pt>
                <c:pt idx="2076">
                  <c:v>207.6</c:v>
                </c:pt>
                <c:pt idx="2077">
                  <c:v>207.7</c:v>
                </c:pt>
                <c:pt idx="2078">
                  <c:v>207.8</c:v>
                </c:pt>
                <c:pt idx="2079">
                  <c:v>207.9</c:v>
                </c:pt>
                <c:pt idx="2080">
                  <c:v>208</c:v>
                </c:pt>
                <c:pt idx="2081">
                  <c:v>208.1</c:v>
                </c:pt>
                <c:pt idx="2082">
                  <c:v>208.2</c:v>
                </c:pt>
                <c:pt idx="2083">
                  <c:v>208.3</c:v>
                </c:pt>
                <c:pt idx="2084">
                  <c:v>208.4</c:v>
                </c:pt>
                <c:pt idx="2085">
                  <c:v>208.5</c:v>
                </c:pt>
                <c:pt idx="2086">
                  <c:v>208.6</c:v>
                </c:pt>
                <c:pt idx="2087">
                  <c:v>208.7</c:v>
                </c:pt>
                <c:pt idx="2088">
                  <c:v>208.8</c:v>
                </c:pt>
                <c:pt idx="2089">
                  <c:v>208.9</c:v>
                </c:pt>
                <c:pt idx="2090">
                  <c:v>209</c:v>
                </c:pt>
                <c:pt idx="2091">
                  <c:v>209.1</c:v>
                </c:pt>
                <c:pt idx="2092">
                  <c:v>209.2</c:v>
                </c:pt>
                <c:pt idx="2093">
                  <c:v>209.3</c:v>
                </c:pt>
                <c:pt idx="2094">
                  <c:v>209.4</c:v>
                </c:pt>
                <c:pt idx="2095">
                  <c:v>209.5</c:v>
                </c:pt>
                <c:pt idx="2096">
                  <c:v>209.6</c:v>
                </c:pt>
                <c:pt idx="2097">
                  <c:v>209.7</c:v>
                </c:pt>
                <c:pt idx="2098">
                  <c:v>209.8</c:v>
                </c:pt>
                <c:pt idx="2099">
                  <c:v>209.9</c:v>
                </c:pt>
                <c:pt idx="2100">
                  <c:v>210</c:v>
                </c:pt>
                <c:pt idx="2101">
                  <c:v>210.1</c:v>
                </c:pt>
                <c:pt idx="2102">
                  <c:v>210.2</c:v>
                </c:pt>
                <c:pt idx="2103">
                  <c:v>210.3</c:v>
                </c:pt>
                <c:pt idx="2104">
                  <c:v>210.4</c:v>
                </c:pt>
                <c:pt idx="2105">
                  <c:v>210.5</c:v>
                </c:pt>
                <c:pt idx="2106">
                  <c:v>210.6</c:v>
                </c:pt>
                <c:pt idx="2107">
                  <c:v>210.7</c:v>
                </c:pt>
                <c:pt idx="2108">
                  <c:v>210.8</c:v>
                </c:pt>
                <c:pt idx="2109">
                  <c:v>210.9</c:v>
                </c:pt>
                <c:pt idx="2110">
                  <c:v>211</c:v>
                </c:pt>
                <c:pt idx="2111">
                  <c:v>211.1</c:v>
                </c:pt>
                <c:pt idx="2112">
                  <c:v>211.2</c:v>
                </c:pt>
                <c:pt idx="2113">
                  <c:v>211.3</c:v>
                </c:pt>
                <c:pt idx="2114">
                  <c:v>211.4</c:v>
                </c:pt>
                <c:pt idx="2115">
                  <c:v>211.5</c:v>
                </c:pt>
                <c:pt idx="2116">
                  <c:v>211.6</c:v>
                </c:pt>
                <c:pt idx="2117">
                  <c:v>211.7</c:v>
                </c:pt>
                <c:pt idx="2118">
                  <c:v>211.8</c:v>
                </c:pt>
                <c:pt idx="2119">
                  <c:v>211.9</c:v>
                </c:pt>
                <c:pt idx="2120">
                  <c:v>212</c:v>
                </c:pt>
                <c:pt idx="2121">
                  <c:v>212.1</c:v>
                </c:pt>
                <c:pt idx="2122">
                  <c:v>212.2</c:v>
                </c:pt>
                <c:pt idx="2123">
                  <c:v>212.3</c:v>
                </c:pt>
                <c:pt idx="2124">
                  <c:v>212.4</c:v>
                </c:pt>
                <c:pt idx="2125">
                  <c:v>212.5</c:v>
                </c:pt>
                <c:pt idx="2126">
                  <c:v>212.6</c:v>
                </c:pt>
                <c:pt idx="2127">
                  <c:v>212.7</c:v>
                </c:pt>
                <c:pt idx="2128">
                  <c:v>212.8</c:v>
                </c:pt>
                <c:pt idx="2129">
                  <c:v>212.9</c:v>
                </c:pt>
                <c:pt idx="2130">
                  <c:v>213</c:v>
                </c:pt>
                <c:pt idx="2131">
                  <c:v>213.1</c:v>
                </c:pt>
                <c:pt idx="2132">
                  <c:v>213.2</c:v>
                </c:pt>
                <c:pt idx="2133">
                  <c:v>213.3</c:v>
                </c:pt>
                <c:pt idx="2134">
                  <c:v>213.4</c:v>
                </c:pt>
                <c:pt idx="2135">
                  <c:v>213.5</c:v>
                </c:pt>
                <c:pt idx="2136">
                  <c:v>213.6</c:v>
                </c:pt>
                <c:pt idx="2137">
                  <c:v>213.7</c:v>
                </c:pt>
                <c:pt idx="2138">
                  <c:v>213.8</c:v>
                </c:pt>
                <c:pt idx="2139">
                  <c:v>213.9</c:v>
                </c:pt>
                <c:pt idx="2140">
                  <c:v>214</c:v>
                </c:pt>
                <c:pt idx="2141">
                  <c:v>214.1</c:v>
                </c:pt>
                <c:pt idx="2142">
                  <c:v>214.2</c:v>
                </c:pt>
                <c:pt idx="2143">
                  <c:v>214.3</c:v>
                </c:pt>
                <c:pt idx="2144">
                  <c:v>214.4</c:v>
                </c:pt>
                <c:pt idx="2145">
                  <c:v>214.5</c:v>
                </c:pt>
                <c:pt idx="2146">
                  <c:v>214.6</c:v>
                </c:pt>
                <c:pt idx="2147">
                  <c:v>214.7</c:v>
                </c:pt>
                <c:pt idx="2148">
                  <c:v>214.8</c:v>
                </c:pt>
                <c:pt idx="2149">
                  <c:v>214.9</c:v>
                </c:pt>
                <c:pt idx="2150">
                  <c:v>215</c:v>
                </c:pt>
                <c:pt idx="2151">
                  <c:v>215.1</c:v>
                </c:pt>
                <c:pt idx="2152">
                  <c:v>215.2</c:v>
                </c:pt>
                <c:pt idx="2153">
                  <c:v>215.3</c:v>
                </c:pt>
                <c:pt idx="2154">
                  <c:v>215.4</c:v>
                </c:pt>
                <c:pt idx="2155">
                  <c:v>215.5</c:v>
                </c:pt>
                <c:pt idx="2156">
                  <c:v>215.6</c:v>
                </c:pt>
                <c:pt idx="2157">
                  <c:v>215.7</c:v>
                </c:pt>
                <c:pt idx="2158">
                  <c:v>215.8</c:v>
                </c:pt>
                <c:pt idx="2159">
                  <c:v>215.9</c:v>
                </c:pt>
                <c:pt idx="2160">
                  <c:v>216</c:v>
                </c:pt>
                <c:pt idx="2161">
                  <c:v>216.1</c:v>
                </c:pt>
                <c:pt idx="2162">
                  <c:v>216.2</c:v>
                </c:pt>
                <c:pt idx="2163">
                  <c:v>216.3</c:v>
                </c:pt>
                <c:pt idx="2164">
                  <c:v>216.4</c:v>
                </c:pt>
                <c:pt idx="2165">
                  <c:v>216.5</c:v>
                </c:pt>
                <c:pt idx="2166">
                  <c:v>216.6</c:v>
                </c:pt>
                <c:pt idx="2167">
                  <c:v>216.7</c:v>
                </c:pt>
                <c:pt idx="2168">
                  <c:v>216.8</c:v>
                </c:pt>
                <c:pt idx="2169">
                  <c:v>216.9</c:v>
                </c:pt>
                <c:pt idx="2170">
                  <c:v>217</c:v>
                </c:pt>
                <c:pt idx="2171">
                  <c:v>217.1</c:v>
                </c:pt>
                <c:pt idx="2172">
                  <c:v>217.2</c:v>
                </c:pt>
                <c:pt idx="2173">
                  <c:v>217.3</c:v>
                </c:pt>
                <c:pt idx="2174">
                  <c:v>217.4</c:v>
                </c:pt>
                <c:pt idx="2175">
                  <c:v>217.5</c:v>
                </c:pt>
                <c:pt idx="2176">
                  <c:v>217.6</c:v>
                </c:pt>
                <c:pt idx="2177">
                  <c:v>217.7</c:v>
                </c:pt>
                <c:pt idx="2178">
                  <c:v>217.8</c:v>
                </c:pt>
                <c:pt idx="2179">
                  <c:v>217.9</c:v>
                </c:pt>
                <c:pt idx="2180">
                  <c:v>218</c:v>
                </c:pt>
                <c:pt idx="2181">
                  <c:v>218.1</c:v>
                </c:pt>
                <c:pt idx="2182">
                  <c:v>218.2</c:v>
                </c:pt>
                <c:pt idx="2183">
                  <c:v>218.3</c:v>
                </c:pt>
                <c:pt idx="2184">
                  <c:v>218.4</c:v>
                </c:pt>
                <c:pt idx="2185">
                  <c:v>218.5</c:v>
                </c:pt>
                <c:pt idx="2186">
                  <c:v>218.6</c:v>
                </c:pt>
                <c:pt idx="2187">
                  <c:v>218.7</c:v>
                </c:pt>
                <c:pt idx="2188">
                  <c:v>218.8</c:v>
                </c:pt>
                <c:pt idx="2189">
                  <c:v>218.9</c:v>
                </c:pt>
                <c:pt idx="2190">
                  <c:v>219</c:v>
                </c:pt>
                <c:pt idx="2191">
                  <c:v>219.1</c:v>
                </c:pt>
                <c:pt idx="2192">
                  <c:v>219.2</c:v>
                </c:pt>
                <c:pt idx="2193">
                  <c:v>219.3</c:v>
                </c:pt>
                <c:pt idx="2194">
                  <c:v>219.4</c:v>
                </c:pt>
                <c:pt idx="2195">
                  <c:v>219.5</c:v>
                </c:pt>
                <c:pt idx="2196">
                  <c:v>219.6</c:v>
                </c:pt>
                <c:pt idx="2197">
                  <c:v>219.7</c:v>
                </c:pt>
                <c:pt idx="2198">
                  <c:v>219.8</c:v>
                </c:pt>
                <c:pt idx="2199">
                  <c:v>219.9</c:v>
                </c:pt>
                <c:pt idx="2200">
                  <c:v>220</c:v>
                </c:pt>
                <c:pt idx="2201">
                  <c:v>220.1</c:v>
                </c:pt>
                <c:pt idx="2202">
                  <c:v>220.2</c:v>
                </c:pt>
                <c:pt idx="2203">
                  <c:v>220.3</c:v>
                </c:pt>
                <c:pt idx="2204">
                  <c:v>220.4</c:v>
                </c:pt>
                <c:pt idx="2205">
                  <c:v>220.5</c:v>
                </c:pt>
                <c:pt idx="2206">
                  <c:v>220.6</c:v>
                </c:pt>
                <c:pt idx="2207">
                  <c:v>220.7</c:v>
                </c:pt>
                <c:pt idx="2208">
                  <c:v>220.8</c:v>
                </c:pt>
                <c:pt idx="2209">
                  <c:v>220.9</c:v>
                </c:pt>
                <c:pt idx="2210">
                  <c:v>221</c:v>
                </c:pt>
                <c:pt idx="2211">
                  <c:v>221.1</c:v>
                </c:pt>
                <c:pt idx="2212">
                  <c:v>221.2</c:v>
                </c:pt>
                <c:pt idx="2213">
                  <c:v>221.3</c:v>
                </c:pt>
                <c:pt idx="2214">
                  <c:v>221.4</c:v>
                </c:pt>
                <c:pt idx="2215">
                  <c:v>221.5</c:v>
                </c:pt>
                <c:pt idx="2216">
                  <c:v>221.6</c:v>
                </c:pt>
                <c:pt idx="2217">
                  <c:v>221.7</c:v>
                </c:pt>
                <c:pt idx="2218">
                  <c:v>221.8</c:v>
                </c:pt>
                <c:pt idx="2219">
                  <c:v>221.9</c:v>
                </c:pt>
                <c:pt idx="2220">
                  <c:v>222</c:v>
                </c:pt>
                <c:pt idx="2221">
                  <c:v>222.1</c:v>
                </c:pt>
                <c:pt idx="2222">
                  <c:v>222.2</c:v>
                </c:pt>
                <c:pt idx="2223">
                  <c:v>222.3</c:v>
                </c:pt>
                <c:pt idx="2224">
                  <c:v>222.4</c:v>
                </c:pt>
                <c:pt idx="2225">
                  <c:v>222.5</c:v>
                </c:pt>
                <c:pt idx="2226">
                  <c:v>222.6</c:v>
                </c:pt>
                <c:pt idx="2227">
                  <c:v>222.7</c:v>
                </c:pt>
                <c:pt idx="2228">
                  <c:v>222.8</c:v>
                </c:pt>
                <c:pt idx="2229">
                  <c:v>222.9</c:v>
                </c:pt>
                <c:pt idx="2230">
                  <c:v>223</c:v>
                </c:pt>
                <c:pt idx="2231">
                  <c:v>223.1</c:v>
                </c:pt>
                <c:pt idx="2232">
                  <c:v>223.2</c:v>
                </c:pt>
                <c:pt idx="2233">
                  <c:v>223.3</c:v>
                </c:pt>
                <c:pt idx="2234">
                  <c:v>223.4</c:v>
                </c:pt>
                <c:pt idx="2235">
                  <c:v>223.5</c:v>
                </c:pt>
                <c:pt idx="2236">
                  <c:v>223.6</c:v>
                </c:pt>
                <c:pt idx="2237">
                  <c:v>223.7</c:v>
                </c:pt>
                <c:pt idx="2238">
                  <c:v>223.8</c:v>
                </c:pt>
                <c:pt idx="2239">
                  <c:v>223.9</c:v>
                </c:pt>
                <c:pt idx="2240">
                  <c:v>224</c:v>
                </c:pt>
                <c:pt idx="2241">
                  <c:v>224.1</c:v>
                </c:pt>
                <c:pt idx="2242">
                  <c:v>224.2</c:v>
                </c:pt>
                <c:pt idx="2243">
                  <c:v>224.3</c:v>
                </c:pt>
                <c:pt idx="2244">
                  <c:v>224.4</c:v>
                </c:pt>
                <c:pt idx="2245">
                  <c:v>224.5</c:v>
                </c:pt>
                <c:pt idx="2246">
                  <c:v>224.6</c:v>
                </c:pt>
                <c:pt idx="2247">
                  <c:v>224.7</c:v>
                </c:pt>
                <c:pt idx="2248">
                  <c:v>224.8</c:v>
                </c:pt>
                <c:pt idx="2249">
                  <c:v>224.9</c:v>
                </c:pt>
                <c:pt idx="2250">
                  <c:v>225</c:v>
                </c:pt>
                <c:pt idx="2251">
                  <c:v>225.1</c:v>
                </c:pt>
                <c:pt idx="2252">
                  <c:v>225.2</c:v>
                </c:pt>
                <c:pt idx="2253">
                  <c:v>225.3</c:v>
                </c:pt>
                <c:pt idx="2254">
                  <c:v>225.4</c:v>
                </c:pt>
                <c:pt idx="2255">
                  <c:v>225.5</c:v>
                </c:pt>
                <c:pt idx="2256">
                  <c:v>225.6</c:v>
                </c:pt>
                <c:pt idx="2257">
                  <c:v>225.7</c:v>
                </c:pt>
                <c:pt idx="2258">
                  <c:v>225.8</c:v>
                </c:pt>
                <c:pt idx="2259">
                  <c:v>225.9</c:v>
                </c:pt>
                <c:pt idx="2260">
                  <c:v>226</c:v>
                </c:pt>
                <c:pt idx="2261">
                  <c:v>226.1</c:v>
                </c:pt>
                <c:pt idx="2262">
                  <c:v>226.2</c:v>
                </c:pt>
                <c:pt idx="2263">
                  <c:v>226.3</c:v>
                </c:pt>
                <c:pt idx="2264">
                  <c:v>226.4</c:v>
                </c:pt>
                <c:pt idx="2265">
                  <c:v>226.5</c:v>
                </c:pt>
                <c:pt idx="2266">
                  <c:v>226.6</c:v>
                </c:pt>
                <c:pt idx="2267">
                  <c:v>226.7</c:v>
                </c:pt>
                <c:pt idx="2268">
                  <c:v>226.8</c:v>
                </c:pt>
                <c:pt idx="2269">
                  <c:v>226.9</c:v>
                </c:pt>
                <c:pt idx="2270">
                  <c:v>227</c:v>
                </c:pt>
                <c:pt idx="2271">
                  <c:v>227.1</c:v>
                </c:pt>
                <c:pt idx="2272">
                  <c:v>227.2</c:v>
                </c:pt>
                <c:pt idx="2273">
                  <c:v>227.3</c:v>
                </c:pt>
                <c:pt idx="2274">
                  <c:v>227.4</c:v>
                </c:pt>
                <c:pt idx="2275">
                  <c:v>227.5</c:v>
                </c:pt>
                <c:pt idx="2276">
                  <c:v>227.6</c:v>
                </c:pt>
                <c:pt idx="2277">
                  <c:v>227.7</c:v>
                </c:pt>
                <c:pt idx="2278">
                  <c:v>227.8</c:v>
                </c:pt>
                <c:pt idx="2279">
                  <c:v>227.9</c:v>
                </c:pt>
                <c:pt idx="2280">
                  <c:v>228</c:v>
                </c:pt>
                <c:pt idx="2281">
                  <c:v>228.1</c:v>
                </c:pt>
                <c:pt idx="2282">
                  <c:v>228.2</c:v>
                </c:pt>
                <c:pt idx="2283">
                  <c:v>228.3</c:v>
                </c:pt>
                <c:pt idx="2284">
                  <c:v>228.4</c:v>
                </c:pt>
                <c:pt idx="2285">
                  <c:v>228.5</c:v>
                </c:pt>
                <c:pt idx="2286">
                  <c:v>228.6</c:v>
                </c:pt>
                <c:pt idx="2287">
                  <c:v>228.7</c:v>
                </c:pt>
                <c:pt idx="2288">
                  <c:v>228.8</c:v>
                </c:pt>
                <c:pt idx="2289">
                  <c:v>228.9</c:v>
                </c:pt>
                <c:pt idx="2290">
                  <c:v>229</c:v>
                </c:pt>
                <c:pt idx="2291">
                  <c:v>229.1</c:v>
                </c:pt>
                <c:pt idx="2292">
                  <c:v>229.2</c:v>
                </c:pt>
                <c:pt idx="2293">
                  <c:v>229.3</c:v>
                </c:pt>
                <c:pt idx="2294">
                  <c:v>229.4</c:v>
                </c:pt>
                <c:pt idx="2295">
                  <c:v>229.5</c:v>
                </c:pt>
                <c:pt idx="2296">
                  <c:v>229.6</c:v>
                </c:pt>
                <c:pt idx="2297">
                  <c:v>229.7</c:v>
                </c:pt>
                <c:pt idx="2298">
                  <c:v>229.8</c:v>
                </c:pt>
                <c:pt idx="2299">
                  <c:v>229.9</c:v>
                </c:pt>
                <c:pt idx="2300">
                  <c:v>230</c:v>
                </c:pt>
                <c:pt idx="2301">
                  <c:v>230.1</c:v>
                </c:pt>
                <c:pt idx="2302">
                  <c:v>230.2</c:v>
                </c:pt>
                <c:pt idx="2303">
                  <c:v>230.3</c:v>
                </c:pt>
                <c:pt idx="2304">
                  <c:v>230.4</c:v>
                </c:pt>
                <c:pt idx="2305">
                  <c:v>230.5</c:v>
                </c:pt>
                <c:pt idx="2306">
                  <c:v>230.6</c:v>
                </c:pt>
                <c:pt idx="2307">
                  <c:v>230.7</c:v>
                </c:pt>
                <c:pt idx="2308">
                  <c:v>230.8</c:v>
                </c:pt>
                <c:pt idx="2309">
                  <c:v>230.9</c:v>
                </c:pt>
                <c:pt idx="2310">
                  <c:v>231</c:v>
                </c:pt>
                <c:pt idx="2311">
                  <c:v>231.1</c:v>
                </c:pt>
                <c:pt idx="2312">
                  <c:v>231.2</c:v>
                </c:pt>
                <c:pt idx="2313">
                  <c:v>231.3</c:v>
                </c:pt>
                <c:pt idx="2314">
                  <c:v>231.4</c:v>
                </c:pt>
                <c:pt idx="2315">
                  <c:v>231.5</c:v>
                </c:pt>
                <c:pt idx="2316">
                  <c:v>231.6</c:v>
                </c:pt>
                <c:pt idx="2317">
                  <c:v>231.7</c:v>
                </c:pt>
                <c:pt idx="2318">
                  <c:v>231.8</c:v>
                </c:pt>
                <c:pt idx="2319">
                  <c:v>231.9</c:v>
                </c:pt>
                <c:pt idx="2320">
                  <c:v>232</c:v>
                </c:pt>
                <c:pt idx="2321">
                  <c:v>232.1</c:v>
                </c:pt>
                <c:pt idx="2322">
                  <c:v>232.2</c:v>
                </c:pt>
                <c:pt idx="2323">
                  <c:v>232.3</c:v>
                </c:pt>
                <c:pt idx="2324">
                  <c:v>232.4</c:v>
                </c:pt>
                <c:pt idx="2325">
                  <c:v>232.5</c:v>
                </c:pt>
                <c:pt idx="2326">
                  <c:v>232.6</c:v>
                </c:pt>
                <c:pt idx="2327">
                  <c:v>232.7</c:v>
                </c:pt>
                <c:pt idx="2328">
                  <c:v>232.8</c:v>
                </c:pt>
                <c:pt idx="2329">
                  <c:v>232.9</c:v>
                </c:pt>
                <c:pt idx="2330">
                  <c:v>233</c:v>
                </c:pt>
                <c:pt idx="2331">
                  <c:v>233.1</c:v>
                </c:pt>
                <c:pt idx="2332">
                  <c:v>233.2</c:v>
                </c:pt>
                <c:pt idx="2333">
                  <c:v>233.3</c:v>
                </c:pt>
                <c:pt idx="2334">
                  <c:v>233.4</c:v>
                </c:pt>
                <c:pt idx="2335">
                  <c:v>233.5</c:v>
                </c:pt>
                <c:pt idx="2336">
                  <c:v>233.6</c:v>
                </c:pt>
                <c:pt idx="2337">
                  <c:v>233.7</c:v>
                </c:pt>
                <c:pt idx="2338">
                  <c:v>233.8</c:v>
                </c:pt>
                <c:pt idx="2339">
                  <c:v>233.9</c:v>
                </c:pt>
                <c:pt idx="2340">
                  <c:v>234</c:v>
                </c:pt>
                <c:pt idx="2341">
                  <c:v>234.1</c:v>
                </c:pt>
                <c:pt idx="2342">
                  <c:v>234.2</c:v>
                </c:pt>
                <c:pt idx="2343">
                  <c:v>234.3</c:v>
                </c:pt>
                <c:pt idx="2344">
                  <c:v>234.4</c:v>
                </c:pt>
                <c:pt idx="2345">
                  <c:v>234.5</c:v>
                </c:pt>
                <c:pt idx="2346">
                  <c:v>234.6</c:v>
                </c:pt>
                <c:pt idx="2347">
                  <c:v>234.7</c:v>
                </c:pt>
                <c:pt idx="2348">
                  <c:v>234.8</c:v>
                </c:pt>
                <c:pt idx="2349">
                  <c:v>234.9</c:v>
                </c:pt>
                <c:pt idx="2350">
                  <c:v>235</c:v>
                </c:pt>
                <c:pt idx="2351">
                  <c:v>235.1</c:v>
                </c:pt>
                <c:pt idx="2352">
                  <c:v>235.2</c:v>
                </c:pt>
                <c:pt idx="2353">
                  <c:v>235.3</c:v>
                </c:pt>
                <c:pt idx="2354">
                  <c:v>235.4</c:v>
                </c:pt>
                <c:pt idx="2355">
                  <c:v>235.5</c:v>
                </c:pt>
                <c:pt idx="2356">
                  <c:v>235.6</c:v>
                </c:pt>
                <c:pt idx="2357">
                  <c:v>235.7</c:v>
                </c:pt>
                <c:pt idx="2358">
                  <c:v>235.8</c:v>
                </c:pt>
                <c:pt idx="2359">
                  <c:v>235.9</c:v>
                </c:pt>
                <c:pt idx="2360">
                  <c:v>236</c:v>
                </c:pt>
                <c:pt idx="2361">
                  <c:v>236.1</c:v>
                </c:pt>
                <c:pt idx="2362">
                  <c:v>236.2</c:v>
                </c:pt>
                <c:pt idx="2363">
                  <c:v>236.3</c:v>
                </c:pt>
                <c:pt idx="2364">
                  <c:v>236.4</c:v>
                </c:pt>
                <c:pt idx="2365">
                  <c:v>236.5</c:v>
                </c:pt>
                <c:pt idx="2366">
                  <c:v>236.6</c:v>
                </c:pt>
                <c:pt idx="2367">
                  <c:v>236.7</c:v>
                </c:pt>
                <c:pt idx="2368">
                  <c:v>236.8</c:v>
                </c:pt>
                <c:pt idx="2369">
                  <c:v>236.9</c:v>
                </c:pt>
                <c:pt idx="2370">
                  <c:v>237</c:v>
                </c:pt>
                <c:pt idx="2371">
                  <c:v>237.1</c:v>
                </c:pt>
                <c:pt idx="2372">
                  <c:v>237.2</c:v>
                </c:pt>
                <c:pt idx="2373">
                  <c:v>237.3</c:v>
                </c:pt>
                <c:pt idx="2374">
                  <c:v>237.4</c:v>
                </c:pt>
                <c:pt idx="2375">
                  <c:v>237.5</c:v>
                </c:pt>
                <c:pt idx="2376">
                  <c:v>237.6</c:v>
                </c:pt>
                <c:pt idx="2377">
                  <c:v>237.7</c:v>
                </c:pt>
                <c:pt idx="2378">
                  <c:v>237.8</c:v>
                </c:pt>
                <c:pt idx="2379">
                  <c:v>237.9</c:v>
                </c:pt>
                <c:pt idx="2380">
                  <c:v>238</c:v>
                </c:pt>
                <c:pt idx="2381">
                  <c:v>238.1</c:v>
                </c:pt>
                <c:pt idx="2382">
                  <c:v>238.2</c:v>
                </c:pt>
                <c:pt idx="2383">
                  <c:v>238.3</c:v>
                </c:pt>
                <c:pt idx="2384">
                  <c:v>238.4</c:v>
                </c:pt>
                <c:pt idx="2385">
                  <c:v>238.5</c:v>
                </c:pt>
                <c:pt idx="2386">
                  <c:v>238.6</c:v>
                </c:pt>
                <c:pt idx="2387">
                  <c:v>238.7</c:v>
                </c:pt>
                <c:pt idx="2388">
                  <c:v>238.8</c:v>
                </c:pt>
                <c:pt idx="2389">
                  <c:v>238.9</c:v>
                </c:pt>
                <c:pt idx="2390">
                  <c:v>239</c:v>
                </c:pt>
                <c:pt idx="2391">
                  <c:v>239.1</c:v>
                </c:pt>
                <c:pt idx="2392">
                  <c:v>239.2</c:v>
                </c:pt>
                <c:pt idx="2393">
                  <c:v>239.3</c:v>
                </c:pt>
                <c:pt idx="2394">
                  <c:v>239.4</c:v>
                </c:pt>
                <c:pt idx="2395">
                  <c:v>239.5</c:v>
                </c:pt>
                <c:pt idx="2396">
                  <c:v>239.6</c:v>
                </c:pt>
                <c:pt idx="2397">
                  <c:v>239.7</c:v>
                </c:pt>
                <c:pt idx="2398">
                  <c:v>239.8</c:v>
                </c:pt>
                <c:pt idx="2399">
                  <c:v>239.9</c:v>
                </c:pt>
                <c:pt idx="2400">
                  <c:v>240</c:v>
                </c:pt>
                <c:pt idx="2401">
                  <c:v>240.1</c:v>
                </c:pt>
                <c:pt idx="2402">
                  <c:v>240.2</c:v>
                </c:pt>
                <c:pt idx="2403">
                  <c:v>240.3</c:v>
                </c:pt>
                <c:pt idx="2404">
                  <c:v>240.4</c:v>
                </c:pt>
                <c:pt idx="2405">
                  <c:v>240.5</c:v>
                </c:pt>
                <c:pt idx="2406">
                  <c:v>240.6</c:v>
                </c:pt>
                <c:pt idx="2407">
                  <c:v>240.7</c:v>
                </c:pt>
                <c:pt idx="2408">
                  <c:v>240.8</c:v>
                </c:pt>
                <c:pt idx="2409">
                  <c:v>240.9</c:v>
                </c:pt>
                <c:pt idx="2410">
                  <c:v>241</c:v>
                </c:pt>
                <c:pt idx="2411">
                  <c:v>241.1</c:v>
                </c:pt>
                <c:pt idx="2412">
                  <c:v>241.2</c:v>
                </c:pt>
                <c:pt idx="2413">
                  <c:v>241.3</c:v>
                </c:pt>
                <c:pt idx="2414">
                  <c:v>241.4</c:v>
                </c:pt>
                <c:pt idx="2415">
                  <c:v>241.5</c:v>
                </c:pt>
                <c:pt idx="2416">
                  <c:v>241.6</c:v>
                </c:pt>
                <c:pt idx="2417">
                  <c:v>241.7</c:v>
                </c:pt>
                <c:pt idx="2418">
                  <c:v>241.8</c:v>
                </c:pt>
                <c:pt idx="2419">
                  <c:v>241.9</c:v>
                </c:pt>
                <c:pt idx="2420">
                  <c:v>242</c:v>
                </c:pt>
                <c:pt idx="2421">
                  <c:v>242.1</c:v>
                </c:pt>
                <c:pt idx="2422">
                  <c:v>242.2</c:v>
                </c:pt>
                <c:pt idx="2423">
                  <c:v>242.3</c:v>
                </c:pt>
                <c:pt idx="2424">
                  <c:v>242.4</c:v>
                </c:pt>
                <c:pt idx="2425">
                  <c:v>242.5</c:v>
                </c:pt>
                <c:pt idx="2426">
                  <c:v>242.6</c:v>
                </c:pt>
                <c:pt idx="2427">
                  <c:v>242.7</c:v>
                </c:pt>
                <c:pt idx="2428">
                  <c:v>242.8</c:v>
                </c:pt>
                <c:pt idx="2429">
                  <c:v>242.9</c:v>
                </c:pt>
                <c:pt idx="2430">
                  <c:v>243</c:v>
                </c:pt>
                <c:pt idx="2431">
                  <c:v>243.1</c:v>
                </c:pt>
                <c:pt idx="2432">
                  <c:v>243.2</c:v>
                </c:pt>
                <c:pt idx="2433">
                  <c:v>243.3</c:v>
                </c:pt>
                <c:pt idx="2434">
                  <c:v>243.4</c:v>
                </c:pt>
                <c:pt idx="2435">
                  <c:v>243.5</c:v>
                </c:pt>
                <c:pt idx="2436">
                  <c:v>243.6</c:v>
                </c:pt>
                <c:pt idx="2437">
                  <c:v>243.7</c:v>
                </c:pt>
                <c:pt idx="2438">
                  <c:v>243.8</c:v>
                </c:pt>
                <c:pt idx="2439">
                  <c:v>243.9</c:v>
                </c:pt>
                <c:pt idx="2440">
                  <c:v>244</c:v>
                </c:pt>
                <c:pt idx="2441">
                  <c:v>244.1</c:v>
                </c:pt>
                <c:pt idx="2442">
                  <c:v>244.2</c:v>
                </c:pt>
                <c:pt idx="2443">
                  <c:v>244.3</c:v>
                </c:pt>
                <c:pt idx="2444">
                  <c:v>244.4</c:v>
                </c:pt>
                <c:pt idx="2445">
                  <c:v>244.5</c:v>
                </c:pt>
                <c:pt idx="2446">
                  <c:v>244.6</c:v>
                </c:pt>
                <c:pt idx="2447">
                  <c:v>244.7</c:v>
                </c:pt>
                <c:pt idx="2448">
                  <c:v>244.8</c:v>
                </c:pt>
                <c:pt idx="2449">
                  <c:v>244.9</c:v>
                </c:pt>
                <c:pt idx="2450">
                  <c:v>245</c:v>
                </c:pt>
                <c:pt idx="2451">
                  <c:v>245.1</c:v>
                </c:pt>
                <c:pt idx="2452">
                  <c:v>245.2</c:v>
                </c:pt>
                <c:pt idx="2453">
                  <c:v>245.3</c:v>
                </c:pt>
                <c:pt idx="2454">
                  <c:v>245.4</c:v>
                </c:pt>
                <c:pt idx="2455">
                  <c:v>245.5</c:v>
                </c:pt>
                <c:pt idx="2456">
                  <c:v>245.6</c:v>
                </c:pt>
                <c:pt idx="2457">
                  <c:v>245.7</c:v>
                </c:pt>
                <c:pt idx="2458">
                  <c:v>245.8</c:v>
                </c:pt>
                <c:pt idx="2459">
                  <c:v>245.9</c:v>
                </c:pt>
                <c:pt idx="2460">
                  <c:v>246</c:v>
                </c:pt>
                <c:pt idx="2461">
                  <c:v>246.1</c:v>
                </c:pt>
                <c:pt idx="2462">
                  <c:v>246.2</c:v>
                </c:pt>
                <c:pt idx="2463">
                  <c:v>246.3</c:v>
                </c:pt>
                <c:pt idx="2464">
                  <c:v>246.4</c:v>
                </c:pt>
                <c:pt idx="2465">
                  <c:v>246.5</c:v>
                </c:pt>
                <c:pt idx="2466">
                  <c:v>246.6</c:v>
                </c:pt>
                <c:pt idx="2467">
                  <c:v>246.7</c:v>
                </c:pt>
                <c:pt idx="2468">
                  <c:v>246.8</c:v>
                </c:pt>
                <c:pt idx="2469">
                  <c:v>246.9</c:v>
                </c:pt>
                <c:pt idx="2470">
                  <c:v>247</c:v>
                </c:pt>
                <c:pt idx="2471">
                  <c:v>247.1</c:v>
                </c:pt>
                <c:pt idx="2472">
                  <c:v>247.2</c:v>
                </c:pt>
                <c:pt idx="2473">
                  <c:v>247.3</c:v>
                </c:pt>
                <c:pt idx="2474">
                  <c:v>247.4</c:v>
                </c:pt>
                <c:pt idx="2475">
                  <c:v>247.5</c:v>
                </c:pt>
                <c:pt idx="2476">
                  <c:v>247.6</c:v>
                </c:pt>
                <c:pt idx="2477">
                  <c:v>247.7</c:v>
                </c:pt>
                <c:pt idx="2478">
                  <c:v>247.8</c:v>
                </c:pt>
                <c:pt idx="2479">
                  <c:v>247.9</c:v>
                </c:pt>
                <c:pt idx="2480">
                  <c:v>248</c:v>
                </c:pt>
                <c:pt idx="2481">
                  <c:v>248.1</c:v>
                </c:pt>
                <c:pt idx="2482">
                  <c:v>248.2</c:v>
                </c:pt>
                <c:pt idx="2483">
                  <c:v>248.3</c:v>
                </c:pt>
                <c:pt idx="2484">
                  <c:v>248.4</c:v>
                </c:pt>
                <c:pt idx="2485">
                  <c:v>248.5</c:v>
                </c:pt>
                <c:pt idx="2486">
                  <c:v>248.6</c:v>
                </c:pt>
                <c:pt idx="2487">
                  <c:v>248.7</c:v>
                </c:pt>
                <c:pt idx="2488">
                  <c:v>248.8</c:v>
                </c:pt>
                <c:pt idx="2489">
                  <c:v>248.9</c:v>
                </c:pt>
                <c:pt idx="2490">
                  <c:v>249</c:v>
                </c:pt>
                <c:pt idx="2491">
                  <c:v>249.1</c:v>
                </c:pt>
                <c:pt idx="2492">
                  <c:v>249.2</c:v>
                </c:pt>
                <c:pt idx="2493">
                  <c:v>249.3</c:v>
                </c:pt>
                <c:pt idx="2494">
                  <c:v>249.4</c:v>
                </c:pt>
                <c:pt idx="2495">
                  <c:v>249.5</c:v>
                </c:pt>
                <c:pt idx="2496">
                  <c:v>249.6</c:v>
                </c:pt>
                <c:pt idx="2497">
                  <c:v>249.7</c:v>
                </c:pt>
                <c:pt idx="2498">
                  <c:v>249.8</c:v>
                </c:pt>
                <c:pt idx="2499">
                  <c:v>249.9</c:v>
                </c:pt>
                <c:pt idx="2500">
                  <c:v>250</c:v>
                </c:pt>
                <c:pt idx="2501">
                  <c:v>250.1</c:v>
                </c:pt>
                <c:pt idx="2502">
                  <c:v>250.2</c:v>
                </c:pt>
                <c:pt idx="2503">
                  <c:v>250.3</c:v>
                </c:pt>
                <c:pt idx="2504">
                  <c:v>250.4</c:v>
                </c:pt>
                <c:pt idx="2505">
                  <c:v>250.5</c:v>
                </c:pt>
                <c:pt idx="2506">
                  <c:v>250.6</c:v>
                </c:pt>
                <c:pt idx="2507">
                  <c:v>250.7</c:v>
                </c:pt>
                <c:pt idx="2508">
                  <c:v>250.8</c:v>
                </c:pt>
                <c:pt idx="2509">
                  <c:v>250.9</c:v>
                </c:pt>
                <c:pt idx="2510">
                  <c:v>251</c:v>
                </c:pt>
                <c:pt idx="2511">
                  <c:v>251.1</c:v>
                </c:pt>
                <c:pt idx="2512">
                  <c:v>251.2</c:v>
                </c:pt>
                <c:pt idx="2513">
                  <c:v>251.3</c:v>
                </c:pt>
                <c:pt idx="2514">
                  <c:v>251.4</c:v>
                </c:pt>
                <c:pt idx="2515">
                  <c:v>251.5</c:v>
                </c:pt>
                <c:pt idx="2516">
                  <c:v>251.6</c:v>
                </c:pt>
                <c:pt idx="2517">
                  <c:v>251.7</c:v>
                </c:pt>
                <c:pt idx="2518">
                  <c:v>251.8</c:v>
                </c:pt>
                <c:pt idx="2519">
                  <c:v>251.9</c:v>
                </c:pt>
                <c:pt idx="2520">
                  <c:v>252</c:v>
                </c:pt>
                <c:pt idx="2521">
                  <c:v>252.1</c:v>
                </c:pt>
                <c:pt idx="2522">
                  <c:v>252.2</c:v>
                </c:pt>
                <c:pt idx="2523">
                  <c:v>252.3</c:v>
                </c:pt>
                <c:pt idx="2524">
                  <c:v>252.4</c:v>
                </c:pt>
                <c:pt idx="2525">
                  <c:v>252.5</c:v>
                </c:pt>
                <c:pt idx="2526">
                  <c:v>252.6</c:v>
                </c:pt>
                <c:pt idx="2527">
                  <c:v>252.7</c:v>
                </c:pt>
                <c:pt idx="2528">
                  <c:v>252.8</c:v>
                </c:pt>
                <c:pt idx="2529">
                  <c:v>252.9</c:v>
                </c:pt>
                <c:pt idx="2530">
                  <c:v>253</c:v>
                </c:pt>
                <c:pt idx="2531">
                  <c:v>253.1</c:v>
                </c:pt>
                <c:pt idx="2532">
                  <c:v>253.2</c:v>
                </c:pt>
                <c:pt idx="2533">
                  <c:v>253.3</c:v>
                </c:pt>
                <c:pt idx="2534">
                  <c:v>253.4</c:v>
                </c:pt>
                <c:pt idx="2535">
                  <c:v>253.5</c:v>
                </c:pt>
                <c:pt idx="2536">
                  <c:v>253.6</c:v>
                </c:pt>
                <c:pt idx="2537">
                  <c:v>253.7</c:v>
                </c:pt>
                <c:pt idx="2538">
                  <c:v>253.8</c:v>
                </c:pt>
                <c:pt idx="2539">
                  <c:v>253.9</c:v>
                </c:pt>
                <c:pt idx="2540">
                  <c:v>254</c:v>
                </c:pt>
                <c:pt idx="2541">
                  <c:v>254.1</c:v>
                </c:pt>
                <c:pt idx="2542">
                  <c:v>254.2</c:v>
                </c:pt>
                <c:pt idx="2543">
                  <c:v>254.3</c:v>
                </c:pt>
                <c:pt idx="2544">
                  <c:v>254.4</c:v>
                </c:pt>
                <c:pt idx="2545">
                  <c:v>254.5</c:v>
                </c:pt>
                <c:pt idx="2546">
                  <c:v>254.6</c:v>
                </c:pt>
                <c:pt idx="2547">
                  <c:v>254.7</c:v>
                </c:pt>
                <c:pt idx="2548">
                  <c:v>254.8</c:v>
                </c:pt>
                <c:pt idx="2549">
                  <c:v>254.9</c:v>
                </c:pt>
                <c:pt idx="2550">
                  <c:v>255</c:v>
                </c:pt>
                <c:pt idx="2551">
                  <c:v>255.1</c:v>
                </c:pt>
                <c:pt idx="2552">
                  <c:v>255.2</c:v>
                </c:pt>
                <c:pt idx="2553">
                  <c:v>255.3</c:v>
                </c:pt>
                <c:pt idx="2554">
                  <c:v>255.4</c:v>
                </c:pt>
                <c:pt idx="2555">
                  <c:v>255.5</c:v>
                </c:pt>
                <c:pt idx="2556">
                  <c:v>255.6</c:v>
                </c:pt>
                <c:pt idx="2557">
                  <c:v>255.7</c:v>
                </c:pt>
                <c:pt idx="2558">
                  <c:v>255.8</c:v>
                </c:pt>
                <c:pt idx="2559">
                  <c:v>255.9</c:v>
                </c:pt>
                <c:pt idx="2560">
                  <c:v>256</c:v>
                </c:pt>
                <c:pt idx="2561">
                  <c:v>256.10000000000002</c:v>
                </c:pt>
                <c:pt idx="2562">
                  <c:v>256.2</c:v>
                </c:pt>
                <c:pt idx="2563">
                  <c:v>256.3</c:v>
                </c:pt>
                <c:pt idx="2564">
                  <c:v>256.39999999999998</c:v>
                </c:pt>
                <c:pt idx="2565">
                  <c:v>256.5</c:v>
                </c:pt>
                <c:pt idx="2566">
                  <c:v>256.60000000000002</c:v>
                </c:pt>
                <c:pt idx="2567">
                  <c:v>256.7</c:v>
                </c:pt>
                <c:pt idx="2568">
                  <c:v>256.8</c:v>
                </c:pt>
                <c:pt idx="2569">
                  <c:v>256.89999999999998</c:v>
                </c:pt>
                <c:pt idx="2570">
                  <c:v>257</c:v>
                </c:pt>
                <c:pt idx="2571">
                  <c:v>257.10000000000002</c:v>
                </c:pt>
                <c:pt idx="2572">
                  <c:v>257.2</c:v>
                </c:pt>
                <c:pt idx="2573">
                  <c:v>257.3</c:v>
                </c:pt>
                <c:pt idx="2574">
                  <c:v>257.39999999999998</c:v>
                </c:pt>
                <c:pt idx="2575">
                  <c:v>257.5</c:v>
                </c:pt>
                <c:pt idx="2576">
                  <c:v>257.60000000000002</c:v>
                </c:pt>
                <c:pt idx="2577">
                  <c:v>257.7</c:v>
                </c:pt>
                <c:pt idx="2578">
                  <c:v>257.8</c:v>
                </c:pt>
                <c:pt idx="2579">
                  <c:v>257.89999999999998</c:v>
                </c:pt>
                <c:pt idx="2580">
                  <c:v>258</c:v>
                </c:pt>
                <c:pt idx="2581">
                  <c:v>258.10000000000002</c:v>
                </c:pt>
                <c:pt idx="2582">
                  <c:v>258.2</c:v>
                </c:pt>
                <c:pt idx="2583">
                  <c:v>258.3</c:v>
                </c:pt>
                <c:pt idx="2584">
                  <c:v>258.39999999999998</c:v>
                </c:pt>
                <c:pt idx="2585">
                  <c:v>258.5</c:v>
                </c:pt>
                <c:pt idx="2586">
                  <c:v>258.60000000000002</c:v>
                </c:pt>
                <c:pt idx="2587">
                  <c:v>258.7</c:v>
                </c:pt>
                <c:pt idx="2588">
                  <c:v>258.8</c:v>
                </c:pt>
                <c:pt idx="2589">
                  <c:v>258.89999999999998</c:v>
                </c:pt>
                <c:pt idx="2590">
                  <c:v>259</c:v>
                </c:pt>
                <c:pt idx="2591">
                  <c:v>259.10000000000002</c:v>
                </c:pt>
                <c:pt idx="2592">
                  <c:v>259.2</c:v>
                </c:pt>
                <c:pt idx="2593">
                  <c:v>259.3</c:v>
                </c:pt>
                <c:pt idx="2594">
                  <c:v>259.39999999999998</c:v>
                </c:pt>
                <c:pt idx="2595">
                  <c:v>259.5</c:v>
                </c:pt>
                <c:pt idx="2596">
                  <c:v>259.60000000000002</c:v>
                </c:pt>
                <c:pt idx="2597">
                  <c:v>259.7</c:v>
                </c:pt>
                <c:pt idx="2598">
                  <c:v>259.8</c:v>
                </c:pt>
                <c:pt idx="2599">
                  <c:v>259.89999999999998</c:v>
                </c:pt>
                <c:pt idx="2600">
                  <c:v>260</c:v>
                </c:pt>
                <c:pt idx="2601">
                  <c:v>260.10000000000002</c:v>
                </c:pt>
                <c:pt idx="2602">
                  <c:v>260.2</c:v>
                </c:pt>
                <c:pt idx="2603">
                  <c:v>260.3</c:v>
                </c:pt>
                <c:pt idx="2604">
                  <c:v>260.39999999999998</c:v>
                </c:pt>
                <c:pt idx="2605">
                  <c:v>260.5</c:v>
                </c:pt>
                <c:pt idx="2606">
                  <c:v>260.60000000000002</c:v>
                </c:pt>
                <c:pt idx="2607">
                  <c:v>260.7</c:v>
                </c:pt>
                <c:pt idx="2608">
                  <c:v>260.8</c:v>
                </c:pt>
                <c:pt idx="2609">
                  <c:v>260.89999999999998</c:v>
                </c:pt>
                <c:pt idx="2610">
                  <c:v>261</c:v>
                </c:pt>
                <c:pt idx="2611">
                  <c:v>261.10000000000002</c:v>
                </c:pt>
                <c:pt idx="2612">
                  <c:v>261.2</c:v>
                </c:pt>
                <c:pt idx="2613">
                  <c:v>261.3</c:v>
                </c:pt>
                <c:pt idx="2614">
                  <c:v>261.39999999999998</c:v>
                </c:pt>
                <c:pt idx="2615">
                  <c:v>261.5</c:v>
                </c:pt>
                <c:pt idx="2616">
                  <c:v>261.60000000000002</c:v>
                </c:pt>
                <c:pt idx="2617">
                  <c:v>261.7</c:v>
                </c:pt>
                <c:pt idx="2618">
                  <c:v>261.8</c:v>
                </c:pt>
                <c:pt idx="2619">
                  <c:v>261.89999999999998</c:v>
                </c:pt>
                <c:pt idx="2620">
                  <c:v>262</c:v>
                </c:pt>
                <c:pt idx="2621">
                  <c:v>262.10000000000002</c:v>
                </c:pt>
                <c:pt idx="2622">
                  <c:v>262.2</c:v>
                </c:pt>
                <c:pt idx="2623">
                  <c:v>262.3</c:v>
                </c:pt>
                <c:pt idx="2624">
                  <c:v>262.39999999999998</c:v>
                </c:pt>
                <c:pt idx="2625">
                  <c:v>262.5</c:v>
                </c:pt>
                <c:pt idx="2626">
                  <c:v>262.60000000000002</c:v>
                </c:pt>
                <c:pt idx="2627">
                  <c:v>262.7</c:v>
                </c:pt>
                <c:pt idx="2628">
                  <c:v>262.8</c:v>
                </c:pt>
                <c:pt idx="2629">
                  <c:v>262.89999999999998</c:v>
                </c:pt>
                <c:pt idx="2630">
                  <c:v>263</c:v>
                </c:pt>
                <c:pt idx="2631">
                  <c:v>263.10000000000002</c:v>
                </c:pt>
                <c:pt idx="2632">
                  <c:v>263.2</c:v>
                </c:pt>
                <c:pt idx="2633">
                  <c:v>263.3</c:v>
                </c:pt>
                <c:pt idx="2634">
                  <c:v>263.39999999999998</c:v>
                </c:pt>
                <c:pt idx="2635">
                  <c:v>263.5</c:v>
                </c:pt>
                <c:pt idx="2636">
                  <c:v>263.60000000000002</c:v>
                </c:pt>
                <c:pt idx="2637">
                  <c:v>263.7</c:v>
                </c:pt>
                <c:pt idx="2638">
                  <c:v>263.8</c:v>
                </c:pt>
                <c:pt idx="2639">
                  <c:v>263.89999999999998</c:v>
                </c:pt>
                <c:pt idx="2640">
                  <c:v>264</c:v>
                </c:pt>
                <c:pt idx="2641">
                  <c:v>264.10000000000002</c:v>
                </c:pt>
                <c:pt idx="2642">
                  <c:v>264.2</c:v>
                </c:pt>
                <c:pt idx="2643">
                  <c:v>264.3</c:v>
                </c:pt>
                <c:pt idx="2644">
                  <c:v>264.39999999999998</c:v>
                </c:pt>
                <c:pt idx="2645">
                  <c:v>264.5</c:v>
                </c:pt>
                <c:pt idx="2646">
                  <c:v>264.60000000000002</c:v>
                </c:pt>
                <c:pt idx="2647">
                  <c:v>264.7</c:v>
                </c:pt>
                <c:pt idx="2648">
                  <c:v>264.8</c:v>
                </c:pt>
                <c:pt idx="2649">
                  <c:v>264.89999999999998</c:v>
                </c:pt>
                <c:pt idx="2650">
                  <c:v>265</c:v>
                </c:pt>
                <c:pt idx="2651">
                  <c:v>265.10000000000002</c:v>
                </c:pt>
                <c:pt idx="2652">
                  <c:v>265.2</c:v>
                </c:pt>
                <c:pt idx="2653">
                  <c:v>265.3</c:v>
                </c:pt>
                <c:pt idx="2654">
                  <c:v>265.39999999999998</c:v>
                </c:pt>
                <c:pt idx="2655">
                  <c:v>265.5</c:v>
                </c:pt>
                <c:pt idx="2656">
                  <c:v>265.60000000000002</c:v>
                </c:pt>
                <c:pt idx="2657">
                  <c:v>265.7</c:v>
                </c:pt>
                <c:pt idx="2658">
                  <c:v>265.8</c:v>
                </c:pt>
                <c:pt idx="2659">
                  <c:v>265.89999999999998</c:v>
                </c:pt>
                <c:pt idx="2660">
                  <c:v>266</c:v>
                </c:pt>
                <c:pt idx="2661">
                  <c:v>266.10000000000002</c:v>
                </c:pt>
                <c:pt idx="2662">
                  <c:v>266.2</c:v>
                </c:pt>
                <c:pt idx="2663">
                  <c:v>266.3</c:v>
                </c:pt>
                <c:pt idx="2664">
                  <c:v>266.39999999999998</c:v>
                </c:pt>
                <c:pt idx="2665">
                  <c:v>266.5</c:v>
                </c:pt>
                <c:pt idx="2666">
                  <c:v>266.60000000000002</c:v>
                </c:pt>
                <c:pt idx="2667">
                  <c:v>266.7</c:v>
                </c:pt>
                <c:pt idx="2668">
                  <c:v>266.8</c:v>
                </c:pt>
                <c:pt idx="2669">
                  <c:v>266.89999999999998</c:v>
                </c:pt>
                <c:pt idx="2670">
                  <c:v>267</c:v>
                </c:pt>
                <c:pt idx="2671">
                  <c:v>267.10000000000002</c:v>
                </c:pt>
                <c:pt idx="2672">
                  <c:v>267.2</c:v>
                </c:pt>
                <c:pt idx="2673">
                  <c:v>267.3</c:v>
                </c:pt>
                <c:pt idx="2674">
                  <c:v>267.39999999999998</c:v>
                </c:pt>
                <c:pt idx="2675">
                  <c:v>267.5</c:v>
                </c:pt>
                <c:pt idx="2676">
                  <c:v>267.60000000000002</c:v>
                </c:pt>
                <c:pt idx="2677">
                  <c:v>267.7</c:v>
                </c:pt>
                <c:pt idx="2678">
                  <c:v>267.8</c:v>
                </c:pt>
                <c:pt idx="2679">
                  <c:v>267.89999999999998</c:v>
                </c:pt>
                <c:pt idx="2680">
                  <c:v>268</c:v>
                </c:pt>
                <c:pt idx="2681">
                  <c:v>268.10000000000002</c:v>
                </c:pt>
                <c:pt idx="2682">
                  <c:v>268.2</c:v>
                </c:pt>
                <c:pt idx="2683">
                  <c:v>268.3</c:v>
                </c:pt>
                <c:pt idx="2684">
                  <c:v>268.39999999999998</c:v>
                </c:pt>
                <c:pt idx="2685">
                  <c:v>268.5</c:v>
                </c:pt>
                <c:pt idx="2686">
                  <c:v>268.60000000000002</c:v>
                </c:pt>
                <c:pt idx="2687">
                  <c:v>268.7</c:v>
                </c:pt>
                <c:pt idx="2688">
                  <c:v>268.8</c:v>
                </c:pt>
                <c:pt idx="2689">
                  <c:v>268.89999999999998</c:v>
                </c:pt>
                <c:pt idx="2690">
                  <c:v>269</c:v>
                </c:pt>
                <c:pt idx="2691">
                  <c:v>269.10000000000002</c:v>
                </c:pt>
                <c:pt idx="2692">
                  <c:v>269.2</c:v>
                </c:pt>
                <c:pt idx="2693">
                  <c:v>269.3</c:v>
                </c:pt>
                <c:pt idx="2694">
                  <c:v>269.39999999999998</c:v>
                </c:pt>
                <c:pt idx="2695">
                  <c:v>269.5</c:v>
                </c:pt>
                <c:pt idx="2696">
                  <c:v>269.60000000000002</c:v>
                </c:pt>
                <c:pt idx="2697">
                  <c:v>269.7</c:v>
                </c:pt>
                <c:pt idx="2698">
                  <c:v>269.8</c:v>
                </c:pt>
                <c:pt idx="2699">
                  <c:v>269.89999999999998</c:v>
                </c:pt>
                <c:pt idx="2700">
                  <c:v>270</c:v>
                </c:pt>
                <c:pt idx="2701">
                  <c:v>270.10000000000002</c:v>
                </c:pt>
                <c:pt idx="2702">
                  <c:v>270.2</c:v>
                </c:pt>
                <c:pt idx="2703">
                  <c:v>270.3</c:v>
                </c:pt>
                <c:pt idx="2704">
                  <c:v>270.39999999999998</c:v>
                </c:pt>
                <c:pt idx="2705">
                  <c:v>270.5</c:v>
                </c:pt>
                <c:pt idx="2706">
                  <c:v>270.60000000000002</c:v>
                </c:pt>
                <c:pt idx="2707">
                  <c:v>270.7</c:v>
                </c:pt>
                <c:pt idx="2708">
                  <c:v>270.8</c:v>
                </c:pt>
                <c:pt idx="2709">
                  <c:v>270.89999999999998</c:v>
                </c:pt>
                <c:pt idx="2710">
                  <c:v>271</c:v>
                </c:pt>
                <c:pt idx="2711">
                  <c:v>271.10000000000002</c:v>
                </c:pt>
                <c:pt idx="2712">
                  <c:v>271.2</c:v>
                </c:pt>
                <c:pt idx="2713">
                  <c:v>271.3</c:v>
                </c:pt>
                <c:pt idx="2714">
                  <c:v>271.39999999999998</c:v>
                </c:pt>
                <c:pt idx="2715">
                  <c:v>271.5</c:v>
                </c:pt>
                <c:pt idx="2716">
                  <c:v>271.60000000000002</c:v>
                </c:pt>
                <c:pt idx="2717">
                  <c:v>271.7</c:v>
                </c:pt>
                <c:pt idx="2718">
                  <c:v>271.8</c:v>
                </c:pt>
                <c:pt idx="2719">
                  <c:v>271.89999999999998</c:v>
                </c:pt>
                <c:pt idx="2720">
                  <c:v>272</c:v>
                </c:pt>
                <c:pt idx="2721">
                  <c:v>272.10000000000002</c:v>
                </c:pt>
                <c:pt idx="2722">
                  <c:v>272.2</c:v>
                </c:pt>
                <c:pt idx="2723">
                  <c:v>272.3</c:v>
                </c:pt>
                <c:pt idx="2724">
                  <c:v>272.39999999999998</c:v>
                </c:pt>
                <c:pt idx="2725">
                  <c:v>272.5</c:v>
                </c:pt>
                <c:pt idx="2726">
                  <c:v>272.60000000000002</c:v>
                </c:pt>
                <c:pt idx="2727">
                  <c:v>272.7</c:v>
                </c:pt>
                <c:pt idx="2728">
                  <c:v>272.8</c:v>
                </c:pt>
                <c:pt idx="2729">
                  <c:v>272.89999999999998</c:v>
                </c:pt>
                <c:pt idx="2730">
                  <c:v>273</c:v>
                </c:pt>
                <c:pt idx="2731">
                  <c:v>273.10000000000002</c:v>
                </c:pt>
                <c:pt idx="2732">
                  <c:v>273.2</c:v>
                </c:pt>
                <c:pt idx="2733">
                  <c:v>273.3</c:v>
                </c:pt>
                <c:pt idx="2734">
                  <c:v>273.39999999999998</c:v>
                </c:pt>
                <c:pt idx="2735">
                  <c:v>273.5</c:v>
                </c:pt>
                <c:pt idx="2736">
                  <c:v>273.60000000000002</c:v>
                </c:pt>
                <c:pt idx="2737">
                  <c:v>273.7</c:v>
                </c:pt>
                <c:pt idx="2738">
                  <c:v>273.8</c:v>
                </c:pt>
                <c:pt idx="2739">
                  <c:v>273.89999999999998</c:v>
                </c:pt>
                <c:pt idx="2740">
                  <c:v>274</c:v>
                </c:pt>
                <c:pt idx="2741">
                  <c:v>274.10000000000002</c:v>
                </c:pt>
                <c:pt idx="2742">
                  <c:v>274.2</c:v>
                </c:pt>
                <c:pt idx="2743">
                  <c:v>274.3</c:v>
                </c:pt>
                <c:pt idx="2744">
                  <c:v>274.39999999999998</c:v>
                </c:pt>
                <c:pt idx="2745">
                  <c:v>274.5</c:v>
                </c:pt>
                <c:pt idx="2746">
                  <c:v>274.60000000000002</c:v>
                </c:pt>
                <c:pt idx="2747">
                  <c:v>274.7</c:v>
                </c:pt>
                <c:pt idx="2748">
                  <c:v>274.8</c:v>
                </c:pt>
                <c:pt idx="2749">
                  <c:v>274.89999999999998</c:v>
                </c:pt>
                <c:pt idx="2750">
                  <c:v>275</c:v>
                </c:pt>
                <c:pt idx="2751">
                  <c:v>275.10000000000002</c:v>
                </c:pt>
                <c:pt idx="2752">
                  <c:v>275.2</c:v>
                </c:pt>
                <c:pt idx="2753">
                  <c:v>275.3</c:v>
                </c:pt>
                <c:pt idx="2754">
                  <c:v>275.39999999999998</c:v>
                </c:pt>
                <c:pt idx="2755">
                  <c:v>275.5</c:v>
                </c:pt>
                <c:pt idx="2756">
                  <c:v>275.60000000000002</c:v>
                </c:pt>
                <c:pt idx="2757">
                  <c:v>275.7</c:v>
                </c:pt>
                <c:pt idx="2758">
                  <c:v>275.8</c:v>
                </c:pt>
                <c:pt idx="2759">
                  <c:v>275.89999999999998</c:v>
                </c:pt>
                <c:pt idx="2760">
                  <c:v>276</c:v>
                </c:pt>
                <c:pt idx="2761">
                  <c:v>276.10000000000002</c:v>
                </c:pt>
                <c:pt idx="2762">
                  <c:v>276.2</c:v>
                </c:pt>
                <c:pt idx="2763">
                  <c:v>276.3</c:v>
                </c:pt>
                <c:pt idx="2764">
                  <c:v>276.39999999999998</c:v>
                </c:pt>
                <c:pt idx="2765">
                  <c:v>276.5</c:v>
                </c:pt>
                <c:pt idx="2766">
                  <c:v>276.60000000000002</c:v>
                </c:pt>
                <c:pt idx="2767">
                  <c:v>276.7</c:v>
                </c:pt>
                <c:pt idx="2768">
                  <c:v>276.8</c:v>
                </c:pt>
                <c:pt idx="2769">
                  <c:v>276.89999999999998</c:v>
                </c:pt>
                <c:pt idx="2770">
                  <c:v>277</c:v>
                </c:pt>
                <c:pt idx="2771">
                  <c:v>277.10000000000002</c:v>
                </c:pt>
                <c:pt idx="2772">
                  <c:v>277.2</c:v>
                </c:pt>
                <c:pt idx="2773">
                  <c:v>277.3</c:v>
                </c:pt>
                <c:pt idx="2774">
                  <c:v>277.39999999999998</c:v>
                </c:pt>
                <c:pt idx="2775">
                  <c:v>277.5</c:v>
                </c:pt>
                <c:pt idx="2776">
                  <c:v>277.60000000000002</c:v>
                </c:pt>
                <c:pt idx="2777">
                  <c:v>277.7</c:v>
                </c:pt>
                <c:pt idx="2778">
                  <c:v>277.8</c:v>
                </c:pt>
                <c:pt idx="2779">
                  <c:v>277.89999999999998</c:v>
                </c:pt>
                <c:pt idx="2780">
                  <c:v>278</c:v>
                </c:pt>
                <c:pt idx="2781">
                  <c:v>278.10000000000002</c:v>
                </c:pt>
                <c:pt idx="2782">
                  <c:v>278.2</c:v>
                </c:pt>
                <c:pt idx="2783">
                  <c:v>278.3</c:v>
                </c:pt>
                <c:pt idx="2784">
                  <c:v>278.39999999999998</c:v>
                </c:pt>
                <c:pt idx="2785">
                  <c:v>278.5</c:v>
                </c:pt>
                <c:pt idx="2786">
                  <c:v>278.60000000000002</c:v>
                </c:pt>
                <c:pt idx="2787">
                  <c:v>278.7</c:v>
                </c:pt>
                <c:pt idx="2788">
                  <c:v>278.8</c:v>
                </c:pt>
                <c:pt idx="2789">
                  <c:v>278.89999999999998</c:v>
                </c:pt>
                <c:pt idx="2790">
                  <c:v>279</c:v>
                </c:pt>
                <c:pt idx="2791">
                  <c:v>279.10000000000002</c:v>
                </c:pt>
                <c:pt idx="2792">
                  <c:v>279.2</c:v>
                </c:pt>
                <c:pt idx="2793">
                  <c:v>279.3</c:v>
                </c:pt>
                <c:pt idx="2794">
                  <c:v>279.39999999999998</c:v>
                </c:pt>
                <c:pt idx="2795">
                  <c:v>279.5</c:v>
                </c:pt>
                <c:pt idx="2796">
                  <c:v>279.60000000000002</c:v>
                </c:pt>
                <c:pt idx="2797">
                  <c:v>279.7</c:v>
                </c:pt>
                <c:pt idx="2798">
                  <c:v>279.8</c:v>
                </c:pt>
                <c:pt idx="2799">
                  <c:v>279.89999999999998</c:v>
                </c:pt>
                <c:pt idx="2800">
                  <c:v>280</c:v>
                </c:pt>
                <c:pt idx="2801">
                  <c:v>280.10000000000002</c:v>
                </c:pt>
                <c:pt idx="2802">
                  <c:v>280.2</c:v>
                </c:pt>
                <c:pt idx="2803">
                  <c:v>280.3</c:v>
                </c:pt>
                <c:pt idx="2804">
                  <c:v>280.39999999999998</c:v>
                </c:pt>
                <c:pt idx="2805">
                  <c:v>280.5</c:v>
                </c:pt>
                <c:pt idx="2806">
                  <c:v>280.60000000000002</c:v>
                </c:pt>
                <c:pt idx="2807">
                  <c:v>280.7</c:v>
                </c:pt>
                <c:pt idx="2808">
                  <c:v>280.8</c:v>
                </c:pt>
                <c:pt idx="2809">
                  <c:v>280.89999999999998</c:v>
                </c:pt>
                <c:pt idx="2810">
                  <c:v>281</c:v>
                </c:pt>
                <c:pt idx="2811">
                  <c:v>281.10000000000002</c:v>
                </c:pt>
                <c:pt idx="2812">
                  <c:v>281.2</c:v>
                </c:pt>
                <c:pt idx="2813">
                  <c:v>281.3</c:v>
                </c:pt>
                <c:pt idx="2814">
                  <c:v>281.39999999999998</c:v>
                </c:pt>
                <c:pt idx="2815">
                  <c:v>281.5</c:v>
                </c:pt>
                <c:pt idx="2816">
                  <c:v>281.60000000000002</c:v>
                </c:pt>
                <c:pt idx="2817">
                  <c:v>281.7</c:v>
                </c:pt>
                <c:pt idx="2818">
                  <c:v>281.8</c:v>
                </c:pt>
                <c:pt idx="2819">
                  <c:v>281.89999999999998</c:v>
                </c:pt>
                <c:pt idx="2820">
                  <c:v>282</c:v>
                </c:pt>
                <c:pt idx="2821">
                  <c:v>282.10000000000002</c:v>
                </c:pt>
                <c:pt idx="2822">
                  <c:v>282.2</c:v>
                </c:pt>
                <c:pt idx="2823">
                  <c:v>282.3</c:v>
                </c:pt>
                <c:pt idx="2824">
                  <c:v>282.39999999999998</c:v>
                </c:pt>
                <c:pt idx="2825">
                  <c:v>282.5</c:v>
                </c:pt>
                <c:pt idx="2826">
                  <c:v>282.60000000000002</c:v>
                </c:pt>
                <c:pt idx="2827">
                  <c:v>282.7</c:v>
                </c:pt>
                <c:pt idx="2828">
                  <c:v>282.8</c:v>
                </c:pt>
                <c:pt idx="2829">
                  <c:v>282.89999999999998</c:v>
                </c:pt>
                <c:pt idx="2830">
                  <c:v>283</c:v>
                </c:pt>
                <c:pt idx="2831">
                  <c:v>283.10000000000002</c:v>
                </c:pt>
                <c:pt idx="2832">
                  <c:v>283.2</c:v>
                </c:pt>
                <c:pt idx="2833">
                  <c:v>283.3</c:v>
                </c:pt>
                <c:pt idx="2834">
                  <c:v>283.39999999999998</c:v>
                </c:pt>
                <c:pt idx="2835">
                  <c:v>283.5</c:v>
                </c:pt>
                <c:pt idx="2836">
                  <c:v>283.60000000000002</c:v>
                </c:pt>
                <c:pt idx="2837">
                  <c:v>283.7</c:v>
                </c:pt>
                <c:pt idx="2838">
                  <c:v>283.8</c:v>
                </c:pt>
                <c:pt idx="2839">
                  <c:v>283.89999999999998</c:v>
                </c:pt>
                <c:pt idx="2840">
                  <c:v>284</c:v>
                </c:pt>
                <c:pt idx="2841">
                  <c:v>284.10000000000002</c:v>
                </c:pt>
                <c:pt idx="2842">
                  <c:v>284.2</c:v>
                </c:pt>
                <c:pt idx="2843">
                  <c:v>284.3</c:v>
                </c:pt>
                <c:pt idx="2844">
                  <c:v>284.39999999999998</c:v>
                </c:pt>
                <c:pt idx="2845">
                  <c:v>284.5</c:v>
                </c:pt>
                <c:pt idx="2846">
                  <c:v>284.60000000000002</c:v>
                </c:pt>
                <c:pt idx="2847">
                  <c:v>284.7</c:v>
                </c:pt>
                <c:pt idx="2848">
                  <c:v>284.8</c:v>
                </c:pt>
                <c:pt idx="2849">
                  <c:v>284.89999999999998</c:v>
                </c:pt>
                <c:pt idx="2850">
                  <c:v>285</c:v>
                </c:pt>
                <c:pt idx="2851">
                  <c:v>285.10000000000002</c:v>
                </c:pt>
                <c:pt idx="2852">
                  <c:v>285.2</c:v>
                </c:pt>
                <c:pt idx="2853">
                  <c:v>285.3</c:v>
                </c:pt>
                <c:pt idx="2854">
                  <c:v>285.39999999999998</c:v>
                </c:pt>
                <c:pt idx="2855">
                  <c:v>285.5</c:v>
                </c:pt>
                <c:pt idx="2856">
                  <c:v>285.60000000000002</c:v>
                </c:pt>
                <c:pt idx="2857">
                  <c:v>285.7</c:v>
                </c:pt>
                <c:pt idx="2858">
                  <c:v>285.8</c:v>
                </c:pt>
                <c:pt idx="2859">
                  <c:v>285.89999999999998</c:v>
                </c:pt>
                <c:pt idx="2860">
                  <c:v>286</c:v>
                </c:pt>
                <c:pt idx="2861">
                  <c:v>286.10000000000002</c:v>
                </c:pt>
                <c:pt idx="2862">
                  <c:v>286.2</c:v>
                </c:pt>
                <c:pt idx="2863">
                  <c:v>286.3</c:v>
                </c:pt>
                <c:pt idx="2864">
                  <c:v>286.39999999999998</c:v>
                </c:pt>
                <c:pt idx="2865">
                  <c:v>286.5</c:v>
                </c:pt>
                <c:pt idx="2866">
                  <c:v>286.60000000000002</c:v>
                </c:pt>
                <c:pt idx="2867">
                  <c:v>286.7</c:v>
                </c:pt>
                <c:pt idx="2868">
                  <c:v>286.8</c:v>
                </c:pt>
                <c:pt idx="2869">
                  <c:v>286.89999999999998</c:v>
                </c:pt>
                <c:pt idx="2870">
                  <c:v>287</c:v>
                </c:pt>
                <c:pt idx="2871">
                  <c:v>287.10000000000002</c:v>
                </c:pt>
                <c:pt idx="2872">
                  <c:v>287.2</c:v>
                </c:pt>
                <c:pt idx="2873">
                  <c:v>287.3</c:v>
                </c:pt>
                <c:pt idx="2874">
                  <c:v>287.39999999999998</c:v>
                </c:pt>
                <c:pt idx="2875">
                  <c:v>287.5</c:v>
                </c:pt>
                <c:pt idx="2876">
                  <c:v>287.60000000000002</c:v>
                </c:pt>
                <c:pt idx="2877">
                  <c:v>287.7</c:v>
                </c:pt>
                <c:pt idx="2878">
                  <c:v>287.8</c:v>
                </c:pt>
                <c:pt idx="2879">
                  <c:v>287.89999999999998</c:v>
                </c:pt>
                <c:pt idx="2880">
                  <c:v>288</c:v>
                </c:pt>
                <c:pt idx="2881">
                  <c:v>288.10000000000002</c:v>
                </c:pt>
                <c:pt idx="2882">
                  <c:v>288.2</c:v>
                </c:pt>
                <c:pt idx="2883">
                  <c:v>288.3</c:v>
                </c:pt>
                <c:pt idx="2884">
                  <c:v>288.39999999999998</c:v>
                </c:pt>
                <c:pt idx="2885">
                  <c:v>288.5</c:v>
                </c:pt>
                <c:pt idx="2886">
                  <c:v>288.60000000000002</c:v>
                </c:pt>
                <c:pt idx="2887">
                  <c:v>288.7</c:v>
                </c:pt>
                <c:pt idx="2888">
                  <c:v>288.8</c:v>
                </c:pt>
                <c:pt idx="2889">
                  <c:v>288.89999999999998</c:v>
                </c:pt>
                <c:pt idx="2890">
                  <c:v>289</c:v>
                </c:pt>
                <c:pt idx="2891">
                  <c:v>289.10000000000002</c:v>
                </c:pt>
                <c:pt idx="2892">
                  <c:v>289.2</c:v>
                </c:pt>
                <c:pt idx="2893">
                  <c:v>289.3</c:v>
                </c:pt>
                <c:pt idx="2894">
                  <c:v>289.39999999999998</c:v>
                </c:pt>
                <c:pt idx="2895">
                  <c:v>289.5</c:v>
                </c:pt>
                <c:pt idx="2896">
                  <c:v>289.60000000000002</c:v>
                </c:pt>
                <c:pt idx="2897">
                  <c:v>289.7</c:v>
                </c:pt>
                <c:pt idx="2898">
                  <c:v>289.8</c:v>
                </c:pt>
                <c:pt idx="2899">
                  <c:v>289.89999999999998</c:v>
                </c:pt>
                <c:pt idx="2900">
                  <c:v>290</c:v>
                </c:pt>
                <c:pt idx="2901">
                  <c:v>290.10000000000002</c:v>
                </c:pt>
                <c:pt idx="2902">
                  <c:v>290.2</c:v>
                </c:pt>
                <c:pt idx="2903">
                  <c:v>290.3</c:v>
                </c:pt>
                <c:pt idx="2904">
                  <c:v>290.39999999999998</c:v>
                </c:pt>
                <c:pt idx="2905">
                  <c:v>290.5</c:v>
                </c:pt>
                <c:pt idx="2906">
                  <c:v>290.60000000000002</c:v>
                </c:pt>
                <c:pt idx="2907">
                  <c:v>290.7</c:v>
                </c:pt>
                <c:pt idx="2908">
                  <c:v>290.8</c:v>
                </c:pt>
                <c:pt idx="2909">
                  <c:v>290.89999999999998</c:v>
                </c:pt>
                <c:pt idx="2910">
                  <c:v>291</c:v>
                </c:pt>
                <c:pt idx="2911">
                  <c:v>291.10000000000002</c:v>
                </c:pt>
                <c:pt idx="2912">
                  <c:v>291.2</c:v>
                </c:pt>
                <c:pt idx="2913">
                  <c:v>291.3</c:v>
                </c:pt>
                <c:pt idx="2914">
                  <c:v>291.39999999999998</c:v>
                </c:pt>
                <c:pt idx="2915">
                  <c:v>291.5</c:v>
                </c:pt>
                <c:pt idx="2916">
                  <c:v>291.60000000000002</c:v>
                </c:pt>
                <c:pt idx="2917">
                  <c:v>291.7</c:v>
                </c:pt>
                <c:pt idx="2918">
                  <c:v>291.8</c:v>
                </c:pt>
                <c:pt idx="2919">
                  <c:v>291.89999999999998</c:v>
                </c:pt>
                <c:pt idx="2920">
                  <c:v>292</c:v>
                </c:pt>
                <c:pt idx="2921">
                  <c:v>292.10000000000002</c:v>
                </c:pt>
                <c:pt idx="2922">
                  <c:v>292.2</c:v>
                </c:pt>
                <c:pt idx="2923">
                  <c:v>292.3</c:v>
                </c:pt>
                <c:pt idx="2924">
                  <c:v>292.39999999999998</c:v>
                </c:pt>
                <c:pt idx="2925">
                  <c:v>292.5</c:v>
                </c:pt>
                <c:pt idx="2926">
                  <c:v>292.60000000000002</c:v>
                </c:pt>
                <c:pt idx="2927">
                  <c:v>292.7</c:v>
                </c:pt>
                <c:pt idx="2928">
                  <c:v>292.8</c:v>
                </c:pt>
                <c:pt idx="2929">
                  <c:v>292.89999999999998</c:v>
                </c:pt>
                <c:pt idx="2930">
                  <c:v>293</c:v>
                </c:pt>
                <c:pt idx="2931">
                  <c:v>293.10000000000002</c:v>
                </c:pt>
                <c:pt idx="2932">
                  <c:v>293.2</c:v>
                </c:pt>
                <c:pt idx="2933">
                  <c:v>293.3</c:v>
                </c:pt>
                <c:pt idx="2934">
                  <c:v>293.39999999999998</c:v>
                </c:pt>
                <c:pt idx="2935">
                  <c:v>293.5</c:v>
                </c:pt>
                <c:pt idx="2936">
                  <c:v>293.60000000000002</c:v>
                </c:pt>
                <c:pt idx="2937">
                  <c:v>293.7</c:v>
                </c:pt>
                <c:pt idx="2938">
                  <c:v>293.8</c:v>
                </c:pt>
                <c:pt idx="2939">
                  <c:v>293.89999999999998</c:v>
                </c:pt>
                <c:pt idx="2940">
                  <c:v>294</c:v>
                </c:pt>
                <c:pt idx="2941">
                  <c:v>294.10000000000002</c:v>
                </c:pt>
                <c:pt idx="2942">
                  <c:v>294.2</c:v>
                </c:pt>
                <c:pt idx="2943">
                  <c:v>294.3</c:v>
                </c:pt>
                <c:pt idx="2944">
                  <c:v>294.39999999999998</c:v>
                </c:pt>
                <c:pt idx="2945">
                  <c:v>294.5</c:v>
                </c:pt>
                <c:pt idx="2946">
                  <c:v>294.60000000000002</c:v>
                </c:pt>
                <c:pt idx="2947">
                  <c:v>294.7</c:v>
                </c:pt>
                <c:pt idx="2948">
                  <c:v>294.8</c:v>
                </c:pt>
                <c:pt idx="2949">
                  <c:v>294.89999999999998</c:v>
                </c:pt>
                <c:pt idx="2950">
                  <c:v>295</c:v>
                </c:pt>
                <c:pt idx="2951">
                  <c:v>295.10000000000002</c:v>
                </c:pt>
                <c:pt idx="2952">
                  <c:v>295.2</c:v>
                </c:pt>
                <c:pt idx="2953">
                  <c:v>295.3</c:v>
                </c:pt>
                <c:pt idx="2954">
                  <c:v>295.39999999999998</c:v>
                </c:pt>
                <c:pt idx="2955">
                  <c:v>295.5</c:v>
                </c:pt>
                <c:pt idx="2956">
                  <c:v>295.60000000000002</c:v>
                </c:pt>
                <c:pt idx="2957">
                  <c:v>295.7</c:v>
                </c:pt>
                <c:pt idx="2958">
                  <c:v>295.8</c:v>
                </c:pt>
                <c:pt idx="2959">
                  <c:v>295.89999999999998</c:v>
                </c:pt>
                <c:pt idx="2960">
                  <c:v>296</c:v>
                </c:pt>
                <c:pt idx="2961">
                  <c:v>296.10000000000002</c:v>
                </c:pt>
                <c:pt idx="2962">
                  <c:v>296.2</c:v>
                </c:pt>
                <c:pt idx="2963">
                  <c:v>296.3</c:v>
                </c:pt>
                <c:pt idx="2964">
                  <c:v>296.39999999999998</c:v>
                </c:pt>
                <c:pt idx="2965">
                  <c:v>296.5</c:v>
                </c:pt>
                <c:pt idx="2966">
                  <c:v>296.60000000000002</c:v>
                </c:pt>
                <c:pt idx="2967">
                  <c:v>296.7</c:v>
                </c:pt>
                <c:pt idx="2968">
                  <c:v>296.8</c:v>
                </c:pt>
                <c:pt idx="2969">
                  <c:v>296.89999999999998</c:v>
                </c:pt>
                <c:pt idx="2970">
                  <c:v>297</c:v>
                </c:pt>
                <c:pt idx="2971">
                  <c:v>297.10000000000002</c:v>
                </c:pt>
                <c:pt idx="2972">
                  <c:v>297.2</c:v>
                </c:pt>
                <c:pt idx="2973">
                  <c:v>297.3</c:v>
                </c:pt>
                <c:pt idx="2974">
                  <c:v>297.39999999999998</c:v>
                </c:pt>
                <c:pt idx="2975">
                  <c:v>297.5</c:v>
                </c:pt>
                <c:pt idx="2976">
                  <c:v>297.60000000000002</c:v>
                </c:pt>
                <c:pt idx="2977">
                  <c:v>297.7</c:v>
                </c:pt>
                <c:pt idx="2978">
                  <c:v>297.8</c:v>
                </c:pt>
                <c:pt idx="2979">
                  <c:v>297.89999999999998</c:v>
                </c:pt>
                <c:pt idx="2980">
                  <c:v>298</c:v>
                </c:pt>
                <c:pt idx="2981">
                  <c:v>298.10000000000002</c:v>
                </c:pt>
                <c:pt idx="2982">
                  <c:v>298.2</c:v>
                </c:pt>
                <c:pt idx="2983">
                  <c:v>298.3</c:v>
                </c:pt>
                <c:pt idx="2984">
                  <c:v>298.39999999999998</c:v>
                </c:pt>
                <c:pt idx="2985">
                  <c:v>298.5</c:v>
                </c:pt>
                <c:pt idx="2986">
                  <c:v>298.60000000000002</c:v>
                </c:pt>
                <c:pt idx="2987">
                  <c:v>298.7</c:v>
                </c:pt>
                <c:pt idx="2988">
                  <c:v>298.8</c:v>
                </c:pt>
                <c:pt idx="2989">
                  <c:v>298.89999999999998</c:v>
                </c:pt>
                <c:pt idx="2990">
                  <c:v>299</c:v>
                </c:pt>
                <c:pt idx="2991">
                  <c:v>299.10000000000002</c:v>
                </c:pt>
                <c:pt idx="2992">
                  <c:v>299.2</c:v>
                </c:pt>
                <c:pt idx="2993">
                  <c:v>299.3</c:v>
                </c:pt>
                <c:pt idx="2994">
                  <c:v>299.39999999999998</c:v>
                </c:pt>
                <c:pt idx="2995">
                  <c:v>299.5</c:v>
                </c:pt>
                <c:pt idx="2996">
                  <c:v>299.60000000000002</c:v>
                </c:pt>
                <c:pt idx="2997">
                  <c:v>299.7</c:v>
                </c:pt>
                <c:pt idx="2998">
                  <c:v>299.8</c:v>
                </c:pt>
                <c:pt idx="2999">
                  <c:v>299.89999999999998</c:v>
                </c:pt>
                <c:pt idx="3000">
                  <c:v>300</c:v>
                </c:pt>
                <c:pt idx="3001">
                  <c:v>300.10000000000002</c:v>
                </c:pt>
                <c:pt idx="3002">
                  <c:v>300.2</c:v>
                </c:pt>
                <c:pt idx="3003">
                  <c:v>300.3</c:v>
                </c:pt>
                <c:pt idx="3004">
                  <c:v>300.39999999999998</c:v>
                </c:pt>
                <c:pt idx="3005">
                  <c:v>300.5</c:v>
                </c:pt>
                <c:pt idx="3006">
                  <c:v>300.60000000000002</c:v>
                </c:pt>
                <c:pt idx="3007">
                  <c:v>300.7</c:v>
                </c:pt>
                <c:pt idx="3008">
                  <c:v>300.8</c:v>
                </c:pt>
                <c:pt idx="3009">
                  <c:v>300.89999999999998</c:v>
                </c:pt>
                <c:pt idx="3010">
                  <c:v>301</c:v>
                </c:pt>
                <c:pt idx="3011">
                  <c:v>301.10000000000002</c:v>
                </c:pt>
                <c:pt idx="3012">
                  <c:v>301.2</c:v>
                </c:pt>
                <c:pt idx="3013">
                  <c:v>301.3</c:v>
                </c:pt>
                <c:pt idx="3014">
                  <c:v>301.39999999999998</c:v>
                </c:pt>
                <c:pt idx="3015">
                  <c:v>301.5</c:v>
                </c:pt>
                <c:pt idx="3016">
                  <c:v>301.60000000000002</c:v>
                </c:pt>
                <c:pt idx="3017">
                  <c:v>301.7</c:v>
                </c:pt>
                <c:pt idx="3018">
                  <c:v>301.8</c:v>
                </c:pt>
                <c:pt idx="3019">
                  <c:v>301.89999999999998</c:v>
                </c:pt>
                <c:pt idx="3020">
                  <c:v>302</c:v>
                </c:pt>
                <c:pt idx="3021">
                  <c:v>302.10000000000002</c:v>
                </c:pt>
                <c:pt idx="3022">
                  <c:v>302.2</c:v>
                </c:pt>
                <c:pt idx="3023">
                  <c:v>302.3</c:v>
                </c:pt>
                <c:pt idx="3024">
                  <c:v>302.39999999999998</c:v>
                </c:pt>
                <c:pt idx="3025">
                  <c:v>302.5</c:v>
                </c:pt>
                <c:pt idx="3026">
                  <c:v>302.60000000000002</c:v>
                </c:pt>
                <c:pt idx="3027">
                  <c:v>302.7</c:v>
                </c:pt>
                <c:pt idx="3028">
                  <c:v>302.8</c:v>
                </c:pt>
                <c:pt idx="3029">
                  <c:v>302.89999999999998</c:v>
                </c:pt>
                <c:pt idx="3030">
                  <c:v>303</c:v>
                </c:pt>
                <c:pt idx="3031">
                  <c:v>303.10000000000002</c:v>
                </c:pt>
                <c:pt idx="3032">
                  <c:v>303.2</c:v>
                </c:pt>
                <c:pt idx="3033">
                  <c:v>303.3</c:v>
                </c:pt>
                <c:pt idx="3034">
                  <c:v>303.39999999999998</c:v>
                </c:pt>
                <c:pt idx="3035">
                  <c:v>303.5</c:v>
                </c:pt>
                <c:pt idx="3036">
                  <c:v>303.60000000000002</c:v>
                </c:pt>
                <c:pt idx="3037">
                  <c:v>303.7</c:v>
                </c:pt>
                <c:pt idx="3038">
                  <c:v>303.8</c:v>
                </c:pt>
                <c:pt idx="3039">
                  <c:v>303.89999999999998</c:v>
                </c:pt>
                <c:pt idx="3040">
                  <c:v>304</c:v>
                </c:pt>
                <c:pt idx="3041">
                  <c:v>304.10000000000002</c:v>
                </c:pt>
                <c:pt idx="3042">
                  <c:v>304.2</c:v>
                </c:pt>
                <c:pt idx="3043">
                  <c:v>304.3</c:v>
                </c:pt>
                <c:pt idx="3044">
                  <c:v>304.39999999999998</c:v>
                </c:pt>
                <c:pt idx="3045">
                  <c:v>304.5</c:v>
                </c:pt>
                <c:pt idx="3046">
                  <c:v>304.60000000000002</c:v>
                </c:pt>
                <c:pt idx="3047">
                  <c:v>304.7</c:v>
                </c:pt>
                <c:pt idx="3048">
                  <c:v>304.8</c:v>
                </c:pt>
                <c:pt idx="3049">
                  <c:v>304.89999999999998</c:v>
                </c:pt>
                <c:pt idx="3050">
                  <c:v>305</c:v>
                </c:pt>
                <c:pt idx="3051">
                  <c:v>305.10000000000002</c:v>
                </c:pt>
                <c:pt idx="3052">
                  <c:v>305.2</c:v>
                </c:pt>
                <c:pt idx="3053">
                  <c:v>305.3</c:v>
                </c:pt>
                <c:pt idx="3054">
                  <c:v>305.39999999999998</c:v>
                </c:pt>
                <c:pt idx="3055">
                  <c:v>305.5</c:v>
                </c:pt>
                <c:pt idx="3056">
                  <c:v>305.60000000000002</c:v>
                </c:pt>
                <c:pt idx="3057">
                  <c:v>305.7</c:v>
                </c:pt>
                <c:pt idx="3058">
                  <c:v>305.8</c:v>
                </c:pt>
                <c:pt idx="3059">
                  <c:v>305.89999999999998</c:v>
                </c:pt>
                <c:pt idx="3060">
                  <c:v>306</c:v>
                </c:pt>
                <c:pt idx="3061">
                  <c:v>306.10000000000002</c:v>
                </c:pt>
                <c:pt idx="3062">
                  <c:v>306.2</c:v>
                </c:pt>
                <c:pt idx="3063">
                  <c:v>306.3</c:v>
                </c:pt>
                <c:pt idx="3064">
                  <c:v>306.39999999999998</c:v>
                </c:pt>
                <c:pt idx="3065">
                  <c:v>306.5</c:v>
                </c:pt>
                <c:pt idx="3066">
                  <c:v>306.60000000000002</c:v>
                </c:pt>
                <c:pt idx="3067">
                  <c:v>306.7</c:v>
                </c:pt>
                <c:pt idx="3068">
                  <c:v>306.8</c:v>
                </c:pt>
                <c:pt idx="3069">
                  <c:v>306.89999999999998</c:v>
                </c:pt>
                <c:pt idx="3070">
                  <c:v>307</c:v>
                </c:pt>
                <c:pt idx="3071">
                  <c:v>307.10000000000002</c:v>
                </c:pt>
                <c:pt idx="3072">
                  <c:v>307.2</c:v>
                </c:pt>
                <c:pt idx="3073">
                  <c:v>307.3</c:v>
                </c:pt>
                <c:pt idx="3074">
                  <c:v>307.39999999999998</c:v>
                </c:pt>
                <c:pt idx="3075">
                  <c:v>307.5</c:v>
                </c:pt>
                <c:pt idx="3076">
                  <c:v>307.60000000000002</c:v>
                </c:pt>
                <c:pt idx="3077">
                  <c:v>307.7</c:v>
                </c:pt>
                <c:pt idx="3078">
                  <c:v>307.8</c:v>
                </c:pt>
                <c:pt idx="3079">
                  <c:v>307.89999999999998</c:v>
                </c:pt>
                <c:pt idx="3080">
                  <c:v>308</c:v>
                </c:pt>
                <c:pt idx="3081">
                  <c:v>308.10000000000002</c:v>
                </c:pt>
                <c:pt idx="3082">
                  <c:v>308.2</c:v>
                </c:pt>
                <c:pt idx="3083">
                  <c:v>308.3</c:v>
                </c:pt>
                <c:pt idx="3084">
                  <c:v>308.39999999999998</c:v>
                </c:pt>
                <c:pt idx="3085">
                  <c:v>308.5</c:v>
                </c:pt>
                <c:pt idx="3086">
                  <c:v>308.60000000000002</c:v>
                </c:pt>
                <c:pt idx="3087">
                  <c:v>308.7</c:v>
                </c:pt>
                <c:pt idx="3088">
                  <c:v>308.8</c:v>
                </c:pt>
                <c:pt idx="3089">
                  <c:v>308.89999999999998</c:v>
                </c:pt>
                <c:pt idx="3090">
                  <c:v>309</c:v>
                </c:pt>
                <c:pt idx="3091">
                  <c:v>309.10000000000002</c:v>
                </c:pt>
                <c:pt idx="3092">
                  <c:v>309.2</c:v>
                </c:pt>
                <c:pt idx="3093">
                  <c:v>309.3</c:v>
                </c:pt>
                <c:pt idx="3094">
                  <c:v>309.39999999999998</c:v>
                </c:pt>
                <c:pt idx="3095">
                  <c:v>309.5</c:v>
                </c:pt>
                <c:pt idx="3096">
                  <c:v>309.60000000000002</c:v>
                </c:pt>
                <c:pt idx="3097">
                  <c:v>309.7</c:v>
                </c:pt>
                <c:pt idx="3098">
                  <c:v>309.8</c:v>
                </c:pt>
                <c:pt idx="3099">
                  <c:v>309.89999999999998</c:v>
                </c:pt>
                <c:pt idx="3100">
                  <c:v>310</c:v>
                </c:pt>
                <c:pt idx="3101">
                  <c:v>310.10000000000002</c:v>
                </c:pt>
                <c:pt idx="3102">
                  <c:v>310.2</c:v>
                </c:pt>
                <c:pt idx="3103">
                  <c:v>310.3</c:v>
                </c:pt>
                <c:pt idx="3104">
                  <c:v>310.39999999999998</c:v>
                </c:pt>
                <c:pt idx="3105">
                  <c:v>310.5</c:v>
                </c:pt>
                <c:pt idx="3106">
                  <c:v>310.60000000000002</c:v>
                </c:pt>
                <c:pt idx="3107">
                  <c:v>310.7</c:v>
                </c:pt>
                <c:pt idx="3108">
                  <c:v>310.8</c:v>
                </c:pt>
                <c:pt idx="3109">
                  <c:v>310.89999999999998</c:v>
                </c:pt>
                <c:pt idx="3110">
                  <c:v>311</c:v>
                </c:pt>
                <c:pt idx="3111">
                  <c:v>311.10000000000002</c:v>
                </c:pt>
                <c:pt idx="3112">
                  <c:v>311.2</c:v>
                </c:pt>
                <c:pt idx="3113">
                  <c:v>311.3</c:v>
                </c:pt>
                <c:pt idx="3114">
                  <c:v>311.39999999999998</c:v>
                </c:pt>
                <c:pt idx="3115">
                  <c:v>311.5</c:v>
                </c:pt>
                <c:pt idx="3116">
                  <c:v>311.60000000000002</c:v>
                </c:pt>
                <c:pt idx="3117">
                  <c:v>311.7</c:v>
                </c:pt>
                <c:pt idx="3118">
                  <c:v>311.8</c:v>
                </c:pt>
                <c:pt idx="3119">
                  <c:v>311.89999999999998</c:v>
                </c:pt>
                <c:pt idx="3120">
                  <c:v>312</c:v>
                </c:pt>
                <c:pt idx="3121">
                  <c:v>312.10000000000002</c:v>
                </c:pt>
                <c:pt idx="3122">
                  <c:v>312.2</c:v>
                </c:pt>
                <c:pt idx="3123">
                  <c:v>312.3</c:v>
                </c:pt>
                <c:pt idx="3124">
                  <c:v>312.39999999999998</c:v>
                </c:pt>
                <c:pt idx="3125">
                  <c:v>312.5</c:v>
                </c:pt>
                <c:pt idx="3126">
                  <c:v>312.60000000000002</c:v>
                </c:pt>
                <c:pt idx="3127">
                  <c:v>312.7</c:v>
                </c:pt>
                <c:pt idx="3128">
                  <c:v>312.8</c:v>
                </c:pt>
                <c:pt idx="3129">
                  <c:v>312.89999999999998</c:v>
                </c:pt>
                <c:pt idx="3130">
                  <c:v>313</c:v>
                </c:pt>
                <c:pt idx="3131">
                  <c:v>313.10000000000002</c:v>
                </c:pt>
                <c:pt idx="3132">
                  <c:v>313.2</c:v>
                </c:pt>
                <c:pt idx="3133">
                  <c:v>313.3</c:v>
                </c:pt>
                <c:pt idx="3134">
                  <c:v>313.39999999999998</c:v>
                </c:pt>
                <c:pt idx="3135">
                  <c:v>313.5</c:v>
                </c:pt>
                <c:pt idx="3136">
                  <c:v>313.60000000000002</c:v>
                </c:pt>
                <c:pt idx="3137">
                  <c:v>313.7</c:v>
                </c:pt>
                <c:pt idx="3138">
                  <c:v>313.8</c:v>
                </c:pt>
                <c:pt idx="3139">
                  <c:v>313.89999999999998</c:v>
                </c:pt>
                <c:pt idx="3140">
                  <c:v>314</c:v>
                </c:pt>
                <c:pt idx="3141">
                  <c:v>314.10000000000002</c:v>
                </c:pt>
                <c:pt idx="3142">
                  <c:v>314.2</c:v>
                </c:pt>
                <c:pt idx="3143">
                  <c:v>314.3</c:v>
                </c:pt>
                <c:pt idx="3144">
                  <c:v>314.39999999999998</c:v>
                </c:pt>
                <c:pt idx="3145">
                  <c:v>314.5</c:v>
                </c:pt>
                <c:pt idx="3146">
                  <c:v>314.60000000000002</c:v>
                </c:pt>
                <c:pt idx="3147">
                  <c:v>314.7</c:v>
                </c:pt>
                <c:pt idx="3148">
                  <c:v>314.8</c:v>
                </c:pt>
                <c:pt idx="3149">
                  <c:v>314.89999999999998</c:v>
                </c:pt>
                <c:pt idx="3150">
                  <c:v>315</c:v>
                </c:pt>
                <c:pt idx="3151">
                  <c:v>315.10000000000002</c:v>
                </c:pt>
                <c:pt idx="3152">
                  <c:v>315.2</c:v>
                </c:pt>
                <c:pt idx="3153">
                  <c:v>315.3</c:v>
                </c:pt>
                <c:pt idx="3154">
                  <c:v>315.39999999999998</c:v>
                </c:pt>
                <c:pt idx="3155">
                  <c:v>315.5</c:v>
                </c:pt>
                <c:pt idx="3156">
                  <c:v>315.60000000000002</c:v>
                </c:pt>
                <c:pt idx="3157">
                  <c:v>315.7</c:v>
                </c:pt>
                <c:pt idx="3158">
                  <c:v>315.8</c:v>
                </c:pt>
                <c:pt idx="3159">
                  <c:v>315.89999999999998</c:v>
                </c:pt>
                <c:pt idx="3160">
                  <c:v>316</c:v>
                </c:pt>
                <c:pt idx="3161">
                  <c:v>316.10000000000002</c:v>
                </c:pt>
                <c:pt idx="3162">
                  <c:v>316.2</c:v>
                </c:pt>
                <c:pt idx="3163">
                  <c:v>316.3</c:v>
                </c:pt>
                <c:pt idx="3164">
                  <c:v>316.39999999999998</c:v>
                </c:pt>
                <c:pt idx="3165">
                  <c:v>316.5</c:v>
                </c:pt>
                <c:pt idx="3166">
                  <c:v>316.60000000000002</c:v>
                </c:pt>
                <c:pt idx="3167">
                  <c:v>316.7</c:v>
                </c:pt>
                <c:pt idx="3168">
                  <c:v>316.8</c:v>
                </c:pt>
                <c:pt idx="3169">
                  <c:v>316.89999999999998</c:v>
                </c:pt>
                <c:pt idx="3170">
                  <c:v>317</c:v>
                </c:pt>
                <c:pt idx="3171">
                  <c:v>317.10000000000002</c:v>
                </c:pt>
                <c:pt idx="3172">
                  <c:v>317.2</c:v>
                </c:pt>
                <c:pt idx="3173">
                  <c:v>317.3</c:v>
                </c:pt>
                <c:pt idx="3174">
                  <c:v>317.39999999999998</c:v>
                </c:pt>
                <c:pt idx="3175">
                  <c:v>317.5</c:v>
                </c:pt>
                <c:pt idx="3176">
                  <c:v>317.60000000000002</c:v>
                </c:pt>
                <c:pt idx="3177">
                  <c:v>317.7</c:v>
                </c:pt>
                <c:pt idx="3178">
                  <c:v>317.8</c:v>
                </c:pt>
                <c:pt idx="3179">
                  <c:v>317.89999999999998</c:v>
                </c:pt>
                <c:pt idx="3180">
                  <c:v>318</c:v>
                </c:pt>
                <c:pt idx="3181">
                  <c:v>318.10000000000002</c:v>
                </c:pt>
                <c:pt idx="3182">
                  <c:v>318.2</c:v>
                </c:pt>
                <c:pt idx="3183">
                  <c:v>318.3</c:v>
                </c:pt>
                <c:pt idx="3184">
                  <c:v>318.39999999999998</c:v>
                </c:pt>
                <c:pt idx="3185">
                  <c:v>318.5</c:v>
                </c:pt>
                <c:pt idx="3186">
                  <c:v>318.60000000000002</c:v>
                </c:pt>
                <c:pt idx="3187">
                  <c:v>318.7</c:v>
                </c:pt>
                <c:pt idx="3188">
                  <c:v>318.8</c:v>
                </c:pt>
                <c:pt idx="3189">
                  <c:v>318.89999999999998</c:v>
                </c:pt>
                <c:pt idx="3190">
                  <c:v>319</c:v>
                </c:pt>
                <c:pt idx="3191">
                  <c:v>319.10000000000002</c:v>
                </c:pt>
                <c:pt idx="3192">
                  <c:v>319.2</c:v>
                </c:pt>
                <c:pt idx="3193">
                  <c:v>319.3</c:v>
                </c:pt>
                <c:pt idx="3194">
                  <c:v>319.39999999999998</c:v>
                </c:pt>
                <c:pt idx="3195">
                  <c:v>319.5</c:v>
                </c:pt>
                <c:pt idx="3196">
                  <c:v>319.60000000000002</c:v>
                </c:pt>
                <c:pt idx="3197">
                  <c:v>319.7</c:v>
                </c:pt>
                <c:pt idx="3198">
                  <c:v>319.8</c:v>
                </c:pt>
                <c:pt idx="3199">
                  <c:v>319.89999999999998</c:v>
                </c:pt>
                <c:pt idx="3200">
                  <c:v>320</c:v>
                </c:pt>
                <c:pt idx="3201">
                  <c:v>320.10000000000002</c:v>
                </c:pt>
                <c:pt idx="3202">
                  <c:v>320.2</c:v>
                </c:pt>
                <c:pt idx="3203">
                  <c:v>320.3</c:v>
                </c:pt>
                <c:pt idx="3204">
                  <c:v>320.39999999999998</c:v>
                </c:pt>
                <c:pt idx="3205">
                  <c:v>320.5</c:v>
                </c:pt>
                <c:pt idx="3206">
                  <c:v>320.60000000000002</c:v>
                </c:pt>
                <c:pt idx="3207">
                  <c:v>320.7</c:v>
                </c:pt>
                <c:pt idx="3208">
                  <c:v>320.8</c:v>
                </c:pt>
                <c:pt idx="3209">
                  <c:v>320.89999999999998</c:v>
                </c:pt>
                <c:pt idx="3210">
                  <c:v>321</c:v>
                </c:pt>
                <c:pt idx="3211">
                  <c:v>321.10000000000002</c:v>
                </c:pt>
                <c:pt idx="3212">
                  <c:v>321.2</c:v>
                </c:pt>
                <c:pt idx="3213">
                  <c:v>321.3</c:v>
                </c:pt>
                <c:pt idx="3214">
                  <c:v>321.39999999999998</c:v>
                </c:pt>
                <c:pt idx="3215">
                  <c:v>321.5</c:v>
                </c:pt>
                <c:pt idx="3216">
                  <c:v>321.60000000000002</c:v>
                </c:pt>
                <c:pt idx="3217">
                  <c:v>321.7</c:v>
                </c:pt>
                <c:pt idx="3218">
                  <c:v>321.8</c:v>
                </c:pt>
                <c:pt idx="3219">
                  <c:v>321.89999999999998</c:v>
                </c:pt>
                <c:pt idx="3220">
                  <c:v>322</c:v>
                </c:pt>
                <c:pt idx="3221">
                  <c:v>322.10000000000002</c:v>
                </c:pt>
                <c:pt idx="3222">
                  <c:v>322.2</c:v>
                </c:pt>
                <c:pt idx="3223">
                  <c:v>322.3</c:v>
                </c:pt>
                <c:pt idx="3224">
                  <c:v>322.39999999999998</c:v>
                </c:pt>
                <c:pt idx="3225">
                  <c:v>322.5</c:v>
                </c:pt>
                <c:pt idx="3226">
                  <c:v>322.60000000000002</c:v>
                </c:pt>
                <c:pt idx="3227">
                  <c:v>322.7</c:v>
                </c:pt>
                <c:pt idx="3228">
                  <c:v>322.8</c:v>
                </c:pt>
                <c:pt idx="3229">
                  <c:v>322.89999999999998</c:v>
                </c:pt>
                <c:pt idx="3230">
                  <c:v>323</c:v>
                </c:pt>
                <c:pt idx="3231">
                  <c:v>323.10000000000002</c:v>
                </c:pt>
                <c:pt idx="3232">
                  <c:v>323.2</c:v>
                </c:pt>
                <c:pt idx="3233">
                  <c:v>323.3</c:v>
                </c:pt>
                <c:pt idx="3234">
                  <c:v>323.39999999999998</c:v>
                </c:pt>
                <c:pt idx="3235">
                  <c:v>323.5</c:v>
                </c:pt>
                <c:pt idx="3236">
                  <c:v>323.60000000000002</c:v>
                </c:pt>
                <c:pt idx="3237">
                  <c:v>323.7</c:v>
                </c:pt>
                <c:pt idx="3238">
                  <c:v>323.8</c:v>
                </c:pt>
                <c:pt idx="3239">
                  <c:v>323.89999999999998</c:v>
                </c:pt>
                <c:pt idx="3240">
                  <c:v>324</c:v>
                </c:pt>
                <c:pt idx="3241">
                  <c:v>324.10000000000002</c:v>
                </c:pt>
                <c:pt idx="3242">
                  <c:v>324.2</c:v>
                </c:pt>
                <c:pt idx="3243">
                  <c:v>324.3</c:v>
                </c:pt>
                <c:pt idx="3244">
                  <c:v>324.39999999999998</c:v>
                </c:pt>
                <c:pt idx="3245">
                  <c:v>324.5</c:v>
                </c:pt>
                <c:pt idx="3246">
                  <c:v>324.60000000000002</c:v>
                </c:pt>
                <c:pt idx="3247">
                  <c:v>324.7</c:v>
                </c:pt>
                <c:pt idx="3248">
                  <c:v>324.8</c:v>
                </c:pt>
                <c:pt idx="3249">
                  <c:v>324.89999999999998</c:v>
                </c:pt>
                <c:pt idx="3250">
                  <c:v>325</c:v>
                </c:pt>
                <c:pt idx="3251">
                  <c:v>325.10000000000002</c:v>
                </c:pt>
                <c:pt idx="3252">
                  <c:v>325.2</c:v>
                </c:pt>
                <c:pt idx="3253">
                  <c:v>325.3</c:v>
                </c:pt>
                <c:pt idx="3254">
                  <c:v>325.39999999999998</c:v>
                </c:pt>
                <c:pt idx="3255">
                  <c:v>325.5</c:v>
                </c:pt>
                <c:pt idx="3256">
                  <c:v>325.60000000000002</c:v>
                </c:pt>
                <c:pt idx="3257">
                  <c:v>325.7</c:v>
                </c:pt>
                <c:pt idx="3258">
                  <c:v>325.8</c:v>
                </c:pt>
                <c:pt idx="3259">
                  <c:v>325.89999999999998</c:v>
                </c:pt>
                <c:pt idx="3260">
                  <c:v>326</c:v>
                </c:pt>
                <c:pt idx="3261">
                  <c:v>326.10000000000002</c:v>
                </c:pt>
                <c:pt idx="3262">
                  <c:v>326.2</c:v>
                </c:pt>
                <c:pt idx="3263">
                  <c:v>326.3</c:v>
                </c:pt>
                <c:pt idx="3264">
                  <c:v>326.39999999999998</c:v>
                </c:pt>
                <c:pt idx="3265">
                  <c:v>326.5</c:v>
                </c:pt>
                <c:pt idx="3266">
                  <c:v>326.60000000000002</c:v>
                </c:pt>
                <c:pt idx="3267">
                  <c:v>326.7</c:v>
                </c:pt>
                <c:pt idx="3268">
                  <c:v>326.8</c:v>
                </c:pt>
                <c:pt idx="3269">
                  <c:v>326.89999999999998</c:v>
                </c:pt>
                <c:pt idx="3270">
                  <c:v>327</c:v>
                </c:pt>
                <c:pt idx="3271">
                  <c:v>327.10000000000002</c:v>
                </c:pt>
                <c:pt idx="3272">
                  <c:v>327.2</c:v>
                </c:pt>
                <c:pt idx="3273">
                  <c:v>327.3</c:v>
                </c:pt>
                <c:pt idx="3274">
                  <c:v>327.39999999999998</c:v>
                </c:pt>
                <c:pt idx="3275">
                  <c:v>327.5</c:v>
                </c:pt>
                <c:pt idx="3276">
                  <c:v>327.60000000000002</c:v>
                </c:pt>
                <c:pt idx="3277">
                  <c:v>327.7</c:v>
                </c:pt>
                <c:pt idx="3278">
                  <c:v>327.8</c:v>
                </c:pt>
                <c:pt idx="3279">
                  <c:v>327.9</c:v>
                </c:pt>
                <c:pt idx="3280">
                  <c:v>328</c:v>
                </c:pt>
                <c:pt idx="3281">
                  <c:v>328.1</c:v>
                </c:pt>
                <c:pt idx="3282">
                  <c:v>328.2</c:v>
                </c:pt>
                <c:pt idx="3283">
                  <c:v>328.3</c:v>
                </c:pt>
                <c:pt idx="3284">
                  <c:v>328.4</c:v>
                </c:pt>
                <c:pt idx="3285">
                  <c:v>328.5</c:v>
                </c:pt>
                <c:pt idx="3286">
                  <c:v>328.6</c:v>
                </c:pt>
                <c:pt idx="3287">
                  <c:v>328.7</c:v>
                </c:pt>
                <c:pt idx="3288">
                  <c:v>328.8</c:v>
                </c:pt>
                <c:pt idx="3289">
                  <c:v>328.9</c:v>
                </c:pt>
                <c:pt idx="3290">
                  <c:v>329</c:v>
                </c:pt>
                <c:pt idx="3291">
                  <c:v>329.1</c:v>
                </c:pt>
                <c:pt idx="3292">
                  <c:v>329.2</c:v>
                </c:pt>
                <c:pt idx="3293">
                  <c:v>329.3</c:v>
                </c:pt>
                <c:pt idx="3294">
                  <c:v>329.4</c:v>
                </c:pt>
                <c:pt idx="3295">
                  <c:v>329.5</c:v>
                </c:pt>
                <c:pt idx="3296">
                  <c:v>329.6</c:v>
                </c:pt>
                <c:pt idx="3297">
                  <c:v>329.7</c:v>
                </c:pt>
                <c:pt idx="3298">
                  <c:v>329.8</c:v>
                </c:pt>
                <c:pt idx="3299">
                  <c:v>329.9</c:v>
                </c:pt>
                <c:pt idx="3300">
                  <c:v>330</c:v>
                </c:pt>
                <c:pt idx="3301">
                  <c:v>330.1</c:v>
                </c:pt>
                <c:pt idx="3302">
                  <c:v>330.2</c:v>
                </c:pt>
                <c:pt idx="3303">
                  <c:v>330.3</c:v>
                </c:pt>
                <c:pt idx="3304">
                  <c:v>330.4</c:v>
                </c:pt>
                <c:pt idx="3305">
                  <c:v>330.5</c:v>
                </c:pt>
                <c:pt idx="3306">
                  <c:v>330.6</c:v>
                </c:pt>
                <c:pt idx="3307">
                  <c:v>330.7</c:v>
                </c:pt>
                <c:pt idx="3308">
                  <c:v>330.8</c:v>
                </c:pt>
                <c:pt idx="3309">
                  <c:v>330.9</c:v>
                </c:pt>
                <c:pt idx="3310">
                  <c:v>331</c:v>
                </c:pt>
                <c:pt idx="3311">
                  <c:v>331.1</c:v>
                </c:pt>
                <c:pt idx="3312">
                  <c:v>331.2</c:v>
                </c:pt>
                <c:pt idx="3313">
                  <c:v>331.3</c:v>
                </c:pt>
                <c:pt idx="3314">
                  <c:v>331.4</c:v>
                </c:pt>
                <c:pt idx="3315">
                  <c:v>331.5</c:v>
                </c:pt>
                <c:pt idx="3316">
                  <c:v>331.6</c:v>
                </c:pt>
                <c:pt idx="3317">
                  <c:v>331.7</c:v>
                </c:pt>
                <c:pt idx="3318">
                  <c:v>331.8</c:v>
                </c:pt>
                <c:pt idx="3319">
                  <c:v>331.9</c:v>
                </c:pt>
                <c:pt idx="3320">
                  <c:v>332</c:v>
                </c:pt>
                <c:pt idx="3321">
                  <c:v>332.1</c:v>
                </c:pt>
                <c:pt idx="3322">
                  <c:v>332.2</c:v>
                </c:pt>
                <c:pt idx="3323">
                  <c:v>332.3</c:v>
                </c:pt>
                <c:pt idx="3324">
                  <c:v>332.4</c:v>
                </c:pt>
                <c:pt idx="3325">
                  <c:v>332.5</c:v>
                </c:pt>
                <c:pt idx="3326">
                  <c:v>332.6</c:v>
                </c:pt>
                <c:pt idx="3327">
                  <c:v>332.7</c:v>
                </c:pt>
                <c:pt idx="3328">
                  <c:v>332.8</c:v>
                </c:pt>
                <c:pt idx="3329">
                  <c:v>332.9</c:v>
                </c:pt>
                <c:pt idx="3330">
                  <c:v>333</c:v>
                </c:pt>
                <c:pt idx="3331">
                  <c:v>333.1</c:v>
                </c:pt>
                <c:pt idx="3332">
                  <c:v>333.2</c:v>
                </c:pt>
                <c:pt idx="3333">
                  <c:v>333.3</c:v>
                </c:pt>
                <c:pt idx="3334">
                  <c:v>333.4</c:v>
                </c:pt>
                <c:pt idx="3335">
                  <c:v>333.5</c:v>
                </c:pt>
                <c:pt idx="3336">
                  <c:v>333.6</c:v>
                </c:pt>
                <c:pt idx="3337">
                  <c:v>333.7</c:v>
                </c:pt>
                <c:pt idx="3338">
                  <c:v>333.8</c:v>
                </c:pt>
                <c:pt idx="3339">
                  <c:v>333.9</c:v>
                </c:pt>
                <c:pt idx="3340">
                  <c:v>334</c:v>
                </c:pt>
                <c:pt idx="3341">
                  <c:v>334.1</c:v>
                </c:pt>
                <c:pt idx="3342">
                  <c:v>334.2</c:v>
                </c:pt>
                <c:pt idx="3343">
                  <c:v>334.3</c:v>
                </c:pt>
                <c:pt idx="3344">
                  <c:v>334.4</c:v>
                </c:pt>
                <c:pt idx="3345">
                  <c:v>334.5</c:v>
                </c:pt>
                <c:pt idx="3346">
                  <c:v>334.6</c:v>
                </c:pt>
                <c:pt idx="3347">
                  <c:v>334.7</c:v>
                </c:pt>
                <c:pt idx="3348">
                  <c:v>334.8</c:v>
                </c:pt>
                <c:pt idx="3349">
                  <c:v>334.9</c:v>
                </c:pt>
                <c:pt idx="3350">
                  <c:v>335</c:v>
                </c:pt>
                <c:pt idx="3351">
                  <c:v>335.1</c:v>
                </c:pt>
                <c:pt idx="3352">
                  <c:v>335.2</c:v>
                </c:pt>
                <c:pt idx="3353">
                  <c:v>335.3</c:v>
                </c:pt>
                <c:pt idx="3354">
                  <c:v>335.4</c:v>
                </c:pt>
                <c:pt idx="3355">
                  <c:v>335.5</c:v>
                </c:pt>
                <c:pt idx="3356">
                  <c:v>335.6</c:v>
                </c:pt>
                <c:pt idx="3357">
                  <c:v>335.7</c:v>
                </c:pt>
                <c:pt idx="3358">
                  <c:v>335.8</c:v>
                </c:pt>
                <c:pt idx="3359">
                  <c:v>335.9</c:v>
                </c:pt>
                <c:pt idx="3360">
                  <c:v>336</c:v>
                </c:pt>
                <c:pt idx="3361">
                  <c:v>336.1</c:v>
                </c:pt>
                <c:pt idx="3362">
                  <c:v>336.2</c:v>
                </c:pt>
                <c:pt idx="3363">
                  <c:v>336.3</c:v>
                </c:pt>
                <c:pt idx="3364">
                  <c:v>336.4</c:v>
                </c:pt>
                <c:pt idx="3365">
                  <c:v>336.5</c:v>
                </c:pt>
                <c:pt idx="3366">
                  <c:v>336.6</c:v>
                </c:pt>
                <c:pt idx="3367">
                  <c:v>336.7</c:v>
                </c:pt>
                <c:pt idx="3368">
                  <c:v>336.8</c:v>
                </c:pt>
                <c:pt idx="3369">
                  <c:v>336.9</c:v>
                </c:pt>
                <c:pt idx="3370">
                  <c:v>337</c:v>
                </c:pt>
                <c:pt idx="3371">
                  <c:v>337.1</c:v>
                </c:pt>
                <c:pt idx="3372">
                  <c:v>337.2</c:v>
                </c:pt>
                <c:pt idx="3373">
                  <c:v>337.3</c:v>
                </c:pt>
                <c:pt idx="3374">
                  <c:v>337.4</c:v>
                </c:pt>
                <c:pt idx="3375">
                  <c:v>337.5</c:v>
                </c:pt>
                <c:pt idx="3376">
                  <c:v>337.6</c:v>
                </c:pt>
                <c:pt idx="3377">
                  <c:v>337.7</c:v>
                </c:pt>
                <c:pt idx="3378">
                  <c:v>337.8</c:v>
                </c:pt>
                <c:pt idx="3379">
                  <c:v>337.9</c:v>
                </c:pt>
                <c:pt idx="3380">
                  <c:v>338</c:v>
                </c:pt>
                <c:pt idx="3381">
                  <c:v>338.1</c:v>
                </c:pt>
                <c:pt idx="3382">
                  <c:v>338.2</c:v>
                </c:pt>
                <c:pt idx="3383">
                  <c:v>338.3</c:v>
                </c:pt>
                <c:pt idx="3384">
                  <c:v>338.4</c:v>
                </c:pt>
                <c:pt idx="3385">
                  <c:v>338.5</c:v>
                </c:pt>
                <c:pt idx="3386">
                  <c:v>338.6</c:v>
                </c:pt>
                <c:pt idx="3387">
                  <c:v>338.7</c:v>
                </c:pt>
                <c:pt idx="3388">
                  <c:v>338.8</c:v>
                </c:pt>
                <c:pt idx="3389">
                  <c:v>338.9</c:v>
                </c:pt>
                <c:pt idx="3390">
                  <c:v>339</c:v>
                </c:pt>
                <c:pt idx="3391">
                  <c:v>339.1</c:v>
                </c:pt>
                <c:pt idx="3392">
                  <c:v>339.2</c:v>
                </c:pt>
                <c:pt idx="3393">
                  <c:v>339.3</c:v>
                </c:pt>
                <c:pt idx="3394">
                  <c:v>339.4</c:v>
                </c:pt>
                <c:pt idx="3395">
                  <c:v>339.5</c:v>
                </c:pt>
                <c:pt idx="3396">
                  <c:v>339.6</c:v>
                </c:pt>
                <c:pt idx="3397">
                  <c:v>339.7</c:v>
                </c:pt>
                <c:pt idx="3398">
                  <c:v>339.8</c:v>
                </c:pt>
                <c:pt idx="3399">
                  <c:v>339.9</c:v>
                </c:pt>
                <c:pt idx="3400">
                  <c:v>340</c:v>
                </c:pt>
                <c:pt idx="3401">
                  <c:v>340.1</c:v>
                </c:pt>
                <c:pt idx="3402">
                  <c:v>340.2</c:v>
                </c:pt>
                <c:pt idx="3403">
                  <c:v>340.3</c:v>
                </c:pt>
                <c:pt idx="3404">
                  <c:v>340.4</c:v>
                </c:pt>
                <c:pt idx="3405">
                  <c:v>340.5</c:v>
                </c:pt>
                <c:pt idx="3406">
                  <c:v>340.6</c:v>
                </c:pt>
                <c:pt idx="3407">
                  <c:v>340.7</c:v>
                </c:pt>
                <c:pt idx="3408">
                  <c:v>340.8</c:v>
                </c:pt>
                <c:pt idx="3409">
                  <c:v>340.9</c:v>
                </c:pt>
                <c:pt idx="3410">
                  <c:v>341</c:v>
                </c:pt>
                <c:pt idx="3411">
                  <c:v>341.1</c:v>
                </c:pt>
                <c:pt idx="3412">
                  <c:v>341.2</c:v>
                </c:pt>
                <c:pt idx="3413">
                  <c:v>341.3</c:v>
                </c:pt>
                <c:pt idx="3414">
                  <c:v>341.4</c:v>
                </c:pt>
                <c:pt idx="3415">
                  <c:v>341.5</c:v>
                </c:pt>
                <c:pt idx="3416">
                  <c:v>341.6</c:v>
                </c:pt>
                <c:pt idx="3417">
                  <c:v>341.7</c:v>
                </c:pt>
                <c:pt idx="3418">
                  <c:v>341.8</c:v>
                </c:pt>
                <c:pt idx="3419">
                  <c:v>341.9</c:v>
                </c:pt>
                <c:pt idx="3420">
                  <c:v>342</c:v>
                </c:pt>
                <c:pt idx="3421">
                  <c:v>342.1</c:v>
                </c:pt>
                <c:pt idx="3422">
                  <c:v>342.2</c:v>
                </c:pt>
                <c:pt idx="3423">
                  <c:v>342.3</c:v>
                </c:pt>
                <c:pt idx="3424">
                  <c:v>342.4</c:v>
                </c:pt>
                <c:pt idx="3425">
                  <c:v>342.5</c:v>
                </c:pt>
                <c:pt idx="3426">
                  <c:v>342.6</c:v>
                </c:pt>
                <c:pt idx="3427">
                  <c:v>342.7</c:v>
                </c:pt>
                <c:pt idx="3428">
                  <c:v>342.8</c:v>
                </c:pt>
                <c:pt idx="3429">
                  <c:v>342.9</c:v>
                </c:pt>
                <c:pt idx="3430">
                  <c:v>343</c:v>
                </c:pt>
                <c:pt idx="3431">
                  <c:v>343.1</c:v>
                </c:pt>
                <c:pt idx="3432">
                  <c:v>343.2</c:v>
                </c:pt>
                <c:pt idx="3433">
                  <c:v>343.3</c:v>
                </c:pt>
                <c:pt idx="3434">
                  <c:v>343.4</c:v>
                </c:pt>
                <c:pt idx="3435">
                  <c:v>343.5</c:v>
                </c:pt>
                <c:pt idx="3436">
                  <c:v>343.6</c:v>
                </c:pt>
                <c:pt idx="3437">
                  <c:v>343.7</c:v>
                </c:pt>
                <c:pt idx="3438">
                  <c:v>343.8</c:v>
                </c:pt>
                <c:pt idx="3439">
                  <c:v>343.9</c:v>
                </c:pt>
                <c:pt idx="3440">
                  <c:v>344</c:v>
                </c:pt>
                <c:pt idx="3441">
                  <c:v>344.1</c:v>
                </c:pt>
                <c:pt idx="3442">
                  <c:v>344.2</c:v>
                </c:pt>
                <c:pt idx="3443">
                  <c:v>344.3</c:v>
                </c:pt>
                <c:pt idx="3444">
                  <c:v>344.4</c:v>
                </c:pt>
                <c:pt idx="3445">
                  <c:v>344.5</c:v>
                </c:pt>
                <c:pt idx="3446">
                  <c:v>344.6</c:v>
                </c:pt>
                <c:pt idx="3447">
                  <c:v>344.7</c:v>
                </c:pt>
                <c:pt idx="3448">
                  <c:v>344.8</c:v>
                </c:pt>
                <c:pt idx="3449">
                  <c:v>344.9</c:v>
                </c:pt>
                <c:pt idx="3450">
                  <c:v>345</c:v>
                </c:pt>
                <c:pt idx="3451">
                  <c:v>345.1</c:v>
                </c:pt>
                <c:pt idx="3452">
                  <c:v>345.2</c:v>
                </c:pt>
                <c:pt idx="3453">
                  <c:v>345.3</c:v>
                </c:pt>
                <c:pt idx="3454">
                  <c:v>345.4</c:v>
                </c:pt>
                <c:pt idx="3455">
                  <c:v>345.5</c:v>
                </c:pt>
                <c:pt idx="3456">
                  <c:v>345.6</c:v>
                </c:pt>
                <c:pt idx="3457">
                  <c:v>345.7</c:v>
                </c:pt>
                <c:pt idx="3458">
                  <c:v>345.8</c:v>
                </c:pt>
                <c:pt idx="3459">
                  <c:v>345.9</c:v>
                </c:pt>
                <c:pt idx="3460">
                  <c:v>346</c:v>
                </c:pt>
                <c:pt idx="3461">
                  <c:v>346.1</c:v>
                </c:pt>
                <c:pt idx="3462">
                  <c:v>346.2</c:v>
                </c:pt>
                <c:pt idx="3463">
                  <c:v>346.3</c:v>
                </c:pt>
                <c:pt idx="3464">
                  <c:v>346.4</c:v>
                </c:pt>
                <c:pt idx="3465">
                  <c:v>346.5</c:v>
                </c:pt>
                <c:pt idx="3466">
                  <c:v>346.6</c:v>
                </c:pt>
                <c:pt idx="3467">
                  <c:v>346.7</c:v>
                </c:pt>
                <c:pt idx="3468">
                  <c:v>346.8</c:v>
                </c:pt>
                <c:pt idx="3469">
                  <c:v>346.9</c:v>
                </c:pt>
                <c:pt idx="3470">
                  <c:v>347</c:v>
                </c:pt>
                <c:pt idx="3471">
                  <c:v>347.1</c:v>
                </c:pt>
                <c:pt idx="3472">
                  <c:v>347.2</c:v>
                </c:pt>
                <c:pt idx="3473">
                  <c:v>347.3</c:v>
                </c:pt>
                <c:pt idx="3474">
                  <c:v>347.4</c:v>
                </c:pt>
                <c:pt idx="3475">
                  <c:v>347.5</c:v>
                </c:pt>
                <c:pt idx="3476">
                  <c:v>347.6</c:v>
                </c:pt>
                <c:pt idx="3477">
                  <c:v>347.7</c:v>
                </c:pt>
                <c:pt idx="3478">
                  <c:v>347.8</c:v>
                </c:pt>
                <c:pt idx="3479">
                  <c:v>347.9</c:v>
                </c:pt>
                <c:pt idx="3480">
                  <c:v>348</c:v>
                </c:pt>
                <c:pt idx="3481">
                  <c:v>348.1</c:v>
                </c:pt>
                <c:pt idx="3482">
                  <c:v>348.2</c:v>
                </c:pt>
                <c:pt idx="3483">
                  <c:v>348.3</c:v>
                </c:pt>
                <c:pt idx="3484">
                  <c:v>348.4</c:v>
                </c:pt>
                <c:pt idx="3485">
                  <c:v>348.5</c:v>
                </c:pt>
                <c:pt idx="3486">
                  <c:v>348.6</c:v>
                </c:pt>
                <c:pt idx="3487">
                  <c:v>348.7</c:v>
                </c:pt>
                <c:pt idx="3488">
                  <c:v>348.8</c:v>
                </c:pt>
                <c:pt idx="3489">
                  <c:v>348.9</c:v>
                </c:pt>
                <c:pt idx="3490">
                  <c:v>349</c:v>
                </c:pt>
                <c:pt idx="3491">
                  <c:v>349.1</c:v>
                </c:pt>
                <c:pt idx="3492">
                  <c:v>349.2</c:v>
                </c:pt>
                <c:pt idx="3493">
                  <c:v>349.3</c:v>
                </c:pt>
                <c:pt idx="3494">
                  <c:v>349.4</c:v>
                </c:pt>
                <c:pt idx="3495">
                  <c:v>349.5</c:v>
                </c:pt>
                <c:pt idx="3496">
                  <c:v>349.6</c:v>
                </c:pt>
                <c:pt idx="3497">
                  <c:v>349.7</c:v>
                </c:pt>
                <c:pt idx="3498">
                  <c:v>349.8</c:v>
                </c:pt>
                <c:pt idx="3499">
                  <c:v>349.9</c:v>
                </c:pt>
                <c:pt idx="3500">
                  <c:v>350</c:v>
                </c:pt>
                <c:pt idx="3501">
                  <c:v>350.1</c:v>
                </c:pt>
                <c:pt idx="3502">
                  <c:v>350.2</c:v>
                </c:pt>
                <c:pt idx="3503">
                  <c:v>350.3</c:v>
                </c:pt>
                <c:pt idx="3504">
                  <c:v>350.4</c:v>
                </c:pt>
                <c:pt idx="3505">
                  <c:v>350.5</c:v>
                </c:pt>
                <c:pt idx="3506">
                  <c:v>350.6</c:v>
                </c:pt>
                <c:pt idx="3507">
                  <c:v>350.7</c:v>
                </c:pt>
                <c:pt idx="3508">
                  <c:v>350.8</c:v>
                </c:pt>
                <c:pt idx="3509">
                  <c:v>350.9</c:v>
                </c:pt>
                <c:pt idx="3510">
                  <c:v>351</c:v>
                </c:pt>
                <c:pt idx="3511">
                  <c:v>351.1</c:v>
                </c:pt>
                <c:pt idx="3512">
                  <c:v>351.2</c:v>
                </c:pt>
                <c:pt idx="3513">
                  <c:v>351.3</c:v>
                </c:pt>
                <c:pt idx="3514">
                  <c:v>351.4</c:v>
                </c:pt>
                <c:pt idx="3515">
                  <c:v>351.5</c:v>
                </c:pt>
                <c:pt idx="3516">
                  <c:v>351.6</c:v>
                </c:pt>
                <c:pt idx="3517">
                  <c:v>351.7</c:v>
                </c:pt>
                <c:pt idx="3518">
                  <c:v>351.8</c:v>
                </c:pt>
                <c:pt idx="3519">
                  <c:v>351.9</c:v>
                </c:pt>
                <c:pt idx="3520">
                  <c:v>352</c:v>
                </c:pt>
                <c:pt idx="3521">
                  <c:v>352.1</c:v>
                </c:pt>
                <c:pt idx="3522">
                  <c:v>352.2</c:v>
                </c:pt>
                <c:pt idx="3523">
                  <c:v>352.3</c:v>
                </c:pt>
                <c:pt idx="3524">
                  <c:v>352.4</c:v>
                </c:pt>
                <c:pt idx="3525">
                  <c:v>352.5</c:v>
                </c:pt>
                <c:pt idx="3526">
                  <c:v>352.6</c:v>
                </c:pt>
                <c:pt idx="3527">
                  <c:v>352.7</c:v>
                </c:pt>
                <c:pt idx="3528">
                  <c:v>352.8</c:v>
                </c:pt>
                <c:pt idx="3529">
                  <c:v>352.9</c:v>
                </c:pt>
                <c:pt idx="3530">
                  <c:v>353</c:v>
                </c:pt>
                <c:pt idx="3531">
                  <c:v>353.1</c:v>
                </c:pt>
                <c:pt idx="3532">
                  <c:v>353.2</c:v>
                </c:pt>
                <c:pt idx="3533">
                  <c:v>353.3</c:v>
                </c:pt>
                <c:pt idx="3534">
                  <c:v>353.4</c:v>
                </c:pt>
                <c:pt idx="3535">
                  <c:v>353.5</c:v>
                </c:pt>
                <c:pt idx="3536">
                  <c:v>353.6</c:v>
                </c:pt>
                <c:pt idx="3537">
                  <c:v>353.7</c:v>
                </c:pt>
                <c:pt idx="3538">
                  <c:v>353.8</c:v>
                </c:pt>
                <c:pt idx="3539">
                  <c:v>353.9</c:v>
                </c:pt>
                <c:pt idx="3540">
                  <c:v>354</c:v>
                </c:pt>
                <c:pt idx="3541">
                  <c:v>354.1</c:v>
                </c:pt>
                <c:pt idx="3542">
                  <c:v>354.2</c:v>
                </c:pt>
                <c:pt idx="3543">
                  <c:v>354.3</c:v>
                </c:pt>
                <c:pt idx="3544">
                  <c:v>354.4</c:v>
                </c:pt>
                <c:pt idx="3545">
                  <c:v>354.5</c:v>
                </c:pt>
                <c:pt idx="3546">
                  <c:v>354.6</c:v>
                </c:pt>
                <c:pt idx="3547">
                  <c:v>354.7</c:v>
                </c:pt>
                <c:pt idx="3548">
                  <c:v>354.8</c:v>
                </c:pt>
                <c:pt idx="3549">
                  <c:v>354.9</c:v>
                </c:pt>
                <c:pt idx="3550">
                  <c:v>355</c:v>
                </c:pt>
                <c:pt idx="3551">
                  <c:v>355.1</c:v>
                </c:pt>
                <c:pt idx="3552">
                  <c:v>355.2</c:v>
                </c:pt>
                <c:pt idx="3553">
                  <c:v>355.3</c:v>
                </c:pt>
                <c:pt idx="3554">
                  <c:v>355.4</c:v>
                </c:pt>
                <c:pt idx="3555">
                  <c:v>355.5</c:v>
                </c:pt>
                <c:pt idx="3556">
                  <c:v>355.6</c:v>
                </c:pt>
                <c:pt idx="3557">
                  <c:v>355.7</c:v>
                </c:pt>
                <c:pt idx="3558">
                  <c:v>355.8</c:v>
                </c:pt>
                <c:pt idx="3559">
                  <c:v>355.9</c:v>
                </c:pt>
                <c:pt idx="3560">
                  <c:v>356</c:v>
                </c:pt>
                <c:pt idx="3561">
                  <c:v>356.1</c:v>
                </c:pt>
                <c:pt idx="3562">
                  <c:v>356.2</c:v>
                </c:pt>
                <c:pt idx="3563">
                  <c:v>356.3</c:v>
                </c:pt>
                <c:pt idx="3564">
                  <c:v>356.4</c:v>
                </c:pt>
                <c:pt idx="3565">
                  <c:v>356.5</c:v>
                </c:pt>
                <c:pt idx="3566">
                  <c:v>356.6</c:v>
                </c:pt>
                <c:pt idx="3567">
                  <c:v>356.7</c:v>
                </c:pt>
                <c:pt idx="3568">
                  <c:v>356.8</c:v>
                </c:pt>
                <c:pt idx="3569">
                  <c:v>356.9</c:v>
                </c:pt>
                <c:pt idx="3570">
                  <c:v>357</c:v>
                </c:pt>
                <c:pt idx="3571">
                  <c:v>357.1</c:v>
                </c:pt>
                <c:pt idx="3572">
                  <c:v>357.2</c:v>
                </c:pt>
                <c:pt idx="3573">
                  <c:v>357.3</c:v>
                </c:pt>
                <c:pt idx="3574">
                  <c:v>357.4</c:v>
                </c:pt>
                <c:pt idx="3575">
                  <c:v>357.5</c:v>
                </c:pt>
                <c:pt idx="3576">
                  <c:v>357.6</c:v>
                </c:pt>
                <c:pt idx="3577">
                  <c:v>357.7</c:v>
                </c:pt>
                <c:pt idx="3578">
                  <c:v>357.8</c:v>
                </c:pt>
                <c:pt idx="3579">
                  <c:v>357.9</c:v>
                </c:pt>
                <c:pt idx="3580">
                  <c:v>358</c:v>
                </c:pt>
                <c:pt idx="3581">
                  <c:v>358.1</c:v>
                </c:pt>
                <c:pt idx="3582">
                  <c:v>358.2</c:v>
                </c:pt>
                <c:pt idx="3583">
                  <c:v>358.3</c:v>
                </c:pt>
                <c:pt idx="3584">
                  <c:v>358.4</c:v>
                </c:pt>
                <c:pt idx="3585">
                  <c:v>358.5</c:v>
                </c:pt>
                <c:pt idx="3586">
                  <c:v>358.6</c:v>
                </c:pt>
                <c:pt idx="3587">
                  <c:v>358.7</c:v>
                </c:pt>
                <c:pt idx="3588">
                  <c:v>358.8</c:v>
                </c:pt>
                <c:pt idx="3589">
                  <c:v>358.9</c:v>
                </c:pt>
                <c:pt idx="3590">
                  <c:v>359</c:v>
                </c:pt>
                <c:pt idx="3591">
                  <c:v>359.1</c:v>
                </c:pt>
                <c:pt idx="3592">
                  <c:v>359.2</c:v>
                </c:pt>
                <c:pt idx="3593">
                  <c:v>359.3</c:v>
                </c:pt>
                <c:pt idx="3594">
                  <c:v>359.4</c:v>
                </c:pt>
                <c:pt idx="3595">
                  <c:v>359.5</c:v>
                </c:pt>
                <c:pt idx="3596">
                  <c:v>359.6</c:v>
                </c:pt>
                <c:pt idx="3597">
                  <c:v>359.7</c:v>
                </c:pt>
                <c:pt idx="3598">
                  <c:v>359.8</c:v>
                </c:pt>
                <c:pt idx="3599">
                  <c:v>359.9</c:v>
                </c:pt>
                <c:pt idx="3600">
                  <c:v>360</c:v>
                </c:pt>
                <c:pt idx="3601">
                  <c:v>360.1</c:v>
                </c:pt>
                <c:pt idx="3602">
                  <c:v>360.2</c:v>
                </c:pt>
                <c:pt idx="3603">
                  <c:v>360.3</c:v>
                </c:pt>
                <c:pt idx="3604">
                  <c:v>360.4</c:v>
                </c:pt>
                <c:pt idx="3605">
                  <c:v>360.5</c:v>
                </c:pt>
                <c:pt idx="3606">
                  <c:v>360.6</c:v>
                </c:pt>
                <c:pt idx="3607">
                  <c:v>360.7</c:v>
                </c:pt>
                <c:pt idx="3608">
                  <c:v>360.8</c:v>
                </c:pt>
                <c:pt idx="3609">
                  <c:v>360.9</c:v>
                </c:pt>
                <c:pt idx="3610">
                  <c:v>361</c:v>
                </c:pt>
                <c:pt idx="3611">
                  <c:v>361.1</c:v>
                </c:pt>
                <c:pt idx="3612">
                  <c:v>361.2</c:v>
                </c:pt>
                <c:pt idx="3613">
                  <c:v>361.3</c:v>
                </c:pt>
                <c:pt idx="3614">
                  <c:v>361.4</c:v>
                </c:pt>
                <c:pt idx="3615">
                  <c:v>361.5</c:v>
                </c:pt>
                <c:pt idx="3616">
                  <c:v>361.6</c:v>
                </c:pt>
                <c:pt idx="3617">
                  <c:v>361.7</c:v>
                </c:pt>
                <c:pt idx="3618">
                  <c:v>361.8</c:v>
                </c:pt>
                <c:pt idx="3619">
                  <c:v>361.9</c:v>
                </c:pt>
                <c:pt idx="3620">
                  <c:v>362</c:v>
                </c:pt>
                <c:pt idx="3621">
                  <c:v>362.1</c:v>
                </c:pt>
                <c:pt idx="3622">
                  <c:v>362.2</c:v>
                </c:pt>
                <c:pt idx="3623">
                  <c:v>362.3</c:v>
                </c:pt>
                <c:pt idx="3624">
                  <c:v>362.4</c:v>
                </c:pt>
                <c:pt idx="3625">
                  <c:v>362.5</c:v>
                </c:pt>
                <c:pt idx="3626">
                  <c:v>362.6</c:v>
                </c:pt>
                <c:pt idx="3627">
                  <c:v>362.7</c:v>
                </c:pt>
                <c:pt idx="3628">
                  <c:v>362.8</c:v>
                </c:pt>
                <c:pt idx="3629">
                  <c:v>362.9</c:v>
                </c:pt>
                <c:pt idx="3630">
                  <c:v>363</c:v>
                </c:pt>
                <c:pt idx="3631">
                  <c:v>363.1</c:v>
                </c:pt>
                <c:pt idx="3632">
                  <c:v>363.2</c:v>
                </c:pt>
                <c:pt idx="3633">
                  <c:v>363.3</c:v>
                </c:pt>
                <c:pt idx="3634">
                  <c:v>363.4</c:v>
                </c:pt>
                <c:pt idx="3635">
                  <c:v>363.5</c:v>
                </c:pt>
                <c:pt idx="3636">
                  <c:v>363.6</c:v>
                </c:pt>
                <c:pt idx="3637">
                  <c:v>363.7</c:v>
                </c:pt>
                <c:pt idx="3638">
                  <c:v>363.8</c:v>
                </c:pt>
                <c:pt idx="3639">
                  <c:v>363.9</c:v>
                </c:pt>
                <c:pt idx="3640">
                  <c:v>364</c:v>
                </c:pt>
                <c:pt idx="3641">
                  <c:v>364.1</c:v>
                </c:pt>
                <c:pt idx="3642">
                  <c:v>364.2</c:v>
                </c:pt>
                <c:pt idx="3643">
                  <c:v>364.3</c:v>
                </c:pt>
                <c:pt idx="3644">
                  <c:v>364.4</c:v>
                </c:pt>
                <c:pt idx="3645">
                  <c:v>364.5</c:v>
                </c:pt>
                <c:pt idx="3646">
                  <c:v>364.6</c:v>
                </c:pt>
                <c:pt idx="3647">
                  <c:v>364.7</c:v>
                </c:pt>
                <c:pt idx="3648">
                  <c:v>364.8</c:v>
                </c:pt>
                <c:pt idx="3649">
                  <c:v>364.9</c:v>
                </c:pt>
                <c:pt idx="3650">
                  <c:v>365</c:v>
                </c:pt>
                <c:pt idx="3651">
                  <c:v>365.1</c:v>
                </c:pt>
                <c:pt idx="3652">
                  <c:v>365.2</c:v>
                </c:pt>
                <c:pt idx="3653">
                  <c:v>365.3</c:v>
                </c:pt>
                <c:pt idx="3654">
                  <c:v>365.4</c:v>
                </c:pt>
                <c:pt idx="3655">
                  <c:v>365.5</c:v>
                </c:pt>
                <c:pt idx="3656">
                  <c:v>365.6</c:v>
                </c:pt>
                <c:pt idx="3657">
                  <c:v>365.7</c:v>
                </c:pt>
                <c:pt idx="3658">
                  <c:v>365.8</c:v>
                </c:pt>
                <c:pt idx="3659">
                  <c:v>365.9</c:v>
                </c:pt>
                <c:pt idx="3660">
                  <c:v>366</c:v>
                </c:pt>
                <c:pt idx="3661">
                  <c:v>366.1</c:v>
                </c:pt>
                <c:pt idx="3662">
                  <c:v>366.2</c:v>
                </c:pt>
                <c:pt idx="3663">
                  <c:v>366.3</c:v>
                </c:pt>
                <c:pt idx="3664">
                  <c:v>366.4</c:v>
                </c:pt>
                <c:pt idx="3665">
                  <c:v>366.5</c:v>
                </c:pt>
                <c:pt idx="3666">
                  <c:v>366.6</c:v>
                </c:pt>
                <c:pt idx="3667">
                  <c:v>366.7</c:v>
                </c:pt>
                <c:pt idx="3668">
                  <c:v>366.8</c:v>
                </c:pt>
                <c:pt idx="3669">
                  <c:v>366.9</c:v>
                </c:pt>
                <c:pt idx="3670">
                  <c:v>367</c:v>
                </c:pt>
                <c:pt idx="3671">
                  <c:v>367.1</c:v>
                </c:pt>
                <c:pt idx="3672">
                  <c:v>367.2</c:v>
                </c:pt>
                <c:pt idx="3673">
                  <c:v>367.3</c:v>
                </c:pt>
                <c:pt idx="3674">
                  <c:v>367.4</c:v>
                </c:pt>
                <c:pt idx="3675">
                  <c:v>367.5</c:v>
                </c:pt>
                <c:pt idx="3676">
                  <c:v>367.6</c:v>
                </c:pt>
                <c:pt idx="3677">
                  <c:v>367.7</c:v>
                </c:pt>
                <c:pt idx="3678">
                  <c:v>367.8</c:v>
                </c:pt>
                <c:pt idx="3679">
                  <c:v>367.9</c:v>
                </c:pt>
                <c:pt idx="3680">
                  <c:v>368</c:v>
                </c:pt>
                <c:pt idx="3681">
                  <c:v>368.1</c:v>
                </c:pt>
                <c:pt idx="3682">
                  <c:v>368.2</c:v>
                </c:pt>
                <c:pt idx="3683">
                  <c:v>368.3</c:v>
                </c:pt>
                <c:pt idx="3684">
                  <c:v>368.4</c:v>
                </c:pt>
                <c:pt idx="3685">
                  <c:v>368.5</c:v>
                </c:pt>
                <c:pt idx="3686">
                  <c:v>368.6</c:v>
                </c:pt>
                <c:pt idx="3687">
                  <c:v>368.7</c:v>
                </c:pt>
                <c:pt idx="3688">
                  <c:v>368.8</c:v>
                </c:pt>
                <c:pt idx="3689">
                  <c:v>368.9</c:v>
                </c:pt>
                <c:pt idx="3690">
                  <c:v>369</c:v>
                </c:pt>
                <c:pt idx="3691">
                  <c:v>369.1</c:v>
                </c:pt>
                <c:pt idx="3692">
                  <c:v>369.2</c:v>
                </c:pt>
                <c:pt idx="3693">
                  <c:v>369.3</c:v>
                </c:pt>
                <c:pt idx="3694">
                  <c:v>369.4</c:v>
                </c:pt>
                <c:pt idx="3695">
                  <c:v>369.5</c:v>
                </c:pt>
                <c:pt idx="3696">
                  <c:v>369.6</c:v>
                </c:pt>
                <c:pt idx="3697">
                  <c:v>369.7</c:v>
                </c:pt>
                <c:pt idx="3698">
                  <c:v>369.8</c:v>
                </c:pt>
                <c:pt idx="3699">
                  <c:v>369.9</c:v>
                </c:pt>
                <c:pt idx="3700">
                  <c:v>370</c:v>
                </c:pt>
                <c:pt idx="3701">
                  <c:v>370.1</c:v>
                </c:pt>
                <c:pt idx="3702">
                  <c:v>370.2</c:v>
                </c:pt>
                <c:pt idx="3703">
                  <c:v>370.3</c:v>
                </c:pt>
                <c:pt idx="3704">
                  <c:v>370.4</c:v>
                </c:pt>
                <c:pt idx="3705">
                  <c:v>370.5</c:v>
                </c:pt>
                <c:pt idx="3706">
                  <c:v>370.6</c:v>
                </c:pt>
                <c:pt idx="3707">
                  <c:v>370.7</c:v>
                </c:pt>
                <c:pt idx="3708">
                  <c:v>370.8</c:v>
                </c:pt>
                <c:pt idx="3709">
                  <c:v>370.9</c:v>
                </c:pt>
                <c:pt idx="3710">
                  <c:v>371</c:v>
                </c:pt>
                <c:pt idx="3711">
                  <c:v>371.1</c:v>
                </c:pt>
                <c:pt idx="3712">
                  <c:v>371.2</c:v>
                </c:pt>
                <c:pt idx="3713">
                  <c:v>371.3</c:v>
                </c:pt>
                <c:pt idx="3714">
                  <c:v>371.4</c:v>
                </c:pt>
                <c:pt idx="3715">
                  <c:v>371.5</c:v>
                </c:pt>
                <c:pt idx="3716">
                  <c:v>371.6</c:v>
                </c:pt>
                <c:pt idx="3717">
                  <c:v>371.7</c:v>
                </c:pt>
                <c:pt idx="3718">
                  <c:v>371.8</c:v>
                </c:pt>
                <c:pt idx="3719">
                  <c:v>371.9</c:v>
                </c:pt>
                <c:pt idx="3720">
                  <c:v>372</c:v>
                </c:pt>
                <c:pt idx="3721">
                  <c:v>372.1</c:v>
                </c:pt>
                <c:pt idx="3722">
                  <c:v>372.2</c:v>
                </c:pt>
                <c:pt idx="3723">
                  <c:v>372.3</c:v>
                </c:pt>
                <c:pt idx="3724">
                  <c:v>372.4</c:v>
                </c:pt>
                <c:pt idx="3725">
                  <c:v>372.5</c:v>
                </c:pt>
                <c:pt idx="3726">
                  <c:v>372.6</c:v>
                </c:pt>
                <c:pt idx="3727">
                  <c:v>372.7</c:v>
                </c:pt>
                <c:pt idx="3728">
                  <c:v>372.8</c:v>
                </c:pt>
                <c:pt idx="3729">
                  <c:v>372.9</c:v>
                </c:pt>
                <c:pt idx="3730">
                  <c:v>373</c:v>
                </c:pt>
                <c:pt idx="3731">
                  <c:v>373.1</c:v>
                </c:pt>
                <c:pt idx="3732">
                  <c:v>373.2</c:v>
                </c:pt>
                <c:pt idx="3733">
                  <c:v>373.3</c:v>
                </c:pt>
                <c:pt idx="3734">
                  <c:v>373.4</c:v>
                </c:pt>
                <c:pt idx="3735">
                  <c:v>373.5</c:v>
                </c:pt>
                <c:pt idx="3736">
                  <c:v>373.6</c:v>
                </c:pt>
                <c:pt idx="3737">
                  <c:v>373.7</c:v>
                </c:pt>
                <c:pt idx="3738">
                  <c:v>373.8</c:v>
                </c:pt>
                <c:pt idx="3739">
                  <c:v>373.9</c:v>
                </c:pt>
                <c:pt idx="3740">
                  <c:v>374</c:v>
                </c:pt>
                <c:pt idx="3741">
                  <c:v>374.1</c:v>
                </c:pt>
                <c:pt idx="3742">
                  <c:v>374.2</c:v>
                </c:pt>
                <c:pt idx="3743">
                  <c:v>374.3</c:v>
                </c:pt>
                <c:pt idx="3744">
                  <c:v>374.4</c:v>
                </c:pt>
                <c:pt idx="3745">
                  <c:v>374.5</c:v>
                </c:pt>
                <c:pt idx="3746">
                  <c:v>374.6</c:v>
                </c:pt>
                <c:pt idx="3747">
                  <c:v>374.7</c:v>
                </c:pt>
                <c:pt idx="3748">
                  <c:v>374.8</c:v>
                </c:pt>
                <c:pt idx="3749">
                  <c:v>374.9</c:v>
                </c:pt>
                <c:pt idx="3750">
                  <c:v>375</c:v>
                </c:pt>
                <c:pt idx="3751">
                  <c:v>375.1</c:v>
                </c:pt>
                <c:pt idx="3752">
                  <c:v>375.2</c:v>
                </c:pt>
                <c:pt idx="3753">
                  <c:v>375.3</c:v>
                </c:pt>
                <c:pt idx="3754">
                  <c:v>375.4</c:v>
                </c:pt>
                <c:pt idx="3755">
                  <c:v>375.5</c:v>
                </c:pt>
                <c:pt idx="3756">
                  <c:v>375.6</c:v>
                </c:pt>
                <c:pt idx="3757">
                  <c:v>375.7</c:v>
                </c:pt>
                <c:pt idx="3758">
                  <c:v>375.8</c:v>
                </c:pt>
                <c:pt idx="3759">
                  <c:v>375.9</c:v>
                </c:pt>
                <c:pt idx="3760">
                  <c:v>376</c:v>
                </c:pt>
                <c:pt idx="3761">
                  <c:v>376.1</c:v>
                </c:pt>
                <c:pt idx="3762">
                  <c:v>376.2</c:v>
                </c:pt>
                <c:pt idx="3763">
                  <c:v>376.3</c:v>
                </c:pt>
                <c:pt idx="3764">
                  <c:v>376.4</c:v>
                </c:pt>
                <c:pt idx="3765">
                  <c:v>376.5</c:v>
                </c:pt>
                <c:pt idx="3766">
                  <c:v>376.6</c:v>
                </c:pt>
                <c:pt idx="3767">
                  <c:v>376.7</c:v>
                </c:pt>
                <c:pt idx="3768">
                  <c:v>376.8</c:v>
                </c:pt>
                <c:pt idx="3769">
                  <c:v>376.9</c:v>
                </c:pt>
                <c:pt idx="3770">
                  <c:v>377</c:v>
                </c:pt>
                <c:pt idx="3771">
                  <c:v>377.1</c:v>
                </c:pt>
                <c:pt idx="3772">
                  <c:v>377.2</c:v>
                </c:pt>
                <c:pt idx="3773">
                  <c:v>377.3</c:v>
                </c:pt>
                <c:pt idx="3774">
                  <c:v>377.4</c:v>
                </c:pt>
                <c:pt idx="3775">
                  <c:v>377.5</c:v>
                </c:pt>
                <c:pt idx="3776">
                  <c:v>377.6</c:v>
                </c:pt>
                <c:pt idx="3777">
                  <c:v>377.7</c:v>
                </c:pt>
                <c:pt idx="3778">
                  <c:v>377.8</c:v>
                </c:pt>
                <c:pt idx="3779">
                  <c:v>377.9</c:v>
                </c:pt>
                <c:pt idx="3780">
                  <c:v>378</c:v>
                </c:pt>
                <c:pt idx="3781">
                  <c:v>378.1</c:v>
                </c:pt>
                <c:pt idx="3782">
                  <c:v>378.2</c:v>
                </c:pt>
                <c:pt idx="3783">
                  <c:v>378.3</c:v>
                </c:pt>
                <c:pt idx="3784">
                  <c:v>378.4</c:v>
                </c:pt>
                <c:pt idx="3785">
                  <c:v>378.5</c:v>
                </c:pt>
                <c:pt idx="3786">
                  <c:v>378.6</c:v>
                </c:pt>
                <c:pt idx="3787">
                  <c:v>378.7</c:v>
                </c:pt>
                <c:pt idx="3788">
                  <c:v>378.8</c:v>
                </c:pt>
                <c:pt idx="3789">
                  <c:v>378.9</c:v>
                </c:pt>
                <c:pt idx="3790">
                  <c:v>379</c:v>
                </c:pt>
                <c:pt idx="3791">
                  <c:v>379.1</c:v>
                </c:pt>
                <c:pt idx="3792">
                  <c:v>379.2</c:v>
                </c:pt>
                <c:pt idx="3793">
                  <c:v>379.3</c:v>
                </c:pt>
                <c:pt idx="3794">
                  <c:v>379.4</c:v>
                </c:pt>
                <c:pt idx="3795">
                  <c:v>379.5</c:v>
                </c:pt>
                <c:pt idx="3796">
                  <c:v>379.6</c:v>
                </c:pt>
                <c:pt idx="3797">
                  <c:v>379.7</c:v>
                </c:pt>
                <c:pt idx="3798">
                  <c:v>379.8</c:v>
                </c:pt>
                <c:pt idx="3799">
                  <c:v>379.9</c:v>
                </c:pt>
                <c:pt idx="3800">
                  <c:v>380</c:v>
                </c:pt>
                <c:pt idx="3801">
                  <c:v>380.1</c:v>
                </c:pt>
                <c:pt idx="3802">
                  <c:v>380.2</c:v>
                </c:pt>
                <c:pt idx="3803">
                  <c:v>380.3</c:v>
                </c:pt>
                <c:pt idx="3804">
                  <c:v>380.4</c:v>
                </c:pt>
                <c:pt idx="3805">
                  <c:v>380.5</c:v>
                </c:pt>
                <c:pt idx="3806">
                  <c:v>380.6</c:v>
                </c:pt>
                <c:pt idx="3807">
                  <c:v>380.7</c:v>
                </c:pt>
                <c:pt idx="3808">
                  <c:v>380.8</c:v>
                </c:pt>
                <c:pt idx="3809">
                  <c:v>380.9</c:v>
                </c:pt>
                <c:pt idx="3810">
                  <c:v>381</c:v>
                </c:pt>
                <c:pt idx="3811">
                  <c:v>381.1</c:v>
                </c:pt>
                <c:pt idx="3812">
                  <c:v>381.2</c:v>
                </c:pt>
                <c:pt idx="3813">
                  <c:v>381.3</c:v>
                </c:pt>
                <c:pt idx="3814">
                  <c:v>381.4</c:v>
                </c:pt>
                <c:pt idx="3815">
                  <c:v>381.5</c:v>
                </c:pt>
                <c:pt idx="3816">
                  <c:v>381.6</c:v>
                </c:pt>
                <c:pt idx="3817">
                  <c:v>381.7</c:v>
                </c:pt>
                <c:pt idx="3818">
                  <c:v>381.8</c:v>
                </c:pt>
                <c:pt idx="3819">
                  <c:v>381.9</c:v>
                </c:pt>
                <c:pt idx="3820">
                  <c:v>382</c:v>
                </c:pt>
                <c:pt idx="3821">
                  <c:v>382.1</c:v>
                </c:pt>
                <c:pt idx="3822">
                  <c:v>382.2</c:v>
                </c:pt>
                <c:pt idx="3823">
                  <c:v>382.3</c:v>
                </c:pt>
                <c:pt idx="3824">
                  <c:v>382.4</c:v>
                </c:pt>
                <c:pt idx="3825">
                  <c:v>382.5</c:v>
                </c:pt>
                <c:pt idx="3826">
                  <c:v>382.6</c:v>
                </c:pt>
                <c:pt idx="3827">
                  <c:v>382.7</c:v>
                </c:pt>
                <c:pt idx="3828">
                  <c:v>382.8</c:v>
                </c:pt>
                <c:pt idx="3829">
                  <c:v>382.9</c:v>
                </c:pt>
                <c:pt idx="3830">
                  <c:v>383</c:v>
                </c:pt>
                <c:pt idx="3831">
                  <c:v>383.1</c:v>
                </c:pt>
                <c:pt idx="3832">
                  <c:v>383.2</c:v>
                </c:pt>
                <c:pt idx="3833">
                  <c:v>383.3</c:v>
                </c:pt>
                <c:pt idx="3834">
                  <c:v>383.4</c:v>
                </c:pt>
                <c:pt idx="3835">
                  <c:v>383.5</c:v>
                </c:pt>
                <c:pt idx="3836">
                  <c:v>383.6</c:v>
                </c:pt>
                <c:pt idx="3837">
                  <c:v>383.7</c:v>
                </c:pt>
                <c:pt idx="3838">
                  <c:v>383.8</c:v>
                </c:pt>
                <c:pt idx="3839">
                  <c:v>383.9</c:v>
                </c:pt>
                <c:pt idx="3840">
                  <c:v>384</c:v>
                </c:pt>
                <c:pt idx="3841">
                  <c:v>384.1</c:v>
                </c:pt>
                <c:pt idx="3842">
                  <c:v>384.2</c:v>
                </c:pt>
                <c:pt idx="3843">
                  <c:v>384.3</c:v>
                </c:pt>
                <c:pt idx="3844">
                  <c:v>384.4</c:v>
                </c:pt>
                <c:pt idx="3845">
                  <c:v>384.5</c:v>
                </c:pt>
                <c:pt idx="3846">
                  <c:v>384.6</c:v>
                </c:pt>
                <c:pt idx="3847">
                  <c:v>384.7</c:v>
                </c:pt>
                <c:pt idx="3848">
                  <c:v>384.8</c:v>
                </c:pt>
                <c:pt idx="3849">
                  <c:v>384.9</c:v>
                </c:pt>
                <c:pt idx="3850">
                  <c:v>385</c:v>
                </c:pt>
                <c:pt idx="3851">
                  <c:v>385.1</c:v>
                </c:pt>
                <c:pt idx="3852">
                  <c:v>385.2</c:v>
                </c:pt>
                <c:pt idx="3853">
                  <c:v>385.3</c:v>
                </c:pt>
                <c:pt idx="3854">
                  <c:v>385.4</c:v>
                </c:pt>
                <c:pt idx="3855">
                  <c:v>385.5</c:v>
                </c:pt>
                <c:pt idx="3856">
                  <c:v>385.6</c:v>
                </c:pt>
                <c:pt idx="3857">
                  <c:v>385.7</c:v>
                </c:pt>
                <c:pt idx="3858">
                  <c:v>385.8</c:v>
                </c:pt>
                <c:pt idx="3859">
                  <c:v>385.9</c:v>
                </c:pt>
                <c:pt idx="3860">
                  <c:v>386</c:v>
                </c:pt>
                <c:pt idx="3861">
                  <c:v>386.1</c:v>
                </c:pt>
                <c:pt idx="3862">
                  <c:v>386.2</c:v>
                </c:pt>
                <c:pt idx="3863">
                  <c:v>386.3</c:v>
                </c:pt>
                <c:pt idx="3864">
                  <c:v>386.4</c:v>
                </c:pt>
                <c:pt idx="3865">
                  <c:v>386.5</c:v>
                </c:pt>
                <c:pt idx="3866">
                  <c:v>386.6</c:v>
                </c:pt>
                <c:pt idx="3867">
                  <c:v>386.7</c:v>
                </c:pt>
                <c:pt idx="3868">
                  <c:v>386.8</c:v>
                </c:pt>
                <c:pt idx="3869">
                  <c:v>386.9</c:v>
                </c:pt>
                <c:pt idx="3870">
                  <c:v>387</c:v>
                </c:pt>
                <c:pt idx="3871">
                  <c:v>387.1</c:v>
                </c:pt>
                <c:pt idx="3872">
                  <c:v>387.2</c:v>
                </c:pt>
                <c:pt idx="3873">
                  <c:v>387.3</c:v>
                </c:pt>
                <c:pt idx="3874">
                  <c:v>387.4</c:v>
                </c:pt>
                <c:pt idx="3875">
                  <c:v>387.5</c:v>
                </c:pt>
                <c:pt idx="3876">
                  <c:v>387.6</c:v>
                </c:pt>
                <c:pt idx="3877">
                  <c:v>387.7</c:v>
                </c:pt>
                <c:pt idx="3878">
                  <c:v>387.8</c:v>
                </c:pt>
                <c:pt idx="3879">
                  <c:v>387.9</c:v>
                </c:pt>
                <c:pt idx="3880">
                  <c:v>388</c:v>
                </c:pt>
                <c:pt idx="3881">
                  <c:v>388.1</c:v>
                </c:pt>
                <c:pt idx="3882">
                  <c:v>388.2</c:v>
                </c:pt>
                <c:pt idx="3883">
                  <c:v>388.3</c:v>
                </c:pt>
                <c:pt idx="3884">
                  <c:v>388.4</c:v>
                </c:pt>
                <c:pt idx="3885">
                  <c:v>388.5</c:v>
                </c:pt>
                <c:pt idx="3886">
                  <c:v>388.6</c:v>
                </c:pt>
                <c:pt idx="3887">
                  <c:v>388.7</c:v>
                </c:pt>
                <c:pt idx="3888">
                  <c:v>388.8</c:v>
                </c:pt>
                <c:pt idx="3889">
                  <c:v>388.9</c:v>
                </c:pt>
                <c:pt idx="3890">
                  <c:v>389</c:v>
                </c:pt>
                <c:pt idx="3891">
                  <c:v>389.1</c:v>
                </c:pt>
                <c:pt idx="3892">
                  <c:v>389.2</c:v>
                </c:pt>
                <c:pt idx="3893">
                  <c:v>389.3</c:v>
                </c:pt>
                <c:pt idx="3894">
                  <c:v>389.4</c:v>
                </c:pt>
                <c:pt idx="3895">
                  <c:v>389.5</c:v>
                </c:pt>
                <c:pt idx="3896">
                  <c:v>389.6</c:v>
                </c:pt>
                <c:pt idx="3897">
                  <c:v>389.7</c:v>
                </c:pt>
                <c:pt idx="3898">
                  <c:v>389.8</c:v>
                </c:pt>
                <c:pt idx="3899">
                  <c:v>389.9</c:v>
                </c:pt>
                <c:pt idx="3900">
                  <c:v>390</c:v>
                </c:pt>
                <c:pt idx="3901">
                  <c:v>390.1</c:v>
                </c:pt>
                <c:pt idx="3902">
                  <c:v>390.2</c:v>
                </c:pt>
                <c:pt idx="3903">
                  <c:v>390.3</c:v>
                </c:pt>
                <c:pt idx="3904">
                  <c:v>390.4</c:v>
                </c:pt>
                <c:pt idx="3905">
                  <c:v>390.5</c:v>
                </c:pt>
                <c:pt idx="3906">
                  <c:v>390.6</c:v>
                </c:pt>
                <c:pt idx="3907">
                  <c:v>390.7</c:v>
                </c:pt>
                <c:pt idx="3908">
                  <c:v>390.8</c:v>
                </c:pt>
                <c:pt idx="3909">
                  <c:v>390.9</c:v>
                </c:pt>
                <c:pt idx="3910">
                  <c:v>391</c:v>
                </c:pt>
                <c:pt idx="3911">
                  <c:v>391.1</c:v>
                </c:pt>
                <c:pt idx="3912">
                  <c:v>391.2</c:v>
                </c:pt>
                <c:pt idx="3913">
                  <c:v>391.3</c:v>
                </c:pt>
                <c:pt idx="3914">
                  <c:v>391.4</c:v>
                </c:pt>
                <c:pt idx="3915">
                  <c:v>391.5</c:v>
                </c:pt>
                <c:pt idx="3916">
                  <c:v>391.6</c:v>
                </c:pt>
                <c:pt idx="3917">
                  <c:v>391.7</c:v>
                </c:pt>
                <c:pt idx="3918">
                  <c:v>391.8</c:v>
                </c:pt>
                <c:pt idx="3919">
                  <c:v>391.9</c:v>
                </c:pt>
                <c:pt idx="3920">
                  <c:v>392</c:v>
                </c:pt>
                <c:pt idx="3921">
                  <c:v>392.1</c:v>
                </c:pt>
                <c:pt idx="3922">
                  <c:v>392.2</c:v>
                </c:pt>
                <c:pt idx="3923">
                  <c:v>392.3</c:v>
                </c:pt>
                <c:pt idx="3924">
                  <c:v>392.4</c:v>
                </c:pt>
                <c:pt idx="3925">
                  <c:v>392.5</c:v>
                </c:pt>
                <c:pt idx="3926">
                  <c:v>392.6</c:v>
                </c:pt>
                <c:pt idx="3927">
                  <c:v>392.7</c:v>
                </c:pt>
                <c:pt idx="3928">
                  <c:v>392.8</c:v>
                </c:pt>
                <c:pt idx="3929">
                  <c:v>392.9</c:v>
                </c:pt>
                <c:pt idx="3930">
                  <c:v>393</c:v>
                </c:pt>
                <c:pt idx="3931">
                  <c:v>393.1</c:v>
                </c:pt>
                <c:pt idx="3932">
                  <c:v>393.2</c:v>
                </c:pt>
                <c:pt idx="3933">
                  <c:v>393.3</c:v>
                </c:pt>
                <c:pt idx="3934">
                  <c:v>393.4</c:v>
                </c:pt>
                <c:pt idx="3935">
                  <c:v>393.5</c:v>
                </c:pt>
                <c:pt idx="3936">
                  <c:v>393.6</c:v>
                </c:pt>
                <c:pt idx="3937">
                  <c:v>393.7</c:v>
                </c:pt>
                <c:pt idx="3938">
                  <c:v>393.8</c:v>
                </c:pt>
                <c:pt idx="3939">
                  <c:v>393.9</c:v>
                </c:pt>
                <c:pt idx="3940">
                  <c:v>394</c:v>
                </c:pt>
                <c:pt idx="3941">
                  <c:v>394.1</c:v>
                </c:pt>
                <c:pt idx="3942">
                  <c:v>394.2</c:v>
                </c:pt>
                <c:pt idx="3943">
                  <c:v>394.3</c:v>
                </c:pt>
                <c:pt idx="3944">
                  <c:v>394.4</c:v>
                </c:pt>
                <c:pt idx="3945">
                  <c:v>394.5</c:v>
                </c:pt>
                <c:pt idx="3946">
                  <c:v>394.6</c:v>
                </c:pt>
                <c:pt idx="3947">
                  <c:v>394.7</c:v>
                </c:pt>
                <c:pt idx="3948">
                  <c:v>394.8</c:v>
                </c:pt>
                <c:pt idx="3949">
                  <c:v>394.9</c:v>
                </c:pt>
                <c:pt idx="3950">
                  <c:v>395</c:v>
                </c:pt>
                <c:pt idx="3951">
                  <c:v>395.1</c:v>
                </c:pt>
                <c:pt idx="3952">
                  <c:v>395.2</c:v>
                </c:pt>
                <c:pt idx="3953">
                  <c:v>395.3</c:v>
                </c:pt>
                <c:pt idx="3954">
                  <c:v>395.4</c:v>
                </c:pt>
                <c:pt idx="3955">
                  <c:v>395.5</c:v>
                </c:pt>
                <c:pt idx="3956">
                  <c:v>395.6</c:v>
                </c:pt>
                <c:pt idx="3957">
                  <c:v>395.7</c:v>
                </c:pt>
                <c:pt idx="3958">
                  <c:v>395.8</c:v>
                </c:pt>
                <c:pt idx="3959">
                  <c:v>395.9</c:v>
                </c:pt>
                <c:pt idx="3960">
                  <c:v>396</c:v>
                </c:pt>
                <c:pt idx="3961">
                  <c:v>396.1</c:v>
                </c:pt>
                <c:pt idx="3962">
                  <c:v>396.2</c:v>
                </c:pt>
                <c:pt idx="3963">
                  <c:v>396.3</c:v>
                </c:pt>
                <c:pt idx="3964">
                  <c:v>396.4</c:v>
                </c:pt>
                <c:pt idx="3965">
                  <c:v>396.5</c:v>
                </c:pt>
                <c:pt idx="3966">
                  <c:v>396.6</c:v>
                </c:pt>
                <c:pt idx="3967">
                  <c:v>396.7</c:v>
                </c:pt>
                <c:pt idx="3968">
                  <c:v>396.8</c:v>
                </c:pt>
                <c:pt idx="3969">
                  <c:v>396.9</c:v>
                </c:pt>
                <c:pt idx="3970">
                  <c:v>397</c:v>
                </c:pt>
                <c:pt idx="3971">
                  <c:v>397.1</c:v>
                </c:pt>
                <c:pt idx="3972">
                  <c:v>397.2</c:v>
                </c:pt>
                <c:pt idx="3973">
                  <c:v>397.3</c:v>
                </c:pt>
                <c:pt idx="3974">
                  <c:v>397.4</c:v>
                </c:pt>
                <c:pt idx="3975">
                  <c:v>397.5</c:v>
                </c:pt>
                <c:pt idx="3976">
                  <c:v>397.6</c:v>
                </c:pt>
                <c:pt idx="3977">
                  <c:v>397.7</c:v>
                </c:pt>
                <c:pt idx="3978">
                  <c:v>397.8</c:v>
                </c:pt>
                <c:pt idx="3979">
                  <c:v>397.9</c:v>
                </c:pt>
                <c:pt idx="3980">
                  <c:v>398</c:v>
                </c:pt>
                <c:pt idx="3981">
                  <c:v>398.1</c:v>
                </c:pt>
                <c:pt idx="3982">
                  <c:v>398.2</c:v>
                </c:pt>
                <c:pt idx="3983">
                  <c:v>398.3</c:v>
                </c:pt>
                <c:pt idx="3984">
                  <c:v>398.4</c:v>
                </c:pt>
                <c:pt idx="3985">
                  <c:v>398.5</c:v>
                </c:pt>
                <c:pt idx="3986">
                  <c:v>398.6</c:v>
                </c:pt>
                <c:pt idx="3987">
                  <c:v>398.7</c:v>
                </c:pt>
                <c:pt idx="3988">
                  <c:v>398.8</c:v>
                </c:pt>
                <c:pt idx="3989">
                  <c:v>398.9</c:v>
                </c:pt>
                <c:pt idx="3990">
                  <c:v>399</c:v>
                </c:pt>
                <c:pt idx="3991">
                  <c:v>399.1</c:v>
                </c:pt>
                <c:pt idx="3992">
                  <c:v>399.2</c:v>
                </c:pt>
                <c:pt idx="3993">
                  <c:v>399.3</c:v>
                </c:pt>
                <c:pt idx="3994">
                  <c:v>399.4</c:v>
                </c:pt>
                <c:pt idx="3995">
                  <c:v>399.5</c:v>
                </c:pt>
                <c:pt idx="3996">
                  <c:v>399.6</c:v>
                </c:pt>
                <c:pt idx="3997">
                  <c:v>399.7</c:v>
                </c:pt>
                <c:pt idx="3998">
                  <c:v>399.8</c:v>
                </c:pt>
                <c:pt idx="3999">
                  <c:v>399.9</c:v>
                </c:pt>
                <c:pt idx="4000">
                  <c:v>400</c:v>
                </c:pt>
                <c:pt idx="4001">
                  <c:v>400.1</c:v>
                </c:pt>
                <c:pt idx="4002">
                  <c:v>400.2</c:v>
                </c:pt>
                <c:pt idx="4003">
                  <c:v>400.3</c:v>
                </c:pt>
                <c:pt idx="4004">
                  <c:v>400.4</c:v>
                </c:pt>
                <c:pt idx="4005">
                  <c:v>400.5</c:v>
                </c:pt>
                <c:pt idx="4006">
                  <c:v>400.6</c:v>
                </c:pt>
                <c:pt idx="4007">
                  <c:v>400.7</c:v>
                </c:pt>
                <c:pt idx="4008">
                  <c:v>400.8</c:v>
                </c:pt>
                <c:pt idx="4009">
                  <c:v>400.9</c:v>
                </c:pt>
                <c:pt idx="4010">
                  <c:v>401</c:v>
                </c:pt>
                <c:pt idx="4011">
                  <c:v>401.1</c:v>
                </c:pt>
                <c:pt idx="4012">
                  <c:v>401.2</c:v>
                </c:pt>
                <c:pt idx="4013">
                  <c:v>401.3</c:v>
                </c:pt>
                <c:pt idx="4014">
                  <c:v>401.4</c:v>
                </c:pt>
                <c:pt idx="4015">
                  <c:v>401.5</c:v>
                </c:pt>
                <c:pt idx="4016">
                  <c:v>401.6</c:v>
                </c:pt>
                <c:pt idx="4017">
                  <c:v>401.7</c:v>
                </c:pt>
                <c:pt idx="4018">
                  <c:v>401.8</c:v>
                </c:pt>
                <c:pt idx="4019">
                  <c:v>401.9</c:v>
                </c:pt>
                <c:pt idx="4020">
                  <c:v>402</c:v>
                </c:pt>
                <c:pt idx="4021">
                  <c:v>402.1</c:v>
                </c:pt>
                <c:pt idx="4022">
                  <c:v>402.2</c:v>
                </c:pt>
                <c:pt idx="4023">
                  <c:v>402.3</c:v>
                </c:pt>
                <c:pt idx="4024">
                  <c:v>402.4</c:v>
                </c:pt>
                <c:pt idx="4025">
                  <c:v>402.5</c:v>
                </c:pt>
                <c:pt idx="4026">
                  <c:v>402.6</c:v>
                </c:pt>
                <c:pt idx="4027">
                  <c:v>402.7</c:v>
                </c:pt>
                <c:pt idx="4028">
                  <c:v>402.8</c:v>
                </c:pt>
                <c:pt idx="4029">
                  <c:v>402.9</c:v>
                </c:pt>
                <c:pt idx="4030">
                  <c:v>403</c:v>
                </c:pt>
                <c:pt idx="4031">
                  <c:v>403.1</c:v>
                </c:pt>
                <c:pt idx="4032">
                  <c:v>403.2</c:v>
                </c:pt>
                <c:pt idx="4033">
                  <c:v>403.3</c:v>
                </c:pt>
                <c:pt idx="4034">
                  <c:v>403.4</c:v>
                </c:pt>
                <c:pt idx="4035">
                  <c:v>403.5</c:v>
                </c:pt>
                <c:pt idx="4036">
                  <c:v>403.6</c:v>
                </c:pt>
                <c:pt idx="4037">
                  <c:v>403.7</c:v>
                </c:pt>
                <c:pt idx="4038">
                  <c:v>403.8</c:v>
                </c:pt>
                <c:pt idx="4039">
                  <c:v>403.9</c:v>
                </c:pt>
                <c:pt idx="4040">
                  <c:v>404</c:v>
                </c:pt>
                <c:pt idx="4041">
                  <c:v>404.1</c:v>
                </c:pt>
                <c:pt idx="4042">
                  <c:v>404.2</c:v>
                </c:pt>
                <c:pt idx="4043">
                  <c:v>404.3</c:v>
                </c:pt>
                <c:pt idx="4044">
                  <c:v>404.4</c:v>
                </c:pt>
                <c:pt idx="4045">
                  <c:v>404.5</c:v>
                </c:pt>
                <c:pt idx="4046">
                  <c:v>404.6</c:v>
                </c:pt>
                <c:pt idx="4047">
                  <c:v>404.7</c:v>
                </c:pt>
                <c:pt idx="4048">
                  <c:v>404.8</c:v>
                </c:pt>
                <c:pt idx="4049">
                  <c:v>404.9</c:v>
                </c:pt>
                <c:pt idx="4050">
                  <c:v>405</c:v>
                </c:pt>
                <c:pt idx="4051">
                  <c:v>405.1</c:v>
                </c:pt>
                <c:pt idx="4052">
                  <c:v>405.2</c:v>
                </c:pt>
                <c:pt idx="4053">
                  <c:v>405.3</c:v>
                </c:pt>
                <c:pt idx="4054">
                  <c:v>405.4</c:v>
                </c:pt>
                <c:pt idx="4055">
                  <c:v>405.5</c:v>
                </c:pt>
                <c:pt idx="4056">
                  <c:v>405.6</c:v>
                </c:pt>
                <c:pt idx="4057">
                  <c:v>405.7</c:v>
                </c:pt>
                <c:pt idx="4058">
                  <c:v>405.8</c:v>
                </c:pt>
                <c:pt idx="4059">
                  <c:v>405.9</c:v>
                </c:pt>
                <c:pt idx="4060">
                  <c:v>406</c:v>
                </c:pt>
                <c:pt idx="4061">
                  <c:v>406.1</c:v>
                </c:pt>
                <c:pt idx="4062">
                  <c:v>406.2</c:v>
                </c:pt>
                <c:pt idx="4063">
                  <c:v>406.3</c:v>
                </c:pt>
                <c:pt idx="4064">
                  <c:v>406.4</c:v>
                </c:pt>
                <c:pt idx="4065">
                  <c:v>406.5</c:v>
                </c:pt>
                <c:pt idx="4066">
                  <c:v>406.6</c:v>
                </c:pt>
                <c:pt idx="4067">
                  <c:v>406.7</c:v>
                </c:pt>
                <c:pt idx="4068">
                  <c:v>406.8</c:v>
                </c:pt>
                <c:pt idx="4069">
                  <c:v>406.9</c:v>
                </c:pt>
                <c:pt idx="4070">
                  <c:v>407</c:v>
                </c:pt>
                <c:pt idx="4071">
                  <c:v>407.1</c:v>
                </c:pt>
                <c:pt idx="4072">
                  <c:v>407.2</c:v>
                </c:pt>
                <c:pt idx="4073">
                  <c:v>407.3</c:v>
                </c:pt>
                <c:pt idx="4074">
                  <c:v>407.4</c:v>
                </c:pt>
                <c:pt idx="4075">
                  <c:v>407.5</c:v>
                </c:pt>
                <c:pt idx="4076">
                  <c:v>407.6</c:v>
                </c:pt>
                <c:pt idx="4077">
                  <c:v>407.7</c:v>
                </c:pt>
                <c:pt idx="4078">
                  <c:v>407.8</c:v>
                </c:pt>
                <c:pt idx="4079">
                  <c:v>407.9</c:v>
                </c:pt>
                <c:pt idx="4080">
                  <c:v>408</c:v>
                </c:pt>
                <c:pt idx="4081">
                  <c:v>408.1</c:v>
                </c:pt>
                <c:pt idx="4082">
                  <c:v>408.2</c:v>
                </c:pt>
                <c:pt idx="4083">
                  <c:v>408.3</c:v>
                </c:pt>
                <c:pt idx="4084">
                  <c:v>408.4</c:v>
                </c:pt>
                <c:pt idx="4085">
                  <c:v>408.5</c:v>
                </c:pt>
                <c:pt idx="4086">
                  <c:v>408.6</c:v>
                </c:pt>
                <c:pt idx="4087">
                  <c:v>408.7</c:v>
                </c:pt>
                <c:pt idx="4088">
                  <c:v>408.8</c:v>
                </c:pt>
                <c:pt idx="4089">
                  <c:v>408.9</c:v>
                </c:pt>
                <c:pt idx="4090">
                  <c:v>409</c:v>
                </c:pt>
                <c:pt idx="4091">
                  <c:v>409.1</c:v>
                </c:pt>
                <c:pt idx="4092">
                  <c:v>409.2</c:v>
                </c:pt>
                <c:pt idx="4093">
                  <c:v>409.3</c:v>
                </c:pt>
                <c:pt idx="4094">
                  <c:v>409.4</c:v>
                </c:pt>
                <c:pt idx="4095">
                  <c:v>409.5</c:v>
                </c:pt>
                <c:pt idx="4096">
                  <c:v>409.6</c:v>
                </c:pt>
                <c:pt idx="4097">
                  <c:v>409.7</c:v>
                </c:pt>
                <c:pt idx="4098">
                  <c:v>409.8</c:v>
                </c:pt>
                <c:pt idx="4099">
                  <c:v>409.9</c:v>
                </c:pt>
                <c:pt idx="4100">
                  <c:v>410</c:v>
                </c:pt>
                <c:pt idx="4101">
                  <c:v>410.1</c:v>
                </c:pt>
                <c:pt idx="4102">
                  <c:v>410.2</c:v>
                </c:pt>
                <c:pt idx="4103">
                  <c:v>410.3</c:v>
                </c:pt>
                <c:pt idx="4104">
                  <c:v>410.4</c:v>
                </c:pt>
                <c:pt idx="4105">
                  <c:v>410.5</c:v>
                </c:pt>
                <c:pt idx="4106">
                  <c:v>410.6</c:v>
                </c:pt>
                <c:pt idx="4107">
                  <c:v>410.7</c:v>
                </c:pt>
                <c:pt idx="4108">
                  <c:v>410.8</c:v>
                </c:pt>
                <c:pt idx="4109">
                  <c:v>410.9</c:v>
                </c:pt>
                <c:pt idx="4110">
                  <c:v>411</c:v>
                </c:pt>
                <c:pt idx="4111">
                  <c:v>411.1</c:v>
                </c:pt>
                <c:pt idx="4112">
                  <c:v>411.2</c:v>
                </c:pt>
                <c:pt idx="4113">
                  <c:v>411.3</c:v>
                </c:pt>
                <c:pt idx="4114">
                  <c:v>411.4</c:v>
                </c:pt>
                <c:pt idx="4115">
                  <c:v>411.5</c:v>
                </c:pt>
                <c:pt idx="4116">
                  <c:v>411.6</c:v>
                </c:pt>
                <c:pt idx="4117">
                  <c:v>411.7</c:v>
                </c:pt>
                <c:pt idx="4118">
                  <c:v>411.8</c:v>
                </c:pt>
                <c:pt idx="4119">
                  <c:v>411.9</c:v>
                </c:pt>
                <c:pt idx="4120">
                  <c:v>412</c:v>
                </c:pt>
                <c:pt idx="4121">
                  <c:v>412.1</c:v>
                </c:pt>
                <c:pt idx="4122">
                  <c:v>412.2</c:v>
                </c:pt>
                <c:pt idx="4123">
                  <c:v>412.3</c:v>
                </c:pt>
                <c:pt idx="4124">
                  <c:v>412.4</c:v>
                </c:pt>
                <c:pt idx="4125">
                  <c:v>412.5</c:v>
                </c:pt>
                <c:pt idx="4126">
                  <c:v>412.6</c:v>
                </c:pt>
                <c:pt idx="4127">
                  <c:v>412.7</c:v>
                </c:pt>
                <c:pt idx="4128">
                  <c:v>412.8</c:v>
                </c:pt>
                <c:pt idx="4129">
                  <c:v>412.9</c:v>
                </c:pt>
                <c:pt idx="4130">
                  <c:v>413</c:v>
                </c:pt>
                <c:pt idx="4131">
                  <c:v>413.1</c:v>
                </c:pt>
                <c:pt idx="4132">
                  <c:v>413.2</c:v>
                </c:pt>
                <c:pt idx="4133">
                  <c:v>413.3</c:v>
                </c:pt>
                <c:pt idx="4134">
                  <c:v>413.4</c:v>
                </c:pt>
                <c:pt idx="4135">
                  <c:v>413.5</c:v>
                </c:pt>
                <c:pt idx="4136">
                  <c:v>413.6</c:v>
                </c:pt>
                <c:pt idx="4137">
                  <c:v>413.7</c:v>
                </c:pt>
                <c:pt idx="4138">
                  <c:v>413.8</c:v>
                </c:pt>
                <c:pt idx="4139">
                  <c:v>413.9</c:v>
                </c:pt>
                <c:pt idx="4140">
                  <c:v>414</c:v>
                </c:pt>
                <c:pt idx="4141">
                  <c:v>414.1</c:v>
                </c:pt>
                <c:pt idx="4142">
                  <c:v>414.2</c:v>
                </c:pt>
                <c:pt idx="4143">
                  <c:v>414.3</c:v>
                </c:pt>
                <c:pt idx="4144">
                  <c:v>414.4</c:v>
                </c:pt>
                <c:pt idx="4145">
                  <c:v>414.5</c:v>
                </c:pt>
                <c:pt idx="4146">
                  <c:v>414.6</c:v>
                </c:pt>
                <c:pt idx="4147">
                  <c:v>414.7</c:v>
                </c:pt>
                <c:pt idx="4148">
                  <c:v>414.8</c:v>
                </c:pt>
                <c:pt idx="4149">
                  <c:v>414.9</c:v>
                </c:pt>
                <c:pt idx="4150">
                  <c:v>415</c:v>
                </c:pt>
                <c:pt idx="4151">
                  <c:v>415.1</c:v>
                </c:pt>
                <c:pt idx="4152">
                  <c:v>415.2</c:v>
                </c:pt>
                <c:pt idx="4153">
                  <c:v>415.3</c:v>
                </c:pt>
                <c:pt idx="4154">
                  <c:v>415.4</c:v>
                </c:pt>
                <c:pt idx="4155">
                  <c:v>415.5</c:v>
                </c:pt>
                <c:pt idx="4156">
                  <c:v>415.6</c:v>
                </c:pt>
                <c:pt idx="4157">
                  <c:v>415.7</c:v>
                </c:pt>
                <c:pt idx="4158">
                  <c:v>415.8</c:v>
                </c:pt>
                <c:pt idx="4159">
                  <c:v>415.9</c:v>
                </c:pt>
                <c:pt idx="4160">
                  <c:v>416</c:v>
                </c:pt>
                <c:pt idx="4161">
                  <c:v>416.1</c:v>
                </c:pt>
                <c:pt idx="4162">
                  <c:v>416.2</c:v>
                </c:pt>
                <c:pt idx="4163">
                  <c:v>416.3</c:v>
                </c:pt>
                <c:pt idx="4164">
                  <c:v>416.4</c:v>
                </c:pt>
                <c:pt idx="4165">
                  <c:v>416.5</c:v>
                </c:pt>
                <c:pt idx="4166">
                  <c:v>416.6</c:v>
                </c:pt>
                <c:pt idx="4167">
                  <c:v>416.7</c:v>
                </c:pt>
                <c:pt idx="4168">
                  <c:v>416.8</c:v>
                </c:pt>
                <c:pt idx="4169">
                  <c:v>416.9</c:v>
                </c:pt>
                <c:pt idx="4170">
                  <c:v>417</c:v>
                </c:pt>
                <c:pt idx="4171">
                  <c:v>417.1</c:v>
                </c:pt>
                <c:pt idx="4172">
                  <c:v>417.2</c:v>
                </c:pt>
                <c:pt idx="4173">
                  <c:v>417.3</c:v>
                </c:pt>
                <c:pt idx="4174">
                  <c:v>417.4</c:v>
                </c:pt>
                <c:pt idx="4175">
                  <c:v>417.5</c:v>
                </c:pt>
                <c:pt idx="4176">
                  <c:v>417.6</c:v>
                </c:pt>
                <c:pt idx="4177">
                  <c:v>417.7</c:v>
                </c:pt>
                <c:pt idx="4178">
                  <c:v>417.8</c:v>
                </c:pt>
                <c:pt idx="4179">
                  <c:v>417.9</c:v>
                </c:pt>
                <c:pt idx="4180">
                  <c:v>418</c:v>
                </c:pt>
                <c:pt idx="4181">
                  <c:v>418.1</c:v>
                </c:pt>
                <c:pt idx="4182">
                  <c:v>418.2</c:v>
                </c:pt>
                <c:pt idx="4183">
                  <c:v>418.3</c:v>
                </c:pt>
                <c:pt idx="4184">
                  <c:v>418.4</c:v>
                </c:pt>
                <c:pt idx="4185">
                  <c:v>418.5</c:v>
                </c:pt>
                <c:pt idx="4186">
                  <c:v>418.6</c:v>
                </c:pt>
                <c:pt idx="4187">
                  <c:v>418.7</c:v>
                </c:pt>
                <c:pt idx="4188">
                  <c:v>418.8</c:v>
                </c:pt>
                <c:pt idx="4189">
                  <c:v>418.9</c:v>
                </c:pt>
                <c:pt idx="4190">
                  <c:v>419</c:v>
                </c:pt>
                <c:pt idx="4191">
                  <c:v>419.1</c:v>
                </c:pt>
                <c:pt idx="4192">
                  <c:v>419.2</c:v>
                </c:pt>
                <c:pt idx="4193">
                  <c:v>419.3</c:v>
                </c:pt>
                <c:pt idx="4194">
                  <c:v>419.4</c:v>
                </c:pt>
                <c:pt idx="4195">
                  <c:v>419.5</c:v>
                </c:pt>
                <c:pt idx="4196">
                  <c:v>419.6</c:v>
                </c:pt>
                <c:pt idx="4197">
                  <c:v>419.7</c:v>
                </c:pt>
                <c:pt idx="4198">
                  <c:v>419.8</c:v>
                </c:pt>
                <c:pt idx="4199">
                  <c:v>419.9</c:v>
                </c:pt>
                <c:pt idx="4200">
                  <c:v>420</c:v>
                </c:pt>
                <c:pt idx="4201">
                  <c:v>420.1</c:v>
                </c:pt>
                <c:pt idx="4202">
                  <c:v>420.2</c:v>
                </c:pt>
                <c:pt idx="4203">
                  <c:v>420.3</c:v>
                </c:pt>
                <c:pt idx="4204">
                  <c:v>420.4</c:v>
                </c:pt>
                <c:pt idx="4205">
                  <c:v>420.5</c:v>
                </c:pt>
                <c:pt idx="4206">
                  <c:v>420.6</c:v>
                </c:pt>
                <c:pt idx="4207">
                  <c:v>420.7</c:v>
                </c:pt>
                <c:pt idx="4208">
                  <c:v>420.8</c:v>
                </c:pt>
                <c:pt idx="4209">
                  <c:v>420.9</c:v>
                </c:pt>
                <c:pt idx="4210">
                  <c:v>421</c:v>
                </c:pt>
                <c:pt idx="4211">
                  <c:v>421.1</c:v>
                </c:pt>
                <c:pt idx="4212">
                  <c:v>421.2</c:v>
                </c:pt>
                <c:pt idx="4213">
                  <c:v>421.3</c:v>
                </c:pt>
                <c:pt idx="4214">
                  <c:v>421.4</c:v>
                </c:pt>
                <c:pt idx="4215">
                  <c:v>421.5</c:v>
                </c:pt>
                <c:pt idx="4216">
                  <c:v>421.6</c:v>
                </c:pt>
                <c:pt idx="4217">
                  <c:v>421.7</c:v>
                </c:pt>
                <c:pt idx="4218">
                  <c:v>421.8</c:v>
                </c:pt>
                <c:pt idx="4219">
                  <c:v>421.9</c:v>
                </c:pt>
                <c:pt idx="4220">
                  <c:v>422</c:v>
                </c:pt>
                <c:pt idx="4221">
                  <c:v>422.1</c:v>
                </c:pt>
                <c:pt idx="4222">
                  <c:v>422.2</c:v>
                </c:pt>
                <c:pt idx="4223">
                  <c:v>422.3</c:v>
                </c:pt>
                <c:pt idx="4224">
                  <c:v>422.4</c:v>
                </c:pt>
                <c:pt idx="4225">
                  <c:v>422.5</c:v>
                </c:pt>
                <c:pt idx="4226">
                  <c:v>422.6</c:v>
                </c:pt>
                <c:pt idx="4227">
                  <c:v>422.7</c:v>
                </c:pt>
                <c:pt idx="4228">
                  <c:v>422.8</c:v>
                </c:pt>
                <c:pt idx="4229">
                  <c:v>422.9</c:v>
                </c:pt>
                <c:pt idx="4230">
                  <c:v>423</c:v>
                </c:pt>
                <c:pt idx="4231">
                  <c:v>423.1</c:v>
                </c:pt>
                <c:pt idx="4232">
                  <c:v>423.2</c:v>
                </c:pt>
                <c:pt idx="4233">
                  <c:v>423.3</c:v>
                </c:pt>
                <c:pt idx="4234">
                  <c:v>423.4</c:v>
                </c:pt>
                <c:pt idx="4235">
                  <c:v>423.5</c:v>
                </c:pt>
                <c:pt idx="4236">
                  <c:v>423.6</c:v>
                </c:pt>
                <c:pt idx="4237">
                  <c:v>423.7</c:v>
                </c:pt>
                <c:pt idx="4238">
                  <c:v>423.8</c:v>
                </c:pt>
                <c:pt idx="4239">
                  <c:v>423.9</c:v>
                </c:pt>
                <c:pt idx="4240">
                  <c:v>424</c:v>
                </c:pt>
                <c:pt idx="4241">
                  <c:v>424.1</c:v>
                </c:pt>
                <c:pt idx="4242">
                  <c:v>424.2</c:v>
                </c:pt>
                <c:pt idx="4243">
                  <c:v>424.3</c:v>
                </c:pt>
                <c:pt idx="4244">
                  <c:v>424.4</c:v>
                </c:pt>
                <c:pt idx="4245">
                  <c:v>424.5</c:v>
                </c:pt>
                <c:pt idx="4246">
                  <c:v>424.6</c:v>
                </c:pt>
                <c:pt idx="4247">
                  <c:v>424.7</c:v>
                </c:pt>
                <c:pt idx="4248">
                  <c:v>424.8</c:v>
                </c:pt>
                <c:pt idx="4249">
                  <c:v>424.9</c:v>
                </c:pt>
                <c:pt idx="4250">
                  <c:v>425</c:v>
                </c:pt>
                <c:pt idx="4251">
                  <c:v>425.1</c:v>
                </c:pt>
                <c:pt idx="4252">
                  <c:v>425.2</c:v>
                </c:pt>
                <c:pt idx="4253">
                  <c:v>425.3</c:v>
                </c:pt>
                <c:pt idx="4254">
                  <c:v>425.4</c:v>
                </c:pt>
                <c:pt idx="4255">
                  <c:v>425.5</c:v>
                </c:pt>
                <c:pt idx="4256">
                  <c:v>425.6</c:v>
                </c:pt>
                <c:pt idx="4257">
                  <c:v>425.7</c:v>
                </c:pt>
                <c:pt idx="4258">
                  <c:v>425.8</c:v>
                </c:pt>
                <c:pt idx="4259">
                  <c:v>425.9</c:v>
                </c:pt>
                <c:pt idx="4260">
                  <c:v>426</c:v>
                </c:pt>
                <c:pt idx="4261">
                  <c:v>426.1</c:v>
                </c:pt>
                <c:pt idx="4262">
                  <c:v>426.2</c:v>
                </c:pt>
                <c:pt idx="4263">
                  <c:v>426.3</c:v>
                </c:pt>
                <c:pt idx="4264">
                  <c:v>426.4</c:v>
                </c:pt>
                <c:pt idx="4265">
                  <c:v>426.5</c:v>
                </c:pt>
                <c:pt idx="4266">
                  <c:v>426.6</c:v>
                </c:pt>
                <c:pt idx="4267">
                  <c:v>426.7</c:v>
                </c:pt>
                <c:pt idx="4268">
                  <c:v>426.8</c:v>
                </c:pt>
                <c:pt idx="4269">
                  <c:v>426.9</c:v>
                </c:pt>
                <c:pt idx="4270">
                  <c:v>427</c:v>
                </c:pt>
                <c:pt idx="4271">
                  <c:v>427.1</c:v>
                </c:pt>
                <c:pt idx="4272">
                  <c:v>427.2</c:v>
                </c:pt>
                <c:pt idx="4273">
                  <c:v>427.3</c:v>
                </c:pt>
                <c:pt idx="4274">
                  <c:v>427.4</c:v>
                </c:pt>
                <c:pt idx="4275">
                  <c:v>427.5</c:v>
                </c:pt>
                <c:pt idx="4276">
                  <c:v>427.6</c:v>
                </c:pt>
                <c:pt idx="4277">
                  <c:v>427.7</c:v>
                </c:pt>
                <c:pt idx="4278">
                  <c:v>427.8</c:v>
                </c:pt>
                <c:pt idx="4279">
                  <c:v>427.9</c:v>
                </c:pt>
                <c:pt idx="4280">
                  <c:v>428</c:v>
                </c:pt>
                <c:pt idx="4281">
                  <c:v>428.1</c:v>
                </c:pt>
                <c:pt idx="4282">
                  <c:v>428.2</c:v>
                </c:pt>
                <c:pt idx="4283">
                  <c:v>428.3</c:v>
                </c:pt>
                <c:pt idx="4284">
                  <c:v>428.4</c:v>
                </c:pt>
                <c:pt idx="4285">
                  <c:v>428.5</c:v>
                </c:pt>
                <c:pt idx="4286">
                  <c:v>428.6</c:v>
                </c:pt>
                <c:pt idx="4287">
                  <c:v>428.7</c:v>
                </c:pt>
                <c:pt idx="4288">
                  <c:v>428.8</c:v>
                </c:pt>
                <c:pt idx="4289">
                  <c:v>428.9</c:v>
                </c:pt>
                <c:pt idx="4290">
                  <c:v>429</c:v>
                </c:pt>
                <c:pt idx="4291">
                  <c:v>429.1</c:v>
                </c:pt>
                <c:pt idx="4292">
                  <c:v>429.2</c:v>
                </c:pt>
                <c:pt idx="4293">
                  <c:v>429.3</c:v>
                </c:pt>
                <c:pt idx="4294">
                  <c:v>429.4</c:v>
                </c:pt>
                <c:pt idx="4295">
                  <c:v>429.5</c:v>
                </c:pt>
                <c:pt idx="4296">
                  <c:v>429.6</c:v>
                </c:pt>
                <c:pt idx="4297">
                  <c:v>429.7</c:v>
                </c:pt>
                <c:pt idx="4298">
                  <c:v>429.8</c:v>
                </c:pt>
                <c:pt idx="4299">
                  <c:v>429.9</c:v>
                </c:pt>
                <c:pt idx="4300">
                  <c:v>430</c:v>
                </c:pt>
                <c:pt idx="4301">
                  <c:v>430.1</c:v>
                </c:pt>
                <c:pt idx="4302">
                  <c:v>430.2</c:v>
                </c:pt>
                <c:pt idx="4303">
                  <c:v>430.3</c:v>
                </c:pt>
                <c:pt idx="4304">
                  <c:v>430.4</c:v>
                </c:pt>
                <c:pt idx="4305">
                  <c:v>430.5</c:v>
                </c:pt>
                <c:pt idx="4306">
                  <c:v>430.6</c:v>
                </c:pt>
                <c:pt idx="4307">
                  <c:v>430.7</c:v>
                </c:pt>
                <c:pt idx="4308">
                  <c:v>430.8</c:v>
                </c:pt>
                <c:pt idx="4309">
                  <c:v>430.9</c:v>
                </c:pt>
                <c:pt idx="4310">
                  <c:v>431</c:v>
                </c:pt>
                <c:pt idx="4311">
                  <c:v>431.1</c:v>
                </c:pt>
                <c:pt idx="4312">
                  <c:v>431.2</c:v>
                </c:pt>
                <c:pt idx="4313">
                  <c:v>431.3</c:v>
                </c:pt>
                <c:pt idx="4314">
                  <c:v>431.4</c:v>
                </c:pt>
                <c:pt idx="4315">
                  <c:v>431.5</c:v>
                </c:pt>
                <c:pt idx="4316">
                  <c:v>431.6</c:v>
                </c:pt>
                <c:pt idx="4317">
                  <c:v>431.7</c:v>
                </c:pt>
                <c:pt idx="4318">
                  <c:v>431.8</c:v>
                </c:pt>
                <c:pt idx="4319">
                  <c:v>431.9</c:v>
                </c:pt>
                <c:pt idx="4320">
                  <c:v>432</c:v>
                </c:pt>
                <c:pt idx="4321">
                  <c:v>432.1</c:v>
                </c:pt>
                <c:pt idx="4322">
                  <c:v>432.2</c:v>
                </c:pt>
                <c:pt idx="4323">
                  <c:v>432.3</c:v>
                </c:pt>
                <c:pt idx="4324">
                  <c:v>432.4</c:v>
                </c:pt>
                <c:pt idx="4325">
                  <c:v>432.5</c:v>
                </c:pt>
                <c:pt idx="4326">
                  <c:v>432.6</c:v>
                </c:pt>
                <c:pt idx="4327">
                  <c:v>432.7</c:v>
                </c:pt>
                <c:pt idx="4328">
                  <c:v>432.8</c:v>
                </c:pt>
                <c:pt idx="4329">
                  <c:v>432.9</c:v>
                </c:pt>
                <c:pt idx="4330">
                  <c:v>433</c:v>
                </c:pt>
                <c:pt idx="4331">
                  <c:v>433.1</c:v>
                </c:pt>
                <c:pt idx="4332">
                  <c:v>433.2</c:v>
                </c:pt>
                <c:pt idx="4333">
                  <c:v>433.3</c:v>
                </c:pt>
                <c:pt idx="4334">
                  <c:v>433.4</c:v>
                </c:pt>
                <c:pt idx="4335">
                  <c:v>433.5</c:v>
                </c:pt>
                <c:pt idx="4336">
                  <c:v>433.6</c:v>
                </c:pt>
                <c:pt idx="4337">
                  <c:v>433.7</c:v>
                </c:pt>
                <c:pt idx="4338">
                  <c:v>433.8</c:v>
                </c:pt>
                <c:pt idx="4339">
                  <c:v>433.9</c:v>
                </c:pt>
                <c:pt idx="4340">
                  <c:v>434</c:v>
                </c:pt>
                <c:pt idx="4341">
                  <c:v>434.1</c:v>
                </c:pt>
                <c:pt idx="4342">
                  <c:v>434.2</c:v>
                </c:pt>
                <c:pt idx="4343">
                  <c:v>434.3</c:v>
                </c:pt>
                <c:pt idx="4344">
                  <c:v>434.4</c:v>
                </c:pt>
                <c:pt idx="4345">
                  <c:v>434.5</c:v>
                </c:pt>
                <c:pt idx="4346">
                  <c:v>434.6</c:v>
                </c:pt>
                <c:pt idx="4347">
                  <c:v>434.7</c:v>
                </c:pt>
                <c:pt idx="4348">
                  <c:v>434.8</c:v>
                </c:pt>
                <c:pt idx="4349">
                  <c:v>434.9</c:v>
                </c:pt>
                <c:pt idx="4350">
                  <c:v>435</c:v>
                </c:pt>
                <c:pt idx="4351">
                  <c:v>435.1</c:v>
                </c:pt>
                <c:pt idx="4352">
                  <c:v>435.2</c:v>
                </c:pt>
                <c:pt idx="4353">
                  <c:v>435.3</c:v>
                </c:pt>
                <c:pt idx="4354">
                  <c:v>435.4</c:v>
                </c:pt>
                <c:pt idx="4355">
                  <c:v>435.5</c:v>
                </c:pt>
                <c:pt idx="4356">
                  <c:v>435.6</c:v>
                </c:pt>
                <c:pt idx="4357">
                  <c:v>435.7</c:v>
                </c:pt>
                <c:pt idx="4358">
                  <c:v>435.8</c:v>
                </c:pt>
                <c:pt idx="4359">
                  <c:v>435.9</c:v>
                </c:pt>
                <c:pt idx="4360">
                  <c:v>436</c:v>
                </c:pt>
                <c:pt idx="4361">
                  <c:v>436.1</c:v>
                </c:pt>
                <c:pt idx="4362">
                  <c:v>436.2</c:v>
                </c:pt>
                <c:pt idx="4363">
                  <c:v>436.3</c:v>
                </c:pt>
                <c:pt idx="4364">
                  <c:v>436.4</c:v>
                </c:pt>
                <c:pt idx="4365">
                  <c:v>436.5</c:v>
                </c:pt>
                <c:pt idx="4366">
                  <c:v>436.6</c:v>
                </c:pt>
                <c:pt idx="4367">
                  <c:v>436.7</c:v>
                </c:pt>
                <c:pt idx="4368">
                  <c:v>436.8</c:v>
                </c:pt>
                <c:pt idx="4369">
                  <c:v>436.9</c:v>
                </c:pt>
                <c:pt idx="4370">
                  <c:v>437</c:v>
                </c:pt>
                <c:pt idx="4371">
                  <c:v>437.1</c:v>
                </c:pt>
                <c:pt idx="4372">
                  <c:v>437.2</c:v>
                </c:pt>
                <c:pt idx="4373">
                  <c:v>437.3</c:v>
                </c:pt>
                <c:pt idx="4374">
                  <c:v>437.4</c:v>
                </c:pt>
                <c:pt idx="4375">
                  <c:v>437.5</c:v>
                </c:pt>
                <c:pt idx="4376">
                  <c:v>437.6</c:v>
                </c:pt>
                <c:pt idx="4377">
                  <c:v>437.7</c:v>
                </c:pt>
                <c:pt idx="4378">
                  <c:v>437.8</c:v>
                </c:pt>
                <c:pt idx="4379">
                  <c:v>437.9</c:v>
                </c:pt>
                <c:pt idx="4380">
                  <c:v>438</c:v>
                </c:pt>
                <c:pt idx="4381">
                  <c:v>438.1</c:v>
                </c:pt>
                <c:pt idx="4382">
                  <c:v>438.2</c:v>
                </c:pt>
                <c:pt idx="4383">
                  <c:v>438.3</c:v>
                </c:pt>
                <c:pt idx="4384">
                  <c:v>438.4</c:v>
                </c:pt>
                <c:pt idx="4385">
                  <c:v>438.5</c:v>
                </c:pt>
                <c:pt idx="4386">
                  <c:v>438.6</c:v>
                </c:pt>
                <c:pt idx="4387">
                  <c:v>438.7</c:v>
                </c:pt>
                <c:pt idx="4388">
                  <c:v>438.8</c:v>
                </c:pt>
                <c:pt idx="4389">
                  <c:v>438.9</c:v>
                </c:pt>
                <c:pt idx="4390">
                  <c:v>439</c:v>
                </c:pt>
                <c:pt idx="4391">
                  <c:v>439.1</c:v>
                </c:pt>
                <c:pt idx="4392">
                  <c:v>439.2</c:v>
                </c:pt>
                <c:pt idx="4393">
                  <c:v>439.3</c:v>
                </c:pt>
                <c:pt idx="4394">
                  <c:v>439.4</c:v>
                </c:pt>
                <c:pt idx="4395">
                  <c:v>439.5</c:v>
                </c:pt>
                <c:pt idx="4396">
                  <c:v>439.6</c:v>
                </c:pt>
                <c:pt idx="4397">
                  <c:v>439.7</c:v>
                </c:pt>
                <c:pt idx="4398">
                  <c:v>439.8</c:v>
                </c:pt>
                <c:pt idx="4399">
                  <c:v>439.9</c:v>
                </c:pt>
                <c:pt idx="4400">
                  <c:v>440</c:v>
                </c:pt>
                <c:pt idx="4401">
                  <c:v>440.1</c:v>
                </c:pt>
                <c:pt idx="4402">
                  <c:v>440.2</c:v>
                </c:pt>
                <c:pt idx="4403">
                  <c:v>440.3</c:v>
                </c:pt>
                <c:pt idx="4404">
                  <c:v>440.4</c:v>
                </c:pt>
                <c:pt idx="4405">
                  <c:v>440.5</c:v>
                </c:pt>
                <c:pt idx="4406">
                  <c:v>440.6</c:v>
                </c:pt>
                <c:pt idx="4407">
                  <c:v>440.7</c:v>
                </c:pt>
                <c:pt idx="4408">
                  <c:v>440.8</c:v>
                </c:pt>
                <c:pt idx="4409">
                  <c:v>440.9</c:v>
                </c:pt>
                <c:pt idx="4410">
                  <c:v>441</c:v>
                </c:pt>
                <c:pt idx="4411">
                  <c:v>441.1</c:v>
                </c:pt>
                <c:pt idx="4412">
                  <c:v>441.2</c:v>
                </c:pt>
                <c:pt idx="4413">
                  <c:v>441.3</c:v>
                </c:pt>
                <c:pt idx="4414">
                  <c:v>441.4</c:v>
                </c:pt>
                <c:pt idx="4415">
                  <c:v>441.5</c:v>
                </c:pt>
                <c:pt idx="4416">
                  <c:v>441.6</c:v>
                </c:pt>
                <c:pt idx="4417">
                  <c:v>441.7</c:v>
                </c:pt>
                <c:pt idx="4418">
                  <c:v>441.8</c:v>
                </c:pt>
                <c:pt idx="4419">
                  <c:v>441.9</c:v>
                </c:pt>
                <c:pt idx="4420">
                  <c:v>442</c:v>
                </c:pt>
                <c:pt idx="4421">
                  <c:v>442.1</c:v>
                </c:pt>
                <c:pt idx="4422">
                  <c:v>442.2</c:v>
                </c:pt>
                <c:pt idx="4423">
                  <c:v>442.3</c:v>
                </c:pt>
                <c:pt idx="4424">
                  <c:v>442.4</c:v>
                </c:pt>
                <c:pt idx="4425">
                  <c:v>442.5</c:v>
                </c:pt>
                <c:pt idx="4426">
                  <c:v>442.6</c:v>
                </c:pt>
                <c:pt idx="4427">
                  <c:v>442.7</c:v>
                </c:pt>
                <c:pt idx="4428">
                  <c:v>442.8</c:v>
                </c:pt>
                <c:pt idx="4429">
                  <c:v>442.9</c:v>
                </c:pt>
                <c:pt idx="4430">
                  <c:v>443</c:v>
                </c:pt>
                <c:pt idx="4431">
                  <c:v>443.1</c:v>
                </c:pt>
                <c:pt idx="4432">
                  <c:v>443.2</c:v>
                </c:pt>
                <c:pt idx="4433">
                  <c:v>443.3</c:v>
                </c:pt>
                <c:pt idx="4434">
                  <c:v>443.4</c:v>
                </c:pt>
                <c:pt idx="4435">
                  <c:v>443.5</c:v>
                </c:pt>
                <c:pt idx="4436">
                  <c:v>443.6</c:v>
                </c:pt>
                <c:pt idx="4437">
                  <c:v>443.7</c:v>
                </c:pt>
                <c:pt idx="4438">
                  <c:v>443.8</c:v>
                </c:pt>
                <c:pt idx="4439">
                  <c:v>443.9</c:v>
                </c:pt>
                <c:pt idx="4440">
                  <c:v>444</c:v>
                </c:pt>
                <c:pt idx="4441">
                  <c:v>444.1</c:v>
                </c:pt>
                <c:pt idx="4442">
                  <c:v>444.2</c:v>
                </c:pt>
                <c:pt idx="4443">
                  <c:v>444.3</c:v>
                </c:pt>
                <c:pt idx="4444">
                  <c:v>444.4</c:v>
                </c:pt>
                <c:pt idx="4445">
                  <c:v>444.5</c:v>
                </c:pt>
                <c:pt idx="4446">
                  <c:v>444.6</c:v>
                </c:pt>
                <c:pt idx="4447">
                  <c:v>444.7</c:v>
                </c:pt>
                <c:pt idx="4448">
                  <c:v>444.8</c:v>
                </c:pt>
                <c:pt idx="4449">
                  <c:v>444.9</c:v>
                </c:pt>
                <c:pt idx="4450">
                  <c:v>445</c:v>
                </c:pt>
                <c:pt idx="4451">
                  <c:v>445.1</c:v>
                </c:pt>
                <c:pt idx="4452">
                  <c:v>445.2</c:v>
                </c:pt>
                <c:pt idx="4453">
                  <c:v>445.3</c:v>
                </c:pt>
                <c:pt idx="4454">
                  <c:v>445.4</c:v>
                </c:pt>
                <c:pt idx="4455">
                  <c:v>445.5</c:v>
                </c:pt>
                <c:pt idx="4456">
                  <c:v>445.6</c:v>
                </c:pt>
                <c:pt idx="4457">
                  <c:v>445.7</c:v>
                </c:pt>
                <c:pt idx="4458">
                  <c:v>445.8</c:v>
                </c:pt>
                <c:pt idx="4459">
                  <c:v>445.9</c:v>
                </c:pt>
                <c:pt idx="4460">
                  <c:v>446</c:v>
                </c:pt>
                <c:pt idx="4461">
                  <c:v>446.1</c:v>
                </c:pt>
                <c:pt idx="4462">
                  <c:v>446.2</c:v>
                </c:pt>
                <c:pt idx="4463">
                  <c:v>446.3</c:v>
                </c:pt>
                <c:pt idx="4464">
                  <c:v>446.4</c:v>
                </c:pt>
                <c:pt idx="4465">
                  <c:v>446.5</c:v>
                </c:pt>
                <c:pt idx="4466">
                  <c:v>446.6</c:v>
                </c:pt>
                <c:pt idx="4467">
                  <c:v>446.7</c:v>
                </c:pt>
                <c:pt idx="4468">
                  <c:v>446.8</c:v>
                </c:pt>
                <c:pt idx="4469">
                  <c:v>446.9</c:v>
                </c:pt>
                <c:pt idx="4470">
                  <c:v>447</c:v>
                </c:pt>
                <c:pt idx="4471">
                  <c:v>447.1</c:v>
                </c:pt>
                <c:pt idx="4472">
                  <c:v>447.2</c:v>
                </c:pt>
                <c:pt idx="4473">
                  <c:v>447.3</c:v>
                </c:pt>
                <c:pt idx="4474">
                  <c:v>447.4</c:v>
                </c:pt>
                <c:pt idx="4475">
                  <c:v>447.5</c:v>
                </c:pt>
                <c:pt idx="4476">
                  <c:v>447.6</c:v>
                </c:pt>
                <c:pt idx="4477">
                  <c:v>447.7</c:v>
                </c:pt>
                <c:pt idx="4478">
                  <c:v>447.8</c:v>
                </c:pt>
                <c:pt idx="4479">
                  <c:v>447.9</c:v>
                </c:pt>
                <c:pt idx="4480">
                  <c:v>448</c:v>
                </c:pt>
                <c:pt idx="4481">
                  <c:v>448.1</c:v>
                </c:pt>
                <c:pt idx="4482">
                  <c:v>448.2</c:v>
                </c:pt>
                <c:pt idx="4483">
                  <c:v>448.3</c:v>
                </c:pt>
                <c:pt idx="4484">
                  <c:v>448.4</c:v>
                </c:pt>
                <c:pt idx="4485">
                  <c:v>448.5</c:v>
                </c:pt>
                <c:pt idx="4486">
                  <c:v>448.6</c:v>
                </c:pt>
                <c:pt idx="4487">
                  <c:v>448.7</c:v>
                </c:pt>
                <c:pt idx="4488">
                  <c:v>448.8</c:v>
                </c:pt>
                <c:pt idx="4489">
                  <c:v>448.9</c:v>
                </c:pt>
                <c:pt idx="4490">
                  <c:v>449</c:v>
                </c:pt>
                <c:pt idx="4491">
                  <c:v>449.1</c:v>
                </c:pt>
                <c:pt idx="4492">
                  <c:v>449.2</c:v>
                </c:pt>
                <c:pt idx="4493">
                  <c:v>449.3</c:v>
                </c:pt>
                <c:pt idx="4494">
                  <c:v>449.4</c:v>
                </c:pt>
                <c:pt idx="4495">
                  <c:v>449.5</c:v>
                </c:pt>
                <c:pt idx="4496">
                  <c:v>449.6</c:v>
                </c:pt>
                <c:pt idx="4497">
                  <c:v>449.7</c:v>
                </c:pt>
                <c:pt idx="4498">
                  <c:v>449.8</c:v>
                </c:pt>
                <c:pt idx="4499">
                  <c:v>449.9</c:v>
                </c:pt>
                <c:pt idx="4500">
                  <c:v>450</c:v>
                </c:pt>
                <c:pt idx="4501">
                  <c:v>450.1</c:v>
                </c:pt>
                <c:pt idx="4502">
                  <c:v>450.2</c:v>
                </c:pt>
                <c:pt idx="4503">
                  <c:v>450.3</c:v>
                </c:pt>
                <c:pt idx="4504">
                  <c:v>450.4</c:v>
                </c:pt>
                <c:pt idx="4505">
                  <c:v>450.5</c:v>
                </c:pt>
                <c:pt idx="4506">
                  <c:v>450.6</c:v>
                </c:pt>
                <c:pt idx="4507">
                  <c:v>450.7</c:v>
                </c:pt>
                <c:pt idx="4508">
                  <c:v>450.8</c:v>
                </c:pt>
                <c:pt idx="4509">
                  <c:v>450.9</c:v>
                </c:pt>
                <c:pt idx="4510">
                  <c:v>451</c:v>
                </c:pt>
                <c:pt idx="4511">
                  <c:v>451.1</c:v>
                </c:pt>
                <c:pt idx="4512">
                  <c:v>451.2</c:v>
                </c:pt>
                <c:pt idx="4513">
                  <c:v>451.3</c:v>
                </c:pt>
                <c:pt idx="4514">
                  <c:v>451.4</c:v>
                </c:pt>
                <c:pt idx="4515">
                  <c:v>451.5</c:v>
                </c:pt>
                <c:pt idx="4516">
                  <c:v>451.6</c:v>
                </c:pt>
                <c:pt idx="4517">
                  <c:v>451.7</c:v>
                </c:pt>
                <c:pt idx="4518">
                  <c:v>451.8</c:v>
                </c:pt>
                <c:pt idx="4519">
                  <c:v>451.9</c:v>
                </c:pt>
                <c:pt idx="4520">
                  <c:v>452</c:v>
                </c:pt>
                <c:pt idx="4521">
                  <c:v>452.1</c:v>
                </c:pt>
                <c:pt idx="4522">
                  <c:v>452.2</c:v>
                </c:pt>
                <c:pt idx="4523">
                  <c:v>452.3</c:v>
                </c:pt>
                <c:pt idx="4524">
                  <c:v>452.4</c:v>
                </c:pt>
                <c:pt idx="4525">
                  <c:v>452.5</c:v>
                </c:pt>
                <c:pt idx="4526">
                  <c:v>452.6</c:v>
                </c:pt>
                <c:pt idx="4527">
                  <c:v>452.7</c:v>
                </c:pt>
                <c:pt idx="4528">
                  <c:v>452.8</c:v>
                </c:pt>
                <c:pt idx="4529">
                  <c:v>452.9</c:v>
                </c:pt>
                <c:pt idx="4530">
                  <c:v>453</c:v>
                </c:pt>
                <c:pt idx="4531">
                  <c:v>453.1</c:v>
                </c:pt>
                <c:pt idx="4532">
                  <c:v>453.2</c:v>
                </c:pt>
                <c:pt idx="4533">
                  <c:v>453.3</c:v>
                </c:pt>
                <c:pt idx="4534">
                  <c:v>453.4</c:v>
                </c:pt>
                <c:pt idx="4535">
                  <c:v>453.5</c:v>
                </c:pt>
                <c:pt idx="4536">
                  <c:v>453.6</c:v>
                </c:pt>
                <c:pt idx="4537">
                  <c:v>453.7</c:v>
                </c:pt>
                <c:pt idx="4538">
                  <c:v>453.8</c:v>
                </c:pt>
                <c:pt idx="4539">
                  <c:v>453.9</c:v>
                </c:pt>
                <c:pt idx="4540">
                  <c:v>454</c:v>
                </c:pt>
                <c:pt idx="4541">
                  <c:v>454.1</c:v>
                </c:pt>
                <c:pt idx="4542">
                  <c:v>454.2</c:v>
                </c:pt>
                <c:pt idx="4543">
                  <c:v>454.3</c:v>
                </c:pt>
                <c:pt idx="4544">
                  <c:v>454.4</c:v>
                </c:pt>
                <c:pt idx="4545">
                  <c:v>454.5</c:v>
                </c:pt>
                <c:pt idx="4546">
                  <c:v>454.6</c:v>
                </c:pt>
                <c:pt idx="4547">
                  <c:v>454.7</c:v>
                </c:pt>
                <c:pt idx="4548">
                  <c:v>454.8</c:v>
                </c:pt>
                <c:pt idx="4549">
                  <c:v>454.9</c:v>
                </c:pt>
                <c:pt idx="4550">
                  <c:v>455</c:v>
                </c:pt>
                <c:pt idx="4551">
                  <c:v>455.1</c:v>
                </c:pt>
                <c:pt idx="4552">
                  <c:v>455.2</c:v>
                </c:pt>
                <c:pt idx="4553">
                  <c:v>455.3</c:v>
                </c:pt>
                <c:pt idx="4554">
                  <c:v>455.4</c:v>
                </c:pt>
                <c:pt idx="4555">
                  <c:v>455.5</c:v>
                </c:pt>
                <c:pt idx="4556">
                  <c:v>455.6</c:v>
                </c:pt>
                <c:pt idx="4557">
                  <c:v>455.7</c:v>
                </c:pt>
                <c:pt idx="4558">
                  <c:v>455.8</c:v>
                </c:pt>
                <c:pt idx="4559">
                  <c:v>455.9</c:v>
                </c:pt>
                <c:pt idx="4560">
                  <c:v>456</c:v>
                </c:pt>
                <c:pt idx="4561">
                  <c:v>456.1</c:v>
                </c:pt>
                <c:pt idx="4562">
                  <c:v>456.2</c:v>
                </c:pt>
                <c:pt idx="4563">
                  <c:v>456.3</c:v>
                </c:pt>
                <c:pt idx="4564">
                  <c:v>456.4</c:v>
                </c:pt>
                <c:pt idx="4565">
                  <c:v>456.5</c:v>
                </c:pt>
                <c:pt idx="4566">
                  <c:v>456.6</c:v>
                </c:pt>
                <c:pt idx="4567">
                  <c:v>456.7</c:v>
                </c:pt>
                <c:pt idx="4568">
                  <c:v>456.8</c:v>
                </c:pt>
                <c:pt idx="4569">
                  <c:v>456.9</c:v>
                </c:pt>
                <c:pt idx="4570">
                  <c:v>457</c:v>
                </c:pt>
                <c:pt idx="4571">
                  <c:v>457.1</c:v>
                </c:pt>
                <c:pt idx="4572">
                  <c:v>457.2</c:v>
                </c:pt>
                <c:pt idx="4573">
                  <c:v>457.3</c:v>
                </c:pt>
                <c:pt idx="4574">
                  <c:v>457.4</c:v>
                </c:pt>
                <c:pt idx="4575">
                  <c:v>457.5</c:v>
                </c:pt>
                <c:pt idx="4576">
                  <c:v>457.6</c:v>
                </c:pt>
                <c:pt idx="4577">
                  <c:v>457.7</c:v>
                </c:pt>
                <c:pt idx="4578">
                  <c:v>457.8</c:v>
                </c:pt>
                <c:pt idx="4579">
                  <c:v>457.9</c:v>
                </c:pt>
                <c:pt idx="4580">
                  <c:v>458</c:v>
                </c:pt>
                <c:pt idx="4581">
                  <c:v>458.1</c:v>
                </c:pt>
                <c:pt idx="4582">
                  <c:v>458.2</c:v>
                </c:pt>
                <c:pt idx="4583">
                  <c:v>458.3</c:v>
                </c:pt>
                <c:pt idx="4584">
                  <c:v>458.4</c:v>
                </c:pt>
                <c:pt idx="4585">
                  <c:v>458.5</c:v>
                </c:pt>
                <c:pt idx="4586">
                  <c:v>458.6</c:v>
                </c:pt>
                <c:pt idx="4587">
                  <c:v>458.7</c:v>
                </c:pt>
                <c:pt idx="4588">
                  <c:v>458.8</c:v>
                </c:pt>
                <c:pt idx="4589">
                  <c:v>458.9</c:v>
                </c:pt>
                <c:pt idx="4590">
                  <c:v>459</c:v>
                </c:pt>
                <c:pt idx="4591">
                  <c:v>459.1</c:v>
                </c:pt>
                <c:pt idx="4592">
                  <c:v>459.2</c:v>
                </c:pt>
                <c:pt idx="4593">
                  <c:v>459.3</c:v>
                </c:pt>
                <c:pt idx="4594">
                  <c:v>459.4</c:v>
                </c:pt>
                <c:pt idx="4595">
                  <c:v>459.5</c:v>
                </c:pt>
                <c:pt idx="4596">
                  <c:v>459.6</c:v>
                </c:pt>
                <c:pt idx="4597">
                  <c:v>459.7</c:v>
                </c:pt>
                <c:pt idx="4598">
                  <c:v>459.8</c:v>
                </c:pt>
                <c:pt idx="4599">
                  <c:v>459.9</c:v>
                </c:pt>
                <c:pt idx="4600">
                  <c:v>460</c:v>
                </c:pt>
                <c:pt idx="4601">
                  <c:v>460.1</c:v>
                </c:pt>
                <c:pt idx="4602">
                  <c:v>460.2</c:v>
                </c:pt>
                <c:pt idx="4603">
                  <c:v>460.3</c:v>
                </c:pt>
                <c:pt idx="4604">
                  <c:v>460.4</c:v>
                </c:pt>
                <c:pt idx="4605">
                  <c:v>460.5</c:v>
                </c:pt>
                <c:pt idx="4606">
                  <c:v>460.6</c:v>
                </c:pt>
                <c:pt idx="4607">
                  <c:v>460.7</c:v>
                </c:pt>
                <c:pt idx="4608">
                  <c:v>460.8</c:v>
                </c:pt>
                <c:pt idx="4609">
                  <c:v>460.9</c:v>
                </c:pt>
                <c:pt idx="4610">
                  <c:v>461</c:v>
                </c:pt>
                <c:pt idx="4611">
                  <c:v>461.1</c:v>
                </c:pt>
                <c:pt idx="4612">
                  <c:v>461.2</c:v>
                </c:pt>
                <c:pt idx="4613">
                  <c:v>461.3</c:v>
                </c:pt>
                <c:pt idx="4614">
                  <c:v>461.4</c:v>
                </c:pt>
                <c:pt idx="4615">
                  <c:v>461.5</c:v>
                </c:pt>
                <c:pt idx="4616">
                  <c:v>461.6</c:v>
                </c:pt>
                <c:pt idx="4617">
                  <c:v>461.7</c:v>
                </c:pt>
                <c:pt idx="4618">
                  <c:v>461.8</c:v>
                </c:pt>
                <c:pt idx="4619">
                  <c:v>461.9</c:v>
                </c:pt>
                <c:pt idx="4620">
                  <c:v>462</c:v>
                </c:pt>
                <c:pt idx="4621">
                  <c:v>462.1</c:v>
                </c:pt>
                <c:pt idx="4622">
                  <c:v>462.2</c:v>
                </c:pt>
                <c:pt idx="4623">
                  <c:v>462.3</c:v>
                </c:pt>
                <c:pt idx="4624">
                  <c:v>462.4</c:v>
                </c:pt>
                <c:pt idx="4625">
                  <c:v>462.5</c:v>
                </c:pt>
                <c:pt idx="4626">
                  <c:v>462.6</c:v>
                </c:pt>
                <c:pt idx="4627">
                  <c:v>462.7</c:v>
                </c:pt>
                <c:pt idx="4628">
                  <c:v>462.8</c:v>
                </c:pt>
                <c:pt idx="4629">
                  <c:v>462.9</c:v>
                </c:pt>
                <c:pt idx="4630">
                  <c:v>463</c:v>
                </c:pt>
                <c:pt idx="4631">
                  <c:v>463.1</c:v>
                </c:pt>
                <c:pt idx="4632">
                  <c:v>463.2</c:v>
                </c:pt>
                <c:pt idx="4633">
                  <c:v>463.3</c:v>
                </c:pt>
                <c:pt idx="4634">
                  <c:v>463.4</c:v>
                </c:pt>
                <c:pt idx="4635">
                  <c:v>463.5</c:v>
                </c:pt>
                <c:pt idx="4636">
                  <c:v>463.6</c:v>
                </c:pt>
                <c:pt idx="4637">
                  <c:v>463.7</c:v>
                </c:pt>
                <c:pt idx="4638">
                  <c:v>463.8</c:v>
                </c:pt>
                <c:pt idx="4639">
                  <c:v>463.9</c:v>
                </c:pt>
                <c:pt idx="4640">
                  <c:v>464</c:v>
                </c:pt>
                <c:pt idx="4641">
                  <c:v>464.1</c:v>
                </c:pt>
                <c:pt idx="4642">
                  <c:v>464.2</c:v>
                </c:pt>
                <c:pt idx="4643">
                  <c:v>464.3</c:v>
                </c:pt>
                <c:pt idx="4644">
                  <c:v>464.4</c:v>
                </c:pt>
                <c:pt idx="4645">
                  <c:v>464.5</c:v>
                </c:pt>
                <c:pt idx="4646">
                  <c:v>464.6</c:v>
                </c:pt>
                <c:pt idx="4647">
                  <c:v>464.7</c:v>
                </c:pt>
                <c:pt idx="4648">
                  <c:v>464.8</c:v>
                </c:pt>
                <c:pt idx="4649">
                  <c:v>464.9</c:v>
                </c:pt>
                <c:pt idx="4650">
                  <c:v>465</c:v>
                </c:pt>
                <c:pt idx="4651">
                  <c:v>465.1</c:v>
                </c:pt>
                <c:pt idx="4652">
                  <c:v>465.2</c:v>
                </c:pt>
                <c:pt idx="4653">
                  <c:v>465.3</c:v>
                </c:pt>
                <c:pt idx="4654">
                  <c:v>465.4</c:v>
                </c:pt>
                <c:pt idx="4655">
                  <c:v>465.5</c:v>
                </c:pt>
                <c:pt idx="4656">
                  <c:v>465.6</c:v>
                </c:pt>
                <c:pt idx="4657">
                  <c:v>465.7</c:v>
                </c:pt>
                <c:pt idx="4658">
                  <c:v>465.8</c:v>
                </c:pt>
                <c:pt idx="4659">
                  <c:v>465.9</c:v>
                </c:pt>
                <c:pt idx="4660">
                  <c:v>466</c:v>
                </c:pt>
                <c:pt idx="4661">
                  <c:v>466.1</c:v>
                </c:pt>
                <c:pt idx="4662">
                  <c:v>466.2</c:v>
                </c:pt>
                <c:pt idx="4663">
                  <c:v>466.3</c:v>
                </c:pt>
                <c:pt idx="4664">
                  <c:v>466.4</c:v>
                </c:pt>
                <c:pt idx="4665">
                  <c:v>466.5</c:v>
                </c:pt>
                <c:pt idx="4666">
                  <c:v>466.6</c:v>
                </c:pt>
                <c:pt idx="4667">
                  <c:v>466.7</c:v>
                </c:pt>
                <c:pt idx="4668">
                  <c:v>466.8</c:v>
                </c:pt>
                <c:pt idx="4669">
                  <c:v>466.9</c:v>
                </c:pt>
                <c:pt idx="4670">
                  <c:v>467</c:v>
                </c:pt>
                <c:pt idx="4671">
                  <c:v>467.1</c:v>
                </c:pt>
                <c:pt idx="4672">
                  <c:v>467.2</c:v>
                </c:pt>
                <c:pt idx="4673">
                  <c:v>467.3</c:v>
                </c:pt>
                <c:pt idx="4674">
                  <c:v>467.4</c:v>
                </c:pt>
                <c:pt idx="4675">
                  <c:v>467.5</c:v>
                </c:pt>
                <c:pt idx="4676">
                  <c:v>467.6</c:v>
                </c:pt>
                <c:pt idx="4677">
                  <c:v>467.7</c:v>
                </c:pt>
                <c:pt idx="4678">
                  <c:v>467.8</c:v>
                </c:pt>
                <c:pt idx="4679">
                  <c:v>467.9</c:v>
                </c:pt>
                <c:pt idx="4680">
                  <c:v>468</c:v>
                </c:pt>
                <c:pt idx="4681">
                  <c:v>468.1</c:v>
                </c:pt>
                <c:pt idx="4682">
                  <c:v>468.2</c:v>
                </c:pt>
                <c:pt idx="4683">
                  <c:v>468.3</c:v>
                </c:pt>
                <c:pt idx="4684">
                  <c:v>468.4</c:v>
                </c:pt>
                <c:pt idx="4685">
                  <c:v>468.5</c:v>
                </c:pt>
                <c:pt idx="4686">
                  <c:v>468.6</c:v>
                </c:pt>
                <c:pt idx="4687">
                  <c:v>468.7</c:v>
                </c:pt>
                <c:pt idx="4688">
                  <c:v>468.8</c:v>
                </c:pt>
                <c:pt idx="4689">
                  <c:v>468.9</c:v>
                </c:pt>
                <c:pt idx="4690">
                  <c:v>469</c:v>
                </c:pt>
                <c:pt idx="4691">
                  <c:v>469.1</c:v>
                </c:pt>
                <c:pt idx="4692">
                  <c:v>469.2</c:v>
                </c:pt>
                <c:pt idx="4693">
                  <c:v>469.3</c:v>
                </c:pt>
                <c:pt idx="4694">
                  <c:v>469.4</c:v>
                </c:pt>
                <c:pt idx="4695">
                  <c:v>469.5</c:v>
                </c:pt>
                <c:pt idx="4696">
                  <c:v>469.6</c:v>
                </c:pt>
                <c:pt idx="4697">
                  <c:v>469.7</c:v>
                </c:pt>
                <c:pt idx="4698">
                  <c:v>469.8</c:v>
                </c:pt>
                <c:pt idx="4699">
                  <c:v>469.9</c:v>
                </c:pt>
                <c:pt idx="4700">
                  <c:v>470</c:v>
                </c:pt>
                <c:pt idx="4701">
                  <c:v>470.1</c:v>
                </c:pt>
                <c:pt idx="4702">
                  <c:v>470.2</c:v>
                </c:pt>
                <c:pt idx="4703">
                  <c:v>470.3</c:v>
                </c:pt>
                <c:pt idx="4704">
                  <c:v>470.4</c:v>
                </c:pt>
                <c:pt idx="4705">
                  <c:v>470.5</c:v>
                </c:pt>
                <c:pt idx="4706">
                  <c:v>470.6</c:v>
                </c:pt>
                <c:pt idx="4707">
                  <c:v>470.7</c:v>
                </c:pt>
                <c:pt idx="4708">
                  <c:v>470.8</c:v>
                </c:pt>
                <c:pt idx="4709">
                  <c:v>470.9</c:v>
                </c:pt>
                <c:pt idx="4710">
                  <c:v>471</c:v>
                </c:pt>
                <c:pt idx="4711">
                  <c:v>471.1</c:v>
                </c:pt>
                <c:pt idx="4712">
                  <c:v>471.2</c:v>
                </c:pt>
                <c:pt idx="4713">
                  <c:v>471.3</c:v>
                </c:pt>
                <c:pt idx="4714">
                  <c:v>471.4</c:v>
                </c:pt>
                <c:pt idx="4715">
                  <c:v>471.5</c:v>
                </c:pt>
                <c:pt idx="4716">
                  <c:v>471.6</c:v>
                </c:pt>
                <c:pt idx="4717">
                  <c:v>471.7</c:v>
                </c:pt>
                <c:pt idx="4718">
                  <c:v>471.8</c:v>
                </c:pt>
                <c:pt idx="4719">
                  <c:v>471.9</c:v>
                </c:pt>
                <c:pt idx="4720">
                  <c:v>472</c:v>
                </c:pt>
                <c:pt idx="4721">
                  <c:v>472.1</c:v>
                </c:pt>
                <c:pt idx="4722">
                  <c:v>472.2</c:v>
                </c:pt>
                <c:pt idx="4723">
                  <c:v>472.3</c:v>
                </c:pt>
                <c:pt idx="4724">
                  <c:v>472.4</c:v>
                </c:pt>
                <c:pt idx="4725">
                  <c:v>472.5</c:v>
                </c:pt>
                <c:pt idx="4726">
                  <c:v>472.6</c:v>
                </c:pt>
                <c:pt idx="4727">
                  <c:v>472.7</c:v>
                </c:pt>
                <c:pt idx="4728">
                  <c:v>472.8</c:v>
                </c:pt>
                <c:pt idx="4729">
                  <c:v>472.9</c:v>
                </c:pt>
                <c:pt idx="4730">
                  <c:v>473</c:v>
                </c:pt>
                <c:pt idx="4731">
                  <c:v>473.1</c:v>
                </c:pt>
                <c:pt idx="4732">
                  <c:v>473.2</c:v>
                </c:pt>
                <c:pt idx="4733">
                  <c:v>473.3</c:v>
                </c:pt>
                <c:pt idx="4734">
                  <c:v>473.4</c:v>
                </c:pt>
                <c:pt idx="4735">
                  <c:v>473.5</c:v>
                </c:pt>
                <c:pt idx="4736">
                  <c:v>473.6</c:v>
                </c:pt>
                <c:pt idx="4737">
                  <c:v>473.7</c:v>
                </c:pt>
                <c:pt idx="4738">
                  <c:v>473.8</c:v>
                </c:pt>
                <c:pt idx="4739">
                  <c:v>473.9</c:v>
                </c:pt>
                <c:pt idx="4740">
                  <c:v>474</c:v>
                </c:pt>
                <c:pt idx="4741">
                  <c:v>474.1</c:v>
                </c:pt>
                <c:pt idx="4742">
                  <c:v>474.2</c:v>
                </c:pt>
                <c:pt idx="4743">
                  <c:v>474.3</c:v>
                </c:pt>
                <c:pt idx="4744">
                  <c:v>474.4</c:v>
                </c:pt>
                <c:pt idx="4745">
                  <c:v>474.5</c:v>
                </c:pt>
                <c:pt idx="4746">
                  <c:v>474.6</c:v>
                </c:pt>
                <c:pt idx="4747">
                  <c:v>474.7</c:v>
                </c:pt>
                <c:pt idx="4748">
                  <c:v>474.8</c:v>
                </c:pt>
                <c:pt idx="4749">
                  <c:v>474.9</c:v>
                </c:pt>
                <c:pt idx="4750">
                  <c:v>475</c:v>
                </c:pt>
                <c:pt idx="4751">
                  <c:v>475.1</c:v>
                </c:pt>
                <c:pt idx="4752">
                  <c:v>475.2</c:v>
                </c:pt>
                <c:pt idx="4753">
                  <c:v>475.3</c:v>
                </c:pt>
                <c:pt idx="4754">
                  <c:v>475.4</c:v>
                </c:pt>
                <c:pt idx="4755">
                  <c:v>475.5</c:v>
                </c:pt>
                <c:pt idx="4756">
                  <c:v>475.6</c:v>
                </c:pt>
                <c:pt idx="4757">
                  <c:v>475.7</c:v>
                </c:pt>
                <c:pt idx="4758">
                  <c:v>475.8</c:v>
                </c:pt>
                <c:pt idx="4759">
                  <c:v>475.9</c:v>
                </c:pt>
                <c:pt idx="4760">
                  <c:v>476</c:v>
                </c:pt>
                <c:pt idx="4761">
                  <c:v>476.1</c:v>
                </c:pt>
                <c:pt idx="4762">
                  <c:v>476.2</c:v>
                </c:pt>
                <c:pt idx="4763">
                  <c:v>476.3</c:v>
                </c:pt>
                <c:pt idx="4764">
                  <c:v>476.4</c:v>
                </c:pt>
                <c:pt idx="4765">
                  <c:v>476.5</c:v>
                </c:pt>
                <c:pt idx="4766">
                  <c:v>476.6</c:v>
                </c:pt>
                <c:pt idx="4767">
                  <c:v>476.7</c:v>
                </c:pt>
                <c:pt idx="4768">
                  <c:v>476.8</c:v>
                </c:pt>
                <c:pt idx="4769">
                  <c:v>476.9</c:v>
                </c:pt>
                <c:pt idx="4770">
                  <c:v>477</c:v>
                </c:pt>
                <c:pt idx="4771">
                  <c:v>477.1</c:v>
                </c:pt>
                <c:pt idx="4772">
                  <c:v>477.2</c:v>
                </c:pt>
                <c:pt idx="4773">
                  <c:v>477.3</c:v>
                </c:pt>
                <c:pt idx="4774">
                  <c:v>477.4</c:v>
                </c:pt>
                <c:pt idx="4775">
                  <c:v>477.5</c:v>
                </c:pt>
                <c:pt idx="4776">
                  <c:v>477.6</c:v>
                </c:pt>
                <c:pt idx="4777">
                  <c:v>477.7</c:v>
                </c:pt>
                <c:pt idx="4778">
                  <c:v>477.8</c:v>
                </c:pt>
                <c:pt idx="4779">
                  <c:v>477.9</c:v>
                </c:pt>
                <c:pt idx="4780">
                  <c:v>478</c:v>
                </c:pt>
                <c:pt idx="4781">
                  <c:v>478.1</c:v>
                </c:pt>
                <c:pt idx="4782">
                  <c:v>478.2</c:v>
                </c:pt>
                <c:pt idx="4783">
                  <c:v>478.3</c:v>
                </c:pt>
                <c:pt idx="4784">
                  <c:v>478.4</c:v>
                </c:pt>
                <c:pt idx="4785">
                  <c:v>478.5</c:v>
                </c:pt>
                <c:pt idx="4786">
                  <c:v>478.6</c:v>
                </c:pt>
                <c:pt idx="4787">
                  <c:v>478.7</c:v>
                </c:pt>
                <c:pt idx="4788">
                  <c:v>478.8</c:v>
                </c:pt>
                <c:pt idx="4789">
                  <c:v>478.9</c:v>
                </c:pt>
                <c:pt idx="4790">
                  <c:v>479</c:v>
                </c:pt>
                <c:pt idx="4791">
                  <c:v>479.1</c:v>
                </c:pt>
                <c:pt idx="4792">
                  <c:v>479.2</c:v>
                </c:pt>
                <c:pt idx="4793">
                  <c:v>479.3</c:v>
                </c:pt>
                <c:pt idx="4794">
                  <c:v>479.4</c:v>
                </c:pt>
                <c:pt idx="4795">
                  <c:v>479.5</c:v>
                </c:pt>
                <c:pt idx="4796">
                  <c:v>479.6</c:v>
                </c:pt>
                <c:pt idx="4797">
                  <c:v>479.7</c:v>
                </c:pt>
                <c:pt idx="4798">
                  <c:v>479.8</c:v>
                </c:pt>
                <c:pt idx="4799">
                  <c:v>479.9</c:v>
                </c:pt>
                <c:pt idx="4800">
                  <c:v>480</c:v>
                </c:pt>
                <c:pt idx="4801">
                  <c:v>480.1</c:v>
                </c:pt>
                <c:pt idx="4802">
                  <c:v>480.2</c:v>
                </c:pt>
                <c:pt idx="4803">
                  <c:v>480.3</c:v>
                </c:pt>
                <c:pt idx="4804">
                  <c:v>480.4</c:v>
                </c:pt>
                <c:pt idx="4805">
                  <c:v>480.5</c:v>
                </c:pt>
                <c:pt idx="4806">
                  <c:v>480.6</c:v>
                </c:pt>
                <c:pt idx="4807">
                  <c:v>480.7</c:v>
                </c:pt>
                <c:pt idx="4808">
                  <c:v>480.8</c:v>
                </c:pt>
                <c:pt idx="4809">
                  <c:v>480.9</c:v>
                </c:pt>
                <c:pt idx="4810">
                  <c:v>481</c:v>
                </c:pt>
                <c:pt idx="4811">
                  <c:v>481.1</c:v>
                </c:pt>
                <c:pt idx="4812">
                  <c:v>481.2</c:v>
                </c:pt>
                <c:pt idx="4813">
                  <c:v>481.3</c:v>
                </c:pt>
                <c:pt idx="4814">
                  <c:v>481.4</c:v>
                </c:pt>
                <c:pt idx="4815">
                  <c:v>481.5</c:v>
                </c:pt>
                <c:pt idx="4816">
                  <c:v>481.6</c:v>
                </c:pt>
                <c:pt idx="4817">
                  <c:v>481.7</c:v>
                </c:pt>
                <c:pt idx="4818">
                  <c:v>481.8</c:v>
                </c:pt>
                <c:pt idx="4819">
                  <c:v>481.9</c:v>
                </c:pt>
                <c:pt idx="4820">
                  <c:v>482</c:v>
                </c:pt>
                <c:pt idx="4821">
                  <c:v>482.1</c:v>
                </c:pt>
                <c:pt idx="4822">
                  <c:v>482.2</c:v>
                </c:pt>
                <c:pt idx="4823">
                  <c:v>482.3</c:v>
                </c:pt>
                <c:pt idx="4824">
                  <c:v>482.4</c:v>
                </c:pt>
                <c:pt idx="4825">
                  <c:v>482.5</c:v>
                </c:pt>
                <c:pt idx="4826">
                  <c:v>482.6</c:v>
                </c:pt>
                <c:pt idx="4827">
                  <c:v>482.7</c:v>
                </c:pt>
                <c:pt idx="4828">
                  <c:v>482.8</c:v>
                </c:pt>
                <c:pt idx="4829">
                  <c:v>482.9</c:v>
                </c:pt>
                <c:pt idx="4830">
                  <c:v>483</c:v>
                </c:pt>
                <c:pt idx="4831">
                  <c:v>483.1</c:v>
                </c:pt>
                <c:pt idx="4832">
                  <c:v>483.2</c:v>
                </c:pt>
                <c:pt idx="4833">
                  <c:v>483.3</c:v>
                </c:pt>
                <c:pt idx="4834">
                  <c:v>483.4</c:v>
                </c:pt>
                <c:pt idx="4835">
                  <c:v>483.5</c:v>
                </c:pt>
                <c:pt idx="4836">
                  <c:v>483.6</c:v>
                </c:pt>
                <c:pt idx="4837">
                  <c:v>483.7</c:v>
                </c:pt>
                <c:pt idx="4838">
                  <c:v>483.8</c:v>
                </c:pt>
                <c:pt idx="4839">
                  <c:v>483.9</c:v>
                </c:pt>
                <c:pt idx="4840">
                  <c:v>484</c:v>
                </c:pt>
                <c:pt idx="4841">
                  <c:v>484.1</c:v>
                </c:pt>
                <c:pt idx="4842">
                  <c:v>484.2</c:v>
                </c:pt>
                <c:pt idx="4843">
                  <c:v>484.3</c:v>
                </c:pt>
                <c:pt idx="4844">
                  <c:v>484.4</c:v>
                </c:pt>
                <c:pt idx="4845">
                  <c:v>484.5</c:v>
                </c:pt>
                <c:pt idx="4846">
                  <c:v>484.6</c:v>
                </c:pt>
                <c:pt idx="4847">
                  <c:v>484.7</c:v>
                </c:pt>
                <c:pt idx="4848">
                  <c:v>484.8</c:v>
                </c:pt>
                <c:pt idx="4849">
                  <c:v>484.9</c:v>
                </c:pt>
                <c:pt idx="4850">
                  <c:v>485</c:v>
                </c:pt>
                <c:pt idx="4851">
                  <c:v>485.1</c:v>
                </c:pt>
                <c:pt idx="4852">
                  <c:v>485.2</c:v>
                </c:pt>
                <c:pt idx="4853">
                  <c:v>485.3</c:v>
                </c:pt>
                <c:pt idx="4854">
                  <c:v>485.4</c:v>
                </c:pt>
                <c:pt idx="4855">
                  <c:v>485.5</c:v>
                </c:pt>
                <c:pt idx="4856">
                  <c:v>485.6</c:v>
                </c:pt>
                <c:pt idx="4857">
                  <c:v>485.7</c:v>
                </c:pt>
                <c:pt idx="4858">
                  <c:v>485.8</c:v>
                </c:pt>
                <c:pt idx="4859">
                  <c:v>485.9</c:v>
                </c:pt>
                <c:pt idx="4860">
                  <c:v>486</c:v>
                </c:pt>
                <c:pt idx="4861">
                  <c:v>486.1</c:v>
                </c:pt>
                <c:pt idx="4862">
                  <c:v>486.2</c:v>
                </c:pt>
                <c:pt idx="4863">
                  <c:v>486.3</c:v>
                </c:pt>
                <c:pt idx="4864">
                  <c:v>486.4</c:v>
                </c:pt>
                <c:pt idx="4865">
                  <c:v>486.5</c:v>
                </c:pt>
                <c:pt idx="4866">
                  <c:v>486.6</c:v>
                </c:pt>
                <c:pt idx="4867">
                  <c:v>486.7</c:v>
                </c:pt>
                <c:pt idx="4868">
                  <c:v>486.8</c:v>
                </c:pt>
                <c:pt idx="4869">
                  <c:v>486.9</c:v>
                </c:pt>
                <c:pt idx="4870">
                  <c:v>487</c:v>
                </c:pt>
                <c:pt idx="4871">
                  <c:v>487.1</c:v>
                </c:pt>
                <c:pt idx="4872">
                  <c:v>487.2</c:v>
                </c:pt>
                <c:pt idx="4873">
                  <c:v>487.3</c:v>
                </c:pt>
                <c:pt idx="4874">
                  <c:v>487.4</c:v>
                </c:pt>
                <c:pt idx="4875">
                  <c:v>487.5</c:v>
                </c:pt>
                <c:pt idx="4876">
                  <c:v>487.6</c:v>
                </c:pt>
                <c:pt idx="4877">
                  <c:v>487.7</c:v>
                </c:pt>
                <c:pt idx="4878">
                  <c:v>487.8</c:v>
                </c:pt>
                <c:pt idx="4879">
                  <c:v>487.9</c:v>
                </c:pt>
                <c:pt idx="4880">
                  <c:v>488</c:v>
                </c:pt>
                <c:pt idx="4881">
                  <c:v>488.1</c:v>
                </c:pt>
                <c:pt idx="4882">
                  <c:v>488.2</c:v>
                </c:pt>
                <c:pt idx="4883">
                  <c:v>488.3</c:v>
                </c:pt>
                <c:pt idx="4884">
                  <c:v>488.4</c:v>
                </c:pt>
                <c:pt idx="4885">
                  <c:v>488.5</c:v>
                </c:pt>
                <c:pt idx="4886">
                  <c:v>488.6</c:v>
                </c:pt>
                <c:pt idx="4887">
                  <c:v>488.7</c:v>
                </c:pt>
                <c:pt idx="4888">
                  <c:v>488.8</c:v>
                </c:pt>
                <c:pt idx="4889">
                  <c:v>488.9</c:v>
                </c:pt>
                <c:pt idx="4890">
                  <c:v>489</c:v>
                </c:pt>
                <c:pt idx="4891">
                  <c:v>489.1</c:v>
                </c:pt>
                <c:pt idx="4892">
                  <c:v>489.2</c:v>
                </c:pt>
                <c:pt idx="4893">
                  <c:v>489.3</c:v>
                </c:pt>
                <c:pt idx="4894">
                  <c:v>489.4</c:v>
                </c:pt>
                <c:pt idx="4895">
                  <c:v>489.5</c:v>
                </c:pt>
                <c:pt idx="4896">
                  <c:v>489.6</c:v>
                </c:pt>
                <c:pt idx="4897">
                  <c:v>489.7</c:v>
                </c:pt>
                <c:pt idx="4898">
                  <c:v>489.8</c:v>
                </c:pt>
                <c:pt idx="4899">
                  <c:v>489.9</c:v>
                </c:pt>
                <c:pt idx="4900">
                  <c:v>490</c:v>
                </c:pt>
                <c:pt idx="4901">
                  <c:v>490.1</c:v>
                </c:pt>
                <c:pt idx="4902">
                  <c:v>490.2</c:v>
                </c:pt>
                <c:pt idx="4903">
                  <c:v>490.3</c:v>
                </c:pt>
                <c:pt idx="4904">
                  <c:v>490.4</c:v>
                </c:pt>
                <c:pt idx="4905">
                  <c:v>490.5</c:v>
                </c:pt>
                <c:pt idx="4906">
                  <c:v>490.6</c:v>
                </c:pt>
                <c:pt idx="4907">
                  <c:v>490.7</c:v>
                </c:pt>
                <c:pt idx="4908">
                  <c:v>490.8</c:v>
                </c:pt>
                <c:pt idx="4909">
                  <c:v>490.9</c:v>
                </c:pt>
                <c:pt idx="4910">
                  <c:v>491</c:v>
                </c:pt>
                <c:pt idx="4911">
                  <c:v>491.1</c:v>
                </c:pt>
                <c:pt idx="4912">
                  <c:v>491.2</c:v>
                </c:pt>
                <c:pt idx="4913">
                  <c:v>491.3</c:v>
                </c:pt>
                <c:pt idx="4914">
                  <c:v>491.4</c:v>
                </c:pt>
                <c:pt idx="4915">
                  <c:v>491.5</c:v>
                </c:pt>
                <c:pt idx="4916">
                  <c:v>491.6</c:v>
                </c:pt>
                <c:pt idx="4917">
                  <c:v>491.7</c:v>
                </c:pt>
                <c:pt idx="4918">
                  <c:v>491.8</c:v>
                </c:pt>
                <c:pt idx="4919">
                  <c:v>491.9</c:v>
                </c:pt>
                <c:pt idx="4920">
                  <c:v>492</c:v>
                </c:pt>
                <c:pt idx="4921">
                  <c:v>492.1</c:v>
                </c:pt>
                <c:pt idx="4922">
                  <c:v>492.2</c:v>
                </c:pt>
                <c:pt idx="4923">
                  <c:v>492.3</c:v>
                </c:pt>
                <c:pt idx="4924">
                  <c:v>492.4</c:v>
                </c:pt>
                <c:pt idx="4925">
                  <c:v>492.5</c:v>
                </c:pt>
                <c:pt idx="4926">
                  <c:v>492.6</c:v>
                </c:pt>
                <c:pt idx="4927">
                  <c:v>492.7</c:v>
                </c:pt>
                <c:pt idx="4928">
                  <c:v>492.8</c:v>
                </c:pt>
                <c:pt idx="4929">
                  <c:v>492.9</c:v>
                </c:pt>
                <c:pt idx="4930">
                  <c:v>493</c:v>
                </c:pt>
                <c:pt idx="4931">
                  <c:v>493.1</c:v>
                </c:pt>
                <c:pt idx="4932">
                  <c:v>493.2</c:v>
                </c:pt>
                <c:pt idx="4933">
                  <c:v>493.3</c:v>
                </c:pt>
                <c:pt idx="4934">
                  <c:v>493.4</c:v>
                </c:pt>
                <c:pt idx="4935">
                  <c:v>493.5</c:v>
                </c:pt>
                <c:pt idx="4936">
                  <c:v>493.6</c:v>
                </c:pt>
                <c:pt idx="4937">
                  <c:v>493.7</c:v>
                </c:pt>
                <c:pt idx="4938">
                  <c:v>493.8</c:v>
                </c:pt>
                <c:pt idx="4939">
                  <c:v>493.9</c:v>
                </c:pt>
                <c:pt idx="4940">
                  <c:v>494</c:v>
                </c:pt>
                <c:pt idx="4941">
                  <c:v>494.1</c:v>
                </c:pt>
                <c:pt idx="4942">
                  <c:v>494.2</c:v>
                </c:pt>
                <c:pt idx="4943">
                  <c:v>494.3</c:v>
                </c:pt>
                <c:pt idx="4944">
                  <c:v>494.4</c:v>
                </c:pt>
                <c:pt idx="4945">
                  <c:v>494.5</c:v>
                </c:pt>
                <c:pt idx="4946">
                  <c:v>494.6</c:v>
                </c:pt>
                <c:pt idx="4947">
                  <c:v>494.7</c:v>
                </c:pt>
                <c:pt idx="4948">
                  <c:v>494.8</c:v>
                </c:pt>
                <c:pt idx="4949">
                  <c:v>494.9</c:v>
                </c:pt>
                <c:pt idx="4950">
                  <c:v>495</c:v>
                </c:pt>
                <c:pt idx="4951">
                  <c:v>495.1</c:v>
                </c:pt>
                <c:pt idx="4952">
                  <c:v>495.2</c:v>
                </c:pt>
                <c:pt idx="4953">
                  <c:v>495.3</c:v>
                </c:pt>
                <c:pt idx="4954">
                  <c:v>495.4</c:v>
                </c:pt>
                <c:pt idx="4955">
                  <c:v>495.5</c:v>
                </c:pt>
                <c:pt idx="4956">
                  <c:v>495.6</c:v>
                </c:pt>
                <c:pt idx="4957">
                  <c:v>495.7</c:v>
                </c:pt>
                <c:pt idx="4958">
                  <c:v>495.8</c:v>
                </c:pt>
                <c:pt idx="4959">
                  <c:v>495.9</c:v>
                </c:pt>
                <c:pt idx="4960">
                  <c:v>496</c:v>
                </c:pt>
                <c:pt idx="4961">
                  <c:v>496.1</c:v>
                </c:pt>
                <c:pt idx="4962">
                  <c:v>496.2</c:v>
                </c:pt>
                <c:pt idx="4963">
                  <c:v>496.3</c:v>
                </c:pt>
                <c:pt idx="4964">
                  <c:v>496.4</c:v>
                </c:pt>
                <c:pt idx="4965">
                  <c:v>496.5</c:v>
                </c:pt>
                <c:pt idx="4966">
                  <c:v>496.6</c:v>
                </c:pt>
                <c:pt idx="4967">
                  <c:v>496.7</c:v>
                </c:pt>
                <c:pt idx="4968">
                  <c:v>496.8</c:v>
                </c:pt>
                <c:pt idx="4969">
                  <c:v>496.9</c:v>
                </c:pt>
                <c:pt idx="4970">
                  <c:v>497</c:v>
                </c:pt>
                <c:pt idx="4971">
                  <c:v>497.1</c:v>
                </c:pt>
                <c:pt idx="4972">
                  <c:v>497.2</c:v>
                </c:pt>
                <c:pt idx="4973">
                  <c:v>497.3</c:v>
                </c:pt>
                <c:pt idx="4974">
                  <c:v>497.4</c:v>
                </c:pt>
                <c:pt idx="4975">
                  <c:v>497.5</c:v>
                </c:pt>
                <c:pt idx="4976">
                  <c:v>497.6</c:v>
                </c:pt>
                <c:pt idx="4977">
                  <c:v>497.7</c:v>
                </c:pt>
                <c:pt idx="4978">
                  <c:v>497.8</c:v>
                </c:pt>
                <c:pt idx="4979">
                  <c:v>497.9</c:v>
                </c:pt>
                <c:pt idx="4980">
                  <c:v>498</c:v>
                </c:pt>
                <c:pt idx="4981">
                  <c:v>498.1</c:v>
                </c:pt>
                <c:pt idx="4982">
                  <c:v>498.2</c:v>
                </c:pt>
                <c:pt idx="4983">
                  <c:v>498.3</c:v>
                </c:pt>
                <c:pt idx="4984">
                  <c:v>498.4</c:v>
                </c:pt>
                <c:pt idx="4985">
                  <c:v>498.5</c:v>
                </c:pt>
                <c:pt idx="4986">
                  <c:v>498.6</c:v>
                </c:pt>
                <c:pt idx="4987">
                  <c:v>498.7</c:v>
                </c:pt>
                <c:pt idx="4988">
                  <c:v>498.8</c:v>
                </c:pt>
                <c:pt idx="4989">
                  <c:v>498.9</c:v>
                </c:pt>
                <c:pt idx="4990">
                  <c:v>499</c:v>
                </c:pt>
                <c:pt idx="4991">
                  <c:v>499.1</c:v>
                </c:pt>
                <c:pt idx="4992">
                  <c:v>499.2</c:v>
                </c:pt>
                <c:pt idx="4993">
                  <c:v>499.3</c:v>
                </c:pt>
                <c:pt idx="4994">
                  <c:v>499.4</c:v>
                </c:pt>
                <c:pt idx="4995">
                  <c:v>499.5</c:v>
                </c:pt>
                <c:pt idx="4996">
                  <c:v>499.6</c:v>
                </c:pt>
                <c:pt idx="4997">
                  <c:v>499.7</c:v>
                </c:pt>
                <c:pt idx="4998">
                  <c:v>499.8</c:v>
                </c:pt>
                <c:pt idx="4999">
                  <c:v>499.9</c:v>
                </c:pt>
                <c:pt idx="5000">
                  <c:v>500</c:v>
                </c:pt>
              </c:numCache>
            </c:numRef>
          </c:xVal>
          <c:yVal>
            <c:numRef>
              <c:f>Calculations!$L$2:$L$5002</c:f>
              <c:numCache>
                <c:formatCode>_-* #,##0.00_-;\-* #,##0.00_-;_-* "-"??_-;_-@_-</c:formatCode>
                <c:ptCount val="5001"/>
                <c:pt idx="0">
                  <c:v>944.29864704446709</c:v>
                </c:pt>
                <c:pt idx="1">
                  <c:v>614.14332330464515</c:v>
                </c:pt>
                <c:pt idx="2">
                  <c:v>512.79549839857566</c:v>
                </c:pt>
                <c:pt idx="3">
                  <c:v>453.73316421755834</c:v>
                </c:pt>
                <c:pt idx="4">
                  <c:v>411.33492138927539</c:v>
                </c:pt>
                <c:pt idx="5">
                  <c:v>377.90532374309134</c:v>
                </c:pt>
                <c:pt idx="6">
                  <c:v>352.04210594804698</c:v>
                </c:pt>
                <c:pt idx="7">
                  <c:v>330.56811043248877</c:v>
                </c:pt>
                <c:pt idx="8">
                  <c:v>311.62556464634542</c:v>
                </c:pt>
                <c:pt idx="9">
                  <c:v>294.69481645814852</c:v>
                </c:pt>
                <c:pt idx="10">
                  <c:v>279.42384882936585</c:v>
                </c:pt>
                <c:pt idx="11">
                  <c:v>265.55863689192864</c:v>
                </c:pt>
                <c:pt idx="12">
                  <c:v>252.90621825645144</c:v>
                </c:pt>
                <c:pt idx="13">
                  <c:v>241.31395104407301</c:v>
                </c:pt>
                <c:pt idx="14">
                  <c:v>230.65726620268217</c:v>
                </c:pt>
                <c:pt idx="15">
                  <c:v>220.83209157346755</c:v>
                </c:pt>
                <c:pt idx="16">
                  <c:v>211.74995025008977</c:v>
                </c:pt>
                <c:pt idx="17">
                  <c:v>203.3346465015947</c:v>
                </c:pt>
                <c:pt idx="18">
                  <c:v>195.51992778453427</c:v>
                </c:pt>
                <c:pt idx="19">
                  <c:v>188.24776845682729</c:v>
                </c:pt>
                <c:pt idx="20">
                  <c:v>181.46706406650625</c:v>
                </c:pt>
                <c:pt idx="21">
                  <c:v>175.13260697436806</c:v>
                </c:pt>
                <c:pt idx="22">
                  <c:v>169.20426195246216</c:v>
                </c:pt>
                <c:pt idx="23">
                  <c:v>163.64628900870306</c:v>
                </c:pt>
                <c:pt idx="24">
                  <c:v>158.42677815045343</c:v>
                </c:pt>
                <c:pt idx="25">
                  <c:v>153.51717169959591</c:v>
                </c:pt>
                <c:pt idx="26">
                  <c:v>148.8918567399048</c:v>
                </c:pt>
                <c:pt idx="27">
                  <c:v>144.52781484996018</c:v>
                </c:pt>
                <c:pt idx="28">
                  <c:v>140.40431936074728</c:v>
                </c:pt>
                <c:pt idx="29">
                  <c:v>136.50267252255199</c:v>
                </c:pt>
                <c:pt idx="30">
                  <c:v>132.80597650338314</c:v>
                </c:pt>
                <c:pt idx="31">
                  <c:v>129.29893327646874</c:v>
                </c:pt>
                <c:pt idx="32">
                  <c:v>125.96766931641044</c:v>
                </c:pt>
                <c:pt idx="33">
                  <c:v>122.79958169479039</c:v>
                </c:pt>
                <c:pt idx="34">
                  <c:v>119.78320270013153</c:v>
                </c:pt>
                <c:pt idx="35">
                  <c:v>116.90808053990152</c:v>
                </c:pt>
                <c:pt idx="36">
                  <c:v>114.16467403815302</c:v>
                </c:pt>
                <c:pt idx="37">
                  <c:v>111.54425953853053</c:v>
                </c:pt>
                <c:pt idx="38">
                  <c:v>109.03884847106146</c:v>
                </c:pt>
                <c:pt idx="39">
                  <c:v>106.6411142515024</c:v>
                </c:pt>
                <c:pt idx="40">
                  <c:v>104.34432736093795</c:v>
                </c:pt>
                <c:pt idx="41">
                  <c:v>102.14229760619808</c:v>
                </c:pt>
                <c:pt idx="42">
                  <c:v>100.02932269271881</c:v>
                </c:pt>
                <c:pt idx="43">
                  <c:v>98.000142354147044</c:v>
                </c:pt>
                <c:pt idx="44">
                  <c:v>96.049897380089519</c:v>
                </c:pt>
                <c:pt idx="45">
                  <c:v>94.174092967239062</c:v>
                </c:pt>
                <c:pt idx="46">
                  <c:v>92.36856589161691</c:v>
                </c:pt>
                <c:pt idx="47">
                  <c:v>90.629455062471663</c:v>
                </c:pt>
                <c:pt idx="48">
                  <c:v>88.953175072844715</c:v>
                </c:pt>
                <c:pt idx="49">
                  <c:v>87.336392409116797</c:v>
                </c:pt>
                <c:pt idx="50">
                  <c:v>85.776004022982718</c:v>
                </c:pt>
                <c:pt idx="51">
                  <c:v>84.269118005106222</c:v>
                </c:pt>
                <c:pt idx="52">
                  <c:v>82.813036130912735</c:v>
                </c:pt>
                <c:pt idx="53">
                  <c:v>81.405238076206061</c:v>
                </c:pt>
                <c:pt idx="54">
                  <c:v>80.043367124075161</c:v>
                </c:pt>
                <c:pt idx="55">
                  <c:v>78.72521720535633</c:v>
                </c:pt>
                <c:pt idx="56">
                  <c:v>77.448721133119321</c:v>
                </c:pt>
                <c:pt idx="57">
                  <c:v>76.21193990760392</c:v>
                </c:pt>
                <c:pt idx="58">
                  <c:v>75.013052982030942</c:v>
                </c:pt>
                <c:pt idx="59">
                  <c:v>73.850349392009122</c:v>
                </c:pt>
                <c:pt idx="60">
                  <c:v>72.72221966207141</c:v>
                </c:pt>
                <c:pt idx="61">
                  <c:v>71.627148412393765</c:v>
                </c:pt>
                <c:pt idx="62">
                  <c:v>70.563707597137451</c:v>
                </c:pt>
                <c:pt idx="63">
                  <c:v>69.530550313259184</c:v>
                </c:pt>
                <c:pt idx="64">
                  <c:v>68.526405125170413</c:v>
                </c:pt>
                <c:pt idx="65">
                  <c:v>67.550070856409164</c:v>
                </c:pt>
                <c:pt idx="66">
                  <c:v>66.600411804606622</c:v>
                </c:pt>
                <c:pt idx="67">
                  <c:v>65.676353340566195</c:v>
                </c:pt>
                <c:pt idx="68">
                  <c:v>64.776877856299166</c:v>
                </c:pt>
                <c:pt idx="69">
                  <c:v>63.901021030434876</c:v>
                </c:pt>
                <c:pt idx="70">
                  <c:v>63.047868382605046</c:v>
                </c:pt>
                <c:pt idx="71">
                  <c:v>62.216552091229715</c:v>
                </c:pt>
                <c:pt idx="72">
                  <c:v>61.406248051657549</c:v>
                </c:pt>
                <c:pt idx="73">
                  <c:v>60.616173153862249</c:v>
                </c:pt>
                <c:pt idx="74">
                  <c:v>59.845582760908286</c:v>
                </c:pt>
                <c:pt idx="75">
                  <c:v>59.093768371196013</c:v>
                </c:pt>
                <c:pt idx="76">
                  <c:v>58.360055449106056</c:v>
                </c:pt>
                <c:pt idx="77">
                  <c:v>57.643801410104693</c:v>
                </c:pt>
                <c:pt idx="78">
                  <c:v>56.944393747664542</c:v>
                </c:pt>
                <c:pt idx="79">
                  <c:v>56.261248290517969</c:v>
                </c:pt>
                <c:pt idx="80">
                  <c:v>55.593807579803489</c:v>
                </c:pt>
                <c:pt idx="81">
                  <c:v>54.941539356605851</c:v>
                </c:pt>
                <c:pt idx="82">
                  <c:v>54.303935151236495</c:v>
                </c:pt>
                <c:pt idx="83">
                  <c:v>53.680508966364556</c:v>
                </c:pt>
                <c:pt idx="84">
                  <c:v>53.070796046797625</c:v>
                </c:pt>
                <c:pt idx="85">
                  <c:v>52.474351729333719</c:v>
                </c:pt>
                <c:pt idx="86">
                  <c:v>51.890750366668982</c:v>
                </c:pt>
                <c:pt idx="87">
                  <c:v>51.319584319855721</c:v>
                </c:pt>
                <c:pt idx="88">
                  <c:v>50.760463014266612</c:v>
                </c:pt>
                <c:pt idx="89">
                  <c:v>50.213012054440775</c:v>
                </c:pt>
                <c:pt idx="90">
                  <c:v>49.676872393566789</c:v>
                </c:pt>
                <c:pt idx="91">
                  <c:v>49.151699553704681</c:v>
                </c:pt>
                <c:pt idx="92">
                  <c:v>48.637162893161907</c:v>
                </c:pt>
                <c:pt idx="93">
                  <c:v>48.132944917726292</c:v>
                </c:pt>
                <c:pt idx="94">
                  <c:v>47.638740632718452</c:v>
                </c:pt>
                <c:pt idx="95">
                  <c:v>47.154256933064943</c:v>
                </c:pt>
                <c:pt idx="96">
                  <c:v>46.679212028810362</c:v>
                </c:pt>
                <c:pt idx="97">
                  <c:v>46.213334903685222</c:v>
                </c:pt>
                <c:pt idx="98">
                  <c:v>45.756364804528111</c:v>
                </c:pt>
                <c:pt idx="99">
                  <c:v>45.308050759525898</c:v>
                </c:pt>
                <c:pt idx="100">
                  <c:v>44.868151123389772</c:v>
                </c:pt>
                <c:pt idx="101">
                  <c:v>44.436433147721658</c:v>
                </c:pt>
                <c:pt idx="102">
                  <c:v>44.012672574956746</c:v>
                </c:pt>
                <c:pt idx="103">
                  <c:v>43.596653254382552</c:v>
                </c:pt>
                <c:pt idx="104">
                  <c:v>43.188166778844668</c:v>
                </c:pt>
                <c:pt idx="105">
                  <c:v>42.787012140847935</c:v>
                </c:pt>
                <c:pt idx="106">
                  <c:v>42.3929954068538</c:v>
                </c:pt>
                <c:pt idx="107">
                  <c:v>42.005929408657572</c:v>
                </c:pt>
                <c:pt idx="108">
                  <c:v>41.625633450808429</c:v>
                </c:pt>
                <c:pt idx="109">
                  <c:v>41.251933033105814</c:v>
                </c:pt>
                <c:pt idx="110">
                  <c:v>40.884659587271152</c:v>
                </c:pt>
                <c:pt idx="111">
                  <c:v>40.523650226956953</c:v>
                </c:pt>
                <c:pt idx="112">
                  <c:v>40.16874751030911</c:v>
                </c:pt>
                <c:pt idx="113">
                  <c:v>39.819799214352869</c:v>
                </c:pt>
                <c:pt idx="114">
                  <c:v>39.476658120519275</c:v>
                </c:pt>
                <c:pt idx="115">
                  <c:v>39.13918181067487</c:v>
                </c:pt>
                <c:pt idx="116">
                  <c:v>38.807232473058185</c:v>
                </c:pt>
                <c:pt idx="117">
                  <c:v>38.480676717565473</c:v>
                </c:pt>
                <c:pt idx="118">
                  <c:v>38.15938539986319</c:v>
                </c:pt>
                <c:pt idx="119">
                  <c:v>37.843233453838806</c:v>
                </c:pt>
                <c:pt idx="120">
                  <c:v>37.53209973193097</c:v>
                </c:pt>
                <c:pt idx="121">
                  <c:v>37.225866852910016</c:v>
                </c:pt>
                <c:pt idx="122">
                  <c:v>36.924421056705526</c:v>
                </c:pt>
                <c:pt idx="123">
                  <c:v>36.627652065902659</c:v>
                </c:pt>
                <c:pt idx="124">
                  <c:v>36.335452953552299</c:v>
                </c:pt>
                <c:pt idx="125">
                  <c:v>36.04772001696076</c:v>
                </c:pt>
                <c:pt idx="126">
                  <c:v>35.764352657146333</c:v>
                </c:pt>
                <c:pt idx="127">
                  <c:v>35.485253263666657</c:v>
                </c:pt>
                <c:pt idx="128">
                  <c:v>35.21032710454017</c:v>
                </c:pt>
                <c:pt idx="129">
                  <c:v>34.939482220999942</c:v>
                </c:pt>
                <c:pt idx="130">
                  <c:v>34.672629326834318</c:v>
                </c:pt>
                <c:pt idx="131">
                  <c:v>34.409681712081976</c:v>
                </c:pt>
                <c:pt idx="132">
                  <c:v>34.150555150863703</c:v>
                </c:pt>
                <c:pt idx="133">
                  <c:v>33.895167813144063</c:v>
                </c:pt>
                <c:pt idx="134">
                  <c:v>33.643440180229355</c:v>
                </c:pt>
                <c:pt idx="135">
                  <c:v>33.395294963817889</c:v>
                </c:pt>
                <c:pt idx="136">
                  <c:v>33.150657028429556</c:v>
                </c:pt>
                <c:pt idx="137">
                  <c:v>32.909453317051273</c:v>
                </c:pt>
                <c:pt idx="138">
                  <c:v>32.671612779843365</c:v>
                </c:pt>
                <c:pt idx="139">
                  <c:v>32.437066305761</c:v>
                </c:pt>
                <c:pt idx="140">
                  <c:v>32.205746656952378</c:v>
                </c:pt>
                <c:pt idx="141">
                  <c:v>31.977588405802809</c:v>
                </c:pt>
                <c:pt idx="142">
                  <c:v>31.752527874500956</c:v>
                </c:pt>
                <c:pt idx="143">
                  <c:v>31.530503077010302</c:v>
                </c:pt>
                <c:pt idx="144">
                  <c:v>31.311453663334376</c:v>
                </c:pt>
                <c:pt idx="145">
                  <c:v>31.095320865970844</c:v>
                </c:pt>
                <c:pt idx="146">
                  <c:v>30.888689638754904</c:v>
                </c:pt>
                <c:pt idx="147">
                  <c:v>30.697888989808259</c:v>
                </c:pt>
                <c:pt idx="148">
                  <c:v>30.509438455257015</c:v>
                </c:pt>
                <c:pt idx="149">
                  <c:v>30.323294746686756</c:v>
                </c:pt>
                <c:pt idx="150">
                  <c:v>30.139415635557782</c:v>
                </c:pt>
                <c:pt idx="151">
                  <c:v>29.957759920869176</c:v>
                </c:pt>
                <c:pt idx="152">
                  <c:v>29.778287398003187</c:v>
                </c:pt>
                <c:pt idx="153">
                  <c:v>29.600958828699213</c:v>
                </c:pt>
                <c:pt idx="154">
                  <c:v>29.425735912110522</c:v>
                </c:pt>
                <c:pt idx="155">
                  <c:v>29.25258125689761</c:v>
                </c:pt>
                <c:pt idx="156">
                  <c:v>29.081458354315515</c:v>
                </c:pt>
                <c:pt idx="157">
                  <c:v>28.912331552253523</c:v>
                </c:pt>
                <c:pt idx="158">
                  <c:v>28.745166030188553</c:v>
                </c:pt>
                <c:pt idx="159">
                  <c:v>28.579927775014305</c:v>
                </c:pt>
                <c:pt idx="160">
                  <c:v>28.416583557710904</c:v>
                </c:pt>
                <c:pt idx="161">
                  <c:v>28.255100910820978</c:v>
                </c:pt>
                <c:pt idx="162">
                  <c:v>28.095448106699667</c:v>
                </c:pt>
                <c:pt idx="163">
                  <c:v>27.937594136507759</c:v>
                </c:pt>
                <c:pt idx="164">
                  <c:v>27.781508689918276</c:v>
                </c:pt>
                <c:pt idx="165">
                  <c:v>27.627162135508502</c:v>
                </c:pt>
                <c:pt idx="166">
                  <c:v>27.474525501810472</c:v>
                </c:pt>
                <c:pt idx="167">
                  <c:v>27.323570458994027</c:v>
                </c:pt>
                <c:pt idx="168">
                  <c:v>27.17426930115823</c:v>
                </c:pt>
                <c:pt idx="169">
                  <c:v>27.026594929207334</c:v>
                </c:pt>
                <c:pt idx="170">
                  <c:v>26.880520834288895</c:v>
                </c:pt>
                <c:pt idx="171">
                  <c:v>26.736021081772908</c:v>
                </c:pt>
                <c:pt idx="172">
                  <c:v>26.59307029575082</c:v>
                </c:pt>
                <c:pt idx="173">
                  <c:v>26.451643644035432</c:v>
                </c:pt>
                <c:pt idx="174">
                  <c:v>26.311716823642353</c:v>
                </c:pt>
                <c:pt idx="175">
                  <c:v>26.173266046735254</c:v>
                </c:pt>
                <c:pt idx="176">
                  <c:v>26.036268027017876</c:v>
                </c:pt>
                <c:pt idx="177">
                  <c:v>25.900699966555862</c:v>
                </c:pt>
                <c:pt idx="178">
                  <c:v>25.766539543012836</c:v>
                </c:pt>
                <c:pt idx="179">
                  <c:v>25.63376489728574</c:v>
                </c:pt>
                <c:pt idx="180">
                  <c:v>25.502354621524667</c:v>
                </c:pt>
                <c:pt idx="181">
                  <c:v>25.372287747523252</c:v>
                </c:pt>
                <c:pt idx="182">
                  <c:v>25.243543735466563</c:v>
                </c:pt>
                <c:pt idx="183">
                  <c:v>25.116102463023473</c:v>
                </c:pt>
                <c:pt idx="184">
                  <c:v>24.989944214771299</c:v>
                </c:pt>
                <c:pt idx="185">
                  <c:v>24.865049671940874</c:v>
                </c:pt>
                <c:pt idx="186">
                  <c:v>24.741399902470906</c:v>
                </c:pt>
                <c:pt idx="187">
                  <c:v>24.618976351360686</c:v>
                </c:pt>
                <c:pt idx="188">
                  <c:v>24.497760831310661</c:v>
                </c:pt>
                <c:pt idx="189">
                  <c:v>24.377735513641102</c:v>
                </c:pt>
                <c:pt idx="190">
                  <c:v>24.2588829194789</c:v>
                </c:pt>
                <c:pt idx="191">
                  <c:v>24.141185911203699</c:v>
                </c:pt>
                <c:pt idx="192">
                  <c:v>24.024627684144161</c:v>
                </c:pt>
                <c:pt idx="193">
                  <c:v>23.909191758516091</c:v>
                </c:pt>
                <c:pt idx="194">
                  <c:v>23.794861971594027</c:v>
                </c:pt>
                <c:pt idx="195">
                  <c:v>23.681622470108433</c:v>
                </c:pt>
                <c:pt idx="196">
                  <c:v>23.569457702861303</c:v>
                </c:pt>
                <c:pt idx="197">
                  <c:v>23.458352413552277</c:v>
                </c:pt>
                <c:pt idx="198">
                  <c:v>23.348291633808856</c:v>
                </c:pt>
                <c:pt idx="199">
                  <c:v>23.23926067641354</c:v>
                </c:pt>
                <c:pt idx="200">
                  <c:v>23.131245128721687</c:v>
                </c:pt>
                <c:pt idx="201">
                  <c:v>23.024230846263706</c:v>
                </c:pt>
                <c:pt idx="202">
                  <c:v>22.918203946525566</c:v>
                </c:pt>
                <c:pt idx="203">
                  <c:v>22.813150802902111</c:v>
                </c:pt>
                <c:pt idx="204">
                  <c:v>22.709058038817076</c:v>
                </c:pt>
                <c:pt idx="205">
                  <c:v>22.605912522004949</c:v>
                </c:pt>
                <c:pt idx="206">
                  <c:v>22.5037013589493</c:v>
                </c:pt>
                <c:pt idx="207">
                  <c:v>22.402411889472607</c:v>
                </c:pt>
                <c:pt idx="208">
                  <c:v>22.302031681472613</c:v>
                </c:pt>
                <c:pt idx="209">
                  <c:v>22.202548525800974</c:v>
                </c:pt>
                <c:pt idx="210">
                  <c:v>22.103950431279511</c:v>
                </c:pt>
                <c:pt idx="211">
                  <c:v>22.006225619849463</c:v>
                </c:pt>
                <c:pt idx="212">
                  <c:v>21.90936252185033</c:v>
                </c:pt>
                <c:pt idx="213">
                  <c:v>21.813349771423628</c:v>
                </c:pt>
                <c:pt idx="214">
                  <c:v>21.718176202037828</c:v>
                </c:pt>
                <c:pt idx="215">
                  <c:v>21.623830842131252</c:v>
                </c:pt>
                <c:pt idx="216">
                  <c:v>21.530302910868482</c:v>
                </c:pt>
                <c:pt idx="217">
                  <c:v>21.43758181400775</c:v>
                </c:pt>
                <c:pt idx="218">
                  <c:v>21.345657139875073</c:v>
                </c:pt>
                <c:pt idx="219">
                  <c:v>21.25451865544262</c:v>
                </c:pt>
                <c:pt idx="220">
                  <c:v>21.164156302507674</c:v>
                </c:pt>
                <c:pt idx="221">
                  <c:v>21.074560193969656</c:v>
                </c:pt>
                <c:pt idx="222">
                  <c:v>20.985720610201636</c:v>
                </c:pt>
                <c:pt idx="223">
                  <c:v>20.897627995514345</c:v>
                </c:pt>
                <c:pt idx="224">
                  <c:v>20.810272954709212</c:v>
                </c:pt>
                <c:pt idx="225">
                  <c:v>20.723646249718314</c:v>
                </c:pt>
                <c:pt idx="226">
                  <c:v>20.637738796328424</c:v>
                </c:pt>
                <c:pt idx="227">
                  <c:v>20.552541660986805</c:v>
                </c:pt>
                <c:pt idx="228">
                  <c:v>20.468046057686397</c:v>
                </c:pt>
                <c:pt idx="229">
                  <c:v>20.384243344928016</c:v>
                </c:pt>
                <c:pt idx="230">
                  <c:v>20.301125022757468</c:v>
                </c:pt>
                <c:pt idx="231">
                  <c:v>20.218682729875255</c:v>
                </c:pt>
                <c:pt idx="232">
                  <c:v>20.136908240817093</c:v>
                </c:pt>
                <c:pt idx="233">
                  <c:v>20.055793463202857</c:v>
                </c:pt>
                <c:pt idx="234">
                  <c:v>19.975330435052303</c:v>
                </c:pt>
                <c:pt idx="235">
                  <c:v>19.895511322165472</c:v>
                </c:pt>
                <c:pt idx="236">
                  <c:v>19.816328415566367</c:v>
                </c:pt>
                <c:pt idx="237">
                  <c:v>19.737774129007406</c:v>
                </c:pt>
                <c:pt idx="238">
                  <c:v>19.659840996533802</c:v>
                </c:pt>
                <c:pt idx="239">
                  <c:v>19.582521670105418</c:v>
                </c:pt>
                <c:pt idx="240">
                  <c:v>19.505808917275267</c:v>
                </c:pt>
                <c:pt idx="241">
                  <c:v>19.429695618922405</c:v>
                </c:pt>
                <c:pt idx="242">
                  <c:v>19.354174767038163</c:v>
                </c:pt>
                <c:pt idx="243">
                  <c:v>19.27923946256422</c:v>
                </c:pt>
                <c:pt idx="244">
                  <c:v>19.204882913280805</c:v>
                </c:pt>
                <c:pt idx="245">
                  <c:v>19.131098431744146</c:v>
                </c:pt>
                <c:pt idx="246">
                  <c:v>19.057879433271307</c:v>
                </c:pt>
                <c:pt idx="247">
                  <c:v>18.98521943397164</c:v>
                </c:pt>
                <c:pt idx="248">
                  <c:v>18.913112048823258</c:v>
                </c:pt>
                <c:pt idx="249">
                  <c:v>18.841550989793451</c:v>
                </c:pt>
                <c:pt idx="250">
                  <c:v>18.770530064001882</c:v>
                </c:pt>
                <c:pt idx="251">
                  <c:v>18.700043171925483</c:v>
                </c:pt>
                <c:pt idx="252">
                  <c:v>18.630084305643681</c:v>
                </c:pt>
                <c:pt idx="253">
                  <c:v>18.560647547123356</c:v>
                </c:pt>
                <c:pt idx="254">
                  <c:v>18.491727066542087</c:v>
                </c:pt>
                <c:pt idx="255">
                  <c:v>18.423317120648793</c:v>
                </c:pt>
                <c:pt idx="256">
                  <c:v>18.355412051161039</c:v>
                </c:pt>
                <c:pt idx="257">
                  <c:v>18.288006283197618</c:v>
                </c:pt>
                <c:pt idx="258">
                  <c:v>18.221094323745884</c:v>
                </c:pt>
                <c:pt idx="259">
                  <c:v>18.154670760162741</c:v>
                </c:pt>
                <c:pt idx="260">
                  <c:v>18.08873025870848</c:v>
                </c:pt>
                <c:pt idx="261">
                  <c:v>18.023267563112832</c:v>
                </c:pt>
                <c:pt idx="262">
                  <c:v>17.95827749317171</c:v>
                </c:pt>
                <c:pt idx="263">
                  <c:v>17.893754943375036</c:v>
                </c:pt>
                <c:pt idx="264">
                  <c:v>17.829694881563633</c:v>
                </c:pt>
                <c:pt idx="265">
                  <c:v>17.766092347615331</c:v>
                </c:pt>
                <c:pt idx="266">
                  <c:v>17.702942452159192</c:v>
                </c:pt>
                <c:pt idx="267">
                  <c:v>17.640240375317184</c:v>
                </c:pt>
                <c:pt idx="268">
                  <c:v>17.577981365472475</c:v>
                </c:pt>
                <c:pt idx="269">
                  <c:v>17.516160738064301</c:v>
                </c:pt>
                <c:pt idx="270">
                  <c:v>17.454773874407774</c:v>
                </c:pt>
                <c:pt idx="271">
                  <c:v>17.393816220538913</c:v>
                </c:pt>
                <c:pt idx="272">
                  <c:v>17.333283286083841</c:v>
                </c:pt>
                <c:pt idx="273">
                  <c:v>17.273170643151492</c:v>
                </c:pt>
                <c:pt idx="274">
                  <c:v>17.213473925249513</c:v>
                </c:pt>
                <c:pt idx="275">
                  <c:v>17.154188826222754</c:v>
                </c:pt>
                <c:pt idx="276">
                  <c:v>17.095311099213607</c:v>
                </c:pt>
                <c:pt idx="277">
                  <c:v>17.03683655564376</c:v>
                </c:pt>
                <c:pt idx="278">
                  <c:v>16.978761064216968</c:v>
                </c:pt>
                <c:pt idx="279">
                  <c:v>16.921080549942257</c:v>
                </c:pt>
                <c:pt idx="280">
                  <c:v>16.863790993177069</c:v>
                </c:pt>
                <c:pt idx="281">
                  <c:v>16.806888428689767</c:v>
                </c:pt>
                <c:pt idx="282">
                  <c:v>16.75036894474119</c:v>
                </c:pt>
                <c:pt idx="283">
                  <c:v>16.694228682184914</c:v>
                </c:pt>
                <c:pt idx="284">
                  <c:v>16.63846383358549</c:v>
                </c:pt>
                <c:pt idx="285">
                  <c:v>16.583070642354247</c:v>
                </c:pt>
                <c:pt idx="286">
                  <c:v>16.528045401902805</c:v>
                </c:pt>
                <c:pt idx="287">
                  <c:v>16.473384454812901</c:v>
                </c:pt>
                <c:pt idx="288">
                  <c:v>16.419084192023234</c:v>
                </c:pt>
                <c:pt idx="289">
                  <c:v>16.365141052032115</c:v>
                </c:pt>
                <c:pt idx="290">
                  <c:v>16.311551520115838</c:v>
                </c:pt>
                <c:pt idx="291">
                  <c:v>16.258312127562625</c:v>
                </c:pt>
                <c:pt idx="292">
                  <c:v>16.20541945092144</c:v>
                </c:pt>
                <c:pt idx="293">
                  <c:v>16.152870111265486</c:v>
                </c:pt>
                <c:pt idx="294">
                  <c:v>16.100660773470135</c:v>
                </c:pt>
                <c:pt idx="295">
                  <c:v>16.04878814550478</c:v>
                </c:pt>
                <c:pt idx="296">
                  <c:v>15.997248977738492</c:v>
                </c:pt>
                <c:pt idx="297">
                  <c:v>15.946040062259003</c:v>
                </c:pt>
                <c:pt idx="298">
                  <c:v>15.895158232204764</c:v>
                </c:pt>
                <c:pt idx="299">
                  <c:v>15.844600361109865</c:v>
                </c:pt>
                <c:pt idx="300">
                  <c:v>15.794363362261546</c:v>
                </c:pt>
                <c:pt idx="301">
                  <c:v>15.744444188069572</c:v>
                </c:pt>
                <c:pt idx="302">
                  <c:v>15.694839829448219</c:v>
                </c:pt>
                <c:pt idx="303">
                  <c:v>15.645547315209214</c:v>
                </c:pt>
                <c:pt idx="304">
                  <c:v>15.596563711466814</c:v>
                </c:pt>
                <c:pt idx="305">
                  <c:v>15.547886121053603</c:v>
                </c:pt>
                <c:pt idx="306">
                  <c:v>15.499511682947348</c:v>
                </c:pt>
                <c:pt idx="307">
                  <c:v>15.451437571708793</c:v>
                </c:pt>
                <c:pt idx="308">
                  <c:v>15.403660996929515</c:v>
                </c:pt>
                <c:pt idx="309">
                  <c:v>15.35617920269045</c:v>
                </c:pt>
                <c:pt idx="310">
                  <c:v>15.308989467030147</c:v>
                </c:pt>
                <c:pt idx="311">
                  <c:v>15.262089101423044</c:v>
                </c:pt>
                <c:pt idx="312">
                  <c:v>15.215475450267158</c:v>
                </c:pt>
                <c:pt idx="313">
                  <c:v>15.169145890381191</c:v>
                </c:pt>
                <c:pt idx="314">
                  <c:v>15.123097830511085</c:v>
                </c:pt>
                <c:pt idx="315">
                  <c:v>15.077328710845258</c:v>
                </c:pt>
                <c:pt idx="316">
                  <c:v>15.031836002538798</c:v>
                </c:pt>
                <c:pt idx="317">
                  <c:v>14.986617207246258</c:v>
                </c:pt>
                <c:pt idx="318">
                  <c:v>14.941669856662896</c:v>
                </c:pt>
                <c:pt idx="319">
                  <c:v>14.896991512074109</c:v>
                </c:pt>
                <c:pt idx="320">
                  <c:v>14.852579763913189</c:v>
                </c:pt>
                <c:pt idx="321">
                  <c:v>14.808432231326602</c:v>
                </c:pt>
                <c:pt idx="322">
                  <c:v>14.764546561747368</c:v>
                </c:pt>
                <c:pt idx="323">
                  <c:v>14.72092043047598</c:v>
                </c:pt>
                <c:pt idx="324">
                  <c:v>14.677551540268528</c:v>
                </c:pt>
                <c:pt idx="325">
                  <c:v>14.63443762093236</c:v>
                </c:pt>
                <c:pt idx="326">
                  <c:v>14.591576428928876</c:v>
                </c:pt>
                <c:pt idx="327">
                  <c:v>14.548965746982971</c:v>
                </c:pt>
                <c:pt idx="328">
                  <c:v>14.506603383699888</c:v>
                </c:pt>
                <c:pt idx="329">
                  <c:v>14.464487173188127</c:v>
                </c:pt>
                <c:pt idx="330">
                  <c:v>14.422614974689548</c:v>
                </c:pt>
                <c:pt idx="331">
                  <c:v>14.380984672215424</c:v>
                </c:pt>
                <c:pt idx="332">
                  <c:v>14.339594174189024</c:v>
                </c:pt>
                <c:pt idx="333">
                  <c:v>14.298441413094375</c:v>
                </c:pt>
                <c:pt idx="334">
                  <c:v>14.257524345130973</c:v>
                </c:pt>
                <c:pt idx="335">
                  <c:v>14.216840949874546</c:v>
                </c:pt>
                <c:pt idx="336">
                  <c:v>14.176389229943561</c:v>
                </c:pt>
                <c:pt idx="337">
                  <c:v>14.136167210671417</c:v>
                </c:pt>
                <c:pt idx="338">
                  <c:v>14.096172939784161</c:v>
                </c:pt>
                <c:pt idx="339">
                  <c:v>14.056404487083954</c:v>
                </c:pt>
                <c:pt idx="340">
                  <c:v>14.016859944137531</c:v>
                </c:pt>
                <c:pt idx="341">
                  <c:v>13.977537423970183</c:v>
                </c:pt>
                <c:pt idx="342">
                  <c:v>13.938435060764707</c:v>
                </c:pt>
                <c:pt idx="343">
                  <c:v>13.899551009565675</c:v>
                </c:pt>
                <c:pt idx="344">
                  <c:v>13.860883445988286</c:v>
                </c:pt>
                <c:pt idx="345">
                  <c:v>13.822430565932416</c:v>
                </c:pt>
                <c:pt idx="346">
                  <c:v>13.784190585301324</c:v>
                </c:pt>
                <c:pt idx="347">
                  <c:v>13.746161739724828</c:v>
                </c:pt>
                <c:pt idx="348">
                  <c:v>13.708342284287497</c:v>
                </c:pt>
                <c:pt idx="349">
                  <c:v>13.670730493260775</c:v>
                </c:pt>
                <c:pt idx="350">
                  <c:v>13.633324659840097</c:v>
                </c:pt>
                <c:pt idx="351">
                  <c:v>13.596123095885829</c:v>
                </c:pt>
                <c:pt idx="352">
                  <c:v>13.559124131668797</c:v>
                </c:pt>
                <c:pt idx="353">
                  <c:v>13.522326115619828</c:v>
                </c:pt>
                <c:pt idx="354">
                  <c:v>13.485727414083247</c:v>
                </c:pt>
                <c:pt idx="355">
                  <c:v>13.44932641107472</c:v>
                </c:pt>
                <c:pt idx="356">
                  <c:v>13.413121508042648</c:v>
                </c:pt>
                <c:pt idx="357">
                  <c:v>13.377111123633666</c:v>
                </c:pt>
                <c:pt idx="358">
                  <c:v>13.341293693461793</c:v>
                </c:pt>
                <c:pt idx="359">
                  <c:v>13.305667669881426</c:v>
                </c:pt>
                <c:pt idx="360">
                  <c:v>13.270231521763774</c:v>
                </c:pt>
                <c:pt idx="361">
                  <c:v>13.234983734276975</c:v>
                </c:pt>
                <c:pt idx="362">
                  <c:v>13.199922808669854</c:v>
                </c:pt>
                <c:pt idx="363">
                  <c:v>13.165047262058811</c:v>
                </c:pt>
                <c:pt idx="364">
                  <c:v>13.13035562721841</c:v>
                </c:pt>
                <c:pt idx="365">
                  <c:v>13.095846452375037</c:v>
                </c:pt>
                <c:pt idx="366">
                  <c:v>13.06151830100389</c:v>
                </c:pt>
                <c:pt idx="367">
                  <c:v>13.027369751629243</c:v>
                </c:pt>
                <c:pt idx="368">
                  <c:v>12.993399397627789</c:v>
                </c:pt>
                <c:pt idx="369">
                  <c:v>12.959605847035016</c:v>
                </c:pt>
                <c:pt idx="370">
                  <c:v>12.925987722354638</c:v>
                </c:pt>
                <c:pt idx="371">
                  <c:v>12.892543660370961</c:v>
                </c:pt>
                <c:pt idx="372">
                  <c:v>12.859272311964306</c:v>
                </c:pt>
                <c:pt idx="373">
                  <c:v>12.826172341929084</c:v>
                </c:pt>
                <c:pt idx="374">
                  <c:v>12.793242428794832</c:v>
                </c:pt>
                <c:pt idx="375">
                  <c:v>12.760481264649911</c:v>
                </c:pt>
                <c:pt idx="376">
                  <c:v>12.727887554968028</c:v>
                </c:pt>
                <c:pt idx="377">
                  <c:v>12.695460018437233</c:v>
                </c:pt>
                <c:pt idx="378">
                  <c:v>12.663197386791769</c:v>
                </c:pt>
                <c:pt idx="379">
                  <c:v>12.631098404646288</c:v>
                </c:pt>
                <c:pt idx="380">
                  <c:v>12.59916182933266</c:v>
                </c:pt>
                <c:pt idx="381">
                  <c:v>12.567386430739287</c:v>
                </c:pt>
                <c:pt idx="382">
                  <c:v>12.535770991152805</c:v>
                </c:pt>
                <c:pt idx="383">
                  <c:v>12.504314305102213</c:v>
                </c:pt>
                <c:pt idx="384">
                  <c:v>12.473015179205266</c:v>
                </c:pt>
                <c:pt idx="385">
                  <c:v>12.441872432017362</c:v>
                </c:pt>
                <c:pt idx="386">
                  <c:v>12.410884893882452</c:v>
                </c:pt>
                <c:pt idx="387">
                  <c:v>12.380051406786343</c:v>
                </c:pt>
                <c:pt idx="388">
                  <c:v>12.349370824212087</c:v>
                </c:pt>
                <c:pt idx="389">
                  <c:v>12.318842010997695</c:v>
                </c:pt>
                <c:pt idx="390">
                  <c:v>12.288463843195752</c:v>
                </c:pt>
                <c:pt idx="391">
                  <c:v>12.258235207935149</c:v>
                </c:pt>
                <c:pt idx="392">
                  <c:v>12.228155003285007</c:v>
                </c:pt>
                <c:pt idx="393">
                  <c:v>12.19822213812053</c:v>
                </c:pt>
                <c:pt idx="394">
                  <c:v>12.168435531990625</c:v>
                </c:pt>
                <c:pt idx="395">
                  <c:v>12.138794114987814</c:v>
                </c:pt>
                <c:pt idx="396">
                  <c:v>12.109296827619763</c:v>
                </c:pt>
                <c:pt idx="397">
                  <c:v>12.07994262068287</c:v>
                </c:pt>
                <c:pt idx="398">
                  <c:v>12.05073045513759</c:v>
                </c:pt>
                <c:pt idx="399">
                  <c:v>12.02165930198551</c:v>
                </c:pt>
                <c:pt idx="400">
                  <c:v>11.992728142148469</c:v>
                </c:pt>
                <c:pt idx="401">
                  <c:v>11.963935966348977</c:v>
                </c:pt>
                <c:pt idx="402">
                  <c:v>11.935281774992927</c:v>
                </c:pt>
                <c:pt idx="403">
                  <c:v>11.906764578053442</c:v>
                </c:pt>
                <c:pt idx="404">
                  <c:v>11.878383394956746</c:v>
                </c:pt>
                <c:pt idx="405">
                  <c:v>11.850137254469551</c:v>
                </c:pt>
                <c:pt idx="406">
                  <c:v>11.822025194587958</c:v>
                </c:pt>
                <c:pt idx="407">
                  <c:v>11.794046262428219</c:v>
                </c:pt>
                <c:pt idx="408">
                  <c:v>11.766199514118686</c:v>
                </c:pt>
                <c:pt idx="409">
                  <c:v>11.738484014693483</c:v>
                </c:pt>
                <c:pt idx="410">
                  <c:v>11.710898837987822</c:v>
                </c:pt>
                <c:pt idx="411">
                  <c:v>11.683443066534526</c:v>
                </c:pt>
                <c:pt idx="412">
                  <c:v>11.656115791462032</c:v>
                </c:pt>
                <c:pt idx="413">
                  <c:v>11.628916112394107</c:v>
                </c:pt>
                <c:pt idx="414">
                  <c:v>11.601843137350743</c:v>
                </c:pt>
                <c:pt idx="415">
                  <c:v>11.57489598265024</c:v>
                </c:pt>
                <c:pt idx="416">
                  <c:v>11.548073772813215</c:v>
                </c:pt>
                <c:pt idx="417">
                  <c:v>11.52137564046742</c:v>
                </c:pt>
                <c:pt idx="418">
                  <c:v>11.494800726254082</c:v>
                </c:pt>
                <c:pt idx="419">
                  <c:v>11.468348178735543</c:v>
                </c:pt>
                <c:pt idx="420">
                  <c:v>11.44201715430423</c:v>
                </c:pt>
                <c:pt idx="421">
                  <c:v>11.415806817092719</c:v>
                </c:pt>
                <c:pt idx="422">
                  <c:v>11.389716338885263</c:v>
                </c:pt>
                <c:pt idx="423">
                  <c:v>11.363744899030184</c:v>
                </c:pt>
                <c:pt idx="424">
                  <c:v>11.337891684353844</c:v>
                </c:pt>
                <c:pt idx="425">
                  <c:v>11.312155889075642</c:v>
                </c:pt>
                <c:pt idx="426">
                  <c:v>11.286536714724042</c:v>
                </c:pt>
                <c:pt idx="427">
                  <c:v>11.261033370053857</c:v>
                </c:pt>
                <c:pt idx="428">
                  <c:v>11.235645070964823</c:v>
                </c:pt>
                <c:pt idx="429">
                  <c:v>11.210371040420773</c:v>
                </c:pt>
                <c:pt idx="430">
                  <c:v>11.185210508370636</c:v>
                </c:pt>
                <c:pt idx="431">
                  <c:v>11.160162711669715</c:v>
                </c:pt>
                <c:pt idx="432">
                  <c:v>11.135226894002631</c:v>
                </c:pt>
                <c:pt idx="433">
                  <c:v>11.110402305806966</c:v>
                </c:pt>
                <c:pt idx="434">
                  <c:v>11.085688204198155</c:v>
                </c:pt>
                <c:pt idx="435">
                  <c:v>11.061083852895051</c:v>
                </c:pt>
                <c:pt idx="436">
                  <c:v>11.036588522146856</c:v>
                </c:pt>
                <c:pt idx="437">
                  <c:v>11.012201488660834</c:v>
                </c:pt>
                <c:pt idx="438">
                  <c:v>10.987922035530827</c:v>
                </c:pt>
                <c:pt idx="439">
                  <c:v>10.963749452167146</c:v>
                </c:pt>
                <c:pt idx="440">
                  <c:v>10.939683034227016</c:v>
                </c:pt>
                <c:pt idx="441">
                  <c:v>10.915722083545932</c:v>
                </c:pt>
                <c:pt idx="442">
                  <c:v>10.891865908070226</c:v>
                </c:pt>
                <c:pt idx="443">
                  <c:v>10.868113821790283</c:v>
                </c:pt>
                <c:pt idx="444">
                  <c:v>10.844465144674562</c:v>
                </c:pt>
                <c:pt idx="445">
                  <c:v>10.82091920260476</c:v>
                </c:pt>
                <c:pt idx="446">
                  <c:v>10.797475327311476</c:v>
                </c:pt>
                <c:pt idx="447">
                  <c:v>10.774132856311045</c:v>
                </c:pt>
                <c:pt idx="448">
                  <c:v>10.750891132842966</c:v>
                </c:pt>
                <c:pt idx="449">
                  <c:v>10.727749505808246</c:v>
                </c:pt>
                <c:pt idx="450">
                  <c:v>10.70470732970834</c:v>
                </c:pt>
                <c:pt idx="451">
                  <c:v>10.681763964585345</c:v>
                </c:pt>
                <c:pt idx="452">
                  <c:v>10.658918775962373</c:v>
                </c:pt>
                <c:pt idx="453">
                  <c:v>10.636171134785112</c:v>
                </c:pt>
                <c:pt idx="454">
                  <c:v>10.613520417363961</c:v>
                </c:pt>
                <c:pt idx="455">
                  <c:v>10.590966005316954</c:v>
                </c:pt>
                <c:pt idx="456">
                  <c:v>10.568507285513443</c:v>
                </c:pt>
                <c:pt idx="457">
                  <c:v>10.546143650018294</c:v>
                </c:pt>
                <c:pt idx="458">
                  <c:v>10.523874496037218</c:v>
                </c:pt>
                <c:pt idx="459">
                  <c:v>10.50169922586217</c:v>
                </c:pt>
                <c:pt idx="460">
                  <c:v>10.479617246818206</c:v>
                </c:pt>
                <c:pt idx="461">
                  <c:v>10.457627971210194</c:v>
                </c:pt>
                <c:pt idx="462">
                  <c:v>10.435730816270942</c:v>
                </c:pt>
                <c:pt idx="463">
                  <c:v>10.413925204109402</c:v>
                </c:pt>
                <c:pt idx="464">
                  <c:v>10.392210561659859</c:v>
                </c:pt>
                <c:pt idx="465">
                  <c:v>10.370586320631656</c:v>
                </c:pt>
                <c:pt idx="466">
                  <c:v>10.349051917459468</c:v>
                </c:pt>
                <c:pt idx="467">
                  <c:v>10.327606793254402</c:v>
                </c:pt>
                <c:pt idx="468">
                  <c:v>10.306250393755503</c:v>
                </c:pt>
                <c:pt idx="469">
                  <c:v>10.284982169281836</c:v>
                </c:pt>
                <c:pt idx="470">
                  <c:v>10.263801574685441</c:v>
                </c:pt>
                <c:pt idx="471">
                  <c:v>10.242708069304626</c:v>
                </c:pt>
                <c:pt idx="472">
                  <c:v>10.221701116917746</c:v>
                </c:pt>
                <c:pt idx="473">
                  <c:v>10.200780185697944</c:v>
                </c:pt>
                <c:pt idx="474">
                  <c:v>10.179944748168028</c:v>
                </c:pt>
                <c:pt idx="475">
                  <c:v>10.159194281156138</c:v>
                </c:pt>
                <c:pt idx="476">
                  <c:v>10.138528265751901</c:v>
                </c:pt>
                <c:pt idx="477">
                  <c:v>10.11794618726311</c:v>
                </c:pt>
                <c:pt idx="478">
                  <c:v>10.097447535172936</c:v>
                </c:pt>
                <c:pt idx="479">
                  <c:v>10.077031803097618</c:v>
                </c:pt>
                <c:pt idx="480">
                  <c:v>10.056698488744765</c:v>
                </c:pt>
                <c:pt idx="481">
                  <c:v>10.036447093872065</c:v>
                </c:pt>
                <c:pt idx="482">
                  <c:v>10.016277124246605</c:v>
                </c:pt>
                <c:pt idx="483">
                  <c:v>9.9961880896044573</c:v>
                </c:pt>
                <c:pt idx="484">
                  <c:v>9.9761795036110712</c:v>
                </c:pt>
                <c:pt idx="485">
                  <c:v>9.9562508838218324</c:v>
                </c:pt>
                <c:pt idx="486">
                  <c:v>9.9364017516434178</c:v>
                </c:pt>
                <c:pt idx="487">
                  <c:v>9.9166316322952319</c:v>
                </c:pt>
                <c:pt idx="488">
                  <c:v>9.8969400547715303</c:v>
                </c:pt>
                <c:pt idx="489">
                  <c:v>9.8773265518041296</c:v>
                </c:pt>
                <c:pt idx="490">
                  <c:v>9.8577906598252696</c:v>
                </c:pt>
                <c:pt idx="491">
                  <c:v>9.8383319189309315</c:v>
                </c:pt>
                <c:pt idx="492">
                  <c:v>9.8189498728450175</c:v>
                </c:pt>
                <c:pt idx="493">
                  <c:v>9.7996440688833104</c:v>
                </c:pt>
                <c:pt idx="494">
                  <c:v>9.7804140579183603</c:v>
                </c:pt>
                <c:pt idx="495">
                  <c:v>9.7612593943446004</c:v>
                </c:pt>
                <c:pt idx="496">
                  <c:v>9.7421796360438258</c:v>
                </c:pt>
                <c:pt idx="497">
                  <c:v>9.7231743443511824</c:v>
                </c:pt>
                <c:pt idx="498">
                  <c:v>9.7042430840214919</c:v>
                </c:pt>
                <c:pt idx="499">
                  <c:v>9.6853854231959122</c:v>
                </c:pt>
                <c:pt idx="500">
                  <c:v>9.6666009333692067</c:v>
                </c:pt>
                <c:pt idx="501">
                  <c:v>9.647889189357107</c:v>
                </c:pt>
                <c:pt idx="502">
                  <c:v>9.629249769264268</c:v>
                </c:pt>
                <c:pt idx="503">
                  <c:v>9.6106822544524704</c:v>
                </c:pt>
                <c:pt idx="504">
                  <c:v>9.5921862295092932</c:v>
                </c:pt>
                <c:pt idx="505">
                  <c:v>9.5737612822170455</c:v>
                </c:pt>
                <c:pt idx="506">
                  <c:v>9.5554070035220917</c:v>
                </c:pt>
                <c:pt idx="507">
                  <c:v>9.5371229875046453</c:v>
                </c:pt>
                <c:pt idx="508">
                  <c:v>9.5189088313486874</c:v>
                </c:pt>
                <c:pt idx="509">
                  <c:v>9.5007641353124175</c:v>
                </c:pt>
                <c:pt idx="510">
                  <c:v>9.4826885026989061</c:v>
                </c:pt>
                <c:pt idx="511">
                  <c:v>9.4646815398272288</c:v>
                </c:pt>
                <c:pt idx="512">
                  <c:v>9.4467428560038638</c:v>
                </c:pt>
                <c:pt idx="513">
                  <c:v>9.4288720634942429</c:v>
                </c:pt>
                <c:pt idx="514">
                  <c:v>9.4110687774949575</c:v>
                </c:pt>
                <c:pt idx="515">
                  <c:v>9.3933326161060382</c:v>
                </c:pt>
                <c:pt idx="516">
                  <c:v>9.3756632003036131</c:v>
                </c:pt>
                <c:pt idx="517">
                  <c:v>9.3580601539128736</c:v>
                </c:pt>
                <c:pt idx="518">
                  <c:v>9.3405231035813312</c:v>
                </c:pt>
                <c:pt idx="519">
                  <c:v>9.32305167875246</c:v>
                </c:pt>
                <c:pt idx="520">
                  <c:v>9.3056455116394652</c:v>
                </c:pt>
                <c:pt idx="521">
                  <c:v>9.2883042371994797</c:v>
                </c:pt>
                <c:pt idx="522">
                  <c:v>9.2710274931081322</c:v>
                </c:pt>
                <c:pt idx="523">
                  <c:v>9.2538149197340402</c:v>
                </c:pt>
                <c:pt idx="524">
                  <c:v>9.2366661601141136</c:v>
                </c:pt>
                <c:pt idx="525">
                  <c:v>9.2195808599285591</c:v>
                </c:pt>
                <c:pt idx="526">
                  <c:v>9.2025586674766942</c:v>
                </c:pt>
                <c:pt idx="527">
                  <c:v>9.1855992336526562</c:v>
                </c:pt>
                <c:pt idx="528">
                  <c:v>9.1687022119215147</c:v>
                </c:pt>
                <c:pt idx="529">
                  <c:v>9.1518672582957254</c:v>
                </c:pt>
                <c:pt idx="530">
                  <c:v>9.1350940313116293</c:v>
                </c:pt>
                <c:pt idx="531">
                  <c:v>9.1183821920064236</c:v>
                </c:pt>
                <c:pt idx="532">
                  <c:v>9.101731403895311</c:v>
                </c:pt>
                <c:pt idx="533">
                  <c:v>9.0851413329488597</c:v>
                </c:pt>
                <c:pt idx="534">
                  <c:v>9.0686116475706502</c:v>
                </c:pt>
                <c:pt idx="535">
                  <c:v>9.0521420185751733</c:v>
                </c:pt>
                <c:pt idx="536">
                  <c:v>9.0357321191658784</c:v>
                </c:pt>
                <c:pt idx="537">
                  <c:v>9.0193816249136631</c:v>
                </c:pt>
                <c:pt idx="538">
                  <c:v>9.003090213735339</c:v>
                </c:pt>
                <c:pt idx="539">
                  <c:v>8.9868575658725387</c:v>
                </c:pt>
                <c:pt idx="540">
                  <c:v>8.9706833638707888</c:v>
                </c:pt>
                <c:pt idx="541">
                  <c:v>8.9545672925587141</c:v>
                </c:pt>
                <c:pt idx="542">
                  <c:v>8.9385090390275845</c:v>
                </c:pt>
                <c:pt idx="543">
                  <c:v>8.9225082926110506</c:v>
                </c:pt>
                <c:pt idx="544">
                  <c:v>8.9065647448650935</c:v>
                </c:pt>
                <c:pt idx="545">
                  <c:v>8.8906780895481479</c:v>
                </c:pt>
                <c:pt idx="546">
                  <c:v>8.874848022601471</c:v>
                </c:pt>
                <c:pt idx="547">
                  <c:v>8.8590742421298216</c:v>
                </c:pt>
                <c:pt idx="548">
                  <c:v>8.8433564483820977</c:v>
                </c:pt>
                <c:pt idx="549">
                  <c:v>8.8276943437324569</c:v>
                </c:pt>
                <c:pt idx="550">
                  <c:v>8.812087632661413</c:v>
                </c:pt>
                <c:pt idx="551">
                  <c:v>8.7965360217372535</c:v>
                </c:pt>
                <c:pt idx="552">
                  <c:v>8.7810392195977744</c:v>
                </c:pt>
                <c:pt idx="553">
                  <c:v>8.7655969369317752</c:v>
                </c:pt>
                <c:pt idx="554">
                  <c:v>8.7502088864612819</c:v>
                </c:pt>
                <c:pt idx="555">
                  <c:v>8.7348747829236864</c:v>
                </c:pt>
                <c:pt idx="556">
                  <c:v>8.7195943430539238</c:v>
                </c:pt>
                <c:pt idx="557">
                  <c:v>8.7043672855672565</c:v>
                </c:pt>
                <c:pt idx="558">
                  <c:v>8.6891933311417766</c:v>
                </c:pt>
                <c:pt idx="559">
                  <c:v>8.674072202401435</c:v>
                </c:pt>
                <c:pt idx="560">
                  <c:v>8.6590036238991406</c:v>
                </c:pt>
                <c:pt idx="561">
                  <c:v>8.6439873220999317</c:v>
                </c:pt>
                <c:pt idx="562">
                  <c:v>8.6290230253644342</c:v>
                </c:pt>
                <c:pt idx="563">
                  <c:v>8.6141104639324997</c:v>
                </c:pt>
                <c:pt idx="564">
                  <c:v>8.599249369906941</c:v>
                </c:pt>
                <c:pt idx="565">
                  <c:v>8.5844394772375594</c:v>
                </c:pt>
                <c:pt idx="566">
                  <c:v>8.5696805217050471</c:v>
                </c:pt>
                <c:pt idx="567">
                  <c:v>8.5549722409055118</c:v>
                </c:pt>
                <c:pt idx="568">
                  <c:v>8.5403143742347165</c:v>
                </c:pt>
                <c:pt idx="569">
                  <c:v>8.5257066628728513</c:v>
                </c:pt>
                <c:pt idx="570">
                  <c:v>8.5111488497690377</c:v>
                </c:pt>
                <c:pt idx="571">
                  <c:v>8.4966406796265019</c:v>
                </c:pt>
                <c:pt idx="572">
                  <c:v>8.4821818988874345</c:v>
                </c:pt>
                <c:pt idx="573">
                  <c:v>8.4677722557183248</c:v>
                </c:pt>
                <c:pt idx="574">
                  <c:v>8.4534114999952958</c:v>
                </c:pt>
                <c:pt idx="575">
                  <c:v>8.4390993832895358</c:v>
                </c:pt>
                <c:pt idx="576">
                  <c:v>8.4248356588531106</c:v>
                </c:pt>
                <c:pt idx="577">
                  <c:v>8.4106200816046179</c:v>
                </c:pt>
                <c:pt idx="578">
                  <c:v>8.3964524081152678</c:v>
                </c:pt>
                <c:pt idx="579">
                  <c:v>8.3823323965948671</c:v>
                </c:pt>
                <c:pt idx="580">
                  <c:v>8.3682598068781591</c:v>
                </c:pt>
                <c:pt idx="581">
                  <c:v>8.3542344004110358</c:v>
                </c:pt>
                <c:pt idx="582">
                  <c:v>8.3402559402372027</c:v>
                </c:pt>
                <c:pt idx="583">
                  <c:v>8.3263241909847476</c:v>
                </c:pt>
                <c:pt idx="584">
                  <c:v>8.3124389188529904</c:v>
                </c:pt>
                <c:pt idx="585">
                  <c:v>8.2985998915992027</c:v>
                </c:pt>
                <c:pt idx="586">
                  <c:v>8.284806878525881</c:v>
                </c:pt>
                <c:pt idx="587">
                  <c:v>8.2710596504677536</c:v>
                </c:pt>
                <c:pt idx="588">
                  <c:v>8.2573579797791581</c:v>
                </c:pt>
                <c:pt idx="589">
                  <c:v>8.2437016403214685</c:v>
                </c:pt>
                <c:pt idx="590">
                  <c:v>8.2300904074505699</c:v>
                </c:pt>
                <c:pt idx="591">
                  <c:v>8.2165240580045484</c:v>
                </c:pt>
                <c:pt idx="592">
                  <c:v>8.2030023702915713</c:v>
                </c:pt>
                <c:pt idx="593">
                  <c:v>8.1895251240777274</c:v>
                </c:pt>
                <c:pt idx="594">
                  <c:v>8.176092100575012</c:v>
                </c:pt>
                <c:pt idx="595">
                  <c:v>8.1627030824295677</c:v>
                </c:pt>
                <c:pt idx="596">
                  <c:v>8.1493578537099545</c:v>
                </c:pt>
                <c:pt idx="597">
                  <c:v>8.1360561998954211</c:v>
                </c:pt>
                <c:pt idx="598">
                  <c:v>8.1227979078645358</c:v>
                </c:pt>
                <c:pt idx="599">
                  <c:v>8.1095827658836708</c:v>
                </c:pt>
                <c:pt idx="600">
                  <c:v>8.0964105635957928</c:v>
                </c:pt>
                <c:pt idx="601">
                  <c:v>8.0832810920093472</c:v>
                </c:pt>
                <c:pt idx="602">
                  <c:v>8.0701941434870292</c:v>
                </c:pt>
                <c:pt idx="603">
                  <c:v>8.0571495117349734</c:v>
                </c:pt>
                <c:pt idx="604">
                  <c:v>8.0441469917918607</c:v>
                </c:pt>
                <c:pt idx="605">
                  <c:v>8.0311863800181094</c:v>
                </c:pt>
                <c:pt idx="606">
                  <c:v>8.018267474085409</c:v>
                </c:pt>
                <c:pt idx="607">
                  <c:v>8.0053900729659624</c:v>
                </c:pt>
                <c:pt idx="608">
                  <c:v>7.9925539769221814</c:v>
                </c:pt>
                <c:pt idx="609">
                  <c:v>7.9797589874963348</c:v>
                </c:pt>
                <c:pt idx="610">
                  <c:v>7.9670049075003204</c:v>
                </c:pt>
                <c:pt idx="611">
                  <c:v>7.9542915410054782</c:v>
                </c:pt>
                <c:pt idx="612">
                  <c:v>7.941618693332571</c:v>
                </c:pt>
                <c:pt idx="613">
                  <c:v>7.928986171041899</c:v>
                </c:pt>
                <c:pt idx="614">
                  <c:v>7.9163937819232988</c:v>
                </c:pt>
                <c:pt idx="615">
                  <c:v>7.9038413349865806</c:v>
                </c:pt>
                <c:pt idx="616">
                  <c:v>7.8913286404516825</c:v>
                </c:pt>
                <c:pt idx="617">
                  <c:v>7.8788555097392718</c:v>
                </c:pt>
                <c:pt idx="618">
                  <c:v>7.8664217554611104</c:v>
                </c:pt>
                <c:pt idx="619">
                  <c:v>7.8540271914107</c:v>
                </c:pt>
                <c:pt idx="620">
                  <c:v>7.8416716325540845</c:v>
                </c:pt>
                <c:pt idx="621">
                  <c:v>7.8293548950205096</c:v>
                </c:pt>
                <c:pt idx="622">
                  <c:v>7.8170767960932919</c:v>
                </c:pt>
                <c:pt idx="623">
                  <c:v>7.8048371542009276</c:v>
                </c:pt>
                <c:pt idx="624">
                  <c:v>7.7926357889079378</c:v>
                </c:pt>
                <c:pt idx="625">
                  <c:v>7.7804725209061516</c:v>
                </c:pt>
                <c:pt idx="626">
                  <c:v>7.7683471720057664</c:v>
                </c:pt>
                <c:pt idx="627">
                  <c:v>7.7562595651268325</c:v>
                </c:pt>
                <c:pt idx="628">
                  <c:v>7.7442095242904285</c:v>
                </c:pt>
                <c:pt idx="629">
                  <c:v>7.7321968746102288</c:v>
                </c:pt>
                <c:pt idx="630">
                  <c:v>7.7202214422840125</c:v>
                </c:pt>
                <c:pt idx="631">
                  <c:v>7.7082830545852907</c:v>
                </c:pt>
                <c:pt idx="632">
                  <c:v>7.6963815398549169</c:v>
                </c:pt>
                <c:pt idx="633">
                  <c:v>7.6845167274929569</c:v>
                </c:pt>
                <c:pt idx="634">
                  <c:v>7.67268844795049</c:v>
                </c:pt>
                <c:pt idx="635">
                  <c:v>7.6608965327214813</c:v>
                </c:pt>
                <c:pt idx="636">
                  <c:v>7.6491408143348343</c:v>
                </c:pt>
                <c:pt idx="637">
                  <c:v>7.6374211263464771</c:v>
                </c:pt>
                <c:pt idx="638">
                  <c:v>7.625737303331392</c:v>
                </c:pt>
                <c:pt idx="639">
                  <c:v>7.614089180875915</c:v>
                </c:pt>
                <c:pt idx="640">
                  <c:v>7.6024765955700158</c:v>
                </c:pt>
                <c:pt idx="641">
                  <c:v>7.5908993849995801</c:v>
                </c:pt>
                <c:pt idx="642">
                  <c:v>7.5793573877389644</c:v>
                </c:pt>
                <c:pt idx="643">
                  <c:v>7.5678504433433007</c:v>
                </c:pt>
                <c:pt idx="644">
                  <c:v>7.5563783923412231</c:v>
                </c:pt>
                <c:pt idx="645">
                  <c:v>7.5449410762274614</c:v>
                </c:pt>
                <c:pt idx="646">
                  <c:v>7.5335383374554183</c:v>
                </c:pt>
                <c:pt idx="647">
                  <c:v>7.5221700194301082</c:v>
                </c:pt>
                <c:pt idx="648">
                  <c:v>7.5108359665007818</c:v>
                </c:pt>
                <c:pt idx="649">
                  <c:v>7.4995360239540521</c:v>
                </c:pt>
                <c:pt idx="650">
                  <c:v>7.4882700380066343</c:v>
                </c:pt>
                <c:pt idx="651">
                  <c:v>7.4770378557984838</c:v>
                </c:pt>
                <c:pt idx="652">
                  <c:v>7.4658393253858604</c:v>
                </c:pt>
                <c:pt idx="653">
                  <c:v>7.4546742957344438</c:v>
                </c:pt>
                <c:pt idx="654">
                  <c:v>7.4435426167125529</c:v>
                </c:pt>
                <c:pt idx="655">
                  <c:v>7.4324441390843763</c:v>
                </c:pt>
                <c:pt idx="656">
                  <c:v>7.4213787145034393</c:v>
                </c:pt>
                <c:pt idx="657">
                  <c:v>7.4103461955057606</c:v>
                </c:pt>
                <c:pt idx="658">
                  <c:v>7.3993464355034932</c:v>
                </c:pt>
                <c:pt idx="659">
                  <c:v>7.3883792887783422</c:v>
                </c:pt>
                <c:pt idx="660">
                  <c:v>7.3774446104751208</c:v>
                </c:pt>
                <c:pt idx="661">
                  <c:v>7.3665422565954159</c:v>
                </c:pt>
                <c:pt idx="662">
                  <c:v>7.3556720839911378</c:v>
                </c:pt>
                <c:pt idx="663">
                  <c:v>7.3448339503585274</c:v>
                </c:pt>
                <c:pt idx="664">
                  <c:v>7.3340277142315351</c:v>
                </c:pt>
                <c:pt idx="665">
                  <c:v>7.3232532349760397</c:v>
                </c:pt>
                <c:pt idx="666">
                  <c:v>7.3125103727835539</c:v>
                </c:pt>
                <c:pt idx="667">
                  <c:v>7.3017989886651566</c:v>
                </c:pt>
                <c:pt idx="668">
                  <c:v>7.2911189444455848</c:v>
                </c:pt>
                <c:pt idx="669">
                  <c:v>7.2804701027572598</c:v>
                </c:pt>
                <c:pt idx="670">
                  <c:v>7.2698523270343571</c:v>
                </c:pt>
                <c:pt idx="671">
                  <c:v>7.2592654815069908</c:v>
                </c:pt>
                <c:pt idx="672">
                  <c:v>7.2487094311953708</c:v>
                </c:pt>
                <c:pt idx="673">
                  <c:v>7.2381840419042076</c:v>
                </c:pt>
                <c:pt idx="674">
                  <c:v>7.2276891802168857</c:v>
                </c:pt>
                <c:pt idx="675">
                  <c:v>7.217224713489796</c:v>
                </c:pt>
                <c:pt idx="676">
                  <c:v>7.2067905098469254</c:v>
                </c:pt>
                <c:pt idx="677">
                  <c:v>7.1963864381740494</c:v>
                </c:pt>
                <c:pt idx="678">
                  <c:v>7.1860123681135679</c:v>
                </c:pt>
                <c:pt idx="679">
                  <c:v>7.1756681700586915</c:v>
                </c:pt>
                <c:pt idx="680">
                  <c:v>7.1653537151483029</c:v>
                </c:pt>
                <c:pt idx="681">
                  <c:v>7.1550688752615512</c:v>
                </c:pt>
                <c:pt idx="682">
                  <c:v>7.1448135230124867</c:v>
                </c:pt>
                <c:pt idx="683">
                  <c:v>7.1345875317447636</c:v>
                </c:pt>
                <c:pt idx="684">
                  <c:v>7.1243907755265967</c:v>
                </c:pt>
                <c:pt idx="685">
                  <c:v>7.1142231291453308</c:v>
                </c:pt>
                <c:pt idx="686">
                  <c:v>7.1040844681025854</c:v>
                </c:pt>
                <c:pt idx="687">
                  <c:v>7.0939746686089959</c:v>
                </c:pt>
                <c:pt idx="688">
                  <c:v>7.0838936075791636</c:v>
                </c:pt>
                <c:pt idx="689">
                  <c:v>7.0738411626267865</c:v>
                </c:pt>
                <c:pt idx="690">
                  <c:v>7.0638172120595613</c:v>
                </c:pt>
                <c:pt idx="691">
                  <c:v>7.0538216348744021</c:v>
                </c:pt>
                <c:pt idx="692">
                  <c:v>7.0438543107524287</c:v>
                </c:pt>
                <c:pt idx="693">
                  <c:v>7.0339151200542318</c:v>
                </c:pt>
                <c:pt idx="694">
                  <c:v>7.0240039438150834</c:v>
                </c:pt>
                <c:pt idx="695">
                  <c:v>7.0141206637401154</c:v>
                </c:pt>
                <c:pt idx="696">
                  <c:v>7.0042651621996859</c:v>
                </c:pt>
                <c:pt idx="697">
                  <c:v>6.9944373222247043</c:v>
                </c:pt>
                <c:pt idx="698">
                  <c:v>6.9846370275019298</c:v>
                </c:pt>
                <c:pt idx="699">
                  <c:v>6.9748641623694159</c:v>
                </c:pt>
                <c:pt idx="700">
                  <c:v>6.9651186118120414</c:v>
                </c:pt>
                <c:pt idx="701">
                  <c:v>6.955400261456834</c:v>
                </c:pt>
                <c:pt idx="702">
                  <c:v>6.9457089975685964</c:v>
                </c:pt>
                <c:pt idx="703">
                  <c:v>6.9360447070455304</c:v>
                </c:pt>
                <c:pt idx="704">
                  <c:v>6.9264072774146745</c:v>
                </c:pt>
                <c:pt idx="705">
                  <c:v>6.9167965968276217</c:v>
                </c:pt>
                <c:pt idx="706">
                  <c:v>6.9072125540562235</c:v>
                </c:pt>
                <c:pt idx="707">
                  <c:v>6.8976550384882254</c:v>
                </c:pt>
                <c:pt idx="708">
                  <c:v>6.888123940123033</c:v>
                </c:pt>
                <c:pt idx="709">
                  <c:v>6.8786191495675322</c:v>
                </c:pt>
                <c:pt idx="710">
                  <c:v>6.8691405580318561</c:v>
                </c:pt>
                <c:pt idx="711">
                  <c:v>6.8596880573251928</c:v>
                </c:pt>
                <c:pt idx="712">
                  <c:v>6.8502615398518376</c:v>
                </c:pt>
                <c:pt idx="713">
                  <c:v>6.8408608986068433</c:v>
                </c:pt>
                <c:pt idx="714">
                  <c:v>6.8314860271721862</c:v>
                </c:pt>
                <c:pt idx="715">
                  <c:v>6.8221368197126724</c:v>
                </c:pt>
                <c:pt idx="716">
                  <c:v>6.8128131709719648</c:v>
                </c:pt>
                <c:pt idx="717">
                  <c:v>6.8035149762685254</c:v>
                </c:pt>
                <c:pt idx="718">
                  <c:v>6.7942421314919255</c:v>
                </c:pt>
                <c:pt idx="719">
                  <c:v>6.7849945330986792</c:v>
                </c:pt>
                <c:pt idx="720">
                  <c:v>6.7757720781086865</c:v>
                </c:pt>
                <c:pt idx="721">
                  <c:v>6.7665746641011157</c:v>
                </c:pt>
                <c:pt idx="722">
                  <c:v>6.7574021892108203</c:v>
                </c:pt>
                <c:pt idx="723">
                  <c:v>6.748254552124437</c:v>
                </c:pt>
                <c:pt idx="724">
                  <c:v>6.7391316520767672</c:v>
                </c:pt>
                <c:pt idx="725">
                  <c:v>6.7300333888470325</c:v>
                </c:pt>
                <c:pt idx="726">
                  <c:v>6.7209596627551456</c:v>
                </c:pt>
                <c:pt idx="727">
                  <c:v>6.7119103746581033</c:v>
                </c:pt>
                <c:pt idx="728">
                  <c:v>6.7028854259464774</c:v>
                </c:pt>
                <c:pt idx="729">
                  <c:v>6.6938847185406631</c:v>
                </c:pt>
                <c:pt idx="730">
                  <c:v>6.6849081548874043</c:v>
                </c:pt>
                <c:pt idx="731">
                  <c:v>6.6759556379562639</c:v>
                </c:pt>
                <c:pt idx="732">
                  <c:v>6.6670270712361832</c:v>
                </c:pt>
                <c:pt idx="733">
                  <c:v>6.6581223587318412</c:v>
                </c:pt>
                <c:pt idx="734">
                  <c:v>6.649241404960434</c:v>
                </c:pt>
                <c:pt idx="735">
                  <c:v>6.6403841149480769</c:v>
                </c:pt>
                <c:pt idx="736">
                  <c:v>6.6315503942265268</c:v>
                </c:pt>
                <c:pt idx="737">
                  <c:v>6.6227401488297275</c:v>
                </c:pt>
                <c:pt idx="738">
                  <c:v>6.6139532852906529</c:v>
                </c:pt>
                <c:pt idx="739">
                  <c:v>6.6051897106377107</c:v>
                </c:pt>
                <c:pt idx="740">
                  <c:v>6.5964493323917823</c:v>
                </c:pt>
                <c:pt idx="741">
                  <c:v>6.5877320585627492</c:v>
                </c:pt>
                <c:pt idx="742">
                  <c:v>6.5790377976463059</c:v>
                </c:pt>
                <c:pt idx="743">
                  <c:v>6.5703664586208035</c:v>
                </c:pt>
                <c:pt idx="744">
                  <c:v>6.561717950944093</c:v>
                </c:pt>
                <c:pt idx="745">
                  <c:v>6.5530921845502288</c:v>
                </c:pt>
                <c:pt idx="746">
                  <c:v>6.5444890698465485</c:v>
                </c:pt>
                <c:pt idx="747">
                  <c:v>6.5359085177103893</c:v>
                </c:pt>
                <c:pt idx="748">
                  <c:v>6.5273504394861046</c:v>
                </c:pt>
                <c:pt idx="749">
                  <c:v>6.5188147469819491</c:v>
                </c:pt>
                <c:pt idx="750">
                  <c:v>6.51030135246714</c:v>
                </c:pt>
                <c:pt idx="751">
                  <c:v>6.501810168668718</c:v>
                </c:pt>
                <c:pt idx="752">
                  <c:v>6.4933411087686963</c:v>
                </c:pt>
                <c:pt idx="753">
                  <c:v>6.4848940864010514</c:v>
                </c:pt>
                <c:pt idx="754">
                  <c:v>6.4764690156487044</c:v>
                </c:pt>
                <c:pt idx="755">
                  <c:v>6.4680658110407609</c:v>
                </c:pt>
                <c:pt idx="756">
                  <c:v>6.459684387549439</c:v>
                </c:pt>
                <c:pt idx="757">
                  <c:v>6.4513246605873578</c:v>
                </c:pt>
                <c:pt idx="758">
                  <c:v>6.4429865460046623</c:v>
                </c:pt>
                <c:pt idx="759">
                  <c:v>6.4346699600860502</c:v>
                </c:pt>
                <c:pt idx="760">
                  <c:v>6.4263748195482089</c:v>
                </c:pt>
                <c:pt idx="761">
                  <c:v>6.4181010415367874</c:v>
                </c:pt>
                <c:pt idx="762">
                  <c:v>6.4098485436238866</c:v>
                </c:pt>
                <c:pt idx="763">
                  <c:v>6.4016172438050596</c:v>
                </c:pt>
                <c:pt idx="764">
                  <c:v>6.3934070604968039</c:v>
                </c:pt>
                <c:pt idx="765">
                  <c:v>6.3852179125337472</c:v>
                </c:pt>
                <c:pt idx="766">
                  <c:v>6.3770497191660747</c:v>
                </c:pt>
                <c:pt idx="767">
                  <c:v>6.3689024000566867</c:v>
                </c:pt>
                <c:pt idx="768">
                  <c:v>6.3607758752788008</c:v>
                </c:pt>
                <c:pt idx="769">
                  <c:v>6.3526700653131858</c:v>
                </c:pt>
                <c:pt idx="770">
                  <c:v>6.3445848910455656</c:v>
                </c:pt>
                <c:pt idx="771">
                  <c:v>6.3365202737640605</c:v>
                </c:pt>
                <c:pt idx="772">
                  <c:v>6.328476135156774</c:v>
                </c:pt>
                <c:pt idx="773">
                  <c:v>6.3204523973089897</c:v>
                </c:pt>
                <c:pt idx="774">
                  <c:v>6.3124489827008867</c:v>
                </c:pt>
                <c:pt idx="775">
                  <c:v>6.3044658142049332</c:v>
                </c:pt>
                <c:pt idx="776">
                  <c:v>6.2965028150833664</c:v>
                </c:pt>
                <c:pt idx="777">
                  <c:v>6.2885599089858735</c:v>
                </c:pt>
                <c:pt idx="778">
                  <c:v>6.2806370199470507</c:v>
                </c:pt>
                <c:pt idx="779">
                  <c:v>6.2727340723839653</c:v>
                </c:pt>
                <c:pt idx="780">
                  <c:v>6.2648509910938186</c:v>
                </c:pt>
                <c:pt idx="781">
                  <c:v>6.2569877012514743</c:v>
                </c:pt>
                <c:pt idx="782">
                  <c:v>6.2491441284072335</c:v>
                </c:pt>
                <c:pt idx="783">
                  <c:v>6.2413201984843152</c:v>
                </c:pt>
                <c:pt idx="784">
                  <c:v>6.2335158377765838</c:v>
                </c:pt>
                <c:pt idx="785">
                  <c:v>6.2257309729463239</c:v>
                </c:pt>
                <c:pt idx="786">
                  <c:v>6.2179655310218003</c:v>
                </c:pt>
                <c:pt idx="787">
                  <c:v>6.2102194393950665</c:v>
                </c:pt>
                <c:pt idx="788">
                  <c:v>6.2024926258197102</c:v>
                </c:pt>
                <c:pt idx="789">
                  <c:v>6.1947850184084743</c:v>
                </c:pt>
                <c:pt idx="790">
                  <c:v>6.1870965456312197</c:v>
                </c:pt>
                <c:pt idx="791">
                  <c:v>6.1794271363126105</c:v>
                </c:pt>
                <c:pt idx="792">
                  <c:v>6.1717767196298841</c:v>
                </c:pt>
                <c:pt idx="793">
                  <c:v>6.164145225110687</c:v>
                </c:pt>
                <c:pt idx="794">
                  <c:v>6.1565325826309811</c:v>
                </c:pt>
                <c:pt idx="795">
                  <c:v>6.1489387224128098</c:v>
                </c:pt>
                <c:pt idx="796">
                  <c:v>6.1413635750222682</c:v>
                </c:pt>
                <c:pt idx="797">
                  <c:v>6.1338070713672304</c:v>
                </c:pt>
                <c:pt idx="798">
                  <c:v>6.1262691426953486</c:v>
                </c:pt>
                <c:pt idx="799">
                  <c:v>6.1187497205920183</c:v>
                </c:pt>
                <c:pt idx="800">
                  <c:v>6.1112487369781654</c:v>
                </c:pt>
                <c:pt idx="801">
                  <c:v>6.1037661241083114</c:v>
                </c:pt>
                <c:pt idx="802">
                  <c:v>6.09630181456843</c:v>
                </c:pt>
                <c:pt idx="803">
                  <c:v>6.0888557412740987</c:v>
                </c:pt>
                <c:pt idx="804">
                  <c:v>6.0814278374682615</c:v>
                </c:pt>
                <c:pt idx="805">
                  <c:v>6.074018036719373</c:v>
                </c:pt>
                <c:pt idx="806">
                  <c:v>6.0666262729193932</c:v>
                </c:pt>
                <c:pt idx="807">
                  <c:v>6.0592524802818302</c:v>
                </c:pt>
                <c:pt idx="808">
                  <c:v>6.0518965933396567</c:v>
                </c:pt>
                <c:pt idx="809">
                  <c:v>6.0445585469436693</c:v>
                </c:pt>
                <c:pt idx="810">
                  <c:v>6.037238276260247</c:v>
                </c:pt>
                <c:pt idx="811">
                  <c:v>6.0299357167696179</c:v>
                </c:pt>
                <c:pt idx="812">
                  <c:v>6.0226508042638862</c:v>
                </c:pt>
                <c:pt idx="813">
                  <c:v>6.0153834748451871</c:v>
                </c:pt>
                <c:pt idx="814">
                  <c:v>6.0081336649238848</c:v>
                </c:pt>
                <c:pt idx="815">
                  <c:v>6.0009013112165537</c:v>
                </c:pt>
                <c:pt idx="816">
                  <c:v>5.9936863507442411</c:v>
                </c:pt>
                <c:pt idx="817">
                  <c:v>5.9864887208306845</c:v>
                </c:pt>
                <c:pt idx="818">
                  <c:v>5.9793083591003633</c:v>
                </c:pt>
                <c:pt idx="819">
                  <c:v>5.972145203476785</c:v>
                </c:pt>
                <c:pt idx="820">
                  <c:v>5.9649991921806702</c:v>
                </c:pt>
                <c:pt idx="821">
                  <c:v>5.957870263728263</c:v>
                </c:pt>
                <c:pt idx="822">
                  <c:v>5.950758356929355</c:v>
                </c:pt>
                <c:pt idx="823">
                  <c:v>5.9436634108857858</c:v>
                </c:pt>
                <c:pt idx="824">
                  <c:v>5.9365853649895017</c:v>
                </c:pt>
                <c:pt idx="825">
                  <c:v>5.92952415892095</c:v>
                </c:pt>
                <c:pt idx="826">
                  <c:v>5.9224797326473482</c:v>
                </c:pt>
                <c:pt idx="827">
                  <c:v>5.9154520264208603</c:v>
                </c:pt>
                <c:pt idx="828">
                  <c:v>5.9084409807771339</c:v>
                </c:pt>
                <c:pt idx="829">
                  <c:v>5.9014465365333812</c:v>
                </c:pt>
                <c:pt idx="830">
                  <c:v>5.8944686347869402</c:v>
                </c:pt>
                <c:pt idx="831">
                  <c:v>5.8875072169133942</c:v>
                </c:pt>
                <c:pt idx="832">
                  <c:v>5.8805622245651215</c:v>
                </c:pt>
                <c:pt idx="833">
                  <c:v>5.8736335996695539</c:v>
                </c:pt>
                <c:pt idx="834">
                  <c:v>5.8667212844275847</c:v>
                </c:pt>
                <c:pt idx="835">
                  <c:v>5.8598252213119295</c:v>
                </c:pt>
                <c:pt idx="836">
                  <c:v>5.8529453530656665</c:v>
                </c:pt>
                <c:pt idx="837">
                  <c:v>5.8460816227004235</c:v>
                </c:pt>
                <c:pt idx="838">
                  <c:v>5.8392339734950554</c:v>
                </c:pt>
                <c:pt idx="839">
                  <c:v>5.8324023489938197</c:v>
                </c:pt>
                <c:pt idx="840">
                  <c:v>5.8255866930050608</c:v>
                </c:pt>
                <c:pt idx="841">
                  <c:v>5.8187869495995539</c:v>
                </c:pt>
                <c:pt idx="842">
                  <c:v>5.8120030631089081</c:v>
                </c:pt>
                <c:pt idx="843">
                  <c:v>5.8052349781242434</c:v>
                </c:pt>
                <c:pt idx="844">
                  <c:v>5.7984826394944395</c:v>
                </c:pt>
                <c:pt idx="845">
                  <c:v>5.7917459923248682</c:v>
                </c:pt>
                <c:pt idx="846">
                  <c:v>5.78502498197573</c:v>
                </c:pt>
                <c:pt idx="847">
                  <c:v>5.7783195540606975</c:v>
                </c:pt>
                <c:pt idx="848">
                  <c:v>5.7716296544453565</c:v>
                </c:pt>
                <c:pt idx="849">
                  <c:v>5.7649552292457589</c:v>
                </c:pt>
                <c:pt idx="850">
                  <c:v>5.758296224827081</c:v>
                </c:pt>
                <c:pt idx="851">
                  <c:v>5.7516525878020381</c:v>
                </c:pt>
                <c:pt idx="852">
                  <c:v>5.7450242650295626</c:v>
                </c:pt>
                <c:pt idx="853">
                  <c:v>5.7384112036133645</c:v>
                </c:pt>
                <c:pt idx="854">
                  <c:v>5.7318133509004348</c:v>
                </c:pt>
                <c:pt idx="855">
                  <c:v>5.7252306544798381</c:v>
                </c:pt>
                <c:pt idx="856">
                  <c:v>5.7186630621811112</c:v>
                </c:pt>
                <c:pt idx="857">
                  <c:v>5.7121105220730275</c:v>
                </c:pt>
                <c:pt idx="858">
                  <c:v>5.7055729824621872</c:v>
                </c:pt>
                <c:pt idx="859">
                  <c:v>5.6990503918916158</c:v>
                </c:pt>
                <c:pt idx="860">
                  <c:v>5.6925426991394588</c:v>
                </c:pt>
                <c:pt idx="861">
                  <c:v>5.6860498532177015</c:v>
                </c:pt>
                <c:pt idx="862">
                  <c:v>5.6795718033706333</c:v>
                </c:pt>
                <c:pt idx="863">
                  <c:v>5.6731084990737655</c:v>
                </c:pt>
                <c:pt idx="864">
                  <c:v>5.666659890032399</c:v>
                </c:pt>
                <c:pt idx="865">
                  <c:v>5.6602259261802672</c:v>
                </c:pt>
                <c:pt idx="866">
                  <c:v>5.6538065576783652</c:v>
                </c:pt>
                <c:pt idx="867">
                  <c:v>5.6474017349135739</c:v>
                </c:pt>
                <c:pt idx="868">
                  <c:v>5.6410114084974374</c:v>
                </c:pt>
                <c:pt idx="869">
                  <c:v>5.6346355292647603</c:v>
                </c:pt>
                <c:pt idx="870">
                  <c:v>5.6282740482725835</c:v>
                </c:pt>
                <c:pt idx="871">
                  <c:v>5.6219269167987083</c:v>
                </c:pt>
                <c:pt idx="872">
                  <c:v>5.6155940863405815</c:v>
                </c:pt>
                <c:pt idx="873">
                  <c:v>5.6092755086140054</c:v>
                </c:pt>
                <c:pt idx="874">
                  <c:v>5.6029711355518925</c:v>
                </c:pt>
                <c:pt idx="875">
                  <c:v>5.5966809193031173</c:v>
                </c:pt>
                <c:pt idx="876">
                  <c:v>5.5904048122312178</c:v>
                </c:pt>
                <c:pt idx="877">
                  <c:v>5.5841427669133266</c:v>
                </c:pt>
                <c:pt idx="878">
                  <c:v>5.577894736138802</c:v>
                </c:pt>
                <c:pt idx="879">
                  <c:v>5.5716606729081519</c:v>
                </c:pt>
                <c:pt idx="880">
                  <c:v>5.5654405304318377</c:v>
                </c:pt>
                <c:pt idx="881">
                  <c:v>5.559234262129058</c:v>
                </c:pt>
                <c:pt idx="882">
                  <c:v>5.5530418216267234</c:v>
                </c:pt>
                <c:pt idx="883">
                  <c:v>5.5468631627580622</c:v>
                </c:pt>
                <c:pt idx="884">
                  <c:v>5.5406982395617357</c:v>
                </c:pt>
                <c:pt idx="885">
                  <c:v>5.5345470062804791</c:v>
                </c:pt>
                <c:pt idx="886">
                  <c:v>5.5284094173601064</c:v>
                </c:pt>
                <c:pt idx="887">
                  <c:v>5.5222854274483186</c:v>
                </c:pt>
                <c:pt idx="888">
                  <c:v>5.5161749913936804</c:v>
                </c:pt>
                <c:pt idx="889">
                  <c:v>5.5100780642443521</c:v>
                </c:pt>
                <c:pt idx="890">
                  <c:v>5.503994601247105</c:v>
                </c:pt>
                <c:pt idx="891">
                  <c:v>5.4979245578462166</c:v>
                </c:pt>
                <c:pt idx="892">
                  <c:v>5.4918678896823145</c:v>
                </c:pt>
                <c:pt idx="893">
                  <c:v>5.4858245525914091</c:v>
                </c:pt>
                <c:pt idx="894">
                  <c:v>5.479794502603669</c:v>
                </c:pt>
                <c:pt idx="895">
                  <c:v>5.4737776959424815</c:v>
                </c:pt>
                <c:pt idx="896">
                  <c:v>5.4677740890233633</c:v>
                </c:pt>
                <c:pt idx="897">
                  <c:v>5.4617836384528546</c:v>
                </c:pt>
                <c:pt idx="898">
                  <c:v>5.4558063010275557</c:v>
                </c:pt>
                <c:pt idx="899">
                  <c:v>5.4498420337330327</c:v>
                </c:pt>
                <c:pt idx="900">
                  <c:v>5.4438907937427388</c:v>
                </c:pt>
                <c:pt idx="901">
                  <c:v>5.4379525384171199</c:v>
                </c:pt>
                <c:pt idx="902">
                  <c:v>5.4320272253025195</c:v>
                </c:pt>
                <c:pt idx="903">
                  <c:v>5.426114812130062</c:v>
                </c:pt>
                <c:pt idx="904">
                  <c:v>5.4202152568149273</c:v>
                </c:pt>
                <c:pt idx="905">
                  <c:v>5.414328517455048</c:v>
                </c:pt>
                <c:pt idx="906">
                  <c:v>5.4084545523302641</c:v>
                </c:pt>
                <c:pt idx="907">
                  <c:v>5.4025933199013583</c:v>
                </c:pt>
                <c:pt idx="908">
                  <c:v>5.396744778809051</c:v>
                </c:pt>
                <c:pt idx="909">
                  <c:v>5.3909088878729952</c:v>
                </c:pt>
                <c:pt idx="910">
                  <c:v>5.385085606090767</c:v>
                </c:pt>
                <c:pt idx="911">
                  <c:v>5.3792748926370626</c:v>
                </c:pt>
                <c:pt idx="912">
                  <c:v>5.3734767068626255</c:v>
                </c:pt>
                <c:pt idx="913">
                  <c:v>5.3676910082932672</c:v>
                </c:pt>
                <c:pt idx="914">
                  <c:v>5.3619177566290359</c:v>
                </c:pt>
                <c:pt idx="915">
                  <c:v>5.3561569117432279</c:v>
                </c:pt>
                <c:pt idx="916">
                  <c:v>5.3504084336813946</c:v>
                </c:pt>
                <c:pt idx="917">
                  <c:v>5.3446722826605191</c:v>
                </c:pt>
                <c:pt idx="918">
                  <c:v>5.3389484190680792</c:v>
                </c:pt>
                <c:pt idx="919">
                  <c:v>5.3332368034610775</c:v>
                </c:pt>
                <c:pt idx="920">
                  <c:v>5.3275373965651482</c:v>
                </c:pt>
                <c:pt idx="921">
                  <c:v>5.3218501592737599</c:v>
                </c:pt>
                <c:pt idx="922">
                  <c:v>5.3161750526471305</c:v>
                </c:pt>
                <c:pt idx="923">
                  <c:v>5.3105120379115514</c:v>
                </c:pt>
                <c:pt idx="924">
                  <c:v>5.3048610764583062</c:v>
                </c:pt>
                <c:pt idx="925">
                  <c:v>5.2992221298429607</c:v>
                </c:pt>
                <c:pt idx="926">
                  <c:v>5.2935951597844131</c:v>
                </c:pt>
                <c:pt idx="927">
                  <c:v>5.2879801281639471</c:v>
                </c:pt>
                <c:pt idx="928">
                  <c:v>5.2823769970245191</c:v>
                </c:pt>
                <c:pt idx="929">
                  <c:v>5.2767857285698785</c:v>
                </c:pt>
                <c:pt idx="930">
                  <c:v>5.2712062851635801</c:v>
                </c:pt>
                <c:pt idx="931">
                  <c:v>5.2656386293283113</c:v>
                </c:pt>
                <c:pt idx="932">
                  <c:v>5.2600827237449312</c:v>
                </c:pt>
                <c:pt idx="933">
                  <c:v>5.2545385312517299</c:v>
                </c:pt>
                <c:pt idx="934">
                  <c:v>5.2490060148435109</c:v>
                </c:pt>
                <c:pt idx="935">
                  <c:v>5.2434851376707998</c:v>
                </c:pt>
                <c:pt idx="936">
                  <c:v>5.2379758630391038</c:v>
                </c:pt>
                <c:pt idx="937">
                  <c:v>5.2324781544079526</c:v>
                </c:pt>
                <c:pt idx="938">
                  <c:v>5.2269919753901855</c:v>
                </c:pt>
                <c:pt idx="939">
                  <c:v>5.2215172897511932</c:v>
                </c:pt>
                <c:pt idx="940">
                  <c:v>5.2160540614079727</c:v>
                </c:pt>
                <c:pt idx="941">
                  <c:v>5.2106022544284665</c:v>
                </c:pt>
                <c:pt idx="942">
                  <c:v>5.205161833030683</c:v>
                </c:pt>
                <c:pt idx="943">
                  <c:v>5.1997327615820383</c:v>
                </c:pt>
                <c:pt idx="944">
                  <c:v>5.1943150045983737</c:v>
                </c:pt>
                <c:pt idx="945">
                  <c:v>5.18890852674346</c:v>
                </c:pt>
                <c:pt idx="946">
                  <c:v>5.183513292827918</c:v>
                </c:pt>
                <c:pt idx="947">
                  <c:v>5.1781292678087274</c:v>
                </c:pt>
                <c:pt idx="948">
                  <c:v>5.1727564167882658</c:v>
                </c:pt>
                <c:pt idx="949">
                  <c:v>5.1673947050136944</c:v>
                </c:pt>
                <c:pt idx="950">
                  <c:v>5.1620440978761621</c:v>
                </c:pt>
                <c:pt idx="951">
                  <c:v>5.1567045609100237</c:v>
                </c:pt>
                <c:pt idx="952">
                  <c:v>5.1513760597921063</c:v>
                </c:pt>
                <c:pt idx="953">
                  <c:v>5.1460585603410571</c:v>
                </c:pt>
                <c:pt idx="954">
                  <c:v>5.1407520285165242</c:v>
                </c:pt>
                <c:pt idx="955">
                  <c:v>5.1354564304183858</c:v>
                </c:pt>
                <c:pt idx="956">
                  <c:v>5.1301717322862386</c:v>
                </c:pt>
                <c:pt idx="957">
                  <c:v>5.1248979004983974</c:v>
                </c:pt>
                <c:pt idx="958">
                  <c:v>5.1196349015714082</c:v>
                </c:pt>
                <c:pt idx="959">
                  <c:v>5.114382702159288</c:v>
                </c:pt>
                <c:pt idx="960">
                  <c:v>5.1091412690526905</c:v>
                </c:pt>
                <c:pt idx="961">
                  <c:v>5.1039105691783604</c:v>
                </c:pt>
                <c:pt idx="962">
                  <c:v>5.0986905695983618</c:v>
                </c:pt>
                <c:pt idx="963">
                  <c:v>5.0934812375094225</c:v>
                </c:pt>
                <c:pt idx="964">
                  <c:v>5.0882825402422389</c:v>
                </c:pt>
                <c:pt idx="965">
                  <c:v>5.08309444526075</c:v>
                </c:pt>
                <c:pt idx="966">
                  <c:v>5.0779169201615044</c:v>
                </c:pt>
                <c:pt idx="967">
                  <c:v>5.0727499326730046</c:v>
                </c:pt>
                <c:pt idx="968">
                  <c:v>5.0675934506549103</c:v>
                </c:pt>
                <c:pt idx="969">
                  <c:v>5.0624474420976009</c:v>
                </c:pt>
                <c:pt idx="970">
                  <c:v>5.057311875121262</c:v>
                </c:pt>
                <c:pt idx="971">
                  <c:v>5.0521867179754434</c:v>
                </c:pt>
                <c:pt idx="972">
                  <c:v>5.0470719390381635</c:v>
                </c:pt>
                <c:pt idx="973">
                  <c:v>5.0419675068155536</c:v>
                </c:pt>
                <c:pt idx="974">
                  <c:v>5.0368733899409834</c:v>
                </c:pt>
                <c:pt idx="975">
                  <c:v>5.0317895571744762</c:v>
                </c:pt>
                <c:pt idx="976">
                  <c:v>5.0267159774021311</c:v>
                </c:pt>
                <c:pt idx="977">
                  <c:v>5.0216526196354012</c:v>
                </c:pt>
                <c:pt idx="978">
                  <c:v>5.0165994530104925</c:v>
                </c:pt>
                <c:pt idx="979">
                  <c:v>5.0115564467878322</c:v>
                </c:pt>
                <c:pt idx="980">
                  <c:v>5.0065235703512672</c:v>
                </c:pt>
                <c:pt idx="981">
                  <c:v>5.0015007932075681</c:v>
                </c:pt>
                <c:pt idx="982">
                  <c:v>4.9964880849858311</c:v>
                </c:pt>
                <c:pt idx="983">
                  <c:v>4.9914854154367099</c:v>
                </c:pt>
                <c:pt idx="984">
                  <c:v>4.986492754432045</c:v>
                </c:pt>
                <c:pt idx="985">
                  <c:v>4.981510071964073</c:v>
                </c:pt>
                <c:pt idx="986">
                  <c:v>4.9765373381447811</c:v>
                </c:pt>
                <c:pt idx="987">
                  <c:v>4.9715745232055886</c:v>
                </c:pt>
                <c:pt idx="988">
                  <c:v>4.9666215974964603</c:v>
                </c:pt>
                <c:pt idx="989">
                  <c:v>4.9616785314854237</c:v>
                </c:pt>
                <c:pt idx="990">
                  <c:v>4.9567452957580533</c:v>
                </c:pt>
                <c:pt idx="991">
                  <c:v>4.9518218610167448</c:v>
                </c:pt>
                <c:pt idx="992">
                  <c:v>4.9469081980802754</c:v>
                </c:pt>
                <c:pt idx="993">
                  <c:v>4.9420042778831377</c:v>
                </c:pt>
                <c:pt idx="994">
                  <c:v>4.9371100714749341</c:v>
                </c:pt>
                <c:pt idx="995">
                  <c:v>4.9322255500199779</c:v>
                </c:pt>
                <c:pt idx="996">
                  <c:v>4.9273506847965187</c:v>
                </c:pt>
                <c:pt idx="997">
                  <c:v>4.922485447196312</c:v>
                </c:pt>
                <c:pt idx="998">
                  <c:v>4.9176298087240129</c:v>
                </c:pt>
                <c:pt idx="999">
                  <c:v>4.9127837409966038</c:v>
                </c:pt>
                <c:pt idx="1000">
                  <c:v>4.9079472157429302</c:v>
                </c:pt>
                <c:pt idx="1001">
                  <c:v>4.9031202048029874</c:v>
                </c:pt>
                <c:pt idx="1002">
                  <c:v>4.8983026801275935</c:v>
                </c:pt>
                <c:pt idx="1003">
                  <c:v>4.893494613777575</c:v>
                </c:pt>
                <c:pt idx="1004">
                  <c:v>4.8886959779235379</c:v>
                </c:pt>
                <c:pt idx="1005">
                  <c:v>4.8839067448450537</c:v>
                </c:pt>
                <c:pt idx="1006">
                  <c:v>4.8791268869302291</c:v>
                </c:pt>
                <c:pt idx="1007">
                  <c:v>4.8743563766752969</c:v>
                </c:pt>
                <c:pt idx="1008">
                  <c:v>4.8695951866838749</c:v>
                </c:pt>
                <c:pt idx="1009">
                  <c:v>4.8648432896665659</c:v>
                </c:pt>
                <c:pt idx="1010">
                  <c:v>4.8601006584404454</c:v>
                </c:pt>
                <c:pt idx="1011">
                  <c:v>4.8553672659284954</c:v>
                </c:pt>
                <c:pt idx="1012">
                  <c:v>4.8506430851590565</c:v>
                </c:pt>
                <c:pt idx="1013">
                  <c:v>4.845928089265497</c:v>
                </c:pt>
                <c:pt idx="1014">
                  <c:v>4.8412222514853998</c:v>
                </c:pt>
                <c:pt idx="1015">
                  <c:v>4.8365255451603577</c:v>
                </c:pt>
                <c:pt idx="1016">
                  <c:v>4.8318379437352661</c:v>
                </c:pt>
                <c:pt idx="1017">
                  <c:v>4.8271594207579129</c:v>
                </c:pt>
                <c:pt idx="1018">
                  <c:v>4.8224899498784781</c:v>
                </c:pt>
                <c:pt idx="1019">
                  <c:v>4.8178295048490165</c:v>
                </c:pt>
                <c:pt idx="1020">
                  <c:v>4.8131780595229916</c:v>
                </c:pt>
                <c:pt idx="1021">
                  <c:v>4.8085355878546938</c:v>
                </c:pt>
                <c:pt idx="1022">
                  <c:v>4.8039020638989047</c:v>
                </c:pt>
                <c:pt idx="1023">
                  <c:v>4.7992774618103518</c:v>
                </c:pt>
                <c:pt idx="1024">
                  <c:v>4.7946617558430979</c:v>
                </c:pt>
                <c:pt idx="1025">
                  <c:v>4.7900549203503395</c:v>
                </c:pt>
                <c:pt idx="1026">
                  <c:v>4.7854569297836198</c:v>
                </c:pt>
                <c:pt idx="1027">
                  <c:v>4.7808677586925992</c:v>
                </c:pt>
                <c:pt idx="1028">
                  <c:v>4.776287381724436</c:v>
                </c:pt>
                <c:pt idx="1029">
                  <c:v>4.7717157736234785</c:v>
                </c:pt>
                <c:pt idx="1030">
                  <c:v>4.7671529092305258</c:v>
                </c:pt>
                <c:pt idx="1031">
                  <c:v>4.7625987634827469</c:v>
                </c:pt>
                <c:pt idx="1032">
                  <c:v>4.7580533114128407</c:v>
                </c:pt>
                <c:pt idx="1033">
                  <c:v>4.753516528148821</c:v>
                </c:pt>
                <c:pt idx="1034">
                  <c:v>4.7489883889134781</c:v>
                </c:pt>
                <c:pt idx="1035">
                  <c:v>4.7444688690240335</c:v>
                </c:pt>
                <c:pt idx="1036">
                  <c:v>4.7399579438914534</c:v>
                </c:pt>
                <c:pt idx="1037">
                  <c:v>4.7354555890202557</c:v>
                </c:pt>
                <c:pt idx="1038">
                  <c:v>4.7309617800079478</c:v>
                </c:pt>
                <c:pt idx="1039">
                  <c:v>4.7264764925445251</c:v>
                </c:pt>
                <c:pt idx="1040">
                  <c:v>4.7219997024121891</c:v>
                </c:pt>
                <c:pt idx="1041">
                  <c:v>4.717531385484838</c:v>
                </c:pt>
                <c:pt idx="1042">
                  <c:v>4.7130715177275535</c:v>
                </c:pt>
                <c:pt idx="1043">
                  <c:v>4.708620075196289</c:v>
                </c:pt>
                <c:pt idx="1044">
                  <c:v>4.7041770340373903</c:v>
                </c:pt>
                <c:pt idx="1045">
                  <c:v>4.6997423704871499</c:v>
                </c:pt>
                <c:pt idx="1046">
                  <c:v>4.6953160608713951</c:v>
                </c:pt>
                <c:pt idx="1047">
                  <c:v>4.6908980816051455</c:v>
                </c:pt>
                <c:pt idx="1048">
                  <c:v>4.6864884091920578</c:v>
                </c:pt>
                <c:pt idx="1049">
                  <c:v>4.6820870202240865</c:v>
                </c:pt>
                <c:pt idx="1050">
                  <c:v>4.6776938913810726</c:v>
                </c:pt>
                <c:pt idx="1051">
                  <c:v>4.6733089994303265</c:v>
                </c:pt>
                <c:pt idx="1052">
                  <c:v>4.6689323212261762</c:v>
                </c:pt>
                <c:pt idx="1053">
                  <c:v>4.6645638337096669</c:v>
                </c:pt>
                <c:pt idx="1054">
                  <c:v>4.6602035139079687</c:v>
                </c:pt>
                <c:pt idx="1055">
                  <c:v>4.6558513389342009</c:v>
                </c:pt>
                <c:pt idx="1056">
                  <c:v>4.6515072859868543</c:v>
                </c:pt>
                <c:pt idx="1057">
                  <c:v>4.6471713323494699</c:v>
                </c:pt>
                <c:pt idx="1058">
                  <c:v>4.6428434553902314</c:v>
                </c:pt>
                <c:pt idx="1059">
                  <c:v>4.6385236325615793</c:v>
                </c:pt>
                <c:pt idx="1060">
                  <c:v>4.6342118413997673</c:v>
                </c:pt>
                <c:pt idx="1061">
                  <c:v>4.6299080595246087</c:v>
                </c:pt>
                <c:pt idx="1062">
                  <c:v>4.6256122646389022</c:v>
                </c:pt>
                <c:pt idx="1063">
                  <c:v>4.6213244345281792</c:v>
                </c:pt>
                <c:pt idx="1064">
                  <c:v>4.617044547060253</c:v>
                </c:pt>
                <c:pt idx="1065">
                  <c:v>4.6127725801849406</c:v>
                </c:pt>
                <c:pt idx="1066">
                  <c:v>4.6085085119335512</c:v>
                </c:pt>
                <c:pt idx="1067">
                  <c:v>4.604252320418559</c:v>
                </c:pt>
                <c:pt idx="1068">
                  <c:v>4.6000039838332665</c:v>
                </c:pt>
                <c:pt idx="1069">
                  <c:v>4.5957634804513816</c:v>
                </c:pt>
                <c:pt idx="1070">
                  <c:v>4.5915307886266721</c:v>
                </c:pt>
                <c:pt idx="1071">
                  <c:v>4.587305886792679</c:v>
                </c:pt>
                <c:pt idx="1072">
                  <c:v>4.5830887534621034</c:v>
                </c:pt>
                <c:pt idx="1073">
                  <c:v>4.5788793672266914</c:v>
                </c:pt>
                <c:pt idx="1074">
                  <c:v>4.574677706756848</c:v>
                </c:pt>
                <c:pt idx="1075">
                  <c:v>4.570483750801122</c:v>
                </c:pt>
                <c:pt idx="1076">
                  <c:v>4.5662974781859553</c:v>
                </c:pt>
                <c:pt idx="1077">
                  <c:v>4.5621188678153013</c:v>
                </c:pt>
                <c:pt idx="1078">
                  <c:v>4.5579478986703412</c:v>
                </c:pt>
                <c:pt idx="1079">
                  <c:v>4.5537845498089959</c:v>
                </c:pt>
                <c:pt idx="1080">
                  <c:v>4.5496288003656833</c:v>
                </c:pt>
                <c:pt idx="1081">
                  <c:v>4.5454806295509256</c:v>
                </c:pt>
                <c:pt idx="1082">
                  <c:v>4.5413400166510405</c:v>
                </c:pt>
                <c:pt idx="1083">
                  <c:v>4.5372069410277192</c:v>
                </c:pt>
                <c:pt idx="1084">
                  <c:v>4.533081382117774</c:v>
                </c:pt>
                <c:pt idx="1085">
                  <c:v>4.528963319432691</c:v>
                </c:pt>
                <c:pt idx="1086">
                  <c:v>4.5248527325584771</c:v>
                </c:pt>
                <c:pt idx="1087">
                  <c:v>4.5207496011550443</c:v>
                </c:pt>
                <c:pt idx="1088">
                  <c:v>4.5166539049561862</c:v>
                </c:pt>
                <c:pt idx="1089">
                  <c:v>4.5125656237689649</c:v>
                </c:pt>
                <c:pt idx="1090">
                  <c:v>4.5084847374735606</c:v>
                </c:pt>
                <c:pt idx="1091">
                  <c:v>4.5044112260229152</c:v>
                </c:pt>
                <c:pt idx="1092">
                  <c:v>4.5003450694422478</c:v>
                </c:pt>
                <c:pt idx="1093">
                  <c:v>4.4962862478290075</c:v>
                </c:pt>
                <c:pt idx="1094">
                  <c:v>4.4922347413522816</c:v>
                </c:pt>
                <c:pt idx="1095">
                  <c:v>4.4881905302526519</c:v>
                </c:pt>
                <c:pt idx="1096">
                  <c:v>4.4841535948417661</c:v>
                </c:pt>
                <c:pt idx="1097">
                  <c:v>4.4801239155020589</c:v>
                </c:pt>
                <c:pt idx="1098">
                  <c:v>4.4761014726864641</c:v>
                </c:pt>
                <c:pt idx="1099">
                  <c:v>4.4720862469180274</c:v>
                </c:pt>
                <c:pt idx="1100">
                  <c:v>4.4680782187896577</c:v>
                </c:pt>
                <c:pt idx="1101">
                  <c:v>4.4640773689638049</c:v>
                </c:pt>
                <c:pt idx="1102">
                  <c:v>4.4600836781720723</c:v>
                </c:pt>
                <c:pt idx="1103">
                  <c:v>4.4560971272150685</c:v>
                </c:pt>
                <c:pt idx="1104">
                  <c:v>4.4521176969618805</c:v>
                </c:pt>
                <c:pt idx="1105">
                  <c:v>4.4481453683499632</c:v>
                </c:pt>
                <c:pt idx="1106">
                  <c:v>4.4441801223847444</c:v>
                </c:pt>
                <c:pt idx="1107">
                  <c:v>4.4402219401393106</c:v>
                </c:pt>
                <c:pt idx="1108">
                  <c:v>4.4362708027541826</c:v>
                </c:pt>
                <c:pt idx="1109">
                  <c:v>4.4323266914368658</c:v>
                </c:pt>
                <c:pt idx="1110">
                  <c:v>4.4283895874617949</c:v>
                </c:pt>
                <c:pt idx="1111">
                  <c:v>4.4244594721697457</c:v>
                </c:pt>
                <c:pt idx="1112">
                  <c:v>4.4205363269677829</c:v>
                </c:pt>
                <c:pt idx="1113">
                  <c:v>4.4166201333288422</c:v>
                </c:pt>
                <c:pt idx="1114">
                  <c:v>4.4127108727914335</c:v>
                </c:pt>
                <c:pt idx="1115">
                  <c:v>4.4088085269594686</c:v>
                </c:pt>
                <c:pt idx="1116">
                  <c:v>4.4049130775017895</c:v>
                </c:pt>
                <c:pt idx="1117">
                  <c:v>4.4010245061520674</c:v>
                </c:pt>
                <c:pt idx="1118">
                  <c:v>4.3971427947083592</c:v>
                </c:pt>
                <c:pt idx="1119">
                  <c:v>4.3932679250329398</c:v>
                </c:pt>
                <c:pt idx="1120">
                  <c:v>4.3893998790519726</c:v>
                </c:pt>
                <c:pt idx="1121">
                  <c:v>4.3855386387551825</c:v>
                </c:pt>
                <c:pt idx="1122">
                  <c:v>4.3816841861956792</c:v>
                </c:pt>
                <c:pt idx="1123">
                  <c:v>4.3778365034895943</c:v>
                </c:pt>
                <c:pt idx="1124">
                  <c:v>4.3739955728158639</c:v>
                </c:pt>
                <c:pt idx="1125">
                  <c:v>4.3701613764159077</c:v>
                </c:pt>
                <c:pt idx="1126">
                  <c:v>4.3663338965933338</c:v>
                </c:pt>
                <c:pt idx="1127">
                  <c:v>4.3625131157137602</c:v>
                </c:pt>
                <c:pt idx="1128">
                  <c:v>4.358699016204417</c:v>
                </c:pt>
                <c:pt idx="1129">
                  <c:v>4.3548915805540664</c:v>
                </c:pt>
                <c:pt idx="1130">
                  <c:v>4.3510907913124752</c:v>
                </c:pt>
                <c:pt idx="1131">
                  <c:v>4.3472966310903907</c:v>
                </c:pt>
                <c:pt idx="1132">
                  <c:v>4.3435090825590956</c:v>
                </c:pt>
                <c:pt idx="1133">
                  <c:v>4.3397281284503384</c:v>
                </c:pt>
                <c:pt idx="1134">
                  <c:v>4.33595375155579</c:v>
                </c:pt>
                <c:pt idx="1135">
                  <c:v>4.3321859347271143</c:v>
                </c:pt>
                <c:pt idx="1136">
                  <c:v>4.3284246608754122</c:v>
                </c:pt>
                <c:pt idx="1137">
                  <c:v>4.3246699129711406</c:v>
                </c:pt>
                <c:pt idx="1138">
                  <c:v>4.3209216740438112</c:v>
                </c:pt>
                <c:pt idx="1139">
                  <c:v>4.317179927181777</c:v>
                </c:pt>
                <c:pt idx="1140">
                  <c:v>4.3134446555318062</c:v>
                </c:pt>
                <c:pt idx="1141">
                  <c:v>4.3097158422990569</c:v>
                </c:pt>
                <c:pt idx="1142">
                  <c:v>4.3059934707466949</c:v>
                </c:pt>
                <c:pt idx="1143">
                  <c:v>4.3022775241956603</c:v>
                </c:pt>
                <c:pt idx="1144">
                  <c:v>4.2985679860244232</c:v>
                </c:pt>
                <c:pt idx="1145">
                  <c:v>4.2948648396687839</c:v>
                </c:pt>
                <c:pt idx="1146">
                  <c:v>4.2911680686215545</c:v>
                </c:pt>
                <c:pt idx="1147">
                  <c:v>4.2874776564323325</c:v>
                </c:pt>
                <c:pt idx="1148">
                  <c:v>4.2837935867072501</c:v>
                </c:pt>
                <c:pt idx="1149">
                  <c:v>4.2801158431088107</c:v>
                </c:pt>
                <c:pt idx="1150">
                  <c:v>4.2764444093555722</c:v>
                </c:pt>
                <c:pt idx="1151">
                  <c:v>4.2727792692218136</c:v>
                </c:pt>
                <c:pt idx="1152">
                  <c:v>4.2691204065375237</c:v>
                </c:pt>
                <c:pt idx="1153">
                  <c:v>4.2654678051880337</c:v>
                </c:pt>
                <c:pt idx="1154">
                  <c:v>4.2618214491137021</c:v>
                </c:pt>
                <c:pt idx="1155">
                  <c:v>4.2581813223098814</c:v>
                </c:pt>
                <c:pt idx="1156">
                  <c:v>4.2545474088264372</c:v>
                </c:pt>
                <c:pt idx="1157">
                  <c:v>4.2509196927677504</c:v>
                </c:pt>
                <c:pt idx="1158">
                  <c:v>4.2472981582923302</c:v>
                </c:pt>
                <c:pt idx="1159">
                  <c:v>4.2436827896126594</c:v>
                </c:pt>
                <c:pt idx="1160">
                  <c:v>4.2400735709949275</c:v>
                </c:pt>
                <c:pt idx="1161">
                  <c:v>4.2364704867587806</c:v>
                </c:pt>
                <c:pt idx="1162">
                  <c:v>4.2328735212771997</c:v>
                </c:pt>
                <c:pt idx="1163">
                  <c:v>4.2292826589761701</c:v>
                </c:pt>
                <c:pt idx="1164">
                  <c:v>4.2256978843344228</c:v>
                </c:pt>
                <c:pt idx="1165">
                  <c:v>4.2221191818834196</c:v>
                </c:pt>
                <c:pt idx="1166">
                  <c:v>4.2185465362068513</c:v>
                </c:pt>
                <c:pt idx="1167">
                  <c:v>4.2149799319406167</c:v>
                </c:pt>
                <c:pt idx="1168">
                  <c:v>4.2114193537725377</c:v>
                </c:pt>
                <c:pt idx="1169">
                  <c:v>4.2078647864421228</c:v>
                </c:pt>
                <c:pt idx="1170">
                  <c:v>4.2043162147404205</c:v>
                </c:pt>
                <c:pt idx="1171">
                  <c:v>4.2007736235096509</c:v>
                </c:pt>
                <c:pt idx="1172">
                  <c:v>4.1972369976431914</c:v>
                </c:pt>
                <c:pt idx="1173">
                  <c:v>4.1937063220852107</c:v>
                </c:pt>
                <c:pt idx="1174">
                  <c:v>4.190181581830478</c:v>
                </c:pt>
                <c:pt idx="1175">
                  <c:v>4.1866627619242101</c:v>
                </c:pt>
                <c:pt idx="1176">
                  <c:v>4.1831498474618396</c:v>
                </c:pt>
                <c:pt idx="1177">
                  <c:v>4.1796428235887584</c:v>
                </c:pt>
                <c:pt idx="1178">
                  <c:v>4.1761416755001637</c:v>
                </c:pt>
                <c:pt idx="1179">
                  <c:v>4.1726463884407599</c:v>
                </c:pt>
                <c:pt idx="1180">
                  <c:v>4.1691569477047379</c:v>
                </c:pt>
                <c:pt idx="1181">
                  <c:v>4.1656733386353793</c:v>
                </c:pt>
                <c:pt idx="1182">
                  <c:v>4.1621955466248677</c:v>
                </c:pt>
                <c:pt idx="1183">
                  <c:v>4.158723557114226</c:v>
                </c:pt>
                <c:pt idx="1184">
                  <c:v>4.1552573555929966</c:v>
                </c:pt>
                <c:pt idx="1185">
                  <c:v>4.1517969275990447</c:v>
                </c:pt>
                <c:pt idx="1186">
                  <c:v>4.1483422587184009</c:v>
                </c:pt>
                <c:pt idx="1187">
                  <c:v>4.1448933345850332</c:v>
                </c:pt>
                <c:pt idx="1188">
                  <c:v>4.1414501408806572</c:v>
                </c:pt>
                <c:pt idx="1189">
                  <c:v>4.138012663334548</c:v>
                </c:pt>
                <c:pt idx="1190">
                  <c:v>4.1345808877232688</c:v>
                </c:pt>
                <c:pt idx="1191">
                  <c:v>4.1311547998705906</c:v>
                </c:pt>
                <c:pt idx="1192">
                  <c:v>4.1277343856472273</c:v>
                </c:pt>
                <c:pt idx="1193">
                  <c:v>4.1243196309707084</c:v>
                </c:pt>
                <c:pt idx="1194">
                  <c:v>4.1209105218050244</c:v>
                </c:pt>
                <c:pt idx="1195">
                  <c:v>4.1175070441606305</c:v>
                </c:pt>
                <c:pt idx="1196">
                  <c:v>4.1141091840941222</c:v>
                </c:pt>
                <c:pt idx="1197">
                  <c:v>4.1107169277081406</c:v>
                </c:pt>
                <c:pt idx="1198">
                  <c:v>4.1073302611510805</c:v>
                </c:pt>
                <c:pt idx="1199">
                  <c:v>4.103949170616966</c:v>
                </c:pt>
                <c:pt idx="1200">
                  <c:v>4.1005736423452541</c:v>
                </c:pt>
                <c:pt idx="1201">
                  <c:v>4.0972036626206769</c:v>
                </c:pt>
                <c:pt idx="1202">
                  <c:v>4.0938392177729845</c:v>
                </c:pt>
                <c:pt idx="1203">
                  <c:v>4.090480294176813</c:v>
                </c:pt>
                <c:pt idx="1204">
                  <c:v>4.0871268782514933</c:v>
                </c:pt>
                <c:pt idx="1205">
                  <c:v>4.0837789564608284</c:v>
                </c:pt>
                <c:pt idx="1206">
                  <c:v>4.0804365153129964</c:v>
                </c:pt>
                <c:pt idx="1207">
                  <c:v>4.0770995413602567</c:v>
                </c:pt>
                <c:pt idx="1208">
                  <c:v>4.0737680211989247</c:v>
                </c:pt>
                <c:pt idx="1209">
                  <c:v>4.0704419414689808</c:v>
                </c:pt>
                <c:pt idx="1210">
                  <c:v>4.0671212888541035</c:v>
                </c:pt>
                <c:pt idx="1211">
                  <c:v>4.0638060500813511</c:v>
                </c:pt>
                <c:pt idx="1212">
                  <c:v>4.0604962119210297</c:v>
                </c:pt>
                <c:pt idx="1213">
                  <c:v>4.057191761186532</c:v>
                </c:pt>
                <c:pt idx="1214">
                  <c:v>4.0538926847341488</c:v>
                </c:pt>
                <c:pt idx="1215">
                  <c:v>4.0505989694628699</c:v>
                </c:pt>
                <c:pt idx="1216">
                  <c:v>4.047310602314294</c:v>
                </c:pt>
                <c:pt idx="1217">
                  <c:v>4.0440275702723323</c:v>
                </c:pt>
                <c:pt idx="1218">
                  <c:v>4.0407498603630829</c:v>
                </c:pt>
                <c:pt idx="1219">
                  <c:v>4.0374774596548084</c:v>
                </c:pt>
                <c:pt idx="1220">
                  <c:v>4.0342103552574979</c:v>
                </c:pt>
                <c:pt idx="1221">
                  <c:v>4.0309485343229152</c:v>
                </c:pt>
                <c:pt idx="1222">
                  <c:v>4.0276919840443011</c:v>
                </c:pt>
                <c:pt idx="1223">
                  <c:v>4.0244406916562818</c:v>
                </c:pt>
                <c:pt idx="1224">
                  <c:v>4.0211946444346731</c:v>
                </c:pt>
                <c:pt idx="1225">
                  <c:v>4.0179538296962853</c:v>
                </c:pt>
                <c:pt idx="1226">
                  <c:v>4.0147182347988677</c:v>
                </c:pt>
                <c:pt idx="1227">
                  <c:v>4.011487847140808</c:v>
                </c:pt>
                <c:pt idx="1228">
                  <c:v>4.0082626541610074</c:v>
                </c:pt>
                <c:pt idx="1229">
                  <c:v>4.0050426433388218</c:v>
                </c:pt>
                <c:pt idx="1230">
                  <c:v>4.0018278021936959</c:v>
                </c:pt>
                <c:pt idx="1231">
                  <c:v>3.9986181182852096</c:v>
                </c:pt>
                <c:pt idx="1232">
                  <c:v>3.9954135792128089</c:v>
                </c:pt>
                <c:pt idx="1233">
                  <c:v>3.9922141726156846</c:v>
                </c:pt>
                <c:pt idx="1234">
                  <c:v>3.9890198861725077</c:v>
                </c:pt>
                <c:pt idx="1235">
                  <c:v>3.9858307076014694</c:v>
                </c:pt>
                <c:pt idx="1236">
                  <c:v>3.9826466246599876</c:v>
                </c:pt>
                <c:pt idx="1237">
                  <c:v>3.9794676251445096</c:v>
                </c:pt>
                <c:pt idx="1238">
                  <c:v>3.9762936968904872</c:v>
                </c:pt>
                <c:pt idx="1239">
                  <c:v>3.9731248277721134</c:v>
                </c:pt>
                <c:pt idx="1240">
                  <c:v>3.9699610057022636</c:v>
                </c:pt>
                <c:pt idx="1241">
                  <c:v>3.9668022186322314</c:v>
                </c:pt>
                <c:pt idx="1242">
                  <c:v>3.9636484545516693</c:v>
                </c:pt>
                <c:pt idx="1243">
                  <c:v>3.9604997014883918</c:v>
                </c:pt>
                <c:pt idx="1244">
                  <c:v>3.9573559475082511</c:v>
                </c:pt>
                <c:pt idx="1245">
                  <c:v>3.9542171807149042</c:v>
                </c:pt>
                <c:pt idx="1246">
                  <c:v>3.9510833892498232</c:v>
                </c:pt>
                <c:pt idx="1247">
                  <c:v>3.9479545612919273</c:v>
                </c:pt>
                <c:pt idx="1248">
                  <c:v>3.9448306850576973</c:v>
                </c:pt>
                <c:pt idx="1249">
                  <c:v>3.9417117488007687</c:v>
                </c:pt>
                <c:pt idx="1250">
                  <c:v>3.9385977408119821</c:v>
                </c:pt>
                <c:pt idx="1251">
                  <c:v>3.9354886494190793</c:v>
                </c:pt>
                <c:pt idx="1252">
                  <c:v>3.9323844629867124</c:v>
                </c:pt>
                <c:pt idx="1253">
                  <c:v>3.9292851699161488</c:v>
                </c:pt>
                <c:pt idx="1254">
                  <c:v>3.9261907586452742</c:v>
                </c:pt>
                <c:pt idx="1255">
                  <c:v>3.9231012176482993</c:v>
                </c:pt>
                <c:pt idx="1256">
                  <c:v>3.9200165354357304</c:v>
                </c:pt>
                <c:pt idx="1257">
                  <c:v>3.9169367005542077</c:v>
                </c:pt>
                <c:pt idx="1258">
                  <c:v>3.9138617015863102</c:v>
                </c:pt>
                <c:pt idx="1259">
                  <c:v>3.9107915271504261</c:v>
                </c:pt>
                <c:pt idx="1260">
                  <c:v>3.9077261659006948</c:v>
                </c:pt>
                <c:pt idx="1261">
                  <c:v>3.9046656065267387</c:v>
                </c:pt>
                <c:pt idx="1262">
                  <c:v>3.9016098377536728</c:v>
                </c:pt>
                <c:pt idx="1263">
                  <c:v>3.8985588483418079</c:v>
                </c:pt>
                <c:pt idx="1264">
                  <c:v>3.8955126270866209</c:v>
                </c:pt>
                <c:pt idx="1265">
                  <c:v>3.8924711628185937</c:v>
                </c:pt>
                <c:pt idx="1266">
                  <c:v>3.8894344444030513</c:v>
                </c:pt>
                <c:pt idx="1267">
                  <c:v>3.886402460740066</c:v>
                </c:pt>
                <c:pt idx="1268">
                  <c:v>3.8833752007642608</c:v>
                </c:pt>
                <c:pt idx="1269">
                  <c:v>3.8803526534447825</c:v>
                </c:pt>
                <c:pt idx="1270">
                  <c:v>3.8773348077850387</c:v>
                </c:pt>
                <c:pt idx="1271">
                  <c:v>3.8743216528226347</c:v>
                </c:pt>
                <c:pt idx="1272">
                  <c:v>3.8713131776292462</c:v>
                </c:pt>
                <c:pt idx="1273">
                  <c:v>3.8683093713104526</c:v>
                </c:pt>
                <c:pt idx="1274">
                  <c:v>3.8653102230056504</c:v>
                </c:pt>
                <c:pt idx="1275">
                  <c:v>3.8623157218878803</c:v>
                </c:pt>
                <c:pt idx="1276">
                  <c:v>3.8593258571637397</c:v>
                </c:pt>
                <c:pt idx="1277">
                  <c:v>3.8563406180731801</c:v>
                </c:pt>
                <c:pt idx="1278">
                  <c:v>3.8533599938894509</c:v>
                </c:pt>
                <c:pt idx="1279">
                  <c:v>3.8503839739189334</c:v>
                </c:pt>
                <c:pt idx="1280">
                  <c:v>3.8474125475010106</c:v>
                </c:pt>
                <c:pt idx="1281">
                  <c:v>3.8444457040080442</c:v>
                </c:pt>
                <c:pt idx="1282">
                  <c:v>3.8414834328450347</c:v>
                </c:pt>
                <c:pt idx="1283">
                  <c:v>3.8385257234496701</c:v>
                </c:pt>
                <c:pt idx="1284">
                  <c:v>3.8355725652921904</c:v>
                </c:pt>
                <c:pt idx="1285">
                  <c:v>3.8326239478751241</c:v>
                </c:pt>
                <c:pt idx="1286">
                  <c:v>3.82967986073333</c:v>
                </c:pt>
                <c:pt idx="1287">
                  <c:v>3.8267402934337973</c:v>
                </c:pt>
                <c:pt idx="1288">
                  <c:v>3.8238052355754841</c:v>
                </c:pt>
                <c:pt idx="1289">
                  <c:v>3.8208746767893231</c:v>
                </c:pt>
                <c:pt idx="1290">
                  <c:v>3.8179486067379229</c:v>
                </c:pt>
                <c:pt idx="1291">
                  <c:v>3.8150270151155725</c:v>
                </c:pt>
                <c:pt idx="1292">
                  <c:v>3.8121098916481131</c:v>
                </c:pt>
                <c:pt idx="1293">
                  <c:v>3.8091972260927403</c:v>
                </c:pt>
                <c:pt idx="1294">
                  <c:v>3.8062890082380099</c:v>
                </c:pt>
                <c:pt idx="1295">
                  <c:v>3.8033852279035729</c:v>
                </c:pt>
                <c:pt idx="1296">
                  <c:v>3.8004858749401125</c:v>
                </c:pt>
                <c:pt idx="1297">
                  <c:v>3.7975909392293516</c:v>
                </c:pt>
                <c:pt idx="1298">
                  <c:v>3.7947004106836837</c:v>
                </c:pt>
                <c:pt idx="1299">
                  <c:v>3.791814279246315</c:v>
                </c:pt>
                <c:pt idx="1300">
                  <c:v>3.7889325348909346</c:v>
                </c:pt>
                <c:pt idx="1301">
                  <c:v>3.7860551676217797</c:v>
                </c:pt>
                <c:pt idx="1302">
                  <c:v>3.7831821674733455</c:v>
                </c:pt>
                <c:pt idx="1303">
                  <c:v>3.7803135245104174</c:v>
                </c:pt>
                <c:pt idx="1304">
                  <c:v>3.7774492288278796</c:v>
                </c:pt>
                <c:pt idx="1305">
                  <c:v>3.7745892705506101</c:v>
                </c:pt>
                <c:pt idx="1306">
                  <c:v>3.7717336398333949</c:v>
                </c:pt>
                <c:pt idx="1307">
                  <c:v>3.7688823268607572</c:v>
                </c:pt>
                <c:pt idx="1308">
                  <c:v>3.7660353218469309</c:v>
                </c:pt>
                <c:pt idx="1309">
                  <c:v>3.7631926150356629</c:v>
                </c:pt>
                <c:pt idx="1310">
                  <c:v>3.7603541967001819</c:v>
                </c:pt>
                <c:pt idx="1311">
                  <c:v>3.7575200571429717</c:v>
                </c:pt>
                <c:pt idx="1312">
                  <c:v>3.754690186695806</c:v>
                </c:pt>
                <c:pt idx="1313">
                  <c:v>3.751864575719519</c:v>
                </c:pt>
                <c:pt idx="1314">
                  <c:v>3.7490432146040065</c:v>
                </c:pt>
                <c:pt idx="1315">
                  <c:v>3.7462260937679659</c:v>
                </c:pt>
                <c:pt idx="1316">
                  <c:v>3.7434132036589327</c:v>
                </c:pt>
                <c:pt idx="1317">
                  <c:v>3.7406045347531132</c:v>
                </c:pt>
                <c:pt idx="1318">
                  <c:v>3.7378000775552258</c:v>
                </c:pt>
                <c:pt idx="1319">
                  <c:v>3.7349998225985672</c:v>
                </c:pt>
                <c:pt idx="1320">
                  <c:v>3.7322037604446514</c:v>
                </c:pt>
                <c:pt idx="1321">
                  <c:v>3.7294118816832795</c:v>
                </c:pt>
                <c:pt idx="1322">
                  <c:v>3.7266241769324404</c:v>
                </c:pt>
                <c:pt idx="1323">
                  <c:v>3.7238406368381516</c:v>
                </c:pt>
                <c:pt idx="1324">
                  <c:v>3.7210612520742568</c:v>
                </c:pt>
                <c:pt idx="1325">
                  <c:v>3.718286013342567</c:v>
                </c:pt>
                <c:pt idx="1326">
                  <c:v>3.7155149113725634</c:v>
                </c:pt>
                <c:pt idx="1327">
                  <c:v>3.7127479369212959</c:v>
                </c:pt>
                <c:pt idx="1328">
                  <c:v>3.7099850807733579</c:v>
                </c:pt>
                <c:pt idx="1329">
                  <c:v>3.7072263337408202</c:v>
                </c:pt>
                <c:pt idx="1330">
                  <c:v>3.7044716866629681</c:v>
                </c:pt>
                <c:pt idx="1331">
                  <c:v>3.7017211304063715</c:v>
                </c:pt>
                <c:pt idx="1332">
                  <c:v>3.6989746558646872</c:v>
                </c:pt>
                <c:pt idx="1333">
                  <c:v>3.6962322539585939</c:v>
                </c:pt>
                <c:pt idx="1334">
                  <c:v>3.693493915635631</c:v>
                </c:pt>
                <c:pt idx="1335">
                  <c:v>3.6907596318701668</c:v>
                </c:pt>
                <c:pt idx="1336">
                  <c:v>3.6880293936633355</c:v>
                </c:pt>
                <c:pt idx="1337">
                  <c:v>3.6853031920428054</c:v>
                </c:pt>
                <c:pt idx="1338">
                  <c:v>3.6825810180628178</c:v>
                </c:pt>
                <c:pt idx="1339">
                  <c:v>3.6798628628040198</c:v>
                </c:pt>
                <c:pt idx="1340">
                  <c:v>3.6771487173733339</c:v>
                </c:pt>
                <c:pt idx="1341">
                  <c:v>3.6744385729039339</c:v>
                </c:pt>
                <c:pt idx="1342">
                  <c:v>3.6717324205551041</c:v>
                </c:pt>
                <c:pt idx="1343">
                  <c:v>3.6690302515122188</c:v>
                </c:pt>
                <c:pt idx="1344">
                  <c:v>3.6663320569865037</c:v>
                </c:pt>
                <c:pt idx="1345">
                  <c:v>3.6636378282150766</c:v>
                </c:pt>
                <c:pt idx="1346">
                  <c:v>3.6609475564607155</c:v>
                </c:pt>
                <c:pt idx="1347">
                  <c:v>3.658261233011995</c:v>
                </c:pt>
                <c:pt idx="1348">
                  <c:v>3.6555788491828549</c:v>
                </c:pt>
                <c:pt idx="1349">
                  <c:v>3.6529003963129054</c:v>
                </c:pt>
                <c:pt idx="1350">
                  <c:v>3.6502258657669246</c:v>
                </c:pt>
                <c:pt idx="1351">
                  <c:v>3.6475552489350997</c:v>
                </c:pt>
                <c:pt idx="1352">
                  <c:v>3.6448885372327609</c:v>
                </c:pt>
                <c:pt idx="1353">
                  <c:v>3.6422257221002825</c:v>
                </c:pt>
                <c:pt idx="1354">
                  <c:v>3.6395667950031232</c:v>
                </c:pt>
                <c:pt idx="1355">
                  <c:v>3.6369117474315553</c:v>
                </c:pt>
                <c:pt idx="1356">
                  <c:v>3.6342605709007425</c:v>
                </c:pt>
                <c:pt idx="1357">
                  <c:v>3.631613256950569</c:v>
                </c:pt>
                <c:pt idx="1358">
                  <c:v>3.6289697971454764</c:v>
                </c:pt>
                <c:pt idx="1359">
                  <c:v>3.6263301830745682</c:v>
                </c:pt>
                <c:pt idx="1360">
                  <c:v>3.6236944063513121</c:v>
                </c:pt>
                <c:pt idx="1361">
                  <c:v>3.6210624586135758</c:v>
                </c:pt>
                <c:pt idx="1362">
                  <c:v>3.6184343315234924</c:v>
                </c:pt>
                <c:pt idx="1363">
                  <c:v>3.6158100167674707</c:v>
                </c:pt>
                <c:pt idx="1364">
                  <c:v>3.6131895060558898</c:v>
                </c:pt>
                <c:pt idx="1365">
                  <c:v>3.6105727911232037</c:v>
                </c:pt>
                <c:pt idx="1366">
                  <c:v>3.6079598637278831</c:v>
                </c:pt>
                <c:pt idx="1367">
                  <c:v>3.6053507156520728</c:v>
                </c:pt>
                <c:pt idx="1368">
                  <c:v>3.6027453387018396</c:v>
                </c:pt>
                <c:pt idx="1369">
                  <c:v>3.6001437247068004</c:v>
                </c:pt>
                <c:pt idx="1370">
                  <c:v>3.5975458655202264</c:v>
                </c:pt>
                <c:pt idx="1371">
                  <c:v>3.5949517530188442</c:v>
                </c:pt>
                <c:pt idx="1372">
                  <c:v>3.5923613791028428</c:v>
                </c:pt>
                <c:pt idx="1373">
                  <c:v>3.589774735695705</c:v>
                </c:pt>
                <c:pt idx="1374">
                  <c:v>3.5871918147441768</c:v>
                </c:pt>
                <c:pt idx="1375">
                  <c:v>3.5846126082182033</c:v>
                </c:pt>
                <c:pt idx="1376">
                  <c:v>3.5820371081107663</c:v>
                </c:pt>
                <c:pt idx="1377">
                  <c:v>3.5794653064378159</c:v>
                </c:pt>
                <c:pt idx="1378">
                  <c:v>3.5768971952382773</c:v>
                </c:pt>
                <c:pt idx="1379">
                  <c:v>3.5743327665739164</c:v>
                </c:pt>
                <c:pt idx="1380">
                  <c:v>3.571772012529177</c:v>
                </c:pt>
                <c:pt idx="1381">
                  <c:v>3.5692149252112833</c:v>
                </c:pt>
                <c:pt idx="1382">
                  <c:v>3.5666614967499388</c:v>
                </c:pt>
                <c:pt idx="1383">
                  <c:v>3.564111719297399</c:v>
                </c:pt>
                <c:pt idx="1384">
                  <c:v>3.5615655850283732</c:v>
                </c:pt>
                <c:pt idx="1385">
                  <c:v>3.5590230861398915</c:v>
                </c:pt>
                <c:pt idx="1386">
                  <c:v>3.5564842148512401</c:v>
                </c:pt>
                <c:pt idx="1387">
                  <c:v>3.5539489634039665</c:v>
                </c:pt>
                <c:pt idx="1388">
                  <c:v>3.5514173240616103</c:v>
                </c:pt>
                <c:pt idx="1389">
                  <c:v>3.5488892891098098</c:v>
                </c:pt>
                <c:pt idx="1390">
                  <c:v>3.5463648508562025</c:v>
                </c:pt>
                <c:pt idx="1391">
                  <c:v>3.5438440016301911</c:v>
                </c:pt>
                <c:pt idx="1392">
                  <c:v>3.5413267337830838</c:v>
                </c:pt>
                <c:pt idx="1393">
                  <c:v>3.5388130396877919</c:v>
                </c:pt>
                <c:pt idx="1394">
                  <c:v>3.5363029117390026</c:v>
                </c:pt>
                <c:pt idx="1395">
                  <c:v>3.5337963423528764</c:v>
                </c:pt>
                <c:pt idx="1396">
                  <c:v>3.5312933239670876</c:v>
                </c:pt>
                <c:pt idx="1397">
                  <c:v>3.5287938490406869</c:v>
                </c:pt>
                <c:pt idx="1398">
                  <c:v>3.5262979100541769</c:v>
                </c:pt>
                <c:pt idx="1399">
                  <c:v>3.5238054995091752</c:v>
                </c:pt>
                <c:pt idx="1400">
                  <c:v>3.521316609928586</c:v>
                </c:pt>
                <c:pt idx="1401">
                  <c:v>3.5188312338564356</c:v>
                </c:pt>
                <c:pt idx="1402">
                  <c:v>3.5163493638576679</c:v>
                </c:pt>
                <c:pt idx="1403">
                  <c:v>3.5138709925183598</c:v>
                </c:pt>
                <c:pt idx="1404">
                  <c:v>3.5113961124453077</c:v>
                </c:pt>
                <c:pt idx="1405">
                  <c:v>3.5089247162662751</c:v>
                </c:pt>
                <c:pt idx="1406">
                  <c:v>3.5064567966296538</c:v>
                </c:pt>
                <c:pt idx="1407">
                  <c:v>3.5039923462046016</c:v>
                </c:pt>
                <c:pt idx="1408">
                  <c:v>3.5015313576807774</c:v>
                </c:pt>
                <c:pt idx="1409">
                  <c:v>3.4990738237684091</c:v>
                </c:pt>
                <c:pt idx="1410">
                  <c:v>3.4966197371982308</c:v>
                </c:pt>
                <c:pt idx="1411">
                  <c:v>3.4941690907212828</c:v>
                </c:pt>
                <c:pt idx="1412">
                  <c:v>3.491721877108946</c:v>
                </c:pt>
                <c:pt idx="1413">
                  <c:v>3.4892780891528448</c:v>
                </c:pt>
                <c:pt idx="1414">
                  <c:v>3.4868377196647158</c:v>
                </c:pt>
                <c:pt idx="1415">
                  <c:v>3.4844007614765125</c:v>
                </c:pt>
                <c:pt idx="1416">
                  <c:v>3.4819672074400998</c:v>
                </c:pt>
                <c:pt idx="1417">
                  <c:v>3.4795370504273939</c:v>
                </c:pt>
                <c:pt idx="1418">
                  <c:v>3.4771102833300658</c:v>
                </c:pt>
                <c:pt idx="1419">
                  <c:v>3.4746868990597717</c:v>
                </c:pt>
                <c:pt idx="1420">
                  <c:v>3.472266890547826</c:v>
                </c:pt>
                <c:pt idx="1421">
                  <c:v>3.4698502507451985</c:v>
                </c:pt>
                <c:pt idx="1422">
                  <c:v>3.4674369726225192</c:v>
                </c:pt>
                <c:pt idx="1423">
                  <c:v>3.4650270491699793</c:v>
                </c:pt>
                <c:pt idx="1424">
                  <c:v>3.4626204733972008</c:v>
                </c:pt>
                <c:pt idx="1425">
                  <c:v>3.4602172383332341</c:v>
                </c:pt>
                <c:pt idx="1426">
                  <c:v>3.457817337026464</c:v>
                </c:pt>
                <c:pt idx="1427">
                  <c:v>3.455420762544577</c:v>
                </c:pt>
                <c:pt idx="1428">
                  <c:v>3.4530275079744284</c:v>
                </c:pt>
                <c:pt idx="1429">
                  <c:v>3.450637566422011</c:v>
                </c:pt>
                <c:pt idx="1430">
                  <c:v>3.4482509310124918</c:v>
                </c:pt>
                <c:pt idx="1431">
                  <c:v>3.4458675948898758</c:v>
                </c:pt>
                <c:pt idx="1432">
                  <c:v>3.4434875512172809</c:v>
                </c:pt>
                <c:pt idx="1433">
                  <c:v>3.4411107931766014</c:v>
                </c:pt>
                <c:pt idx="1434">
                  <c:v>3.4387373139685766</c:v>
                </c:pt>
                <c:pt idx="1435">
                  <c:v>3.436367106812694</c:v>
                </c:pt>
                <c:pt idx="1436">
                  <c:v>3.4340001649470904</c:v>
                </c:pt>
                <c:pt idx="1437">
                  <c:v>3.4316364816285851</c:v>
                </c:pt>
                <c:pt idx="1438">
                  <c:v>3.429276050132485</c:v>
                </c:pt>
                <c:pt idx="1439">
                  <c:v>3.4269188637526837</c:v>
                </c:pt>
                <c:pt idx="1440">
                  <c:v>3.4245649158013949</c:v>
                </c:pt>
                <c:pt idx="1441">
                  <c:v>3.4222141996092246</c:v>
                </c:pt>
                <c:pt idx="1442">
                  <c:v>3.4198667085251699</c:v>
                </c:pt>
                <c:pt idx="1443">
                  <c:v>3.4175224359163545</c:v>
                </c:pt>
                <c:pt idx="1444">
                  <c:v>3.4151813751681281</c:v>
                </c:pt>
                <c:pt idx="1445">
                  <c:v>3.4128435196839404</c:v>
                </c:pt>
                <c:pt idx="1446">
                  <c:v>3.4105088628853357</c:v>
                </c:pt>
                <c:pt idx="1447">
                  <c:v>3.4081773982117589</c:v>
                </c:pt>
                <c:pt idx="1448">
                  <c:v>3.4058491191206883</c:v>
                </c:pt>
                <c:pt idx="1449">
                  <c:v>3.403524019087405</c:v>
                </c:pt>
                <c:pt idx="1450">
                  <c:v>3.4012020916049917</c:v>
                </c:pt>
                <c:pt idx="1451">
                  <c:v>3.3988833301843386</c:v>
                </c:pt>
                <c:pt idx="1452">
                  <c:v>3.3965677283539759</c:v>
                </c:pt>
                <c:pt idx="1453">
                  <c:v>3.3942552796600385</c:v>
                </c:pt>
                <c:pt idx="1454">
                  <c:v>3.3919459776663068</c:v>
                </c:pt>
                <c:pt idx="1455">
                  <c:v>3.3896398159539363</c:v>
                </c:pt>
                <c:pt idx="1456">
                  <c:v>3.3873367881216976</c:v>
                </c:pt>
                <c:pt idx="1457">
                  <c:v>3.385036887785605</c:v>
                </c:pt>
                <c:pt idx="1458">
                  <c:v>3.3827401085790569</c:v>
                </c:pt>
                <c:pt idx="1459">
                  <c:v>3.3804464441527657</c:v>
                </c:pt>
                <c:pt idx="1460">
                  <c:v>3.3781558881745295</c:v>
                </c:pt>
                <c:pt idx="1461">
                  <c:v>3.3758684343294658</c:v>
                </c:pt>
                <c:pt idx="1462">
                  <c:v>3.3735840763196432</c:v>
                </c:pt>
                <c:pt idx="1463">
                  <c:v>3.3713028078642218</c:v>
                </c:pt>
                <c:pt idx="1464">
                  <c:v>3.3690246226993494</c:v>
                </c:pt>
                <c:pt idx="1465">
                  <c:v>3.366749514578133</c:v>
                </c:pt>
                <c:pt idx="1466">
                  <c:v>3.3644774772704356</c:v>
                </c:pt>
                <c:pt idx="1467">
                  <c:v>3.3622085045630175</c:v>
                </c:pt>
                <c:pt idx="1468">
                  <c:v>3.3599425902593989</c:v>
                </c:pt>
                <c:pt idx="1469">
                  <c:v>3.3576797281797299</c:v>
                </c:pt>
                <c:pt idx="1470">
                  <c:v>3.3554199121608232</c:v>
                </c:pt>
                <c:pt idx="1471">
                  <c:v>3.3531631360560579</c:v>
                </c:pt>
                <c:pt idx="1472">
                  <c:v>3.3509093937354497</c:v>
                </c:pt>
                <c:pt idx="1473">
                  <c:v>3.3486586790853101</c:v>
                </c:pt>
                <c:pt idx="1474">
                  <c:v>3.3464109860085243</c:v>
                </c:pt>
                <c:pt idx="1475">
                  <c:v>3.3441663084242457</c:v>
                </c:pt>
                <c:pt idx="1476">
                  <c:v>3.341924640267933</c:v>
                </c:pt>
                <c:pt idx="1477">
                  <c:v>3.3396859754913857</c:v>
                </c:pt>
                <c:pt idx="1478">
                  <c:v>3.3374503080624764</c:v>
                </c:pt>
                <c:pt idx="1479">
                  <c:v>3.3352176319652873</c:v>
                </c:pt>
                <c:pt idx="1480">
                  <c:v>3.3329879412000429</c:v>
                </c:pt>
                <c:pt idx="1481">
                  <c:v>3.330761229782881</c:v>
                </c:pt>
                <c:pt idx="1482">
                  <c:v>3.3285374917460153</c:v>
                </c:pt>
                <c:pt idx="1483">
                  <c:v>3.326316721137542</c:v>
                </c:pt>
                <c:pt idx="1484">
                  <c:v>3.3240989120214715</c:v>
                </c:pt>
                <c:pt idx="1485">
                  <c:v>3.3218840584776319</c:v>
                </c:pt>
                <c:pt idx="1486">
                  <c:v>3.3196721546015313</c:v>
                </c:pt>
                <c:pt idx="1487">
                  <c:v>3.317463194504533</c:v>
                </c:pt>
                <c:pt idx="1488">
                  <c:v>3.3152571723135504</c:v>
                </c:pt>
                <c:pt idx="1489">
                  <c:v>3.3130540821712198</c:v>
                </c:pt>
                <c:pt idx="1490">
                  <c:v>3.3108539182356314</c:v>
                </c:pt>
                <c:pt idx="1491">
                  <c:v>3.308656674680432</c:v>
                </c:pt>
                <c:pt idx="1492">
                  <c:v>3.3064623456947246</c:v>
                </c:pt>
                <c:pt idx="1493">
                  <c:v>3.3042709254830398</c:v>
                </c:pt>
                <c:pt idx="1494">
                  <c:v>3.3020824082652664</c:v>
                </c:pt>
                <c:pt idx="1495">
                  <c:v>3.2998967882765187</c:v>
                </c:pt>
                <c:pt idx="1496">
                  <c:v>3.2977140597672423</c:v>
                </c:pt>
                <c:pt idx="1497">
                  <c:v>3.2955342170030786</c:v>
                </c:pt>
                <c:pt idx="1498">
                  <c:v>3.2933572542647984</c:v>
                </c:pt>
                <c:pt idx="1499">
                  <c:v>3.2911831658483393</c:v>
                </c:pt>
                <c:pt idx="1500">
                  <c:v>3.2890119460645697</c:v>
                </c:pt>
                <c:pt idx="1501">
                  <c:v>3.2868435892394592</c:v>
                </c:pt>
                <c:pt idx="1502">
                  <c:v>3.284678089713915</c:v>
                </c:pt>
                <c:pt idx="1503">
                  <c:v>3.2825154418437767</c:v>
                </c:pt>
                <c:pt idx="1504">
                  <c:v>3.2803556399996561</c:v>
                </c:pt>
                <c:pt idx="1505">
                  <c:v>3.2781986785670347</c:v>
                </c:pt>
                <c:pt idx="1506">
                  <c:v>3.2760445519461374</c:v>
                </c:pt>
                <c:pt idx="1507">
                  <c:v>3.2738932545519246</c:v>
                </c:pt>
                <c:pt idx="1508">
                  <c:v>3.271744780814001</c:v>
                </c:pt>
                <c:pt idx="1509">
                  <c:v>3.2695991251765446</c:v>
                </c:pt>
                <c:pt idx="1510">
                  <c:v>3.267456282098379</c:v>
                </c:pt>
                <c:pt idx="1511">
                  <c:v>3.2653162460527714</c:v>
                </c:pt>
                <c:pt idx="1512">
                  <c:v>3.2631790115275323</c:v>
                </c:pt>
                <c:pt idx="1513">
                  <c:v>3.261044573024821</c:v>
                </c:pt>
                <c:pt idx="1514">
                  <c:v>3.2589129250612432</c:v>
                </c:pt>
                <c:pt idx="1515">
                  <c:v>3.2567840621676534</c:v>
                </c:pt>
                <c:pt idx="1516">
                  <c:v>3.2546579788892878</c:v>
                </c:pt>
                <c:pt idx="1517">
                  <c:v>3.2525346697855317</c:v>
                </c:pt>
                <c:pt idx="1518">
                  <c:v>3.2504141294300264</c:v>
                </c:pt>
                <c:pt idx="1519">
                  <c:v>3.2482963524104922</c:v>
                </c:pt>
                <c:pt idx="1520">
                  <c:v>3.2461813333287739</c:v>
                </c:pt>
                <c:pt idx="1521">
                  <c:v>3.2440690668008365</c:v>
                </c:pt>
                <c:pt idx="1522">
                  <c:v>3.2419595474565304</c:v>
                </c:pt>
                <c:pt idx="1523">
                  <c:v>3.2398527699397666</c:v>
                </c:pt>
                <c:pt idx="1524">
                  <c:v>3.2377487289082745</c:v>
                </c:pt>
                <c:pt idx="1525">
                  <c:v>3.2356474190337798</c:v>
                </c:pt>
                <c:pt idx="1526">
                  <c:v>3.2335488350016957</c:v>
                </c:pt>
                <c:pt idx="1527">
                  <c:v>3.2314529715113314</c:v>
                </c:pt>
                <c:pt idx="1528">
                  <c:v>3.2293598232756566</c:v>
                </c:pt>
                <c:pt idx="1529">
                  <c:v>3.2272693850213674</c:v>
                </c:pt>
                <c:pt idx="1530">
                  <c:v>3.2251816514888247</c:v>
                </c:pt>
                <c:pt idx="1531">
                  <c:v>3.2230966174318825</c:v>
                </c:pt>
                <c:pt idx="1532">
                  <c:v>3.2210142776181296</c:v>
                </c:pt>
                <c:pt idx="1533">
                  <c:v>3.2189346268285179</c:v>
                </c:pt>
                <c:pt idx="1534">
                  <c:v>3.2168576598575318</c:v>
                </c:pt>
                <c:pt idx="1535">
                  <c:v>3.2147833715131244</c:v>
                </c:pt>
                <c:pt idx="1536">
                  <c:v>3.2127117566165122</c:v>
                </c:pt>
                <c:pt idx="1537">
                  <c:v>3.2106428100024202</c:v>
                </c:pt>
                <c:pt idx="1538">
                  <c:v>3.2085765265187036</c:v>
                </c:pt>
                <c:pt idx="1539">
                  <c:v>3.2065129010265907</c:v>
                </c:pt>
                <c:pt idx="1540">
                  <c:v>3.2044519284004815</c:v>
                </c:pt>
                <c:pt idx="1541">
                  <c:v>3.2023936035279461</c:v>
                </c:pt>
                <c:pt idx="1542">
                  <c:v>3.2003379213096954</c:v>
                </c:pt>
                <c:pt idx="1543">
                  <c:v>3.1982848766595136</c:v>
                </c:pt>
                <c:pt idx="1544">
                  <c:v>3.1962344645042262</c:v>
                </c:pt>
                <c:pt idx="1545">
                  <c:v>3.1941866797836336</c:v>
                </c:pt>
                <c:pt idx="1546">
                  <c:v>3.1921415174506147</c:v>
                </c:pt>
                <c:pt idx="1547">
                  <c:v>3.1900989724708215</c:v>
                </c:pt>
                <c:pt idx="1548">
                  <c:v>3.1880590398228534</c:v>
                </c:pt>
                <c:pt idx="1549">
                  <c:v>3.1860217144981542</c:v>
                </c:pt>
                <c:pt idx="1550">
                  <c:v>3.1839869915009471</c:v>
                </c:pt>
                <c:pt idx="1551">
                  <c:v>3.1819548658482022</c:v>
                </c:pt>
                <c:pt idx="1552">
                  <c:v>3.179925332569673</c:v>
                </c:pt>
                <c:pt idx="1553">
                  <c:v>3.1778983867076556</c:v>
                </c:pt>
                <c:pt idx="1554">
                  <c:v>3.1758740233171676</c:v>
                </c:pt>
                <c:pt idx="1555">
                  <c:v>3.1738522374658413</c:v>
                </c:pt>
                <c:pt idx="1556">
                  <c:v>3.1718330242338268</c:v>
                </c:pt>
                <c:pt idx="1557">
                  <c:v>3.1698163787137248</c:v>
                </c:pt>
                <c:pt idx="1558">
                  <c:v>3.1678022960107572</c:v>
                </c:pt>
                <c:pt idx="1559">
                  <c:v>3.1657907712424298</c:v>
                </c:pt>
                <c:pt idx="1560">
                  <c:v>3.1637817995387709</c:v>
                </c:pt>
                <c:pt idx="1561">
                  <c:v>3.1617753760420282</c:v>
                </c:pt>
                <c:pt idx="1562">
                  <c:v>3.1597714959069081</c:v>
                </c:pt>
                <c:pt idx="1563">
                  <c:v>3.1577701543003029</c:v>
                </c:pt>
                <c:pt idx="1564">
                  <c:v>3.1557713464013299</c:v>
                </c:pt>
                <c:pt idx="1565">
                  <c:v>3.1537750674013982</c:v>
                </c:pt>
                <c:pt idx="1566">
                  <c:v>3.1517813125039735</c:v>
                </c:pt>
                <c:pt idx="1567">
                  <c:v>3.1497900769247158</c:v>
                </c:pt>
                <c:pt idx="1568">
                  <c:v>3.1478013558913429</c:v>
                </c:pt>
                <c:pt idx="1569">
                  <c:v>3.145815144643636</c:v>
                </c:pt>
                <c:pt idx="1570">
                  <c:v>3.1438314384333341</c:v>
                </c:pt>
                <c:pt idx="1571">
                  <c:v>3.1418502325242064</c:v>
                </c:pt>
                <c:pt idx="1572">
                  <c:v>3.1398715221919522</c:v>
                </c:pt>
                <c:pt idx="1573">
                  <c:v>3.137895302724067</c:v>
                </c:pt>
                <c:pt idx="1574">
                  <c:v>3.1359215694200757</c:v>
                </c:pt>
                <c:pt idx="1575">
                  <c:v>3.1339503175911707</c:v>
                </c:pt>
                <c:pt idx="1576">
                  <c:v>3.1319815425604074</c:v>
                </c:pt>
                <c:pt idx="1577">
                  <c:v>3.1300152396625749</c:v>
                </c:pt>
                <c:pt idx="1578">
                  <c:v>3.128051404244129</c:v>
                </c:pt>
                <c:pt idx="1579">
                  <c:v>3.1260900316632592</c:v>
                </c:pt>
                <c:pt idx="1580">
                  <c:v>3.1241311172897586</c:v>
                </c:pt>
                <c:pt idx="1581">
                  <c:v>3.1221746565050199</c:v>
                </c:pt>
                <c:pt idx="1582">
                  <c:v>3.1202206447020058</c:v>
                </c:pt>
                <c:pt idx="1583">
                  <c:v>3.1182690772851838</c:v>
                </c:pt>
                <c:pt idx="1584">
                  <c:v>3.1163199496705918</c:v>
                </c:pt>
                <c:pt idx="1585">
                  <c:v>3.1143732572856049</c:v>
                </c:pt>
                <c:pt idx="1586">
                  <c:v>3.112428995569104</c:v>
                </c:pt>
                <c:pt idx="1587">
                  <c:v>3.1104871599713446</c:v>
                </c:pt>
                <c:pt idx="1588">
                  <c:v>3.1085477459538864</c:v>
                </c:pt>
                <c:pt idx="1589">
                  <c:v>3.1066107489896315</c:v>
                </c:pt>
                <c:pt idx="1590">
                  <c:v>3.1046761645627563</c:v>
                </c:pt>
                <c:pt idx="1591">
                  <c:v>3.1027439881687111</c:v>
                </c:pt>
                <c:pt idx="1592">
                  <c:v>3.1008142153140925</c:v>
                </c:pt>
                <c:pt idx="1593">
                  <c:v>3.0988868415166682</c:v>
                </c:pt>
                <c:pt idx="1594">
                  <c:v>3.0969618623054562</c:v>
                </c:pt>
                <c:pt idx="1595">
                  <c:v>3.0950392732204812</c:v>
                </c:pt>
                <c:pt idx="1596">
                  <c:v>3.0931190698128139</c:v>
                </c:pt>
                <c:pt idx="1597">
                  <c:v>3.0912012476446042</c:v>
                </c:pt>
                <c:pt idx="1598">
                  <c:v>3.0892858022890164</c:v>
                </c:pt>
                <c:pt idx="1599">
                  <c:v>3.0873727293301947</c:v>
                </c:pt>
                <c:pt idx="1600">
                  <c:v>3.0854620243631277</c:v>
                </c:pt>
                <c:pt idx="1601">
                  <c:v>3.083553682993823</c:v>
                </c:pt>
                <c:pt idx="1602">
                  <c:v>3.0816477008390346</c:v>
                </c:pt>
                <c:pt idx="1603">
                  <c:v>3.0797440735264336</c:v>
                </c:pt>
                <c:pt idx="1604">
                  <c:v>3.0778427966944402</c:v>
                </c:pt>
                <c:pt idx="1605">
                  <c:v>3.0759438659922584</c:v>
                </c:pt>
                <c:pt idx="1606">
                  <c:v>3.0740472770798775</c:v>
                </c:pt>
                <c:pt idx="1607">
                  <c:v>3.0721530256278724</c:v>
                </c:pt>
                <c:pt idx="1608">
                  <c:v>3.0702611073175676</c:v>
                </c:pt>
                <c:pt idx="1609">
                  <c:v>3.068371517840875</c:v>
                </c:pt>
                <c:pt idx="1610">
                  <c:v>3.066484252900362</c:v>
                </c:pt>
                <c:pt idx="1611">
                  <c:v>3.0645993082091141</c:v>
                </c:pt>
                <c:pt idx="1612">
                  <c:v>3.0627166794907712</c:v>
                </c:pt>
                <c:pt idx="1613">
                  <c:v>3.0608363624794639</c:v>
                </c:pt>
                <c:pt idx="1614">
                  <c:v>3.0589583529198086</c:v>
                </c:pt>
                <c:pt idx="1615">
                  <c:v>3.057082646566847</c:v>
                </c:pt>
                <c:pt idx="1616">
                  <c:v>3.0552092391860444</c:v>
                </c:pt>
                <c:pt idx="1617">
                  <c:v>3.0533381265532205</c:v>
                </c:pt>
                <c:pt idx="1618">
                  <c:v>3.0514693044545567</c:v>
                </c:pt>
                <c:pt idx="1619">
                  <c:v>3.0496027686864879</c:v>
                </c:pt>
                <c:pt idx="1620">
                  <c:v>3.0477385150558467</c:v>
                </c:pt>
                <c:pt idx="1621">
                  <c:v>3.0458765393796225</c:v>
                </c:pt>
                <c:pt idx="1622">
                  <c:v>3.0440168374849961</c:v>
                </c:pt>
                <c:pt idx="1623">
                  <c:v>3.0421594052094107</c:v>
                </c:pt>
                <c:pt idx="1624">
                  <c:v>3.0403042384004721</c:v>
                </c:pt>
                <c:pt idx="1625">
                  <c:v>3.0384513329158112</c:v>
                </c:pt>
                <c:pt idx="1626">
                  <c:v>3.0366006846232558</c:v>
                </c:pt>
                <c:pt idx="1627">
                  <c:v>3.034752289400596</c:v>
                </c:pt>
                <c:pt idx="1628">
                  <c:v>3.0329061431357851</c:v>
                </c:pt>
                <c:pt idx="1629">
                  <c:v>3.03106224172664</c:v>
                </c:pt>
                <c:pt idx="1630">
                  <c:v>3.0292205810810766</c:v>
                </c:pt>
                <c:pt idx="1631">
                  <c:v>3.0273811571168037</c:v>
                </c:pt>
                <c:pt idx="1632">
                  <c:v>3.0255439657615657</c:v>
                </c:pt>
                <c:pt idx="1633">
                  <c:v>3.0237090029529412</c:v>
                </c:pt>
                <c:pt idx="1634">
                  <c:v>3.021876264638335</c:v>
                </c:pt>
                <c:pt idx="1635">
                  <c:v>3.0200457467750259</c:v>
                </c:pt>
                <c:pt idx="1636">
                  <c:v>3.0182174453300554</c:v>
                </c:pt>
                <c:pt idx="1637">
                  <c:v>3.0163913562802329</c:v>
                </c:pt>
                <c:pt idx="1638">
                  <c:v>3.0145674756120693</c:v>
                </c:pt>
                <c:pt idx="1639">
                  <c:v>3.0127457993218112</c:v>
                </c:pt>
                <c:pt idx="1640">
                  <c:v>3.0109263234153403</c:v>
                </c:pt>
                <c:pt idx="1641">
                  <c:v>3.0091090439082424</c:v>
                </c:pt>
                <c:pt idx="1642">
                  <c:v>3.0072939568257051</c:v>
                </c:pt>
                <c:pt idx="1643">
                  <c:v>3.0054810582024185</c:v>
                </c:pt>
                <c:pt idx="1644">
                  <c:v>3.0036703440827486</c:v>
                </c:pt>
                <c:pt idx="1645">
                  <c:v>3.0018618105204919</c:v>
                </c:pt>
                <c:pt idx="1646">
                  <c:v>3.0000554535790238</c:v>
                </c:pt>
                <c:pt idx="1647">
                  <c:v>2.9982512693311203</c:v>
                </c:pt>
                <c:pt idx="1648">
                  <c:v>2.9964492538590317</c:v>
                </c:pt>
                <c:pt idx="1649">
                  <c:v>2.9946494032544511</c:v>
                </c:pt>
                <c:pt idx="1650">
                  <c:v>2.9928517136183719</c:v>
                </c:pt>
                <c:pt idx="1651">
                  <c:v>2.9910561810612686</c:v>
                </c:pt>
                <c:pt idx="1652">
                  <c:v>2.989262801702818</c:v>
                </c:pt>
                <c:pt idx="1653">
                  <c:v>2.9874715716720748</c:v>
                </c:pt>
                <c:pt idx="1654">
                  <c:v>2.9856824871073688</c:v>
                </c:pt>
                <c:pt idx="1655">
                  <c:v>2.9838955441562387</c:v>
                </c:pt>
                <c:pt idx="1656">
                  <c:v>2.9821107389754649</c:v>
                </c:pt>
                <c:pt idx="1657">
                  <c:v>2.9803280677310062</c:v>
                </c:pt>
                <c:pt idx="1658">
                  <c:v>2.978547526597997</c:v>
                </c:pt>
                <c:pt idx="1659">
                  <c:v>2.9767691117606829</c:v>
                </c:pt>
                <c:pt idx="1660">
                  <c:v>2.9749928194124555</c:v>
                </c:pt>
                <c:pt idx="1661">
                  <c:v>2.9732186457557503</c:v>
                </c:pt>
                <c:pt idx="1662">
                  <c:v>2.9714465870021156</c:v>
                </c:pt>
                <c:pt idx="1663">
                  <c:v>2.969676639372044</c:v>
                </c:pt>
                <c:pt idx="1664">
                  <c:v>2.9679087990951083</c:v>
                </c:pt>
                <c:pt idx="1665">
                  <c:v>2.9661430624097629</c:v>
                </c:pt>
                <c:pt idx="1666">
                  <c:v>2.9643794255635068</c:v>
                </c:pt>
                <c:pt idx="1667">
                  <c:v>2.9626178848127225</c:v>
                </c:pt>
                <c:pt idx="1668">
                  <c:v>2.9608584364226385</c:v>
                </c:pt>
                <c:pt idx="1669">
                  <c:v>2.9591010766674324</c:v>
                </c:pt>
                <c:pt idx="1670">
                  <c:v>2.9573458018300638</c:v>
                </c:pt>
                <c:pt idx="1671">
                  <c:v>2.955592608202307</c:v>
                </c:pt>
                <c:pt idx="1672">
                  <c:v>2.9538414920847886</c:v>
                </c:pt>
                <c:pt idx="1673">
                  <c:v>2.9520924497868486</c:v>
                </c:pt>
                <c:pt idx="1674">
                  <c:v>2.9503454776265459</c:v>
                </c:pt>
                <c:pt idx="1675">
                  <c:v>2.9486005719306894</c:v>
                </c:pt>
                <c:pt idx="1676">
                  <c:v>2.9468577290347389</c:v>
                </c:pt>
                <c:pt idx="1677">
                  <c:v>2.9451169452828743</c:v>
                </c:pt>
                <c:pt idx="1678">
                  <c:v>2.9433782170278229</c:v>
                </c:pt>
                <c:pt idx="1679">
                  <c:v>2.9416415406310019</c:v>
                </c:pt>
                <c:pt idx="1680">
                  <c:v>2.9399069124623476</c:v>
                </c:pt>
                <c:pt idx="1681">
                  <c:v>2.9381743289003786</c:v>
                </c:pt>
                <c:pt idx="1682">
                  <c:v>2.936443786332172</c:v>
                </c:pt>
                <c:pt idx="1683">
                  <c:v>2.9347152811533217</c:v>
                </c:pt>
                <c:pt idx="1684">
                  <c:v>2.9329888097678096</c:v>
                </c:pt>
                <c:pt idx="1685">
                  <c:v>2.9312643685881397</c:v>
                </c:pt>
                <c:pt idx="1686">
                  <c:v>2.929541954035304</c:v>
                </c:pt>
                <c:pt idx="1687">
                  <c:v>2.9278215625386168</c:v>
                </c:pt>
                <c:pt idx="1688">
                  <c:v>2.9261031905358137</c:v>
                </c:pt>
                <c:pt idx="1689">
                  <c:v>2.9243868344729518</c:v>
                </c:pt>
                <c:pt idx="1690">
                  <c:v>2.9226724908044805</c:v>
                </c:pt>
                <c:pt idx="1691">
                  <c:v>2.9209601559931366</c:v>
                </c:pt>
                <c:pt idx="1692">
                  <c:v>2.9192498265099176</c:v>
                </c:pt>
                <c:pt idx="1693">
                  <c:v>2.917541498834106</c:v>
                </c:pt>
                <c:pt idx="1694">
                  <c:v>2.9158351694532141</c:v>
                </c:pt>
                <c:pt idx="1695">
                  <c:v>2.9141308348629753</c:v>
                </c:pt>
                <c:pt idx="1696">
                  <c:v>2.9124284915672827</c:v>
                </c:pt>
                <c:pt idx="1697">
                  <c:v>2.910728136078256</c:v>
                </c:pt>
                <c:pt idx="1698">
                  <c:v>2.9090297649161054</c:v>
                </c:pt>
                <c:pt idx="1699">
                  <c:v>2.9073333746091676</c:v>
                </c:pt>
                <c:pt idx="1700">
                  <c:v>2.9056389616938394</c:v>
                </c:pt>
                <c:pt idx="1701">
                  <c:v>2.9039465227147114</c:v>
                </c:pt>
                <c:pt idx="1702">
                  <c:v>2.9022560542242326</c:v>
                </c:pt>
                <c:pt idx="1703">
                  <c:v>2.900567552783083</c:v>
                </c:pt>
                <c:pt idx="1704">
                  <c:v>2.8988810149597319</c:v>
                </c:pt>
                <c:pt idx="1705">
                  <c:v>2.8971964373308161</c:v>
                </c:pt>
                <c:pt idx="1706">
                  <c:v>2.8955138164808298</c:v>
                </c:pt>
                <c:pt idx="1707">
                  <c:v>2.8938331490021638</c:v>
                </c:pt>
                <c:pt idx="1708">
                  <c:v>2.8921544314952041</c:v>
                </c:pt>
                <c:pt idx="1709">
                  <c:v>2.8904776605681333</c:v>
                </c:pt>
                <c:pt idx="1710">
                  <c:v>2.8888028328370967</c:v>
                </c:pt>
                <c:pt idx="1711">
                  <c:v>2.8871299449260039</c:v>
                </c:pt>
                <c:pt idx="1712">
                  <c:v>2.8854589934665933</c:v>
                </c:pt>
                <c:pt idx="1713">
                  <c:v>2.8837899750984013</c:v>
                </c:pt>
                <c:pt idx="1714">
                  <c:v>2.8821228864687285</c:v>
                </c:pt>
                <c:pt idx="1715">
                  <c:v>2.8804577242326732</c:v>
                </c:pt>
                <c:pt idx="1716">
                  <c:v>2.8787944850529992</c:v>
                </c:pt>
                <c:pt idx="1717">
                  <c:v>2.8771331656002022</c:v>
                </c:pt>
                <c:pt idx="1718">
                  <c:v>2.875473762552442</c:v>
                </c:pt>
                <c:pt idx="1719">
                  <c:v>2.8738162725955796</c:v>
                </c:pt>
                <c:pt idx="1720">
                  <c:v>2.872160692423039</c:v>
                </c:pt>
                <c:pt idx="1721">
                  <c:v>2.8705070187359123</c:v>
                </c:pt>
                <c:pt idx="1722">
                  <c:v>2.8688552482429279</c:v>
                </c:pt>
                <c:pt idx="1723">
                  <c:v>2.8672053776603104</c:v>
                </c:pt>
                <c:pt idx="1724">
                  <c:v>2.8655574037118514</c:v>
                </c:pt>
                <c:pt idx="1725">
                  <c:v>2.8639113231288804</c:v>
                </c:pt>
                <c:pt idx="1726">
                  <c:v>2.8622671326502584</c:v>
                </c:pt>
                <c:pt idx="1727">
                  <c:v>2.8606248290222496</c:v>
                </c:pt>
                <c:pt idx="1728">
                  <c:v>2.8589844089987175</c:v>
                </c:pt>
                <c:pt idx="1729">
                  <c:v>2.8573458693408296</c:v>
                </c:pt>
                <c:pt idx="1730">
                  <c:v>2.8557092068172909</c:v>
                </c:pt>
                <c:pt idx="1731">
                  <c:v>2.8540744182040703</c:v>
                </c:pt>
                <c:pt idx="1732">
                  <c:v>2.8524415002846788</c:v>
                </c:pt>
                <c:pt idx="1733">
                  <c:v>2.8508104498498601</c:v>
                </c:pt>
                <c:pt idx="1734">
                  <c:v>2.8491812636977625</c:v>
                </c:pt>
                <c:pt idx="1735">
                  <c:v>2.8475539386337707</c:v>
                </c:pt>
                <c:pt idx="1736">
                  <c:v>2.8459284714706752</c:v>
                </c:pt>
                <c:pt idx="1737">
                  <c:v>2.8443048590284685</c:v>
                </c:pt>
                <c:pt idx="1738">
                  <c:v>2.8426830981344162</c:v>
                </c:pt>
                <c:pt idx="1739">
                  <c:v>2.841063185622954</c:v>
                </c:pt>
                <c:pt idx="1740">
                  <c:v>2.8394451183358909</c:v>
                </c:pt>
                <c:pt idx="1741">
                  <c:v>2.837828893122003</c:v>
                </c:pt>
                <c:pt idx="1742">
                  <c:v>2.8362145068374822</c:v>
                </c:pt>
                <c:pt idx="1743">
                  <c:v>2.8346019563454474</c:v>
                </c:pt>
                <c:pt idx="1744">
                  <c:v>2.8329912385162999</c:v>
                </c:pt>
                <c:pt idx="1745">
                  <c:v>2.8313823502274742</c:v>
                </c:pt>
                <c:pt idx="1746">
                  <c:v>2.8297752883635154</c:v>
                </c:pt>
                <c:pt idx="1747">
                  <c:v>2.8281700498160753</c:v>
                </c:pt>
                <c:pt idx="1748">
                  <c:v>2.8265666314837756</c:v>
                </c:pt>
                <c:pt idx="1749">
                  <c:v>2.8249650302723515</c:v>
                </c:pt>
                <c:pt idx="1750">
                  <c:v>2.8233652430944738</c:v>
                </c:pt>
                <c:pt idx="1751">
                  <c:v>2.8217672668698914</c:v>
                </c:pt>
                <c:pt idx="1752">
                  <c:v>2.8201710985252255</c:v>
                </c:pt>
                <c:pt idx="1753">
                  <c:v>2.8185767349941413</c:v>
                </c:pt>
                <c:pt idx="1754">
                  <c:v>2.8169841732171097</c:v>
                </c:pt>
                <c:pt idx="1755">
                  <c:v>2.8153934101416809</c:v>
                </c:pt>
                <c:pt idx="1756">
                  <c:v>2.8138044427221454</c:v>
                </c:pt>
                <c:pt idx="1757">
                  <c:v>2.8122172679197344</c:v>
                </c:pt>
                <c:pt idx="1758">
                  <c:v>2.8106318827025611</c:v>
                </c:pt>
                <c:pt idx="1759">
                  <c:v>2.8090482840454749</c:v>
                </c:pt>
                <c:pt idx="1760">
                  <c:v>2.8074664689302753</c:v>
                </c:pt>
                <c:pt idx="1761">
                  <c:v>2.8058864343454335</c:v>
                </c:pt>
                <c:pt idx="1762">
                  <c:v>2.8043081772862686</c:v>
                </c:pt>
                <c:pt idx="1763">
                  <c:v>2.8027316947548067</c:v>
                </c:pt>
                <c:pt idx="1764">
                  <c:v>2.8011569837598533</c:v>
                </c:pt>
                <c:pt idx="1765">
                  <c:v>2.7995840413169626</c:v>
                </c:pt>
                <c:pt idx="1766">
                  <c:v>2.7980128644482924</c:v>
                </c:pt>
                <c:pt idx="1767">
                  <c:v>2.7964434501827173</c:v>
                </c:pt>
                <c:pt idx="1768">
                  <c:v>2.7948757955558565</c:v>
                </c:pt>
                <c:pt idx="1769">
                  <c:v>2.7933098976098747</c:v>
                </c:pt>
                <c:pt idx="1770">
                  <c:v>2.7917457533936147</c:v>
                </c:pt>
                <c:pt idx="1771">
                  <c:v>2.7901833599624997</c:v>
                </c:pt>
                <c:pt idx="1772">
                  <c:v>2.7886227143785316</c:v>
                </c:pt>
                <c:pt idx="1773">
                  <c:v>2.7870638137103256</c:v>
                </c:pt>
                <c:pt idx="1774">
                  <c:v>2.7855066550330441</c:v>
                </c:pt>
                <c:pt idx="1775">
                  <c:v>2.7839512354282943</c:v>
                </c:pt>
                <c:pt idx="1776">
                  <c:v>2.7823975519843338</c:v>
                </c:pt>
                <c:pt idx="1777">
                  <c:v>2.7808456017958316</c:v>
                </c:pt>
                <c:pt idx="1778">
                  <c:v>2.7792953819639377</c:v>
                </c:pt>
                <c:pt idx="1779">
                  <c:v>2.777746889596318</c:v>
                </c:pt>
                <c:pt idx="1780">
                  <c:v>2.7762001218069847</c:v>
                </c:pt>
                <c:pt idx="1781">
                  <c:v>2.7746550757164981</c:v>
                </c:pt>
                <c:pt idx="1782">
                  <c:v>2.7731117484517354</c:v>
                </c:pt>
                <c:pt idx="1783">
                  <c:v>2.7715701371459529</c:v>
                </c:pt>
                <c:pt idx="1784">
                  <c:v>2.7700302389388916</c:v>
                </c:pt>
                <c:pt idx="1785">
                  <c:v>2.7684920509765063</c:v>
                </c:pt>
                <c:pt idx="1786">
                  <c:v>2.7669555704111675</c:v>
                </c:pt>
                <c:pt idx="1787">
                  <c:v>2.7654207944015652</c:v>
                </c:pt>
                <c:pt idx="1788">
                  <c:v>2.7638877201126322</c:v>
                </c:pt>
                <c:pt idx="1789">
                  <c:v>2.762356344715692</c:v>
                </c:pt>
                <c:pt idx="1790">
                  <c:v>2.7608266653882123</c:v>
                </c:pt>
                <c:pt idx="1791">
                  <c:v>2.7592986793139804</c:v>
                </c:pt>
                <c:pt idx="1792">
                  <c:v>2.7577723836829993</c:v>
                </c:pt>
                <c:pt idx="1793">
                  <c:v>2.7562477756915245</c:v>
                </c:pt>
                <c:pt idx="1794">
                  <c:v>2.7547248525419263</c:v>
                </c:pt>
                <c:pt idx="1795">
                  <c:v>2.7532036114427947</c:v>
                </c:pt>
                <c:pt idx="1796">
                  <c:v>2.751684049608937</c:v>
                </c:pt>
                <c:pt idx="1797">
                  <c:v>2.7501661642612096</c:v>
                </c:pt>
                <c:pt idx="1798">
                  <c:v>2.7486499526266575</c:v>
                </c:pt>
                <c:pt idx="1799">
                  <c:v>2.7471354119384759</c:v>
                </c:pt>
                <c:pt idx="1800">
                  <c:v>2.7456225394358427</c:v>
                </c:pt>
                <c:pt idx="1801">
                  <c:v>2.7441113323641262</c:v>
                </c:pt>
                <c:pt idx="1802">
                  <c:v>2.7426017879746745</c:v>
                </c:pt>
                <c:pt idx="1803">
                  <c:v>2.7410939035249262</c:v>
                </c:pt>
                <c:pt idx="1804">
                  <c:v>2.7395876762783362</c:v>
                </c:pt>
                <c:pt idx="1805">
                  <c:v>2.7380831035043811</c:v>
                </c:pt>
                <c:pt idx="1806">
                  <c:v>2.7365801824785221</c:v>
                </c:pt>
                <c:pt idx="1807">
                  <c:v>2.7350789104821751</c:v>
                </c:pt>
                <c:pt idx="1808">
                  <c:v>2.7335792848028078</c:v>
                </c:pt>
                <c:pt idx="1809">
                  <c:v>2.7320813027337087</c:v>
                </c:pt>
                <c:pt idx="1810">
                  <c:v>2.730584961574221</c:v>
                </c:pt>
                <c:pt idx="1811">
                  <c:v>2.7290902586294727</c:v>
                </c:pt>
                <c:pt idx="1812">
                  <c:v>2.7275971912106152</c:v>
                </c:pt>
                <c:pt idx="1813">
                  <c:v>2.7261057566345861</c:v>
                </c:pt>
                <c:pt idx="1814">
                  <c:v>2.7246159522242439</c:v>
                </c:pt>
                <c:pt idx="1815">
                  <c:v>2.7231277753082685</c:v>
                </c:pt>
                <c:pt idx="1816">
                  <c:v>2.7216412232212295</c:v>
                </c:pt>
                <c:pt idx="1817">
                  <c:v>2.72015629330338</c:v>
                </c:pt>
                <c:pt idx="1818">
                  <c:v>2.7186729829009351</c:v>
                </c:pt>
                <c:pt idx="1819">
                  <c:v>2.717191289365827</c:v>
                </c:pt>
                <c:pt idx="1820">
                  <c:v>2.7157112100556766</c:v>
                </c:pt>
                <c:pt idx="1821">
                  <c:v>2.7142327423340298</c:v>
                </c:pt>
                <c:pt idx="1822">
                  <c:v>2.7127558835700527</c:v>
                </c:pt>
                <c:pt idx="1823">
                  <c:v>2.7112806311386017</c:v>
                </c:pt>
                <c:pt idx="1824">
                  <c:v>2.709806982420389</c:v>
                </c:pt>
                <c:pt idx="1825">
                  <c:v>2.7083349348016825</c:v>
                </c:pt>
                <c:pt idx="1826">
                  <c:v>2.7068644856744388</c:v>
                </c:pt>
                <c:pt idx="1827">
                  <c:v>2.7053956324364097</c:v>
                </c:pt>
                <c:pt idx="1828">
                  <c:v>2.7039283724907972</c:v>
                </c:pt>
                <c:pt idx="1829">
                  <c:v>2.7024627032465967</c:v>
                </c:pt>
                <c:pt idx="1830">
                  <c:v>2.7009986221182918</c:v>
                </c:pt>
                <c:pt idx="1831">
                  <c:v>2.6995361265260955</c:v>
                </c:pt>
                <c:pt idx="1832">
                  <c:v>2.698075213895704</c:v>
                </c:pt>
                <c:pt idx="1833">
                  <c:v>2.6966158816584098</c:v>
                </c:pt>
                <c:pt idx="1834">
                  <c:v>2.6951581272510947</c:v>
                </c:pt>
                <c:pt idx="1835">
                  <c:v>2.6937019481160966</c:v>
                </c:pt>
                <c:pt idx="1836">
                  <c:v>2.6922473417014139</c:v>
                </c:pt>
                <c:pt idx="1837">
                  <c:v>2.6907943054604355</c:v>
                </c:pt>
                <c:pt idx="1838">
                  <c:v>2.6893428368520742</c:v>
                </c:pt>
                <c:pt idx="1839">
                  <c:v>2.6878929333407706</c:v>
                </c:pt>
                <c:pt idx="1840">
                  <c:v>2.6864445923963536</c:v>
                </c:pt>
                <c:pt idx="1841">
                  <c:v>2.6849978114941462</c:v>
                </c:pt>
                <c:pt idx="1842">
                  <c:v>2.6835525881149636</c:v>
                </c:pt>
                <c:pt idx="1843">
                  <c:v>2.6821089197449131</c:v>
                </c:pt>
                <c:pt idx="1844">
                  <c:v>2.6806668038756629</c:v>
                </c:pt>
                <c:pt idx="1845">
                  <c:v>2.6792262380041008</c:v>
                </c:pt>
                <c:pt idx="1846">
                  <c:v>2.677787219632616</c:v>
                </c:pt>
                <c:pt idx="1847">
                  <c:v>2.6763497462689858</c:v>
                </c:pt>
                <c:pt idx="1848">
                  <c:v>2.6749138154261791</c:v>
                </c:pt>
                <c:pt idx="1849">
                  <c:v>2.6734794246226614</c:v>
                </c:pt>
                <c:pt idx="1850">
                  <c:v>2.672046571382158</c:v>
                </c:pt>
                <c:pt idx="1851">
                  <c:v>2.6706152532336849</c:v>
                </c:pt>
                <c:pt idx="1852">
                  <c:v>2.6691854677115541</c:v>
                </c:pt>
                <c:pt idx="1853">
                  <c:v>2.6677572123554043</c:v>
                </c:pt>
                <c:pt idx="1854">
                  <c:v>2.6663304847100329</c:v>
                </c:pt>
                <c:pt idx="1855">
                  <c:v>2.6649052823256341</c:v>
                </c:pt>
                <c:pt idx="1856">
                  <c:v>2.663481602757495</c:v>
                </c:pt>
                <c:pt idx="1857">
                  <c:v>2.6620594435661951</c:v>
                </c:pt>
                <c:pt idx="1858">
                  <c:v>2.6606388023175112</c:v>
                </c:pt>
                <c:pt idx="1859">
                  <c:v>2.6592196765824472</c:v>
                </c:pt>
                <c:pt idx="1860">
                  <c:v>2.6578020639371345</c:v>
                </c:pt>
                <c:pt idx="1861">
                  <c:v>2.6563859619628989</c:v>
                </c:pt>
                <c:pt idx="1862">
                  <c:v>2.6549713682461951</c:v>
                </c:pt>
                <c:pt idx="1863">
                  <c:v>2.6535582803786748</c:v>
                </c:pt>
                <c:pt idx="1864">
                  <c:v>2.6521466959569788</c:v>
                </c:pt>
                <c:pt idx="1865">
                  <c:v>2.6507366125830507</c:v>
                </c:pt>
                <c:pt idx="1866">
                  <c:v>2.6493280278637918</c:v>
                </c:pt>
                <c:pt idx="1867">
                  <c:v>2.6479209394112657</c:v>
                </c:pt>
                <c:pt idx="1868">
                  <c:v>2.6465153448425003</c:v>
                </c:pt>
                <c:pt idx="1869">
                  <c:v>2.6451112417796843</c:v>
                </c:pt>
                <c:pt idx="1870">
                  <c:v>2.6437086278500703</c:v>
                </c:pt>
                <c:pt idx="1871">
                  <c:v>2.6423075006858054</c:v>
                </c:pt>
                <c:pt idx="1872">
                  <c:v>2.6409078579241676</c:v>
                </c:pt>
                <c:pt idx="1873">
                  <c:v>2.6395096972074654</c:v>
                </c:pt>
                <c:pt idx="1874">
                  <c:v>2.638113016182833</c:v>
                </c:pt>
                <c:pt idx="1875">
                  <c:v>2.6367178125026065</c:v>
                </c:pt>
                <c:pt idx="1876">
                  <c:v>2.6353240838238805</c:v>
                </c:pt>
                <c:pt idx="1877">
                  <c:v>2.6339318278088166</c:v>
                </c:pt>
                <c:pt idx="1878">
                  <c:v>2.6325410421245046</c:v>
                </c:pt>
                <c:pt idx="1879">
                  <c:v>2.6311517244429328</c:v>
                </c:pt>
                <c:pt idx="1880">
                  <c:v>2.6297638724410186</c:v>
                </c:pt>
                <c:pt idx="1881">
                  <c:v>2.6283774838005778</c:v>
                </c:pt>
                <c:pt idx="1882">
                  <c:v>2.6269925562082546</c:v>
                </c:pt>
                <c:pt idx="1883">
                  <c:v>2.6256090873556945</c:v>
                </c:pt>
                <c:pt idx="1884">
                  <c:v>2.6242270749393044</c:v>
                </c:pt>
                <c:pt idx="1885">
                  <c:v>2.622846516660323</c:v>
                </c:pt>
                <c:pt idx="1886">
                  <c:v>2.6214674102248856</c:v>
                </c:pt>
                <c:pt idx="1887">
                  <c:v>2.6200897533439615</c:v>
                </c:pt>
                <c:pt idx="1888">
                  <c:v>2.61871354373325</c:v>
                </c:pt>
                <c:pt idx="1889">
                  <c:v>2.617338779113314</c:v>
                </c:pt>
                <c:pt idx="1890">
                  <c:v>2.6159654572094828</c:v>
                </c:pt>
                <c:pt idx="1891">
                  <c:v>2.6145935757518504</c:v>
                </c:pt>
                <c:pt idx="1892">
                  <c:v>2.6132231324752757</c:v>
                </c:pt>
                <c:pt idx="1893">
                  <c:v>2.6118541251193839</c:v>
                </c:pt>
                <c:pt idx="1894">
                  <c:v>2.6104865514284614</c:v>
                </c:pt>
                <c:pt idx="1895">
                  <c:v>2.6091204091516342</c:v>
                </c:pt>
                <c:pt idx="1896">
                  <c:v>2.6077556960426209</c:v>
                </c:pt>
                <c:pt idx="1897">
                  <c:v>2.6063924098599083</c:v>
                </c:pt>
                <c:pt idx="1898">
                  <c:v>2.6050305483666807</c:v>
                </c:pt>
                <c:pt idx="1899">
                  <c:v>2.6036701093307237</c:v>
                </c:pt>
                <c:pt idx="1900">
                  <c:v>2.6023110905245219</c:v>
                </c:pt>
                <c:pt idx="1901">
                  <c:v>2.6009534897252578</c:v>
                </c:pt>
                <c:pt idx="1902">
                  <c:v>2.5995973047146808</c:v>
                </c:pt>
                <c:pt idx="1903">
                  <c:v>2.5982425332791741</c:v>
                </c:pt>
                <c:pt idx="1904">
                  <c:v>2.5968891732097532</c:v>
                </c:pt>
                <c:pt idx="1905">
                  <c:v>2.5955372223020317</c:v>
                </c:pt>
                <c:pt idx="1906">
                  <c:v>2.5941866783562282</c:v>
                </c:pt>
                <c:pt idx="1907">
                  <c:v>2.592837539177089</c:v>
                </c:pt>
                <c:pt idx="1908">
                  <c:v>2.5914898025739634</c:v>
                </c:pt>
                <c:pt idx="1909">
                  <c:v>2.590143466360733</c:v>
                </c:pt>
                <c:pt idx="1910">
                  <c:v>2.5887985283558819</c:v>
                </c:pt>
                <c:pt idx="1911">
                  <c:v>2.5874549863822924</c:v>
                </c:pt>
                <c:pt idx="1912">
                  <c:v>2.5861128382675145</c:v>
                </c:pt>
                <c:pt idx="1913">
                  <c:v>2.5847720818434996</c:v>
                </c:pt>
                <c:pt idx="1914">
                  <c:v>2.5834327149466971</c:v>
                </c:pt>
                <c:pt idx="1915">
                  <c:v>2.5820947354181629</c:v>
                </c:pt>
                <c:pt idx="1916">
                  <c:v>2.580758141103213</c:v>
                </c:pt>
                <c:pt idx="1917">
                  <c:v>2.5794229298518365</c:v>
                </c:pt>
                <c:pt idx="1918">
                  <c:v>2.5780890995183219</c:v>
                </c:pt>
                <c:pt idx="1919">
                  <c:v>2.576756647961425</c:v>
                </c:pt>
                <c:pt idx="1920">
                  <c:v>2.575425573044404</c:v>
                </c:pt>
                <c:pt idx="1921">
                  <c:v>2.5740958726348504</c:v>
                </c:pt>
                <c:pt idx="1922">
                  <c:v>2.5727675446047238</c:v>
                </c:pt>
                <c:pt idx="1923">
                  <c:v>2.5714405868305215</c:v>
                </c:pt>
                <c:pt idx="1924">
                  <c:v>2.5701149971929715</c:v>
                </c:pt>
                <c:pt idx="1925">
                  <c:v>2.5687907735772391</c:v>
                </c:pt>
                <c:pt idx="1926">
                  <c:v>2.5674679138728256</c:v>
                </c:pt>
                <c:pt idx="1927">
                  <c:v>2.566146415973598</c:v>
                </c:pt>
                <c:pt idx="1928">
                  <c:v>2.5648262777777617</c:v>
                </c:pt>
                <c:pt idx="1929">
                  <c:v>2.5635074971877883</c:v>
                </c:pt>
                <c:pt idx="1930">
                  <c:v>2.5621900721105191</c:v>
                </c:pt>
                <c:pt idx="1931">
                  <c:v>2.5608740004570647</c:v>
                </c:pt>
                <c:pt idx="1932">
                  <c:v>2.5595592801428717</c:v>
                </c:pt>
                <c:pt idx="1933">
                  <c:v>2.5582459090876197</c:v>
                </c:pt>
                <c:pt idx="1934">
                  <c:v>2.556933885215261</c:v>
                </c:pt>
                <c:pt idx="1935">
                  <c:v>2.5556232064540492</c:v>
                </c:pt>
                <c:pt idx="1936">
                  <c:v>2.5543138707364053</c:v>
                </c:pt>
                <c:pt idx="1937">
                  <c:v>2.5530058759990211</c:v>
                </c:pt>
                <c:pt idx="1938">
                  <c:v>2.5516992201828592</c:v>
                </c:pt>
                <c:pt idx="1939">
                  <c:v>2.5503939012330834</c:v>
                </c:pt>
                <c:pt idx="1940">
                  <c:v>2.5490899170989603</c:v>
                </c:pt>
                <c:pt idx="1941">
                  <c:v>2.5477872657340597</c:v>
                </c:pt>
                <c:pt idx="1942">
                  <c:v>2.5464859450960882</c:v>
                </c:pt>
                <c:pt idx="1943">
                  <c:v>2.5451859531469219</c:v>
                </c:pt>
                <c:pt idx="1944">
                  <c:v>2.5438872878526415</c:v>
                </c:pt>
                <c:pt idx="1945">
                  <c:v>2.542589947183429</c:v>
                </c:pt>
                <c:pt idx="1946">
                  <c:v>2.5412939291135705</c:v>
                </c:pt>
                <c:pt idx="1947">
                  <c:v>2.5399992316215898</c:v>
                </c:pt>
                <c:pt idx="1948">
                  <c:v>2.5387058526900468</c:v>
                </c:pt>
                <c:pt idx="1949">
                  <c:v>2.5374137903056044</c:v>
                </c:pt>
                <c:pt idx="1950">
                  <c:v>2.5361230424590637</c:v>
                </c:pt>
                <c:pt idx="1951">
                  <c:v>2.5348336071452953</c:v>
                </c:pt>
                <c:pt idx="1952">
                  <c:v>2.533545482363242</c:v>
                </c:pt>
                <c:pt idx="1953">
                  <c:v>2.5322586661158799</c:v>
                </c:pt>
                <c:pt idx="1954">
                  <c:v>2.5309731564103624</c:v>
                </c:pt>
                <c:pt idx="1955">
                  <c:v>2.5296889512577412</c:v>
                </c:pt>
                <c:pt idx="1956">
                  <c:v>2.5284060486731392</c:v>
                </c:pt>
                <c:pt idx="1957">
                  <c:v>2.5271244466757872</c:v>
                </c:pt>
                <c:pt idx="1958">
                  <c:v>2.5258441432888166</c:v>
                </c:pt>
                <c:pt idx="1959">
                  <c:v>2.5245651365394659</c:v>
                </c:pt>
                <c:pt idx="1960">
                  <c:v>2.5232874244589092</c:v>
                </c:pt>
                <c:pt idx="1961">
                  <c:v>2.5220110050822928</c:v>
                </c:pt>
                <c:pt idx="1962">
                  <c:v>2.5207358764487675</c:v>
                </c:pt>
                <c:pt idx="1963">
                  <c:v>2.5194620366014213</c:v>
                </c:pt>
                <c:pt idx="1964">
                  <c:v>2.5181894835873493</c:v>
                </c:pt>
                <c:pt idx="1965">
                  <c:v>2.5169182154575136</c:v>
                </c:pt>
                <c:pt idx="1966">
                  <c:v>2.5156482302669203</c:v>
                </c:pt>
                <c:pt idx="1967">
                  <c:v>2.5143795260743409</c:v>
                </c:pt>
                <c:pt idx="1968">
                  <c:v>2.5131121009426232</c:v>
                </c:pt>
                <c:pt idx="1969">
                  <c:v>2.5118459529384189</c:v>
                </c:pt>
                <c:pt idx="1970">
                  <c:v>2.5105810801323165</c:v>
                </c:pt>
                <c:pt idx="1971">
                  <c:v>2.5093174805987437</c:v>
                </c:pt>
                <c:pt idx="1972">
                  <c:v>2.5080551524160679</c:v>
                </c:pt>
                <c:pt idx="1973">
                  <c:v>2.5067940936664614</c:v>
                </c:pt>
                <c:pt idx="1974">
                  <c:v>2.5055343024360011</c:v>
                </c:pt>
                <c:pt idx="1975">
                  <c:v>2.5042757768145694</c:v>
                </c:pt>
                <c:pt idx="1976">
                  <c:v>2.5030185148959214</c:v>
                </c:pt>
                <c:pt idx="1977">
                  <c:v>2.5017625147775839</c:v>
                </c:pt>
                <c:pt idx="1978">
                  <c:v>2.5005077745609903</c:v>
                </c:pt>
                <c:pt idx="1979">
                  <c:v>2.4992542923512779</c:v>
                </c:pt>
                <c:pt idx="1980">
                  <c:v>2.4980020662574587</c:v>
                </c:pt>
                <c:pt idx="1981">
                  <c:v>2.4967510943923155</c:v>
                </c:pt>
                <c:pt idx="1982">
                  <c:v>2.4955013748723696</c:v>
                </c:pt>
                <c:pt idx="1983">
                  <c:v>2.4942529058179508</c:v>
                </c:pt>
                <c:pt idx="1984">
                  <c:v>2.4930056853531584</c:v>
                </c:pt>
                <c:pt idx="1985">
                  <c:v>2.4917597116058006</c:v>
                </c:pt>
                <c:pt idx="1986">
                  <c:v>2.490514982707456</c:v>
                </c:pt>
                <c:pt idx="1987">
                  <c:v>2.4892714967934451</c:v>
                </c:pt>
                <c:pt idx="1988">
                  <c:v>2.4880292520027592</c:v>
                </c:pt>
                <c:pt idx="1989">
                  <c:v>2.4867882464781976</c:v>
                </c:pt>
                <c:pt idx="1990">
                  <c:v>2.485548478366129</c:v>
                </c:pt>
                <c:pt idx="1991">
                  <c:v>2.484309945816733</c:v>
                </c:pt>
                <c:pt idx="1992">
                  <c:v>2.4830726469838615</c:v>
                </c:pt>
                <c:pt idx="1993">
                  <c:v>2.4818365800249684</c:v>
                </c:pt>
                <c:pt idx="1994">
                  <c:v>2.4806017431012206</c:v>
                </c:pt>
                <c:pt idx="1995">
                  <c:v>2.4793681343774874</c:v>
                </c:pt>
                <c:pt idx="1996">
                  <c:v>2.4781357520222116</c:v>
                </c:pt>
                <c:pt idx="1997">
                  <c:v>2.4769045942075119</c:v>
                </c:pt>
                <c:pt idx="1998">
                  <c:v>2.4756746591091097</c:v>
                </c:pt>
                <c:pt idx="1999">
                  <c:v>2.4744459449064053</c:v>
                </c:pt>
                <c:pt idx="2000">
                  <c:v>2.4732184497823675</c:v>
                </c:pt>
                <c:pt idx="2001">
                  <c:v>2.4719921719236089</c:v>
                </c:pt>
                <c:pt idx="2002">
                  <c:v>2.4707671095202453</c:v>
                </c:pt>
                <c:pt idx="2003">
                  <c:v>2.4695432607661041</c:v>
                </c:pt>
                <c:pt idx="2004">
                  <c:v>2.4683206238584829</c:v>
                </c:pt>
                <c:pt idx="2005">
                  <c:v>2.4670991969983214</c:v>
                </c:pt>
                <c:pt idx="2006">
                  <c:v>2.4658789783900659</c:v>
                </c:pt>
                <c:pt idx="2007">
                  <c:v>2.4646599662417366</c:v>
                </c:pt>
                <c:pt idx="2008">
                  <c:v>2.4634421587649289</c:v>
                </c:pt>
                <c:pt idx="2009">
                  <c:v>2.4622255541747093</c:v>
                </c:pt>
                <c:pt idx="2010">
                  <c:v>2.4610101506897224</c:v>
                </c:pt>
                <c:pt idx="2011">
                  <c:v>2.4597959465320836</c:v>
                </c:pt>
                <c:pt idx="2012">
                  <c:v>2.4585829399274157</c:v>
                </c:pt>
                <c:pt idx="2013">
                  <c:v>2.4573711291049189</c:v>
                </c:pt>
                <c:pt idx="2014">
                  <c:v>2.4561605122971644</c:v>
                </c:pt>
                <c:pt idx="2015">
                  <c:v>2.4549510877402985</c:v>
                </c:pt>
                <c:pt idx="2016">
                  <c:v>2.4537428536739103</c:v>
                </c:pt>
                <c:pt idx="2017">
                  <c:v>2.452535808341028</c:v>
                </c:pt>
                <c:pt idx="2018">
                  <c:v>2.4513299499881538</c:v>
                </c:pt>
                <c:pt idx="2019">
                  <c:v>2.4501252768652662</c:v>
                </c:pt>
                <c:pt idx="2020">
                  <c:v>2.4489217872257507</c:v>
                </c:pt>
                <c:pt idx="2021">
                  <c:v>2.4477194793264352</c:v>
                </c:pt>
                <c:pt idx="2022">
                  <c:v>2.4465183514275193</c:v>
                </c:pt>
                <c:pt idx="2023">
                  <c:v>2.4453184017927128</c:v>
                </c:pt>
                <c:pt idx="2024">
                  <c:v>2.4441196286890334</c:v>
                </c:pt>
                <c:pt idx="2025">
                  <c:v>2.4429220303869741</c:v>
                </c:pt>
                <c:pt idx="2026">
                  <c:v>2.4417256051603671</c:v>
                </c:pt>
                <c:pt idx="2027">
                  <c:v>2.4405303512864216</c:v>
                </c:pt>
                <c:pt idx="2028">
                  <c:v>2.4393362670457881</c:v>
                </c:pt>
                <c:pt idx="2029">
                  <c:v>2.4381433507223575</c:v>
                </c:pt>
                <c:pt idx="2030">
                  <c:v>2.4369516006034968</c:v>
                </c:pt>
                <c:pt idx="2031">
                  <c:v>2.435761014979847</c:v>
                </c:pt>
                <c:pt idx="2032">
                  <c:v>2.4345715921454256</c:v>
                </c:pt>
                <c:pt idx="2033">
                  <c:v>2.4333833303975916</c:v>
                </c:pt>
                <c:pt idx="2034">
                  <c:v>2.4321962280369434</c:v>
                </c:pt>
                <c:pt idx="2035">
                  <c:v>2.4310102833674918</c:v>
                </c:pt>
                <c:pt idx="2036">
                  <c:v>2.4298254946964861</c:v>
                </c:pt>
                <c:pt idx="2037">
                  <c:v>2.4286418603345528</c:v>
                </c:pt>
                <c:pt idx="2038">
                  <c:v>2.4274593785955272</c:v>
                </c:pt>
                <c:pt idx="2039">
                  <c:v>2.4262780477965507</c:v>
                </c:pt>
                <c:pt idx="2040">
                  <c:v>2.4250978662580778</c:v>
                </c:pt>
                <c:pt idx="2041">
                  <c:v>2.4239188323037673</c:v>
                </c:pt>
                <c:pt idx="2042">
                  <c:v>2.4227409442605556</c:v>
                </c:pt>
                <c:pt idx="2043">
                  <c:v>2.4215642004586884</c:v>
                </c:pt>
                <c:pt idx="2044">
                  <c:v>2.4203885992316203</c:v>
                </c:pt>
                <c:pt idx="2045">
                  <c:v>2.4192141389159461</c:v>
                </c:pt>
                <c:pt idx="2046">
                  <c:v>2.4180408178516379</c:v>
                </c:pt>
                <c:pt idx="2047">
                  <c:v>2.4168686343818111</c:v>
                </c:pt>
                <c:pt idx="2048">
                  <c:v>2.4156975868527879</c:v>
                </c:pt>
                <c:pt idx="2049">
                  <c:v>2.4145276736141006</c:v>
                </c:pt>
                <c:pt idx="2050">
                  <c:v>2.4133588930185241</c:v>
                </c:pt>
                <c:pt idx="2051">
                  <c:v>2.4121912434219421</c:v>
                </c:pt>
                <c:pt idx="2052">
                  <c:v>2.4110247231834472</c:v>
                </c:pt>
                <c:pt idx="2053">
                  <c:v>2.4098593306653422</c:v>
                </c:pt>
                <c:pt idx="2054">
                  <c:v>2.4086950642330724</c:v>
                </c:pt>
                <c:pt idx="2055">
                  <c:v>2.4075319222552243</c:v>
                </c:pt>
                <c:pt idx="2056">
                  <c:v>2.4063699031035282</c:v>
                </c:pt>
                <c:pt idx="2057">
                  <c:v>2.4052090051529245</c:v>
                </c:pt>
                <c:pt idx="2058">
                  <c:v>2.4040492267813942</c:v>
                </c:pt>
                <c:pt idx="2059">
                  <c:v>2.4028905663700963</c:v>
                </c:pt>
                <c:pt idx="2060">
                  <c:v>2.4017330223033313</c:v>
                </c:pt>
                <c:pt idx="2061">
                  <c:v>2.4005765929684442</c:v>
                </c:pt>
                <c:pt idx="2062">
                  <c:v>2.399421276755954</c:v>
                </c:pt>
                <c:pt idx="2063">
                  <c:v>2.3982670720594239</c:v>
                </c:pt>
                <c:pt idx="2064">
                  <c:v>2.3971139772755614</c:v>
                </c:pt>
                <c:pt idx="2065">
                  <c:v>2.395961990804079</c:v>
                </c:pt>
                <c:pt idx="2066">
                  <c:v>2.3948111110478383</c:v>
                </c:pt>
                <c:pt idx="2067">
                  <c:v>2.3936613364127393</c:v>
                </c:pt>
                <c:pt idx="2068">
                  <c:v>2.3925126653077613</c:v>
                </c:pt>
                <c:pt idx="2069">
                  <c:v>2.3913650961448574</c:v>
                </c:pt>
                <c:pt idx="2070">
                  <c:v>2.3902186273391592</c:v>
                </c:pt>
                <c:pt idx="2071">
                  <c:v>2.3890732573086733</c:v>
                </c:pt>
                <c:pt idx="2072">
                  <c:v>2.3879289844746179</c:v>
                </c:pt>
                <c:pt idx="2073">
                  <c:v>2.3867858072610866</c:v>
                </c:pt>
                <c:pt idx="2074">
                  <c:v>2.3856437240952832</c:v>
                </c:pt>
                <c:pt idx="2075">
                  <c:v>2.3845027334073539</c:v>
                </c:pt>
                <c:pt idx="2076">
                  <c:v>2.3833628336304908</c:v>
                </c:pt>
                <c:pt idx="2077">
                  <c:v>2.3822240232008927</c:v>
                </c:pt>
                <c:pt idx="2078">
                  <c:v>2.3810863005576364</c:v>
                </c:pt>
                <c:pt idx="2079">
                  <c:v>2.3799496641429774</c:v>
                </c:pt>
                <c:pt idx="2080">
                  <c:v>2.3788141124019448</c:v>
                </c:pt>
                <c:pt idx="2081">
                  <c:v>2.3776796437826468</c:v>
                </c:pt>
                <c:pt idx="2082">
                  <c:v>2.3765462567361331</c:v>
                </c:pt>
                <c:pt idx="2083">
                  <c:v>2.3754139497163655</c:v>
                </c:pt>
                <c:pt idx="2084">
                  <c:v>2.3742827211803155</c:v>
                </c:pt>
                <c:pt idx="2085">
                  <c:v>2.373152569587865</c:v>
                </c:pt>
                <c:pt idx="2086">
                  <c:v>2.3720234934017705</c:v>
                </c:pt>
                <c:pt idx="2087">
                  <c:v>2.3708954910878024</c:v>
                </c:pt>
                <c:pt idx="2088">
                  <c:v>2.369768561114606</c:v>
                </c:pt>
                <c:pt idx="2089">
                  <c:v>2.3686427019537373</c:v>
                </c:pt>
                <c:pt idx="2090">
                  <c:v>2.3675179120796632</c:v>
                </c:pt>
                <c:pt idx="2091">
                  <c:v>2.3663941899697267</c:v>
                </c:pt>
                <c:pt idx="2092">
                  <c:v>2.3652715341042163</c:v>
                </c:pt>
                <c:pt idx="2093">
                  <c:v>2.3641499429661943</c:v>
                </c:pt>
                <c:pt idx="2094">
                  <c:v>2.3630294150417024</c:v>
                </c:pt>
                <c:pt idx="2095">
                  <c:v>2.3619099488196285</c:v>
                </c:pt>
                <c:pt idx="2096">
                  <c:v>2.3607915427916999</c:v>
                </c:pt>
                <c:pt idx="2097">
                  <c:v>2.3596741954524898</c:v>
                </c:pt>
                <c:pt idx="2098">
                  <c:v>2.3585579052994832</c:v>
                </c:pt>
                <c:pt idx="2099">
                  <c:v>2.3574426708329401</c:v>
                </c:pt>
                <c:pt idx="2100">
                  <c:v>2.3563284905559998</c:v>
                </c:pt>
                <c:pt idx="2101">
                  <c:v>2.3552153629745769</c:v>
                </c:pt>
                <c:pt idx="2102">
                  <c:v>2.3541032865974656</c:v>
                </c:pt>
                <c:pt idx="2103">
                  <c:v>2.3529922599362352</c:v>
                </c:pt>
                <c:pt idx="2104">
                  <c:v>2.3518822815053007</c:v>
                </c:pt>
                <c:pt idx="2105">
                  <c:v>2.3507733498218548</c:v>
                </c:pt>
                <c:pt idx="2106">
                  <c:v>2.3496654634058656</c:v>
                </c:pt>
                <c:pt idx="2107">
                  <c:v>2.348558620780147</c:v>
                </c:pt>
                <c:pt idx="2108">
                  <c:v>2.3474528204702576</c:v>
                </c:pt>
                <c:pt idx="2109">
                  <c:v>2.3463480610045329</c:v>
                </c:pt>
                <c:pt idx="2110">
                  <c:v>2.3452443409140504</c:v>
                </c:pt>
                <c:pt idx="2111">
                  <c:v>2.3441416587327355</c:v>
                </c:pt>
                <c:pt idx="2112">
                  <c:v>2.3430400129971547</c:v>
                </c:pt>
                <c:pt idx="2113">
                  <c:v>2.3419394022467208</c:v>
                </c:pt>
                <c:pt idx="2114">
                  <c:v>2.3408398250235578</c:v>
                </c:pt>
                <c:pt idx="2115">
                  <c:v>2.3397412798725328</c:v>
                </c:pt>
                <c:pt idx="2116">
                  <c:v>2.3386437653411902</c:v>
                </c:pt>
                <c:pt idx="2117">
                  <c:v>2.3375472799798875</c:v>
                </c:pt>
                <c:pt idx="2118">
                  <c:v>2.3364518223416235</c:v>
                </c:pt>
                <c:pt idx="2119">
                  <c:v>2.3353573909821796</c:v>
                </c:pt>
                <c:pt idx="2120">
                  <c:v>2.334263984459942</c:v>
                </c:pt>
                <c:pt idx="2121">
                  <c:v>2.3331716013360788</c:v>
                </c:pt>
                <c:pt idx="2122">
                  <c:v>2.3320802401744354</c:v>
                </c:pt>
                <c:pt idx="2123">
                  <c:v>2.3309898995415348</c:v>
                </c:pt>
                <c:pt idx="2124">
                  <c:v>2.329900578006578</c:v>
                </c:pt>
                <c:pt idx="2125">
                  <c:v>2.3288122741414434</c:v>
                </c:pt>
                <c:pt idx="2126">
                  <c:v>2.3277249865206526</c:v>
                </c:pt>
                <c:pt idx="2127">
                  <c:v>2.3266387137214419</c:v>
                </c:pt>
                <c:pt idx="2128">
                  <c:v>2.3255534543236225</c:v>
                </c:pt>
                <c:pt idx="2129">
                  <c:v>2.3244692069097512</c:v>
                </c:pt>
                <c:pt idx="2130">
                  <c:v>2.3233859700649639</c:v>
                </c:pt>
                <c:pt idx="2131">
                  <c:v>2.3223037423770387</c:v>
                </c:pt>
                <c:pt idx="2132">
                  <c:v>2.3212225224364014</c:v>
                </c:pt>
                <c:pt idx="2133">
                  <c:v>2.3201423088360862</c:v>
                </c:pt>
                <c:pt idx="2134">
                  <c:v>2.3190631001717401</c:v>
                </c:pt>
                <c:pt idx="2135">
                  <c:v>2.3179848950416551</c:v>
                </c:pt>
                <c:pt idx="2136">
                  <c:v>2.3169076920466667</c:v>
                </c:pt>
                <c:pt idx="2137">
                  <c:v>2.315831489790324</c:v>
                </c:pt>
                <c:pt idx="2138">
                  <c:v>2.3147562868786182</c:v>
                </c:pt>
                <c:pt idx="2139">
                  <c:v>2.3136820819202546</c:v>
                </c:pt>
                <c:pt idx="2140">
                  <c:v>2.3126088735264472</c:v>
                </c:pt>
                <c:pt idx="2141">
                  <c:v>2.3115366603110235</c:v>
                </c:pt>
                <c:pt idx="2142">
                  <c:v>2.3104654408903555</c:v>
                </c:pt>
                <c:pt idx="2143">
                  <c:v>2.3093952138833931</c:v>
                </c:pt>
                <c:pt idx="2144">
                  <c:v>2.3083259779116645</c:v>
                </c:pt>
                <c:pt idx="2145">
                  <c:v>2.3072577315991754</c:v>
                </c:pt>
                <c:pt idx="2146">
                  <c:v>2.3061904735726126</c:v>
                </c:pt>
                <c:pt idx="2147">
                  <c:v>2.3051242024610366</c:v>
                </c:pt>
                <c:pt idx="2148">
                  <c:v>2.3040589168961554</c:v>
                </c:pt>
                <c:pt idx="2149">
                  <c:v>2.3029946155121905</c:v>
                </c:pt>
                <c:pt idx="2150">
                  <c:v>2.3019312969458721</c:v>
                </c:pt>
                <c:pt idx="2151">
                  <c:v>2.3008689598364076</c:v>
                </c:pt>
                <c:pt idx="2152">
                  <c:v>2.2998076028255534</c:v>
                </c:pt>
                <c:pt idx="2153">
                  <c:v>2.2987472245576432</c:v>
                </c:pt>
                <c:pt idx="2154">
                  <c:v>2.2976878236793521</c:v>
                </c:pt>
                <c:pt idx="2155">
                  <c:v>2.2966293988400057</c:v>
                </c:pt>
                <c:pt idx="2156">
                  <c:v>2.2955719486912693</c:v>
                </c:pt>
                <c:pt idx="2157">
                  <c:v>2.2945154718874248</c:v>
                </c:pt>
                <c:pt idx="2158">
                  <c:v>2.2934599670851625</c:v>
                </c:pt>
                <c:pt idx="2159">
                  <c:v>2.2924054329436525</c:v>
                </c:pt>
                <c:pt idx="2160">
                  <c:v>2.2913518681245093</c:v>
                </c:pt>
                <c:pt idx="2161">
                  <c:v>2.2902992712918602</c:v>
                </c:pt>
                <c:pt idx="2162">
                  <c:v>2.2892476411122442</c:v>
                </c:pt>
                <c:pt idx="2163">
                  <c:v>2.2881969762546444</c:v>
                </c:pt>
                <c:pt idx="2164">
                  <c:v>2.2871472753905229</c:v>
                </c:pt>
                <c:pt idx="2165">
                  <c:v>2.2860985371937206</c:v>
                </c:pt>
                <c:pt idx="2166">
                  <c:v>2.2850507603405905</c:v>
                </c:pt>
                <c:pt idx="2167">
                  <c:v>2.28400394350983</c:v>
                </c:pt>
                <c:pt idx="2168">
                  <c:v>2.2829580853826497</c:v>
                </c:pt>
                <c:pt idx="2169">
                  <c:v>2.2819131846425367</c:v>
                </c:pt>
                <c:pt idx="2170">
                  <c:v>2.2808692399755586</c:v>
                </c:pt>
                <c:pt idx="2171">
                  <c:v>2.2798262500700281</c:v>
                </c:pt>
                <c:pt idx="2172">
                  <c:v>2.2787842136167344</c:v>
                </c:pt>
                <c:pt idx="2173">
                  <c:v>2.2777431293088815</c:v>
                </c:pt>
                <c:pt idx="2174">
                  <c:v>2.2767029958419829</c:v>
                </c:pt>
                <c:pt idx="2175">
                  <c:v>2.2756638119140336</c:v>
                </c:pt>
                <c:pt idx="2176">
                  <c:v>2.2746255762253385</c:v>
                </c:pt>
                <c:pt idx="2177">
                  <c:v>2.2735882874785469</c:v>
                </c:pt>
                <c:pt idx="2178">
                  <c:v>2.2725519443787561</c:v>
                </c:pt>
                <c:pt idx="2179">
                  <c:v>2.2715165456333399</c:v>
                </c:pt>
                <c:pt idx="2180">
                  <c:v>2.2704820899521194</c:v>
                </c:pt>
                <c:pt idx="2181">
                  <c:v>2.2694485760471586</c:v>
                </c:pt>
                <c:pt idx="2182">
                  <c:v>2.2684160026329701</c:v>
                </c:pt>
                <c:pt idx="2183">
                  <c:v>2.2673843684263093</c:v>
                </c:pt>
                <c:pt idx="2184">
                  <c:v>2.266353672146344</c:v>
                </c:pt>
                <c:pt idx="2185">
                  <c:v>2.2653239125145217</c:v>
                </c:pt>
                <c:pt idx="2186">
                  <c:v>2.2642950882546353</c:v>
                </c:pt>
                <c:pt idx="2187">
                  <c:v>2.2632671980927892</c:v>
                </c:pt>
                <c:pt idx="2188">
                  <c:v>2.2622402407573659</c:v>
                </c:pt>
                <c:pt idx="2189">
                  <c:v>2.2612142149791277</c:v>
                </c:pt>
                <c:pt idx="2190">
                  <c:v>2.2601891194910841</c:v>
                </c:pt>
                <c:pt idx="2191">
                  <c:v>2.2591649530285536</c:v>
                </c:pt>
                <c:pt idx="2192">
                  <c:v>2.2581417143291338</c:v>
                </c:pt>
                <c:pt idx="2193">
                  <c:v>2.257119402132771</c:v>
                </c:pt>
                <c:pt idx="2194">
                  <c:v>2.2560980151815859</c:v>
                </c:pt>
                <c:pt idx="2195">
                  <c:v>2.2550775522200492</c:v>
                </c:pt>
                <c:pt idx="2196">
                  <c:v>2.2540580119949061</c:v>
                </c:pt>
                <c:pt idx="2197">
                  <c:v>2.2530393932551518</c:v>
                </c:pt>
                <c:pt idx="2198">
                  <c:v>2.2520216947519889</c:v>
                </c:pt>
                <c:pt idx="2199">
                  <c:v>2.25100491523897</c:v>
                </c:pt>
                <c:pt idx="2200">
                  <c:v>2.2499890534718578</c:v>
                </c:pt>
                <c:pt idx="2201">
                  <c:v>2.2489741082086261</c:v>
                </c:pt>
                <c:pt idx="2202">
                  <c:v>2.2479600782094962</c:v>
                </c:pt>
                <c:pt idx="2203">
                  <c:v>2.246946962237002</c:v>
                </c:pt>
                <c:pt idx="2204">
                  <c:v>2.2459347590558214</c:v>
                </c:pt>
                <c:pt idx="2205">
                  <c:v>2.2449234674328782</c:v>
                </c:pt>
                <c:pt idx="2206">
                  <c:v>2.2439130861373422</c:v>
                </c:pt>
                <c:pt idx="2207">
                  <c:v>2.2429036139405967</c:v>
                </c:pt>
                <c:pt idx="2208">
                  <c:v>2.241895049616168</c:v>
                </c:pt>
                <c:pt idx="2209">
                  <c:v>2.2408873919398626</c:v>
                </c:pt>
                <c:pt idx="2210">
                  <c:v>2.2398806396896669</c:v>
                </c:pt>
                <c:pt idx="2211">
                  <c:v>2.2388747916457783</c:v>
                </c:pt>
                <c:pt idx="2212">
                  <c:v>2.237869846590542</c:v>
                </c:pt>
                <c:pt idx="2213">
                  <c:v>2.2368658033085116</c:v>
                </c:pt>
                <c:pt idx="2214">
                  <c:v>2.2358626605864238</c:v>
                </c:pt>
                <c:pt idx="2215">
                  <c:v>2.2348604172131572</c:v>
                </c:pt>
                <c:pt idx="2216">
                  <c:v>2.2338590719798401</c:v>
                </c:pt>
                <c:pt idx="2217">
                  <c:v>2.2328586236797108</c:v>
                </c:pt>
                <c:pt idx="2218">
                  <c:v>2.2318590711081532</c:v>
                </c:pt>
                <c:pt idx="2219">
                  <c:v>2.2308604130627647</c:v>
                </c:pt>
                <c:pt idx="2220">
                  <c:v>2.229862648343186</c:v>
                </c:pt>
                <c:pt idx="2221">
                  <c:v>2.2288657757513741</c:v>
                </c:pt>
                <c:pt idx="2222">
                  <c:v>2.2278697940912608</c:v>
                </c:pt>
                <c:pt idx="2223">
                  <c:v>2.2268747021690278</c:v>
                </c:pt>
                <c:pt idx="2224">
                  <c:v>2.2258804987928982</c:v>
                </c:pt>
                <c:pt idx="2225">
                  <c:v>2.224887182773311</c:v>
                </c:pt>
                <c:pt idx="2226">
                  <c:v>2.2238947529227842</c:v>
                </c:pt>
                <c:pt idx="2227">
                  <c:v>2.2229032080559445</c:v>
                </c:pt>
                <c:pt idx="2228">
                  <c:v>2.2219125469895347</c:v>
                </c:pt>
                <c:pt idx="2229">
                  <c:v>2.2209227685424429</c:v>
                </c:pt>
                <c:pt idx="2230">
                  <c:v>2.2199338715356354</c:v>
                </c:pt>
                <c:pt idx="2231">
                  <c:v>2.218945854792123</c:v>
                </c:pt>
                <c:pt idx="2232">
                  <c:v>2.2179587171371322</c:v>
                </c:pt>
                <c:pt idx="2233">
                  <c:v>2.2169724573978664</c:v>
                </c:pt>
                <c:pt idx="2234">
                  <c:v>2.2159870744036403</c:v>
                </c:pt>
                <c:pt idx="2235">
                  <c:v>2.2150025669859525</c:v>
                </c:pt>
                <c:pt idx="2236">
                  <c:v>2.2140189339782075</c:v>
                </c:pt>
                <c:pt idx="2237">
                  <c:v>2.2130361742159943</c:v>
                </c:pt>
                <c:pt idx="2238">
                  <c:v>2.2120542865369455</c:v>
                </c:pt>
                <c:pt idx="2239">
                  <c:v>2.2110732697807736</c:v>
                </c:pt>
                <c:pt idx="2240">
                  <c:v>2.2100931227891678</c:v>
                </c:pt>
                <c:pt idx="2241">
                  <c:v>2.2091138444059659</c:v>
                </c:pt>
                <c:pt idx="2242">
                  <c:v>2.2081354334770182</c:v>
                </c:pt>
                <c:pt idx="2243">
                  <c:v>2.2071578888502197</c:v>
                </c:pt>
                <c:pt idx="2244">
                  <c:v>2.2061812093754773</c:v>
                </c:pt>
                <c:pt idx="2245">
                  <c:v>2.2052053939047793</c:v>
                </c:pt>
                <c:pt idx="2246">
                  <c:v>2.204230441292089</c:v>
                </c:pt>
                <c:pt idx="2247">
                  <c:v>2.2032563503934881</c:v>
                </c:pt>
                <c:pt idx="2248">
                  <c:v>2.2022831200669661</c:v>
                </c:pt>
                <c:pt idx="2249">
                  <c:v>2.2013107491725927</c:v>
                </c:pt>
                <c:pt idx="2250">
                  <c:v>2.2003392365724519</c:v>
                </c:pt>
                <c:pt idx="2251">
                  <c:v>2.1993685811306736</c:v>
                </c:pt>
                <c:pt idx="2252">
                  <c:v>2.198398781713228</c:v>
                </c:pt>
                <c:pt idx="2253">
                  <c:v>2.1974298371883059</c:v>
                </c:pt>
                <c:pt idx="2254">
                  <c:v>2.1964617464259391</c:v>
                </c:pt>
                <c:pt idx="2255">
                  <c:v>2.1954945082982062</c:v>
                </c:pt>
                <c:pt idx="2256">
                  <c:v>2.1945281216791654</c:v>
                </c:pt>
                <c:pt idx="2257">
                  <c:v>2.1935625854448535</c:v>
                </c:pt>
                <c:pt idx="2258">
                  <c:v>2.1925978984732533</c:v>
                </c:pt>
                <c:pt idx="2259">
                  <c:v>2.191634059644394</c:v>
                </c:pt>
                <c:pt idx="2260">
                  <c:v>2.1906710678402175</c:v>
                </c:pt>
                <c:pt idx="2261">
                  <c:v>2.1897089219446442</c:v>
                </c:pt>
                <c:pt idx="2262">
                  <c:v>2.1887476208435741</c:v>
                </c:pt>
                <c:pt idx="2263">
                  <c:v>2.1877871634247845</c:v>
                </c:pt>
                <c:pt idx="2264">
                  <c:v>2.1868275485781372</c:v>
                </c:pt>
                <c:pt idx="2265">
                  <c:v>2.1858687751952997</c:v>
                </c:pt>
                <c:pt idx="2266">
                  <c:v>2.1849108421699901</c:v>
                </c:pt>
                <c:pt idx="2267">
                  <c:v>2.183953748397804</c:v>
                </c:pt>
                <c:pt idx="2268">
                  <c:v>2.1829974927763183</c:v>
                </c:pt>
                <c:pt idx="2269">
                  <c:v>2.1820420742049853</c:v>
                </c:pt>
                <c:pt idx="2270">
                  <c:v>2.1810874915852048</c:v>
                </c:pt>
                <c:pt idx="2271">
                  <c:v>2.1801337438203259</c:v>
                </c:pt>
                <c:pt idx="2272">
                  <c:v>2.1791808298156057</c:v>
                </c:pt>
                <c:pt idx="2273">
                  <c:v>2.1782287484781824</c:v>
                </c:pt>
                <c:pt idx="2274">
                  <c:v>2.177277498717106</c:v>
                </c:pt>
                <c:pt idx="2275">
                  <c:v>2.1763270794433733</c:v>
                </c:pt>
                <c:pt idx="2276">
                  <c:v>2.1753774895698608</c:v>
                </c:pt>
                <c:pt idx="2277">
                  <c:v>2.1744287280113226</c:v>
                </c:pt>
                <c:pt idx="2278">
                  <c:v>2.1734807936844605</c:v>
                </c:pt>
                <c:pt idx="2279">
                  <c:v>2.1725336855077528</c:v>
                </c:pt>
                <c:pt idx="2280">
                  <c:v>2.1715874024016943</c:v>
                </c:pt>
                <c:pt idx="2281">
                  <c:v>2.1706419432885893</c:v>
                </c:pt>
                <c:pt idx="2282">
                  <c:v>2.1696973070926227</c:v>
                </c:pt>
                <c:pt idx="2283">
                  <c:v>2.1687534927398238</c:v>
                </c:pt>
                <c:pt idx="2284">
                  <c:v>2.1678104991582043</c:v>
                </c:pt>
                <c:pt idx="2285">
                  <c:v>2.1668683252774845</c:v>
                </c:pt>
                <c:pt idx="2286">
                  <c:v>2.1659269700293322</c:v>
                </c:pt>
                <c:pt idx="2287">
                  <c:v>2.1649864323472974</c:v>
                </c:pt>
                <c:pt idx="2288">
                  <c:v>2.1640467111667046</c:v>
                </c:pt>
                <c:pt idx="2289">
                  <c:v>2.1631078054247941</c:v>
                </c:pt>
                <c:pt idx="2290">
                  <c:v>2.1621697140605836</c:v>
                </c:pt>
                <c:pt idx="2291">
                  <c:v>2.1612324360149704</c:v>
                </c:pt>
                <c:pt idx="2292">
                  <c:v>2.1602959702307327</c:v>
                </c:pt>
                <c:pt idx="2293">
                  <c:v>2.1593603156523593</c:v>
                </c:pt>
                <c:pt idx="2294">
                  <c:v>2.1584254712262858</c:v>
                </c:pt>
                <c:pt idx="2295">
                  <c:v>2.1574914359007269</c:v>
                </c:pt>
                <c:pt idx="2296">
                  <c:v>2.15655820862571</c:v>
                </c:pt>
                <c:pt idx="2297">
                  <c:v>2.1556257883530749</c:v>
                </c:pt>
                <c:pt idx="2298">
                  <c:v>2.1546941740364742</c:v>
                </c:pt>
                <c:pt idx="2299">
                  <c:v>2.1537633646314061</c:v>
                </c:pt>
                <c:pt idx="2300">
                  <c:v>2.1528333590951143</c:v>
                </c:pt>
                <c:pt idx="2301">
                  <c:v>2.1519041563866552</c:v>
                </c:pt>
                <c:pt idx="2302">
                  <c:v>2.1509757554669662</c:v>
                </c:pt>
                <c:pt idx="2303">
                  <c:v>2.1500481552986628</c:v>
                </c:pt>
                <c:pt idx="2304">
                  <c:v>2.1491213548461707</c:v>
                </c:pt>
                <c:pt idx="2305">
                  <c:v>2.1481953530757654</c:v>
                </c:pt>
                <c:pt idx="2306">
                  <c:v>2.1472701489554669</c:v>
                </c:pt>
                <c:pt idx="2307">
                  <c:v>2.1463457414550735</c:v>
                </c:pt>
                <c:pt idx="2308">
                  <c:v>2.1454221295461298</c:v>
                </c:pt>
                <c:pt idx="2309">
                  <c:v>2.1444993122019591</c:v>
                </c:pt>
                <c:pt idx="2310">
                  <c:v>2.1435772883976991</c:v>
                </c:pt>
                <c:pt idx="2311">
                  <c:v>2.1426560571101989</c:v>
                </c:pt>
                <c:pt idx="2312">
                  <c:v>2.1417356173180528</c:v>
                </c:pt>
                <c:pt idx="2313">
                  <c:v>2.1408159680017032</c:v>
                </c:pt>
                <c:pt idx="2314">
                  <c:v>2.1398971081432361</c:v>
                </c:pt>
                <c:pt idx="2315">
                  <c:v>2.1389790367265165</c:v>
                </c:pt>
                <c:pt idx="2316">
                  <c:v>2.1380617527371912</c:v>
                </c:pt>
                <c:pt idx="2317">
                  <c:v>2.1371452551625838</c:v>
                </c:pt>
                <c:pt idx="2318">
                  <c:v>2.1362295429918321</c:v>
                </c:pt>
                <c:pt idx="2319">
                  <c:v>2.1353146152157185</c:v>
                </c:pt>
                <c:pt idx="2320">
                  <c:v>2.134400470826805</c:v>
                </c:pt>
                <c:pt idx="2321">
                  <c:v>2.1334871088194007</c:v>
                </c:pt>
                <c:pt idx="2322">
                  <c:v>2.1325745281894579</c:v>
                </c:pt>
                <c:pt idx="2323">
                  <c:v>2.1316627279347107</c:v>
                </c:pt>
                <c:pt idx="2324">
                  <c:v>2.1307517070546056</c:v>
                </c:pt>
                <c:pt idx="2325">
                  <c:v>2.1298414645502657</c:v>
                </c:pt>
                <c:pt idx="2326">
                  <c:v>2.1289319994245295</c:v>
                </c:pt>
                <c:pt idx="2327">
                  <c:v>2.1280233106819457</c:v>
                </c:pt>
                <c:pt idx="2328">
                  <c:v>2.1271153973287786</c:v>
                </c:pt>
                <c:pt idx="2329">
                  <c:v>2.1262082583729351</c:v>
                </c:pt>
                <c:pt idx="2330">
                  <c:v>2.1253018928240697</c:v>
                </c:pt>
                <c:pt idx="2331">
                  <c:v>2.1243962996935166</c:v>
                </c:pt>
                <c:pt idx="2332">
                  <c:v>2.1234914779942877</c:v>
                </c:pt>
                <c:pt idx="2333">
                  <c:v>2.122587426741041</c:v>
                </c:pt>
                <c:pt idx="2334">
                  <c:v>2.1216841449501138</c:v>
                </c:pt>
                <c:pt idx="2335">
                  <c:v>2.1207816316396246</c:v>
                </c:pt>
                <c:pt idx="2336">
                  <c:v>2.1198798858292007</c:v>
                </c:pt>
                <c:pt idx="2337">
                  <c:v>2.1189789065402853</c:v>
                </c:pt>
                <c:pt idx="2338">
                  <c:v>2.1180786927958657</c:v>
                </c:pt>
                <c:pt idx="2339">
                  <c:v>2.1171792436206753</c:v>
                </c:pt>
                <c:pt idx="2340">
                  <c:v>2.1162805580410264</c:v>
                </c:pt>
                <c:pt idx="2341">
                  <c:v>2.1153826350849436</c:v>
                </c:pt>
                <c:pt idx="2342">
                  <c:v>2.1144854737820986</c:v>
                </c:pt>
                <c:pt idx="2343">
                  <c:v>2.1135890731637752</c:v>
                </c:pt>
                <c:pt idx="2344">
                  <c:v>2.1126934322629363</c:v>
                </c:pt>
                <c:pt idx="2345">
                  <c:v>2.1117985501141212</c:v>
                </c:pt>
                <c:pt idx="2346">
                  <c:v>2.110904425753553</c:v>
                </c:pt>
                <c:pt idx="2347">
                  <c:v>2.1100110582191314</c:v>
                </c:pt>
                <c:pt idx="2348">
                  <c:v>2.1091184465502679</c:v>
                </c:pt>
                <c:pt idx="2349">
                  <c:v>2.1082265897881225</c:v>
                </c:pt>
                <c:pt idx="2350">
                  <c:v>2.107335486975364</c:v>
                </c:pt>
                <c:pt idx="2351">
                  <c:v>2.1064451371563773</c:v>
                </c:pt>
                <c:pt idx="2352">
                  <c:v>2.1055555393770558</c:v>
                </c:pt>
                <c:pt idx="2353">
                  <c:v>2.1046666926850097</c:v>
                </c:pt>
                <c:pt idx="2354">
                  <c:v>2.103778596129426</c:v>
                </c:pt>
                <c:pt idx="2355">
                  <c:v>2.1028912487610372</c:v>
                </c:pt>
                <c:pt idx="2356">
                  <c:v>2.1020046496322555</c:v>
                </c:pt>
                <c:pt idx="2357">
                  <c:v>2.1011187977970378</c:v>
                </c:pt>
                <c:pt idx="2358">
                  <c:v>2.1002336923109906</c:v>
                </c:pt>
                <c:pt idx="2359">
                  <c:v>2.0993493322311929</c:v>
                </c:pt>
                <c:pt idx="2360">
                  <c:v>2.098465716616476</c:v>
                </c:pt>
                <c:pt idx="2361">
                  <c:v>2.0975828445271469</c:v>
                </c:pt>
                <c:pt idx="2362">
                  <c:v>2.0967007150250914</c:v>
                </c:pt>
                <c:pt idx="2363">
                  <c:v>2.095819327173809</c:v>
                </c:pt>
                <c:pt idx="2364">
                  <c:v>2.0949386800384122</c:v>
                </c:pt>
                <c:pt idx="2365">
                  <c:v>2.0940587726854565</c:v>
                </c:pt>
                <c:pt idx="2366">
                  <c:v>2.0931796041832125</c:v>
                </c:pt>
                <c:pt idx="2367">
                  <c:v>2.0923011736013959</c:v>
                </c:pt>
                <c:pt idx="2368">
                  <c:v>2.0914234800113669</c:v>
                </c:pt>
                <c:pt idx="2369">
                  <c:v>2.0905465224859996</c:v>
                </c:pt>
                <c:pt idx="2370">
                  <c:v>2.0896703000997467</c:v>
                </c:pt>
                <c:pt idx="2371">
                  <c:v>2.0887948119286066</c:v>
                </c:pt>
                <c:pt idx="2372">
                  <c:v>2.0879200570500545</c:v>
                </c:pt>
                <c:pt idx="2373">
                  <c:v>2.0870460345432491</c:v>
                </c:pt>
                <c:pt idx="2374">
                  <c:v>2.0861727434887927</c:v>
                </c:pt>
                <c:pt idx="2375">
                  <c:v>2.0853001829688309</c:v>
                </c:pt>
                <c:pt idx="2376">
                  <c:v>2.0844283520670581</c:v>
                </c:pt>
                <c:pt idx="2377">
                  <c:v>2.0835572498687478</c:v>
                </c:pt>
                <c:pt idx="2378">
                  <c:v>2.0826868754606158</c:v>
                </c:pt>
                <c:pt idx="2379">
                  <c:v>2.0818172279309612</c:v>
                </c:pt>
                <c:pt idx="2380">
                  <c:v>2.0809483063695926</c:v>
                </c:pt>
                <c:pt idx="2381">
                  <c:v>2.0800801098678314</c:v>
                </c:pt>
                <c:pt idx="2382">
                  <c:v>2.0792126375185136</c:v>
                </c:pt>
                <c:pt idx="2383">
                  <c:v>2.0783458884159822</c:v>
                </c:pt>
                <c:pt idx="2384">
                  <c:v>2.0774798616561663</c:v>
                </c:pt>
                <c:pt idx="2385">
                  <c:v>2.0766145563363336</c:v>
                </c:pt>
                <c:pt idx="2386">
                  <c:v>2.0757499715554371</c:v>
                </c:pt>
                <c:pt idx="2387">
                  <c:v>2.0748861064138375</c:v>
                </c:pt>
                <c:pt idx="2388">
                  <c:v>2.0740229600133762</c:v>
                </c:pt>
                <c:pt idx="2389">
                  <c:v>2.0731605314574404</c:v>
                </c:pt>
                <c:pt idx="2390">
                  <c:v>2.0722988198508623</c:v>
                </c:pt>
                <c:pt idx="2391">
                  <c:v>2.0714378243000207</c:v>
                </c:pt>
                <c:pt idx="2392">
                  <c:v>2.0705775439127048</c:v>
                </c:pt>
                <c:pt idx="2393">
                  <c:v>2.0697179777982169</c:v>
                </c:pt>
                <c:pt idx="2394">
                  <c:v>2.0688591250674082</c:v>
                </c:pt>
                <c:pt idx="2395">
                  <c:v>2.0680009848325041</c:v>
                </c:pt>
                <c:pt idx="2396">
                  <c:v>2.0671435562072094</c:v>
                </c:pt>
                <c:pt idx="2397">
                  <c:v>2.0662868383067776</c:v>
                </c:pt>
                <c:pt idx="2398">
                  <c:v>2.065430830247839</c:v>
                </c:pt>
                <c:pt idx="2399">
                  <c:v>2.0645755311485687</c:v>
                </c:pt>
                <c:pt idx="2400">
                  <c:v>2.063720940128523</c:v>
                </c:pt>
                <c:pt idx="2401">
                  <c:v>2.0628670563087694</c:v>
                </c:pt>
                <c:pt idx="2402">
                  <c:v>2.0620138788118192</c:v>
                </c:pt>
                <c:pt idx="2403">
                  <c:v>2.0611614067615984</c:v>
                </c:pt>
                <c:pt idx="2404">
                  <c:v>2.0603096392835778</c:v>
                </c:pt>
                <c:pt idx="2405">
                  <c:v>2.0594585755045398</c:v>
                </c:pt>
                <c:pt idx="2406">
                  <c:v>2.0586082145527786</c:v>
                </c:pt>
                <c:pt idx="2407">
                  <c:v>2.0577585555581042</c:v>
                </c:pt>
                <c:pt idx="2408">
                  <c:v>2.0569095976515999</c:v>
                </c:pt>
                <c:pt idx="2409">
                  <c:v>2.0560613399658982</c:v>
                </c:pt>
                <c:pt idx="2410">
                  <c:v>2.055213781635008</c:v>
                </c:pt>
                <c:pt idx="2411">
                  <c:v>2.0543669217944549</c:v>
                </c:pt>
                <c:pt idx="2412">
                  <c:v>2.0535207595810383</c:v>
                </c:pt>
                <c:pt idx="2413">
                  <c:v>2.0526752941331048</c:v>
                </c:pt>
                <c:pt idx="2414">
                  <c:v>2.0518305245903807</c:v>
                </c:pt>
                <c:pt idx="2415">
                  <c:v>2.0509864500939701</c:v>
                </c:pt>
                <c:pt idx="2416">
                  <c:v>2.050143069786456</c:v>
                </c:pt>
                <c:pt idx="2417">
                  <c:v>2.0493003828118361</c:v>
                </c:pt>
                <c:pt idx="2418">
                  <c:v>2.0484583883153817</c:v>
                </c:pt>
                <c:pt idx="2419">
                  <c:v>2.0476170854439468</c:v>
                </c:pt>
                <c:pt idx="2420">
                  <c:v>2.0467764733456635</c:v>
                </c:pt>
                <c:pt idx="2421">
                  <c:v>2.0459365511701426</c:v>
                </c:pt>
                <c:pt idx="2422">
                  <c:v>2.0450973180683061</c:v>
                </c:pt>
                <c:pt idx="2423">
                  <c:v>2.0442587731925217</c:v>
                </c:pt>
                <c:pt idx="2424">
                  <c:v>2.0434209156965357</c:v>
                </c:pt>
                <c:pt idx="2425">
                  <c:v>2.0425837447355435</c:v>
                </c:pt>
                <c:pt idx="2426">
                  <c:v>2.0417472594659789</c:v>
                </c:pt>
                <c:pt idx="2427">
                  <c:v>2.0409114590458275</c:v>
                </c:pt>
                <c:pt idx="2428">
                  <c:v>2.0400763426342818</c:v>
                </c:pt>
                <c:pt idx="2429">
                  <c:v>2.0392419093920857</c:v>
                </c:pt>
                <c:pt idx="2430">
                  <c:v>2.0384081584811886</c:v>
                </c:pt>
                <c:pt idx="2431">
                  <c:v>2.0375750890650233</c:v>
                </c:pt>
                <c:pt idx="2432">
                  <c:v>2.0367427003083658</c:v>
                </c:pt>
                <c:pt idx="2433">
                  <c:v>2.0359109913773383</c:v>
                </c:pt>
                <c:pt idx="2434">
                  <c:v>2.0350799614394415</c:v>
                </c:pt>
                <c:pt idx="2435">
                  <c:v>2.0342496096634877</c:v>
                </c:pt>
                <c:pt idx="2436">
                  <c:v>2.033419935219702</c:v>
                </c:pt>
                <c:pt idx="2437">
                  <c:v>2.0325909372796533</c:v>
                </c:pt>
                <c:pt idx="2438">
                  <c:v>2.031762615016258</c:v>
                </c:pt>
                <c:pt idx="2439">
                  <c:v>2.0309349676037431</c:v>
                </c:pt>
                <c:pt idx="2440">
                  <c:v>2.0301079942177478</c:v>
                </c:pt>
                <c:pt idx="2441">
                  <c:v>2.0292816940351903</c:v>
                </c:pt>
                <c:pt idx="2442">
                  <c:v>2.0284560662343663</c:v>
                </c:pt>
                <c:pt idx="2443">
                  <c:v>2.0276311099948847</c:v>
                </c:pt>
                <c:pt idx="2444">
                  <c:v>2.0268068244976991</c:v>
                </c:pt>
                <c:pt idx="2445">
                  <c:v>2.0259832089251426</c:v>
                </c:pt>
                <c:pt idx="2446">
                  <c:v>2.0251602624607585</c:v>
                </c:pt>
                <c:pt idx="2447">
                  <c:v>2.0243379842895375</c:v>
                </c:pt>
                <c:pt idx="2448">
                  <c:v>2.0235163735977126</c:v>
                </c:pt>
                <c:pt idx="2449">
                  <c:v>2.0226954295728996</c:v>
                </c:pt>
                <c:pt idx="2450">
                  <c:v>2.0218751514039544</c:v>
                </c:pt>
                <c:pt idx="2451">
                  <c:v>2.0210555382811495</c:v>
                </c:pt>
                <c:pt idx="2452">
                  <c:v>2.0202365893960006</c:v>
                </c:pt>
                <c:pt idx="2453">
                  <c:v>2.019418303941301</c:v>
                </c:pt>
                <c:pt idx="2454">
                  <c:v>2.0186006811112915</c:v>
                </c:pt>
                <c:pt idx="2455">
                  <c:v>2.0177837201013222</c:v>
                </c:pt>
                <c:pt idx="2456">
                  <c:v>2.0169674201082239</c:v>
                </c:pt>
                <c:pt idx="2457">
                  <c:v>2.0161517803300049</c:v>
                </c:pt>
                <c:pt idx="2458">
                  <c:v>2.0153367999660179</c:v>
                </c:pt>
                <c:pt idx="2459">
                  <c:v>2.0145224782169642</c:v>
                </c:pt>
                <c:pt idx="2460">
                  <c:v>2.0137088142846844</c:v>
                </c:pt>
                <c:pt idx="2461">
                  <c:v>2.0128958073725038</c:v>
                </c:pt>
                <c:pt idx="2462">
                  <c:v>2.0120834566848558</c:v>
                </c:pt>
                <c:pt idx="2463">
                  <c:v>2.0112717614275861</c:v>
                </c:pt>
                <c:pt idx="2464">
                  <c:v>2.010460720807719</c:v>
                </c:pt>
                <c:pt idx="2465">
                  <c:v>2.0096503340336582</c:v>
                </c:pt>
                <c:pt idx="2466">
                  <c:v>2.0088406003150188</c:v>
                </c:pt>
                <c:pt idx="2467">
                  <c:v>2.0080315188626936</c:v>
                </c:pt>
                <c:pt idx="2468">
                  <c:v>2.0072230888888538</c:v>
                </c:pt>
                <c:pt idx="2469">
                  <c:v>2.0064153096069504</c:v>
                </c:pt>
                <c:pt idx="2470">
                  <c:v>2.0056081802317123</c:v>
                </c:pt>
                <c:pt idx="2471">
                  <c:v>2.0048016999790788</c:v>
                </c:pt>
                <c:pt idx="2472">
                  <c:v>2.0039958680663026</c:v>
                </c:pt>
                <c:pt idx="2473">
                  <c:v>2.0031906837118814</c:v>
                </c:pt>
                <c:pt idx="2474">
                  <c:v>2.0023861461355219</c:v>
                </c:pt>
                <c:pt idx="2475">
                  <c:v>2.0015822545582811</c:v>
                </c:pt>
                <c:pt idx="2476">
                  <c:v>2.0007790082023562</c:v>
                </c:pt>
                <c:pt idx="2477">
                  <c:v>1.9999764062912577</c:v>
                </c:pt>
                <c:pt idx="2478">
                  <c:v>1.9991744480497422</c:v>
                </c:pt>
                <c:pt idx="2479">
                  <c:v>1.9983731327037759</c:v>
                </c:pt>
                <c:pt idx="2480">
                  <c:v>1.9975724594806057</c:v>
                </c:pt>
                <c:pt idx="2481">
                  <c:v>1.9967724276086891</c:v>
                </c:pt>
                <c:pt idx="2482">
                  <c:v>1.9959730363177282</c:v>
                </c:pt>
                <c:pt idx="2483">
                  <c:v>1.9951742848386707</c:v>
                </c:pt>
                <c:pt idx="2484">
                  <c:v>1.9943761724036413</c:v>
                </c:pt>
                <c:pt idx="2485">
                  <c:v>1.9935786982460451</c:v>
                </c:pt>
                <c:pt idx="2486">
                  <c:v>1.9927818616005313</c:v>
                </c:pt>
                <c:pt idx="2487">
                  <c:v>1.9919856617028924</c:v>
                </c:pt>
                <c:pt idx="2488">
                  <c:v>1.9911900977902361</c:v>
                </c:pt>
                <c:pt idx="2489">
                  <c:v>1.9903951691008115</c:v>
                </c:pt>
                <c:pt idx="2490">
                  <c:v>1.9896008748741485</c:v>
                </c:pt>
                <c:pt idx="2491">
                  <c:v>1.9888072143509197</c:v>
                </c:pt>
                <c:pt idx="2492">
                  <c:v>1.9880141867730443</c:v>
                </c:pt>
                <c:pt idx="2493">
                  <c:v>1.9872217913836863</c:v>
                </c:pt>
                <c:pt idx="2494">
                  <c:v>1.9864300274271534</c:v>
                </c:pt>
                <c:pt idx="2495">
                  <c:v>1.9856388941489997</c:v>
                </c:pt>
                <c:pt idx="2496">
                  <c:v>1.9848483907959569</c:v>
                </c:pt>
                <c:pt idx="2497">
                  <c:v>1.9840585166159677</c:v>
                </c:pt>
                <c:pt idx="2498">
                  <c:v>1.9832692708581867</c:v>
                </c:pt>
                <c:pt idx="2499">
                  <c:v>1.9824806527729142</c:v>
                </c:pt>
                <c:pt idx="2500">
                  <c:v>1.9816926616116597</c:v>
                </c:pt>
                <c:pt idx="2501">
                  <c:v>1.9809052966272152</c:v>
                </c:pt>
                <c:pt idx="2502">
                  <c:v>1.980118557073413</c:v>
                </c:pt>
                <c:pt idx="2503">
                  <c:v>1.9793324422053316</c:v>
                </c:pt>
                <c:pt idx="2504">
                  <c:v>1.9785469512792622</c:v>
                </c:pt>
                <c:pt idx="2505">
                  <c:v>1.9777620835526741</c:v>
                </c:pt>
                <c:pt idx="2506">
                  <c:v>1.9769778382841461</c:v>
                </c:pt>
                <c:pt idx="2507">
                  <c:v>1.9761942147335378</c:v>
                </c:pt>
                <c:pt idx="2508">
                  <c:v>1.9754112121617504</c:v>
                </c:pt>
                <c:pt idx="2509">
                  <c:v>1.9746288298310004</c:v>
                </c:pt>
                <c:pt idx="2510">
                  <c:v>1.9738470670045458</c:v>
                </c:pt>
                <c:pt idx="2511">
                  <c:v>1.9730659229468903</c:v>
                </c:pt>
                <c:pt idx="2512">
                  <c:v>1.9722853969236835</c:v>
                </c:pt>
                <c:pt idx="2513">
                  <c:v>1.9715054882016843</c:v>
                </c:pt>
                <c:pt idx="2514">
                  <c:v>1.9707261960489328</c:v>
                </c:pt>
                <c:pt idx="2515">
                  <c:v>1.9699475197345109</c:v>
                </c:pt>
                <c:pt idx="2516">
                  <c:v>1.9691694585286794</c:v>
                </c:pt>
                <c:pt idx="2517">
                  <c:v>1.9683920117028777</c:v>
                </c:pt>
                <c:pt idx="2518">
                  <c:v>1.9676151785296896</c:v>
                </c:pt>
                <c:pt idx="2519">
                  <c:v>1.9668389582828782</c:v>
                </c:pt>
                <c:pt idx="2520">
                  <c:v>1.9660633502372475</c:v>
                </c:pt>
                <c:pt idx="2521">
                  <c:v>1.9652883536688508</c:v>
                </c:pt>
                <c:pt idx="2522">
                  <c:v>1.9645139678548498</c:v>
                </c:pt>
                <c:pt idx="2523">
                  <c:v>1.9637401920735178</c:v>
                </c:pt>
                <c:pt idx="2524">
                  <c:v>1.9629670256042733</c:v>
                </c:pt>
                <c:pt idx="2525">
                  <c:v>1.9621944677277483</c:v>
                </c:pt>
                <c:pt idx="2526">
                  <c:v>1.9614225177255817</c:v>
                </c:pt>
                <c:pt idx="2527">
                  <c:v>1.9606511748806612</c:v>
                </c:pt>
                <c:pt idx="2528">
                  <c:v>1.9598804384768476</c:v>
                </c:pt>
                <c:pt idx="2529">
                  <c:v>1.9591103077993191</c:v>
                </c:pt>
                <c:pt idx="2530">
                  <c:v>1.9583407821342267</c:v>
                </c:pt>
                <c:pt idx="2531">
                  <c:v>1.9575718607689356</c:v>
                </c:pt>
                <c:pt idx="2532">
                  <c:v>1.9568035429918544</c:v>
                </c:pt>
                <c:pt idx="2533">
                  <c:v>1.9560358280925696</c:v>
                </c:pt>
                <c:pt idx="2534">
                  <c:v>1.9552687153617121</c:v>
                </c:pt>
                <c:pt idx="2535">
                  <c:v>1.9545022040911595</c:v>
                </c:pt>
                <c:pt idx="2536">
                  <c:v>1.9537362935737299</c:v>
                </c:pt>
                <c:pt idx="2537">
                  <c:v>1.9529709831034567</c:v>
                </c:pt>
                <c:pt idx="2538">
                  <c:v>1.952206271975448</c:v>
                </c:pt>
                <c:pt idx="2539">
                  <c:v>1.9514421594859257</c:v>
                </c:pt>
                <c:pt idx="2540">
                  <c:v>1.9506786449322213</c:v>
                </c:pt>
                <c:pt idx="2541">
                  <c:v>1.949915727612745</c:v>
                </c:pt>
                <c:pt idx="2542">
                  <c:v>1.9491534068270173</c:v>
                </c:pt>
                <c:pt idx="2543">
                  <c:v>1.9483916818756026</c:v>
                </c:pt>
                <c:pt idx="2544">
                  <c:v>1.9476305520602799</c:v>
                </c:pt>
                <c:pt idx="2545">
                  <c:v>1.9468700166837678</c:v>
                </c:pt>
                <c:pt idx="2546">
                  <c:v>1.9461100750499996</c:v>
                </c:pt>
                <c:pt idx="2547">
                  <c:v>1.9453507264639185</c:v>
                </c:pt>
                <c:pt idx="2548">
                  <c:v>1.9445919702315784</c:v>
                </c:pt>
                <c:pt idx="2549">
                  <c:v>1.9438338056601119</c:v>
                </c:pt>
                <c:pt idx="2550">
                  <c:v>1.943076232057763</c:v>
                </c:pt>
                <c:pt idx="2551">
                  <c:v>1.9423192487338188</c:v>
                </c:pt>
                <c:pt idx="2552">
                  <c:v>1.9415628549986113</c:v>
                </c:pt>
                <c:pt idx="2553">
                  <c:v>1.9408070501635828</c:v>
                </c:pt>
                <c:pt idx="2554">
                  <c:v>1.9400518335412889</c:v>
                </c:pt>
                <c:pt idx="2555">
                  <c:v>1.9392972044453289</c:v>
                </c:pt>
                <c:pt idx="2556">
                  <c:v>1.9385431621902771</c:v>
                </c:pt>
                <c:pt idx="2557">
                  <c:v>1.9377897060919227</c:v>
                </c:pt>
                <c:pt idx="2558">
                  <c:v>1.9370368354670298</c:v>
                </c:pt>
                <c:pt idx="2559">
                  <c:v>1.936284549633408</c:v>
                </c:pt>
                <c:pt idx="2560">
                  <c:v>1.9355328479100118</c:v>
                </c:pt>
                <c:pt idx="2561">
                  <c:v>1.9347817296167376</c:v>
                </c:pt>
                <c:pt idx="2562">
                  <c:v>1.9340311940746635</c:v>
                </c:pt>
                <c:pt idx="2563">
                  <c:v>1.933281240605808</c:v>
                </c:pt>
                <c:pt idx="2564">
                  <c:v>1.9325318685333364</c:v>
                </c:pt>
                <c:pt idx="2565">
                  <c:v>1.9317830771813909</c:v>
                </c:pt>
                <c:pt idx="2566">
                  <c:v>1.9310348658751559</c:v>
                </c:pt>
                <c:pt idx="2567">
                  <c:v>1.9302872339409654</c:v>
                </c:pt>
                <c:pt idx="2568">
                  <c:v>1.929540180706024</c:v>
                </c:pt>
                <c:pt idx="2569">
                  <c:v>1.9287937054987871</c:v>
                </c:pt>
                <c:pt idx="2570">
                  <c:v>1.9280478076485497</c:v>
                </c:pt>
                <c:pt idx="2571">
                  <c:v>1.9273024864857879</c:v>
                </c:pt>
                <c:pt idx="2572">
                  <c:v>1.9265577413418837</c:v>
                </c:pt>
                <c:pt idx="2573">
                  <c:v>1.9258135715494378</c:v>
                </c:pt>
                <c:pt idx="2574">
                  <c:v>1.9250699764418531</c:v>
                </c:pt>
                <c:pt idx="2575">
                  <c:v>1.9243269553537841</c:v>
                </c:pt>
                <c:pt idx="2576">
                  <c:v>1.9235845076207234</c:v>
                </c:pt>
                <c:pt idx="2577">
                  <c:v>1.9228426325792787</c:v>
                </c:pt>
                <c:pt idx="2578">
                  <c:v>1.9221013295671345</c:v>
                </c:pt>
                <c:pt idx="2579">
                  <c:v>1.9213605979228841</c:v>
                </c:pt>
                <c:pt idx="2580">
                  <c:v>1.9206204369862008</c:v>
                </c:pt>
                <c:pt idx="2581">
                  <c:v>1.9198808460977668</c:v>
                </c:pt>
                <c:pt idx="2582">
                  <c:v>1.9191418245992762</c:v>
                </c:pt>
                <c:pt idx="2583">
                  <c:v>1.9184033718334332</c:v>
                </c:pt>
                <c:pt idx="2584">
                  <c:v>1.9176654871439878</c:v>
                </c:pt>
                <c:pt idx="2585">
                  <c:v>1.9169281698756313</c:v>
                </c:pt>
                <c:pt idx="2586">
                  <c:v>1.9161914193741354</c:v>
                </c:pt>
                <c:pt idx="2587">
                  <c:v>1.9154552349862135</c:v>
                </c:pt>
                <c:pt idx="2588">
                  <c:v>1.9147196160595901</c:v>
                </c:pt>
                <c:pt idx="2589">
                  <c:v>1.913984561943104</c:v>
                </c:pt>
                <c:pt idx="2590">
                  <c:v>1.9132500719863983</c:v>
                </c:pt>
                <c:pt idx="2591">
                  <c:v>1.9125161455403004</c:v>
                </c:pt>
                <c:pt idx="2592">
                  <c:v>1.911782781956509</c:v>
                </c:pt>
                <c:pt idx="2593">
                  <c:v>1.9110499805877372</c:v>
                </c:pt>
                <c:pt idx="2594">
                  <c:v>1.9103177407877756</c:v>
                </c:pt>
                <c:pt idx="2595">
                  <c:v>1.9095860619112899</c:v>
                </c:pt>
                <c:pt idx="2596">
                  <c:v>1.9088549433140249</c:v>
                </c:pt>
                <c:pt idx="2597">
                  <c:v>1.9081243843526352</c:v>
                </c:pt>
                <c:pt idx="2598">
                  <c:v>1.9073943843847858</c:v>
                </c:pt>
                <c:pt idx="2599">
                  <c:v>1.9066649427692219</c:v>
                </c:pt>
                <c:pt idx="2600">
                  <c:v>1.905936058865495</c:v>
                </c:pt>
                <c:pt idx="2601">
                  <c:v>1.9052077320342355</c:v>
                </c:pt>
                <c:pt idx="2602">
                  <c:v>1.9044799616370871</c:v>
                </c:pt>
                <c:pt idx="2603">
                  <c:v>1.9037527470365672</c:v>
                </c:pt>
                <c:pt idx="2604">
                  <c:v>1.9030260875962726</c:v>
                </c:pt>
                <c:pt idx="2605">
                  <c:v>1.9022999826806766</c:v>
                </c:pt>
                <c:pt idx="2606">
                  <c:v>1.9015744316552616</c:v>
                </c:pt>
                <c:pt idx="2607">
                  <c:v>1.9008494338865245</c:v>
                </c:pt>
                <c:pt idx="2608">
                  <c:v>1.9001249887418357</c:v>
                </c:pt>
                <c:pt idx="2609">
                  <c:v>1.8994010955896115</c:v>
                </c:pt>
                <c:pt idx="2610">
                  <c:v>1.8986777537991781</c:v>
                </c:pt>
                <c:pt idx="2611">
                  <c:v>1.8979549627408727</c:v>
                </c:pt>
                <c:pt idx="2612">
                  <c:v>1.897232721785908</c:v>
                </c:pt>
                <c:pt idx="2613">
                  <c:v>1.8965110303065085</c:v>
                </c:pt>
                <c:pt idx="2614">
                  <c:v>1.8957898876759118</c:v>
                </c:pt>
                <c:pt idx="2615">
                  <c:v>1.8950692932681947</c:v>
                </c:pt>
                <c:pt idx="2616">
                  <c:v>1.8943492464584126</c:v>
                </c:pt>
                <c:pt idx="2617">
                  <c:v>1.8936297466226677</c:v>
                </c:pt>
                <c:pt idx="2618">
                  <c:v>1.892910793137903</c:v>
                </c:pt>
                <c:pt idx="2619">
                  <c:v>1.8921923853820046</c:v>
                </c:pt>
                <c:pt idx="2620">
                  <c:v>1.8914745227338718</c:v>
                </c:pt>
                <c:pt idx="2621">
                  <c:v>1.8907572045733472</c:v>
                </c:pt>
                <c:pt idx="2622">
                  <c:v>1.8900404302811145</c:v>
                </c:pt>
                <c:pt idx="2623">
                  <c:v>1.8893241992389043</c:v>
                </c:pt>
                <c:pt idx="2624">
                  <c:v>1.8886085108293227</c:v>
                </c:pt>
                <c:pt idx="2625">
                  <c:v>1.8878933644359537</c:v>
                </c:pt>
                <c:pt idx="2626">
                  <c:v>1.8871787594432572</c:v>
                </c:pt>
                <c:pt idx="2627">
                  <c:v>1.886464695236671</c:v>
                </c:pt>
                <c:pt idx="2628">
                  <c:v>1.8857511712025434</c:v>
                </c:pt>
                <c:pt idx="2629">
                  <c:v>1.8850381867282007</c:v>
                </c:pt>
                <c:pt idx="2630">
                  <c:v>1.88432574120181</c:v>
                </c:pt>
                <c:pt idx="2631">
                  <c:v>1.8836138340125181</c:v>
                </c:pt>
                <c:pt idx="2632">
                  <c:v>1.8829024645503818</c:v>
                </c:pt>
                <c:pt idx="2633">
                  <c:v>1.8821916322063657</c:v>
                </c:pt>
                <c:pt idx="2634">
                  <c:v>1.8814813363723477</c:v>
                </c:pt>
                <c:pt idx="2635">
                  <c:v>1.8807715764412167</c:v>
                </c:pt>
                <c:pt idx="2636">
                  <c:v>1.8800623518066348</c:v>
                </c:pt>
                <c:pt idx="2637">
                  <c:v>1.8793536618632773</c:v>
                </c:pt>
                <c:pt idx="2638">
                  <c:v>1.8786455060066962</c:v>
                </c:pt>
                <c:pt idx="2639">
                  <c:v>1.8779378836333869</c:v>
                </c:pt>
                <c:pt idx="2640">
                  <c:v>1.8772307941406532</c:v>
                </c:pt>
                <c:pt idx="2641">
                  <c:v>1.8765242369268456</c:v>
                </c:pt>
                <c:pt idx="2642">
                  <c:v>1.8758182113911228</c:v>
                </c:pt>
                <c:pt idx="2643">
                  <c:v>1.8751127169336219</c:v>
                </c:pt>
                <c:pt idx="2644">
                  <c:v>1.8744077529552883</c:v>
                </c:pt>
                <c:pt idx="2645">
                  <c:v>1.8737033188580117</c:v>
                </c:pt>
                <c:pt idx="2646">
                  <c:v>1.8729994140446273</c:v>
                </c:pt>
                <c:pt idx="2647">
                  <c:v>1.8722960379188112</c:v>
                </c:pt>
                <c:pt idx="2648">
                  <c:v>1.871593189885185</c:v>
                </c:pt>
                <c:pt idx="2649">
                  <c:v>1.8708908693491444</c:v>
                </c:pt>
                <c:pt idx="2650">
                  <c:v>1.870189075717166</c:v>
                </c:pt>
                <c:pt idx="2651">
                  <c:v>1.869487808396433</c:v>
                </c:pt>
                <c:pt idx="2652">
                  <c:v>1.8687870667951407</c:v>
                </c:pt>
                <c:pt idx="2653">
                  <c:v>1.8680868503223278</c:v>
                </c:pt>
                <c:pt idx="2654">
                  <c:v>1.8673871583878743</c:v>
                </c:pt>
                <c:pt idx="2655">
                  <c:v>1.8666879904026752</c:v>
                </c:pt>
                <c:pt idx="2656">
                  <c:v>1.8659893457783294</c:v>
                </c:pt>
                <c:pt idx="2657">
                  <c:v>1.8652912239274502</c:v>
                </c:pt>
                <c:pt idx="2658">
                  <c:v>1.8645936242635277</c:v>
                </c:pt>
                <c:pt idx="2659">
                  <c:v>1.8638965462008261</c:v>
                </c:pt>
                <c:pt idx="2660">
                  <c:v>1.863199989154589</c:v>
                </c:pt>
                <c:pt idx="2661">
                  <c:v>1.8625039525408336</c:v>
                </c:pt>
                <c:pt idx="2662">
                  <c:v>1.8618084357765918</c:v>
                </c:pt>
                <c:pt idx="2663">
                  <c:v>1.861113438279635</c:v>
                </c:pt>
                <c:pt idx="2664">
                  <c:v>1.8604189594686804</c:v>
                </c:pt>
                <c:pt idx="2665">
                  <c:v>1.8597249987632525</c:v>
                </c:pt>
                <c:pt idx="2666">
                  <c:v>1.859031555583754</c:v>
                </c:pt>
                <c:pt idx="2667">
                  <c:v>1.8583386293515332</c:v>
                </c:pt>
                <c:pt idx="2668">
                  <c:v>1.857646219488712</c:v>
                </c:pt>
                <c:pt idx="2669">
                  <c:v>1.8569543254182896</c:v>
                </c:pt>
                <c:pt idx="2670">
                  <c:v>1.8562629465641425</c:v>
                </c:pt>
                <c:pt idx="2671">
                  <c:v>1.8555720823510249</c:v>
                </c:pt>
                <c:pt idx="2672">
                  <c:v>1.8548817322044644</c:v>
                </c:pt>
                <c:pt idx="2673">
                  <c:v>1.8541918955509349</c:v>
                </c:pt>
                <c:pt idx="2674">
                  <c:v>1.8535025718177192</c:v>
                </c:pt>
                <c:pt idx="2675">
                  <c:v>1.8528137604329429</c:v>
                </c:pt>
                <c:pt idx="2676">
                  <c:v>1.852125460825609</c:v>
                </c:pt>
                <c:pt idx="2677">
                  <c:v>1.8514376724255641</c:v>
                </c:pt>
                <c:pt idx="2678">
                  <c:v>1.8507503946634976</c:v>
                </c:pt>
                <c:pt idx="2679">
                  <c:v>1.8500636269709416</c:v>
                </c:pt>
                <c:pt idx="2680">
                  <c:v>1.8493773687802721</c:v>
                </c:pt>
                <c:pt idx="2681">
                  <c:v>1.8486916195246745</c:v>
                </c:pt>
                <c:pt idx="2682">
                  <c:v>1.8480063786382446</c:v>
                </c:pt>
                <c:pt idx="2683">
                  <c:v>1.8473216455558548</c:v>
                </c:pt>
                <c:pt idx="2684">
                  <c:v>1.8466374197132536</c:v>
                </c:pt>
                <c:pt idx="2685">
                  <c:v>1.8459537005469995</c:v>
                </c:pt>
                <c:pt idx="2686">
                  <c:v>1.8452704874944941</c:v>
                </c:pt>
                <c:pt idx="2687">
                  <c:v>1.8445877799939483</c:v>
                </c:pt>
                <c:pt idx="2688">
                  <c:v>1.8439055774845194</c:v>
                </c:pt>
                <c:pt idx="2689">
                  <c:v>1.8432238794060023</c:v>
                </c:pt>
                <c:pt idx="2690">
                  <c:v>1.8425426851991735</c:v>
                </c:pt>
                <c:pt idx="2691">
                  <c:v>1.8418619943055492</c:v>
                </c:pt>
                <c:pt idx="2692">
                  <c:v>1.841181806167558</c:v>
                </c:pt>
                <c:pt idx="2693">
                  <c:v>1.84050212022837</c:v>
                </c:pt>
                <c:pt idx="2694">
                  <c:v>1.8398229359319977</c:v>
                </c:pt>
                <c:pt idx="2695">
                  <c:v>1.8391442527232653</c:v>
                </c:pt>
                <c:pt idx="2696">
                  <c:v>1.8384660700479074</c:v>
                </c:pt>
                <c:pt idx="2697">
                  <c:v>1.8377883873523309</c:v>
                </c:pt>
                <c:pt idx="2698">
                  <c:v>1.8371112040838222</c:v>
                </c:pt>
                <c:pt idx="2699">
                  <c:v>1.8364345196905452</c:v>
                </c:pt>
                <c:pt idx="2700">
                  <c:v>1.8357583336214049</c:v>
                </c:pt>
                <c:pt idx="2701">
                  <c:v>1.835082645326116</c:v>
                </c:pt>
                <c:pt idx="2702">
                  <c:v>1.8344074542552364</c:v>
                </c:pt>
                <c:pt idx="2703">
                  <c:v>1.8337327598600668</c:v>
                </c:pt>
                <c:pt idx="2704">
                  <c:v>1.8330585615928536</c:v>
                </c:pt>
                <c:pt idx="2705">
                  <c:v>1.8323848589064817</c:v>
                </c:pt>
                <c:pt idx="2706">
                  <c:v>1.8317116512547835</c:v>
                </c:pt>
                <c:pt idx="2707">
                  <c:v>1.8310389380922631</c:v>
                </c:pt>
                <c:pt idx="2708">
                  <c:v>1.8303667188743047</c:v>
                </c:pt>
                <c:pt idx="2709">
                  <c:v>1.8296949930571347</c:v>
                </c:pt>
                <c:pt idx="2710">
                  <c:v>1.8290237600976544</c:v>
                </c:pt>
                <c:pt idx="2711">
                  <c:v>1.8283530194536761</c:v>
                </c:pt>
                <c:pt idx="2712">
                  <c:v>1.8276827705837209</c:v>
                </c:pt>
                <c:pt idx="2713">
                  <c:v>1.8270130129471529</c:v>
                </c:pt>
                <c:pt idx="2714">
                  <c:v>1.8263437460041125</c:v>
                </c:pt>
                <c:pt idx="2715">
                  <c:v>1.8256749692155851</c:v>
                </c:pt>
                <c:pt idx="2716">
                  <c:v>1.825006682043228</c:v>
                </c:pt>
                <c:pt idx="2717">
                  <c:v>1.8243388839496124</c:v>
                </c:pt>
                <c:pt idx="2718">
                  <c:v>1.8236715743979823</c:v>
                </c:pt>
                <c:pt idx="2719">
                  <c:v>1.8230047528524604</c:v>
                </c:pt>
                <c:pt idx="2720">
                  <c:v>1.8223384187779113</c:v>
                </c:pt>
                <c:pt idx="2721">
                  <c:v>1.8216725716399758</c:v>
                </c:pt>
                <c:pt idx="2722">
                  <c:v>1.8210072109050703</c:v>
                </c:pt>
                <c:pt idx="2723">
                  <c:v>1.820342336040456</c:v>
                </c:pt>
                <c:pt idx="2724">
                  <c:v>1.8196779465140673</c:v>
                </c:pt>
                <c:pt idx="2725">
                  <c:v>1.8190140417947183</c:v>
                </c:pt>
                <c:pt idx="2726">
                  <c:v>1.8183506213518954</c:v>
                </c:pt>
                <c:pt idx="2727">
                  <c:v>1.8176876846559307</c:v>
                </c:pt>
                <c:pt idx="2728">
                  <c:v>1.8170252311779311</c:v>
                </c:pt>
                <c:pt idx="2729">
                  <c:v>1.8163632603897479</c:v>
                </c:pt>
                <c:pt idx="2730">
                  <c:v>1.8157017717640067</c:v>
                </c:pt>
                <c:pt idx="2731">
                  <c:v>1.8150407647740756</c:v>
                </c:pt>
                <c:pt idx="2732">
                  <c:v>1.8143802388941335</c:v>
                </c:pt>
                <c:pt idx="2733">
                  <c:v>1.8137201935991021</c:v>
                </c:pt>
                <c:pt idx="2734">
                  <c:v>1.8130606283646775</c:v>
                </c:pt>
                <c:pt idx="2735">
                  <c:v>1.8124015426673008</c:v>
                </c:pt>
                <c:pt idx="2736">
                  <c:v>1.8117429359842214</c:v>
                </c:pt>
                <c:pt idx="2737">
                  <c:v>1.8110848077933641</c:v>
                </c:pt>
                <c:pt idx="2738">
                  <c:v>1.810427157573463</c:v>
                </c:pt>
                <c:pt idx="2739">
                  <c:v>1.8097699848040645</c:v>
                </c:pt>
                <c:pt idx="2740">
                  <c:v>1.8091132889653196</c:v>
                </c:pt>
                <c:pt idx="2741">
                  <c:v>1.8084570695382922</c:v>
                </c:pt>
                <c:pt idx="2742">
                  <c:v>1.8078013260047217</c:v>
                </c:pt>
                <c:pt idx="2743">
                  <c:v>1.8071460578471228</c:v>
                </c:pt>
                <c:pt idx="2744">
                  <c:v>1.806491264548685</c:v>
                </c:pt>
                <c:pt idx="2745">
                  <c:v>1.8058369455934766</c:v>
                </c:pt>
                <c:pt idx="2746">
                  <c:v>1.8051831004662069</c:v>
                </c:pt>
                <c:pt idx="2747">
                  <c:v>1.804529728652394</c:v>
                </c:pt>
                <c:pt idx="2748">
                  <c:v>1.8038768296382663</c:v>
                </c:pt>
                <c:pt idx="2749">
                  <c:v>1.803224402910794</c:v>
                </c:pt>
                <c:pt idx="2750">
                  <c:v>1.8025724479577245</c:v>
                </c:pt>
                <c:pt idx="2751">
                  <c:v>1.8019209642675131</c:v>
                </c:pt>
                <c:pt idx="2752">
                  <c:v>1.801269951329324</c:v>
                </c:pt>
                <c:pt idx="2753">
                  <c:v>1.8006194086331666</c:v>
                </c:pt>
                <c:pt idx="2754">
                  <c:v>1.7999693356696562</c:v>
                </c:pt>
                <c:pt idx="2755">
                  <c:v>1.7993197319302532</c:v>
                </c:pt>
                <c:pt idx="2756">
                  <c:v>1.7986705969070929</c:v>
                </c:pt>
                <c:pt idx="2757">
                  <c:v>1.7980219300930529</c:v>
                </c:pt>
                <c:pt idx="2758">
                  <c:v>1.797373730981719</c:v>
                </c:pt>
                <c:pt idx="2759">
                  <c:v>1.7967259990674556</c:v>
                </c:pt>
                <c:pt idx="2760">
                  <c:v>1.7960787338453339</c:v>
                </c:pt>
                <c:pt idx="2761">
                  <c:v>1.7954319348111696</c:v>
                </c:pt>
                <c:pt idx="2762">
                  <c:v>1.7947856014614174</c:v>
                </c:pt>
                <c:pt idx="2763">
                  <c:v>1.794139733293413</c:v>
                </c:pt>
                <c:pt idx="2764">
                  <c:v>1.7934943298050627</c:v>
                </c:pt>
                <c:pt idx="2765">
                  <c:v>1.7928493904951197</c:v>
                </c:pt>
                <c:pt idx="2766">
                  <c:v>1.7922049148629078</c:v>
                </c:pt>
                <c:pt idx="2767">
                  <c:v>1.7915609024086665</c:v>
                </c:pt>
                <c:pt idx="2768">
                  <c:v>1.7909173526331719</c:v>
                </c:pt>
                <c:pt idx="2769">
                  <c:v>1.7902742650380112</c:v>
                </c:pt>
                <c:pt idx="2770">
                  <c:v>1.789631639125483</c:v>
                </c:pt>
                <c:pt idx="2771">
                  <c:v>1.7889894743985919</c:v>
                </c:pt>
                <c:pt idx="2772">
                  <c:v>1.7883477703610529</c:v>
                </c:pt>
                <c:pt idx="2773">
                  <c:v>1.7877065265172556</c:v>
                </c:pt>
                <c:pt idx="2774">
                  <c:v>1.7870657423723324</c:v>
                </c:pt>
                <c:pt idx="2775">
                  <c:v>1.7864254174321945</c:v>
                </c:pt>
                <c:pt idx="2776">
                  <c:v>1.7857855512033234</c:v>
                </c:pt>
                <c:pt idx="2777">
                  <c:v>1.7851461431930136</c:v>
                </c:pt>
                <c:pt idx="2778">
                  <c:v>1.7845071929091998</c:v>
                </c:pt>
                <c:pt idx="2779">
                  <c:v>1.7838686998605944</c:v>
                </c:pt>
                <c:pt idx="2780">
                  <c:v>1.7832306635565165</c:v>
                </c:pt>
                <c:pt idx="2781">
                  <c:v>1.7825930835070962</c:v>
                </c:pt>
                <c:pt idx="2782">
                  <c:v>1.7819559592230718</c:v>
                </c:pt>
                <c:pt idx="2783">
                  <c:v>1.7813192902159229</c:v>
                </c:pt>
                <c:pt idx="2784">
                  <c:v>1.7806830759978056</c:v>
                </c:pt>
                <c:pt idx="2785">
                  <c:v>1.7800473160816195</c:v>
                </c:pt>
                <c:pt idx="2786">
                  <c:v>1.7794120099809039</c:v>
                </c:pt>
                <c:pt idx="2787">
                  <c:v>1.7787771572099431</c:v>
                </c:pt>
                <c:pt idx="2788">
                  <c:v>1.7781427572836268</c:v>
                </c:pt>
                <c:pt idx="2789">
                  <c:v>1.7775088097176579</c:v>
                </c:pt>
                <c:pt idx="2790">
                  <c:v>1.7768753140283444</c:v>
                </c:pt>
                <c:pt idx="2791">
                  <c:v>1.7762422697327063</c:v>
                </c:pt>
                <c:pt idx="2792">
                  <c:v>1.7756096763484701</c:v>
                </c:pt>
                <c:pt idx="2793">
                  <c:v>1.7749775333940054</c:v>
                </c:pt>
                <c:pt idx="2794">
                  <c:v>1.7743458403884245</c:v>
                </c:pt>
                <c:pt idx="2795">
                  <c:v>1.7737145968514469</c:v>
                </c:pt>
                <c:pt idx="2796">
                  <c:v>1.7730838023035704</c:v>
                </c:pt>
                <c:pt idx="2797">
                  <c:v>1.7724534562659331</c:v>
                </c:pt>
                <c:pt idx="2798">
                  <c:v>1.7718235582603148</c:v>
                </c:pt>
                <c:pt idx="2799">
                  <c:v>1.7711941078092051</c:v>
                </c:pt>
                <c:pt idx="2800">
                  <c:v>1.770565104435768</c:v>
                </c:pt>
                <c:pt idx="2801">
                  <c:v>1.7699365476639124</c:v>
                </c:pt>
                <c:pt idx="2802">
                  <c:v>1.7693084370180856</c:v>
                </c:pt>
                <c:pt idx="2803">
                  <c:v>1.7686807720235123</c:v>
                </c:pt>
                <c:pt idx="2804">
                  <c:v>1.7680535522060936</c:v>
                </c:pt>
                <c:pt idx="2805">
                  <c:v>1.7674267770923371</c:v>
                </c:pt>
                <c:pt idx="2806">
                  <c:v>1.7668004462094953</c:v>
                </c:pt>
                <c:pt idx="2807">
                  <c:v>1.7661745590853919</c:v>
                </c:pt>
                <c:pt idx="2808">
                  <c:v>1.765549115248664</c:v>
                </c:pt>
                <c:pt idx="2809">
                  <c:v>1.764924114228454</c:v>
                </c:pt>
                <c:pt idx="2810">
                  <c:v>1.7642995555546817</c:v>
                </c:pt>
                <c:pt idx="2811">
                  <c:v>1.7636754387579079</c:v>
                </c:pt>
                <c:pt idx="2812">
                  <c:v>1.7630517633693361</c:v>
                </c:pt>
                <c:pt idx="2813">
                  <c:v>1.7624285289208783</c:v>
                </c:pt>
                <c:pt idx="2814">
                  <c:v>1.7618057349450205</c:v>
                </c:pt>
                <c:pt idx="2815">
                  <c:v>1.7611833809749928</c:v>
                </c:pt>
                <c:pt idx="2816">
                  <c:v>1.7605614665446667</c:v>
                </c:pt>
                <c:pt idx="2817">
                  <c:v>1.7599399911885558</c:v>
                </c:pt>
                <c:pt idx="2818">
                  <c:v>1.7593189544418477</c:v>
                </c:pt>
                <c:pt idx="2819">
                  <c:v>1.7586983558403739</c:v>
                </c:pt>
                <c:pt idx="2820">
                  <c:v>1.7580781949205719</c:v>
                </c:pt>
                <c:pt idx="2821">
                  <c:v>1.7574584712196581</c:v>
                </c:pt>
                <c:pt idx="2822">
                  <c:v>1.7568391842753535</c:v>
                </c:pt>
                <c:pt idx="2823">
                  <c:v>1.7562203336261581</c:v>
                </c:pt>
                <c:pt idx="2824">
                  <c:v>1.7556019188111451</c:v>
                </c:pt>
                <c:pt idx="2825">
                  <c:v>1.7549839393700628</c:v>
                </c:pt>
                <c:pt idx="2826">
                  <c:v>1.7543663948433028</c:v>
                </c:pt>
                <c:pt idx="2827">
                  <c:v>1.7537492847718972</c:v>
                </c:pt>
                <c:pt idx="2828">
                  <c:v>1.7531326086975199</c:v>
                </c:pt>
                <c:pt idx="2829">
                  <c:v>1.752516366162522</c:v>
                </c:pt>
                <c:pt idx="2830">
                  <c:v>1.7519005567098953</c:v>
                </c:pt>
                <c:pt idx="2831">
                  <c:v>1.751285179883171</c:v>
                </c:pt>
                <c:pt idx="2832">
                  <c:v>1.7506702352266938</c:v>
                </c:pt>
                <c:pt idx="2833">
                  <c:v>1.7500557222853135</c:v>
                </c:pt>
                <c:pt idx="2834">
                  <c:v>1.7494416406045887</c:v>
                </c:pt>
                <c:pt idx="2835">
                  <c:v>1.7488279897306536</c:v>
                </c:pt>
                <c:pt idx="2836">
                  <c:v>1.7482147692103513</c:v>
                </c:pt>
                <c:pt idx="2837">
                  <c:v>1.7476019785910997</c:v>
                </c:pt>
                <c:pt idx="2838">
                  <c:v>1.7469896174209913</c:v>
                </c:pt>
                <c:pt idx="2839">
                  <c:v>1.7463776852487283</c:v>
                </c:pt>
                <c:pt idx="2840">
                  <c:v>1.7457661816236536</c:v>
                </c:pt>
                <c:pt idx="2841">
                  <c:v>1.7451551060957522</c:v>
                </c:pt>
                <c:pt idx="2842">
                  <c:v>1.7445444582156175</c:v>
                </c:pt>
                <c:pt idx="2843">
                  <c:v>1.7439342375344857</c:v>
                </c:pt>
                <c:pt idx="2844">
                  <c:v>1.7433244436042326</c:v>
                </c:pt>
                <c:pt idx="2845">
                  <c:v>1.7427150759773107</c:v>
                </c:pt>
                <c:pt idx="2846">
                  <c:v>1.7421061342068473</c:v>
                </c:pt>
                <c:pt idx="2847">
                  <c:v>1.7414976178465778</c:v>
                </c:pt>
                <c:pt idx="2848">
                  <c:v>1.7408895264508799</c:v>
                </c:pt>
                <c:pt idx="2849">
                  <c:v>1.7402818595747394</c:v>
                </c:pt>
                <c:pt idx="2850">
                  <c:v>1.7396746167737156</c:v>
                </c:pt>
                <c:pt idx="2851">
                  <c:v>1.7390677976040794</c:v>
                </c:pt>
                <c:pt idx="2852">
                  <c:v>1.7384614016226745</c:v>
                </c:pt>
                <c:pt idx="2853">
                  <c:v>1.7378554283868839</c:v>
                </c:pt>
                <c:pt idx="2854">
                  <c:v>1.7372498774548721</c:v>
                </c:pt>
                <c:pt idx="2855">
                  <c:v>1.7366447483853067</c:v>
                </c:pt>
                <c:pt idx="2856">
                  <c:v>1.7360400407374985</c:v>
                </c:pt>
                <c:pt idx="2857">
                  <c:v>1.7354357540713323</c:v>
                </c:pt>
                <c:pt idx="2858">
                  <c:v>1.7348318879474041</c:v>
                </c:pt>
                <c:pt idx="2859">
                  <c:v>1.7342284419267802</c:v>
                </c:pt>
                <c:pt idx="2860">
                  <c:v>1.7336254155713073</c:v>
                </c:pt>
                <c:pt idx="2861">
                  <c:v>1.7330228084432684</c:v>
                </c:pt>
                <c:pt idx="2862">
                  <c:v>1.7324206201056929</c:v>
                </c:pt>
                <c:pt idx="2863">
                  <c:v>1.7318188501221481</c:v>
                </c:pt>
                <c:pt idx="2864">
                  <c:v>1.7312174980568114</c:v>
                </c:pt>
                <c:pt idx="2865">
                  <c:v>1.7306165634744672</c:v>
                </c:pt>
                <c:pt idx="2866">
                  <c:v>1.7300160459405096</c:v>
                </c:pt>
                <c:pt idx="2867">
                  <c:v>1.7294159450209745</c:v>
                </c:pt>
                <c:pt idx="2868">
                  <c:v>1.7288162602824027</c:v>
                </c:pt>
                <c:pt idx="2869">
                  <c:v>1.7282169912920819</c:v>
                </c:pt>
                <c:pt idx="2870">
                  <c:v>1.727618137617736</c:v>
                </c:pt>
                <c:pt idx="2871">
                  <c:v>1.7270196988278006</c:v>
                </c:pt>
                <c:pt idx="2872">
                  <c:v>1.7264216744912511</c:v>
                </c:pt>
                <c:pt idx="2873">
                  <c:v>1.725824064177705</c:v>
                </c:pt>
                <c:pt idx="2874">
                  <c:v>1.725226867457355</c:v>
                </c:pt>
                <c:pt idx="2875">
                  <c:v>1.7246300839009681</c:v>
                </c:pt>
                <c:pt idx="2876">
                  <c:v>1.724033713079953</c:v>
                </c:pt>
                <c:pt idx="2877">
                  <c:v>1.7234377545662249</c:v>
                </c:pt>
                <c:pt idx="2878">
                  <c:v>1.7228422079324113</c:v>
                </c:pt>
                <c:pt idx="2879">
                  <c:v>1.7222470727516432</c:v>
                </c:pt>
                <c:pt idx="2880">
                  <c:v>1.7216523485976629</c:v>
                </c:pt>
                <c:pt idx="2881">
                  <c:v>1.7210580350448197</c:v>
                </c:pt>
                <c:pt idx="2882">
                  <c:v>1.7204641316680027</c:v>
                </c:pt>
                <c:pt idx="2883">
                  <c:v>1.7198706380427107</c:v>
                </c:pt>
                <c:pt idx="2884">
                  <c:v>1.719277553745086</c:v>
                </c:pt>
                <c:pt idx="2885">
                  <c:v>1.7186848783517747</c:v>
                </c:pt>
                <c:pt idx="2886">
                  <c:v>1.7180926114400332</c:v>
                </c:pt>
                <c:pt idx="2887">
                  <c:v>1.7175007525877273</c:v>
                </c:pt>
                <c:pt idx="2888">
                  <c:v>1.7169093013732613</c:v>
                </c:pt>
                <c:pt idx="2889">
                  <c:v>1.7163182573756148</c:v>
                </c:pt>
                <c:pt idx="2890">
                  <c:v>1.7157276201744458</c:v>
                </c:pt>
                <c:pt idx="2891">
                  <c:v>1.7151373893498478</c:v>
                </c:pt>
                <c:pt idx="2892">
                  <c:v>1.7145475644825927</c:v>
                </c:pt>
                <c:pt idx="2893">
                  <c:v>1.713958145153994</c:v>
                </c:pt>
                <c:pt idx="2894">
                  <c:v>1.7133691309459373</c:v>
                </c:pt>
                <c:pt idx="2895">
                  <c:v>1.7127805214408847</c:v>
                </c:pt>
                <c:pt idx="2896">
                  <c:v>1.712192316221907</c:v>
                </c:pt>
                <c:pt idx="2897">
                  <c:v>1.7116045148726149</c:v>
                </c:pt>
                <c:pt idx="2898">
                  <c:v>1.7110171169771597</c:v>
                </c:pt>
                <c:pt idx="2899">
                  <c:v>1.7104301221203015</c:v>
                </c:pt>
                <c:pt idx="2900">
                  <c:v>1.7098435298874108</c:v>
                </c:pt>
                <c:pt idx="2901">
                  <c:v>1.7092573398643276</c:v>
                </c:pt>
                <c:pt idx="2902">
                  <c:v>1.7086715516375373</c:v>
                </c:pt>
                <c:pt idx="2903">
                  <c:v>1.7080861647940651</c:v>
                </c:pt>
                <c:pt idx="2904">
                  <c:v>1.7075011789214765</c:v>
                </c:pt>
                <c:pt idx="2905">
                  <c:v>1.7069165936080153</c:v>
                </c:pt>
                <c:pt idx="2906">
                  <c:v>1.7063324084423279</c:v>
                </c:pt>
                <c:pt idx="2907">
                  <c:v>1.7057486230137051</c:v>
                </c:pt>
                <c:pt idx="2908">
                  <c:v>1.7051652369120116</c:v>
                </c:pt>
                <c:pt idx="2909">
                  <c:v>1.7045822497276883</c:v>
                </c:pt>
                <c:pt idx="2910">
                  <c:v>1.7039996610516477</c:v>
                </c:pt>
                <c:pt idx="2911">
                  <c:v>1.7034174704754443</c:v>
                </c:pt>
                <c:pt idx="2912">
                  <c:v>1.7028356775911415</c:v>
                </c:pt>
                <c:pt idx="2913">
                  <c:v>1.7022542819914099</c:v>
                </c:pt>
                <c:pt idx="2914">
                  <c:v>1.7016732832694623</c:v>
                </c:pt>
                <c:pt idx="2915">
                  <c:v>1.7010926810189828</c:v>
                </c:pt>
                <c:pt idx="2916">
                  <c:v>1.7005124748343683</c:v>
                </c:pt>
                <c:pt idx="2917">
                  <c:v>1.6999326643104185</c:v>
                </c:pt>
                <c:pt idx="2918">
                  <c:v>1.6993532490425434</c:v>
                </c:pt>
                <c:pt idx="2919">
                  <c:v>1.6987742286267622</c:v>
                </c:pt>
                <c:pt idx="2920">
                  <c:v>1.6981956026595655</c:v>
                </c:pt>
                <c:pt idx="2921">
                  <c:v>1.697617370737986</c:v>
                </c:pt>
                <c:pt idx="2922">
                  <c:v>1.6970395324596648</c:v>
                </c:pt>
                <c:pt idx="2923">
                  <c:v>1.6964620874227847</c:v>
                </c:pt>
                <c:pt idx="2924">
                  <c:v>1.6958850352260351</c:v>
                </c:pt>
                <c:pt idx="2925">
                  <c:v>1.6953083754686453</c:v>
                </c:pt>
                <c:pt idx="2926">
                  <c:v>1.6947321077504551</c:v>
                </c:pt>
                <c:pt idx="2927">
                  <c:v>1.6941562316717769</c:v>
                </c:pt>
                <c:pt idx="2928">
                  <c:v>1.6935807468335315</c:v>
                </c:pt>
                <c:pt idx="2929">
                  <c:v>1.6930056528371134</c:v>
                </c:pt>
                <c:pt idx="2930">
                  <c:v>1.6924309492844916</c:v>
                </c:pt>
                <c:pt idx="2931">
                  <c:v>1.6918566357782105</c:v>
                </c:pt>
                <c:pt idx="2932">
                  <c:v>1.6912827119212874</c:v>
                </c:pt>
                <c:pt idx="2933">
                  <c:v>1.6907091773173146</c:v>
                </c:pt>
                <c:pt idx="2934">
                  <c:v>1.6901360315704257</c:v>
                </c:pt>
                <c:pt idx="2935">
                  <c:v>1.6895632742852607</c:v>
                </c:pt>
                <c:pt idx="2936">
                  <c:v>1.6889909050670704</c:v>
                </c:pt>
                <c:pt idx="2937">
                  <c:v>1.6884189235215423</c:v>
                </c:pt>
                <c:pt idx="2938">
                  <c:v>1.6878473292549405</c:v>
                </c:pt>
                <c:pt idx="2939">
                  <c:v>1.6872761218741044</c:v>
                </c:pt>
                <c:pt idx="2940">
                  <c:v>1.6867053009863111</c:v>
                </c:pt>
                <c:pt idx="2941">
                  <c:v>1.6861348661994828</c:v>
                </c:pt>
                <c:pt idx="2942">
                  <c:v>1.6855648171219444</c:v>
                </c:pt>
                <c:pt idx="2943">
                  <c:v>1.6849951533626666</c:v>
                </c:pt>
                <c:pt idx="2944">
                  <c:v>1.6844258745310914</c:v>
                </c:pt>
                <c:pt idx="2945">
                  <c:v>1.6838569802372034</c:v>
                </c:pt>
                <c:pt idx="2946">
                  <c:v>1.6832884700914923</c:v>
                </c:pt>
                <c:pt idx="2947">
                  <c:v>1.6827203437049911</c:v>
                </c:pt>
                <c:pt idx="2948">
                  <c:v>1.6821526006892731</c:v>
                </c:pt>
                <c:pt idx="2949">
                  <c:v>1.6815852406563843</c:v>
                </c:pt>
                <c:pt idx="2950">
                  <c:v>1.681018263218981</c:v>
                </c:pt>
                <c:pt idx="2951">
                  <c:v>1.6804516679901236</c:v>
                </c:pt>
                <c:pt idx="2952">
                  <c:v>1.6798854545835169</c:v>
                </c:pt>
                <c:pt idx="2953">
                  <c:v>1.6793196226133045</c:v>
                </c:pt>
                <c:pt idx="2954">
                  <c:v>1.6787541716941705</c:v>
                </c:pt>
                <c:pt idx="2955">
                  <c:v>1.6781891014413071</c:v>
                </c:pt>
                <c:pt idx="2956">
                  <c:v>1.6776244114704824</c:v>
                </c:pt>
                <c:pt idx="2957">
                  <c:v>1.6770601013979016</c:v>
                </c:pt>
                <c:pt idx="2958">
                  <c:v>1.676496170840313</c:v>
                </c:pt>
                <c:pt idx="2959">
                  <c:v>1.6759326194150406</c:v>
                </c:pt>
                <c:pt idx="2960">
                  <c:v>1.6753694467398119</c:v>
                </c:pt>
                <c:pt idx="2961">
                  <c:v>1.6748066524329648</c:v>
                </c:pt>
                <c:pt idx="2962">
                  <c:v>1.6742442361132761</c:v>
                </c:pt>
                <c:pt idx="2963">
                  <c:v>1.6736821974001337</c:v>
                </c:pt>
                <c:pt idx="2964">
                  <c:v>1.6731205359133281</c:v>
                </c:pt>
                <c:pt idx="2965">
                  <c:v>1.6725592512732268</c:v>
                </c:pt>
                <c:pt idx="2966">
                  <c:v>1.6719983431006358</c:v>
                </c:pt>
                <c:pt idx="2967">
                  <c:v>1.6714378110169714</c:v>
                </c:pt>
                <c:pt idx="2968">
                  <c:v>1.6708776546441237</c:v>
                </c:pt>
                <c:pt idx="2969">
                  <c:v>1.67031787360442</c:v>
                </c:pt>
                <c:pt idx="2970">
                  <c:v>1.6697584675207306</c:v>
                </c:pt>
                <c:pt idx="2971">
                  <c:v>1.6691994360165017</c:v>
                </c:pt>
                <c:pt idx="2972">
                  <c:v>1.6686407787156181</c:v>
                </c:pt>
                <c:pt idx="2973">
                  <c:v>1.6680824952424373</c:v>
                </c:pt>
                <c:pt idx="2974">
                  <c:v>1.6675245852218936</c:v>
                </c:pt>
                <c:pt idx="2975">
                  <c:v>1.6669670482793946</c:v>
                </c:pt>
                <c:pt idx="2976">
                  <c:v>1.6664098840408201</c:v>
                </c:pt>
                <c:pt idx="2977">
                  <c:v>1.6658530921325585</c:v>
                </c:pt>
                <c:pt idx="2978">
                  <c:v>1.6652966721815397</c:v>
                </c:pt>
                <c:pt idx="2979">
                  <c:v>1.6647406238151667</c:v>
                </c:pt>
                <c:pt idx="2980">
                  <c:v>1.6641849466612817</c:v>
                </c:pt>
                <c:pt idx="2981">
                  <c:v>1.6636296403483708</c:v>
                </c:pt>
                <c:pt idx="2982">
                  <c:v>1.6630747045052237</c:v>
                </c:pt>
                <c:pt idx="2983">
                  <c:v>1.6625201387613078</c:v>
                </c:pt>
                <c:pt idx="2984">
                  <c:v>1.6619659427464613</c:v>
                </c:pt>
                <c:pt idx="2985">
                  <c:v>1.6614121160910638</c:v>
                </c:pt>
                <c:pt idx="2986">
                  <c:v>1.6608586584259701</c:v>
                </c:pt>
                <c:pt idx="2987">
                  <c:v>1.660305569382575</c:v>
                </c:pt>
                <c:pt idx="2988">
                  <c:v>1.6597528485926447</c:v>
                </c:pt>
                <c:pt idx="2989">
                  <c:v>1.6592004956886239</c:v>
                </c:pt>
                <c:pt idx="2990">
                  <c:v>1.6586485103032267</c:v>
                </c:pt>
                <c:pt idx="2991">
                  <c:v>1.6580968920698786</c:v>
                </c:pt>
                <c:pt idx="2992">
                  <c:v>1.6575456406222742</c:v>
                </c:pt>
                <c:pt idx="2993">
                  <c:v>1.6569947555947866</c:v>
                </c:pt>
                <c:pt idx="2994">
                  <c:v>1.6564442366221943</c:v>
                </c:pt>
                <c:pt idx="2995">
                  <c:v>1.6558940833396805</c:v>
                </c:pt>
                <c:pt idx="2996">
                  <c:v>1.6553442953830388</c:v>
                </c:pt>
                <c:pt idx="2997">
                  <c:v>1.6547948723885031</c:v>
                </c:pt>
                <c:pt idx="2998">
                  <c:v>1.6542458139927791</c:v>
                </c:pt>
                <c:pt idx="2999">
                  <c:v>1.6536971198330828</c:v>
                </c:pt>
                <c:pt idx="3000">
                  <c:v>1.6531487895470325</c:v>
                </c:pt>
                <c:pt idx="3001">
                  <c:v>1.6526008227728248</c:v>
                </c:pt>
                <c:pt idx="3002">
                  <c:v>1.6520532191490955</c:v>
                </c:pt>
                <c:pt idx="3003">
                  <c:v>1.6515059783149186</c:v>
                </c:pt>
                <c:pt idx="3004">
                  <c:v>1.6509590999099462</c:v>
                </c:pt>
                <c:pt idx="3005">
                  <c:v>1.6504125835741998</c:v>
                </c:pt>
                <c:pt idx="3006">
                  <c:v>1.6498664289482445</c:v>
                </c:pt>
                <c:pt idx="3007">
                  <c:v>1.649320635673083</c:v>
                </c:pt>
                <c:pt idx="3008">
                  <c:v>1.6487752033902616</c:v>
                </c:pt>
                <c:pt idx="3009">
                  <c:v>1.6482301317416981</c:v>
                </c:pt>
                <c:pt idx="3010">
                  <c:v>1.6476854203698512</c:v>
                </c:pt>
                <c:pt idx="3011">
                  <c:v>1.6471410689176189</c:v>
                </c:pt>
                <c:pt idx="3012">
                  <c:v>1.6465970770284433</c:v>
                </c:pt>
                <c:pt idx="3013">
                  <c:v>1.6460534443461354</c:v>
                </c:pt>
                <c:pt idx="3014">
                  <c:v>1.6455101705150501</c:v>
                </c:pt>
                <c:pt idx="3015">
                  <c:v>1.6449672551799468</c:v>
                </c:pt>
                <c:pt idx="3016">
                  <c:v>1.6444246979861272</c:v>
                </c:pt>
                <c:pt idx="3017">
                  <c:v>1.6438824985792992</c:v>
                </c:pt>
                <c:pt idx="3018">
                  <c:v>1.6433406566057123</c:v>
                </c:pt>
                <c:pt idx="3019">
                  <c:v>1.6427991717119865</c:v>
                </c:pt>
                <c:pt idx="3020">
                  <c:v>1.6422580435452854</c:v>
                </c:pt>
                <c:pt idx="3021">
                  <c:v>1.6417172717531772</c:v>
                </c:pt>
                <c:pt idx="3022">
                  <c:v>1.6411768559837729</c:v>
                </c:pt>
                <c:pt idx="3023">
                  <c:v>1.6406367958855206</c:v>
                </c:pt>
                <c:pt idx="3024">
                  <c:v>1.640097091107513</c:v>
                </c:pt>
                <c:pt idx="3025">
                  <c:v>1.6395577412990767</c:v>
                </c:pt>
                <c:pt idx="3026">
                  <c:v>1.6390187461102537</c:v>
                </c:pt>
                <c:pt idx="3027">
                  <c:v>1.6384801051913178</c:v>
                </c:pt>
                <c:pt idx="3028">
                  <c:v>1.6379418181931216</c:v>
                </c:pt>
                <c:pt idx="3029">
                  <c:v>1.6374038847669565</c:v>
                </c:pt>
                <c:pt idx="3030">
                  <c:v>1.6368663045646223</c:v>
                </c:pt>
                <c:pt idx="3031">
                  <c:v>1.6363290772382215</c:v>
                </c:pt>
                <c:pt idx="3032">
                  <c:v>1.6357922024405023</c:v>
                </c:pt>
                <c:pt idx="3033">
                  <c:v>1.6352556798245832</c:v>
                </c:pt>
                <c:pt idx="3034">
                  <c:v>1.6347195090439548</c:v>
                </c:pt>
                <c:pt idx="3035">
                  <c:v>1.6341836897527187</c:v>
                </c:pt>
                <c:pt idx="3036">
                  <c:v>1.6336482216053136</c:v>
                </c:pt>
                <c:pt idx="3037">
                  <c:v>1.6331131042566864</c:v>
                </c:pt>
                <c:pt idx="3038">
                  <c:v>1.6325783373622238</c:v>
                </c:pt>
                <c:pt idx="3039">
                  <c:v>1.6320439205777526</c:v>
                </c:pt>
                <c:pt idx="3040">
                  <c:v>1.6315098535595733</c:v>
                </c:pt>
                <c:pt idx="3041">
                  <c:v>1.6309761359643931</c:v>
                </c:pt>
                <c:pt idx="3042">
                  <c:v>1.630442767449426</c:v>
                </c:pt>
                <c:pt idx="3043">
                  <c:v>1.6299097476722928</c:v>
                </c:pt>
                <c:pt idx="3044">
                  <c:v>1.6293770762910884</c:v>
                </c:pt>
                <c:pt idx="3045">
                  <c:v>1.6288447529643129</c:v>
                </c:pt>
                <c:pt idx="3046">
                  <c:v>1.6283127773509412</c:v>
                </c:pt>
                <c:pt idx="3047">
                  <c:v>1.6277811491104222</c:v>
                </c:pt>
                <c:pt idx="3048">
                  <c:v>1.627249867902576</c:v>
                </c:pt>
                <c:pt idx="3049">
                  <c:v>1.6267189333877652</c:v>
                </c:pt>
                <c:pt idx="3050">
                  <c:v>1.626188345226691</c:v>
                </c:pt>
                <c:pt idx="3051">
                  <c:v>1.6256581030805619</c:v>
                </c:pt>
                <c:pt idx="3052">
                  <c:v>1.6251282066110266</c:v>
                </c:pt>
                <c:pt idx="3053">
                  <c:v>1.6245986554801404</c:v>
                </c:pt>
                <c:pt idx="3054">
                  <c:v>1.6240694493504659</c:v>
                </c:pt>
                <c:pt idx="3055">
                  <c:v>1.6235405878848694</c:v>
                </c:pt>
                <c:pt idx="3056">
                  <c:v>1.623012070746829</c:v>
                </c:pt>
                <c:pt idx="3057">
                  <c:v>1.6224838976001588</c:v>
                </c:pt>
                <c:pt idx="3058">
                  <c:v>1.6219560681090806</c:v>
                </c:pt>
                <c:pt idx="3059">
                  <c:v>1.6214285819383574</c:v>
                </c:pt>
                <c:pt idx="3060">
                  <c:v>1.6209014387531251</c:v>
                </c:pt>
                <c:pt idx="3061">
                  <c:v>1.6203746382189246</c:v>
                </c:pt>
                <c:pt idx="3062">
                  <c:v>1.6198481800018061</c:v>
                </c:pt>
                <c:pt idx="3063">
                  <c:v>1.6193220637682249</c:v>
                </c:pt>
                <c:pt idx="3064">
                  <c:v>1.6187962891850083</c:v>
                </c:pt>
                <c:pt idx="3065">
                  <c:v>1.6182708559195276</c:v>
                </c:pt>
                <c:pt idx="3066">
                  <c:v>1.6177457636394559</c:v>
                </c:pt>
                <c:pt idx="3067">
                  <c:v>1.6172210120130439</c:v>
                </c:pt>
                <c:pt idx="3068">
                  <c:v>1.6166966007088801</c:v>
                </c:pt>
                <c:pt idx="3069">
                  <c:v>1.6161725293959932</c:v>
                </c:pt>
                <c:pt idx="3070">
                  <c:v>1.6156487977438172</c:v>
                </c:pt>
                <c:pt idx="3071">
                  <c:v>1.6151254054222617</c:v>
                </c:pt>
                <c:pt idx="3072">
                  <c:v>1.6146023521016757</c:v>
                </c:pt>
                <c:pt idx="3073">
                  <c:v>1.6140796374527802</c:v>
                </c:pt>
                <c:pt idx="3074">
                  <c:v>1.6135572611467717</c:v>
                </c:pt>
                <c:pt idx="3075">
                  <c:v>1.6130352228552165</c:v>
                </c:pt>
                <c:pt idx="3076">
                  <c:v>1.6125135222501572</c:v>
                </c:pt>
                <c:pt idx="3077">
                  <c:v>1.6119921590040418</c:v>
                </c:pt>
                <c:pt idx="3078">
                  <c:v>1.6114711327897591</c:v>
                </c:pt>
                <c:pt idx="3079">
                  <c:v>1.610950443280569</c:v>
                </c:pt>
                <c:pt idx="3080">
                  <c:v>1.6104300901502062</c:v>
                </c:pt>
                <c:pt idx="3081">
                  <c:v>1.6099100730728124</c:v>
                </c:pt>
                <c:pt idx="3082">
                  <c:v>1.6093903917229344</c:v>
                </c:pt>
                <c:pt idx="3083">
                  <c:v>1.6088710457755595</c:v>
                </c:pt>
                <c:pt idx="3084">
                  <c:v>1.608352034906082</c:v>
                </c:pt>
                <c:pt idx="3085">
                  <c:v>1.607833358790336</c:v>
                </c:pt>
                <c:pt idx="3086">
                  <c:v>1.607315017104527</c:v>
                </c:pt>
                <c:pt idx="3087">
                  <c:v>1.6067970095253712</c:v>
                </c:pt>
                <c:pt idx="3088">
                  <c:v>1.6062793357298513</c:v>
                </c:pt>
                <c:pt idx="3089">
                  <c:v>1.6057619953954958</c:v>
                </c:pt>
                <c:pt idx="3090">
                  <c:v>1.6052449882002042</c:v>
                </c:pt>
                <c:pt idx="3091">
                  <c:v>1.6047283138223158</c:v>
                </c:pt>
                <c:pt idx="3092">
                  <c:v>1.604211971940509</c:v>
                </c:pt>
                <c:pt idx="3093">
                  <c:v>1.6036959622339695</c:v>
                </c:pt>
                <c:pt idx="3094">
                  <c:v>1.6031802843822229</c:v>
                </c:pt>
                <c:pt idx="3095">
                  <c:v>1.6026649380652334</c:v>
                </c:pt>
                <c:pt idx="3096">
                  <c:v>1.6021499229634408</c:v>
                </c:pt>
                <c:pt idx="3097">
                  <c:v>1.6016352387575545</c:v>
                </c:pt>
                <c:pt idx="3098">
                  <c:v>1.6011208851288268</c:v>
                </c:pt>
                <c:pt idx="3099">
                  <c:v>1.6006068617588827</c:v>
                </c:pt>
                <c:pt idx="3100">
                  <c:v>1.6000931683296491</c:v>
                </c:pt>
                <c:pt idx="3101">
                  <c:v>1.5995798045236673</c:v>
                </c:pt>
                <c:pt idx="3102">
                  <c:v>1.5990667700236769</c:v>
                </c:pt>
                <c:pt idx="3103">
                  <c:v>1.5985540645129626</c:v>
                </c:pt>
                <c:pt idx="3104">
                  <c:v>1.5980416876751804</c:v>
                </c:pt>
                <c:pt idx="3105">
                  <c:v>1.5975296391943594</c:v>
                </c:pt>
                <c:pt idx="3106">
                  <c:v>1.597017918754968</c:v>
                </c:pt>
                <c:pt idx="3107">
                  <c:v>1.596506526041882</c:v>
                </c:pt>
                <c:pt idx="3108">
                  <c:v>1.5959954607403144</c:v>
                </c:pt>
                <c:pt idx="3109">
                  <c:v>1.5954847225359881</c:v>
                </c:pt>
                <c:pt idx="3110">
                  <c:v>1.5949743111149297</c:v>
                </c:pt>
                <c:pt idx="3111">
                  <c:v>1.5944642261636399</c:v>
                </c:pt>
                <c:pt idx="3112">
                  <c:v>1.5939544673689923</c:v>
                </c:pt>
                <c:pt idx="3113">
                  <c:v>1.5934450344182329</c:v>
                </c:pt>
                <c:pt idx="3114">
                  <c:v>1.5929359269990477</c:v>
                </c:pt>
                <c:pt idx="3115">
                  <c:v>1.59242714479953</c:v>
                </c:pt>
                <c:pt idx="3116">
                  <c:v>1.5919186875081106</c:v>
                </c:pt>
                <c:pt idx="3117">
                  <c:v>1.5914105548136952</c:v>
                </c:pt>
                <c:pt idx="3118">
                  <c:v>1.5909027464054941</c:v>
                </c:pt>
                <c:pt idx="3119">
                  <c:v>1.5903952619732256</c:v>
                </c:pt>
                <c:pt idx="3120">
                  <c:v>1.5898881012069128</c:v>
                </c:pt>
                <c:pt idx="3121">
                  <c:v>1.5893812637970541</c:v>
                </c:pt>
                <c:pt idx="3122">
                  <c:v>1.5888747494344162</c:v>
                </c:pt>
                <c:pt idx="3123">
                  <c:v>1.5883685578103106</c:v>
                </c:pt>
                <c:pt idx="3124">
                  <c:v>1.587862688616352</c:v>
                </c:pt>
                <c:pt idx="3125">
                  <c:v>1.5873571415445269</c:v>
                </c:pt>
                <c:pt idx="3126">
                  <c:v>1.5868519162872994</c:v>
                </c:pt>
                <c:pt idx="3127">
                  <c:v>1.5863470125375025</c:v>
                </c:pt>
                <c:pt idx="3128">
                  <c:v>1.5858424299882758</c:v>
                </c:pt>
                <c:pt idx="3129">
                  <c:v>1.5853381683332326</c:v>
                </c:pt>
                <c:pt idx="3130">
                  <c:v>1.5848342272663587</c:v>
                </c:pt>
                <c:pt idx="3131">
                  <c:v>1.5843306064820131</c:v>
                </c:pt>
                <c:pt idx="3132">
                  <c:v>1.5838273056749954</c:v>
                </c:pt>
                <c:pt idx="3133">
                  <c:v>1.5833243245404087</c:v>
                </c:pt>
                <c:pt idx="3134">
                  <c:v>1.5828216627737977</c:v>
                </c:pt>
                <c:pt idx="3135">
                  <c:v>1.5823193200710781</c:v>
                </c:pt>
                <c:pt idx="3136">
                  <c:v>1.5818172961285748</c:v>
                </c:pt>
                <c:pt idx="3137">
                  <c:v>1.581315590642949</c:v>
                </c:pt>
                <c:pt idx="3138">
                  <c:v>1.5808142033113028</c:v>
                </c:pt>
                <c:pt idx="3139">
                  <c:v>1.5803131338311123</c:v>
                </c:pt>
                <c:pt idx="3140">
                  <c:v>1.5798123819001562</c:v>
                </c:pt>
                <c:pt idx="3141">
                  <c:v>1.5793119472167234</c:v>
                </c:pt>
                <c:pt idx="3142">
                  <c:v>1.578811829479372</c:v>
                </c:pt>
                <c:pt idx="3143">
                  <c:v>1.5783120283871364</c:v>
                </c:pt>
                <c:pt idx="3144">
                  <c:v>1.5778125436393535</c:v>
                </c:pt>
                <c:pt idx="3145">
                  <c:v>1.5773133749358028</c:v>
                </c:pt>
                <c:pt idx="3146">
                  <c:v>1.5768145219766012</c:v>
                </c:pt>
                <c:pt idx="3147">
                  <c:v>1.5763159844622729</c:v>
                </c:pt>
                <c:pt idx="3148">
                  <c:v>1.5758177620936804</c:v>
                </c:pt>
                <c:pt idx="3149">
                  <c:v>1.5753198545721265</c:v>
                </c:pt>
                <c:pt idx="3150">
                  <c:v>1.5748222615992189</c:v>
                </c:pt>
                <c:pt idx="3151">
                  <c:v>1.5743249828769721</c:v>
                </c:pt>
                <c:pt idx="3152">
                  <c:v>1.5738280181078415</c:v>
                </c:pt>
                <c:pt idx="3153">
                  <c:v>1.5733313669945521</c:v>
                </c:pt>
                <c:pt idx="3154">
                  <c:v>1.5728350292402709</c:v>
                </c:pt>
                <c:pt idx="3155">
                  <c:v>1.5723390045485368</c:v>
                </c:pt>
                <c:pt idx="3156">
                  <c:v>1.5718432926231933</c:v>
                </c:pt>
                <c:pt idx="3157">
                  <c:v>1.5713478931685931</c:v>
                </c:pt>
                <c:pt idx="3158">
                  <c:v>1.5708528058892903</c:v>
                </c:pt>
                <c:pt idx="3159">
                  <c:v>1.5703580304903495</c:v>
                </c:pt>
                <c:pt idx="3160">
                  <c:v>1.5698635666771386</c:v>
                </c:pt>
                <c:pt idx="3161">
                  <c:v>1.5693694141554331</c:v>
                </c:pt>
                <c:pt idx="3162">
                  <c:v>1.5688755726313806</c:v>
                </c:pt>
                <c:pt idx="3163">
                  <c:v>1.5683820418114329</c:v>
                </c:pt>
                <c:pt idx="3164">
                  <c:v>1.56788882140245</c:v>
                </c:pt>
                <c:pt idx="3165">
                  <c:v>1.5673959111117317</c:v>
                </c:pt>
                <c:pt idx="3166">
                  <c:v>1.5669033106468138</c:v>
                </c:pt>
                <c:pt idx="3167">
                  <c:v>1.5664110197157086</c:v>
                </c:pt>
                <c:pt idx="3168">
                  <c:v>1.5659190380267314</c:v>
                </c:pt>
                <c:pt idx="3169">
                  <c:v>1.5654273652886055</c:v>
                </c:pt>
                <c:pt idx="3170">
                  <c:v>1.5649360012104268</c:v>
                </c:pt>
                <c:pt idx="3171">
                  <c:v>1.5644449455015597</c:v>
                </c:pt>
                <c:pt idx="3172">
                  <c:v>1.563954197871847</c:v>
                </c:pt>
                <c:pt idx="3173">
                  <c:v>1.5634637580314337</c:v>
                </c:pt>
                <c:pt idx="3174">
                  <c:v>1.5629736256908724</c:v>
                </c:pt>
                <c:pt idx="3175">
                  <c:v>1.5624838005610544</c:v>
                </c:pt>
                <c:pt idx="3176">
                  <c:v>1.5619942823531749</c:v>
                </c:pt>
                <c:pt idx="3177">
                  <c:v>1.5615050707789404</c:v>
                </c:pt>
                <c:pt idx="3178">
                  <c:v>1.561016165550257</c:v>
                </c:pt>
                <c:pt idx="3179">
                  <c:v>1.5605275663794731</c:v>
                </c:pt>
                <c:pt idx="3180">
                  <c:v>1.5600392729793104</c:v>
                </c:pt>
                <c:pt idx="3181">
                  <c:v>1.5595512850627946</c:v>
                </c:pt>
                <c:pt idx="3182">
                  <c:v>1.5590636023433582</c:v>
                </c:pt>
                <c:pt idx="3183">
                  <c:v>1.5585762245347725</c:v>
                </c:pt>
                <c:pt idx="3184">
                  <c:v>1.5580891513511823</c:v>
                </c:pt>
                <c:pt idx="3185">
                  <c:v>1.5576023825070364</c:v>
                </c:pt>
                <c:pt idx="3186">
                  <c:v>1.5571159177171905</c:v>
                </c:pt>
                <c:pt idx="3187">
                  <c:v>1.5566297566968732</c:v>
                </c:pt>
                <c:pt idx="3188">
                  <c:v>1.5561438991616188</c:v>
                </c:pt>
                <c:pt idx="3189">
                  <c:v>1.5556583448273671</c:v>
                </c:pt>
                <c:pt idx="3190">
                  <c:v>1.5551730934103287</c:v>
                </c:pt>
                <c:pt idx="3191">
                  <c:v>1.5546881446271565</c:v>
                </c:pt>
                <c:pt idx="3192">
                  <c:v>1.5542034981948412</c:v>
                </c:pt>
                <c:pt idx="3193">
                  <c:v>1.553719153830678</c:v>
                </c:pt>
                <c:pt idx="3194">
                  <c:v>1.5532351112523359</c:v>
                </c:pt>
                <c:pt idx="3195">
                  <c:v>1.5527513701778899</c:v>
                </c:pt>
                <c:pt idx="3196">
                  <c:v>1.5522679303257205</c:v>
                </c:pt>
                <c:pt idx="3197">
                  <c:v>1.5517847914145133</c:v>
                </c:pt>
                <c:pt idx="3198">
                  <c:v>1.5513019531633587</c:v>
                </c:pt>
                <c:pt idx="3199">
                  <c:v>1.5508194152917232</c:v>
                </c:pt>
                <c:pt idx="3200">
                  <c:v>1.5503371775193415</c:v>
                </c:pt>
                <c:pt idx="3201">
                  <c:v>1.5498552395663905</c:v>
                </c:pt>
                <c:pt idx="3202">
                  <c:v>1.5493736011533175</c:v>
                </c:pt>
                <c:pt idx="3203">
                  <c:v>1.5488922620009429</c:v>
                </c:pt>
                <c:pt idx="3204">
                  <c:v>1.5484112218304602</c:v>
                </c:pt>
                <c:pt idx="3205">
                  <c:v>1.5479304803633673</c:v>
                </c:pt>
                <c:pt idx="3206">
                  <c:v>1.5474500373215354</c:v>
                </c:pt>
                <c:pt idx="3207">
                  <c:v>1.5469698924271744</c:v>
                </c:pt>
                <c:pt idx="3208">
                  <c:v>1.5464900454027983</c:v>
                </c:pt>
                <c:pt idx="3209">
                  <c:v>1.5460104959713643</c:v>
                </c:pt>
                <c:pt idx="3210">
                  <c:v>1.5455312438560982</c:v>
                </c:pt>
                <c:pt idx="3211">
                  <c:v>1.5450522887805656</c:v>
                </c:pt>
                <c:pt idx="3212">
                  <c:v>1.5445736304687052</c:v>
                </c:pt>
                <c:pt idx="3213">
                  <c:v>1.54409526864476</c:v>
                </c:pt>
                <c:pt idx="3214">
                  <c:v>1.5436172030333817</c:v>
                </c:pt>
                <c:pt idx="3215">
                  <c:v>1.5431394333594899</c:v>
                </c:pt>
                <c:pt idx="3216">
                  <c:v>1.5426619593483804</c:v>
                </c:pt>
                <c:pt idx="3217">
                  <c:v>1.542184780725685</c:v>
                </c:pt>
                <c:pt idx="3218">
                  <c:v>1.5417078972173766</c:v>
                </c:pt>
                <c:pt idx="3219">
                  <c:v>1.5412313085497662</c:v>
                </c:pt>
                <c:pt idx="3220">
                  <c:v>1.5407550144495039</c:v>
                </c:pt>
                <c:pt idx="3221">
                  <c:v>1.540279014643579</c:v>
                </c:pt>
                <c:pt idx="3222">
                  <c:v>1.5398033088592851</c:v>
                </c:pt>
                <c:pt idx="3223">
                  <c:v>1.5393278968243236</c:v>
                </c:pt>
                <c:pt idx="3224">
                  <c:v>1.5388527782666659</c:v>
                </c:pt>
                <c:pt idx="3225">
                  <c:v>1.5383779529146231</c:v>
                </c:pt>
                <c:pt idx="3226">
                  <c:v>1.5379034204969133</c:v>
                </c:pt>
                <c:pt idx="3227">
                  <c:v>1.5374291807424914</c:v>
                </c:pt>
                <c:pt idx="3228">
                  <c:v>1.5369552333807193</c:v>
                </c:pt>
                <c:pt idx="3229">
                  <c:v>1.5364815781412295</c:v>
                </c:pt>
                <c:pt idx="3230">
                  <c:v>1.5360082147540965</c:v>
                </c:pt>
                <c:pt idx="3231">
                  <c:v>1.5355351429495627</c:v>
                </c:pt>
                <c:pt idx="3232">
                  <c:v>1.5350623624583803</c:v>
                </c:pt>
                <c:pt idx="3233">
                  <c:v>1.534589873011504</c:v>
                </c:pt>
                <c:pt idx="3234">
                  <c:v>1.534117674340262</c:v>
                </c:pt>
                <c:pt idx="3235">
                  <c:v>1.5336457661763212</c:v>
                </c:pt>
                <c:pt idx="3236">
                  <c:v>1.5331741482516874</c:v>
                </c:pt>
                <c:pt idx="3237">
                  <c:v>1.5327028202986377</c:v>
                </c:pt>
                <c:pt idx="3238">
                  <c:v>1.5322317820498905</c:v>
                </c:pt>
                <c:pt idx="3239">
                  <c:v>1.531761033238332</c:v>
                </c:pt>
                <c:pt idx="3240">
                  <c:v>1.5312905735973588</c:v>
                </c:pt>
                <c:pt idx="3241">
                  <c:v>1.5308204028605361</c:v>
                </c:pt>
                <c:pt idx="3242">
                  <c:v>1.5303505207618706</c:v>
                </c:pt>
                <c:pt idx="3243">
                  <c:v>1.529880927035639</c:v>
                </c:pt>
                <c:pt idx="3244">
                  <c:v>1.5294116214164237</c:v>
                </c:pt>
                <c:pt idx="3245">
                  <c:v>1.5289426036391793</c:v>
                </c:pt>
                <c:pt idx="3246">
                  <c:v>1.528473873439202</c:v>
                </c:pt>
                <c:pt idx="3247">
                  <c:v>1.5280054305520221</c:v>
                </c:pt>
                <c:pt idx="3248">
                  <c:v>1.527537274713578</c:v>
                </c:pt>
                <c:pt idx="3249">
                  <c:v>1.5270694056601484</c:v>
                </c:pt>
                <c:pt idx="3250">
                  <c:v>1.526601823128213</c:v>
                </c:pt>
                <c:pt idx="3251">
                  <c:v>1.5261345268546938</c:v>
                </c:pt>
                <c:pt idx="3252">
                  <c:v>1.5256675165768185</c:v>
                </c:pt>
                <c:pt idx="3253">
                  <c:v>1.5252007920320501</c:v>
                </c:pt>
                <c:pt idx="3254">
                  <c:v>1.5247343529582942</c:v>
                </c:pt>
                <c:pt idx="3255">
                  <c:v>1.5242681990936933</c:v>
                </c:pt>
                <c:pt idx="3256">
                  <c:v>1.5238023301767278</c:v>
                </c:pt>
                <c:pt idx="3257">
                  <c:v>1.5233367459462193</c:v>
                </c:pt>
                <c:pt idx="3258">
                  <c:v>1.522871446141258</c:v>
                </c:pt>
                <c:pt idx="3259">
                  <c:v>1.5224064305013434</c:v>
                </c:pt>
                <c:pt idx="3260">
                  <c:v>1.5219416987661769</c:v>
                </c:pt>
                <c:pt idx="3261">
                  <c:v>1.5214772506759018</c:v>
                </c:pt>
                <c:pt idx="3262">
                  <c:v>1.521013085970863</c:v>
                </c:pt>
                <c:pt idx="3263">
                  <c:v>1.5205492043917805</c:v>
                </c:pt>
                <c:pt idx="3264">
                  <c:v>1.520085605679713</c:v>
                </c:pt>
                <c:pt idx="3265">
                  <c:v>1.5196222895759888</c:v>
                </c:pt>
                <c:pt idx="3266">
                  <c:v>1.5191592558222768</c:v>
                </c:pt>
                <c:pt idx="3267">
                  <c:v>1.5186965041605509</c:v>
                </c:pt>
                <c:pt idx="3268">
                  <c:v>1.5182340343330898</c:v>
                </c:pt>
                <c:pt idx="3269">
                  <c:v>1.5177718460825114</c:v>
                </c:pt>
                <c:pt idx="3270">
                  <c:v>1.5173099391517049</c:v>
                </c:pt>
                <c:pt idx="3271">
                  <c:v>1.5168483132839321</c:v>
                </c:pt>
                <c:pt idx="3272">
                  <c:v>1.5163869682227271</c:v>
                </c:pt>
                <c:pt idx="3273">
                  <c:v>1.5159259037119623</c:v>
                </c:pt>
                <c:pt idx="3274">
                  <c:v>1.5154651194957471</c:v>
                </c:pt>
                <c:pt idx="3275">
                  <c:v>1.5150046153185983</c:v>
                </c:pt>
                <c:pt idx="3276">
                  <c:v>1.5145443909253049</c:v>
                </c:pt>
                <c:pt idx="3277">
                  <c:v>1.5140844460609597</c:v>
                </c:pt>
                <c:pt idx="3278">
                  <c:v>1.513624780470995</c:v>
                </c:pt>
                <c:pt idx="3279">
                  <c:v>1.5131653939010805</c:v>
                </c:pt>
                <c:pt idx="3280">
                  <c:v>1.5127062860972595</c:v>
                </c:pt>
                <c:pt idx="3281">
                  <c:v>1.512247456805845</c:v>
                </c:pt>
                <c:pt idx="3282">
                  <c:v>1.5117889057735254</c:v>
                </c:pt>
                <c:pt idx="3283">
                  <c:v>1.5113306327471905</c:v>
                </c:pt>
                <c:pt idx="3284">
                  <c:v>1.5108726374741379</c:v>
                </c:pt>
                <c:pt idx="3285">
                  <c:v>1.5104149197019365</c:v>
                </c:pt>
                <c:pt idx="3286">
                  <c:v>1.5099574791784269</c:v>
                </c:pt>
                <c:pt idx="3287">
                  <c:v>1.5095003156517535</c:v>
                </c:pt>
                <c:pt idx="3288">
                  <c:v>1.5090434288704691</c:v>
                </c:pt>
                <c:pt idx="3289">
                  <c:v>1.5085868185832616</c:v>
                </c:pt>
                <c:pt idx="3290">
                  <c:v>1.5081304845392935</c:v>
                </c:pt>
                <c:pt idx="3291">
                  <c:v>1.5076744264879316</c:v>
                </c:pt>
                <c:pt idx="3292">
                  <c:v>1.5072186441788469</c:v>
                </c:pt>
                <c:pt idx="3293">
                  <c:v>1.5067631373620498</c:v>
                </c:pt>
                <c:pt idx="3294">
                  <c:v>1.5063079057878566</c:v>
                </c:pt>
                <c:pt idx="3295">
                  <c:v>1.50585294920682</c:v>
                </c:pt>
                <c:pt idx="3296">
                  <c:v>1.5053982673698663</c:v>
                </c:pt>
                <c:pt idx="3297">
                  <c:v>1.5049438600281932</c:v>
                </c:pt>
                <c:pt idx="3298">
                  <c:v>1.5044897269332698</c:v>
                </c:pt>
                <c:pt idx="3299">
                  <c:v>1.5040358678369719</c:v>
                </c:pt>
                <c:pt idx="3300">
                  <c:v>1.5035822824913447</c:v>
                </c:pt>
                <c:pt idx="3301">
                  <c:v>1.5031289706487732</c:v>
                </c:pt>
                <c:pt idx="3302">
                  <c:v>1.5026759320619802</c:v>
                </c:pt>
                <c:pt idx="3303">
                  <c:v>1.5022231664839969</c:v>
                </c:pt>
                <c:pt idx="3304">
                  <c:v>1.5017706736680199</c:v>
                </c:pt>
                <c:pt idx="3305">
                  <c:v>1.5013184533677231</c:v>
                </c:pt>
                <c:pt idx="3306">
                  <c:v>1.5008665053369843</c:v>
                </c:pt>
                <c:pt idx="3307">
                  <c:v>1.5004148293299508</c:v>
                </c:pt>
                <c:pt idx="3308">
                  <c:v>1.4999634251011453</c:v>
                </c:pt>
                <c:pt idx="3309">
                  <c:v>1.499512292405291</c:v>
                </c:pt>
                <c:pt idx="3310">
                  <c:v>1.4990614309974524</c:v>
                </c:pt>
                <c:pt idx="3311">
                  <c:v>1.4986108406330683</c:v>
                </c:pt>
                <c:pt idx="3312">
                  <c:v>1.4981605210677436</c:v>
                </c:pt>
                <c:pt idx="3313">
                  <c:v>1.4977104720574252</c:v>
                </c:pt>
                <c:pt idx="3314">
                  <c:v>1.4972606933583641</c:v>
                </c:pt>
                <c:pt idx="3315">
                  <c:v>1.4968111847271171</c:v>
                </c:pt>
                <c:pt idx="3316">
                  <c:v>1.496361945920512</c:v>
                </c:pt>
                <c:pt idx="3317">
                  <c:v>1.4959129766956476</c:v>
                </c:pt>
                <c:pt idx="3318">
                  <c:v>1.4954642768099289</c:v>
                </c:pt>
                <c:pt idx="3319">
                  <c:v>1.4950158460210998</c:v>
                </c:pt>
                <c:pt idx="3320">
                  <c:v>1.4945676840871067</c:v>
                </c:pt>
                <c:pt idx="3321">
                  <c:v>1.4941197907662707</c:v>
                </c:pt>
                <c:pt idx="3322">
                  <c:v>1.4936721658171495</c:v>
                </c:pt>
                <c:pt idx="3323">
                  <c:v>1.4932248089986404</c:v>
                </c:pt>
                <c:pt idx="3324">
                  <c:v>1.4927777200698433</c:v>
                </c:pt>
                <c:pt idx="3325">
                  <c:v>1.492330898790198</c:v>
                </c:pt>
                <c:pt idx="3326">
                  <c:v>1.4918843449194847</c:v>
                </c:pt>
                <c:pt idx="3327">
                  <c:v>1.4914380582176849</c:v>
                </c:pt>
                <c:pt idx="3328">
                  <c:v>1.490992038445121</c:v>
                </c:pt>
                <c:pt idx="3329">
                  <c:v>1.4905462853623515</c:v>
                </c:pt>
                <c:pt idx="3330">
                  <c:v>1.4901007987302752</c:v>
                </c:pt>
                <c:pt idx="3331">
                  <c:v>1.4896555783100618</c:v>
                </c:pt>
                <c:pt idx="3332">
                  <c:v>1.4892106238631191</c:v>
                </c:pt>
                <c:pt idx="3333">
                  <c:v>1.4887659351512277</c:v>
                </c:pt>
                <c:pt idx="3334">
                  <c:v>1.4883215119363706</c:v>
                </c:pt>
                <c:pt idx="3335">
                  <c:v>1.4878773539808376</c:v>
                </c:pt>
                <c:pt idx="3336">
                  <c:v>1.4874334610472582</c:v>
                </c:pt>
                <c:pt idx="3337">
                  <c:v>1.4869898328984978</c:v>
                </c:pt>
                <c:pt idx="3338">
                  <c:v>1.4865464692976593</c:v>
                </c:pt>
                <c:pt idx="3339">
                  <c:v>1.4861033700081863</c:v>
                </c:pt>
                <c:pt idx="3340">
                  <c:v>1.4856605347938265</c:v>
                </c:pt>
                <c:pt idx="3341">
                  <c:v>1.4852179634185663</c:v>
                </c:pt>
                <c:pt idx="3342">
                  <c:v>1.4847756556466611</c:v>
                </c:pt>
                <c:pt idx="3343">
                  <c:v>1.4843336112426748</c:v>
                </c:pt>
                <c:pt idx="3344">
                  <c:v>1.4838918299714745</c:v>
                </c:pt>
                <c:pt idx="3345">
                  <c:v>1.4834503115981659</c:v>
                </c:pt>
                <c:pt idx="3346">
                  <c:v>1.4830090558881244</c:v>
                </c:pt>
                <c:pt idx="3347">
                  <c:v>1.4825680626070328</c:v>
                </c:pt>
                <c:pt idx="3348">
                  <c:v>1.4821273315208441</c:v>
                </c:pt>
                <c:pt idx="3349">
                  <c:v>1.481686862395817</c:v>
                </c:pt>
                <c:pt idx="3350">
                  <c:v>1.4812466549984482</c:v>
                </c:pt>
                <c:pt idx="3351">
                  <c:v>1.4808067090955392</c:v>
                </c:pt>
                <c:pt idx="3352">
                  <c:v>1.480367024454128</c:v>
                </c:pt>
                <c:pt idx="3353">
                  <c:v>1.4799276008415601</c:v>
                </c:pt>
                <c:pt idx="3354">
                  <c:v>1.4794884380254847</c:v>
                </c:pt>
                <c:pt idx="3355">
                  <c:v>1.4790495357737896</c:v>
                </c:pt>
                <c:pt idx="3356">
                  <c:v>1.478610893854599</c:v>
                </c:pt>
                <c:pt idx="3357">
                  <c:v>1.4781725120364109</c:v>
                </c:pt>
                <c:pt idx="3358">
                  <c:v>1.4777343900879274</c:v>
                </c:pt>
                <c:pt idx="3359">
                  <c:v>1.4772965277781211</c:v>
                </c:pt>
                <c:pt idx="3360">
                  <c:v>1.4768589248763044</c:v>
                </c:pt>
                <c:pt idx="3361">
                  <c:v>1.4764215811519592</c:v>
                </c:pt>
                <c:pt idx="3362">
                  <c:v>1.4759844963749751</c:v>
                </c:pt>
                <c:pt idx="3363">
                  <c:v>1.4755476703153421</c:v>
                </c:pt>
                <c:pt idx="3364">
                  <c:v>1.4751111027434929</c:v>
                </c:pt>
                <c:pt idx="3365">
                  <c:v>1.4746747934300291</c:v>
                </c:pt>
                <c:pt idx="3366">
                  <c:v>1.4742387421458576</c:v>
                </c:pt>
                <c:pt idx="3367">
                  <c:v>1.4738029486621571</c:v>
                </c:pt>
                <c:pt idx="3368">
                  <c:v>1.4733674127503436</c:v>
                </c:pt>
                <c:pt idx="3369">
                  <c:v>1.4729321341821731</c:v>
                </c:pt>
                <c:pt idx="3370">
                  <c:v>1.4724971127295694</c:v>
                </c:pt>
                <c:pt idx="3371">
                  <c:v>1.4720623481648314</c:v>
                </c:pt>
                <c:pt idx="3372">
                  <c:v>1.4716278402604612</c:v>
                </c:pt>
                <c:pt idx="3373">
                  <c:v>1.4711935887892662</c:v>
                </c:pt>
                <c:pt idx="3374">
                  <c:v>1.4707595935242563</c:v>
                </c:pt>
                <c:pt idx="3375">
                  <c:v>1.4703258542388173</c:v>
                </c:pt>
                <c:pt idx="3376">
                  <c:v>1.4698923707064673</c:v>
                </c:pt>
                <c:pt idx="3377">
                  <c:v>1.4694591427011696</c:v>
                </c:pt>
                <c:pt idx="3378">
                  <c:v>1.4690261699969505</c:v>
                </c:pt>
                <c:pt idx="3379">
                  <c:v>1.468593452368248</c:v>
                </c:pt>
                <c:pt idx="3380">
                  <c:v>1.468160989589701</c:v>
                </c:pt>
                <c:pt idx="3381">
                  <c:v>1.4677287814362552</c:v>
                </c:pt>
                <c:pt idx="3382">
                  <c:v>1.4672968276830587</c:v>
                </c:pt>
                <c:pt idx="3383">
                  <c:v>1.4668651281056004</c:v>
                </c:pt>
                <c:pt idx="3384">
                  <c:v>1.4664336824796058</c:v>
                </c:pt>
                <c:pt idx="3385">
                  <c:v>1.466002490581038</c:v>
                </c:pt>
                <c:pt idx="3386">
                  <c:v>1.4655715521861319</c:v>
                </c:pt>
                <c:pt idx="3387">
                  <c:v>1.4651408670713928</c:v>
                </c:pt>
                <c:pt idx="3388">
                  <c:v>1.4647104350135998</c:v>
                </c:pt>
                <c:pt idx="3389">
                  <c:v>1.4642802557897667</c:v>
                </c:pt>
                <c:pt idx="3390">
                  <c:v>1.463850329177216</c:v>
                </c:pt>
                <c:pt idx="3391">
                  <c:v>1.4634206549534701</c:v>
                </c:pt>
                <c:pt idx="3392">
                  <c:v>1.4629912328963943</c:v>
                </c:pt>
                <c:pt idx="3393">
                  <c:v>1.4625620627840215</c:v>
                </c:pt>
                <c:pt idx="3394">
                  <c:v>1.4621331443947243</c:v>
                </c:pt>
                <c:pt idx="3395">
                  <c:v>1.4617044775070449</c:v>
                </c:pt>
                <c:pt idx="3396">
                  <c:v>1.4612760618998657</c:v>
                </c:pt>
                <c:pt idx="3397">
                  <c:v>1.46084789735234</c:v>
                </c:pt>
                <c:pt idx="3398">
                  <c:v>1.4604199836437906</c:v>
                </c:pt>
                <c:pt idx="3399">
                  <c:v>1.4599923205538803</c:v>
                </c:pt>
                <c:pt idx="3400">
                  <c:v>1.4595649078625088</c:v>
                </c:pt>
                <c:pt idx="3401">
                  <c:v>1.4591377453497798</c:v>
                </c:pt>
                <c:pt idx="3402">
                  <c:v>1.4587108327961369</c:v>
                </c:pt>
                <c:pt idx="3403">
                  <c:v>1.4582841699822262</c:v>
                </c:pt>
                <c:pt idx="3404">
                  <c:v>1.4578577566889659</c:v>
                </c:pt>
                <c:pt idx="3405">
                  <c:v>1.4574315926975461</c:v>
                </c:pt>
                <c:pt idx="3406">
                  <c:v>1.4570056777893945</c:v>
                </c:pt>
                <c:pt idx="3407">
                  <c:v>1.4565800117462098</c:v>
                </c:pt>
                <c:pt idx="3408">
                  <c:v>1.4561545943498937</c:v>
                </c:pt>
                <c:pt idx="3409">
                  <c:v>1.4557294253826893</c:v>
                </c:pt>
                <c:pt idx="3410">
                  <c:v>1.4553045046270072</c:v>
                </c:pt>
                <c:pt idx="3411">
                  <c:v>1.4548798318655998</c:v>
                </c:pt>
                <c:pt idx="3412">
                  <c:v>1.4544554068813522</c:v>
                </c:pt>
                <c:pt idx="3413">
                  <c:v>1.4540312294575601</c:v>
                </c:pt>
                <c:pt idx="3414">
                  <c:v>1.4536072993776188</c:v>
                </c:pt>
                <c:pt idx="3415">
                  <c:v>1.453183616425298</c:v>
                </c:pt>
                <c:pt idx="3416">
                  <c:v>1.4527601803845365</c:v>
                </c:pt>
                <c:pt idx="3417">
                  <c:v>1.4523369910395787</c:v>
                </c:pt>
                <c:pt idx="3418">
                  <c:v>1.4519140481748738</c:v>
                </c:pt>
                <c:pt idx="3419">
                  <c:v>1.4514913515751404</c:v>
                </c:pt>
                <c:pt idx="3420">
                  <c:v>1.4510689010253703</c:v>
                </c:pt>
                <c:pt idx="3421">
                  <c:v>1.4506466963107583</c:v>
                </c:pt>
                <c:pt idx="3422">
                  <c:v>1.4502247372168051</c:v>
                </c:pt>
                <c:pt idx="3423">
                  <c:v>1.4498030235292494</c:v>
                </c:pt>
                <c:pt idx="3424">
                  <c:v>1.4493815550340317</c:v>
                </c:pt>
                <c:pt idx="3425">
                  <c:v>1.4489603315174007</c:v>
                </c:pt>
                <c:pt idx="3426">
                  <c:v>1.4485393527658066</c:v>
                </c:pt>
                <c:pt idx="3427">
                  <c:v>1.4481186185659722</c:v>
                </c:pt>
                <c:pt idx="3428">
                  <c:v>1.4476981287048571</c:v>
                </c:pt>
                <c:pt idx="3429">
                  <c:v>1.4472778829696595</c:v>
                </c:pt>
                <c:pt idx="3430">
                  <c:v>1.4468578811478832</c:v>
                </c:pt>
                <c:pt idx="3431">
                  <c:v>1.4464381230272001</c:v>
                </c:pt>
                <c:pt idx="3432">
                  <c:v>1.4460186083955902</c:v>
                </c:pt>
                <c:pt idx="3433">
                  <c:v>1.4455993370412343</c:v>
                </c:pt>
                <c:pt idx="3434">
                  <c:v>1.445180308752553</c:v>
                </c:pt>
                <c:pt idx="3435">
                  <c:v>1.444761523318306</c:v>
                </c:pt>
                <c:pt idx="3436">
                  <c:v>1.4443429805273535</c:v>
                </c:pt>
                <c:pt idx="3437">
                  <c:v>1.4439246801688967</c:v>
                </c:pt>
                <c:pt idx="3438">
                  <c:v>1.4435066220324084</c:v>
                </c:pt>
                <c:pt idx="3439">
                  <c:v>1.4430888059074962</c:v>
                </c:pt>
                <c:pt idx="3440">
                  <c:v>1.4426712315840733</c:v>
                </c:pt>
                <c:pt idx="3441">
                  <c:v>1.4422538988523252</c:v>
                </c:pt>
                <c:pt idx="3442">
                  <c:v>1.4418368075026067</c:v>
                </c:pt>
                <c:pt idx="3443">
                  <c:v>1.4414199573256128</c:v>
                </c:pt>
                <c:pt idx="3444">
                  <c:v>1.4410033481121729</c:v>
                </c:pt>
                <c:pt idx="3445">
                  <c:v>1.4405869796534576</c:v>
                </c:pt>
                <c:pt idx="3446">
                  <c:v>1.4401708517407714</c:v>
                </c:pt>
                <c:pt idx="3447">
                  <c:v>1.4397549641657601</c:v>
                </c:pt>
                <c:pt idx="3448">
                  <c:v>1.4393393167202722</c:v>
                </c:pt>
                <c:pt idx="3449">
                  <c:v>1.4389239091963597</c:v>
                </c:pt>
                <c:pt idx="3450">
                  <c:v>1.4385087413863813</c:v>
                </c:pt>
                <c:pt idx="3451">
                  <c:v>1.4380938130828986</c:v>
                </c:pt>
                <c:pt idx="3452">
                  <c:v>1.4376791240787108</c:v>
                </c:pt>
                <c:pt idx="3453">
                  <c:v>1.4372646741668544</c:v>
                </c:pt>
                <c:pt idx="3454">
                  <c:v>1.4368504631406389</c:v>
                </c:pt>
                <c:pt idx="3455">
                  <c:v>1.4364364907935423</c:v>
                </c:pt>
                <c:pt idx="3456">
                  <c:v>1.4360227569193138</c:v>
                </c:pt>
                <c:pt idx="3457">
                  <c:v>1.4356092613120108</c:v>
                </c:pt>
                <c:pt idx="3458">
                  <c:v>1.4351960037658578</c:v>
                </c:pt>
                <c:pt idx="3459">
                  <c:v>1.4347829840752488</c:v>
                </c:pt>
                <c:pt idx="3460">
                  <c:v>1.4343702020349878</c:v>
                </c:pt>
                <c:pt idx="3461">
                  <c:v>1.4339576574399446</c:v>
                </c:pt>
                <c:pt idx="3462">
                  <c:v>1.4335453500853292</c:v>
                </c:pt>
                <c:pt idx="3463">
                  <c:v>1.4331332797665557</c:v>
                </c:pt>
                <c:pt idx="3464">
                  <c:v>1.4327214462792754</c:v>
                </c:pt>
                <c:pt idx="3465">
                  <c:v>1.4323098494193769</c:v>
                </c:pt>
                <c:pt idx="3466">
                  <c:v>1.4318984889829536</c:v>
                </c:pt>
                <c:pt idx="3467">
                  <c:v>1.4314873647663695</c:v>
                </c:pt>
                <c:pt idx="3468">
                  <c:v>1.4310764765661927</c:v>
                </c:pt>
                <c:pt idx="3469">
                  <c:v>1.4306658241792978</c:v>
                </c:pt>
                <c:pt idx="3470">
                  <c:v>1.4302554074026934</c:v>
                </c:pt>
                <c:pt idx="3471">
                  <c:v>1.4298452260336953</c:v>
                </c:pt>
                <c:pt idx="3472">
                  <c:v>1.4294352798697882</c:v>
                </c:pt>
                <c:pt idx="3473">
                  <c:v>1.4290255687087288</c:v>
                </c:pt>
                <c:pt idx="3474">
                  <c:v>1.4286160923485114</c:v>
                </c:pt>
                <c:pt idx="3475">
                  <c:v>1.428206850587368</c:v>
                </c:pt>
                <c:pt idx="3476">
                  <c:v>1.4277978432237006</c:v>
                </c:pt>
                <c:pt idx="3477">
                  <c:v>1.427389070056216</c:v>
                </c:pt>
                <c:pt idx="3478">
                  <c:v>1.4269805308837917</c:v>
                </c:pt>
                <c:pt idx="3479">
                  <c:v>1.4265722255056112</c:v>
                </c:pt>
                <c:pt idx="3480">
                  <c:v>1.4261641537209919</c:v>
                </c:pt>
                <c:pt idx="3481">
                  <c:v>1.4257563153295589</c:v>
                </c:pt>
                <c:pt idx="3482">
                  <c:v>1.4253487101311402</c:v>
                </c:pt>
                <c:pt idx="3483">
                  <c:v>1.4249413379257674</c:v>
                </c:pt>
                <c:pt idx="3484">
                  <c:v>1.4245341985137439</c:v>
                </c:pt>
                <c:pt idx="3485">
                  <c:v>1.4241272916955769</c:v>
                </c:pt>
                <c:pt idx="3486">
                  <c:v>1.4237206172719772</c:v>
                </c:pt>
                <c:pt idx="3487">
                  <c:v>1.4233141750439615</c:v>
                </c:pt>
                <c:pt idx="3488">
                  <c:v>1.4229079648126821</c:v>
                </c:pt>
                <c:pt idx="3489">
                  <c:v>1.4225019863795632</c:v>
                </c:pt>
                <c:pt idx="3490">
                  <c:v>1.4220962395462666</c:v>
                </c:pt>
                <c:pt idx="3491">
                  <c:v>1.4216907241146577</c:v>
                </c:pt>
                <c:pt idx="3492">
                  <c:v>1.4212854398868056</c:v>
                </c:pt>
                <c:pt idx="3493">
                  <c:v>1.4208803866651201</c:v>
                </c:pt>
                <c:pt idx="3494">
                  <c:v>1.4204755642520432</c:v>
                </c:pt>
                <c:pt idx="3495">
                  <c:v>1.4200709724504257</c:v>
                </c:pt>
                <c:pt idx="3496">
                  <c:v>1.4196666110632543</c:v>
                </c:pt>
                <c:pt idx="3497">
                  <c:v>1.4192624798937179</c:v>
                </c:pt>
                <c:pt idx="3498">
                  <c:v>1.4188585787453134</c:v>
                </c:pt>
                <c:pt idx="3499">
                  <c:v>1.418454907421671</c:v>
                </c:pt>
                <c:pt idx="3500">
                  <c:v>1.4180514657266952</c:v>
                </c:pt>
                <c:pt idx="3501">
                  <c:v>1.4176482534645263</c:v>
                </c:pt>
                <c:pt idx="3502">
                  <c:v>1.4172452704394753</c:v>
                </c:pt>
                <c:pt idx="3503">
                  <c:v>1.4168425164561245</c:v>
                </c:pt>
                <c:pt idx="3504">
                  <c:v>1.4164399913192605</c:v>
                </c:pt>
                <c:pt idx="3505">
                  <c:v>1.4160376948338731</c:v>
                </c:pt>
                <c:pt idx="3506">
                  <c:v>1.4156356268051895</c:v>
                </c:pt>
                <c:pt idx="3507">
                  <c:v>1.4152337870386764</c:v>
                </c:pt>
                <c:pt idx="3508">
                  <c:v>1.4148321753400022</c:v>
                </c:pt>
                <c:pt idx="3509">
                  <c:v>1.41443079151504</c:v>
                </c:pt>
                <c:pt idx="3510">
                  <c:v>1.4140296353699011</c:v>
                </c:pt>
                <c:pt idx="3511">
                  <c:v>1.4136287067109685</c:v>
                </c:pt>
                <c:pt idx="3512">
                  <c:v>1.4132280053447253</c:v>
                </c:pt>
                <c:pt idx="3513">
                  <c:v>1.4128275310779623</c:v>
                </c:pt>
                <c:pt idx="3514">
                  <c:v>1.4124272837176735</c:v>
                </c:pt>
                <c:pt idx="3515">
                  <c:v>1.4120272630710911</c:v>
                </c:pt>
                <c:pt idx="3516">
                  <c:v>1.4116274689456154</c:v>
                </c:pt>
                <c:pt idx="3517">
                  <c:v>1.4112279011488869</c:v>
                </c:pt>
                <c:pt idx="3518">
                  <c:v>1.4108285594887473</c:v>
                </c:pt>
                <c:pt idx="3519">
                  <c:v>1.4104294437733127</c:v>
                </c:pt>
                <c:pt idx="3520">
                  <c:v>1.4100305538108668</c:v>
                </c:pt>
                <c:pt idx="3521">
                  <c:v>1.4096318894099329</c:v>
                </c:pt>
                <c:pt idx="3522">
                  <c:v>1.4092334503792365</c:v>
                </c:pt>
                <c:pt idx="3523">
                  <c:v>1.4088352365277079</c:v>
                </c:pt>
                <c:pt idx="3524">
                  <c:v>1.4084372476645144</c:v>
                </c:pt>
                <c:pt idx="3525">
                  <c:v>1.4080394835990275</c:v>
                </c:pt>
                <c:pt idx="3526">
                  <c:v>1.4076419441408574</c:v>
                </c:pt>
                <c:pt idx="3527">
                  <c:v>1.4072446290998168</c:v>
                </c:pt>
                <c:pt idx="3528">
                  <c:v>1.4068475382858885</c:v>
                </c:pt>
                <c:pt idx="3529">
                  <c:v>1.4064506715093275</c:v>
                </c:pt>
                <c:pt idx="3530">
                  <c:v>1.4060540285805916</c:v>
                </c:pt>
                <c:pt idx="3531">
                  <c:v>1.4056576093103788</c:v>
                </c:pt>
                <c:pt idx="3532">
                  <c:v>1.4052614135094852</c:v>
                </c:pt>
                <c:pt idx="3533">
                  <c:v>1.4048654409890844</c:v>
                </c:pt>
                <c:pt idx="3534">
                  <c:v>1.4044696915604156</c:v>
                </c:pt>
                <c:pt idx="3535">
                  <c:v>1.4040741650350581</c:v>
                </c:pt>
                <c:pt idx="3536">
                  <c:v>1.4036788612246593</c:v>
                </c:pt>
                <c:pt idx="3537">
                  <c:v>1.4032837799412412</c:v>
                </c:pt>
                <c:pt idx="3538">
                  <c:v>1.402888920996892</c:v>
                </c:pt>
                <c:pt idx="3539">
                  <c:v>1.4024942842040413</c:v>
                </c:pt>
                <c:pt idx="3540">
                  <c:v>1.4020998693751845</c:v>
                </c:pt>
                <c:pt idx="3541">
                  <c:v>1.4017056763231597</c:v>
                </c:pt>
                <c:pt idx="3542">
                  <c:v>1.4013117048609718</c:v>
                </c:pt>
                <c:pt idx="3543">
                  <c:v>1.4009179548017974</c:v>
                </c:pt>
                <c:pt idx="3544">
                  <c:v>1.4005244259590506</c:v>
                </c:pt>
                <c:pt idx="3545">
                  <c:v>1.4001311181463836</c:v>
                </c:pt>
                <c:pt idx="3546">
                  <c:v>1.3997380311776169</c:v>
                </c:pt>
                <c:pt idx="3547">
                  <c:v>1.3993451648667765</c:v>
                </c:pt>
                <c:pt idx="3548">
                  <c:v>1.3989525190281258</c:v>
                </c:pt>
                <c:pt idx="3549">
                  <c:v>1.3985600934761657</c:v>
                </c:pt>
                <c:pt idx="3550">
                  <c:v>1.3981678880254995</c:v>
                </c:pt>
                <c:pt idx="3551">
                  <c:v>1.3977759024910348</c:v>
                </c:pt>
                <c:pt idx="3552">
                  <c:v>1.3973841366878859</c:v>
                </c:pt>
                <c:pt idx="3553">
                  <c:v>1.3969925904312996</c:v>
                </c:pt>
                <c:pt idx="3554">
                  <c:v>1.3966012635367977</c:v>
                </c:pt>
                <c:pt idx="3555">
                  <c:v>1.3962101558200688</c:v>
                </c:pt>
                <c:pt idx="3556">
                  <c:v>1.3958192670970417</c:v>
                </c:pt>
                <c:pt idx="3557">
                  <c:v>1.3954285971838141</c:v>
                </c:pt>
                <c:pt idx="3558">
                  <c:v>1.3950381458967558</c:v>
                </c:pt>
                <c:pt idx="3559">
                  <c:v>1.3946479130523382</c:v>
                </c:pt>
                <c:pt idx="3560">
                  <c:v>1.3942578984673382</c:v>
                </c:pt>
                <c:pt idx="3561">
                  <c:v>1.393868101958635</c:v>
                </c:pt>
                <c:pt idx="3562">
                  <c:v>1.3934785233434481</c:v>
                </c:pt>
                <c:pt idx="3563">
                  <c:v>1.3930891624390984</c:v>
                </c:pt>
                <c:pt idx="3564">
                  <c:v>1.3927000190631444</c:v>
                </c:pt>
                <c:pt idx="3565">
                  <c:v>1.3923110930333149</c:v>
                </c:pt>
                <c:pt idx="3566">
                  <c:v>1.3919223841675763</c:v>
                </c:pt>
                <c:pt idx="3567">
                  <c:v>1.3915338922841327</c:v>
                </c:pt>
                <c:pt idx="3568">
                  <c:v>1.3911456172012902</c:v>
                </c:pt>
                <c:pt idx="3569">
                  <c:v>1.3907575587376613</c:v>
                </c:pt>
                <c:pt idx="3570">
                  <c:v>1.3903697167119933</c:v>
                </c:pt>
                <c:pt idx="3571">
                  <c:v>1.389982090943273</c:v>
                </c:pt>
                <c:pt idx="3572">
                  <c:v>1.3895946812506546</c:v>
                </c:pt>
                <c:pt idx="3573">
                  <c:v>1.3892074874535669</c:v>
                </c:pt>
                <c:pt idx="3574">
                  <c:v>1.388820509371538</c:v>
                </c:pt>
                <c:pt idx="3575">
                  <c:v>1.3884337468243362</c:v>
                </c:pt>
                <c:pt idx="3576">
                  <c:v>1.3880471996320003</c:v>
                </c:pt>
                <c:pt idx="3577">
                  <c:v>1.3876608676146716</c:v>
                </c:pt>
                <c:pt idx="3578">
                  <c:v>1.3872747505927283</c:v>
                </c:pt>
                <c:pt idx="3579">
                  <c:v>1.3868888483867532</c:v>
                </c:pt>
                <c:pt idx="3580">
                  <c:v>1.3865031608175331</c:v>
                </c:pt>
                <c:pt idx="3581">
                  <c:v>1.3861176877060244</c:v>
                </c:pt>
                <c:pt idx="3582">
                  <c:v>1.3857324288734563</c:v>
                </c:pt>
                <c:pt idx="3583">
                  <c:v>1.3853473841411574</c:v>
                </c:pt>
                <c:pt idx="3584">
                  <c:v>1.3849625533307317</c:v>
                </c:pt>
                <c:pt idx="3585">
                  <c:v>1.3845779362639155</c:v>
                </c:pt>
                <c:pt idx="3586">
                  <c:v>1.3841935327627199</c:v>
                </c:pt>
                <c:pt idx="3587">
                  <c:v>1.3838093426492899</c:v>
                </c:pt>
                <c:pt idx="3588">
                  <c:v>1.3834253657460098</c:v>
                </c:pt>
                <c:pt idx="3589">
                  <c:v>1.383041601875433</c:v>
                </c:pt>
                <c:pt idx="3590">
                  <c:v>1.3826580508603166</c:v>
                </c:pt>
                <c:pt idx="3591">
                  <c:v>1.3822747125235884</c:v>
                </c:pt>
                <c:pt idx="3592">
                  <c:v>1.3818915866884811</c:v>
                </c:pt>
                <c:pt idx="3593">
                  <c:v>1.381508673178262</c:v>
                </c:pt>
                <c:pt idx="3594">
                  <c:v>1.381125971816539</c:v>
                </c:pt>
                <c:pt idx="3595">
                  <c:v>1.3807434824270204</c:v>
                </c:pt>
                <c:pt idx="3596">
                  <c:v>1.380361204833618</c:v>
                </c:pt>
                <c:pt idx="3597">
                  <c:v>1.3799791388605183</c:v>
                </c:pt>
                <c:pt idx="3598">
                  <c:v>1.3795972843320072</c:v>
                </c:pt>
                <c:pt idx="3599">
                  <c:v>1.3792156410726089</c:v>
                </c:pt>
                <c:pt idx="3600">
                  <c:v>1.3788342089070518</c:v>
                </c:pt>
                <c:pt idx="3601">
                  <c:v>1.3784529876602349</c:v>
                </c:pt>
                <c:pt idx="3602">
                  <c:v>1.3780719771572598</c:v>
                </c:pt>
                <c:pt idx="3603">
                  <c:v>1.3776911772233993</c:v>
                </c:pt>
                <c:pt idx="3604">
                  <c:v>1.3773105876841973</c:v>
                </c:pt>
                <c:pt idx="3605">
                  <c:v>1.376930208365265</c:v>
                </c:pt>
                <c:pt idx="3606">
                  <c:v>1.3765500390925214</c:v>
                </c:pt>
                <c:pt idx="3607">
                  <c:v>1.3761700796920195</c:v>
                </c:pt>
                <c:pt idx="3608">
                  <c:v>1.3757903299900178</c:v>
                </c:pt>
                <c:pt idx="3609">
                  <c:v>1.3754107898129773</c:v>
                </c:pt>
                <c:pt idx="3610">
                  <c:v>1.3750314589874955</c:v>
                </c:pt>
                <c:pt idx="3611">
                  <c:v>1.3746523373404764</c:v>
                </c:pt>
                <c:pt idx="3612">
                  <c:v>1.3742734246988573</c:v>
                </c:pt>
                <c:pt idx="3613">
                  <c:v>1.3738947208899146</c:v>
                </c:pt>
                <c:pt idx="3614">
                  <c:v>1.3735162257409943</c:v>
                </c:pt>
                <c:pt idx="3615">
                  <c:v>1.3731379390797476</c:v>
                </c:pt>
                <c:pt idx="3616">
                  <c:v>1.3727598607339617</c:v>
                </c:pt>
                <c:pt idx="3617">
                  <c:v>1.3723819905315251</c:v>
                </c:pt>
                <c:pt idx="3618">
                  <c:v>1.3720043283007013</c:v>
                </c:pt>
                <c:pt idx="3619">
                  <c:v>1.3716268738697868</c:v>
                </c:pt>
                <c:pt idx="3620">
                  <c:v>1.3712496270673504</c:v>
                </c:pt>
                <c:pt idx="3621">
                  <c:v>1.3708725877220966</c:v>
                </c:pt>
                <c:pt idx="3622">
                  <c:v>1.3704957556629349</c:v>
                </c:pt>
                <c:pt idx="3623">
                  <c:v>1.370119130719011</c:v>
                </c:pt>
                <c:pt idx="3624">
                  <c:v>1.369742712719574</c:v>
                </c:pt>
                <c:pt idx="3625">
                  <c:v>1.3693665014941443</c:v>
                </c:pt>
                <c:pt idx="3626">
                  <c:v>1.3689904968723439</c:v>
                </c:pt>
                <c:pt idx="3627">
                  <c:v>1.3686146986840673</c:v>
                </c:pt>
                <c:pt idx="3628">
                  <c:v>1.3682391067593447</c:v>
                </c:pt>
                <c:pt idx="3629">
                  <c:v>1.3678637209284108</c:v>
                </c:pt>
                <c:pt idx="3630">
                  <c:v>1.3674885410216695</c:v>
                </c:pt>
                <c:pt idx="3631">
                  <c:v>1.3671135668696941</c:v>
                </c:pt>
                <c:pt idx="3632">
                  <c:v>1.3667387983033319</c:v>
                </c:pt>
                <c:pt idx="3633">
                  <c:v>1.3663642351535306</c:v>
                </c:pt>
                <c:pt idx="3634">
                  <c:v>1.3659898772514421</c:v>
                </c:pt>
                <c:pt idx="3635">
                  <c:v>1.3656157244283873</c:v>
                </c:pt>
                <c:pt idx="3636">
                  <c:v>1.3652417765159275</c:v>
                </c:pt>
                <c:pt idx="3637">
                  <c:v>1.3648680333457575</c:v>
                </c:pt>
                <c:pt idx="3638">
                  <c:v>1.3644944947497426</c:v>
                </c:pt>
                <c:pt idx="3639">
                  <c:v>1.3641211605600221</c:v>
                </c:pt>
                <c:pt idx="3640">
                  <c:v>1.3637480306088345</c:v>
                </c:pt>
                <c:pt idx="3641">
                  <c:v>1.3633751047286238</c:v>
                </c:pt>
                <c:pt idx="3642">
                  <c:v>1.3630023827520381</c:v>
                </c:pt>
                <c:pt idx="3643">
                  <c:v>1.3626298645118249</c:v>
                </c:pt>
                <c:pt idx="3644">
                  <c:v>1.3622575498410758</c:v>
                </c:pt>
                <c:pt idx="3645">
                  <c:v>1.3618854385728789</c:v>
                </c:pt>
                <c:pt idx="3646">
                  <c:v>1.3615135305406647</c:v>
                </c:pt>
                <c:pt idx="3647">
                  <c:v>1.3611418255779295</c:v>
                </c:pt>
                <c:pt idx="3648">
                  <c:v>1.3607703235184434</c:v>
                </c:pt>
                <c:pt idx="3649">
                  <c:v>1.3603990241960775</c:v>
                </c:pt>
                <c:pt idx="3650">
                  <c:v>1.3600279274449065</c:v>
                </c:pt>
                <c:pt idx="3651">
                  <c:v>1.3596570330992097</c:v>
                </c:pt>
                <c:pt idx="3652">
                  <c:v>1.3592863409934717</c:v>
                </c:pt>
                <c:pt idx="3653">
                  <c:v>1.3589158509622752</c:v>
                </c:pt>
                <c:pt idx="3654">
                  <c:v>1.3585455628404455</c:v>
                </c:pt>
                <c:pt idx="3655">
                  <c:v>1.3581754764629743</c:v>
                </c:pt>
                <c:pt idx="3656">
                  <c:v>1.3578055916650253</c:v>
                </c:pt>
                <c:pt idx="3657">
                  <c:v>1.3574359082819658</c:v>
                </c:pt>
                <c:pt idx="3658">
                  <c:v>1.3570664261492977</c:v>
                </c:pt>
                <c:pt idx="3659">
                  <c:v>1.3566971451027288</c:v>
                </c:pt>
                <c:pt idx="3660">
                  <c:v>1.3563280649781702</c:v>
                </c:pt>
                <c:pt idx="3661">
                  <c:v>1.3559591856116684</c:v>
                </c:pt>
                <c:pt idx="3662">
                  <c:v>1.3555905068394745</c:v>
                </c:pt>
                <c:pt idx="3663">
                  <c:v>1.355222028498009</c:v>
                </c:pt>
                <c:pt idx="3664">
                  <c:v>1.3548537504238294</c:v>
                </c:pt>
                <c:pt idx="3665">
                  <c:v>1.3544856724537986</c:v>
                </c:pt>
                <c:pt idx="3666">
                  <c:v>1.354117794424778</c:v>
                </c:pt>
                <c:pt idx="3667">
                  <c:v>1.353750116173938</c:v>
                </c:pt>
                <c:pt idx="3668">
                  <c:v>1.3533826375386175</c:v>
                </c:pt>
                <c:pt idx="3669">
                  <c:v>1.3530153583562561</c:v>
                </c:pt>
                <c:pt idx="3670">
                  <c:v>1.3526482784644989</c:v>
                </c:pt>
                <c:pt idx="3671">
                  <c:v>1.3522813977012291</c:v>
                </c:pt>
                <c:pt idx="3672">
                  <c:v>1.3519147159044653</c:v>
                </c:pt>
                <c:pt idx="3673">
                  <c:v>1.3515482329123281</c:v>
                </c:pt>
                <c:pt idx="3674">
                  <c:v>1.3511819485632444</c:v>
                </c:pt>
                <c:pt idx="3675">
                  <c:v>1.3508158626957081</c:v>
                </c:pt>
                <c:pt idx="3676">
                  <c:v>1.3504499751484875</c:v>
                </c:pt>
                <c:pt idx="3677">
                  <c:v>1.3500842857604163</c:v>
                </c:pt>
                <c:pt idx="3678">
                  <c:v>1.3497187943706013</c:v>
                </c:pt>
                <c:pt idx="3679">
                  <c:v>1.3493535008182511</c:v>
                </c:pt>
                <c:pt idx="3680">
                  <c:v>1.3489884049427436</c:v>
                </c:pt>
                <c:pt idx="3681">
                  <c:v>1.3486235065837318</c:v>
                </c:pt>
                <c:pt idx="3682">
                  <c:v>1.3482588055809666</c:v>
                </c:pt>
                <c:pt idx="3683">
                  <c:v>1.3478943017743368</c:v>
                </c:pt>
                <c:pt idx="3684">
                  <c:v>1.3475299950039354</c:v>
                </c:pt>
                <c:pt idx="3685">
                  <c:v>1.3471658851101271</c:v>
                </c:pt>
                <c:pt idx="3686">
                  <c:v>1.3468019719332767</c:v>
                </c:pt>
                <c:pt idx="3687">
                  <c:v>1.3464382553140204</c:v>
                </c:pt>
                <c:pt idx="3688">
                  <c:v>1.3460747350931996</c:v>
                </c:pt>
                <c:pt idx="3689">
                  <c:v>1.3457114111117225</c:v>
                </c:pt>
                <c:pt idx="3690">
                  <c:v>1.3453482832107702</c:v>
                </c:pt>
                <c:pt idx="3691">
                  <c:v>1.3449853512316248</c:v>
                </c:pt>
                <c:pt idx="3692">
                  <c:v>1.3446226150157732</c:v>
                </c:pt>
                <c:pt idx="3693">
                  <c:v>1.3442600744048729</c:v>
                </c:pt>
                <c:pt idx="3694">
                  <c:v>1.3438977292407503</c:v>
                </c:pt>
                <c:pt idx="3695">
                  <c:v>1.343535579365402</c:v>
                </c:pt>
                <c:pt idx="3696">
                  <c:v>1.3431736246209602</c:v>
                </c:pt>
                <c:pt idx="3697">
                  <c:v>1.3428118648497969</c:v>
                </c:pt>
                <c:pt idx="3698">
                  <c:v>1.3424502998943841</c:v>
                </c:pt>
                <c:pt idx="3699">
                  <c:v>1.3420889295973986</c:v>
                </c:pt>
                <c:pt idx="3700">
                  <c:v>1.3417277538016874</c:v>
                </c:pt>
                <c:pt idx="3701">
                  <c:v>1.3413667723502676</c:v>
                </c:pt>
                <c:pt idx="3702">
                  <c:v>1.3410059850863258</c:v>
                </c:pt>
                <c:pt idx="3703">
                  <c:v>1.3406453918531849</c:v>
                </c:pt>
                <c:pt idx="3704">
                  <c:v>1.3402849924944062</c:v>
                </c:pt>
                <c:pt idx="3705">
                  <c:v>1.3399247868536184</c:v>
                </c:pt>
                <c:pt idx="3706">
                  <c:v>1.3395647747746877</c:v>
                </c:pt>
                <c:pt idx="3707">
                  <c:v>1.3392049561016863</c:v>
                </c:pt>
                <c:pt idx="3708">
                  <c:v>1.3388453306787524</c:v>
                </c:pt>
                <c:pt idx="3709">
                  <c:v>1.3384858983502292</c:v>
                </c:pt>
                <c:pt idx="3710">
                  <c:v>1.3381266589606986</c:v>
                </c:pt>
                <c:pt idx="3711">
                  <c:v>1.3377676123548083</c:v>
                </c:pt>
                <c:pt idx="3712">
                  <c:v>1.3374087583774121</c:v>
                </c:pt>
                <c:pt idx="3713">
                  <c:v>1.337050096873533</c:v>
                </c:pt>
                <c:pt idx="3714">
                  <c:v>1.3366916276883989</c:v>
                </c:pt>
                <c:pt idx="3715">
                  <c:v>1.3363333506673032</c:v>
                </c:pt>
                <c:pt idx="3716">
                  <c:v>1.3359752656558495</c:v>
                </c:pt>
                <c:pt idx="3717">
                  <c:v>1.3356173724996372</c:v>
                </c:pt>
                <c:pt idx="3718">
                  <c:v>1.3352596710445748</c:v>
                </c:pt>
                <c:pt idx="3719">
                  <c:v>1.3349021611366367</c:v>
                </c:pt>
                <c:pt idx="3720">
                  <c:v>1.3345448426220365</c:v>
                </c:pt>
                <c:pt idx="3721">
                  <c:v>1.334187715347124</c:v>
                </c:pt>
                <c:pt idx="3722">
                  <c:v>1.3338307791583841</c:v>
                </c:pt>
                <c:pt idx="3723">
                  <c:v>1.3334740339025073</c:v>
                </c:pt>
                <c:pt idx="3724">
                  <c:v>1.3331174794263521</c:v>
                </c:pt>
                <c:pt idx="3725">
                  <c:v>1.3327611155768802</c:v>
                </c:pt>
                <c:pt idx="3726">
                  <c:v>1.3324049422012572</c:v>
                </c:pt>
                <c:pt idx="3727">
                  <c:v>1.332048959146853</c:v>
                </c:pt>
                <c:pt idx="3728">
                  <c:v>1.3316931662611391</c:v>
                </c:pt>
                <c:pt idx="3729">
                  <c:v>1.3313375633917917</c:v>
                </c:pt>
                <c:pt idx="3730">
                  <c:v>1.330982150386588</c:v>
                </c:pt>
                <c:pt idx="3731">
                  <c:v>1.3306269270935094</c:v>
                </c:pt>
                <c:pt idx="3732">
                  <c:v>1.3302718933607429</c:v>
                </c:pt>
                <c:pt idx="3733">
                  <c:v>1.3299170490365755</c:v>
                </c:pt>
                <c:pt idx="3734">
                  <c:v>1.3295623939694661</c:v>
                </c:pt>
                <c:pt idx="3735">
                  <c:v>1.3292079280080416</c:v>
                </c:pt>
                <c:pt idx="3736">
                  <c:v>1.328853651001066</c:v>
                </c:pt>
                <c:pt idx="3737">
                  <c:v>1.3284995627975773</c:v>
                </c:pt>
                <c:pt idx="3738">
                  <c:v>1.3281456632465749</c:v>
                </c:pt>
                <c:pt idx="3739">
                  <c:v>1.3277919521974026</c:v>
                </c:pt>
                <c:pt idx="3740">
                  <c:v>1.3274384294995052</c:v>
                </c:pt>
                <c:pt idx="3741">
                  <c:v>1.3270850950024276</c:v>
                </c:pt>
                <c:pt idx="3742">
                  <c:v>1.326731948555921</c:v>
                </c:pt>
                <c:pt idx="3743">
                  <c:v>1.3263789900099736</c:v>
                </c:pt>
                <c:pt idx="3744">
                  <c:v>1.3260262192145735</c:v>
                </c:pt>
                <c:pt idx="3745">
                  <c:v>1.3256736360199817</c:v>
                </c:pt>
                <c:pt idx="3746">
                  <c:v>1.3253212402765948</c:v>
                </c:pt>
                <c:pt idx="3747">
                  <c:v>1.3249690318349794</c:v>
                </c:pt>
                <c:pt idx="3748">
                  <c:v>1.3246170105458377</c:v>
                </c:pt>
                <c:pt idx="3749">
                  <c:v>1.3242651762600093</c:v>
                </c:pt>
                <c:pt idx="3750">
                  <c:v>1.323913528828536</c:v>
                </c:pt>
                <c:pt idx="3751">
                  <c:v>1.3235620681026319</c:v>
                </c:pt>
                <c:pt idx="3752">
                  <c:v>1.3232107939336109</c:v>
                </c:pt>
                <c:pt idx="3753">
                  <c:v>1.3228597061729586</c:v>
                </c:pt>
                <c:pt idx="3754">
                  <c:v>1.3225088046723981</c:v>
                </c:pt>
                <c:pt idx="3755">
                  <c:v>1.3221580892836515</c:v>
                </c:pt>
                <c:pt idx="3756">
                  <c:v>1.3218075598587835</c:v>
                </c:pt>
                <c:pt idx="3757">
                  <c:v>1.3214572162498566</c:v>
                </c:pt>
                <c:pt idx="3758">
                  <c:v>1.321107058309172</c:v>
                </c:pt>
                <c:pt idx="3759">
                  <c:v>1.3207570858892013</c:v>
                </c:pt>
                <c:pt idx="3760">
                  <c:v>1.320407298842518</c:v>
                </c:pt>
                <c:pt idx="3761">
                  <c:v>1.3200576970218996</c:v>
                </c:pt>
                <c:pt idx="3762">
                  <c:v>1.3197082802802256</c:v>
                </c:pt>
                <c:pt idx="3763">
                  <c:v>1.3193590484705797</c:v>
                </c:pt>
                <c:pt idx="3764">
                  <c:v>1.3190100014461816</c:v>
                </c:pt>
                <c:pt idx="3765">
                  <c:v>1.3186611390604219</c:v>
                </c:pt>
                <c:pt idx="3766">
                  <c:v>1.3183124611668255</c:v>
                </c:pt>
                <c:pt idx="3767">
                  <c:v>1.3179639676190891</c:v>
                </c:pt>
                <c:pt idx="3768">
                  <c:v>1.3176156582710095</c:v>
                </c:pt>
                <c:pt idx="3769">
                  <c:v>1.3172675329766583</c:v>
                </c:pt>
                <c:pt idx="3770">
                  <c:v>1.3169195915901049</c:v>
                </c:pt>
                <c:pt idx="3771">
                  <c:v>1.3165718339657257</c:v>
                </c:pt>
                <c:pt idx="3772">
                  <c:v>1.316224259957965</c:v>
                </c:pt>
                <c:pt idx="3773">
                  <c:v>1.3158768694214038</c:v>
                </c:pt>
                <c:pt idx="3774">
                  <c:v>1.3155296622108259</c:v>
                </c:pt>
                <c:pt idx="3775">
                  <c:v>1.3151826381811174</c:v>
                </c:pt>
                <c:pt idx="3776">
                  <c:v>1.3148357971874387</c:v>
                </c:pt>
                <c:pt idx="3777">
                  <c:v>1.3144891390849129</c:v>
                </c:pt>
                <c:pt idx="3778">
                  <c:v>1.3141426637290055</c:v>
                </c:pt>
                <c:pt idx="3779">
                  <c:v>1.3137963709751812</c:v>
                </c:pt>
                <c:pt idx="3780">
                  <c:v>1.3134502606791436</c:v>
                </c:pt>
                <c:pt idx="3781">
                  <c:v>1.3131043326967653</c:v>
                </c:pt>
                <c:pt idx="3782">
                  <c:v>1.3127585868839531</c:v>
                </c:pt>
                <c:pt idx="3783">
                  <c:v>1.3124130230969209</c:v>
                </c:pt>
                <c:pt idx="3784">
                  <c:v>1.3120676411919152</c:v>
                </c:pt>
                <c:pt idx="3785">
                  <c:v>1.3117224410253883</c:v>
                </c:pt>
                <c:pt idx="3786">
                  <c:v>1.3113774224539623</c:v>
                </c:pt>
                <c:pt idx="3787">
                  <c:v>1.311032585334325</c:v>
                </c:pt>
                <c:pt idx="3788">
                  <c:v>1.3106879295234053</c:v>
                </c:pt>
                <c:pt idx="3789">
                  <c:v>1.3103434548782324</c:v>
                </c:pt>
                <c:pt idx="3790">
                  <c:v>1.3099991612560067</c:v>
                </c:pt>
                <c:pt idx="3791">
                  <c:v>1.3096550485140983</c:v>
                </c:pt>
                <c:pt idx="3792">
                  <c:v>1.309311116509944</c:v>
                </c:pt>
                <c:pt idx="3793">
                  <c:v>1.3089673651012212</c:v>
                </c:pt>
                <c:pt idx="3794">
                  <c:v>1.3086237941457419</c:v>
                </c:pt>
                <c:pt idx="3795">
                  <c:v>1.3082804035013862</c:v>
                </c:pt>
                <c:pt idx="3796">
                  <c:v>1.3079371930263064</c:v>
                </c:pt>
                <c:pt idx="3797">
                  <c:v>1.3075941625787235</c:v>
                </c:pt>
                <c:pt idx="3798">
                  <c:v>1.3072513120170275</c:v>
                </c:pt>
                <c:pt idx="3799">
                  <c:v>1.3069086411997461</c:v>
                </c:pt>
                <c:pt idx="3800">
                  <c:v>1.3065661499856094</c:v>
                </c:pt>
                <c:pt idx="3801">
                  <c:v>1.306223838233382</c:v>
                </c:pt>
                <c:pt idx="3802">
                  <c:v>1.3058817058020673</c:v>
                </c:pt>
                <c:pt idx="3803">
                  <c:v>1.3055397525508046</c:v>
                </c:pt>
                <c:pt idx="3804">
                  <c:v>1.3051979783389029</c:v>
                </c:pt>
                <c:pt idx="3805">
                  <c:v>1.3048563830257394</c:v>
                </c:pt>
                <c:pt idx="3806">
                  <c:v>1.3045149664708959</c:v>
                </c:pt>
                <c:pt idx="3807">
                  <c:v>1.3041737285340893</c:v>
                </c:pt>
                <c:pt idx="3808">
                  <c:v>1.303832669075208</c:v>
                </c:pt>
                <c:pt idx="3809">
                  <c:v>1.3034917879542409</c:v>
                </c:pt>
                <c:pt idx="3810">
                  <c:v>1.3031510850313488</c:v>
                </c:pt>
                <c:pt idx="3811">
                  <c:v>1.3028105601668267</c:v>
                </c:pt>
                <c:pt idx="3812">
                  <c:v>1.302470213221175</c:v>
                </c:pt>
                <c:pt idx="3813">
                  <c:v>1.3021300440549277</c:v>
                </c:pt>
                <c:pt idx="3814">
                  <c:v>1.3017900525288575</c:v>
                </c:pt>
                <c:pt idx="3815">
                  <c:v>1.3014502385038385</c:v>
                </c:pt>
                <c:pt idx="3816">
                  <c:v>1.3011106018409151</c:v>
                </c:pt>
                <c:pt idx="3817">
                  <c:v>1.300771142401268</c:v>
                </c:pt>
                <c:pt idx="3818">
                  <c:v>1.3004318600461788</c:v>
                </c:pt>
                <c:pt idx="3819">
                  <c:v>1.3000927546371706</c:v>
                </c:pt>
                <c:pt idx="3820">
                  <c:v>1.2997538260358303</c:v>
                </c:pt>
                <c:pt idx="3821">
                  <c:v>1.2994150741038835</c:v>
                </c:pt>
                <c:pt idx="3822">
                  <c:v>1.2990764987032939</c:v>
                </c:pt>
                <c:pt idx="3823">
                  <c:v>1.2987380996960582</c:v>
                </c:pt>
                <c:pt idx="3824">
                  <c:v>1.2983998769443779</c:v>
                </c:pt>
                <c:pt idx="3825">
                  <c:v>1.2980618303105556</c:v>
                </c:pt>
                <c:pt idx="3826">
                  <c:v>1.2977239596571346</c:v>
                </c:pt>
                <c:pt idx="3827">
                  <c:v>1.2973862648466554</c:v>
                </c:pt>
                <c:pt idx="3828">
                  <c:v>1.2970487457419324</c:v>
                </c:pt>
                <c:pt idx="3829">
                  <c:v>1.2967114022058122</c:v>
                </c:pt>
                <c:pt idx="3830">
                  <c:v>1.2963742341014171</c:v>
                </c:pt>
                <c:pt idx="3831">
                  <c:v>1.2960372412918653</c:v>
                </c:pt>
                <c:pt idx="3832">
                  <c:v>1.2957004236405154</c:v>
                </c:pt>
                <c:pt idx="3833">
                  <c:v>1.2953637810108634</c:v>
                </c:pt>
                <c:pt idx="3834">
                  <c:v>1.2950273132664694</c:v>
                </c:pt>
                <c:pt idx="3835">
                  <c:v>1.2946910202711359</c:v>
                </c:pt>
                <c:pt idx="3836">
                  <c:v>1.294354901888731</c:v>
                </c:pt>
                <c:pt idx="3837">
                  <c:v>1.2940189579832937</c:v>
                </c:pt>
                <c:pt idx="3838">
                  <c:v>1.293683188419033</c:v>
                </c:pt>
                <c:pt idx="3839">
                  <c:v>1.2933475930602598</c:v>
                </c:pt>
                <c:pt idx="3840">
                  <c:v>1.2930121717713869</c:v>
                </c:pt>
                <c:pt idx="3841">
                  <c:v>1.292676924417101</c:v>
                </c:pt>
                <c:pt idx="3842">
                  <c:v>1.292341850862087</c:v>
                </c:pt>
                <c:pt idx="3843">
                  <c:v>1.2920069509712342</c:v>
                </c:pt>
                <c:pt idx="3844">
                  <c:v>1.2916722246095682</c:v>
                </c:pt>
                <c:pt idx="3845">
                  <c:v>1.2913376716422515</c:v>
                </c:pt>
                <c:pt idx="3846">
                  <c:v>1.2910032919345817</c:v>
                </c:pt>
                <c:pt idx="3847">
                  <c:v>1.2906690853520273</c:v>
                </c:pt>
                <c:pt idx="3848">
                  <c:v>1.2903350517601238</c:v>
                </c:pt>
                <c:pt idx="3849">
                  <c:v>1.2900011910246467</c:v>
                </c:pt>
                <c:pt idx="3850">
                  <c:v>1.2896675030114033</c:v>
                </c:pt>
                <c:pt idx="3851">
                  <c:v>1.2893339875864069</c:v>
                </c:pt>
                <c:pt idx="3852">
                  <c:v>1.2890006446158062</c:v>
                </c:pt>
                <c:pt idx="3853">
                  <c:v>1.2886674739658521</c:v>
                </c:pt>
                <c:pt idx="3854">
                  <c:v>1.288334475503</c:v>
                </c:pt>
                <c:pt idx="3855">
                  <c:v>1.288001649093738</c:v>
                </c:pt>
                <c:pt idx="3856">
                  <c:v>1.2876689946048292</c:v>
                </c:pt>
                <c:pt idx="3857">
                  <c:v>1.2873365119030327</c:v>
                </c:pt>
                <c:pt idx="3858">
                  <c:v>1.2870042008553499</c:v>
                </c:pt>
                <c:pt idx="3859">
                  <c:v>1.286672061328882</c:v>
                </c:pt>
                <c:pt idx="3860">
                  <c:v>1.2863400931908664</c:v>
                </c:pt>
                <c:pt idx="3861">
                  <c:v>1.2860082963086434</c:v>
                </c:pt>
                <c:pt idx="3862">
                  <c:v>1.2856766705497917</c:v>
                </c:pt>
                <c:pt idx="3863">
                  <c:v>1.2853452157818879</c:v>
                </c:pt>
                <c:pt idx="3864">
                  <c:v>1.2850139318727498</c:v>
                </c:pt>
                <c:pt idx="3865">
                  <c:v>1.284682818690295</c:v>
                </c:pt>
                <c:pt idx="3866">
                  <c:v>1.2843518761026136</c:v>
                </c:pt>
                <c:pt idx="3867">
                  <c:v>1.2840211039778606</c:v>
                </c:pt>
                <c:pt idx="3868">
                  <c:v>1.2836905021843643</c:v>
                </c:pt>
                <c:pt idx="3869">
                  <c:v>1.2833600705906212</c:v>
                </c:pt>
                <c:pt idx="3870">
                  <c:v>1.2830298090651964</c:v>
                </c:pt>
                <c:pt idx="3871">
                  <c:v>1.2826997174768249</c:v>
                </c:pt>
                <c:pt idx="3872">
                  <c:v>1.2823697956944129</c:v>
                </c:pt>
                <c:pt idx="3873">
                  <c:v>1.2820400435869683</c:v>
                </c:pt>
                <c:pt idx="3874">
                  <c:v>1.2817104610235657</c:v>
                </c:pt>
                <c:pt idx="3875">
                  <c:v>1.2813810478735539</c:v>
                </c:pt>
                <c:pt idx="3876">
                  <c:v>1.2810518040062808</c:v>
                </c:pt>
                <c:pt idx="3877">
                  <c:v>1.2807227292913324</c:v>
                </c:pt>
                <c:pt idx="3878">
                  <c:v>1.2803938235983972</c:v>
                </c:pt>
                <c:pt idx="3879">
                  <c:v>1.2800650867972314</c:v>
                </c:pt>
                <c:pt idx="3880">
                  <c:v>1.2797365187578302</c:v>
                </c:pt>
                <c:pt idx="3881">
                  <c:v>1.2794081193502214</c:v>
                </c:pt>
                <c:pt idx="3882">
                  <c:v>1.2790798884446732</c:v>
                </c:pt>
                <c:pt idx="3883">
                  <c:v>1.27875182591152</c:v>
                </c:pt>
                <c:pt idx="3884">
                  <c:v>1.2784239316211989</c:v>
                </c:pt>
                <c:pt idx="3885">
                  <c:v>1.2780962054443514</c:v>
                </c:pt>
                <c:pt idx="3886">
                  <c:v>1.2777686472517213</c:v>
                </c:pt>
                <c:pt idx="3887">
                  <c:v>1.2774412569141536</c:v>
                </c:pt>
                <c:pt idx="3888">
                  <c:v>1.2771140343026985</c:v>
                </c:pt>
                <c:pt idx="3889">
                  <c:v>1.2767869792884736</c:v>
                </c:pt>
                <c:pt idx="3890">
                  <c:v>1.2764600917427684</c:v>
                </c:pt>
                <c:pt idx="3891">
                  <c:v>1.2761333715369714</c:v>
                </c:pt>
                <c:pt idx="3892">
                  <c:v>1.2758068185426099</c:v>
                </c:pt>
                <c:pt idx="3893">
                  <c:v>1.275480432631346</c:v>
                </c:pt>
                <c:pt idx="3894">
                  <c:v>1.2751542136750131</c:v>
                </c:pt>
                <c:pt idx="3895">
                  <c:v>1.2748281615455115</c:v>
                </c:pt>
                <c:pt idx="3896">
                  <c:v>1.2745022761149123</c:v>
                </c:pt>
                <c:pt idx="3897">
                  <c:v>1.2741765572554231</c:v>
                </c:pt>
                <c:pt idx="3898">
                  <c:v>1.2738510048393181</c:v>
                </c:pt>
                <c:pt idx="3899">
                  <c:v>1.2735256187391126</c:v>
                </c:pt>
                <c:pt idx="3900">
                  <c:v>1.2732003988273184</c:v>
                </c:pt>
                <c:pt idx="3901">
                  <c:v>1.2728753449767227</c:v>
                </c:pt>
                <c:pt idx="3902">
                  <c:v>1.2725504570601105</c:v>
                </c:pt>
                <c:pt idx="3903">
                  <c:v>1.2722257349504724</c:v>
                </c:pt>
                <c:pt idx="3904">
                  <c:v>1.2719011785209</c:v>
                </c:pt>
                <c:pt idx="3905">
                  <c:v>1.2715767876446569</c:v>
                </c:pt>
                <c:pt idx="3906">
                  <c:v>1.2712525621950725</c:v>
                </c:pt>
                <c:pt idx="3907">
                  <c:v>1.2709285020456487</c:v>
                </c:pt>
                <c:pt idx="3908">
                  <c:v>1.2706046070700212</c:v>
                </c:pt>
                <c:pt idx="3909">
                  <c:v>1.2702808771418956</c:v>
                </c:pt>
                <c:pt idx="3910">
                  <c:v>1.269957312135181</c:v>
                </c:pt>
                <c:pt idx="3911">
                  <c:v>1.2696339119238895</c:v>
                </c:pt>
                <c:pt idx="3912">
                  <c:v>1.2693106763821338</c:v>
                </c:pt>
                <c:pt idx="3913">
                  <c:v>1.2689876053841636</c:v>
                </c:pt>
                <c:pt idx="3914">
                  <c:v>1.2686646988043646</c:v>
                </c:pt>
                <c:pt idx="3915">
                  <c:v>1.2683419565173277</c:v>
                </c:pt>
                <c:pt idx="3916">
                  <c:v>1.2680193783976081</c:v>
                </c:pt>
                <c:pt idx="3917">
                  <c:v>1.2676969643200005</c:v>
                </c:pt>
                <c:pt idx="3918">
                  <c:v>1.267374714159436</c:v>
                </c:pt>
                <c:pt idx="3919">
                  <c:v>1.2670526277909122</c:v>
                </c:pt>
                <c:pt idx="3920">
                  <c:v>1.2667307050895991</c:v>
                </c:pt>
                <c:pt idx="3921">
                  <c:v>1.2664089459308012</c:v>
                </c:pt>
                <c:pt idx="3922">
                  <c:v>1.2660873501898566</c:v>
                </c:pt>
                <c:pt idx="3923">
                  <c:v>1.2657659177423444</c:v>
                </c:pt>
                <c:pt idx="3924">
                  <c:v>1.2654446484639088</c:v>
                </c:pt>
                <c:pt idx="3925">
                  <c:v>1.2651235422303659</c:v>
                </c:pt>
                <c:pt idx="3926">
                  <c:v>1.2648025989176002</c:v>
                </c:pt>
                <c:pt idx="3927">
                  <c:v>1.2644818184016644</c:v>
                </c:pt>
                <c:pt idx="3928">
                  <c:v>1.2641612005586813</c:v>
                </c:pt>
                <c:pt idx="3929">
                  <c:v>1.2638407452650118</c:v>
                </c:pt>
                <c:pt idx="3930">
                  <c:v>1.2635204523970152</c:v>
                </c:pt>
                <c:pt idx="3931">
                  <c:v>1.2632003218312571</c:v>
                </c:pt>
                <c:pt idx="3932">
                  <c:v>1.2628803534444037</c:v>
                </c:pt>
                <c:pt idx="3933">
                  <c:v>1.2625605471132246</c:v>
                </c:pt>
                <c:pt idx="3934">
                  <c:v>1.2622409027146591</c:v>
                </c:pt>
                <c:pt idx="3935">
                  <c:v>1.2619214201257136</c:v>
                </c:pt>
                <c:pt idx="3936">
                  <c:v>1.2616020992236003</c:v>
                </c:pt>
                <c:pt idx="3937">
                  <c:v>1.2612829398855647</c:v>
                </c:pt>
                <c:pt idx="3938">
                  <c:v>1.2609639419890224</c:v>
                </c:pt>
                <c:pt idx="3939">
                  <c:v>1.260645105411526</c:v>
                </c:pt>
                <c:pt idx="3940">
                  <c:v>1.2603264300307639</c:v>
                </c:pt>
                <c:pt idx="3941">
                  <c:v>1.2600079157244577</c:v>
                </c:pt>
                <c:pt idx="3942">
                  <c:v>1.2596895623705682</c:v>
                </c:pt>
                <c:pt idx="3943">
                  <c:v>1.2593713698470903</c:v>
                </c:pt>
                <c:pt idx="3944">
                  <c:v>1.2590533380321884</c:v>
                </c:pt>
                <c:pt idx="3945">
                  <c:v>1.2587354668041648</c:v>
                </c:pt>
                <c:pt idx="3946">
                  <c:v>1.2584177560413876</c:v>
                </c:pt>
                <c:pt idx="3947">
                  <c:v>1.2581002056223962</c:v>
                </c:pt>
                <c:pt idx="3948">
                  <c:v>1.2577828154257986</c:v>
                </c:pt>
                <c:pt idx="3949">
                  <c:v>1.2574655853304411</c:v>
                </c:pt>
                <c:pt idx="3950">
                  <c:v>1.2571485152151345</c:v>
                </c:pt>
                <c:pt idx="3951">
                  <c:v>1.2568316049589299</c:v>
                </c:pt>
                <c:pt idx="3952">
                  <c:v>1.2565148544409446</c:v>
                </c:pt>
                <c:pt idx="3953">
                  <c:v>1.2561982635404683</c:v>
                </c:pt>
                <c:pt idx="3954">
                  <c:v>1.2558818321368566</c:v>
                </c:pt>
                <c:pt idx="3955">
                  <c:v>1.2555655601095688</c:v>
                </c:pt>
                <c:pt idx="3956">
                  <c:v>1.2552494473383025</c:v>
                </c:pt>
                <c:pt idx="3957">
                  <c:v>1.2549334937027539</c:v>
                </c:pt>
                <c:pt idx="3958">
                  <c:v>1.2546176990827564</c:v>
                </c:pt>
                <c:pt idx="3959">
                  <c:v>1.2543020633583828</c:v>
                </c:pt>
                <c:pt idx="3960">
                  <c:v>1.2539865864096698</c:v>
                </c:pt>
                <c:pt idx="3961">
                  <c:v>1.2536712681168249</c:v>
                </c:pt>
                <c:pt idx="3962">
                  <c:v>1.2533561083602611</c:v>
                </c:pt>
                <c:pt idx="3963">
                  <c:v>1.2530411070203904</c:v>
                </c:pt>
                <c:pt idx="3964">
                  <c:v>1.2527262639778296</c:v>
                </c:pt>
                <c:pt idx="3965">
                  <c:v>1.2524115791132626</c:v>
                </c:pt>
                <c:pt idx="3966">
                  <c:v>1.2520970523075108</c:v>
                </c:pt>
                <c:pt idx="3967">
                  <c:v>1.2517826834415655</c:v>
                </c:pt>
                <c:pt idx="3968">
                  <c:v>1.2514684723964511</c:v>
                </c:pt>
                <c:pt idx="3969">
                  <c:v>1.2511544190533632</c:v>
                </c:pt>
                <c:pt idx="3970">
                  <c:v>1.2508405232935651</c:v>
                </c:pt>
                <c:pt idx="3971">
                  <c:v>1.2505267849985595</c:v>
                </c:pt>
                <c:pt idx="3972">
                  <c:v>1.2502132040498137</c:v>
                </c:pt>
                <c:pt idx="3973">
                  <c:v>1.2498997803290683</c:v>
                </c:pt>
                <c:pt idx="3974">
                  <c:v>1.2495865137179947</c:v>
                </c:pt>
                <c:pt idx="3975">
                  <c:v>1.2492734040985718</c:v>
                </c:pt>
                <c:pt idx="3976">
                  <c:v>1.2489604513528125</c:v>
                </c:pt>
                <c:pt idx="3977">
                  <c:v>1.2486476553628323</c:v>
                </c:pt>
                <c:pt idx="3978">
                  <c:v>1.2483350160108462</c:v>
                </c:pt>
                <c:pt idx="3979">
                  <c:v>1.2480225331792771</c:v>
                </c:pt>
                <c:pt idx="3980">
                  <c:v>1.2477102067506147</c:v>
                </c:pt>
                <c:pt idx="3981">
                  <c:v>1.24739803660745</c:v>
                </c:pt>
                <c:pt idx="3982">
                  <c:v>1.2470860226324763</c:v>
                </c:pt>
                <c:pt idx="3983">
                  <c:v>1.2467741647085577</c:v>
                </c:pt>
                <c:pt idx="3984">
                  <c:v>1.2464624627186611</c:v>
                </c:pt>
                <c:pt idx="3985">
                  <c:v>1.2461509165458549</c:v>
                </c:pt>
                <c:pt idx="3986">
                  <c:v>1.2458395260733086</c:v>
                </c:pt>
                <c:pt idx="3987">
                  <c:v>1.2455282911843986</c:v>
                </c:pt>
                <c:pt idx="3988">
                  <c:v>1.245217211762464</c:v>
                </c:pt>
                <c:pt idx="3989">
                  <c:v>1.2449062876910852</c:v>
                </c:pt>
                <c:pt idx="3990">
                  <c:v>1.2445955188539088</c:v>
                </c:pt>
                <c:pt idx="3991">
                  <c:v>1.2442849051347189</c:v>
                </c:pt>
                <c:pt idx="3992">
                  <c:v>1.2439744464174005</c:v>
                </c:pt>
                <c:pt idx="3993">
                  <c:v>1.2436641425859769</c:v>
                </c:pt>
                <c:pt idx="3994">
                  <c:v>1.2433539935245366</c:v>
                </c:pt>
                <c:pt idx="3995">
                  <c:v>1.2430439991173405</c:v>
                </c:pt>
                <c:pt idx="3996">
                  <c:v>1.2427341592487171</c:v>
                </c:pt>
                <c:pt idx="3997">
                  <c:v>1.2424244738031653</c:v>
                </c:pt>
                <c:pt idx="3998">
                  <c:v>1.2421149426652516</c:v>
                </c:pt>
                <c:pt idx="3999">
                  <c:v>1.2418055657196791</c:v>
                </c:pt>
                <c:pt idx="4000">
                  <c:v>1.2414963428512193</c:v>
                </c:pt>
                <c:pt idx="4001">
                  <c:v>1.2411872739448475</c:v>
                </c:pt>
                <c:pt idx="4002">
                  <c:v>1.2408783588856072</c:v>
                </c:pt>
                <c:pt idx="4003">
                  <c:v>1.2405695975586106</c:v>
                </c:pt>
                <c:pt idx="4004">
                  <c:v>1.2402609898491734</c:v>
                </c:pt>
                <c:pt idx="4005">
                  <c:v>1.2399525356426455</c:v>
                </c:pt>
                <c:pt idx="4006">
                  <c:v>1.239644234824548</c:v>
                </c:pt>
                <c:pt idx="4007">
                  <c:v>1.2393360872805042</c:v>
                </c:pt>
                <c:pt idx="4008">
                  <c:v>1.239028092896203</c:v>
                </c:pt>
                <c:pt idx="4009">
                  <c:v>1.2387202515575069</c:v>
                </c:pt>
                <c:pt idx="4010">
                  <c:v>1.238412563150344</c:v>
                </c:pt>
                <c:pt idx="4011">
                  <c:v>1.2381050275608148</c:v>
                </c:pt>
                <c:pt idx="4012">
                  <c:v>1.2377976446750865</c:v>
                </c:pt>
                <c:pt idx="4013">
                  <c:v>1.2374904143794629</c:v>
                </c:pt>
                <c:pt idx="4014">
                  <c:v>1.2371833365603158</c:v>
                </c:pt>
                <c:pt idx="4015">
                  <c:v>1.2368764111041877</c:v>
                </c:pt>
                <c:pt idx="4016">
                  <c:v>1.2365696378977233</c:v>
                </c:pt>
                <c:pt idx="4017">
                  <c:v>1.2362630168275999</c:v>
                </c:pt>
                <c:pt idx="4018">
                  <c:v>1.2359565477807701</c:v>
                </c:pt>
                <c:pt idx="4019">
                  <c:v>1.2356502306441157</c:v>
                </c:pt>
                <c:pt idx="4020">
                  <c:v>1.2353440653047578</c:v>
                </c:pt>
                <c:pt idx="4021">
                  <c:v>1.2350380516498867</c:v>
                </c:pt>
                <c:pt idx="4022">
                  <c:v>1.2347321895667935</c:v>
                </c:pt>
                <c:pt idx="4023">
                  <c:v>1.234426478942906</c:v>
                </c:pt>
                <c:pt idx="4024">
                  <c:v>1.2341209196657204</c:v>
                </c:pt>
                <c:pt idx="4025">
                  <c:v>1.2338155116229026</c:v>
                </c:pt>
                <c:pt idx="4026">
                  <c:v>1.2335102547022214</c:v>
                </c:pt>
                <c:pt idx="4027">
                  <c:v>1.2332051487914792</c:v>
                </c:pt>
                <c:pt idx="4028">
                  <c:v>1.2329001937786828</c:v>
                </c:pt>
                <c:pt idx="4029">
                  <c:v>1.2325953895519415</c:v>
                </c:pt>
                <c:pt idx="4030">
                  <c:v>1.2322907359993636</c:v>
                </c:pt>
                <c:pt idx="4031">
                  <c:v>1.2319862330093321</c:v>
                </c:pt>
                <c:pt idx="4032">
                  <c:v>1.2316818804702272</c:v>
                </c:pt>
                <c:pt idx="4033">
                  <c:v>1.2313776782706023</c:v>
                </c:pt>
                <c:pt idx="4034">
                  <c:v>1.2310736262990072</c:v>
                </c:pt>
                <c:pt idx="4035">
                  <c:v>1.2307697244443025</c:v>
                </c:pt>
                <c:pt idx="4036">
                  <c:v>1.2304659725952429</c:v>
                </c:pt>
                <c:pt idx="4037">
                  <c:v>1.230162370640824</c:v>
                </c:pt>
                <c:pt idx="4038">
                  <c:v>1.2298589184701423</c:v>
                </c:pt>
                <c:pt idx="4039">
                  <c:v>1.2295556159723289</c:v>
                </c:pt>
                <c:pt idx="4040">
                  <c:v>1.2292524630367536</c:v>
                </c:pt>
                <c:pt idx="4041">
                  <c:v>1.2289494595527515</c:v>
                </c:pt>
                <c:pt idx="4042">
                  <c:v>1.228646605409828</c:v>
                </c:pt>
                <c:pt idx="4043">
                  <c:v>1.2283439004976249</c:v>
                </c:pt>
                <c:pt idx="4044">
                  <c:v>1.2280413447058871</c:v>
                </c:pt>
                <c:pt idx="4045">
                  <c:v>1.2277389379244263</c:v>
                </c:pt>
                <c:pt idx="4046">
                  <c:v>1.2274366800431917</c:v>
                </c:pt>
                <c:pt idx="4047">
                  <c:v>1.2271345709522334</c:v>
                </c:pt>
                <c:pt idx="4048">
                  <c:v>1.2268326105417042</c:v>
                </c:pt>
                <c:pt idx="4049">
                  <c:v>1.2265307987018939</c:v>
                </c:pt>
                <c:pt idx="4050">
                  <c:v>1.2262291353231591</c:v>
                </c:pt>
                <c:pt idx="4051">
                  <c:v>1.2259276202959941</c:v>
                </c:pt>
                <c:pt idx="4052">
                  <c:v>1.2256262535109943</c:v>
                </c:pt>
                <c:pt idx="4053">
                  <c:v>1.2253250348588578</c:v>
                </c:pt>
                <c:pt idx="4054">
                  <c:v>1.2250239642303851</c:v>
                </c:pt>
                <c:pt idx="4055">
                  <c:v>1.2247230415164774</c:v>
                </c:pt>
                <c:pt idx="4056">
                  <c:v>1.2244222666081743</c:v>
                </c:pt>
                <c:pt idx="4057">
                  <c:v>1.2241216393966172</c:v>
                </c:pt>
                <c:pt idx="4058">
                  <c:v>1.223821159773014</c:v>
                </c:pt>
                <c:pt idx="4059">
                  <c:v>1.2235208276287446</c:v>
                </c:pt>
                <c:pt idx="4060">
                  <c:v>1.2232206428552224</c:v>
                </c:pt>
                <c:pt idx="4061">
                  <c:v>1.2229206053439965</c:v>
                </c:pt>
                <c:pt idx="4062">
                  <c:v>1.2226207149867878</c:v>
                </c:pt>
                <c:pt idx="4063">
                  <c:v>1.2223209716752812</c:v>
                </c:pt>
                <c:pt idx="4064">
                  <c:v>1.2220213753014018</c:v>
                </c:pt>
                <c:pt idx="4065">
                  <c:v>1.2217219257571426</c:v>
                </c:pt>
                <c:pt idx="4066">
                  <c:v>1.2214226229345289</c:v>
                </c:pt>
                <c:pt idx="4067">
                  <c:v>1.2211234667258268</c:v>
                </c:pt>
                <c:pt idx="4068">
                  <c:v>1.2208244570232669</c:v>
                </c:pt>
                <c:pt idx="4069">
                  <c:v>1.2205255937193193</c:v>
                </c:pt>
                <c:pt idx="4070">
                  <c:v>1.2202268767064188</c:v>
                </c:pt>
                <c:pt idx="4071">
                  <c:v>1.2199283058772397</c:v>
                </c:pt>
                <c:pt idx="4072">
                  <c:v>1.2196298811244899</c:v>
                </c:pt>
                <c:pt idx="4073">
                  <c:v>1.2193316023409453</c:v>
                </c:pt>
                <c:pt idx="4074">
                  <c:v>1.2190334694195866</c:v>
                </c:pt>
                <c:pt idx="4075">
                  <c:v>1.2187354822534286</c:v>
                </c:pt>
                <c:pt idx="4076">
                  <c:v>1.2184376407356223</c:v>
                </c:pt>
                <c:pt idx="4077">
                  <c:v>1.2181399447593522</c:v>
                </c:pt>
                <c:pt idx="4078">
                  <c:v>1.2178423942180421</c:v>
                </c:pt>
                <c:pt idx="4079">
                  <c:v>1.2175449890051155</c:v>
                </c:pt>
                <c:pt idx="4080">
                  <c:v>1.2172477290140982</c:v>
                </c:pt>
                <c:pt idx="4081">
                  <c:v>1.2169506141386859</c:v>
                </c:pt>
                <c:pt idx="4082">
                  <c:v>1.2166536442726086</c:v>
                </c:pt>
                <c:pt idx="4083">
                  <c:v>1.2163568193097676</c:v>
                </c:pt>
                <c:pt idx="4084">
                  <c:v>1.2160601391440964</c:v>
                </c:pt>
                <c:pt idx="4085">
                  <c:v>1.2157636036696664</c:v>
                </c:pt>
                <c:pt idx="4086">
                  <c:v>1.2154672127807189</c:v>
                </c:pt>
                <c:pt idx="4087">
                  <c:v>1.2151709663714605</c:v>
                </c:pt>
                <c:pt idx="4088">
                  <c:v>1.2148748643363032</c:v>
                </c:pt>
                <c:pt idx="4089">
                  <c:v>1.2145789065697268</c:v>
                </c:pt>
                <c:pt idx="4090">
                  <c:v>1.2142830929663126</c:v>
                </c:pt>
                <c:pt idx="4091">
                  <c:v>1.2139874234207795</c:v>
                </c:pt>
                <c:pt idx="4092">
                  <c:v>1.2136918978278792</c:v>
                </c:pt>
                <c:pt idx="4093">
                  <c:v>1.2133965160825344</c:v>
                </c:pt>
                <c:pt idx="4094">
                  <c:v>1.2131012780797708</c:v>
                </c:pt>
                <c:pt idx="4095">
                  <c:v>1.2128061837146118</c:v>
                </c:pt>
                <c:pt idx="4096">
                  <c:v>1.212511232882322</c:v>
                </c:pt>
                <c:pt idx="4097">
                  <c:v>1.2122164254781986</c:v>
                </c:pt>
                <c:pt idx="4098">
                  <c:v>1.2119217613976063</c:v>
                </c:pt>
                <c:pt idx="4099">
                  <c:v>1.2116272405361164</c:v>
                </c:pt>
                <c:pt idx="4100">
                  <c:v>1.2113328627892637</c:v>
                </c:pt>
                <c:pt idx="4101">
                  <c:v>1.2110386280528238</c:v>
                </c:pt>
                <c:pt idx="4102">
                  <c:v>1.2107445362226048</c:v>
                </c:pt>
                <c:pt idx="4103">
                  <c:v>1.2104505871944831</c:v>
                </c:pt>
                <c:pt idx="4104">
                  <c:v>1.2101567808644715</c:v>
                </c:pt>
                <c:pt idx="4105">
                  <c:v>1.2098631171287204</c:v>
                </c:pt>
                <c:pt idx="4106">
                  <c:v>1.2095695958834121</c:v>
                </c:pt>
                <c:pt idx="4107">
                  <c:v>1.209276217024901</c:v>
                </c:pt>
                <c:pt idx="4108">
                  <c:v>1.2089829804495402</c:v>
                </c:pt>
                <c:pt idx="4109">
                  <c:v>1.2086898860539224</c:v>
                </c:pt>
                <c:pt idx="4110">
                  <c:v>1.2083969337346405</c:v>
                </c:pt>
                <c:pt idx="4111">
                  <c:v>1.2081041233883876</c:v>
                </c:pt>
                <c:pt idx="4112">
                  <c:v>1.2078114549119958</c:v>
                </c:pt>
                <c:pt idx="4113">
                  <c:v>1.2075189282023975</c:v>
                </c:pt>
                <c:pt idx="4114">
                  <c:v>1.2072265431565938</c:v>
                </c:pt>
                <c:pt idx="4115">
                  <c:v>1.2069342996716883</c:v>
                </c:pt>
                <c:pt idx="4116">
                  <c:v>1.2066421976449551</c:v>
                </c:pt>
                <c:pt idx="4117">
                  <c:v>1.2063502369736678</c:v>
                </c:pt>
                <c:pt idx="4118">
                  <c:v>1.2060584175552365</c:v>
                </c:pt>
                <c:pt idx="4119">
                  <c:v>1.2057667392871729</c:v>
                </c:pt>
                <c:pt idx="4120">
                  <c:v>1.2054752020671267</c:v>
                </c:pt>
                <c:pt idx="4121">
                  <c:v>1.2051838057927802</c:v>
                </c:pt>
                <c:pt idx="4122">
                  <c:v>1.2048925503619519</c:v>
                </c:pt>
                <c:pt idx="4123">
                  <c:v>1.2046014356725985</c:v>
                </c:pt>
                <c:pt idx="4124">
                  <c:v>1.2043104616226397</c:v>
                </c:pt>
                <c:pt idx="4125">
                  <c:v>1.2040196281102706</c:v>
                </c:pt>
                <c:pt idx="4126">
                  <c:v>1.2037289350336506</c:v>
                </c:pt>
                <c:pt idx="4127">
                  <c:v>1.2034383822911097</c:v>
                </c:pt>
                <c:pt idx="4128">
                  <c:v>1.2031479697810121</c:v>
                </c:pt>
                <c:pt idx="4129">
                  <c:v>1.2028576974018932</c:v>
                </c:pt>
                <c:pt idx="4130">
                  <c:v>1.2025675650523553</c:v>
                </c:pt>
                <c:pt idx="4131">
                  <c:v>1.2022775726310693</c:v>
                </c:pt>
                <c:pt idx="4132">
                  <c:v>1.2019877200368425</c:v>
                </c:pt>
                <c:pt idx="4133">
                  <c:v>1.2016980071685504</c:v>
                </c:pt>
                <c:pt idx="4134">
                  <c:v>1.2014084339252398</c:v>
                </c:pt>
                <c:pt idx="4135">
                  <c:v>1.2011190002059209</c:v>
                </c:pt>
                <c:pt idx="4136">
                  <c:v>1.2008297059098456</c:v>
                </c:pt>
                <c:pt idx="4137">
                  <c:v>1.2005405509362632</c:v>
                </c:pt>
                <c:pt idx="4138">
                  <c:v>1.2002515351845262</c:v>
                </c:pt>
                <c:pt idx="4139">
                  <c:v>1.1999626585541583</c:v>
                </c:pt>
                <c:pt idx="4140">
                  <c:v>1.1996739209447167</c:v>
                </c:pt>
                <c:pt idx="4141">
                  <c:v>1.1993853222558599</c:v>
                </c:pt>
                <c:pt idx="4142">
                  <c:v>1.1990968623873497</c:v>
                </c:pt>
                <c:pt idx="4143">
                  <c:v>1.1988085412390501</c:v>
                </c:pt>
                <c:pt idx="4144">
                  <c:v>1.198520358710927</c:v>
                </c:pt>
                <c:pt idx="4145">
                  <c:v>1.1982323147030491</c:v>
                </c:pt>
                <c:pt idx="4146">
                  <c:v>1.197944409115518</c:v>
                </c:pt>
                <c:pt idx="4147">
                  <c:v>1.1976566418486412</c:v>
                </c:pt>
                <c:pt idx="4148">
                  <c:v>1.1973690128027252</c:v>
                </c:pt>
                <c:pt idx="4149">
                  <c:v>1.197081521878179</c:v>
                </c:pt>
                <c:pt idx="4150">
                  <c:v>1.196794168975617</c:v>
                </c:pt>
                <c:pt idx="4151">
                  <c:v>1.1965069539955833</c:v>
                </c:pt>
                <c:pt idx="4152">
                  <c:v>1.196219876838863</c:v>
                </c:pt>
                <c:pt idx="4153">
                  <c:v>1.19593293740624</c:v>
                </c:pt>
                <c:pt idx="4154">
                  <c:v>1.1956461355986339</c:v>
                </c:pt>
                <c:pt idx="4155">
                  <c:v>1.1953594713170679</c:v>
                </c:pt>
                <c:pt idx="4156">
                  <c:v>1.1950729444626327</c:v>
                </c:pt>
                <c:pt idx="4157">
                  <c:v>1.1947865549365209</c:v>
                </c:pt>
                <c:pt idx="4158">
                  <c:v>1.194500302640062</c:v>
                </c:pt>
                <c:pt idx="4159">
                  <c:v>1.1942141874746199</c:v>
                </c:pt>
                <c:pt idx="4160">
                  <c:v>1.1939282093416599</c:v>
                </c:pt>
                <c:pt idx="4161">
                  <c:v>1.1936423681427837</c:v>
                </c:pt>
                <c:pt idx="4162">
                  <c:v>1.1933566637796618</c:v>
                </c:pt>
                <c:pt idx="4163">
                  <c:v>1.1930710961540323</c:v>
                </c:pt>
                <c:pt idx="4164">
                  <c:v>1.1927856651678042</c:v>
                </c:pt>
                <c:pt idx="4165">
                  <c:v>1.1925003707229207</c:v>
                </c:pt>
                <c:pt idx="4166">
                  <c:v>1.1922152127213577</c:v>
                </c:pt>
                <c:pt idx="4167">
                  <c:v>1.1919301910653657</c:v>
                </c:pt>
                <c:pt idx="4168">
                  <c:v>1.1916453056570915</c:v>
                </c:pt>
                <c:pt idx="4169">
                  <c:v>1.1913605563989216</c:v>
                </c:pt>
                <c:pt idx="4170">
                  <c:v>1.191075943193207</c:v>
                </c:pt>
                <c:pt idx="4171">
                  <c:v>1.1907914659425389</c:v>
                </c:pt>
                <c:pt idx="4172">
                  <c:v>1.1905071245495078</c:v>
                </c:pt>
                <c:pt idx="4173">
                  <c:v>1.1902229189167717</c:v>
                </c:pt>
                <c:pt idx="4174">
                  <c:v>1.1899388489471598</c:v>
                </c:pt>
                <c:pt idx="4175">
                  <c:v>1.1896549145435353</c:v>
                </c:pt>
                <c:pt idx="4176">
                  <c:v>1.189371115608898</c:v>
                </c:pt>
                <c:pt idx="4177">
                  <c:v>1.1890874520463153</c:v>
                </c:pt>
                <c:pt idx="4178">
                  <c:v>1.1888039237589572</c:v>
                </c:pt>
                <c:pt idx="4179">
                  <c:v>1.1885205306500617</c:v>
                </c:pt>
                <c:pt idx="4180">
                  <c:v>1.1882372726230033</c:v>
                </c:pt>
                <c:pt idx="4181">
                  <c:v>1.1879541495811901</c:v>
                </c:pt>
                <c:pt idx="4182">
                  <c:v>1.1876711614282021</c:v>
                </c:pt>
                <c:pt idx="4183">
                  <c:v>1.1873883080675827</c:v>
                </c:pt>
                <c:pt idx="4184">
                  <c:v>1.1871055894031506</c:v>
                </c:pt>
                <c:pt idx="4185">
                  <c:v>1.1868230053386206</c:v>
                </c:pt>
                <c:pt idx="4186">
                  <c:v>1.1865405557779467</c:v>
                </c:pt>
                <c:pt idx="4187">
                  <c:v>1.1862582406251172</c:v>
                </c:pt>
                <c:pt idx="4188">
                  <c:v>1.1859760597841875</c:v>
                </c:pt>
                <c:pt idx="4189">
                  <c:v>1.1856940131593852</c:v>
                </c:pt>
                <c:pt idx="4190">
                  <c:v>1.1854121006549021</c:v>
                </c:pt>
                <c:pt idx="4191">
                  <c:v>1.1851303221751355</c:v>
                </c:pt>
                <c:pt idx="4192">
                  <c:v>1.1848486776245164</c:v>
                </c:pt>
                <c:pt idx="4193">
                  <c:v>1.1845671669076125</c:v>
                </c:pt>
                <c:pt idx="4194">
                  <c:v>1.1842857899290256</c:v>
                </c:pt>
                <c:pt idx="4195">
                  <c:v>1.1840045465934932</c:v>
                </c:pt>
                <c:pt idx="4196">
                  <c:v>1.1837234368057872</c:v>
                </c:pt>
                <c:pt idx="4197">
                  <c:v>1.1834424604708507</c:v>
                </c:pt>
                <c:pt idx="4198">
                  <c:v>1.1831616174936597</c:v>
                </c:pt>
                <c:pt idx="4199">
                  <c:v>1.182880907779259</c:v>
                </c:pt>
                <c:pt idx="4200">
                  <c:v>1.1826003312328643</c:v>
                </c:pt>
                <c:pt idx="4201">
                  <c:v>1.1823198877597589</c:v>
                </c:pt>
                <c:pt idx="4202">
                  <c:v>1.1820395772652255</c:v>
                </c:pt>
                <c:pt idx="4203">
                  <c:v>1.1817593996547182</c:v>
                </c:pt>
                <c:pt idx="4204">
                  <c:v>1.1814793548337936</c:v>
                </c:pt>
                <c:pt idx="4205">
                  <c:v>1.1811994427080752</c:v>
                </c:pt>
                <c:pt idx="4206">
                  <c:v>1.1809196631832219</c:v>
                </c:pt>
                <c:pt idx="4207">
                  <c:v>1.1806400161650967</c:v>
                </c:pt>
                <c:pt idx="4208">
                  <c:v>1.1803605015595278</c:v>
                </c:pt>
                <c:pt idx="4209">
                  <c:v>1.1800811192725493</c:v>
                </c:pt>
                <c:pt idx="4210">
                  <c:v>1.1798018692101599</c:v>
                </c:pt>
                <c:pt idx="4211">
                  <c:v>1.1795227512785638</c:v>
                </c:pt>
                <c:pt idx="4212">
                  <c:v>1.1792437653839987</c:v>
                </c:pt>
                <c:pt idx="4213">
                  <c:v>1.1789649114327707</c:v>
                </c:pt>
                <c:pt idx="4214">
                  <c:v>1.1786861893313225</c:v>
                </c:pt>
                <c:pt idx="4215">
                  <c:v>1.17840759898613</c:v>
                </c:pt>
                <c:pt idx="4216">
                  <c:v>1.1781291403038412</c:v>
                </c:pt>
                <c:pt idx="4217">
                  <c:v>1.1778508131911023</c:v>
                </c:pt>
                <c:pt idx="4218">
                  <c:v>1.177572617554697</c:v>
                </c:pt>
                <c:pt idx="4219">
                  <c:v>1.1772945533015111</c:v>
                </c:pt>
                <c:pt idx="4220">
                  <c:v>1.1770166203384644</c:v>
                </c:pt>
                <c:pt idx="4221">
                  <c:v>1.1767388185725784</c:v>
                </c:pt>
                <c:pt idx="4222">
                  <c:v>1.1764611479110119</c:v>
                </c:pt>
                <c:pt idx="4223">
                  <c:v>1.1761836082609574</c:v>
                </c:pt>
                <c:pt idx="4224">
                  <c:v>1.1759061995297437</c:v>
                </c:pt>
                <c:pt idx="4225">
                  <c:v>1.1756289216246996</c:v>
                </c:pt>
                <c:pt idx="4226">
                  <c:v>1.1753517744533586</c:v>
                </c:pt>
                <c:pt idx="4227">
                  <c:v>1.1750747579232539</c:v>
                </c:pt>
                <c:pt idx="4228">
                  <c:v>1.1747978719420562</c:v>
                </c:pt>
                <c:pt idx="4229">
                  <c:v>1.1745211164175027</c:v>
                </c:pt>
                <c:pt idx="4230">
                  <c:v>1.1742444912573653</c:v>
                </c:pt>
                <c:pt idx="4231">
                  <c:v>1.1739679963696215</c:v>
                </c:pt>
                <c:pt idx="4232">
                  <c:v>1.1736916316622128</c:v>
                </c:pt>
                <c:pt idx="4233">
                  <c:v>1.173415397043253</c:v>
                </c:pt>
                <c:pt idx="4234">
                  <c:v>1.1731392924208888</c:v>
                </c:pt>
                <c:pt idx="4235">
                  <c:v>1.1728633177034042</c:v>
                </c:pt>
                <c:pt idx="4236">
                  <c:v>1.172587472799151</c:v>
                </c:pt>
                <c:pt idx="4237">
                  <c:v>1.1723117576165143</c:v>
                </c:pt>
                <c:pt idx="4238">
                  <c:v>1.1720361720640164</c:v>
                </c:pt>
                <c:pt idx="4239">
                  <c:v>1.1717607160503165</c:v>
                </c:pt>
                <c:pt idx="4240">
                  <c:v>1.1714853894840038</c:v>
                </c:pt>
                <c:pt idx="4241">
                  <c:v>1.1712101922739431</c:v>
                </c:pt>
                <c:pt idx="4242">
                  <c:v>1.1709351243289277</c:v>
                </c:pt>
                <c:pt idx="4243">
                  <c:v>1.1706601855579584</c:v>
                </c:pt>
                <c:pt idx="4244">
                  <c:v>1.1703853758699996</c:v>
                </c:pt>
                <c:pt idx="4245">
                  <c:v>1.1701106951742219</c:v>
                </c:pt>
                <c:pt idx="4246">
                  <c:v>1.169836143379795</c:v>
                </c:pt>
                <c:pt idx="4247">
                  <c:v>1.169561720396026</c:v>
                </c:pt>
                <c:pt idx="4248">
                  <c:v>1.1692874261322543</c:v>
                </c:pt>
                <c:pt idx="4249">
                  <c:v>1.1690132604979921</c:v>
                </c:pt>
                <c:pt idx="4250">
                  <c:v>1.1687392234026805</c:v>
                </c:pt>
                <c:pt idx="4251">
                  <c:v>1.1684653147560367</c:v>
                </c:pt>
                <c:pt idx="4252">
                  <c:v>1.1681915344677416</c:v>
                </c:pt>
                <c:pt idx="4253">
                  <c:v>1.1679178824475784</c:v>
                </c:pt>
                <c:pt idx="4254">
                  <c:v>1.1676443586054337</c:v>
                </c:pt>
                <c:pt idx="4255">
                  <c:v>1.1673709628512616</c:v>
                </c:pt>
                <c:pt idx="4256">
                  <c:v>1.1670976950951186</c:v>
                </c:pt>
                <c:pt idx="4257">
                  <c:v>1.1668245552471297</c:v>
                </c:pt>
                <c:pt idx="4258">
                  <c:v>1.1665515432175559</c:v>
                </c:pt>
                <c:pt idx="4259">
                  <c:v>1.1662786589166241</c:v>
                </c:pt>
                <c:pt idx="4260">
                  <c:v>1.1660059022547655</c:v>
                </c:pt>
                <c:pt idx="4261">
                  <c:v>1.1657332731424126</c:v>
                </c:pt>
                <c:pt idx="4262">
                  <c:v>1.1654607714901668</c:v>
                </c:pt>
                <c:pt idx="4263">
                  <c:v>1.1651883972085966</c:v>
                </c:pt>
                <c:pt idx="4264">
                  <c:v>1.1649161502085084</c:v>
                </c:pt>
                <c:pt idx="4265">
                  <c:v>1.1646440304006067</c:v>
                </c:pt>
                <c:pt idx="4266">
                  <c:v>1.1643720376958346</c:v>
                </c:pt>
                <c:pt idx="4267">
                  <c:v>1.1641001720051696</c:v>
                </c:pt>
                <c:pt idx="4268">
                  <c:v>1.1638284332396225</c:v>
                </c:pt>
                <c:pt idx="4269">
                  <c:v>1.1635568213103753</c:v>
                </c:pt>
                <c:pt idx="4270">
                  <c:v>1.16328533612861</c:v>
                </c:pt>
                <c:pt idx="4271">
                  <c:v>1.1630139776056103</c:v>
                </c:pt>
                <c:pt idx="4272">
                  <c:v>1.1627427456528316</c:v>
                </c:pt>
                <c:pt idx="4273">
                  <c:v>1.162471640181659</c:v>
                </c:pt>
                <c:pt idx="4274">
                  <c:v>1.1622006611036846</c:v>
                </c:pt>
                <c:pt idx="4275">
                  <c:v>1.1619298083305334</c:v>
                </c:pt>
                <c:pt idx="4276">
                  <c:v>1.1616590817738983</c:v>
                </c:pt>
                <c:pt idx="4277">
                  <c:v>1.161388481345609</c:v>
                </c:pt>
                <c:pt idx="4278">
                  <c:v>1.1611180069574956</c:v>
                </c:pt>
                <c:pt idx="4279">
                  <c:v>1.1608476585215926</c:v>
                </c:pt>
                <c:pt idx="4280">
                  <c:v>1.1605774359498653</c:v>
                </c:pt>
                <c:pt idx="4281">
                  <c:v>1.1603073391544854</c:v>
                </c:pt>
                <c:pt idx="4282">
                  <c:v>1.1600373680476226</c:v>
                </c:pt>
                <c:pt idx="4283">
                  <c:v>1.1597675225415849</c:v>
                </c:pt>
                <c:pt idx="4284">
                  <c:v>1.1594978025487475</c:v>
                </c:pt>
                <c:pt idx="4285">
                  <c:v>1.1592282079815535</c:v>
                </c:pt>
                <c:pt idx="4286">
                  <c:v>1.1589587387525149</c:v>
                </c:pt>
                <c:pt idx="4287">
                  <c:v>1.1586893947742802</c:v>
                </c:pt>
                <c:pt idx="4288">
                  <c:v>1.1584201759594972</c:v>
                </c:pt>
                <c:pt idx="4289">
                  <c:v>1.158151082221019</c:v>
                </c:pt>
                <c:pt idx="4290">
                  <c:v>1.1578821134715953</c:v>
                </c:pt>
                <c:pt idx="4291">
                  <c:v>1.1576132696242507</c:v>
                </c:pt>
                <c:pt idx="4292">
                  <c:v>1.1573445505919731</c:v>
                </c:pt>
                <c:pt idx="4293">
                  <c:v>1.1570759562878548</c:v>
                </c:pt>
                <c:pt idx="4294">
                  <c:v>1.1568074866250548</c:v>
                </c:pt>
                <c:pt idx="4295">
                  <c:v>1.1565391415169046</c:v>
                </c:pt>
                <c:pt idx="4296">
                  <c:v>1.1562709208766648</c:v>
                </c:pt>
                <c:pt idx="4297">
                  <c:v>1.1560028246178031</c:v>
                </c:pt>
                <c:pt idx="4298">
                  <c:v>1.1557348526538198</c:v>
                </c:pt>
                <c:pt idx="4299">
                  <c:v>1.1554670048982498</c:v>
                </c:pt>
                <c:pt idx="4300">
                  <c:v>1.1551992812647982</c:v>
                </c:pt>
                <c:pt idx="4301">
                  <c:v>1.1549316816672051</c:v>
                </c:pt>
                <c:pt idx="4302">
                  <c:v>1.1546642060192778</c:v>
                </c:pt>
                <c:pt idx="4303">
                  <c:v>1.1543968542349263</c:v>
                </c:pt>
                <c:pt idx="4304">
                  <c:v>1.1541296262281291</c:v>
                </c:pt>
                <c:pt idx="4305">
                  <c:v>1.1538625219129668</c:v>
                </c:pt>
                <c:pt idx="4306">
                  <c:v>1.1535955412035193</c:v>
                </c:pt>
                <c:pt idx="4307">
                  <c:v>1.1533286840140378</c:v>
                </c:pt>
                <c:pt idx="4308">
                  <c:v>1.1530619502588768</c:v>
                </c:pt>
                <c:pt idx="4309">
                  <c:v>1.1527953398523201</c:v>
                </c:pt>
                <c:pt idx="4310">
                  <c:v>1.1525288527088922</c:v>
                </c:pt>
                <c:pt idx="4311">
                  <c:v>1.1522624887430826</c:v>
                </c:pt>
                <c:pt idx="4312">
                  <c:v>1.151996247869552</c:v>
                </c:pt>
                <c:pt idx="4313">
                  <c:v>1.1517301300029608</c:v>
                </c:pt>
                <c:pt idx="4314">
                  <c:v>1.1514641350581054</c:v>
                </c:pt>
                <c:pt idx="4315">
                  <c:v>1.1511982629498172</c:v>
                </c:pt>
                <c:pt idx="4316">
                  <c:v>1.150932513593063</c:v>
                </c:pt>
                <c:pt idx="4317">
                  <c:v>1.1506668869027759</c:v>
                </c:pt>
                <c:pt idx="4318">
                  <c:v>1.1504013827941284</c:v>
                </c:pt>
                <c:pt idx="4319">
                  <c:v>1.1501360011822235</c:v>
                </c:pt>
                <c:pt idx="4320">
                  <c:v>1.1498707419823704</c:v>
                </c:pt>
                <c:pt idx="4321">
                  <c:v>1.1496056051098087</c:v>
                </c:pt>
                <c:pt idx="4322">
                  <c:v>1.1493405904799832</c:v>
                </c:pt>
                <c:pt idx="4323">
                  <c:v>1.1490756980084074</c:v>
                </c:pt>
                <c:pt idx="4324">
                  <c:v>1.1488109276105596</c:v>
                </c:pt>
                <c:pt idx="4325">
                  <c:v>1.1485462792021581</c:v>
                </c:pt>
                <c:pt idx="4326">
                  <c:v>1.1482817526988174</c:v>
                </c:pt>
                <c:pt idx="4327">
                  <c:v>1.1480173480164269</c:v>
                </c:pt>
                <c:pt idx="4328">
                  <c:v>1.147753065070771</c:v>
                </c:pt>
                <c:pt idx="4329">
                  <c:v>1.1474889037778415</c:v>
                </c:pt>
                <c:pt idx="4330">
                  <c:v>1.1472248640536626</c:v>
                </c:pt>
                <c:pt idx="4331">
                  <c:v>1.1469609458142929</c:v>
                </c:pt>
                <c:pt idx="4332">
                  <c:v>1.1466971489759619</c:v>
                </c:pt>
                <c:pt idx="4333">
                  <c:v>1.1464334734548645</c:v>
                </c:pt>
                <c:pt idx="4334">
                  <c:v>1.1461699191674013</c:v>
                </c:pt>
                <c:pt idx="4335">
                  <c:v>1.1459064860299029</c:v>
                </c:pt>
                <c:pt idx="4336">
                  <c:v>1.1456431739589061</c:v>
                </c:pt>
                <c:pt idx="4337">
                  <c:v>1.1453799828709474</c:v>
                </c:pt>
                <c:pt idx="4338">
                  <c:v>1.145116912682665</c:v>
                </c:pt>
                <c:pt idx="4339">
                  <c:v>1.1448539633108004</c:v>
                </c:pt>
                <c:pt idx="4340">
                  <c:v>1.1445911346720936</c:v>
                </c:pt>
                <c:pt idx="4341">
                  <c:v>1.1443284266834572</c:v>
                </c:pt>
                <c:pt idx="4342">
                  <c:v>1.1440658392618361</c:v>
                </c:pt>
                <c:pt idx="4343">
                  <c:v>1.1438033723242103</c:v>
                </c:pt>
                <c:pt idx="4344">
                  <c:v>1.1435410257876959</c:v>
                </c:pt>
                <c:pt idx="4345">
                  <c:v>1.1432787995694775</c:v>
                </c:pt>
                <c:pt idx="4346">
                  <c:v>1.1430166935867729</c:v>
                </c:pt>
                <c:pt idx="4347">
                  <c:v>1.1427547077569378</c:v>
                </c:pt>
                <c:pt idx="4348">
                  <c:v>1.1424928419973266</c:v>
                </c:pt>
                <c:pt idx="4349">
                  <c:v>1.1422310962254651</c:v>
                </c:pt>
                <c:pt idx="4350">
                  <c:v>1.141969470358879</c:v>
                </c:pt>
                <c:pt idx="4351">
                  <c:v>1.1417079643151959</c:v>
                </c:pt>
                <c:pt idx="4352">
                  <c:v>1.1414465780121117</c:v>
                </c:pt>
                <c:pt idx="4353">
                  <c:v>1.1411853113674253</c:v>
                </c:pt>
                <c:pt idx="4354">
                  <c:v>1.1409241642989685</c:v>
                </c:pt>
                <c:pt idx="4355">
                  <c:v>1.1406631367246769</c:v>
                </c:pt>
                <c:pt idx="4356">
                  <c:v>1.1404022285625186</c:v>
                </c:pt>
                <c:pt idx="4357">
                  <c:v>1.1401414397306338</c:v>
                </c:pt>
                <c:pt idx="4358">
                  <c:v>1.1398807701471276</c:v>
                </c:pt>
                <c:pt idx="4359">
                  <c:v>1.1396202197302423</c:v>
                </c:pt>
                <c:pt idx="4360">
                  <c:v>1.1393597883982873</c:v>
                </c:pt>
                <c:pt idx="4361">
                  <c:v>1.1390994760696072</c:v>
                </c:pt>
                <c:pt idx="4362">
                  <c:v>1.1388392826627172</c:v>
                </c:pt>
                <c:pt idx="4363">
                  <c:v>1.1385792080960628</c:v>
                </c:pt>
                <c:pt idx="4364">
                  <c:v>1.1383192522882961</c:v>
                </c:pt>
                <c:pt idx="4365">
                  <c:v>1.1380594151580679</c:v>
                </c:pt>
                <c:pt idx="4366">
                  <c:v>1.1377996966241664</c:v>
                </c:pt>
                <c:pt idx="4367">
                  <c:v>1.1375400966053442</c:v>
                </c:pt>
                <c:pt idx="4368">
                  <c:v>1.1372806150205601</c:v>
                </c:pt>
                <c:pt idx="4369">
                  <c:v>1.137021251788773</c:v>
                </c:pt>
                <c:pt idx="4370">
                  <c:v>1.1367620068290083</c:v>
                </c:pt>
                <c:pt idx="4371">
                  <c:v>1.1365028800603612</c:v>
                </c:pt>
                <c:pt idx="4372">
                  <c:v>1.1362438714020968</c:v>
                </c:pt>
                <c:pt idx="4373">
                  <c:v>1.1359849807734126</c:v>
                </c:pt>
                <c:pt idx="4374">
                  <c:v>1.1357262080937103</c:v>
                </c:pt>
                <c:pt idx="4375">
                  <c:v>1.135467553282357</c:v>
                </c:pt>
                <c:pt idx="4376">
                  <c:v>1.1352090162588224</c:v>
                </c:pt>
                <c:pt idx="4377">
                  <c:v>1.1349505969427141</c:v>
                </c:pt>
                <c:pt idx="4378">
                  <c:v>1.1346922952536376</c:v>
                </c:pt>
                <c:pt idx="4379">
                  <c:v>1.1344341111113025</c:v>
                </c:pt>
                <c:pt idx="4380">
                  <c:v>1.1341760444354847</c:v>
                </c:pt>
                <c:pt idx="4381">
                  <c:v>1.1339180951460648</c:v>
                </c:pt>
                <c:pt idx="4382">
                  <c:v>1.1336602631629213</c:v>
                </c:pt>
                <c:pt idx="4383">
                  <c:v>1.1334025484061045</c:v>
                </c:pt>
                <c:pt idx="4384">
                  <c:v>1.1331449507956299</c:v>
                </c:pt>
                <c:pt idx="4385">
                  <c:v>1.1328874702516845</c:v>
                </c:pt>
                <c:pt idx="4386">
                  <c:v>1.1326301066944542</c:v>
                </c:pt>
                <c:pt idx="4387">
                  <c:v>1.1323728600442278</c:v>
                </c:pt>
                <c:pt idx="4388">
                  <c:v>1.1321157302213969</c:v>
                </c:pt>
                <c:pt idx="4389">
                  <c:v>1.1318587171463517</c:v>
                </c:pt>
                <c:pt idx="4390">
                  <c:v>1.131601820739655</c:v>
                </c:pt>
                <c:pt idx="4391">
                  <c:v>1.1313450409217995</c:v>
                </c:pt>
                <c:pt idx="4392">
                  <c:v>1.1310883776135179</c:v>
                </c:pt>
                <c:pt idx="4393">
                  <c:v>1.1308318307355083</c:v>
                </c:pt>
                <c:pt idx="4394">
                  <c:v>1.1305754002085024</c:v>
                </c:pt>
                <c:pt idx="4395">
                  <c:v>1.1303190859534724</c:v>
                </c:pt>
                <c:pt idx="4396">
                  <c:v>1.1300628878912522</c:v>
                </c:pt>
                <c:pt idx="4397">
                  <c:v>1.1298068059429152</c:v>
                </c:pt>
                <c:pt idx="4398">
                  <c:v>1.1295508400295355</c:v>
                </c:pt>
                <c:pt idx="4399">
                  <c:v>1.1292949900722198</c:v>
                </c:pt>
                <c:pt idx="4400">
                  <c:v>1.1290392559922471</c:v>
                </c:pt>
                <c:pt idx="4401">
                  <c:v>1.1287836377108611</c:v>
                </c:pt>
                <c:pt idx="4402">
                  <c:v>1.1285281351494769</c:v>
                </c:pt>
                <c:pt idx="4403">
                  <c:v>1.1282727482295083</c:v>
                </c:pt>
                <c:pt idx="4404">
                  <c:v>1.1280174768724729</c:v>
                </c:pt>
                <c:pt idx="4405">
                  <c:v>1.1277623209999219</c:v>
                </c:pt>
                <c:pt idx="4406">
                  <c:v>1.1275072805335085</c:v>
                </c:pt>
                <c:pt idx="4407">
                  <c:v>1.1272523553949887</c:v>
                </c:pt>
                <c:pt idx="4408">
                  <c:v>1.1269975455061183</c:v>
                </c:pt>
                <c:pt idx="4409">
                  <c:v>1.1267428507887902</c:v>
                </c:pt>
                <c:pt idx="4410">
                  <c:v>1.1264882711648956</c:v>
                </c:pt>
                <c:pt idx="4411">
                  <c:v>1.1262338065564983</c:v>
                </c:pt>
                <c:pt idx="4412">
                  <c:v>1.1259794568855925</c:v>
                </c:pt>
                <c:pt idx="4413">
                  <c:v>1.1257252220743783</c:v>
                </c:pt>
                <c:pt idx="4414">
                  <c:v>1.1254711020450889</c:v>
                </c:pt>
                <c:pt idx="4415">
                  <c:v>1.1252170967199575</c:v>
                </c:pt>
                <c:pt idx="4416">
                  <c:v>1.1249632060213546</c:v>
                </c:pt>
                <c:pt idx="4417">
                  <c:v>1.1247094298717182</c:v>
                </c:pt>
                <c:pt idx="4418">
                  <c:v>1.1244557681935208</c:v>
                </c:pt>
                <c:pt idx="4419">
                  <c:v>1.1242022209093367</c:v>
                </c:pt>
                <c:pt idx="4420">
                  <c:v>1.1239487879418444</c:v>
                </c:pt>
                <c:pt idx="4421">
                  <c:v>1.1236954692136851</c:v>
                </c:pt>
                <c:pt idx="4422">
                  <c:v>1.1234422646476392</c:v>
                </c:pt>
                <c:pt idx="4423">
                  <c:v>1.1231891741665887</c:v>
                </c:pt>
                <c:pt idx="4424">
                  <c:v>1.1229361976934149</c:v>
                </c:pt>
                <c:pt idx="4425">
                  <c:v>1.1226833351511025</c:v>
                </c:pt>
                <c:pt idx="4426">
                  <c:v>1.1224305864627382</c:v>
                </c:pt>
                <c:pt idx="4427">
                  <c:v>1.1221779515514083</c:v>
                </c:pt>
                <c:pt idx="4428">
                  <c:v>1.1219254303403015</c:v>
                </c:pt>
                <c:pt idx="4429">
                  <c:v>1.1216730227526752</c:v>
                </c:pt>
                <c:pt idx="4430">
                  <c:v>1.1214207287118891</c:v>
                </c:pt>
                <c:pt idx="4431">
                  <c:v>1.1211685481413372</c:v>
                </c:pt>
                <c:pt idx="4432">
                  <c:v>1.1209164809644463</c:v>
                </c:pt>
                <c:pt idx="4433">
                  <c:v>1.1206645271047817</c:v>
                </c:pt>
                <c:pt idx="4434">
                  <c:v>1.1204126864859414</c:v>
                </c:pt>
                <c:pt idx="4435">
                  <c:v>1.120160959031592</c:v>
                </c:pt>
                <c:pt idx="4436">
                  <c:v>1.1199093446654682</c:v>
                </c:pt>
                <c:pt idx="4437">
                  <c:v>1.1196578433114082</c:v>
                </c:pt>
                <c:pt idx="4438">
                  <c:v>1.1194064548932827</c:v>
                </c:pt>
                <c:pt idx="4439">
                  <c:v>1.1191551793349972</c:v>
                </c:pt>
                <c:pt idx="4440">
                  <c:v>1.1189040165606285</c:v>
                </c:pt>
                <c:pt idx="4441">
                  <c:v>1.1186529664942177</c:v>
                </c:pt>
                <c:pt idx="4442">
                  <c:v>1.1184020290599443</c:v>
                </c:pt>
                <c:pt idx="4443">
                  <c:v>1.1181512041819859</c:v>
                </c:pt>
                <c:pt idx="4444">
                  <c:v>1.1179004917846929</c:v>
                </c:pt>
                <c:pt idx="4445">
                  <c:v>1.117649891792345</c:v>
                </c:pt>
                <c:pt idx="4446">
                  <c:v>1.117399404129394</c:v>
                </c:pt>
                <c:pt idx="4447">
                  <c:v>1.1171490287203603</c:v>
                </c:pt>
                <c:pt idx="4448">
                  <c:v>1.1168987654897975</c:v>
                </c:pt>
                <c:pt idx="4449">
                  <c:v>1.1166486143622585</c:v>
                </c:pt>
                <c:pt idx="4450">
                  <c:v>1.1163985752625378</c:v>
                </c:pt>
                <c:pt idx="4451">
                  <c:v>1.1161486481153247</c:v>
                </c:pt>
                <c:pt idx="4452">
                  <c:v>1.1158988328454806</c:v>
                </c:pt>
                <c:pt idx="4453">
                  <c:v>1.1156491293779007</c:v>
                </c:pt>
                <c:pt idx="4454">
                  <c:v>1.1153995376375485</c:v>
                </c:pt>
                <c:pt idx="4455">
                  <c:v>1.1151500575494213</c:v>
                </c:pt>
                <c:pt idx="4456">
                  <c:v>1.114900689038653</c:v>
                </c:pt>
                <c:pt idx="4457">
                  <c:v>1.1146514320303782</c:v>
                </c:pt>
                <c:pt idx="4458">
                  <c:v>1.1144022864498675</c:v>
                </c:pt>
                <c:pt idx="4459">
                  <c:v>1.1141532522223905</c:v>
                </c:pt>
                <c:pt idx="4460">
                  <c:v>1.1139043292732869</c:v>
                </c:pt>
                <c:pt idx="4461">
                  <c:v>1.1136555175280316</c:v>
                </c:pt>
                <c:pt idx="4462">
                  <c:v>1.1134068169121347</c:v>
                </c:pt>
                <c:pt idx="4463">
                  <c:v>1.1131582273511051</c:v>
                </c:pt>
                <c:pt idx="4464">
                  <c:v>1.1129097487705886</c:v>
                </c:pt>
                <c:pt idx="4465">
                  <c:v>1.1126613810962995</c:v>
                </c:pt>
                <c:pt idx="4466">
                  <c:v>1.1124131242539865</c:v>
                </c:pt>
                <c:pt idx="4467">
                  <c:v>1.1121649781695002</c:v>
                </c:pt>
                <c:pt idx="4468">
                  <c:v>1.1119169427687252</c:v>
                </c:pt>
                <c:pt idx="4469">
                  <c:v>1.111669017977615</c:v>
                </c:pt>
                <c:pt idx="4470">
                  <c:v>1.1114212037222251</c:v>
                </c:pt>
                <c:pt idx="4471">
                  <c:v>1.1111734999286105</c:v>
                </c:pt>
                <c:pt idx="4472">
                  <c:v>1.1109259065229637</c:v>
                </c:pt>
                <c:pt idx="4473">
                  <c:v>1.1106784234314764</c:v>
                </c:pt>
                <c:pt idx="4474">
                  <c:v>1.1104310505804429</c:v>
                </c:pt>
                <c:pt idx="4475">
                  <c:v>1.1101837878962608</c:v>
                </c:pt>
                <c:pt idx="4476">
                  <c:v>1.1099366353053259</c:v>
                </c:pt>
                <c:pt idx="4477">
                  <c:v>1.1096895927341035</c:v>
                </c:pt>
                <c:pt idx="4478">
                  <c:v>1.1094426601091956</c:v>
                </c:pt>
                <c:pt idx="4479">
                  <c:v>1.1091958373571691</c:v>
                </c:pt>
                <c:pt idx="4480">
                  <c:v>1.1089491244047625</c:v>
                </c:pt>
                <c:pt idx="4481">
                  <c:v>1.1087025211786798</c:v>
                </c:pt>
                <c:pt idx="4482">
                  <c:v>1.1084560276057609</c:v>
                </c:pt>
                <c:pt idx="4483">
                  <c:v>1.1082096436128808</c:v>
                </c:pt>
                <c:pt idx="4484">
                  <c:v>1.1079633691269823</c:v>
                </c:pt>
                <c:pt idx="4485">
                  <c:v>1.1077172040750423</c:v>
                </c:pt>
                <c:pt idx="4486">
                  <c:v>1.1074711483841746</c:v>
                </c:pt>
                <c:pt idx="4487">
                  <c:v>1.1072252019815267</c:v>
                </c:pt>
                <c:pt idx="4488">
                  <c:v>1.1069793647942803</c:v>
                </c:pt>
                <c:pt idx="4489">
                  <c:v>1.1067336367496854</c:v>
                </c:pt>
                <c:pt idx="4490">
                  <c:v>1.1064880177751286</c:v>
                </c:pt>
                <c:pt idx="4491">
                  <c:v>1.1062425077979625</c:v>
                </c:pt>
                <c:pt idx="4492">
                  <c:v>1.1059971067456416</c:v>
                </c:pt>
                <c:pt idx="4493">
                  <c:v>1.1057518145457235</c:v>
                </c:pt>
                <c:pt idx="4494">
                  <c:v>1.1055066311257991</c:v>
                </c:pt>
                <c:pt idx="4495">
                  <c:v>1.1052615564134944</c:v>
                </c:pt>
                <c:pt idx="4496">
                  <c:v>1.1050165903365365</c:v>
                </c:pt>
                <c:pt idx="4497">
                  <c:v>1.1047717328227571</c:v>
                </c:pt>
                <c:pt idx="4498">
                  <c:v>1.1045269837999165</c:v>
                </c:pt>
                <c:pt idx="4499">
                  <c:v>1.1042823431959825</c:v>
                </c:pt>
                <c:pt idx="4500">
                  <c:v>1.1040378109389219</c:v>
                </c:pt>
                <c:pt idx="4501">
                  <c:v>1.1037933869567695</c:v>
                </c:pt>
                <c:pt idx="4502">
                  <c:v>1.1035490711776283</c:v>
                </c:pt>
                <c:pt idx="4503">
                  <c:v>1.1033048635296709</c:v>
                </c:pt>
                <c:pt idx="4504">
                  <c:v>1.1030607639411021</c:v>
                </c:pt>
                <c:pt idx="4505">
                  <c:v>1.1028167723402302</c:v>
                </c:pt>
                <c:pt idx="4506">
                  <c:v>1.102572888655432</c:v>
                </c:pt>
                <c:pt idx="4507">
                  <c:v>1.1023291128150836</c:v>
                </c:pt>
                <c:pt idx="4508">
                  <c:v>1.1020854447477324</c:v>
                </c:pt>
                <c:pt idx="4509">
                  <c:v>1.1018418843818567</c:v>
                </c:pt>
                <c:pt idx="4510">
                  <c:v>1.1015984316460719</c:v>
                </c:pt>
                <c:pt idx="4511">
                  <c:v>1.1013550864690957</c:v>
                </c:pt>
                <c:pt idx="4512">
                  <c:v>1.1011118487796465</c:v>
                </c:pt>
                <c:pt idx="4513">
                  <c:v>1.1008687185064752</c:v>
                </c:pt>
                <c:pt idx="4514">
                  <c:v>1.1006256955785048</c:v>
                </c:pt>
                <c:pt idx="4515">
                  <c:v>1.1003827799246584</c:v>
                </c:pt>
                <c:pt idx="4516">
                  <c:v>1.1001399714738915</c:v>
                </c:pt>
                <c:pt idx="4517">
                  <c:v>1.0998972701552296</c:v>
                </c:pt>
                <c:pt idx="4518">
                  <c:v>1.0996546758978689</c:v>
                </c:pt>
                <c:pt idx="4519">
                  <c:v>1.0994121886309016</c:v>
                </c:pt>
                <c:pt idx="4520">
                  <c:v>1.0991698082835923</c:v>
                </c:pt>
                <c:pt idx="4521">
                  <c:v>1.0989275347852729</c:v>
                </c:pt>
                <c:pt idx="4522">
                  <c:v>1.0986853680652413</c:v>
                </c:pt>
                <c:pt idx="4523">
                  <c:v>1.0984433080529665</c:v>
                </c:pt>
                <c:pt idx="4524">
                  <c:v>1.0982013546779512</c:v>
                </c:pt>
                <c:pt idx="4525">
                  <c:v>1.0979595078696982</c:v>
                </c:pt>
                <c:pt idx="4526">
                  <c:v>1.0977177675578469</c:v>
                </c:pt>
                <c:pt idx="4527">
                  <c:v>1.0974761336720362</c:v>
                </c:pt>
                <c:pt idx="4528">
                  <c:v>1.0972346061420428</c:v>
                </c:pt>
                <c:pt idx="4529">
                  <c:v>1.0969931848976424</c:v>
                </c:pt>
                <c:pt idx="4530">
                  <c:v>1.0967518698686787</c:v>
                </c:pt>
                <c:pt idx="4531">
                  <c:v>1.096510660985099</c:v>
                </c:pt>
                <c:pt idx="4532">
                  <c:v>1.0962695581768493</c:v>
                </c:pt>
                <c:pt idx="4533">
                  <c:v>1.0960285613740133</c:v>
                </c:pt>
                <c:pt idx="4534">
                  <c:v>1.095787670506708</c:v>
                </c:pt>
                <c:pt idx="4535">
                  <c:v>1.0955468855050166</c:v>
                </c:pt>
                <c:pt idx="4536">
                  <c:v>1.0953062062992265</c:v>
                </c:pt>
                <c:pt idx="4537">
                  <c:v>1.0950656328196269</c:v>
                </c:pt>
                <c:pt idx="4538">
                  <c:v>1.0948251649965732</c:v>
                </c:pt>
                <c:pt idx="4539">
                  <c:v>1.0945848027604215</c:v>
                </c:pt>
                <c:pt idx="4540">
                  <c:v>1.0943445460416992</c:v>
                </c:pt>
                <c:pt idx="4541">
                  <c:v>1.094104394770933</c:v>
                </c:pt>
                <c:pt idx="4542">
                  <c:v>1.0938643488787185</c:v>
                </c:pt>
                <c:pt idx="4543">
                  <c:v>1.0936244082956499</c:v>
                </c:pt>
                <c:pt idx="4544">
                  <c:v>1.0933845729525287</c:v>
                </c:pt>
                <c:pt idx="4545">
                  <c:v>1.0931448427800854</c:v>
                </c:pt>
                <c:pt idx="4546">
                  <c:v>1.0929052177091547</c:v>
                </c:pt>
                <c:pt idx="4547">
                  <c:v>1.092665697670639</c:v>
                </c:pt>
                <c:pt idx="4548">
                  <c:v>1.0924262825955093</c:v>
                </c:pt>
                <c:pt idx="4549">
                  <c:v>1.0921869724147699</c:v>
                </c:pt>
                <c:pt idx="4550">
                  <c:v>1.0919477670595286</c:v>
                </c:pt>
                <c:pt idx="4551">
                  <c:v>1.091708666460858</c:v>
                </c:pt>
                <c:pt idx="4552">
                  <c:v>1.0914696705500369</c:v>
                </c:pt>
                <c:pt idx="4553">
                  <c:v>1.0912307792582743</c:v>
                </c:pt>
                <c:pt idx="4554">
                  <c:v>1.0909919925169167</c:v>
                </c:pt>
                <c:pt idx="4555">
                  <c:v>1.0907533102573448</c:v>
                </c:pt>
                <c:pt idx="4556">
                  <c:v>1.0905147324109725</c:v>
                </c:pt>
                <c:pt idx="4557">
                  <c:v>1.0902762589093171</c:v>
                </c:pt>
                <c:pt idx="4558">
                  <c:v>1.0900378896839298</c:v>
                </c:pt>
                <c:pt idx="4559">
                  <c:v>1.0897996246664643</c:v>
                </c:pt>
                <c:pt idx="4560">
                  <c:v>1.0895614637885391</c:v>
                </c:pt>
                <c:pt idx="4561">
                  <c:v>1.0893234069819451</c:v>
                </c:pt>
                <c:pt idx="4562">
                  <c:v>1.0890854541784725</c:v>
                </c:pt>
                <c:pt idx="4563">
                  <c:v>1.0888476053099789</c:v>
                </c:pt>
                <c:pt idx="4564">
                  <c:v>1.0886098603083576</c:v>
                </c:pt>
                <c:pt idx="4565">
                  <c:v>1.0883722191056029</c:v>
                </c:pt>
                <c:pt idx="4566">
                  <c:v>1.0881346816337785</c:v>
                </c:pt>
                <c:pt idx="4567">
                  <c:v>1.0878972478249473</c:v>
                </c:pt>
                <c:pt idx="4568">
                  <c:v>1.0876599176112405</c:v>
                </c:pt>
                <c:pt idx="4569">
                  <c:v>1.0874226909249611</c:v>
                </c:pt>
                <c:pt idx="4570">
                  <c:v>1.0871855676982742</c:v>
                </c:pt>
                <c:pt idx="4571">
                  <c:v>1.0869485478636187</c:v>
                </c:pt>
                <c:pt idx="4572">
                  <c:v>1.0867116313532967</c:v>
                </c:pt>
                <c:pt idx="4573">
                  <c:v>1.0864748180998154</c:v>
                </c:pt>
                <c:pt idx="4574">
                  <c:v>1.086238108035682</c:v>
                </c:pt>
                <c:pt idx="4575">
                  <c:v>1.086001501093403</c:v>
                </c:pt>
                <c:pt idx="4576">
                  <c:v>1.0857649972056909</c:v>
                </c:pt>
                <c:pt idx="4577">
                  <c:v>1.0855285963051886</c:v>
                </c:pt>
                <c:pt idx="4578">
                  <c:v>1.0852922983246429</c:v>
                </c:pt>
                <c:pt idx="4579">
                  <c:v>1.085056103196868</c:v>
                </c:pt>
                <c:pt idx="4580">
                  <c:v>1.0848200108546775</c:v>
                </c:pt>
                <c:pt idx="4581">
                  <c:v>1.0845840212310576</c:v>
                </c:pt>
                <c:pt idx="4582">
                  <c:v>1.0843481342589925</c:v>
                </c:pt>
                <c:pt idx="4583">
                  <c:v>1.0841123498714331</c:v>
                </c:pt>
                <c:pt idx="4584">
                  <c:v>1.0838766680015701</c:v>
                </c:pt>
                <c:pt idx="4585">
                  <c:v>1.0836410885824901</c:v>
                </c:pt>
                <c:pt idx="4586">
                  <c:v>1.0834056115474517</c:v>
                </c:pt>
                <c:pt idx="4587">
                  <c:v>1.0831702368296789</c:v>
                </c:pt>
                <c:pt idx="4588">
                  <c:v>1.0829349643625321</c:v>
                </c:pt>
                <c:pt idx="4589">
                  <c:v>1.0826997940793723</c:v>
                </c:pt>
                <c:pt idx="4590">
                  <c:v>1.0824647259136626</c:v>
                </c:pt>
                <c:pt idx="4591">
                  <c:v>1.0822297597988997</c:v>
                </c:pt>
                <c:pt idx="4592">
                  <c:v>1.0819948956686494</c:v>
                </c:pt>
                <c:pt idx="4593">
                  <c:v>1.0817601334565115</c:v>
                </c:pt>
                <c:pt idx="4594">
                  <c:v>1.0815254730961879</c:v>
                </c:pt>
                <c:pt idx="4595">
                  <c:v>1.0812909145213463</c:v>
                </c:pt>
                <c:pt idx="4596">
                  <c:v>1.0810564576658601</c:v>
                </c:pt>
                <c:pt idx="4597">
                  <c:v>1.0808221024634985</c:v>
                </c:pt>
                <c:pt idx="4598">
                  <c:v>1.0805878488482039</c:v>
                </c:pt>
                <c:pt idx="4599">
                  <c:v>1.0803536967539511</c:v>
                </c:pt>
                <c:pt idx="4600">
                  <c:v>1.0801196461147491</c:v>
                </c:pt>
                <c:pt idx="4601">
                  <c:v>1.0798856968646418</c:v>
                </c:pt>
                <c:pt idx="4602">
                  <c:v>1.0796518489378095</c:v>
                </c:pt>
                <c:pt idx="4603">
                  <c:v>1.0794181022683973</c:v>
                </c:pt>
                <c:pt idx="4604">
                  <c:v>1.0791844567906541</c:v>
                </c:pt>
                <c:pt idx="4605">
                  <c:v>1.0789509124389312</c:v>
                </c:pt>
                <c:pt idx="4606">
                  <c:v>1.0787174691475445</c:v>
                </c:pt>
                <c:pt idx="4607">
                  <c:v>1.078484126850948</c:v>
                </c:pt>
                <c:pt idx="4608">
                  <c:v>1.0782508854835602</c:v>
                </c:pt>
                <c:pt idx="4609">
                  <c:v>1.0780177449799715</c:v>
                </c:pt>
                <c:pt idx="4610">
                  <c:v>1.0777847052747025</c:v>
                </c:pt>
                <c:pt idx="4611">
                  <c:v>1.0775517663024812</c:v>
                </c:pt>
                <c:pt idx="4612">
                  <c:v>1.0773189279979301</c:v>
                </c:pt>
                <c:pt idx="4613">
                  <c:v>1.0770861902958448</c:v>
                </c:pt>
                <c:pt idx="4614">
                  <c:v>1.0768535531310197</c:v>
                </c:pt>
                <c:pt idx="4615">
                  <c:v>1.0766210164383521</c:v>
                </c:pt>
                <c:pt idx="4616">
                  <c:v>1.0763885801527391</c:v>
                </c:pt>
                <c:pt idx="4617">
                  <c:v>1.0761562442091805</c:v>
                </c:pt>
                <c:pt idx="4618">
                  <c:v>1.0759240085427102</c:v>
                </c:pt>
                <c:pt idx="4619">
                  <c:v>1.0756918730883955</c:v>
                </c:pt>
                <c:pt idx="4620">
                  <c:v>1.0754598377814069</c:v>
                </c:pt>
                <c:pt idx="4621">
                  <c:v>1.075227902556984</c:v>
                </c:pt>
                <c:pt idx="4622">
                  <c:v>1.07499606735033</c:v>
                </c:pt>
                <c:pt idx="4623">
                  <c:v>1.0747643320968214</c:v>
                </c:pt>
                <c:pt idx="4624">
                  <c:v>1.0745326967317641</c:v>
                </c:pt>
                <c:pt idx="4625">
                  <c:v>1.0743011611906361</c:v>
                </c:pt>
                <c:pt idx="4626">
                  <c:v>1.0740697254089155</c:v>
                </c:pt>
                <c:pt idx="4627">
                  <c:v>1.0738383893221481</c:v>
                </c:pt>
                <c:pt idx="4628">
                  <c:v>1.0736071528658795</c:v>
                </c:pt>
                <c:pt idx="4629">
                  <c:v>1.073376015975827</c:v>
                </c:pt>
                <c:pt idx="4630">
                  <c:v>1.0731449785876384</c:v>
                </c:pt>
                <c:pt idx="4631">
                  <c:v>1.072914040637134</c:v>
                </c:pt>
                <c:pt idx="4632">
                  <c:v>1.0726832020600976</c:v>
                </c:pt>
                <c:pt idx="4633">
                  <c:v>1.0724524627923833</c:v>
                </c:pt>
                <c:pt idx="4634">
                  <c:v>1.072221822769946</c:v>
                </c:pt>
                <c:pt idx="4635">
                  <c:v>1.0719912819287769</c:v>
                </c:pt>
                <c:pt idx="4636">
                  <c:v>1.0717608402048997</c:v>
                </c:pt>
                <c:pt idx="4637">
                  <c:v>1.0715304975344062</c:v>
                </c:pt>
                <c:pt idx="4638">
                  <c:v>1.0713002538534575</c:v>
                </c:pt>
                <c:pt idx="4639">
                  <c:v>1.071070109098214</c:v>
                </c:pt>
                <c:pt idx="4640">
                  <c:v>1.0708400632049733</c:v>
                </c:pt>
                <c:pt idx="4641">
                  <c:v>1.0706101161100674</c:v>
                </c:pt>
                <c:pt idx="4642">
                  <c:v>1.0703802677497922</c:v>
                </c:pt>
                <c:pt idx="4643">
                  <c:v>1.0701505180606166</c:v>
                </c:pt>
                <c:pt idx="4644">
                  <c:v>1.0699208669790432</c:v>
                </c:pt>
                <c:pt idx="4645">
                  <c:v>1.0696913144415392</c:v>
                </c:pt>
                <c:pt idx="4646">
                  <c:v>1.0694618603847095</c:v>
                </c:pt>
                <c:pt idx="4647">
                  <c:v>1.0692325047452271</c:v>
                </c:pt>
                <c:pt idx="4648">
                  <c:v>1.069003247459765</c:v>
                </c:pt>
                <c:pt idx="4649">
                  <c:v>1.0687740884650305</c:v>
                </c:pt>
                <c:pt idx="4650">
                  <c:v>1.0685450276979012</c:v>
                </c:pt>
                <c:pt idx="4651">
                  <c:v>1.0683160650951866</c:v>
                </c:pt>
                <c:pt idx="4652">
                  <c:v>1.0680872005937989</c:v>
                </c:pt>
                <c:pt idx="4653">
                  <c:v>1.0678584341307185</c:v>
                </c:pt>
                <c:pt idx="4654">
                  <c:v>1.067629765642925</c:v>
                </c:pt>
                <c:pt idx="4655">
                  <c:v>1.0674011950675706</c:v>
                </c:pt>
                <c:pt idx="4656">
                  <c:v>1.0671727223417031</c:v>
                </c:pt>
                <c:pt idx="4657">
                  <c:v>1.0669443474025422</c:v>
                </c:pt>
                <c:pt idx="4658">
                  <c:v>1.0667160701873073</c:v>
                </c:pt>
                <c:pt idx="4659">
                  <c:v>1.0664878906332858</c:v>
                </c:pt>
                <c:pt idx="4660">
                  <c:v>1.0662598086777997</c:v>
                </c:pt>
                <c:pt idx="4661">
                  <c:v>1.0660318242583078</c:v>
                </c:pt>
                <c:pt idx="4662">
                  <c:v>1.0658039373121997</c:v>
                </c:pt>
                <c:pt idx="4663">
                  <c:v>1.0655761477770025</c:v>
                </c:pt>
                <c:pt idx="4664">
                  <c:v>1.065348455590243</c:v>
                </c:pt>
                <c:pt idx="4665">
                  <c:v>1.0651208606895495</c:v>
                </c:pt>
                <c:pt idx="4666">
                  <c:v>1.0648933630126214</c:v>
                </c:pt>
                <c:pt idx="4667">
                  <c:v>1.0646659624971209</c:v>
                </c:pt>
                <c:pt idx="4668">
                  <c:v>1.064438659080813</c:v>
                </c:pt>
                <c:pt idx="4669">
                  <c:v>1.0642114527015678</c:v>
                </c:pt>
                <c:pt idx="4670">
                  <c:v>1.0639843432972182</c:v>
                </c:pt>
                <c:pt idx="4671">
                  <c:v>1.0637573308057013</c:v>
                </c:pt>
                <c:pt idx="4672">
                  <c:v>1.0635304151650218</c:v>
                </c:pt>
                <c:pt idx="4673">
                  <c:v>1.0633035963131849</c:v>
                </c:pt>
                <c:pt idx="4674">
                  <c:v>1.0630768741882637</c:v>
                </c:pt>
                <c:pt idx="4675">
                  <c:v>1.0628502487284333</c:v>
                </c:pt>
                <c:pt idx="4676">
                  <c:v>1.0626237198718704</c:v>
                </c:pt>
                <c:pt idx="4677">
                  <c:v>1.0623972875568184</c:v>
                </c:pt>
                <c:pt idx="4678">
                  <c:v>1.0621709517215898</c:v>
                </c:pt>
                <c:pt idx="4679">
                  <c:v>1.0619447123044967</c:v>
                </c:pt>
                <c:pt idx="4680">
                  <c:v>1.0617185692439883</c:v>
                </c:pt>
                <c:pt idx="4681">
                  <c:v>1.061492522478479</c:v>
                </c:pt>
                <c:pt idx="4682">
                  <c:v>1.0612665719465209</c:v>
                </c:pt>
                <c:pt idx="4683">
                  <c:v>1.0610407175865959</c:v>
                </c:pt>
                <c:pt idx="4684">
                  <c:v>1.0608149593374276</c:v>
                </c:pt>
                <c:pt idx="4685">
                  <c:v>1.0605892971375666</c:v>
                </c:pt>
                <c:pt idx="4686">
                  <c:v>1.0603637309258034</c:v>
                </c:pt>
                <c:pt idx="4687">
                  <c:v>1.0601382606408944</c:v>
                </c:pt>
                <c:pt idx="4688">
                  <c:v>1.0599128862216303</c:v>
                </c:pt>
                <c:pt idx="4689">
                  <c:v>1.0596876076069035</c:v>
                </c:pt>
                <c:pt idx="4690">
                  <c:v>1.0594624247356417</c:v>
                </c:pt>
                <c:pt idx="4691">
                  <c:v>1.0592373375468058</c:v>
                </c:pt>
                <c:pt idx="4692">
                  <c:v>1.05901234597946</c:v>
                </c:pt>
                <c:pt idx="4693">
                  <c:v>1.0587874499726335</c:v>
                </c:pt>
                <c:pt idx="4694">
                  <c:v>1.0585626494654927</c:v>
                </c:pt>
                <c:pt idx="4695">
                  <c:v>1.0583379443972034</c:v>
                </c:pt>
                <c:pt idx="4696">
                  <c:v>1.0581133347070351</c:v>
                </c:pt>
                <c:pt idx="4697">
                  <c:v>1.0578888203342216</c:v>
                </c:pt>
                <c:pt idx="4698">
                  <c:v>1.0576644012181344</c:v>
                </c:pt>
                <c:pt idx="4699">
                  <c:v>1.0574400772981447</c:v>
                </c:pt>
                <c:pt idx="4700">
                  <c:v>1.0572158485137257</c:v>
                </c:pt>
                <c:pt idx="4701">
                  <c:v>1.0569917148043515</c:v>
                </c:pt>
                <c:pt idx="4702">
                  <c:v>1.0567676761095297</c:v>
                </c:pt>
                <c:pt idx="4703">
                  <c:v>1.0565437323689046</c:v>
                </c:pt>
                <c:pt idx="4704">
                  <c:v>1.0563198835221215</c:v>
                </c:pt>
                <c:pt idx="4705">
                  <c:v>1.0560961295088578</c:v>
                </c:pt>
                <c:pt idx="4706">
                  <c:v>1.0558724702688609</c:v>
                </c:pt>
                <c:pt idx="4707">
                  <c:v>1.0556489057419114</c:v>
                </c:pt>
                <c:pt idx="4708">
                  <c:v>1.055425435867928</c:v>
                </c:pt>
                <c:pt idx="4709">
                  <c:v>1.0552020605867252</c:v>
                </c:pt>
                <c:pt idx="4710">
                  <c:v>1.0549787798383232</c:v>
                </c:pt>
                <c:pt idx="4711">
                  <c:v>1.054755593562674</c:v>
                </c:pt>
                <c:pt idx="4712">
                  <c:v>1.0545325016998661</c:v>
                </c:pt>
                <c:pt idx="4713">
                  <c:v>1.0543095041899879</c:v>
                </c:pt>
                <c:pt idx="4714">
                  <c:v>1.0540866009732306</c:v>
                </c:pt>
                <c:pt idx="4715">
                  <c:v>1.0538637919897509</c:v>
                </c:pt>
                <c:pt idx="4716">
                  <c:v>1.0536410771798077</c:v>
                </c:pt>
                <c:pt idx="4717">
                  <c:v>1.053418456483729</c:v>
                </c:pt>
                <c:pt idx="4718">
                  <c:v>1.0531959298418767</c:v>
                </c:pt>
                <c:pt idx="4719">
                  <c:v>1.0529734971946119</c:v>
                </c:pt>
                <c:pt idx="4720">
                  <c:v>1.0527511584824683</c:v>
                </c:pt>
                <c:pt idx="4721">
                  <c:v>1.0525289136459091</c:v>
                </c:pt>
                <c:pt idx="4722">
                  <c:v>1.052306762625467</c:v>
                </c:pt>
                <c:pt idx="4723">
                  <c:v>1.0520847053618119</c:v>
                </c:pt>
                <c:pt idx="4724">
                  <c:v>1.051862741795544</c:v>
                </c:pt>
                <c:pt idx="4725">
                  <c:v>1.0516408718674357</c:v>
                </c:pt>
                <c:pt idx="4726">
                  <c:v>1.0514190955181897</c:v>
                </c:pt>
                <c:pt idx="4727">
                  <c:v>1.0511974126886119</c:v>
                </c:pt>
                <c:pt idx="4728">
                  <c:v>1.0509758233196109</c:v>
                </c:pt>
                <c:pt idx="4729">
                  <c:v>1.050754327352061</c:v>
                </c:pt>
                <c:pt idx="4730">
                  <c:v>1.0505329247269042</c:v>
                </c:pt>
                <c:pt idx="4731">
                  <c:v>1.0503116153851859</c:v>
                </c:pt>
                <c:pt idx="4732">
                  <c:v>1.0500903992679511</c:v>
                </c:pt>
                <c:pt idx="4733">
                  <c:v>1.0498692763162787</c:v>
                </c:pt>
                <c:pt idx="4734">
                  <c:v>1.049648246471385</c:v>
                </c:pt>
                <c:pt idx="4735">
                  <c:v>1.0494273096744167</c:v>
                </c:pt>
                <c:pt idx="4736">
                  <c:v>1.0492064658666926</c:v>
                </c:pt>
                <c:pt idx="4737">
                  <c:v>1.0489857149894282</c:v>
                </c:pt>
                <c:pt idx="4738">
                  <c:v>1.0487650569840792</c:v>
                </c:pt>
                <c:pt idx="4739">
                  <c:v>1.0485444917919626</c:v>
                </c:pt>
                <c:pt idx="4740">
                  <c:v>1.0483240193546028</c:v>
                </c:pt>
                <c:pt idx="4741">
                  <c:v>1.0481036396134542</c:v>
                </c:pt>
                <c:pt idx="4742">
                  <c:v>1.0478833525100744</c:v>
                </c:pt>
                <c:pt idx="4743">
                  <c:v>1.0476631579860891</c:v>
                </c:pt>
                <c:pt idx="4744">
                  <c:v>1.0474430559831238</c:v>
                </c:pt>
                <c:pt idx="4745">
                  <c:v>1.0472230464428729</c:v>
                </c:pt>
                <c:pt idx="4746">
                  <c:v>1.0470031293071329</c:v>
                </c:pt>
                <c:pt idx="4747">
                  <c:v>1.0467833045176318</c:v>
                </c:pt>
                <c:pt idx="4748">
                  <c:v>1.0465635720162689</c:v>
                </c:pt>
                <c:pt idx="4749">
                  <c:v>1.046343931744909</c:v>
                </c:pt>
                <c:pt idx="4750">
                  <c:v>1.0461243836455199</c:v>
                </c:pt>
                <c:pt idx="4751">
                  <c:v>1.0459049276600683</c:v>
                </c:pt>
                <c:pt idx="4752">
                  <c:v>1.0456855637306246</c:v>
                </c:pt>
                <c:pt idx="4753">
                  <c:v>1.0454662917992239</c:v>
                </c:pt>
                <c:pt idx="4754">
                  <c:v>1.0452471118080735</c:v>
                </c:pt>
                <c:pt idx="4755">
                  <c:v>1.0450280236993112</c:v>
                </c:pt>
                <c:pt idx="4756">
                  <c:v>1.0448090274151776</c:v>
                </c:pt>
                <c:pt idx="4757">
                  <c:v>1.0445901228979819</c:v>
                </c:pt>
                <c:pt idx="4758">
                  <c:v>1.0443713100900331</c:v>
                </c:pt>
                <c:pt idx="4759">
                  <c:v>1.0441525889337431</c:v>
                </c:pt>
                <c:pt idx="4760">
                  <c:v>1.0439339593714887</c:v>
                </c:pt>
                <c:pt idx="4761">
                  <c:v>1.0437154213457838</c:v>
                </c:pt>
                <c:pt idx="4762">
                  <c:v>1.0434969747991087</c:v>
                </c:pt>
                <c:pt idx="4763">
                  <c:v>1.0432786196741142</c:v>
                </c:pt>
                <c:pt idx="4764">
                  <c:v>1.0430603559133476</c:v>
                </c:pt>
                <c:pt idx="4765">
                  <c:v>1.0428421834594948</c:v>
                </c:pt>
                <c:pt idx="4766">
                  <c:v>1.0426241022553087</c:v>
                </c:pt>
                <c:pt idx="4767">
                  <c:v>1.0424061122435422</c:v>
                </c:pt>
                <c:pt idx="4768">
                  <c:v>1.0421882133669484</c:v>
                </c:pt>
                <c:pt idx="4769">
                  <c:v>1.041970405568486</c:v>
                </c:pt>
                <c:pt idx="4770">
                  <c:v>1.0417526887909758</c:v>
                </c:pt>
                <c:pt idx="4771">
                  <c:v>1.0415350629774107</c:v>
                </c:pt>
                <c:pt idx="4772">
                  <c:v>1.0413175280707829</c:v>
                </c:pt>
                <c:pt idx="4773">
                  <c:v>1.0411000840141873</c:v>
                </c:pt>
                <c:pt idx="4774">
                  <c:v>1.0408827307506503</c:v>
                </c:pt>
                <c:pt idx="4775">
                  <c:v>1.0406654682233689</c:v>
                </c:pt>
                <c:pt idx="4776">
                  <c:v>1.0404482963755415</c:v>
                </c:pt>
                <c:pt idx="4777">
                  <c:v>1.0402312151503641</c:v>
                </c:pt>
                <c:pt idx="4778">
                  <c:v>1.0400142244911375</c:v>
                </c:pt>
                <c:pt idx="4779">
                  <c:v>1.0397973243412637</c:v>
                </c:pt>
                <c:pt idx="4780">
                  <c:v>1.0395805146440427</c:v>
                </c:pt>
                <c:pt idx="4781">
                  <c:v>1.0393637953429107</c:v>
                </c:pt>
                <c:pt idx="4782">
                  <c:v>1.0391471663814069</c:v>
                </c:pt>
                <c:pt idx="4783">
                  <c:v>1.0389306277030022</c:v>
                </c:pt>
                <c:pt idx="4784">
                  <c:v>1.0387141792512695</c:v>
                </c:pt>
                <c:pt idx="4785">
                  <c:v>1.0384978209698847</c:v>
                </c:pt>
                <c:pt idx="4786">
                  <c:v>1.0382815528024205</c:v>
                </c:pt>
                <c:pt idx="4787">
                  <c:v>1.0380653746926556</c:v>
                </c:pt>
                <c:pt idx="4788">
                  <c:v>1.0378492865843683</c:v>
                </c:pt>
                <c:pt idx="4789">
                  <c:v>1.0376332884212678</c:v>
                </c:pt>
                <c:pt idx="4790">
                  <c:v>1.0374173801473037</c:v>
                </c:pt>
                <c:pt idx="4791">
                  <c:v>1.0372015617063568</c:v>
                </c:pt>
                <c:pt idx="4792">
                  <c:v>1.0369858330423072</c:v>
                </c:pt>
                <c:pt idx="4793">
                  <c:v>1.0367701940992411</c:v>
                </c:pt>
                <c:pt idx="4794">
                  <c:v>1.0365546448211416</c:v>
                </c:pt>
                <c:pt idx="4795">
                  <c:v>1.0363391851520944</c:v>
                </c:pt>
                <c:pt idx="4796">
                  <c:v>1.0361238150362533</c:v>
                </c:pt>
                <c:pt idx="4797">
                  <c:v>1.0359085344177728</c:v>
                </c:pt>
                <c:pt idx="4798">
                  <c:v>1.0356933432409092</c:v>
                </c:pt>
                <c:pt idx="4799">
                  <c:v>1.0354782414499191</c:v>
                </c:pt>
                <c:pt idx="4800">
                  <c:v>1.0352632289891275</c:v>
                </c:pt>
                <c:pt idx="4801">
                  <c:v>1.035048305802859</c:v>
                </c:pt>
                <c:pt idx="4802">
                  <c:v>1.0348334718355754</c:v>
                </c:pt>
                <c:pt idx="4803">
                  <c:v>1.0346187270317386</c:v>
                </c:pt>
                <c:pt idx="4804">
                  <c:v>1.0344040713357754</c:v>
                </c:pt>
                <c:pt idx="4805">
                  <c:v>1.0341895046923186</c:v>
                </c:pt>
                <c:pt idx="4806">
                  <c:v>1.0339750270459322</c:v>
                </c:pt>
                <c:pt idx="4807">
                  <c:v>1.0337606383412141</c:v>
                </c:pt>
                <c:pt idx="4808">
                  <c:v>1.0335463385229344</c:v>
                </c:pt>
                <c:pt idx="4809">
                  <c:v>1.033332127535759</c:v>
                </c:pt>
                <c:pt idx="4810">
                  <c:v>1.0331180053244908</c:v>
                </c:pt>
                <c:pt idx="4811">
                  <c:v>1.0329039718339341</c:v>
                </c:pt>
                <c:pt idx="4812">
                  <c:v>1.0326900270089938</c:v>
                </c:pt>
                <c:pt idx="4813">
                  <c:v>1.0324761707945762</c:v>
                </c:pt>
                <c:pt idx="4814">
                  <c:v>1.0322624031356211</c:v>
                </c:pt>
                <c:pt idx="4815">
                  <c:v>1.032048723977137</c:v>
                </c:pt>
                <c:pt idx="4816">
                  <c:v>1.0318351332642004</c:v>
                </c:pt>
                <c:pt idx="4817">
                  <c:v>1.031621630941888</c:v>
                </c:pt>
                <c:pt idx="4818">
                  <c:v>1.0314082169553447</c:v>
                </c:pt>
                <c:pt idx="4819">
                  <c:v>1.0311948912497497</c:v>
                </c:pt>
                <c:pt idx="4820">
                  <c:v>1.0309816537703849</c:v>
                </c:pt>
                <c:pt idx="4821">
                  <c:v>1.0307685044624633</c:v>
                </c:pt>
                <c:pt idx="4822">
                  <c:v>1.0305554432713351</c:v>
                </c:pt>
                <c:pt idx="4823">
                  <c:v>1.0303424701423847</c:v>
                </c:pt>
                <c:pt idx="4824">
                  <c:v>1.0301295850210304</c:v>
                </c:pt>
                <c:pt idx="4825">
                  <c:v>1.0299167878526903</c:v>
                </c:pt>
                <c:pt idx="4826">
                  <c:v>1.0297040785829199</c:v>
                </c:pt>
                <c:pt idx="4827">
                  <c:v>1.0294914571572398</c:v>
                </c:pt>
                <c:pt idx="4828">
                  <c:v>1.0292789235212392</c:v>
                </c:pt>
                <c:pt idx="4829">
                  <c:v>1.029066477620576</c:v>
                </c:pt>
                <c:pt idx="4830">
                  <c:v>1.0288541194009073</c:v>
                </c:pt>
                <c:pt idx="4831">
                  <c:v>1.0286418488079936</c:v>
                </c:pt>
                <c:pt idx="4832">
                  <c:v>1.0284296657875951</c:v>
                </c:pt>
                <c:pt idx="4833">
                  <c:v>1.0282175702855398</c:v>
                </c:pt>
                <c:pt idx="4834">
                  <c:v>1.0280055622476911</c:v>
                </c:pt>
                <c:pt idx="4835">
                  <c:v>1.0277936416199451</c:v>
                </c:pt>
                <c:pt idx="4836">
                  <c:v>1.0275818083482329</c:v>
                </c:pt>
                <c:pt idx="4837">
                  <c:v>1.0273700623785877</c:v>
                </c:pt>
                <c:pt idx="4838">
                  <c:v>1.027158403657044</c:v>
                </c:pt>
                <c:pt idx="4839">
                  <c:v>1.0269468321297033</c:v>
                </c:pt>
                <c:pt idx="4840">
                  <c:v>1.0267353477426666</c:v>
                </c:pt>
                <c:pt idx="4841">
                  <c:v>1.0265239504421051</c:v>
                </c:pt>
                <c:pt idx="4842">
                  <c:v>1.026312640174291</c:v>
                </c:pt>
                <c:pt idx="4843">
                  <c:v>1.026101416885429</c:v>
                </c:pt>
                <c:pt idx="4844">
                  <c:v>1.0258902805218255</c:v>
                </c:pt>
                <c:pt idx="4845">
                  <c:v>1.0256792310298906</c:v>
                </c:pt>
                <c:pt idx="4846">
                  <c:v>1.0254682683559651</c:v>
                </c:pt>
                <c:pt idx="4847">
                  <c:v>1.0252573924464918</c:v>
                </c:pt>
                <c:pt idx="4848">
                  <c:v>1.0250466032480181</c:v>
                </c:pt>
                <c:pt idx="4849">
                  <c:v>1.0248359007069869</c:v>
                </c:pt>
                <c:pt idx="4850">
                  <c:v>1.0246252847700128</c:v>
                </c:pt>
                <c:pt idx="4851">
                  <c:v>1.024414755383745</c:v>
                </c:pt>
                <c:pt idx="4852">
                  <c:v>1.0242043124947624</c:v>
                </c:pt>
                <c:pt idx="4853">
                  <c:v>1.0239939560498521</c:v>
                </c:pt>
                <c:pt idx="4854">
                  <c:v>1.0237836859956955</c:v>
                </c:pt>
                <c:pt idx="4855">
                  <c:v>1.0235735022791128</c:v>
                </c:pt>
                <c:pt idx="4856">
                  <c:v>1.023363404846958</c:v>
                </c:pt>
                <c:pt idx="4857">
                  <c:v>1.0231533936460493</c:v>
                </c:pt>
                <c:pt idx="4858">
                  <c:v>1.0229434686233791</c:v>
                </c:pt>
                <c:pt idx="4859">
                  <c:v>1.0227336297259022</c:v>
                </c:pt>
                <c:pt idx="4860">
                  <c:v>1.0225238769005751</c:v>
                </c:pt>
                <c:pt idx="4861">
                  <c:v>1.0223142100944911</c:v>
                </c:pt>
                <c:pt idx="4862">
                  <c:v>1.0221046292547429</c:v>
                </c:pt>
                <c:pt idx="4863">
                  <c:v>1.0218951343284921</c:v>
                </c:pt>
                <c:pt idx="4864">
                  <c:v>1.0216857252628651</c:v>
                </c:pt>
                <c:pt idx="4865">
                  <c:v>1.0214764020051263</c:v>
                </c:pt>
                <c:pt idx="4866">
                  <c:v>1.0212671645025395</c:v>
                </c:pt>
                <c:pt idx="4867">
                  <c:v>1.0210580127024027</c:v>
                </c:pt>
                <c:pt idx="4868">
                  <c:v>1.0208489465520818</c:v>
                </c:pt>
                <c:pt idx="4869">
                  <c:v>1.0206399659990126</c:v>
                </c:pt>
                <c:pt idx="4870">
                  <c:v>1.0204310709905602</c:v>
                </c:pt>
                <c:pt idx="4871">
                  <c:v>1.0202222614742971</c:v>
                </c:pt>
                <c:pt idx="4872">
                  <c:v>1.020013537397692</c:v>
                </c:pt>
                <c:pt idx="4873">
                  <c:v>1.0198048987083155</c:v>
                </c:pt>
                <c:pt idx="4874">
                  <c:v>1.0195963453538077</c:v>
                </c:pt>
                <c:pt idx="4875">
                  <c:v>1.0193878772818092</c:v>
                </c:pt>
                <c:pt idx="4876">
                  <c:v>1.0191794944400276</c:v>
                </c:pt>
                <c:pt idx="4877">
                  <c:v>1.0189711967761703</c:v>
                </c:pt>
                <c:pt idx="4878">
                  <c:v>1.0187629842380836</c:v>
                </c:pt>
                <c:pt idx="4879">
                  <c:v>1.0185548567735776</c:v>
                </c:pt>
                <c:pt idx="4880">
                  <c:v>1.018346814330497</c:v>
                </c:pt>
                <c:pt idx="4881">
                  <c:v>1.0181388568567546</c:v>
                </c:pt>
                <c:pt idx="4882">
                  <c:v>1.017930984300333</c:v>
                </c:pt>
                <c:pt idx="4883">
                  <c:v>1.0177231966091784</c:v>
                </c:pt>
                <c:pt idx="4884">
                  <c:v>1.0175154937314104</c:v>
                </c:pt>
                <c:pt idx="4885">
                  <c:v>1.0173078756150435</c:v>
                </c:pt>
                <c:pt idx="4886">
                  <c:v>1.0171003422082656</c:v>
                </c:pt>
                <c:pt idx="4887">
                  <c:v>1.0168928934591597</c:v>
                </c:pt>
                <c:pt idx="4888">
                  <c:v>1.0166855293160162</c:v>
                </c:pt>
                <c:pt idx="4889">
                  <c:v>1.0164782497270202</c:v>
                </c:pt>
                <c:pt idx="4890">
                  <c:v>1.0162710546405307</c:v>
                </c:pt>
                <c:pt idx="4891">
                  <c:v>1.016063944004836</c:v>
                </c:pt>
                <c:pt idx="4892">
                  <c:v>1.0158569177683281</c:v>
                </c:pt>
                <c:pt idx="4893">
                  <c:v>1.0156499758794328</c:v>
                </c:pt>
                <c:pt idx="4894">
                  <c:v>1.0154431182866108</c:v>
                </c:pt>
                <c:pt idx="4895">
                  <c:v>1.0152363449383557</c:v>
                </c:pt>
                <c:pt idx="4896">
                  <c:v>1.0150296557832303</c:v>
                </c:pt>
                <c:pt idx="4897">
                  <c:v>1.0148230507697975</c:v>
                </c:pt>
                <c:pt idx="4898">
                  <c:v>1.0146165298467222</c:v>
                </c:pt>
                <c:pt idx="4899">
                  <c:v>1.0144100929626698</c:v>
                </c:pt>
                <c:pt idx="4900">
                  <c:v>1.0142037400663397</c:v>
                </c:pt>
                <c:pt idx="4901">
                  <c:v>1.0139974711064648</c:v>
                </c:pt>
                <c:pt idx="4902">
                  <c:v>1.0137912860318821</c:v>
                </c:pt>
                <c:pt idx="4903">
                  <c:v>1.0135851847914272</c:v>
                </c:pt>
                <c:pt idx="4904">
                  <c:v>1.0133791673339361</c:v>
                </c:pt>
                <c:pt idx="4905">
                  <c:v>1.0131732336083819</c:v>
                </c:pt>
                <c:pt idx="4906">
                  <c:v>1.0129673835637376</c:v>
                </c:pt>
                <c:pt idx="4907">
                  <c:v>1.0127616171489413</c:v>
                </c:pt>
                <c:pt idx="4908">
                  <c:v>1.0125559343131028</c:v>
                </c:pt>
                <c:pt idx="4909">
                  <c:v>1.0123503350052632</c:v>
                </c:pt>
                <c:pt idx="4910">
                  <c:v>1.0121448191746012</c:v>
                </c:pt>
                <c:pt idx="4911">
                  <c:v>1.0119393867702247</c:v>
                </c:pt>
                <c:pt idx="4912">
                  <c:v>1.0117340377413813</c:v>
                </c:pt>
                <c:pt idx="4913">
                  <c:v>1.0115287720373511</c:v>
                </c:pt>
                <c:pt idx="4914">
                  <c:v>1.0113235896073802</c:v>
                </c:pt>
                <c:pt idx="4915">
                  <c:v>1.0111184904008181</c:v>
                </c:pt>
                <c:pt idx="4916">
                  <c:v>1.0109134743670469</c:v>
                </c:pt>
                <c:pt idx="4917">
                  <c:v>1.0107085414554844</c:v>
                </c:pt>
                <c:pt idx="4918">
                  <c:v>1.0105036916155814</c:v>
                </c:pt>
                <c:pt idx="4919">
                  <c:v>1.0102989247968586</c:v>
                </c:pt>
                <c:pt idx="4920">
                  <c:v>1.0100942409488349</c:v>
                </c:pt>
                <c:pt idx="4921">
                  <c:v>1.0098896400210642</c:v>
                </c:pt>
                <c:pt idx="4922">
                  <c:v>1.0096851219632379</c:v>
                </c:pt>
                <c:pt idx="4923">
                  <c:v>1.0094806867249433</c:v>
                </c:pt>
                <c:pt idx="4924">
                  <c:v>1.0092763342559745</c:v>
                </c:pt>
                <c:pt idx="4925">
                  <c:v>1.0090720645059872</c:v>
                </c:pt>
                <c:pt idx="4926">
                  <c:v>1.0088678774247744</c:v>
                </c:pt>
                <c:pt idx="4927">
                  <c:v>1.008663772962233</c:v>
                </c:pt>
                <c:pt idx="4928">
                  <c:v>1.0084597510681552</c:v>
                </c:pt>
                <c:pt idx="4929">
                  <c:v>1.0082558116924714</c:v>
                </c:pt>
                <c:pt idx="4930">
                  <c:v>1.0080519547851454</c:v>
                </c:pt>
                <c:pt idx="4931">
                  <c:v>1.0078481802961763</c:v>
                </c:pt>
                <c:pt idx="4932">
                  <c:v>1.0076444881755273</c:v>
                </c:pt>
                <c:pt idx="4933">
                  <c:v>1.007440878373334</c:v>
                </c:pt>
                <c:pt idx="4934">
                  <c:v>1.0072373508396628</c:v>
                </c:pt>
                <c:pt idx="4935">
                  <c:v>1.0070339055246833</c:v>
                </c:pt>
                <c:pt idx="4936">
                  <c:v>1.0068305423785988</c:v>
                </c:pt>
                <c:pt idx="4937">
                  <c:v>1.0066272613516127</c:v>
                </c:pt>
                <c:pt idx="4938">
                  <c:v>1.0064240623939966</c:v>
                </c:pt>
                <c:pt idx="4939">
                  <c:v>1.0062209454560567</c:v>
                </c:pt>
                <c:pt idx="4940">
                  <c:v>1.0060179104881675</c:v>
                </c:pt>
                <c:pt idx="4941">
                  <c:v>1.0058149574406685</c:v>
                </c:pt>
                <c:pt idx="4942">
                  <c:v>1.0056120862640716</c:v>
                </c:pt>
                <c:pt idx="4943">
                  <c:v>1.0054092969087851</c:v>
                </c:pt>
                <c:pt idx="4944">
                  <c:v>1.0052065893253201</c:v>
                </c:pt>
                <c:pt idx="4945">
                  <c:v>1.0050039634642214</c:v>
                </c:pt>
                <c:pt idx="4946">
                  <c:v>1.0048014192761379</c:v>
                </c:pt>
                <c:pt idx="4947">
                  <c:v>1.0045989567116482</c:v>
                </c:pt>
                <c:pt idx="4948">
                  <c:v>1.0043965757214348</c:v>
                </c:pt>
                <c:pt idx="4949">
                  <c:v>1.0041942762561789</c:v>
                </c:pt>
                <c:pt idx="4950">
                  <c:v>1.0039920582666662</c:v>
                </c:pt>
                <c:pt idx="4951">
                  <c:v>1.0037899217036808</c:v>
                </c:pt>
                <c:pt idx="4952">
                  <c:v>1.0035878665180415</c:v>
                </c:pt>
                <c:pt idx="4953">
                  <c:v>1.0033858926606358</c:v>
                </c:pt>
                <c:pt idx="4954">
                  <c:v>1.0031840000823158</c:v>
                </c:pt>
                <c:pt idx="4955">
                  <c:v>1.0029821887341064</c:v>
                </c:pt>
                <c:pt idx="4956">
                  <c:v>1.0027804585669282</c:v>
                </c:pt>
                <c:pt idx="4957">
                  <c:v>1.0025788095318398</c:v>
                </c:pt>
                <c:pt idx="4958">
                  <c:v>1.0023772415798993</c:v>
                </c:pt>
                <c:pt idx="4959">
                  <c:v>1.0021757546621983</c:v>
                </c:pt>
                <c:pt idx="4960">
                  <c:v>1.0019743487298982</c:v>
                </c:pt>
                <c:pt idx="4961">
                  <c:v>1.0017730237341591</c:v>
                </c:pt>
                <c:pt idx="4962">
                  <c:v>1.0015717796262449</c:v>
                </c:pt>
                <c:pt idx="4963">
                  <c:v>1.0013706163573841</c:v>
                </c:pt>
                <c:pt idx="4964">
                  <c:v>1.0011695338788742</c:v>
                </c:pt>
                <c:pt idx="4965">
                  <c:v>1.000968532142047</c:v>
                </c:pt>
                <c:pt idx="4966">
                  <c:v>1.0007676110983366</c:v>
                </c:pt>
                <c:pt idx="4967">
                  <c:v>1.0005667706991086</c:v>
                </c:pt>
                <c:pt idx="4968">
                  <c:v>1.0003660108958314</c:v>
                </c:pt>
                <c:pt idx="4969">
                  <c:v>1.0001653316400079</c:v>
                </c:pt>
                <c:pt idx="4970">
                  <c:v>0.99996473288317445</c:v>
                </c:pt>
                <c:pt idx="4971">
                  <c:v>0.99976421457686759</c:v>
                </c:pt>
                <c:pt idx="4972">
                  <c:v>0.99956377667276142</c:v>
                </c:pt>
                <c:pt idx="4973">
                  <c:v>0.99936341912246063</c:v>
                </c:pt>
                <c:pt idx="4974">
                  <c:v>0.99916314187767319</c:v>
                </c:pt>
                <c:pt idx="4975">
                  <c:v>0.99896294489014081</c:v>
                </c:pt>
                <c:pt idx="4976">
                  <c:v>0.99876282811160533</c:v>
                </c:pt>
                <c:pt idx="4977">
                  <c:v>0.99856279149387694</c:v>
                </c:pt>
                <c:pt idx="4978">
                  <c:v>0.99836283498880007</c:v>
                </c:pt>
                <c:pt idx="4979">
                  <c:v>0.99816295854825343</c:v>
                </c:pt>
                <c:pt idx="4980">
                  <c:v>0.99796316212418401</c:v>
                </c:pt>
                <c:pt idx="4981">
                  <c:v>0.99776344566853903</c:v>
                </c:pt>
                <c:pt idx="4982">
                  <c:v>0.99756380913329967</c:v>
                </c:pt>
                <c:pt idx="4983">
                  <c:v>0.99736425247051497</c:v>
                </c:pt>
                <c:pt idx="4984">
                  <c:v>0.99716477563226924</c:v>
                </c:pt>
                <c:pt idx="4985">
                  <c:v>0.99696537857068024</c:v>
                </c:pt>
                <c:pt idx="4986">
                  <c:v>0.99676606123786604</c:v>
                </c:pt>
                <c:pt idx="4987">
                  <c:v>0.99656682358604709</c:v>
                </c:pt>
                <c:pt idx="4988">
                  <c:v>0.99636766556744394</c:v>
                </c:pt>
                <c:pt idx="4989">
                  <c:v>0.99616858713431122</c:v>
                </c:pt>
                <c:pt idx="4990">
                  <c:v>0.99596958823900661</c:v>
                </c:pt>
                <c:pt idx="4991">
                  <c:v>0.99577066883378429</c:v>
                </c:pt>
                <c:pt idx="4992">
                  <c:v>0.99557182887110462</c:v>
                </c:pt>
                <c:pt idx="4993">
                  <c:v>0.99537306830332439</c:v>
                </c:pt>
                <c:pt idx="4994">
                  <c:v>0.99517438708293804</c:v>
                </c:pt>
                <c:pt idx="4995">
                  <c:v>0.99497578516243956</c:v>
                </c:pt>
                <c:pt idx="4996">
                  <c:v>0.99477726249435727</c:v>
                </c:pt>
                <c:pt idx="4997">
                  <c:v>0.99457881903125345</c:v>
                </c:pt>
                <c:pt idx="4998">
                  <c:v>0.99438045472572478</c:v>
                </c:pt>
                <c:pt idx="4999">
                  <c:v>0.99418216953047089</c:v>
                </c:pt>
                <c:pt idx="5000">
                  <c:v>0.99398396339812189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7-40D6-B244-F38A981252F3}"/>
            </c:ext>
          </c:extLst>
        </c:ser>
        <c:ser>
          <c:idx val="1"/>
          <c:order val="1"/>
          <c:tx>
            <c:strRef>
              <c:f>Limits!$B$6</c:f>
              <c:strCache>
                <c:ptCount val="1"/>
                <c:pt idx="0">
                  <c:v>Metallic Pipelines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2700" cap="rnd">
                <a:solidFill>
                  <a:schemeClr val="accent2"/>
                </a:solidFill>
                <a:round/>
                <a:headEnd type="none"/>
                <a:tailEnd type="none"/>
              </a:ln>
              <a:effectLst/>
            </c:spPr>
            <c:extLst>
              <c:ext xmlns:c16="http://schemas.microsoft.com/office/drawing/2014/chart" uri="{C3380CC4-5D6E-409C-BE32-E72D297353CC}">
                <c16:uniqueId val="{00000005-7BB7-40D6-B244-F38A981252F3}"/>
              </c:ext>
            </c:extLst>
          </c:dPt>
          <c:xVal>
            <c:numRef>
              <c:f>Limits!$E$6:$F$6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Limits!$A$20:$A$21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B7-40D6-B244-F38A981252F3}"/>
            </c:ext>
          </c:extLst>
        </c:ser>
        <c:ser>
          <c:idx val="2"/>
          <c:order val="2"/>
          <c:tx>
            <c:strRef>
              <c:f>Limits!$B$5</c:f>
              <c:strCache>
                <c:ptCount val="1"/>
                <c:pt idx="0">
                  <c:v>Comms Assets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Limits!$E$5:$F$5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Limits!$A$20:$A$21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B7-40D6-B244-F38A981252F3}"/>
            </c:ext>
          </c:extLst>
        </c:ser>
        <c:ser>
          <c:idx val="3"/>
          <c:order val="3"/>
          <c:tx>
            <c:strRef>
              <c:f>Limits!$B$4</c:f>
              <c:strCache>
                <c:ptCount val="1"/>
                <c:pt idx="0">
                  <c:v>Fences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Limits!$E$4:$F$4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Limits!$A$20:$A$21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BB7-40D6-B244-F38A98125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044472"/>
        <c:axId val="988046992"/>
      </c:scatterChart>
      <c:valAx>
        <c:axId val="988044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46992"/>
        <c:crosses val="autoZero"/>
        <c:crossBetween val="midCat"/>
      </c:valAx>
      <c:valAx>
        <c:axId val="98804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44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4925" cap="flat" cmpd="thickThin" algn="ctr">
      <a:solidFill>
        <a:schemeClr val="accent4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cid:image011.png@01DBB8E4.A5AF6070" TargetMode="External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247650</xdr:colOff>
      <xdr:row>3</xdr:row>
      <xdr:rowOff>171450</xdr:rowOff>
    </xdr:from>
    <xdr:to>
      <xdr:col>13</xdr:col>
      <xdr:colOff>504825</xdr:colOff>
      <xdr:row>7</xdr:row>
      <xdr:rowOff>3709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63775" y="752475"/>
          <a:ext cx="1476375" cy="587816"/>
        </a:xfrm>
        <a:prstGeom prst="rect">
          <a:avLst/>
        </a:prstGeom>
      </xdr:spPr>
    </xdr:pic>
    <xdr:clientData/>
  </xdr:twoCellAnchor>
  <xdr:twoCellAnchor editAs="oneCell">
    <xdr:from>
      <xdr:col>14</xdr:col>
      <xdr:colOff>133350</xdr:colOff>
      <xdr:row>4</xdr:row>
      <xdr:rowOff>114300</xdr:rowOff>
    </xdr:from>
    <xdr:to>
      <xdr:col>17</xdr:col>
      <xdr:colOff>9525</xdr:colOff>
      <xdr:row>6</xdr:row>
      <xdr:rowOff>44525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78275" y="885825"/>
          <a:ext cx="1704975" cy="311225"/>
        </a:xfrm>
        <a:prstGeom prst="rect">
          <a:avLst/>
        </a:prstGeom>
      </xdr:spPr>
    </xdr:pic>
    <xdr:clientData/>
  </xdr:twoCellAnchor>
  <xdr:twoCellAnchor editAs="oneCell">
    <xdr:from>
      <xdr:col>11</xdr:col>
      <xdr:colOff>266701</xdr:colOff>
      <xdr:row>10</xdr:row>
      <xdr:rowOff>180975</xdr:rowOff>
    </xdr:from>
    <xdr:to>
      <xdr:col>13</xdr:col>
      <xdr:colOff>466725</xdr:colOff>
      <xdr:row>13</xdr:row>
      <xdr:rowOff>303989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82826" y="2095500"/>
          <a:ext cx="1419224" cy="694514"/>
        </a:xfrm>
        <a:prstGeom prst="rect">
          <a:avLst/>
        </a:prstGeom>
      </xdr:spPr>
    </xdr:pic>
    <xdr:clientData/>
  </xdr:twoCellAnchor>
  <xdr:twoCellAnchor editAs="oneCell">
    <xdr:from>
      <xdr:col>14</xdr:col>
      <xdr:colOff>76200</xdr:colOff>
      <xdr:row>11</xdr:row>
      <xdr:rowOff>114300</xdr:rowOff>
    </xdr:from>
    <xdr:to>
      <xdr:col>15</xdr:col>
      <xdr:colOff>590706</xdr:colOff>
      <xdr:row>13</xdr:row>
      <xdr:rowOff>171511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621125" y="2219325"/>
          <a:ext cx="1124107" cy="438211"/>
        </a:xfrm>
        <a:prstGeom prst="rect">
          <a:avLst/>
        </a:prstGeom>
      </xdr:spPr>
    </xdr:pic>
    <xdr:clientData/>
  </xdr:twoCellAnchor>
  <xdr:twoCellAnchor editAs="oneCell">
    <xdr:from>
      <xdr:col>11</xdr:col>
      <xdr:colOff>304800</xdr:colOff>
      <xdr:row>14</xdr:row>
      <xdr:rowOff>104775</xdr:rowOff>
    </xdr:from>
    <xdr:to>
      <xdr:col>16</xdr:col>
      <xdr:colOff>180975</xdr:colOff>
      <xdr:row>18</xdr:row>
      <xdr:rowOff>26436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20925" y="2905125"/>
          <a:ext cx="2924175" cy="683661"/>
        </a:xfrm>
        <a:prstGeom prst="rect">
          <a:avLst/>
        </a:prstGeom>
      </xdr:spPr>
    </xdr:pic>
    <xdr:clientData/>
  </xdr:twoCellAnchor>
  <xdr:twoCellAnchor>
    <xdr:from>
      <xdr:col>4</xdr:col>
      <xdr:colOff>479612</xdr:colOff>
      <xdr:row>24</xdr:row>
      <xdr:rowOff>82924</xdr:rowOff>
    </xdr:from>
    <xdr:to>
      <xdr:col>4</xdr:col>
      <xdr:colOff>1128264</xdr:colOff>
      <xdr:row>27</xdr:row>
      <xdr:rowOff>148079</xdr:rowOff>
    </xdr:to>
    <xdr:grpSp>
      <xdr:nvGrpSpPr>
        <xdr:cNvPr id="10" name="Graphic 8" descr="Single gear outline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7137587" y="4940674"/>
          <a:ext cx="648652" cy="646180"/>
          <a:chOff x="8582025" y="647700"/>
          <a:chExt cx="648652" cy="647861"/>
        </a:xfrm>
        <a:solidFill>
          <a:schemeClr val="accent1">
            <a:lumMod val="60000"/>
            <a:lumOff val="40000"/>
            <a:alpha val="99000"/>
          </a:schemeClr>
        </a:solidFill>
      </xdr:grpSpPr>
      <xdr:sp macro="[0]!FitSoilModel2Layer" textlink="">
        <xdr:nvSpPr>
          <xdr:cNvPr id="11" name="Freeform: Shap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82025" y="647700"/>
            <a:ext cx="648652" cy="647861"/>
          </a:xfrm>
          <a:custGeom>
            <a:avLst/>
            <a:gdLst>
              <a:gd name="connsiteX0" fmla="*/ 91440 w 648652"/>
              <a:gd name="connsiteY0" fmla="*/ 454504 h 647861"/>
              <a:gd name="connsiteX1" fmla="*/ 67628 w 648652"/>
              <a:gd name="connsiteY1" fmla="*/ 525942 h 647861"/>
              <a:gd name="connsiteX2" fmla="*/ 121920 w 648652"/>
              <a:gd name="connsiteY2" fmla="*/ 580234 h 647861"/>
              <a:gd name="connsiteX3" fmla="*/ 193358 w 648652"/>
              <a:gd name="connsiteY3" fmla="*/ 556422 h 647861"/>
              <a:gd name="connsiteX4" fmla="*/ 253365 w 648652"/>
              <a:gd name="connsiteY4" fmla="*/ 581187 h 647861"/>
              <a:gd name="connsiteX5" fmla="*/ 286703 w 648652"/>
              <a:gd name="connsiteY5" fmla="*/ 647862 h 647861"/>
              <a:gd name="connsiteX6" fmla="*/ 362903 w 648652"/>
              <a:gd name="connsiteY6" fmla="*/ 647862 h 647861"/>
              <a:gd name="connsiteX7" fmla="*/ 396240 w 648652"/>
              <a:gd name="connsiteY7" fmla="*/ 581187 h 647861"/>
              <a:gd name="connsiteX8" fmla="*/ 455295 w 648652"/>
              <a:gd name="connsiteY8" fmla="*/ 556422 h 647861"/>
              <a:gd name="connsiteX9" fmla="*/ 526733 w 648652"/>
              <a:gd name="connsiteY9" fmla="*/ 580234 h 647861"/>
              <a:gd name="connsiteX10" fmla="*/ 581025 w 648652"/>
              <a:gd name="connsiteY10" fmla="*/ 525942 h 647861"/>
              <a:gd name="connsiteX11" fmla="*/ 557213 w 648652"/>
              <a:gd name="connsiteY11" fmla="*/ 454504 h 647861"/>
              <a:gd name="connsiteX12" fmla="*/ 581978 w 648652"/>
              <a:gd name="connsiteY12" fmla="*/ 394497 h 647861"/>
              <a:gd name="connsiteX13" fmla="*/ 648653 w 648652"/>
              <a:gd name="connsiteY13" fmla="*/ 361159 h 647861"/>
              <a:gd name="connsiteX14" fmla="*/ 648653 w 648652"/>
              <a:gd name="connsiteY14" fmla="*/ 284959 h 647861"/>
              <a:gd name="connsiteX15" fmla="*/ 581025 w 648652"/>
              <a:gd name="connsiteY15" fmla="*/ 252574 h 647861"/>
              <a:gd name="connsiteX16" fmla="*/ 556260 w 648652"/>
              <a:gd name="connsiteY16" fmla="*/ 193519 h 647861"/>
              <a:gd name="connsiteX17" fmla="*/ 580073 w 648652"/>
              <a:gd name="connsiteY17" fmla="*/ 122082 h 647861"/>
              <a:gd name="connsiteX18" fmla="*/ 525780 w 648652"/>
              <a:gd name="connsiteY18" fmla="*/ 67789 h 647861"/>
              <a:gd name="connsiteX19" fmla="*/ 454343 w 648652"/>
              <a:gd name="connsiteY19" fmla="*/ 91602 h 647861"/>
              <a:gd name="connsiteX20" fmla="*/ 394335 w 648652"/>
              <a:gd name="connsiteY20" fmla="*/ 66837 h 647861"/>
              <a:gd name="connsiteX21" fmla="*/ 361950 w 648652"/>
              <a:gd name="connsiteY21" fmla="*/ 0 h 647861"/>
              <a:gd name="connsiteX22" fmla="*/ 285750 w 648652"/>
              <a:gd name="connsiteY22" fmla="*/ 0 h 647861"/>
              <a:gd name="connsiteX23" fmla="*/ 252413 w 648652"/>
              <a:gd name="connsiteY23" fmla="*/ 66675 h 647861"/>
              <a:gd name="connsiteX24" fmla="*/ 193358 w 648652"/>
              <a:gd name="connsiteY24" fmla="*/ 91440 h 647861"/>
              <a:gd name="connsiteX25" fmla="*/ 121920 w 648652"/>
              <a:gd name="connsiteY25" fmla="*/ 67628 h 647861"/>
              <a:gd name="connsiteX26" fmla="*/ 67628 w 648652"/>
              <a:gd name="connsiteY26" fmla="*/ 121920 h 647861"/>
              <a:gd name="connsiteX27" fmla="*/ 91440 w 648652"/>
              <a:gd name="connsiteY27" fmla="*/ 193358 h 647861"/>
              <a:gd name="connsiteX28" fmla="*/ 66675 w 648652"/>
              <a:gd name="connsiteY28" fmla="*/ 253365 h 647861"/>
              <a:gd name="connsiteX29" fmla="*/ 0 w 648652"/>
              <a:gd name="connsiteY29" fmla="*/ 285750 h 647861"/>
              <a:gd name="connsiteX30" fmla="*/ 0 w 648652"/>
              <a:gd name="connsiteY30" fmla="*/ 361950 h 647861"/>
              <a:gd name="connsiteX31" fmla="*/ 66675 w 648652"/>
              <a:gd name="connsiteY31" fmla="*/ 395288 h 647861"/>
              <a:gd name="connsiteX32" fmla="*/ 91440 w 648652"/>
              <a:gd name="connsiteY32" fmla="*/ 454504 h 647861"/>
              <a:gd name="connsiteX33" fmla="*/ 19050 w 648652"/>
              <a:gd name="connsiteY33" fmla="*/ 297790 h 647861"/>
              <a:gd name="connsiteX34" fmla="*/ 75000 w 648652"/>
              <a:gd name="connsiteY34" fmla="*/ 270605 h 647861"/>
              <a:gd name="connsiteX35" fmla="*/ 82782 w 648652"/>
              <a:gd name="connsiteY35" fmla="*/ 266795 h 647861"/>
              <a:gd name="connsiteX36" fmla="*/ 85058 w 648652"/>
              <a:gd name="connsiteY36" fmla="*/ 258451 h 647861"/>
              <a:gd name="connsiteX37" fmla="*/ 108137 w 648652"/>
              <a:gd name="connsiteY37" fmla="*/ 202587 h 647861"/>
              <a:gd name="connsiteX38" fmla="*/ 112147 w 648652"/>
              <a:gd name="connsiteY38" fmla="*/ 195291 h 647861"/>
              <a:gd name="connsiteX39" fmla="*/ 109518 w 648652"/>
              <a:gd name="connsiteY39" fmla="*/ 187385 h 647861"/>
              <a:gd name="connsiteX40" fmla="*/ 89421 w 648652"/>
              <a:gd name="connsiteY40" fmla="*/ 127102 h 647861"/>
              <a:gd name="connsiteX41" fmla="*/ 127073 w 648652"/>
              <a:gd name="connsiteY41" fmla="*/ 89440 h 647861"/>
              <a:gd name="connsiteX42" fmla="*/ 187338 w 648652"/>
              <a:gd name="connsiteY42" fmla="*/ 109538 h 647861"/>
              <a:gd name="connsiteX43" fmla="*/ 195482 w 648652"/>
              <a:gd name="connsiteY43" fmla="*/ 112252 h 647861"/>
              <a:gd name="connsiteX44" fmla="*/ 202911 w 648652"/>
              <a:gd name="connsiteY44" fmla="*/ 107947 h 647861"/>
              <a:gd name="connsiteX45" fmla="*/ 257432 w 648652"/>
              <a:gd name="connsiteY45" fmla="*/ 85087 h 647861"/>
              <a:gd name="connsiteX46" fmla="*/ 265652 w 648652"/>
              <a:gd name="connsiteY46" fmla="*/ 82848 h 647861"/>
              <a:gd name="connsiteX47" fmla="*/ 269462 w 648652"/>
              <a:gd name="connsiteY47" fmla="*/ 75228 h 647861"/>
              <a:gd name="connsiteX48" fmla="*/ 297542 w 648652"/>
              <a:gd name="connsiteY48" fmla="*/ 19050 h 647861"/>
              <a:gd name="connsiteX49" fmla="*/ 350044 w 648652"/>
              <a:gd name="connsiteY49" fmla="*/ 19050 h 647861"/>
              <a:gd name="connsiteX50" fmla="*/ 377190 w 648652"/>
              <a:gd name="connsiteY50" fmla="*/ 75057 h 647861"/>
              <a:gd name="connsiteX51" fmla="*/ 381000 w 648652"/>
              <a:gd name="connsiteY51" fmla="*/ 82829 h 647861"/>
              <a:gd name="connsiteX52" fmla="*/ 389344 w 648652"/>
              <a:gd name="connsiteY52" fmla="*/ 85106 h 647861"/>
              <a:gd name="connsiteX53" fmla="*/ 445189 w 648652"/>
              <a:gd name="connsiteY53" fmla="*/ 108194 h 647861"/>
              <a:gd name="connsiteX54" fmla="*/ 452495 w 648652"/>
              <a:gd name="connsiteY54" fmla="*/ 112214 h 647861"/>
              <a:gd name="connsiteX55" fmla="*/ 460400 w 648652"/>
              <a:gd name="connsiteY55" fmla="*/ 109576 h 647861"/>
              <a:gd name="connsiteX56" fmla="*/ 520665 w 648652"/>
              <a:gd name="connsiteY56" fmla="*/ 89478 h 647861"/>
              <a:gd name="connsiteX57" fmla="*/ 558317 w 648652"/>
              <a:gd name="connsiteY57" fmla="*/ 127140 h 647861"/>
              <a:gd name="connsiteX58" fmla="*/ 538220 w 648652"/>
              <a:gd name="connsiteY58" fmla="*/ 187423 h 647861"/>
              <a:gd name="connsiteX59" fmla="*/ 535505 w 648652"/>
              <a:gd name="connsiteY59" fmla="*/ 195567 h 647861"/>
              <a:gd name="connsiteX60" fmla="*/ 539810 w 648652"/>
              <a:gd name="connsiteY60" fmla="*/ 202987 h 647861"/>
              <a:gd name="connsiteX61" fmla="*/ 562670 w 648652"/>
              <a:gd name="connsiteY61" fmla="*/ 257527 h 647861"/>
              <a:gd name="connsiteX62" fmla="*/ 564966 w 648652"/>
              <a:gd name="connsiteY62" fmla="*/ 265938 h 647861"/>
              <a:gd name="connsiteX63" fmla="*/ 572824 w 648652"/>
              <a:gd name="connsiteY63" fmla="*/ 269700 h 647861"/>
              <a:gd name="connsiteX64" fmla="*/ 629603 w 648652"/>
              <a:gd name="connsiteY64" fmla="*/ 296913 h 647861"/>
              <a:gd name="connsiteX65" fmla="*/ 629603 w 648652"/>
              <a:gd name="connsiteY65" fmla="*/ 349367 h 647861"/>
              <a:gd name="connsiteX66" fmla="*/ 573453 w 648652"/>
              <a:gd name="connsiteY66" fmla="*/ 377447 h 647861"/>
              <a:gd name="connsiteX67" fmla="*/ 565833 w 648652"/>
              <a:gd name="connsiteY67" fmla="*/ 381257 h 647861"/>
              <a:gd name="connsiteX68" fmla="*/ 563594 w 648652"/>
              <a:gd name="connsiteY68" fmla="*/ 389468 h 647861"/>
              <a:gd name="connsiteX69" fmla="*/ 540515 w 648652"/>
              <a:gd name="connsiteY69" fmla="*/ 445332 h 647861"/>
              <a:gd name="connsiteX70" fmla="*/ 536505 w 648652"/>
              <a:gd name="connsiteY70" fmla="*/ 452628 h 647861"/>
              <a:gd name="connsiteX71" fmla="*/ 539134 w 648652"/>
              <a:gd name="connsiteY71" fmla="*/ 460534 h 647861"/>
              <a:gd name="connsiteX72" fmla="*/ 559232 w 648652"/>
              <a:gd name="connsiteY72" fmla="*/ 520817 h 647861"/>
              <a:gd name="connsiteX73" fmla="*/ 521580 w 648652"/>
              <a:gd name="connsiteY73" fmla="*/ 558479 h 647861"/>
              <a:gd name="connsiteX74" fmla="*/ 461315 w 648652"/>
              <a:gd name="connsiteY74" fmla="*/ 538382 h 647861"/>
              <a:gd name="connsiteX75" fmla="*/ 453171 w 648652"/>
              <a:gd name="connsiteY75" fmla="*/ 535667 h 647861"/>
              <a:gd name="connsiteX76" fmla="*/ 445741 w 648652"/>
              <a:gd name="connsiteY76" fmla="*/ 539972 h 647861"/>
              <a:gd name="connsiteX77" fmla="*/ 391211 w 648652"/>
              <a:gd name="connsiteY77" fmla="*/ 562832 h 647861"/>
              <a:gd name="connsiteX78" fmla="*/ 383000 w 648652"/>
              <a:gd name="connsiteY78" fmla="*/ 565071 h 647861"/>
              <a:gd name="connsiteX79" fmla="*/ 379190 w 648652"/>
              <a:gd name="connsiteY79" fmla="*/ 572691 h 647861"/>
              <a:gd name="connsiteX80" fmla="*/ 351111 w 648652"/>
              <a:gd name="connsiteY80" fmla="*/ 628888 h 647861"/>
              <a:gd name="connsiteX81" fmla="*/ 298494 w 648652"/>
              <a:gd name="connsiteY81" fmla="*/ 628888 h 647861"/>
              <a:gd name="connsiteX82" fmla="*/ 270424 w 648652"/>
              <a:gd name="connsiteY82" fmla="*/ 572691 h 647861"/>
              <a:gd name="connsiteX83" fmla="*/ 266614 w 648652"/>
              <a:gd name="connsiteY83" fmla="*/ 565071 h 647861"/>
              <a:gd name="connsiteX84" fmla="*/ 258394 w 648652"/>
              <a:gd name="connsiteY84" fmla="*/ 562832 h 647861"/>
              <a:gd name="connsiteX85" fmla="*/ 202559 w 648652"/>
              <a:gd name="connsiteY85" fmla="*/ 539744 h 647861"/>
              <a:gd name="connsiteX86" fmla="*/ 195253 w 648652"/>
              <a:gd name="connsiteY86" fmla="*/ 535724 h 647861"/>
              <a:gd name="connsiteX87" fmla="*/ 187347 w 648652"/>
              <a:gd name="connsiteY87" fmla="*/ 538363 h 647861"/>
              <a:gd name="connsiteX88" fmla="*/ 127083 w 648652"/>
              <a:gd name="connsiteY88" fmla="*/ 558460 h 647861"/>
              <a:gd name="connsiteX89" fmla="*/ 89430 w 648652"/>
              <a:gd name="connsiteY89" fmla="*/ 520798 h 647861"/>
              <a:gd name="connsiteX90" fmla="*/ 109538 w 648652"/>
              <a:gd name="connsiteY90" fmla="*/ 460534 h 647861"/>
              <a:gd name="connsiteX91" fmla="*/ 112243 w 648652"/>
              <a:gd name="connsiteY91" fmla="*/ 452390 h 647861"/>
              <a:gd name="connsiteX92" fmla="*/ 107947 w 648652"/>
              <a:gd name="connsiteY92" fmla="*/ 444960 h 647861"/>
              <a:gd name="connsiteX93" fmla="*/ 85087 w 648652"/>
              <a:gd name="connsiteY93" fmla="*/ 390420 h 647861"/>
              <a:gd name="connsiteX94" fmla="*/ 82839 w 648652"/>
              <a:gd name="connsiteY94" fmla="*/ 382210 h 647861"/>
              <a:gd name="connsiteX95" fmla="*/ 75219 w 648652"/>
              <a:gd name="connsiteY95" fmla="*/ 378400 h 647861"/>
              <a:gd name="connsiteX96" fmla="*/ 19050 w 648652"/>
              <a:gd name="connsiteY96" fmla="*/ 350320 h 6478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</a:cxnLst>
            <a:rect l="l" t="t" r="r" b="b"/>
            <a:pathLst>
              <a:path w="648652" h="647861">
                <a:moveTo>
                  <a:pt x="91440" y="454504"/>
                </a:moveTo>
                <a:lnTo>
                  <a:pt x="67628" y="525942"/>
                </a:lnTo>
                <a:lnTo>
                  <a:pt x="121920" y="580234"/>
                </a:lnTo>
                <a:lnTo>
                  <a:pt x="193358" y="556422"/>
                </a:lnTo>
                <a:cubicBezTo>
                  <a:pt x="212309" y="567022"/>
                  <a:pt x="232453" y="575336"/>
                  <a:pt x="253365" y="581187"/>
                </a:cubicBezTo>
                <a:lnTo>
                  <a:pt x="286703" y="647862"/>
                </a:lnTo>
                <a:lnTo>
                  <a:pt x="362903" y="647862"/>
                </a:lnTo>
                <a:lnTo>
                  <a:pt x="396240" y="581187"/>
                </a:lnTo>
                <a:cubicBezTo>
                  <a:pt x="416907" y="575505"/>
                  <a:pt x="436756" y="567181"/>
                  <a:pt x="455295" y="556422"/>
                </a:cubicBezTo>
                <a:lnTo>
                  <a:pt x="526733" y="580234"/>
                </a:lnTo>
                <a:lnTo>
                  <a:pt x="581025" y="525942"/>
                </a:lnTo>
                <a:lnTo>
                  <a:pt x="557213" y="454504"/>
                </a:lnTo>
                <a:cubicBezTo>
                  <a:pt x="567808" y="435551"/>
                  <a:pt x="576122" y="415407"/>
                  <a:pt x="581978" y="394497"/>
                </a:cubicBezTo>
                <a:lnTo>
                  <a:pt x="648653" y="361159"/>
                </a:lnTo>
                <a:lnTo>
                  <a:pt x="648653" y="284959"/>
                </a:lnTo>
                <a:lnTo>
                  <a:pt x="581025" y="252574"/>
                </a:lnTo>
                <a:cubicBezTo>
                  <a:pt x="575339" y="231908"/>
                  <a:pt x="567015" y="212060"/>
                  <a:pt x="556260" y="193519"/>
                </a:cubicBezTo>
                <a:lnTo>
                  <a:pt x="580073" y="122082"/>
                </a:lnTo>
                <a:lnTo>
                  <a:pt x="525780" y="67789"/>
                </a:lnTo>
                <a:lnTo>
                  <a:pt x="454343" y="91602"/>
                </a:lnTo>
                <a:cubicBezTo>
                  <a:pt x="435391" y="81002"/>
                  <a:pt x="415247" y="72688"/>
                  <a:pt x="394335" y="66837"/>
                </a:cubicBezTo>
                <a:lnTo>
                  <a:pt x="361950" y="0"/>
                </a:lnTo>
                <a:lnTo>
                  <a:pt x="285750" y="0"/>
                </a:lnTo>
                <a:lnTo>
                  <a:pt x="252413" y="66675"/>
                </a:lnTo>
                <a:cubicBezTo>
                  <a:pt x="231745" y="72357"/>
                  <a:pt x="211896" y="80681"/>
                  <a:pt x="193358" y="91440"/>
                </a:cubicBezTo>
                <a:lnTo>
                  <a:pt x="121920" y="67628"/>
                </a:lnTo>
                <a:lnTo>
                  <a:pt x="67628" y="121920"/>
                </a:lnTo>
                <a:lnTo>
                  <a:pt x="91440" y="193358"/>
                </a:lnTo>
                <a:cubicBezTo>
                  <a:pt x="80844" y="212311"/>
                  <a:pt x="72531" y="232455"/>
                  <a:pt x="66675" y="253365"/>
                </a:cubicBezTo>
                <a:lnTo>
                  <a:pt x="0" y="285750"/>
                </a:lnTo>
                <a:lnTo>
                  <a:pt x="0" y="361950"/>
                </a:lnTo>
                <a:lnTo>
                  <a:pt x="66675" y="395288"/>
                </a:lnTo>
                <a:cubicBezTo>
                  <a:pt x="72348" y="416009"/>
                  <a:pt x="80672" y="435913"/>
                  <a:pt x="91440" y="454504"/>
                </a:cubicBezTo>
                <a:close/>
                <a:moveTo>
                  <a:pt x="19050" y="297790"/>
                </a:moveTo>
                <a:lnTo>
                  <a:pt x="75000" y="270605"/>
                </a:lnTo>
                <a:lnTo>
                  <a:pt x="82782" y="266795"/>
                </a:lnTo>
                <a:lnTo>
                  <a:pt x="85058" y="258451"/>
                </a:lnTo>
                <a:cubicBezTo>
                  <a:pt x="90527" y="238987"/>
                  <a:pt x="98273" y="220236"/>
                  <a:pt x="108137" y="202587"/>
                </a:cubicBezTo>
                <a:lnTo>
                  <a:pt x="112147" y="195291"/>
                </a:lnTo>
                <a:lnTo>
                  <a:pt x="109518" y="187385"/>
                </a:lnTo>
                <a:lnTo>
                  <a:pt x="89421" y="127102"/>
                </a:lnTo>
                <a:lnTo>
                  <a:pt x="127073" y="89440"/>
                </a:lnTo>
                <a:lnTo>
                  <a:pt x="187338" y="109538"/>
                </a:lnTo>
                <a:lnTo>
                  <a:pt x="195482" y="112252"/>
                </a:lnTo>
                <a:lnTo>
                  <a:pt x="202911" y="107947"/>
                </a:lnTo>
                <a:cubicBezTo>
                  <a:pt x="220026" y="98012"/>
                  <a:pt x="238351" y="90328"/>
                  <a:pt x="257432" y="85087"/>
                </a:cubicBezTo>
                <a:lnTo>
                  <a:pt x="265652" y="82848"/>
                </a:lnTo>
                <a:lnTo>
                  <a:pt x="269462" y="75228"/>
                </a:lnTo>
                <a:lnTo>
                  <a:pt x="297542" y="19050"/>
                </a:lnTo>
                <a:lnTo>
                  <a:pt x="350044" y="19050"/>
                </a:lnTo>
                <a:lnTo>
                  <a:pt x="377190" y="75057"/>
                </a:lnTo>
                <a:lnTo>
                  <a:pt x="381000" y="82829"/>
                </a:lnTo>
                <a:lnTo>
                  <a:pt x="389344" y="85106"/>
                </a:lnTo>
                <a:cubicBezTo>
                  <a:pt x="408801" y="90583"/>
                  <a:pt x="427545" y="98332"/>
                  <a:pt x="445189" y="108194"/>
                </a:cubicBezTo>
                <a:lnTo>
                  <a:pt x="452495" y="112214"/>
                </a:lnTo>
                <a:lnTo>
                  <a:pt x="460400" y="109576"/>
                </a:lnTo>
                <a:lnTo>
                  <a:pt x="520665" y="89478"/>
                </a:lnTo>
                <a:lnTo>
                  <a:pt x="558317" y="127140"/>
                </a:lnTo>
                <a:lnTo>
                  <a:pt x="538220" y="187423"/>
                </a:lnTo>
                <a:lnTo>
                  <a:pt x="535505" y="195567"/>
                </a:lnTo>
                <a:lnTo>
                  <a:pt x="539810" y="202987"/>
                </a:lnTo>
                <a:cubicBezTo>
                  <a:pt x="549750" y="220106"/>
                  <a:pt x="557434" y="238438"/>
                  <a:pt x="562670" y="257527"/>
                </a:cubicBezTo>
                <a:lnTo>
                  <a:pt x="564966" y="265938"/>
                </a:lnTo>
                <a:lnTo>
                  <a:pt x="572824" y="269700"/>
                </a:lnTo>
                <a:lnTo>
                  <a:pt x="629603" y="296913"/>
                </a:lnTo>
                <a:lnTo>
                  <a:pt x="629603" y="349367"/>
                </a:lnTo>
                <a:lnTo>
                  <a:pt x="573453" y="377447"/>
                </a:lnTo>
                <a:lnTo>
                  <a:pt x="565833" y="381257"/>
                </a:lnTo>
                <a:lnTo>
                  <a:pt x="563594" y="389468"/>
                </a:lnTo>
                <a:cubicBezTo>
                  <a:pt x="558124" y="408931"/>
                  <a:pt x="550377" y="427682"/>
                  <a:pt x="540515" y="445332"/>
                </a:cubicBezTo>
                <a:lnTo>
                  <a:pt x="536505" y="452628"/>
                </a:lnTo>
                <a:lnTo>
                  <a:pt x="539134" y="460534"/>
                </a:lnTo>
                <a:lnTo>
                  <a:pt x="559232" y="520817"/>
                </a:lnTo>
                <a:lnTo>
                  <a:pt x="521580" y="558479"/>
                </a:lnTo>
                <a:lnTo>
                  <a:pt x="461315" y="538382"/>
                </a:lnTo>
                <a:lnTo>
                  <a:pt x="453171" y="535667"/>
                </a:lnTo>
                <a:lnTo>
                  <a:pt x="445741" y="539972"/>
                </a:lnTo>
                <a:cubicBezTo>
                  <a:pt x="428625" y="549909"/>
                  <a:pt x="410296" y="557593"/>
                  <a:pt x="391211" y="562832"/>
                </a:cubicBezTo>
                <a:lnTo>
                  <a:pt x="383000" y="565071"/>
                </a:lnTo>
                <a:lnTo>
                  <a:pt x="379190" y="572691"/>
                </a:lnTo>
                <a:lnTo>
                  <a:pt x="351111" y="628888"/>
                </a:lnTo>
                <a:lnTo>
                  <a:pt x="298494" y="628888"/>
                </a:lnTo>
                <a:lnTo>
                  <a:pt x="270424" y="572691"/>
                </a:lnTo>
                <a:lnTo>
                  <a:pt x="266614" y="565071"/>
                </a:lnTo>
                <a:lnTo>
                  <a:pt x="258394" y="562832"/>
                </a:lnTo>
                <a:cubicBezTo>
                  <a:pt x="238940" y="557355"/>
                  <a:pt x="220199" y="549606"/>
                  <a:pt x="202559" y="539744"/>
                </a:cubicBezTo>
                <a:lnTo>
                  <a:pt x="195253" y="535724"/>
                </a:lnTo>
                <a:lnTo>
                  <a:pt x="187347" y="538363"/>
                </a:lnTo>
                <a:lnTo>
                  <a:pt x="127083" y="558460"/>
                </a:lnTo>
                <a:lnTo>
                  <a:pt x="89430" y="520798"/>
                </a:lnTo>
                <a:lnTo>
                  <a:pt x="109538" y="460534"/>
                </a:lnTo>
                <a:lnTo>
                  <a:pt x="112243" y="452390"/>
                </a:lnTo>
                <a:lnTo>
                  <a:pt x="107947" y="444960"/>
                </a:lnTo>
                <a:cubicBezTo>
                  <a:pt x="98005" y="427843"/>
                  <a:pt x="90321" y="409511"/>
                  <a:pt x="85087" y="390420"/>
                </a:cubicBezTo>
                <a:lnTo>
                  <a:pt x="82839" y="382210"/>
                </a:lnTo>
                <a:lnTo>
                  <a:pt x="75219" y="378400"/>
                </a:lnTo>
                <a:lnTo>
                  <a:pt x="19050" y="350320"/>
                </a:lnTo>
                <a:close/>
              </a:path>
            </a:pathLst>
          </a:custGeom>
          <a:solidFill>
            <a:schemeClr val="accent1">
              <a:lumMod val="60000"/>
              <a:lumOff val="40000"/>
              <a:alpha val="99000"/>
            </a:schemeClr>
          </a:solidFill>
          <a:ln w="9525" cap="flat">
            <a:solidFill>
              <a:schemeClr val="accent4">
                <a:lumMod val="60000"/>
                <a:lumOff val="40000"/>
              </a:schemeClr>
            </a:solidFill>
            <a:prstDash val="solid"/>
            <a:miter/>
          </a:ln>
        </xdr:spPr>
        <xdr:txBody>
          <a:bodyPr rtlCol="0" anchor="ctr"/>
          <a:lstStyle/>
          <a:p>
            <a:endParaRPr lang="en-GB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  <xdr:sp macro="[0]!FitSoilModel2Layer" textlink="">
        <xdr:nvSpPr>
          <xdr:cNvPr id="12" name="Freeform: Shap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/>
        </xdr:nvSpPr>
        <xdr:spPr>
          <a:xfrm>
            <a:off x="8791575" y="857411"/>
            <a:ext cx="228600" cy="228600"/>
          </a:xfrm>
          <a:custGeom>
            <a:avLst/>
            <a:gdLst>
              <a:gd name="connsiteX0" fmla="*/ 114300 w 228600"/>
              <a:gd name="connsiteY0" fmla="*/ 228600 h 228600"/>
              <a:gd name="connsiteX1" fmla="*/ 228600 w 228600"/>
              <a:gd name="connsiteY1" fmla="*/ 114300 h 228600"/>
              <a:gd name="connsiteX2" fmla="*/ 114300 w 228600"/>
              <a:gd name="connsiteY2" fmla="*/ 0 h 228600"/>
              <a:gd name="connsiteX3" fmla="*/ 0 w 228600"/>
              <a:gd name="connsiteY3" fmla="*/ 114300 h 228600"/>
              <a:gd name="connsiteX4" fmla="*/ 114300 w 228600"/>
              <a:gd name="connsiteY4" fmla="*/ 228600 h 228600"/>
              <a:gd name="connsiteX5" fmla="*/ 114300 w 228600"/>
              <a:gd name="connsiteY5" fmla="*/ 18983 h 228600"/>
              <a:gd name="connsiteX6" fmla="*/ 209550 w 228600"/>
              <a:gd name="connsiteY6" fmla="*/ 114233 h 228600"/>
              <a:gd name="connsiteX7" fmla="*/ 114300 w 228600"/>
              <a:gd name="connsiteY7" fmla="*/ 209483 h 228600"/>
              <a:gd name="connsiteX8" fmla="*/ 19050 w 228600"/>
              <a:gd name="connsiteY8" fmla="*/ 114233 h 228600"/>
              <a:gd name="connsiteX9" fmla="*/ 114300 w 228600"/>
              <a:gd name="connsiteY9" fmla="*/ 18983 h 228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228600" h="228600">
                <a:moveTo>
                  <a:pt x="114300" y="228600"/>
                </a:moveTo>
                <a:cubicBezTo>
                  <a:pt x="177426" y="228600"/>
                  <a:pt x="228600" y="177426"/>
                  <a:pt x="228600" y="114300"/>
                </a:cubicBezTo>
                <a:cubicBezTo>
                  <a:pt x="228600" y="51174"/>
                  <a:pt x="177426" y="0"/>
                  <a:pt x="114300" y="0"/>
                </a:cubicBezTo>
                <a:cubicBezTo>
                  <a:pt x="51174" y="0"/>
                  <a:pt x="0" y="51174"/>
                  <a:pt x="0" y="114300"/>
                </a:cubicBezTo>
                <a:cubicBezTo>
                  <a:pt x="199" y="177344"/>
                  <a:pt x="51256" y="228401"/>
                  <a:pt x="114300" y="228600"/>
                </a:cubicBezTo>
                <a:close/>
                <a:moveTo>
                  <a:pt x="114300" y="18983"/>
                </a:moveTo>
                <a:cubicBezTo>
                  <a:pt x="166905" y="18983"/>
                  <a:pt x="209550" y="61629"/>
                  <a:pt x="209550" y="114233"/>
                </a:cubicBezTo>
                <a:cubicBezTo>
                  <a:pt x="209550" y="166838"/>
                  <a:pt x="166905" y="209483"/>
                  <a:pt x="114300" y="209483"/>
                </a:cubicBezTo>
                <a:cubicBezTo>
                  <a:pt x="61695" y="209483"/>
                  <a:pt x="19050" y="166838"/>
                  <a:pt x="19050" y="114233"/>
                </a:cubicBezTo>
                <a:cubicBezTo>
                  <a:pt x="19119" y="61656"/>
                  <a:pt x="61723" y="19052"/>
                  <a:pt x="114300" y="18983"/>
                </a:cubicBezTo>
                <a:close/>
              </a:path>
            </a:pathLst>
          </a:custGeom>
          <a:solidFill>
            <a:schemeClr val="accent1">
              <a:lumMod val="60000"/>
              <a:lumOff val="40000"/>
              <a:alpha val="99000"/>
            </a:schemeClr>
          </a:solidFill>
          <a:ln w="9525" cap="flat">
            <a:solidFill>
              <a:schemeClr val="accent4">
                <a:lumMod val="60000"/>
                <a:lumOff val="40000"/>
              </a:schemeClr>
            </a:solidFill>
            <a:prstDash val="solid"/>
            <a:miter/>
          </a:ln>
        </xdr:spPr>
        <xdr:txBody>
          <a:bodyPr rtlCol="0" anchor="ctr"/>
          <a:lstStyle/>
          <a:p>
            <a:endParaRPr lang="en-GB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endParaRPr>
          </a:p>
        </xdr:txBody>
      </xdr:sp>
    </xdr:grpSp>
    <xdr:clientData/>
  </xdr:twoCellAnchor>
  <xdr:twoCellAnchor editAs="oneCell">
    <xdr:from>
      <xdr:col>12</xdr:col>
      <xdr:colOff>134470</xdr:colOff>
      <xdr:row>19</xdr:row>
      <xdr:rowOff>44824</xdr:rowOff>
    </xdr:from>
    <xdr:to>
      <xdr:col>16</xdr:col>
      <xdr:colOff>532719</xdr:colOff>
      <xdr:row>23</xdr:row>
      <xdr:rowOff>77191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825382" y="3944471"/>
          <a:ext cx="2818719" cy="7943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451691</xdr:colOff>
      <xdr:row>18</xdr:row>
      <xdr:rowOff>14654</xdr:rowOff>
    </xdr:from>
    <xdr:to>
      <xdr:col>10</xdr:col>
      <xdr:colOff>153269</xdr:colOff>
      <xdr:row>22</xdr:row>
      <xdr:rowOff>172916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pSpPr/>
      </xdr:nvGrpSpPr>
      <xdr:grpSpPr>
        <a:xfrm>
          <a:off x="7328741" y="3919904"/>
          <a:ext cx="311178" cy="920262"/>
          <a:chOff x="9140552" y="5033596"/>
          <a:chExt cx="309714" cy="920262"/>
        </a:xfrm>
      </xdr:grpSpPr>
      <xdr:cxnSp macro="">
        <xdr:nvCxnSpPr>
          <xdr:cNvPr id="9" name="Straight Connector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9173308" y="5124536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CxnSpPr/>
        </xdr:nvCxnSpPr>
        <xdr:spPr>
          <a:xfrm>
            <a:off x="9154602" y="5355377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9175549" y="5575012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CxnSpPr/>
        </xdr:nvCxnSpPr>
        <xdr:spPr>
          <a:xfrm>
            <a:off x="9156843" y="5783441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CxnSpPr/>
        </xdr:nvCxnSpPr>
        <xdr:spPr>
          <a:xfrm flipH="1">
            <a:off x="9140552" y="5209442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 flipH="1">
            <a:off x="9161068" y="5427786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 flipH="1">
            <a:off x="9159602" y="5638800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CxnSpPr/>
        </xdr:nvCxnSpPr>
        <xdr:spPr>
          <a:xfrm flipH="1">
            <a:off x="9183048" y="5033596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CxnSpPr/>
        </xdr:nvCxnSpPr>
        <xdr:spPr>
          <a:xfrm flipH="1">
            <a:off x="9284160" y="5867400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343240</xdr:colOff>
      <xdr:row>25</xdr:row>
      <xdr:rowOff>2526</xdr:rowOff>
    </xdr:from>
    <xdr:to>
      <xdr:col>10</xdr:col>
      <xdr:colOff>289286</xdr:colOff>
      <xdr:row>27</xdr:row>
      <xdr:rowOff>58482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pSpPr/>
      </xdr:nvGrpSpPr>
      <xdr:grpSpPr>
        <a:xfrm>
          <a:off x="7220290" y="5241276"/>
          <a:ext cx="555646" cy="436956"/>
          <a:chOff x="9207944" y="6374423"/>
          <a:chExt cx="554182" cy="446809"/>
        </a:xfrm>
      </xdr:grpSpPr>
      <xdr:cxnSp macro="">
        <xdr:nvCxnSpPr>
          <xdr:cNvPr id="25" name="Straight Connector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9207944" y="6560927"/>
            <a:ext cx="554182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CxnSpPr/>
        </xdr:nvCxnSpPr>
        <xdr:spPr>
          <a:xfrm>
            <a:off x="9273887" y="6690813"/>
            <a:ext cx="432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CxnSpPr/>
        </xdr:nvCxnSpPr>
        <xdr:spPr>
          <a:xfrm>
            <a:off x="9330305" y="6821232"/>
            <a:ext cx="324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CxnSpPr/>
        </xdr:nvCxnSpPr>
        <xdr:spPr>
          <a:xfrm flipH="1" flipV="1">
            <a:off x="9488366" y="6374423"/>
            <a:ext cx="3600" cy="181574"/>
          </a:xfrm>
          <a:prstGeom prst="line">
            <a:avLst/>
          </a:prstGeom>
          <a:ln w="254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626928</xdr:colOff>
      <xdr:row>4</xdr:row>
      <xdr:rowOff>23924</xdr:rowOff>
    </xdr:from>
    <xdr:to>
      <xdr:col>6</xdr:col>
      <xdr:colOff>918540</xdr:colOff>
      <xdr:row>5</xdr:row>
      <xdr:rowOff>135078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/>
      </xdr:nvGrpSpPr>
      <xdr:grpSpPr>
        <a:xfrm rot="5400000">
          <a:off x="4665269" y="919533"/>
          <a:ext cx="311179" cy="920262"/>
          <a:chOff x="9140552" y="5033596"/>
          <a:chExt cx="309714" cy="920262"/>
        </a:xfrm>
      </xdr:grpSpPr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CxnSpPr/>
        </xdr:nvCxnSpPr>
        <xdr:spPr>
          <a:xfrm>
            <a:off x="9173308" y="5124536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CxnSpPr/>
        </xdr:nvCxnSpPr>
        <xdr:spPr>
          <a:xfrm>
            <a:off x="9154602" y="5355377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CxnSpPr/>
        </xdr:nvCxnSpPr>
        <xdr:spPr>
          <a:xfrm>
            <a:off x="9175549" y="5575012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300-000025000000}"/>
              </a:ext>
            </a:extLst>
          </xdr:cNvPr>
          <xdr:cNvCxnSpPr/>
        </xdr:nvCxnSpPr>
        <xdr:spPr>
          <a:xfrm>
            <a:off x="9156843" y="5783441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CxnSpPr/>
        </xdr:nvCxnSpPr>
        <xdr:spPr>
          <a:xfrm flipH="1">
            <a:off x="9140552" y="5209442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CxnSpPr/>
        </xdr:nvCxnSpPr>
        <xdr:spPr>
          <a:xfrm flipH="1">
            <a:off x="9161068" y="5427786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CxnSpPr/>
        </xdr:nvCxnSpPr>
        <xdr:spPr>
          <a:xfrm flipH="1">
            <a:off x="9159602" y="5638800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CxnSpPr/>
        </xdr:nvCxnSpPr>
        <xdr:spPr>
          <a:xfrm flipH="1">
            <a:off x="9183048" y="5033596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CxnSpPr/>
        </xdr:nvCxnSpPr>
        <xdr:spPr>
          <a:xfrm flipH="1">
            <a:off x="9284160" y="5867400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925286</xdr:colOff>
      <xdr:row>14</xdr:row>
      <xdr:rowOff>122218</xdr:rowOff>
    </xdr:from>
    <xdr:to>
      <xdr:col>13</xdr:col>
      <xdr:colOff>571501</xdr:colOff>
      <xdr:row>28</xdr:row>
      <xdr:rowOff>121228</xdr:rowOff>
    </xdr:to>
    <xdr:sp macro="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6150429" y="3265468"/>
          <a:ext cx="3279322" cy="2706831"/>
        </a:xfrm>
        <a:prstGeom prst="roundRect">
          <a:avLst/>
        </a:prstGeom>
        <a:noFill/>
        <a:ln w="25400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15</xdr:col>
      <xdr:colOff>18555</xdr:colOff>
      <xdr:row>14</xdr:row>
      <xdr:rowOff>139536</xdr:rowOff>
    </xdr:from>
    <xdr:to>
      <xdr:col>19</xdr:col>
      <xdr:colOff>598714</xdr:colOff>
      <xdr:row>28</xdr:row>
      <xdr:rowOff>138546</xdr:rowOff>
    </xdr:to>
    <xdr:sp macro="" textlink="">
      <xdr:nvSpPr>
        <xdr:cNvPr id="74" name="Rectangle: Rounded Corners 73" hidden="1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9734055" y="3990357"/>
          <a:ext cx="3029445" cy="2693225"/>
        </a:xfrm>
        <a:prstGeom prst="roundRect">
          <a:avLst/>
        </a:prstGeom>
        <a:noFill/>
        <a:ln w="25400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21</xdr:col>
      <xdr:colOff>15091</xdr:colOff>
      <xdr:row>14</xdr:row>
      <xdr:rowOff>136072</xdr:rowOff>
    </xdr:from>
    <xdr:to>
      <xdr:col>26</xdr:col>
      <xdr:colOff>205591</xdr:colOff>
      <xdr:row>28</xdr:row>
      <xdr:rowOff>135082</xdr:rowOff>
    </xdr:to>
    <xdr:sp macro="" textlink="">
      <xdr:nvSpPr>
        <xdr:cNvPr id="75" name="Rectangle: Rounded Corners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12792198" y="3986893"/>
          <a:ext cx="3252107" cy="2693225"/>
        </a:xfrm>
        <a:prstGeom prst="roundRect">
          <a:avLst/>
        </a:prstGeom>
        <a:noFill/>
        <a:ln w="25400" cap="flat" cmpd="sng" algn="ctr">
          <a:solidFill>
            <a:schemeClr val="accent5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319370</xdr:colOff>
      <xdr:row>9</xdr:row>
      <xdr:rowOff>177138</xdr:rowOff>
    </xdr:from>
    <xdr:to>
      <xdr:col>4</xdr:col>
      <xdr:colOff>293078</xdr:colOff>
      <xdr:row>13</xdr:row>
      <xdr:rowOff>7327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2833970" y="2348838"/>
          <a:ext cx="583308" cy="592189"/>
          <a:chOff x="2249435" y="5230788"/>
          <a:chExt cx="757281" cy="717177"/>
        </a:xfrm>
      </xdr:grpSpPr>
      <xdr:sp macro="" textlink="">
        <xdr:nvSpPr>
          <xdr:cNvPr id="76" name="Oval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2249435" y="5230788"/>
            <a:ext cx="757281" cy="717177"/>
          </a:xfrm>
          <a:prstGeom prst="ellipse">
            <a:avLst/>
          </a:prstGeom>
          <a:noFill/>
          <a:ln w="25400" cap="flat" cmpd="sng" algn="ctr">
            <a:solidFill>
              <a:schemeClr val="accent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2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xdr:sp macro="" textlink="">
        <xdr:nvSpPr>
          <xdr:cNvPr id="79" name="Freeform: Shape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2356184" y="5364717"/>
            <a:ext cx="541421" cy="440755"/>
          </a:xfrm>
          <a:custGeom>
            <a:avLst/>
            <a:gdLst>
              <a:gd name="connsiteX0" fmla="*/ 0 w 541421"/>
              <a:gd name="connsiteY0" fmla="*/ 250020 h 440755"/>
              <a:gd name="connsiteX1" fmla="*/ 165434 w 541421"/>
              <a:gd name="connsiteY1" fmla="*/ 4375 h 440755"/>
              <a:gd name="connsiteX2" fmla="*/ 370973 w 541421"/>
              <a:gd name="connsiteY2" fmla="*/ 435507 h 440755"/>
              <a:gd name="connsiteX3" fmla="*/ 541421 w 541421"/>
              <a:gd name="connsiteY3" fmla="*/ 204901 h 44075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541421" h="440755">
                <a:moveTo>
                  <a:pt x="0" y="250020"/>
                </a:moveTo>
                <a:cubicBezTo>
                  <a:pt x="51802" y="111740"/>
                  <a:pt x="103605" y="-26539"/>
                  <a:pt x="165434" y="4375"/>
                </a:cubicBezTo>
                <a:cubicBezTo>
                  <a:pt x="227263" y="35289"/>
                  <a:pt x="308309" y="402086"/>
                  <a:pt x="370973" y="435507"/>
                </a:cubicBezTo>
                <a:cubicBezTo>
                  <a:pt x="433637" y="468928"/>
                  <a:pt x="487529" y="336914"/>
                  <a:pt x="541421" y="204901"/>
                </a:cubicBezTo>
              </a:path>
            </a:pathLst>
          </a:custGeom>
          <a:noFill/>
          <a:ln>
            <a:solidFill>
              <a:schemeClr val="accent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3</xdr:col>
      <xdr:colOff>435024</xdr:colOff>
      <xdr:row>18</xdr:row>
      <xdr:rowOff>13607</xdr:rowOff>
    </xdr:from>
    <xdr:to>
      <xdr:col>4</xdr:col>
      <xdr:colOff>136603</xdr:colOff>
      <xdr:row>22</xdr:row>
      <xdr:rowOff>171869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2949624" y="3918857"/>
          <a:ext cx="311179" cy="920262"/>
          <a:chOff x="9140552" y="5033596"/>
          <a:chExt cx="309714" cy="920262"/>
        </a:xfrm>
      </xdr:grpSpPr>
      <xdr:cxnSp macro="">
        <xdr:nvCxnSpPr>
          <xdr:cNvPr id="82" name="Straight Connector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CxnSpPr/>
        </xdr:nvCxnSpPr>
        <xdr:spPr>
          <a:xfrm>
            <a:off x="9173308" y="5124536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3" name="Straight Connector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CxnSpPr/>
        </xdr:nvCxnSpPr>
        <xdr:spPr>
          <a:xfrm>
            <a:off x="9154602" y="5355377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4" name="Straight Connector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CxnSpPr/>
        </xdr:nvCxnSpPr>
        <xdr:spPr>
          <a:xfrm>
            <a:off x="9175549" y="5575012"/>
            <a:ext cx="268941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/>
        </xdr:nvCxnSpPr>
        <xdr:spPr>
          <a:xfrm>
            <a:off x="9156843" y="5783441"/>
            <a:ext cx="271958" cy="78441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/>
        </xdr:nvCxnSpPr>
        <xdr:spPr>
          <a:xfrm flipH="1">
            <a:off x="9140552" y="5209442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CxnSpPr/>
        </xdr:nvCxnSpPr>
        <xdr:spPr>
          <a:xfrm flipH="1">
            <a:off x="9161068" y="5427786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8" name="Straight Connector 87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CxnSpPr/>
        </xdr:nvCxnSpPr>
        <xdr:spPr>
          <a:xfrm flipH="1">
            <a:off x="9159602" y="5638800"/>
            <a:ext cx="289198" cy="139212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9" name="Straight Connector 88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CxnSpPr/>
        </xdr:nvCxnSpPr>
        <xdr:spPr>
          <a:xfrm flipH="1">
            <a:off x="9183048" y="5033596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90" name="Straight Connector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CxnSpPr/>
        </xdr:nvCxnSpPr>
        <xdr:spPr>
          <a:xfrm flipH="1">
            <a:off x="9284160" y="5867400"/>
            <a:ext cx="136798" cy="86458"/>
          </a:xfrm>
          <a:prstGeom prst="line">
            <a:avLst/>
          </a:prstGeom>
          <a:ln w="38100"/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326571</xdr:colOff>
      <xdr:row>24</xdr:row>
      <xdr:rowOff>182126</xdr:rowOff>
    </xdr:from>
    <xdr:to>
      <xdr:col>4</xdr:col>
      <xdr:colOff>272618</xdr:colOff>
      <xdr:row>27</xdr:row>
      <xdr:rowOff>57435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GrpSpPr/>
      </xdr:nvGrpSpPr>
      <xdr:grpSpPr>
        <a:xfrm>
          <a:off x="2841171" y="5230376"/>
          <a:ext cx="555647" cy="446809"/>
          <a:chOff x="9207944" y="6374423"/>
          <a:chExt cx="554182" cy="446809"/>
        </a:xfrm>
      </xdr:grpSpPr>
      <xdr:cxnSp macro="">
        <xdr:nvCxnSpPr>
          <xdr:cNvPr id="92" name="Straight Connector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CxnSpPr/>
        </xdr:nvCxnSpPr>
        <xdr:spPr>
          <a:xfrm>
            <a:off x="9207944" y="6560927"/>
            <a:ext cx="554182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CxnSpPr/>
        </xdr:nvCxnSpPr>
        <xdr:spPr>
          <a:xfrm>
            <a:off x="9273887" y="6690813"/>
            <a:ext cx="432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Straight Connector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CxnSpPr/>
        </xdr:nvCxnSpPr>
        <xdr:spPr>
          <a:xfrm>
            <a:off x="9330305" y="6821232"/>
            <a:ext cx="324000" cy="0"/>
          </a:xfrm>
          <a:prstGeom prst="line">
            <a:avLst/>
          </a:prstGeom>
          <a:ln w="3810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Straight Connector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CxnSpPr/>
        </xdr:nvCxnSpPr>
        <xdr:spPr>
          <a:xfrm flipH="1" flipV="1">
            <a:off x="9488366" y="6374423"/>
            <a:ext cx="3600" cy="181574"/>
          </a:xfrm>
          <a:prstGeom prst="line">
            <a:avLst/>
          </a:prstGeom>
          <a:ln w="31750">
            <a:solidFill>
              <a:schemeClr val="accent2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294408</xdr:colOff>
      <xdr:row>5</xdr:row>
      <xdr:rowOff>55666</xdr:rowOff>
    </xdr:from>
    <xdr:to>
      <xdr:col>10</xdr:col>
      <xdr:colOff>311726</xdr:colOff>
      <xdr:row>9</xdr:row>
      <xdr:rowOff>173182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CxnSpPr/>
      </xdr:nvCxnSpPr>
      <xdr:spPr>
        <a:xfrm>
          <a:off x="6078681" y="2185802"/>
          <a:ext cx="17318" cy="896835"/>
        </a:xfrm>
        <a:prstGeom prst="straightConnector1">
          <a:avLst/>
        </a:prstGeom>
        <a:ln w="76200">
          <a:solidFill>
            <a:schemeClr val="tx1"/>
          </a:solidFill>
          <a:tailEnd type="stealt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333900</xdr:colOff>
      <xdr:row>17</xdr:row>
      <xdr:rowOff>0</xdr:rowOff>
    </xdr:from>
    <xdr:to>
      <xdr:col>16</xdr:col>
      <xdr:colOff>279947</xdr:colOff>
      <xdr:row>27</xdr:row>
      <xdr:rowOff>44874</xdr:rowOff>
    </xdr:to>
    <xdr:grpSp>
      <xdr:nvGrpSpPr>
        <xdr:cNvPr id="16" name="Group 15" hidden="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11163825" y="3705225"/>
          <a:ext cx="555647" cy="1959399"/>
          <a:chOff x="10430400" y="3731559"/>
          <a:chExt cx="551165" cy="1961080"/>
        </a:xfrm>
      </xdr:grpSpPr>
      <xdr:grpSp>
        <xdr:nvGrpSpPr>
          <xdr:cNvPr id="3" name="ConfigPic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pSpPr/>
        </xdr:nvGrpSpPr>
        <xdr:grpSpPr>
          <a:xfrm>
            <a:off x="10430400" y="3947919"/>
            <a:ext cx="551165" cy="1744720"/>
            <a:chOff x="10430400" y="3947919"/>
            <a:chExt cx="551165" cy="1744720"/>
          </a:xfrm>
        </xdr:grpSpPr>
        <xdr:grpSp>
          <xdr:nvGrpSpPr>
            <xdr:cNvPr id="43" name="Group 42" hidden="1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GrpSpPr/>
          </xdr:nvGrpSpPr>
          <xdr:grpSpPr>
            <a:xfrm>
              <a:off x="10552457" y="3947919"/>
              <a:ext cx="300512" cy="920262"/>
              <a:chOff x="9140552" y="5033596"/>
              <a:chExt cx="309714" cy="920262"/>
            </a:xfrm>
          </xdr:grpSpPr>
          <xdr:cxnSp macro="">
            <xdr:nvCxnSpPr>
              <xdr:cNvPr id="44" name="Straight Connector 43" hidden="1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CxnSpPr/>
            </xdr:nvCxnSpPr>
            <xdr:spPr>
              <a:xfrm>
                <a:off x="9173308" y="5124536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45" name="Straight Connector 44" hidden="1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/>
            </xdr:nvCxnSpPr>
            <xdr:spPr>
              <a:xfrm>
                <a:off x="9154602" y="5355377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 hidden="1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CxnSpPr/>
            </xdr:nvCxnSpPr>
            <xdr:spPr>
              <a:xfrm>
                <a:off x="9175549" y="5575012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 hidden="1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CxnSpPr/>
            </xdr:nvCxnSpPr>
            <xdr:spPr>
              <a:xfrm>
                <a:off x="9156843" y="5783441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48" name="Straight Connector 47" hidden="1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CxnSpPr/>
            </xdr:nvCxnSpPr>
            <xdr:spPr>
              <a:xfrm flipH="1">
                <a:off x="9140552" y="5209442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 hidden="1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CxnSpPr/>
            </xdr:nvCxnSpPr>
            <xdr:spPr>
              <a:xfrm flipH="1">
                <a:off x="9161068" y="5427786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0" name="Straight Connector 49" hidden="1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CxnSpPr/>
            </xdr:nvCxnSpPr>
            <xdr:spPr>
              <a:xfrm flipH="1">
                <a:off x="9159602" y="5638800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1" name="Straight Connector 50" hidden="1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CxnSpPr/>
            </xdr:nvCxnSpPr>
            <xdr:spPr>
              <a:xfrm flipH="1">
                <a:off x="9183048" y="5033596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52" name="Straight Connector 51" hidden="1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CxnSpPr/>
            </xdr:nvCxnSpPr>
            <xdr:spPr>
              <a:xfrm flipH="1">
                <a:off x="9284160" y="5867400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53" name="Group 52" hidden="1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GrpSpPr/>
          </xdr:nvGrpSpPr>
          <xdr:grpSpPr>
            <a:xfrm>
              <a:off x="10430400" y="5245830"/>
              <a:ext cx="551165" cy="446809"/>
              <a:chOff x="9207944" y="6374423"/>
              <a:chExt cx="554182" cy="446809"/>
            </a:xfrm>
          </xdr:grpSpPr>
          <xdr:cxnSp macro="">
            <xdr:nvCxnSpPr>
              <xdr:cNvPr id="54" name="Straight Connector 53" hidden="1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CxnSpPr/>
            </xdr:nvCxnSpPr>
            <xdr:spPr>
              <a:xfrm>
                <a:off x="9207944" y="6560927"/>
                <a:ext cx="554182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5" name="Straight Connector 54" hidden="1">
                <a:extLst>
                  <a:ext uri="{FF2B5EF4-FFF2-40B4-BE49-F238E27FC236}">
                    <a16:creationId xmlns:a16="http://schemas.microsoft.com/office/drawing/2014/main" id="{00000000-0008-0000-0300-000037000000}"/>
                  </a:ext>
                </a:extLst>
              </xdr:cNvPr>
              <xdr:cNvCxnSpPr/>
            </xdr:nvCxnSpPr>
            <xdr:spPr>
              <a:xfrm>
                <a:off x="9273887" y="6690813"/>
                <a:ext cx="432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6" name="Straight Connector 55" hidden="1">
                <a:extLst>
                  <a:ext uri="{FF2B5EF4-FFF2-40B4-BE49-F238E27FC236}">
                    <a16:creationId xmlns:a16="http://schemas.microsoft.com/office/drawing/2014/main" id="{00000000-0008-0000-0300-000038000000}"/>
                  </a:ext>
                </a:extLst>
              </xdr:cNvPr>
              <xdr:cNvCxnSpPr/>
            </xdr:nvCxnSpPr>
            <xdr:spPr>
              <a:xfrm>
                <a:off x="9330305" y="6821232"/>
                <a:ext cx="324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7" name="Straight Connector 56" hidden="1">
                <a:extLst>
                  <a:ext uri="{FF2B5EF4-FFF2-40B4-BE49-F238E27FC236}">
                    <a16:creationId xmlns:a16="http://schemas.microsoft.com/office/drawing/2014/main" id="{00000000-0008-0000-0300-000039000000}"/>
                  </a:ext>
                </a:extLst>
              </xdr:cNvPr>
              <xdr:cNvCxnSpPr/>
            </xdr:nvCxnSpPr>
            <xdr:spPr>
              <a:xfrm flipH="1" flipV="1">
                <a:off x="9488366" y="6374423"/>
                <a:ext cx="3600" cy="181574"/>
              </a:xfrm>
              <a:prstGeom prst="line">
                <a:avLst/>
              </a:prstGeom>
              <a:ln w="254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6" name="Straight Connector 5" hidden="1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/>
        </xdr:nvCxnSpPr>
        <xdr:spPr>
          <a:xfrm flipV="1">
            <a:off x="10712824" y="3731559"/>
            <a:ext cx="0" cy="201706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8" name="Straight Connector 7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CxnSpPr/>
        </xdr:nvCxnSpPr>
        <xdr:spPr>
          <a:xfrm flipV="1">
            <a:off x="10712824" y="4863353"/>
            <a:ext cx="0" cy="414618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347382</xdr:colOff>
      <xdr:row>16</xdr:row>
      <xdr:rowOff>190500</xdr:rowOff>
    </xdr:from>
    <xdr:to>
      <xdr:col>22</xdr:col>
      <xdr:colOff>293429</xdr:colOff>
      <xdr:row>27</xdr:row>
      <xdr:rowOff>33668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14834907" y="3705225"/>
          <a:ext cx="555647" cy="1948193"/>
          <a:chOff x="10430400" y="3731559"/>
          <a:chExt cx="551165" cy="1961080"/>
        </a:xfrm>
      </xdr:grpSpPr>
      <xdr:grpSp>
        <xdr:nvGrpSpPr>
          <xdr:cNvPr id="21" name="ConfigPic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10430400" y="3947919"/>
            <a:ext cx="551165" cy="1744720"/>
            <a:chOff x="10430400" y="3947919"/>
            <a:chExt cx="551165" cy="1744720"/>
          </a:xfrm>
        </xdr:grpSpPr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GrpSpPr/>
          </xdr:nvGrpSpPr>
          <xdr:grpSpPr>
            <a:xfrm>
              <a:off x="10552457" y="3947919"/>
              <a:ext cx="300512" cy="920262"/>
              <a:chOff x="9140552" y="5033596"/>
              <a:chExt cx="309714" cy="920262"/>
            </a:xfrm>
          </xdr:grpSpPr>
          <xdr:cxnSp macro="">
            <xdr:nvCxnSpPr>
              <xdr:cNvPr id="99" name="Straight Connector 98">
                <a:extLst>
                  <a:ext uri="{FF2B5EF4-FFF2-40B4-BE49-F238E27FC236}">
                    <a16:creationId xmlns:a16="http://schemas.microsoft.com/office/drawing/2014/main" id="{00000000-0008-0000-0300-000063000000}"/>
                  </a:ext>
                </a:extLst>
              </xdr:cNvPr>
              <xdr:cNvCxnSpPr/>
            </xdr:nvCxnSpPr>
            <xdr:spPr>
              <a:xfrm>
                <a:off x="9173308" y="5124536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0" name="Straight Connector 99">
                <a:extLst>
                  <a:ext uri="{FF2B5EF4-FFF2-40B4-BE49-F238E27FC236}">
                    <a16:creationId xmlns:a16="http://schemas.microsoft.com/office/drawing/2014/main" id="{00000000-0008-0000-0300-000064000000}"/>
                  </a:ext>
                </a:extLst>
              </xdr:cNvPr>
              <xdr:cNvCxnSpPr/>
            </xdr:nvCxnSpPr>
            <xdr:spPr>
              <a:xfrm>
                <a:off x="9154602" y="5355377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1" name="Straight Connector 100">
                <a:extLst>
                  <a:ext uri="{FF2B5EF4-FFF2-40B4-BE49-F238E27FC236}">
                    <a16:creationId xmlns:a16="http://schemas.microsoft.com/office/drawing/2014/main" id="{00000000-0008-0000-0300-000065000000}"/>
                  </a:ext>
                </a:extLst>
              </xdr:cNvPr>
              <xdr:cNvCxnSpPr/>
            </xdr:nvCxnSpPr>
            <xdr:spPr>
              <a:xfrm>
                <a:off x="9175549" y="5575012"/>
                <a:ext cx="268941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2" name="Straight Connector 101">
                <a:extLst>
                  <a:ext uri="{FF2B5EF4-FFF2-40B4-BE49-F238E27FC236}">
                    <a16:creationId xmlns:a16="http://schemas.microsoft.com/office/drawing/2014/main" id="{00000000-0008-0000-0300-000066000000}"/>
                  </a:ext>
                </a:extLst>
              </xdr:cNvPr>
              <xdr:cNvCxnSpPr/>
            </xdr:nvCxnSpPr>
            <xdr:spPr>
              <a:xfrm>
                <a:off x="9156843" y="5783441"/>
                <a:ext cx="271958" cy="78441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3" name="Straight Connector 102">
                <a:extLst>
                  <a:ext uri="{FF2B5EF4-FFF2-40B4-BE49-F238E27FC236}">
                    <a16:creationId xmlns:a16="http://schemas.microsoft.com/office/drawing/2014/main" id="{00000000-0008-0000-0300-000067000000}"/>
                  </a:ext>
                </a:extLst>
              </xdr:cNvPr>
              <xdr:cNvCxnSpPr/>
            </xdr:nvCxnSpPr>
            <xdr:spPr>
              <a:xfrm flipH="1">
                <a:off x="9140552" y="5209442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4" name="Straight Connector 103">
                <a:extLst>
                  <a:ext uri="{FF2B5EF4-FFF2-40B4-BE49-F238E27FC236}">
                    <a16:creationId xmlns:a16="http://schemas.microsoft.com/office/drawing/2014/main" id="{00000000-0008-0000-0300-000068000000}"/>
                  </a:ext>
                </a:extLst>
              </xdr:cNvPr>
              <xdr:cNvCxnSpPr/>
            </xdr:nvCxnSpPr>
            <xdr:spPr>
              <a:xfrm flipH="1">
                <a:off x="9161068" y="5427786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5" name="Straight Connector 104">
                <a:extLst>
                  <a:ext uri="{FF2B5EF4-FFF2-40B4-BE49-F238E27FC236}">
                    <a16:creationId xmlns:a16="http://schemas.microsoft.com/office/drawing/2014/main" id="{00000000-0008-0000-0300-000069000000}"/>
                  </a:ext>
                </a:extLst>
              </xdr:cNvPr>
              <xdr:cNvCxnSpPr/>
            </xdr:nvCxnSpPr>
            <xdr:spPr>
              <a:xfrm flipH="1">
                <a:off x="9159602" y="5638800"/>
                <a:ext cx="289198" cy="139212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6" name="Straight Connector 105">
                <a:extLst>
                  <a:ext uri="{FF2B5EF4-FFF2-40B4-BE49-F238E27FC236}">
                    <a16:creationId xmlns:a16="http://schemas.microsoft.com/office/drawing/2014/main" id="{00000000-0008-0000-0300-00006A000000}"/>
                  </a:ext>
                </a:extLst>
              </xdr:cNvPr>
              <xdr:cNvCxnSpPr/>
            </xdr:nvCxnSpPr>
            <xdr:spPr>
              <a:xfrm flipH="1">
                <a:off x="9183048" y="5033596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  <xdr:cxnSp macro="">
            <xdr:nvCxnSpPr>
              <xdr:cNvPr id="107" name="Straight Connector 106">
                <a:extLst>
                  <a:ext uri="{FF2B5EF4-FFF2-40B4-BE49-F238E27FC236}">
                    <a16:creationId xmlns:a16="http://schemas.microsoft.com/office/drawing/2014/main" id="{00000000-0008-0000-0300-00006B000000}"/>
                  </a:ext>
                </a:extLst>
              </xdr:cNvPr>
              <xdr:cNvCxnSpPr/>
            </xdr:nvCxnSpPr>
            <xdr:spPr>
              <a:xfrm flipH="1">
                <a:off x="9284160" y="5867400"/>
                <a:ext cx="136798" cy="86458"/>
              </a:xfrm>
              <a:prstGeom prst="line">
                <a:avLst/>
              </a:prstGeom>
              <a:ln w="38100"/>
            </xdr:spPr>
            <xdr:style>
              <a:lnRef idx="2">
                <a:schemeClr val="accent2"/>
              </a:lnRef>
              <a:fillRef idx="0">
                <a:schemeClr val="accent2"/>
              </a:fillRef>
              <a:effectRef idx="1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GrpSpPr/>
          </xdr:nvGrpSpPr>
          <xdr:grpSpPr>
            <a:xfrm>
              <a:off x="10430400" y="5245830"/>
              <a:ext cx="551165" cy="446809"/>
              <a:chOff x="9207944" y="6374423"/>
              <a:chExt cx="554182" cy="446809"/>
            </a:xfrm>
          </xdr:grpSpPr>
          <xdr:cxnSp macro="">
            <xdr:nvCxnSpPr>
              <xdr:cNvPr id="77" name="Straight Connector 76">
                <a:extLst>
                  <a:ext uri="{FF2B5EF4-FFF2-40B4-BE49-F238E27FC236}">
                    <a16:creationId xmlns:a16="http://schemas.microsoft.com/office/drawing/2014/main" id="{00000000-0008-0000-0300-00004D000000}"/>
                  </a:ext>
                </a:extLst>
              </xdr:cNvPr>
              <xdr:cNvCxnSpPr/>
            </xdr:nvCxnSpPr>
            <xdr:spPr>
              <a:xfrm>
                <a:off x="9207944" y="6560927"/>
                <a:ext cx="554182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8" name="Straight Connector 77">
                <a:extLst>
                  <a:ext uri="{FF2B5EF4-FFF2-40B4-BE49-F238E27FC236}">
                    <a16:creationId xmlns:a16="http://schemas.microsoft.com/office/drawing/2014/main" id="{00000000-0008-0000-0300-00004E000000}"/>
                  </a:ext>
                </a:extLst>
              </xdr:cNvPr>
              <xdr:cNvCxnSpPr/>
            </xdr:nvCxnSpPr>
            <xdr:spPr>
              <a:xfrm>
                <a:off x="9273887" y="6690813"/>
                <a:ext cx="432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6" name="Straight Connector 95">
                <a:extLst>
                  <a:ext uri="{FF2B5EF4-FFF2-40B4-BE49-F238E27FC236}">
                    <a16:creationId xmlns:a16="http://schemas.microsoft.com/office/drawing/2014/main" id="{00000000-0008-0000-0300-000060000000}"/>
                  </a:ext>
                </a:extLst>
              </xdr:cNvPr>
              <xdr:cNvCxnSpPr/>
            </xdr:nvCxnSpPr>
            <xdr:spPr>
              <a:xfrm>
                <a:off x="9330305" y="6821232"/>
                <a:ext cx="324000" cy="0"/>
              </a:xfrm>
              <a:prstGeom prst="line">
                <a:avLst/>
              </a:prstGeom>
              <a:ln w="381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8" name="Straight Connector 97">
                <a:extLst>
                  <a:ext uri="{FF2B5EF4-FFF2-40B4-BE49-F238E27FC236}">
                    <a16:creationId xmlns:a16="http://schemas.microsoft.com/office/drawing/2014/main" id="{00000000-0008-0000-0300-000062000000}"/>
                  </a:ext>
                </a:extLst>
              </xdr:cNvPr>
              <xdr:cNvCxnSpPr/>
            </xdr:nvCxnSpPr>
            <xdr:spPr>
              <a:xfrm flipH="1" flipV="1">
                <a:off x="9488366" y="6374423"/>
                <a:ext cx="3600" cy="181574"/>
              </a:xfrm>
              <a:prstGeom prst="line">
                <a:avLst/>
              </a:prstGeom>
              <a:ln w="25400">
                <a:solidFill>
                  <a:schemeClr val="accent2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CxnSpPr/>
        </xdr:nvCxnSpPr>
        <xdr:spPr>
          <a:xfrm flipV="1">
            <a:off x="10712824" y="3731559"/>
            <a:ext cx="0" cy="201706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CxnSpPr/>
        </xdr:nvCxnSpPr>
        <xdr:spPr>
          <a:xfrm flipV="1">
            <a:off x="10712824" y="4863353"/>
            <a:ext cx="0" cy="414618"/>
          </a:xfrm>
          <a:prstGeom prst="line">
            <a:avLst/>
          </a:prstGeom>
        </xdr:spPr>
        <xdr:style>
          <a:lnRef idx="2">
            <a:schemeClr val="accent2"/>
          </a:lnRef>
          <a:fillRef idx="0">
            <a:schemeClr val="accent2"/>
          </a:fillRef>
          <a:effectRef idx="1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67235</xdr:colOff>
      <xdr:row>36</xdr:row>
      <xdr:rowOff>140073</xdr:rowOff>
    </xdr:from>
    <xdr:to>
      <xdr:col>15</xdr:col>
      <xdr:colOff>168087</xdr:colOff>
      <xdr:row>42</xdr:row>
      <xdr:rowOff>22411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0287560" y="7493373"/>
          <a:ext cx="710452" cy="1025338"/>
          <a:chOff x="10998574" y="7087720"/>
          <a:chExt cx="750793" cy="958103"/>
        </a:xfrm>
      </xdr:grpSpPr>
      <xdr:pic macro="[4]!Set_Rg">
        <xdr:nvPicPr>
          <xdr:cNvPr id="5" name="Graphic 4" descr="Assign Rg Value">
            <a:extLst>
              <a:ext uri="{FF2B5EF4-FFF2-40B4-BE49-F238E27FC236}">
                <a16:creationId xmlns:a16="http://schemas.microsoft.com/office/drawing/2014/main" id="{00000000-0008-0000-0300-000005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82618" y="7087720"/>
            <a:ext cx="610720" cy="610720"/>
          </a:xfrm>
          <a:prstGeom prst="rect">
            <a:avLst/>
          </a:prstGeom>
        </xdr:spPr>
      </xdr:pic>
      <xdr:sp macro="[0]!Set_Rg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 txBox="1"/>
        </xdr:nvSpPr>
        <xdr:spPr>
          <a:xfrm>
            <a:off x="10998574" y="7558366"/>
            <a:ext cx="750793" cy="4874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 b="1">
                <a:solidFill>
                  <a:schemeClr val="accent2"/>
                </a:solidFill>
              </a:rPr>
              <a:t>Assign</a:t>
            </a:r>
            <a:r>
              <a:rPr lang="en-AU" sz="1100" b="1" baseline="0">
                <a:solidFill>
                  <a:schemeClr val="accent2"/>
                </a:solidFill>
              </a:rPr>
              <a:t> </a:t>
            </a:r>
          </a:p>
          <a:p>
            <a:pPr algn="ctr"/>
            <a:r>
              <a:rPr lang="en-AU" sz="1100" b="1" baseline="0">
                <a:solidFill>
                  <a:schemeClr val="accent2"/>
                </a:solidFill>
              </a:rPr>
              <a:t>Rg Value</a:t>
            </a:r>
            <a:endParaRPr lang="en-AU" sz="1100" b="1">
              <a:solidFill>
                <a:schemeClr val="accent2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3</xdr:row>
      <xdr:rowOff>1</xdr:rowOff>
    </xdr:from>
    <xdr:to>
      <xdr:col>37</xdr:col>
      <xdr:colOff>268942</xdr:colOff>
      <xdr:row>7</xdr:row>
      <xdr:rowOff>29795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60706" y="571501"/>
          <a:ext cx="3294529" cy="791794"/>
        </a:xfrm>
        <a:prstGeom prst="rect">
          <a:avLst/>
        </a:prstGeom>
      </xdr:spPr>
    </xdr:pic>
    <xdr:clientData/>
  </xdr:twoCellAnchor>
  <xdr:twoCellAnchor editAs="oneCell">
    <xdr:from>
      <xdr:col>5</xdr:col>
      <xdr:colOff>54429</xdr:colOff>
      <xdr:row>37</xdr:row>
      <xdr:rowOff>0</xdr:rowOff>
    </xdr:from>
    <xdr:to>
      <xdr:col>7</xdr:col>
      <xdr:colOff>128070</xdr:colOff>
      <xdr:row>38</xdr:row>
      <xdr:rowOff>163286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7143" y="7048500"/>
          <a:ext cx="2060284" cy="353786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10</xdr:row>
      <xdr:rowOff>10885</xdr:rowOff>
    </xdr:from>
    <xdr:to>
      <xdr:col>38</xdr:col>
      <xdr:colOff>38207</xdr:colOff>
      <xdr:row>28</xdr:row>
      <xdr:rowOff>87085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530457" y="1861456"/>
          <a:ext cx="3761121" cy="34072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510540</xdr:colOff>
      <xdr:row>3</xdr:row>
      <xdr:rowOff>144780</xdr:rowOff>
    </xdr:from>
    <xdr:to>
      <xdr:col>30</xdr:col>
      <xdr:colOff>19720</xdr:colOff>
      <xdr:row>19</xdr:row>
      <xdr:rowOff>115713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57716" y="716280"/>
          <a:ext cx="2534770" cy="3039947"/>
        </a:xfrm>
        <a:prstGeom prst="rect">
          <a:avLst/>
        </a:prstGeom>
      </xdr:spPr>
    </xdr:pic>
    <xdr:clientData/>
  </xdr:twoCellAnchor>
  <xdr:twoCellAnchor editAs="oneCell">
    <xdr:from>
      <xdr:col>25</xdr:col>
      <xdr:colOff>601980</xdr:colOff>
      <xdr:row>21</xdr:row>
      <xdr:rowOff>129540</xdr:rowOff>
    </xdr:from>
    <xdr:to>
      <xdr:col>33</xdr:col>
      <xdr:colOff>446088</xdr:colOff>
      <xdr:row>25</xdr:row>
      <xdr:rowOff>86722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49156" y="4130040"/>
          <a:ext cx="4680288" cy="754481"/>
        </a:xfrm>
        <a:prstGeom prst="rect">
          <a:avLst/>
        </a:prstGeom>
      </xdr:spPr>
    </xdr:pic>
    <xdr:clientData/>
  </xdr:twoCellAnchor>
  <xdr:twoCellAnchor editAs="oneCell">
    <xdr:from>
      <xdr:col>26</xdr:col>
      <xdr:colOff>1</xdr:colOff>
      <xdr:row>34</xdr:row>
      <xdr:rowOff>0</xdr:rowOff>
    </xdr:from>
    <xdr:to>
      <xdr:col>32</xdr:col>
      <xdr:colOff>513856</xdr:colOff>
      <xdr:row>41</xdr:row>
      <xdr:rowOff>76557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52295" y="6477000"/>
          <a:ext cx="4144562" cy="1410057"/>
        </a:xfrm>
        <a:prstGeom prst="rect">
          <a:avLst/>
        </a:prstGeom>
      </xdr:spPr>
    </xdr:pic>
    <xdr:clientData/>
  </xdr:twoCellAnchor>
  <xdr:twoCellAnchor>
    <xdr:from>
      <xdr:col>0</xdr:col>
      <xdr:colOff>341779</xdr:colOff>
      <xdr:row>0</xdr:row>
      <xdr:rowOff>117662</xdr:rowOff>
    </xdr:from>
    <xdr:to>
      <xdr:col>2</xdr:col>
      <xdr:colOff>212912</xdr:colOff>
      <xdr:row>2</xdr:row>
      <xdr:rowOff>90348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341779" y="117662"/>
          <a:ext cx="1938058" cy="353686"/>
          <a:chOff x="2059314" y="103303"/>
          <a:chExt cx="2092887" cy="331273"/>
        </a:xfrm>
        <a:solidFill>
          <a:schemeClr val="accent2"/>
        </a:solidFill>
        <a:effectLst>
          <a:outerShdw blurRad="152400" dist="317500" dir="5400000" sx="90000" sy="-19000" rotWithShape="0">
            <a:prstClr val="black">
              <a:alpha val="15000"/>
            </a:prstClr>
          </a:outerShdw>
        </a:effectLst>
      </xdr:grpSpPr>
      <xdr:grpSp>
        <xdr:nvGrpSpPr>
          <xdr:cNvPr id="6" name="Graphic 5" descr="Priorities outline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GrpSpPr/>
        </xdr:nvGrpSpPr>
        <xdr:grpSpPr>
          <a:xfrm>
            <a:off x="2059314" y="103303"/>
            <a:ext cx="351351" cy="331273"/>
            <a:chOff x="2059314" y="103303"/>
            <a:chExt cx="351351" cy="331273"/>
          </a:xfrm>
          <a:grpFill/>
        </xdr:grpSpPr>
        <xdr:sp macro="[4]!SFAIRP_Run" textlink="">
          <xdr:nvSpPr>
            <xdr:cNvPr id="8" name="Freeform: Shap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/>
          </xdr:nvSpPr>
          <xdr:spPr>
            <a:xfrm>
              <a:off x="2214912" y="223766"/>
              <a:ext cx="190733" cy="80308"/>
            </a:xfrm>
            <a:custGeom>
              <a:avLst/>
              <a:gdLst>
                <a:gd name="connsiteX0" fmla="*/ 190733 w 190733"/>
                <a:gd name="connsiteY0" fmla="*/ 0 h 80308"/>
                <a:gd name="connsiteX1" fmla="*/ 0 w 190733"/>
                <a:gd name="connsiteY1" fmla="*/ 0 h 80308"/>
                <a:gd name="connsiteX2" fmla="*/ 0 w 190733"/>
                <a:gd name="connsiteY2" fmla="*/ 80309 h 80308"/>
                <a:gd name="connsiteX3" fmla="*/ 190733 w 190733"/>
                <a:gd name="connsiteY3" fmla="*/ 80309 h 80308"/>
                <a:gd name="connsiteX4" fmla="*/ 180695 w 190733"/>
                <a:gd name="connsiteY4" fmla="*/ 70270 h 80308"/>
                <a:gd name="connsiteX5" fmla="*/ 10039 w 190733"/>
                <a:gd name="connsiteY5" fmla="*/ 70270 h 80308"/>
                <a:gd name="connsiteX6" fmla="*/ 10039 w 190733"/>
                <a:gd name="connsiteY6" fmla="*/ 10039 h 80308"/>
                <a:gd name="connsiteX7" fmla="*/ 180695 w 190733"/>
                <a:gd name="connsiteY7" fmla="*/ 10039 h 8030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90733" h="80308">
                  <a:moveTo>
                    <a:pt x="190733" y="0"/>
                  </a:moveTo>
                  <a:lnTo>
                    <a:pt x="0" y="0"/>
                  </a:lnTo>
                  <a:lnTo>
                    <a:pt x="0" y="80309"/>
                  </a:lnTo>
                  <a:lnTo>
                    <a:pt x="190733" y="80309"/>
                  </a:lnTo>
                  <a:close/>
                  <a:moveTo>
                    <a:pt x="180695" y="70270"/>
                  </a:moveTo>
                  <a:lnTo>
                    <a:pt x="10039" y="70270"/>
                  </a:lnTo>
                  <a:lnTo>
                    <a:pt x="10039" y="10039"/>
                  </a:lnTo>
                  <a:lnTo>
                    <a:pt x="180695" y="10039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  <xdr:sp macro="[4]!SFAIRP_Run" textlink="">
          <xdr:nvSpPr>
            <xdr:cNvPr id="9" name="Freeform: Shape 8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/>
          </xdr:nvSpPr>
          <xdr:spPr>
            <a:xfrm>
              <a:off x="2214912" y="103303"/>
              <a:ext cx="190733" cy="80308"/>
            </a:xfrm>
            <a:custGeom>
              <a:avLst/>
              <a:gdLst>
                <a:gd name="connsiteX0" fmla="*/ 190733 w 190733"/>
                <a:gd name="connsiteY0" fmla="*/ 0 h 80308"/>
                <a:gd name="connsiteX1" fmla="*/ 0 w 190733"/>
                <a:gd name="connsiteY1" fmla="*/ 0 h 80308"/>
                <a:gd name="connsiteX2" fmla="*/ 0 w 190733"/>
                <a:gd name="connsiteY2" fmla="*/ 80309 h 80308"/>
                <a:gd name="connsiteX3" fmla="*/ 190733 w 190733"/>
                <a:gd name="connsiteY3" fmla="*/ 80309 h 80308"/>
                <a:gd name="connsiteX4" fmla="*/ 180695 w 190733"/>
                <a:gd name="connsiteY4" fmla="*/ 70270 h 80308"/>
                <a:gd name="connsiteX5" fmla="*/ 10039 w 190733"/>
                <a:gd name="connsiteY5" fmla="*/ 70270 h 80308"/>
                <a:gd name="connsiteX6" fmla="*/ 10039 w 190733"/>
                <a:gd name="connsiteY6" fmla="*/ 10039 h 80308"/>
                <a:gd name="connsiteX7" fmla="*/ 180695 w 190733"/>
                <a:gd name="connsiteY7" fmla="*/ 10039 h 8030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90733" h="80308">
                  <a:moveTo>
                    <a:pt x="190733" y="0"/>
                  </a:moveTo>
                  <a:lnTo>
                    <a:pt x="0" y="0"/>
                  </a:lnTo>
                  <a:lnTo>
                    <a:pt x="0" y="80309"/>
                  </a:lnTo>
                  <a:lnTo>
                    <a:pt x="190733" y="80309"/>
                  </a:lnTo>
                  <a:close/>
                  <a:moveTo>
                    <a:pt x="180695" y="70270"/>
                  </a:moveTo>
                  <a:lnTo>
                    <a:pt x="10039" y="70270"/>
                  </a:lnTo>
                  <a:lnTo>
                    <a:pt x="10039" y="10039"/>
                  </a:lnTo>
                  <a:lnTo>
                    <a:pt x="180695" y="10039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  <xdr:sp macro="[4]!SFAIRP_Run" textlink="">
          <xdr:nvSpPr>
            <xdr:cNvPr id="10" name="Freeform: 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/>
          </xdr:nvSpPr>
          <xdr:spPr>
            <a:xfrm>
              <a:off x="2209893" y="344230"/>
              <a:ext cx="200772" cy="90347"/>
            </a:xfrm>
            <a:custGeom>
              <a:avLst/>
              <a:gdLst>
                <a:gd name="connsiteX0" fmla="*/ 200772 w 200772"/>
                <a:gd name="connsiteY0" fmla="*/ 0 h 90347"/>
                <a:gd name="connsiteX1" fmla="*/ 0 w 200772"/>
                <a:gd name="connsiteY1" fmla="*/ 0 h 90347"/>
                <a:gd name="connsiteX2" fmla="*/ 0 w 200772"/>
                <a:gd name="connsiteY2" fmla="*/ 90347 h 90347"/>
                <a:gd name="connsiteX3" fmla="*/ 200772 w 200772"/>
                <a:gd name="connsiteY3" fmla="*/ 90347 h 90347"/>
                <a:gd name="connsiteX4" fmla="*/ 180695 w 200772"/>
                <a:gd name="connsiteY4" fmla="*/ 70270 h 90347"/>
                <a:gd name="connsiteX5" fmla="*/ 20077 w 200772"/>
                <a:gd name="connsiteY5" fmla="*/ 70270 h 90347"/>
                <a:gd name="connsiteX6" fmla="*/ 20077 w 200772"/>
                <a:gd name="connsiteY6" fmla="*/ 20077 h 90347"/>
                <a:gd name="connsiteX7" fmla="*/ 180695 w 200772"/>
                <a:gd name="connsiteY7" fmla="*/ 20077 h 9034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00772" h="90347">
                  <a:moveTo>
                    <a:pt x="200772" y="0"/>
                  </a:moveTo>
                  <a:lnTo>
                    <a:pt x="0" y="0"/>
                  </a:lnTo>
                  <a:lnTo>
                    <a:pt x="0" y="90347"/>
                  </a:lnTo>
                  <a:lnTo>
                    <a:pt x="200772" y="90347"/>
                  </a:lnTo>
                  <a:close/>
                  <a:moveTo>
                    <a:pt x="180695" y="70270"/>
                  </a:moveTo>
                  <a:lnTo>
                    <a:pt x="20077" y="70270"/>
                  </a:lnTo>
                  <a:lnTo>
                    <a:pt x="20077" y="20077"/>
                  </a:lnTo>
                  <a:lnTo>
                    <a:pt x="180695" y="20077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  <xdr:sp macro="[4]!SFAIRP_Run" textlink="">
          <xdr:nvSpPr>
            <xdr:cNvPr id="11" name="Freeform: Shape 10">
              <a:extLst>
                <a:ext uri="{FF2B5EF4-FFF2-40B4-BE49-F238E27FC236}">
                  <a16:creationId xmlns:a16="http://schemas.microsoft.com/office/drawing/2014/main" id="{00000000-0008-0000-0600-00000B000000}"/>
                </a:ext>
              </a:extLst>
            </xdr:cNvPr>
            <xdr:cNvSpPr/>
          </xdr:nvSpPr>
          <xdr:spPr>
            <a:xfrm>
              <a:off x="2059314" y="162581"/>
              <a:ext cx="110424" cy="266976"/>
            </a:xfrm>
            <a:custGeom>
              <a:avLst/>
              <a:gdLst>
                <a:gd name="connsiteX0" fmla="*/ 110425 w 110424"/>
                <a:gd name="connsiteY0" fmla="*/ 156552 h 266976"/>
                <a:gd name="connsiteX1" fmla="*/ 100386 w 110424"/>
                <a:gd name="connsiteY1" fmla="*/ 156552 h 266976"/>
                <a:gd name="connsiteX2" fmla="*/ 100386 w 110424"/>
                <a:gd name="connsiteY2" fmla="*/ 250584 h 266976"/>
                <a:gd name="connsiteX3" fmla="*/ 100336 w 110424"/>
                <a:gd name="connsiteY3" fmla="*/ 250634 h 266976"/>
                <a:gd name="connsiteX4" fmla="*/ 100306 w 110424"/>
                <a:gd name="connsiteY4" fmla="*/ 250624 h 266976"/>
                <a:gd name="connsiteX5" fmla="*/ 67452 w 110424"/>
                <a:gd name="connsiteY5" fmla="*/ 37830 h 266976"/>
                <a:gd name="connsiteX6" fmla="*/ 92707 w 110424"/>
                <a:gd name="connsiteY6" fmla="*/ 10922 h 266976"/>
                <a:gd name="connsiteX7" fmla="*/ 96551 w 110424"/>
                <a:gd name="connsiteY7" fmla="*/ 7700 h 266976"/>
                <a:gd name="connsiteX8" fmla="*/ 90117 w 110424"/>
                <a:gd name="connsiteY8" fmla="*/ 0 h 266976"/>
                <a:gd name="connsiteX9" fmla="*/ 86267 w 110424"/>
                <a:gd name="connsiteY9" fmla="*/ 3222 h 266976"/>
                <a:gd name="connsiteX10" fmla="*/ 65681 w 110424"/>
                <a:gd name="connsiteY10" fmla="*/ 231809 h 266976"/>
                <a:gd name="connsiteX11" fmla="*/ 91853 w 110424"/>
                <a:gd name="connsiteY11" fmla="*/ 256853 h 266976"/>
                <a:gd name="connsiteX12" fmla="*/ 91869 w 110424"/>
                <a:gd name="connsiteY12" fmla="*/ 256922 h 266976"/>
                <a:gd name="connsiteX13" fmla="*/ 91853 w 110424"/>
                <a:gd name="connsiteY13" fmla="*/ 256938 h 266976"/>
                <a:gd name="connsiteX14" fmla="*/ 0 w 110424"/>
                <a:gd name="connsiteY14" fmla="*/ 256938 h 266976"/>
                <a:gd name="connsiteX15" fmla="*/ 0 w 110424"/>
                <a:gd name="connsiteY15" fmla="*/ 266977 h 266976"/>
                <a:gd name="connsiteX16" fmla="*/ 110425 w 110424"/>
                <a:gd name="connsiteY16" fmla="*/ 266977 h 26697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10424" h="266976">
                  <a:moveTo>
                    <a:pt x="110425" y="156552"/>
                  </a:moveTo>
                  <a:lnTo>
                    <a:pt x="100386" y="156552"/>
                  </a:lnTo>
                  <a:lnTo>
                    <a:pt x="100386" y="250584"/>
                  </a:lnTo>
                  <a:cubicBezTo>
                    <a:pt x="100386" y="250611"/>
                    <a:pt x="100363" y="250634"/>
                    <a:pt x="100336" y="250634"/>
                  </a:cubicBezTo>
                  <a:cubicBezTo>
                    <a:pt x="100325" y="250634"/>
                    <a:pt x="100314" y="250630"/>
                    <a:pt x="100306" y="250624"/>
                  </a:cubicBezTo>
                  <a:cubicBezTo>
                    <a:pt x="32472" y="200935"/>
                    <a:pt x="17763" y="105664"/>
                    <a:pt x="67452" y="37830"/>
                  </a:cubicBezTo>
                  <a:cubicBezTo>
                    <a:pt x="74748" y="27870"/>
                    <a:pt x="83229" y="18834"/>
                    <a:pt x="92707" y="10922"/>
                  </a:cubicBezTo>
                  <a:lnTo>
                    <a:pt x="96551" y="7700"/>
                  </a:lnTo>
                  <a:lnTo>
                    <a:pt x="90117" y="0"/>
                  </a:lnTo>
                  <a:lnTo>
                    <a:pt x="86267" y="3222"/>
                  </a:lnTo>
                  <a:cubicBezTo>
                    <a:pt x="17460" y="60660"/>
                    <a:pt x="8243" y="163002"/>
                    <a:pt x="65681" y="231809"/>
                  </a:cubicBezTo>
                  <a:cubicBezTo>
                    <a:pt x="73443" y="241107"/>
                    <a:pt x="82222" y="249508"/>
                    <a:pt x="91853" y="256853"/>
                  </a:cubicBezTo>
                  <a:cubicBezTo>
                    <a:pt x="91877" y="256867"/>
                    <a:pt x="91884" y="256898"/>
                    <a:pt x="91869" y="256922"/>
                  </a:cubicBezTo>
                  <a:cubicBezTo>
                    <a:pt x="91865" y="256929"/>
                    <a:pt x="91860" y="256934"/>
                    <a:pt x="91853" y="256938"/>
                  </a:cubicBezTo>
                  <a:lnTo>
                    <a:pt x="0" y="256938"/>
                  </a:lnTo>
                  <a:lnTo>
                    <a:pt x="0" y="266977"/>
                  </a:lnTo>
                  <a:lnTo>
                    <a:pt x="110425" y="266977"/>
                  </a:lnTo>
                  <a:close/>
                </a:path>
              </a:pathLst>
            </a:custGeom>
            <a:grpFill/>
            <a:ln w="12700" cap="flat">
              <a:solidFill>
                <a:schemeClr val="accent2"/>
              </a:solidFill>
              <a:prstDash val="solid"/>
              <a:miter/>
            </a:ln>
          </xdr:spPr>
          <xdr:txBody>
            <a:bodyPr rtlCol="0" anchor="ctr"/>
            <a:lstStyle/>
            <a:p>
              <a:endParaRPr lang="en-AU"/>
            </a:p>
          </xdr:txBody>
        </xdr:sp>
      </xdr:grpSp>
      <xdr:sp macro="[0]!SFAIRP_Run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 txBox="1"/>
        </xdr:nvSpPr>
        <xdr:spPr>
          <a:xfrm>
            <a:off x="2571749" y="128868"/>
            <a:ext cx="1580452" cy="302559"/>
          </a:xfrm>
          <a:prstGeom prst="rect">
            <a:avLst/>
          </a:prstGeom>
          <a:grpFill/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AU" sz="1100" b="1">
                <a:solidFill>
                  <a:schemeClr val="bg1"/>
                </a:solidFill>
              </a:rPr>
              <a:t>Demonstrate SFAIRP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424479</xdr:colOff>
      <xdr:row>11</xdr:row>
      <xdr:rowOff>116541</xdr:rowOff>
    </xdr:from>
    <xdr:to>
      <xdr:col>8</xdr:col>
      <xdr:colOff>1707777</xdr:colOff>
      <xdr:row>37</xdr:row>
      <xdr:rowOff>86061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380999</xdr:colOff>
      <xdr:row>0</xdr:row>
      <xdr:rowOff>141515</xdr:rowOff>
    </xdr:from>
    <xdr:to>
      <xdr:col>20</xdr:col>
      <xdr:colOff>176239</xdr:colOff>
      <xdr:row>13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6199" y="141515"/>
          <a:ext cx="4672040" cy="27758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133350</xdr:colOff>
      <xdr:row>1</xdr:row>
      <xdr:rowOff>161925</xdr:rowOff>
    </xdr:from>
    <xdr:to>
      <xdr:col>21</xdr:col>
      <xdr:colOff>161925</xdr:colOff>
      <xdr:row>5</xdr:row>
      <xdr:rowOff>66675</xdr:rowOff>
    </xdr:to>
    <xdr:sp macro="[0]!ToggleAcceptanceLogVisibility" textlink="">
      <xdr:nvSpPr>
        <xdr:cNvPr id="2" name="&quot;Not Allowed&quot; Symbo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7240250" y="352425"/>
          <a:ext cx="638175" cy="666750"/>
        </a:xfrm>
        <a:prstGeom prst="noSmoking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576942</xdr:colOff>
      <xdr:row>43</xdr:row>
      <xdr:rowOff>43543</xdr:rowOff>
    </xdr:from>
    <xdr:to>
      <xdr:col>21</xdr:col>
      <xdr:colOff>210663</xdr:colOff>
      <xdr:row>63</xdr:row>
      <xdr:rowOff>108858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72942" y="7815943"/>
          <a:ext cx="6339321" cy="37664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358588</xdr:colOff>
      <xdr:row>1</xdr:row>
      <xdr:rowOff>78441</xdr:rowOff>
    </xdr:from>
    <xdr:to>
      <xdr:col>9</xdr:col>
      <xdr:colOff>267820</xdr:colOff>
      <xdr:row>17</xdr:row>
      <xdr:rowOff>135591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588" y="268941"/>
          <a:ext cx="5395632" cy="3105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257735</xdr:colOff>
      <xdr:row>19</xdr:row>
      <xdr:rowOff>44824</xdr:rowOff>
    </xdr:from>
    <xdr:to>
      <xdr:col>22</xdr:col>
      <xdr:colOff>195542</xdr:colOff>
      <xdr:row>41</xdr:row>
      <xdr:rowOff>63874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3735" y="3664324"/>
          <a:ext cx="7253007" cy="421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62141</xdr:colOff>
      <xdr:row>0</xdr:row>
      <xdr:rowOff>81497</xdr:rowOff>
    </xdr:from>
    <xdr:to>
      <xdr:col>24</xdr:col>
      <xdr:colOff>3302557</xdr:colOff>
      <xdr:row>16</xdr:row>
      <xdr:rowOff>120028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54259" y="81497"/>
          <a:ext cx="6828699" cy="30865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esternpowerwa-my.sharepoint.com/personal/m_montemayor_westernpower_com_au/Documents/Mark%20WP%20E&amp;D/Earthing/New%20Earthing%20Tool%20-%20MM.xlsm" TargetMode="External"/><Relationship Id="rId1" Type="http://schemas.openxmlformats.org/officeDocument/2006/relationships/externalLinkPath" Target="/personal/m_montemayor_westernpower_com_au/Documents/Mark%20WP%20E&amp;D/Earthing/New%20Earthing%20Tool%20-%20MM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esternpowerwa-my.sharepoint.com/personal/m_montemayor_westernpower_com_au/Documents/Mark%20WP%20E&amp;D/Earthing/EASE%20Versions/USV%20distribution%20protection%20setting%20calculating%20template%20(13406155)_V78.xlsx" TargetMode="External"/><Relationship Id="rId1" Type="http://schemas.openxmlformats.org/officeDocument/2006/relationships/externalLinkPath" Target="USV%20distribution%20protection%20setting%20calculating%20template%20(13406155)_V78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064820\AppData\Roaming\Microsoft\Excel\Earthing%2520Assessment%2520and%2520Safety%2520Evaluation311768750397493394\Earthing%2520Assessment%2520and%2520Safety%2520Evaluation((Unsaved-311769463995147528)).xlsb" TargetMode="External"/><Relationship Id="rId1" Type="http://schemas.openxmlformats.org/officeDocument/2006/relationships/externalLinkPath" Target="file:///C:\Users\n064820\AppData\Roaming\Microsoft\Excel\Earthing%2520Assessment%2520and%2520Safety%2520Evaluation311768750397493394\Earthing%2520Assessment%2520and%2520Safety%2520Evaluation((Unsaved-311769463995147528)).xlsb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westernpowerwa-my.sharepoint.com/personal/m_montemayor_westernpower_com_au/Documents/Mark%20WP%20E&amp;D/Earthing/EASE%20Versions/Earthing%20Assessment%20and%20Safety%20Evaluation%20v.07.xlsm" TargetMode="External"/><Relationship Id="rId1" Type="http://schemas.openxmlformats.org/officeDocument/2006/relationships/externalLinkPath" Target="Earthing%20Assessment%20and%20Safety%20Evaluation%20v.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Circuit Overview"/>
      <sheetName val="Soil Model"/>
      <sheetName val="Earth Grid Calcs"/>
      <sheetName val="Fault current calcs"/>
      <sheetName val="Safety Criteria"/>
      <sheetName val="Protection"/>
      <sheetName val="Help"/>
      <sheetName val="substations"/>
      <sheetName val="Field Checksheet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port settings"/>
      <sheetName val="fault rating check"/>
      <sheetName val="fusesaver-EF"/>
      <sheetName val="1phgrad"/>
      <sheetName val="1phgrad-iso Tx"/>
      <sheetName val="1ph recloser instructions"/>
      <sheetName val="raw fault level"/>
      <sheetName val="Instructions"/>
      <sheetName val="Checklist"/>
      <sheetName val="Line data"/>
      <sheetName val="Original settings"/>
      <sheetName val="working Settings"/>
      <sheetName val="fault - 1st-with PPG"/>
      <sheetName val="fault - 2nd-no PPG"/>
      <sheetName val="fault-PPG only"/>
      <sheetName val="Setting-TCC103"/>
      <sheetName val="Path"/>
      <sheetName val="OC-grad"/>
      <sheetName val="check list"/>
      <sheetName val="SLD-OC"/>
      <sheetName val="OC-NPS chart"/>
      <sheetName val="EF-grad"/>
      <sheetName val="SLD-EF"/>
      <sheetName val="EF chart"/>
      <sheetName val="Isolation Tx settings"/>
      <sheetName val="isolation Tx path"/>
      <sheetName val="Isolation Tx grading"/>
      <sheetName val="Isolation Tx chart"/>
      <sheetName val="isolation TX data"/>
      <sheetName val="3ph rating"/>
      <sheetName val="PF lib"/>
      <sheetName val="alarm setting DB"/>
      <sheetName val="fusesaver-curve1"/>
      <sheetName val="fusesaver-curve2"/>
      <sheetName val="1phfuse"/>
      <sheetName val="Fuse data"/>
      <sheetName val="S&amp;C K Max Clear"/>
      <sheetName val="S&amp;C K Min Melt"/>
      <sheetName val="compare-3ph"/>
      <sheetName val="1ph rating"/>
      <sheetName val="compare-1ph"/>
      <sheetName val="OC data"/>
      <sheetName val="EF data"/>
      <sheetName val="TCC curve-OC"/>
      <sheetName val="TCC curve-EF"/>
      <sheetName val="fault rating"/>
      <sheetName val="conductor ratings"/>
      <sheetName val="Relay library"/>
      <sheetName val="cable rat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/>
      <sheetData sheetId="47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oil Resistivity"/>
      <sheetName val="Simplified SLD"/>
      <sheetName val="Splits"/>
      <sheetName val="Calculations"/>
      <sheetName val="ALARP"/>
      <sheetName val="Limits"/>
      <sheetName val="Safety Criteria"/>
      <sheetName val="ComboData"/>
      <sheetName val="EG0 extract"/>
      <sheetName val="Pfib"/>
    </sheetNames>
    <sheetDataSet>
      <sheetData sheetId="0" refreshError="1"/>
      <sheetData sheetId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ASE_AcceptanceLog"/>
      <sheetName val="conductor ratings"/>
      <sheetName val="Soil Resistivity"/>
      <sheetName val="Simplified SLD"/>
      <sheetName val="Splits"/>
      <sheetName val="Calculations"/>
      <sheetName val="ALARP"/>
      <sheetName val="Limits"/>
      <sheetName val="Safety Criteria"/>
      <sheetName val="ComboData"/>
      <sheetName val="EG0 extract"/>
      <sheetName val="5S_D_SFW"/>
      <sheetName val="50S_D_SFW"/>
      <sheetName val="100S_D_SFW"/>
      <sheetName val="200S_D_SFW"/>
      <sheetName val="500S_D_SFW"/>
      <sheetName val="Pfib"/>
      <sheetName val="Earthing Assessment and Safety "/>
    </sheetNames>
    <definedNames>
      <definedName name="Set_Rg"/>
      <definedName name="SFAIRP_Ru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24193-122F-468A-9C00-6A1DF74CA6B7}">
  <sheetPr codeName="Sheet8"/>
  <dimension ref="A1:G30"/>
  <sheetViews>
    <sheetView workbookViewId="0">
      <selection activeCell="J29" sqref="J29"/>
    </sheetView>
  </sheetViews>
  <sheetFormatPr defaultRowHeight="15"/>
  <cols>
    <col min="1" max="1" width="10" bestFit="1" customWidth="1"/>
    <col min="2" max="2" width="15.5703125" bestFit="1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s="116">
        <v>45789.899884259263</v>
      </c>
    </row>
    <row r="3" spans="1:2">
      <c r="A3" t="s">
        <v>2</v>
      </c>
      <c r="B3" s="116">
        <v>45789.930277777778</v>
      </c>
    </row>
    <row r="4" spans="1:2">
      <c r="A4" t="s">
        <v>2</v>
      </c>
      <c r="B4" s="116">
        <v>45789.930868055555</v>
      </c>
    </row>
    <row r="5" spans="1:2">
      <c r="A5" t="s">
        <v>2</v>
      </c>
      <c r="B5" s="116">
        <v>45790.794583333336</v>
      </c>
    </row>
    <row r="6" spans="1:2">
      <c r="A6" t="s">
        <v>2</v>
      </c>
      <c r="B6" s="116">
        <v>45790.860694444447</v>
      </c>
    </row>
    <row r="7" spans="1:2">
      <c r="A7" t="s">
        <v>3</v>
      </c>
      <c r="B7" s="116">
        <v>45796.310150462959</v>
      </c>
    </row>
    <row r="8" spans="1:2">
      <c r="A8" t="s">
        <v>3</v>
      </c>
      <c r="B8" s="116">
        <v>45797.634895833333</v>
      </c>
    </row>
    <row r="9" spans="1:2">
      <c r="A9" t="s">
        <v>3</v>
      </c>
      <c r="B9" s="116">
        <v>45798.624942129631</v>
      </c>
    </row>
    <row r="10" spans="1:2">
      <c r="A10" t="s">
        <v>3</v>
      </c>
      <c r="B10" s="116">
        <v>45799.374872685185</v>
      </c>
    </row>
    <row r="29" spans="4:7">
      <c r="D29" s="121"/>
    </row>
    <row r="30" spans="4:7">
      <c r="G30" s="1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40CC-1075-4CE7-A87F-6AC55604200E}">
  <sheetPr codeName="Sheet17" filterMode="1"/>
  <dimension ref="A1:L687"/>
  <sheetViews>
    <sheetView workbookViewId="0">
      <pane ySplit="1" topLeftCell="A212" activePane="bottomLeft" state="frozen"/>
      <selection pane="bottomLeft" activeCell="E212" sqref="E212:F244"/>
    </sheetView>
  </sheetViews>
  <sheetFormatPr defaultColWidth="9.140625" defaultRowHeight="12.75"/>
  <cols>
    <col min="1" max="1" width="8.85546875" style="138" customWidth="1"/>
    <col min="2" max="2" width="33.5703125" style="138" bestFit="1" customWidth="1"/>
    <col min="3" max="3" width="23.140625" style="138" bestFit="1" customWidth="1"/>
    <col min="4" max="4" width="23" style="138" bestFit="1" customWidth="1"/>
    <col min="5" max="5" width="24.28515625" style="138" bestFit="1" customWidth="1"/>
    <col min="6" max="6" width="24.140625" style="138" bestFit="1" customWidth="1"/>
    <col min="7" max="7" width="13.42578125" style="138" customWidth="1"/>
    <col min="8" max="8" width="15.5703125" style="138" customWidth="1"/>
    <col min="9" max="12" width="12" style="138" bestFit="1" customWidth="1"/>
    <col min="13" max="16384" width="9.140625" style="138"/>
  </cols>
  <sheetData>
    <row r="1" spans="1:12">
      <c r="A1" s="136" t="s">
        <v>4</v>
      </c>
      <c r="B1" s="137" t="s">
        <v>5</v>
      </c>
      <c r="C1" s="137" t="s">
        <v>6</v>
      </c>
      <c r="D1" s="137" t="s">
        <v>7</v>
      </c>
      <c r="E1" s="137" t="s">
        <v>8</v>
      </c>
      <c r="F1" s="137" t="s">
        <v>9</v>
      </c>
      <c r="G1" s="137" t="s">
        <v>10</v>
      </c>
      <c r="H1" s="137" t="s">
        <v>11</v>
      </c>
      <c r="I1" s="137" t="s">
        <v>12</v>
      </c>
      <c r="J1" s="137" t="s">
        <v>13</v>
      </c>
      <c r="K1" s="137" t="s">
        <v>14</v>
      </c>
      <c r="L1" s="137" t="s">
        <v>15</v>
      </c>
    </row>
    <row r="2" spans="1:12" hidden="1">
      <c r="A2" s="138">
        <v>70</v>
      </c>
      <c r="B2" s="138" t="s">
        <v>16</v>
      </c>
      <c r="C2" s="138">
        <v>0</v>
      </c>
      <c r="D2" s="138">
        <v>0</v>
      </c>
      <c r="E2" s="138">
        <v>0</v>
      </c>
      <c r="F2" s="138">
        <v>0</v>
      </c>
      <c r="G2" s="138">
        <v>0</v>
      </c>
      <c r="H2" s="138">
        <v>0</v>
      </c>
      <c r="I2" s="138">
        <v>0</v>
      </c>
      <c r="J2" s="138">
        <v>0</v>
      </c>
      <c r="K2" s="138">
        <v>0</v>
      </c>
      <c r="L2" s="138">
        <v>0</v>
      </c>
    </row>
    <row r="3" spans="1:12" hidden="1">
      <c r="A3" s="138">
        <v>601</v>
      </c>
      <c r="B3" s="138" t="s">
        <v>17</v>
      </c>
      <c r="C3" s="138">
        <v>0</v>
      </c>
      <c r="D3" s="138">
        <v>0</v>
      </c>
      <c r="E3" s="138">
        <v>0</v>
      </c>
      <c r="F3" s="138">
        <v>0</v>
      </c>
      <c r="G3" s="138">
        <v>0</v>
      </c>
      <c r="H3" s="138">
        <v>0</v>
      </c>
      <c r="I3" s="138">
        <v>0</v>
      </c>
      <c r="J3" s="138">
        <v>0</v>
      </c>
      <c r="K3" s="138">
        <v>0</v>
      </c>
      <c r="L3" s="138">
        <v>0</v>
      </c>
    </row>
    <row r="4" spans="1:12" hidden="1">
      <c r="A4" s="138">
        <v>602</v>
      </c>
      <c r="B4" s="138" t="s">
        <v>18</v>
      </c>
      <c r="C4" s="138">
        <v>0</v>
      </c>
      <c r="D4" s="138">
        <v>0</v>
      </c>
      <c r="E4" s="138">
        <v>0</v>
      </c>
      <c r="F4" s="138">
        <v>0</v>
      </c>
      <c r="G4" s="138">
        <v>0</v>
      </c>
      <c r="H4" s="138">
        <v>0</v>
      </c>
      <c r="I4" s="138">
        <v>0</v>
      </c>
      <c r="J4" s="138">
        <v>0</v>
      </c>
      <c r="K4" s="138">
        <v>0</v>
      </c>
      <c r="L4" s="138">
        <v>0</v>
      </c>
    </row>
    <row r="5" spans="1:12" hidden="1">
      <c r="A5" s="138">
        <v>603</v>
      </c>
      <c r="B5" s="138" t="s">
        <v>19</v>
      </c>
      <c r="C5" s="138">
        <v>0</v>
      </c>
      <c r="D5" s="138">
        <v>0</v>
      </c>
      <c r="E5" s="138">
        <v>0</v>
      </c>
      <c r="F5" s="138">
        <v>0</v>
      </c>
      <c r="G5" s="138">
        <v>0</v>
      </c>
      <c r="H5" s="138">
        <v>0</v>
      </c>
      <c r="I5" s="138">
        <v>0</v>
      </c>
      <c r="J5" s="138">
        <v>0</v>
      </c>
      <c r="K5" s="138">
        <v>0</v>
      </c>
      <c r="L5" s="138">
        <v>0</v>
      </c>
    </row>
    <row r="6" spans="1:12" hidden="1">
      <c r="A6" s="138">
        <v>604</v>
      </c>
      <c r="B6" s="138" t="s">
        <v>20</v>
      </c>
      <c r="C6" s="138">
        <v>0.14030000000000001</v>
      </c>
      <c r="D6" s="138">
        <v>7.5899999999999995E-2</v>
      </c>
      <c r="E6" s="138">
        <v>0.62160000000000004</v>
      </c>
      <c r="F6" s="138">
        <v>3.9800000000000002E-2</v>
      </c>
      <c r="G6" s="138">
        <v>248.018</v>
      </c>
      <c r="H6" s="138">
        <v>248.018</v>
      </c>
      <c r="I6" s="138">
        <v>0</v>
      </c>
      <c r="J6" s="138">
        <v>0</v>
      </c>
      <c r="K6" s="138">
        <v>0</v>
      </c>
      <c r="L6" s="138">
        <v>0</v>
      </c>
    </row>
    <row r="7" spans="1:12" hidden="1">
      <c r="A7" s="138">
        <v>605</v>
      </c>
      <c r="B7" s="138" t="s">
        <v>21</v>
      </c>
      <c r="C7" s="138">
        <v>0.39439999999999997</v>
      </c>
      <c r="D7" s="138">
        <v>9.2899999999999996E-2</v>
      </c>
      <c r="E7" s="138">
        <v>1.0121</v>
      </c>
      <c r="F7" s="138">
        <v>5.57E-2</v>
      </c>
      <c r="G7" s="138">
        <v>126.179</v>
      </c>
      <c r="H7" s="138">
        <v>126.179</v>
      </c>
      <c r="I7" s="138">
        <v>0</v>
      </c>
      <c r="J7" s="138">
        <v>0</v>
      </c>
      <c r="K7" s="138">
        <v>0</v>
      </c>
      <c r="L7" s="138">
        <v>0</v>
      </c>
    </row>
    <row r="8" spans="1:12" hidden="1">
      <c r="A8" s="138">
        <v>608</v>
      </c>
      <c r="B8" s="138" t="s">
        <v>22</v>
      </c>
      <c r="C8" s="138">
        <v>0</v>
      </c>
      <c r="D8" s="138">
        <v>0</v>
      </c>
      <c r="E8" s="138">
        <v>0</v>
      </c>
      <c r="F8" s="138">
        <v>0</v>
      </c>
      <c r="G8" s="138">
        <v>0</v>
      </c>
      <c r="H8" s="138">
        <v>0</v>
      </c>
      <c r="I8" s="138">
        <v>0</v>
      </c>
      <c r="J8" s="138">
        <v>0</v>
      </c>
      <c r="K8" s="138">
        <v>0</v>
      </c>
      <c r="L8" s="138">
        <v>0</v>
      </c>
    </row>
    <row r="9" spans="1:12" hidden="1">
      <c r="A9" s="138">
        <v>612</v>
      </c>
      <c r="B9" s="138" t="s">
        <v>23</v>
      </c>
      <c r="C9" s="138">
        <v>0</v>
      </c>
      <c r="D9" s="138">
        <v>0</v>
      </c>
      <c r="E9" s="138">
        <v>0</v>
      </c>
      <c r="F9" s="138">
        <v>0</v>
      </c>
      <c r="G9" s="138">
        <v>0</v>
      </c>
      <c r="H9" s="138">
        <v>0</v>
      </c>
      <c r="I9" s="138">
        <v>0</v>
      </c>
      <c r="J9" s="138">
        <v>0</v>
      </c>
      <c r="K9" s="138">
        <v>0</v>
      </c>
      <c r="L9" s="138">
        <v>0</v>
      </c>
    </row>
    <row r="10" spans="1:12" hidden="1">
      <c r="A10" s="138">
        <v>1101</v>
      </c>
      <c r="B10" s="138" t="s">
        <v>24</v>
      </c>
      <c r="C10" s="138">
        <v>0.122</v>
      </c>
      <c r="D10" s="138">
        <v>7.1099999999999997E-2</v>
      </c>
      <c r="E10" s="138">
        <v>0.53620000000000001</v>
      </c>
      <c r="F10" s="138">
        <v>3.4599999999999999E-2</v>
      </c>
      <c r="G10" s="138">
        <v>329.86700000000002</v>
      </c>
      <c r="H10" s="138">
        <v>329.86700000000002</v>
      </c>
      <c r="I10" s="138">
        <v>325</v>
      </c>
      <c r="J10" s="138">
        <v>325</v>
      </c>
      <c r="K10" s="138">
        <v>325</v>
      </c>
      <c r="L10" s="138">
        <v>0</v>
      </c>
    </row>
    <row r="11" spans="1:12" hidden="1">
      <c r="A11" s="138">
        <v>1102</v>
      </c>
      <c r="B11" s="138" t="s">
        <v>25</v>
      </c>
      <c r="C11" s="138">
        <v>0.53300000000000003</v>
      </c>
      <c r="D11" s="138">
        <v>8.4900000000000003E-2</v>
      </c>
      <c r="E11" s="138">
        <v>1.3230999999999999</v>
      </c>
      <c r="F11" s="138">
        <v>4.8899999999999999E-2</v>
      </c>
      <c r="G11" s="138">
        <v>175.30099999999999</v>
      </c>
      <c r="H11" s="138">
        <v>175.30099999999999</v>
      </c>
      <c r="I11" s="138">
        <v>140</v>
      </c>
      <c r="J11" s="138">
        <v>140</v>
      </c>
      <c r="K11" s="138">
        <v>140</v>
      </c>
      <c r="L11" s="138">
        <v>140</v>
      </c>
    </row>
    <row r="12" spans="1:12" hidden="1">
      <c r="A12" s="138">
        <v>1103</v>
      </c>
      <c r="B12" s="138" t="s">
        <v>26</v>
      </c>
      <c r="C12" s="138">
        <v>9.0399999999999994E-2</v>
      </c>
      <c r="D12" s="138">
        <v>8.1199999999999994E-2</v>
      </c>
      <c r="E12" s="138">
        <v>0.48170000000000002</v>
      </c>
      <c r="F12" s="138">
        <v>4.3799999999999999E-2</v>
      </c>
      <c r="G12" s="138">
        <v>189.124</v>
      </c>
      <c r="H12" s="138">
        <v>189.124</v>
      </c>
      <c r="I12" s="138">
        <v>395</v>
      </c>
      <c r="J12" s="138">
        <v>355.5</v>
      </c>
      <c r="K12" s="138">
        <v>316</v>
      </c>
      <c r="L12" s="138">
        <v>276.5</v>
      </c>
    </row>
    <row r="13" spans="1:12" hidden="1">
      <c r="A13" s="138">
        <v>1104</v>
      </c>
      <c r="B13" s="138" t="s">
        <v>27</v>
      </c>
      <c r="C13" s="138">
        <v>0.14030000000000001</v>
      </c>
      <c r="D13" s="138">
        <v>7.5899999999999995E-2</v>
      </c>
      <c r="E13" s="138">
        <v>0.62160000000000004</v>
      </c>
      <c r="F13" s="138">
        <v>3.9800000000000002E-2</v>
      </c>
      <c r="G13" s="138">
        <v>248.018</v>
      </c>
      <c r="H13" s="138">
        <v>248.018</v>
      </c>
      <c r="I13" s="138">
        <v>0</v>
      </c>
      <c r="J13" s="138">
        <v>0</v>
      </c>
      <c r="K13" s="138">
        <v>0</v>
      </c>
      <c r="L13" s="138">
        <v>0</v>
      </c>
    </row>
    <row r="14" spans="1:12" hidden="1">
      <c r="A14" s="138">
        <v>1105</v>
      </c>
      <c r="B14" s="138" t="s">
        <v>28</v>
      </c>
      <c r="C14" s="138">
        <v>0</v>
      </c>
      <c r="D14" s="138">
        <v>0</v>
      </c>
      <c r="E14" s="138">
        <v>0</v>
      </c>
      <c r="F14" s="138">
        <v>0</v>
      </c>
      <c r="G14" s="138">
        <v>0</v>
      </c>
      <c r="H14" s="138">
        <v>0</v>
      </c>
      <c r="I14" s="138">
        <v>0</v>
      </c>
      <c r="J14" s="138">
        <v>0</v>
      </c>
      <c r="K14" s="138">
        <v>0</v>
      </c>
      <c r="L14" s="138">
        <v>0</v>
      </c>
    </row>
    <row r="15" spans="1:12" hidden="1">
      <c r="A15" s="138">
        <v>1106</v>
      </c>
      <c r="B15" s="138" t="s">
        <v>29</v>
      </c>
      <c r="C15" s="138">
        <v>0</v>
      </c>
      <c r="D15" s="138">
        <v>0</v>
      </c>
      <c r="E15" s="138">
        <v>0</v>
      </c>
      <c r="F15" s="138">
        <v>0</v>
      </c>
      <c r="G15" s="138">
        <v>0</v>
      </c>
      <c r="H15" s="138">
        <v>0</v>
      </c>
      <c r="I15" s="138">
        <v>0</v>
      </c>
      <c r="J15" s="138">
        <v>0</v>
      </c>
      <c r="K15" s="138">
        <v>0</v>
      </c>
      <c r="L15" s="138">
        <v>0</v>
      </c>
    </row>
    <row r="16" spans="1:12" s="139" customFormat="1" hidden="1">
      <c r="A16" s="138">
        <v>1108</v>
      </c>
      <c r="B16" s="138" t="s">
        <v>30</v>
      </c>
      <c r="C16" s="138">
        <v>0</v>
      </c>
      <c r="D16" s="138">
        <v>0</v>
      </c>
      <c r="E16" s="138">
        <v>0</v>
      </c>
      <c r="F16" s="138">
        <v>0</v>
      </c>
      <c r="G16" s="138">
        <v>0</v>
      </c>
      <c r="H16" s="138">
        <v>0</v>
      </c>
      <c r="I16" s="138">
        <v>0</v>
      </c>
      <c r="J16" s="138">
        <v>0</v>
      </c>
      <c r="K16" s="138">
        <v>0</v>
      </c>
      <c r="L16" s="138">
        <v>0</v>
      </c>
    </row>
    <row r="17" spans="1:12" hidden="1">
      <c r="A17" s="138">
        <v>1109</v>
      </c>
      <c r="B17" s="138" t="s">
        <v>31</v>
      </c>
      <c r="C17" s="138">
        <v>0</v>
      </c>
      <c r="D17" s="138">
        <v>0</v>
      </c>
      <c r="E17" s="138">
        <v>0</v>
      </c>
      <c r="F17" s="138">
        <v>0</v>
      </c>
      <c r="G17" s="138">
        <v>0</v>
      </c>
      <c r="H17" s="138">
        <v>0</v>
      </c>
      <c r="I17" s="138">
        <v>0</v>
      </c>
      <c r="J17" s="138">
        <v>0</v>
      </c>
      <c r="K17" s="138">
        <v>0</v>
      </c>
      <c r="L17" s="138">
        <v>0</v>
      </c>
    </row>
    <row r="18" spans="1:12" hidden="1">
      <c r="A18" s="138">
        <v>1110</v>
      </c>
      <c r="B18" s="138" t="s">
        <v>32</v>
      </c>
      <c r="C18" s="138">
        <v>0.84</v>
      </c>
      <c r="D18" s="138">
        <v>0.12640000000000001</v>
      </c>
      <c r="E18" s="138">
        <v>1.4886999999999999</v>
      </c>
      <c r="F18" s="138">
        <v>8.2799999999999999E-2</v>
      </c>
      <c r="G18" s="138">
        <v>77.069999999999993</v>
      </c>
      <c r="H18" s="138">
        <v>77.069999999999993</v>
      </c>
      <c r="I18" s="138">
        <v>0</v>
      </c>
      <c r="J18" s="138">
        <v>0</v>
      </c>
      <c r="K18" s="138">
        <v>0</v>
      </c>
      <c r="L18" s="138">
        <v>0</v>
      </c>
    </row>
    <row r="19" spans="1:12" hidden="1">
      <c r="A19" s="138">
        <v>1111</v>
      </c>
      <c r="B19" s="138" t="s">
        <v>33</v>
      </c>
      <c r="C19" s="138">
        <v>0</v>
      </c>
      <c r="D19" s="138">
        <v>0</v>
      </c>
      <c r="E19" s="138">
        <v>0</v>
      </c>
      <c r="F19" s="138">
        <v>0</v>
      </c>
      <c r="G19" s="138">
        <v>0</v>
      </c>
      <c r="H19" s="138">
        <v>0</v>
      </c>
      <c r="I19" s="138">
        <v>0</v>
      </c>
      <c r="J19" s="138">
        <v>0</v>
      </c>
      <c r="K19" s="138">
        <v>0</v>
      </c>
      <c r="L19" s="138">
        <v>0</v>
      </c>
    </row>
    <row r="20" spans="1:12" hidden="1">
      <c r="A20" s="138">
        <v>1112</v>
      </c>
      <c r="B20" s="138" t="s">
        <v>34</v>
      </c>
      <c r="C20" s="138">
        <v>0</v>
      </c>
      <c r="D20" s="138">
        <v>0</v>
      </c>
      <c r="E20" s="138">
        <v>0</v>
      </c>
      <c r="F20" s="138">
        <v>0</v>
      </c>
      <c r="G20" s="138">
        <v>0</v>
      </c>
      <c r="H20" s="138">
        <v>0</v>
      </c>
      <c r="I20" s="138">
        <v>0</v>
      </c>
      <c r="J20" s="138">
        <v>0</v>
      </c>
      <c r="K20" s="138">
        <v>0</v>
      </c>
      <c r="L20" s="138">
        <v>0</v>
      </c>
    </row>
    <row r="21" spans="1:12" hidden="1">
      <c r="A21" s="138">
        <v>1113</v>
      </c>
      <c r="B21" s="138" t="s">
        <v>35</v>
      </c>
      <c r="C21" s="138">
        <v>0</v>
      </c>
      <c r="D21" s="138">
        <v>0</v>
      </c>
      <c r="E21" s="138">
        <v>0</v>
      </c>
      <c r="F21" s="138">
        <v>0</v>
      </c>
      <c r="G21" s="138">
        <v>0</v>
      </c>
      <c r="H21" s="138">
        <v>0</v>
      </c>
      <c r="I21" s="138">
        <v>0</v>
      </c>
      <c r="J21" s="138">
        <v>0</v>
      </c>
      <c r="K21" s="138">
        <v>0</v>
      </c>
      <c r="L21" s="138">
        <v>0</v>
      </c>
    </row>
    <row r="22" spans="1:12" hidden="1">
      <c r="A22" s="138">
        <v>1114</v>
      </c>
      <c r="B22" s="138" t="s">
        <v>36</v>
      </c>
      <c r="C22" s="138">
        <v>0</v>
      </c>
      <c r="D22" s="138">
        <v>0</v>
      </c>
      <c r="E22" s="138">
        <v>0</v>
      </c>
      <c r="F22" s="138">
        <v>0</v>
      </c>
      <c r="G22" s="138">
        <v>0</v>
      </c>
      <c r="H22" s="138">
        <v>0</v>
      </c>
      <c r="I22" s="138">
        <v>0</v>
      </c>
      <c r="J22" s="138">
        <v>0</v>
      </c>
      <c r="K22" s="138">
        <v>0</v>
      </c>
      <c r="L22" s="138">
        <v>0</v>
      </c>
    </row>
    <row r="23" spans="1:12" hidden="1">
      <c r="A23" s="138">
        <v>1115</v>
      </c>
      <c r="B23" s="138" t="s">
        <v>37</v>
      </c>
      <c r="C23" s="138">
        <v>7.9799999999999996E-2</v>
      </c>
      <c r="D23" s="138">
        <v>0.1</v>
      </c>
      <c r="E23" s="138">
        <v>0.497</v>
      </c>
      <c r="F23" s="138">
        <v>5.2400000000000002E-2</v>
      </c>
      <c r="G23" s="138">
        <v>107.527</v>
      </c>
      <c r="H23" s="138">
        <v>107.527</v>
      </c>
      <c r="I23" s="138">
        <v>530</v>
      </c>
      <c r="J23" s="138">
        <v>530</v>
      </c>
      <c r="K23" s="138">
        <v>530</v>
      </c>
      <c r="L23" s="138">
        <v>424</v>
      </c>
    </row>
    <row r="24" spans="1:12" hidden="1">
      <c r="A24" s="138">
        <v>1117</v>
      </c>
      <c r="B24" s="138" t="s">
        <v>38</v>
      </c>
      <c r="C24" s="138">
        <v>0</v>
      </c>
      <c r="D24" s="138">
        <v>0</v>
      </c>
      <c r="E24" s="138">
        <v>0</v>
      </c>
      <c r="F24" s="138">
        <v>0</v>
      </c>
      <c r="G24" s="138">
        <v>0</v>
      </c>
      <c r="H24" s="138">
        <v>0</v>
      </c>
      <c r="I24" s="138">
        <v>0</v>
      </c>
      <c r="J24" s="138">
        <v>0</v>
      </c>
      <c r="K24" s="138">
        <v>0</v>
      </c>
      <c r="L24" s="138">
        <v>0</v>
      </c>
    </row>
    <row r="25" spans="1:12" hidden="1">
      <c r="A25" s="138">
        <v>1119</v>
      </c>
      <c r="B25" s="138" t="s">
        <v>39</v>
      </c>
      <c r="C25" s="138">
        <v>0.16300000000000001</v>
      </c>
      <c r="D25" s="138">
        <v>6.2E-2</v>
      </c>
      <c r="E25" s="138">
        <v>0.76500000000000001</v>
      </c>
      <c r="F25" s="138">
        <v>8.6999999999999994E-2</v>
      </c>
      <c r="G25" s="138">
        <v>0.625</v>
      </c>
      <c r="H25" s="138">
        <v>0</v>
      </c>
      <c r="I25" s="138">
        <v>316</v>
      </c>
      <c r="J25" s="138">
        <v>316</v>
      </c>
      <c r="K25" s="138">
        <v>395</v>
      </c>
      <c r="L25" s="138">
        <v>0</v>
      </c>
    </row>
    <row r="26" spans="1:12" hidden="1">
      <c r="A26" s="138">
        <v>1120</v>
      </c>
      <c r="B26" s="138" t="s">
        <v>40</v>
      </c>
      <c r="C26" s="138">
        <v>0.16300000000000001</v>
      </c>
      <c r="D26" s="138">
        <v>6.2E-2</v>
      </c>
      <c r="E26" s="138">
        <v>0.76500000000000001</v>
      </c>
      <c r="F26" s="138">
        <v>8.6999999999999994E-2</v>
      </c>
      <c r="G26" s="138">
        <v>0</v>
      </c>
      <c r="H26" s="138">
        <v>0</v>
      </c>
      <c r="I26" s="138">
        <v>316</v>
      </c>
      <c r="J26" s="138">
        <v>316</v>
      </c>
      <c r="K26" s="138">
        <v>395</v>
      </c>
      <c r="L26" s="138">
        <v>0</v>
      </c>
    </row>
    <row r="27" spans="1:12" hidden="1">
      <c r="A27" s="138">
        <v>1121</v>
      </c>
      <c r="B27" s="138" t="s">
        <v>41</v>
      </c>
      <c r="C27" s="138">
        <v>7.9799999999999996E-2</v>
      </c>
      <c r="D27" s="138">
        <v>0.1</v>
      </c>
      <c r="E27" s="138">
        <v>0.497</v>
      </c>
      <c r="F27" s="138">
        <v>5.2400000000000002E-2</v>
      </c>
      <c r="G27" s="138">
        <v>107.527</v>
      </c>
      <c r="H27" s="138">
        <v>107.527</v>
      </c>
      <c r="I27" s="138">
        <v>530</v>
      </c>
      <c r="J27" s="138">
        <v>530</v>
      </c>
      <c r="K27" s="138">
        <v>530</v>
      </c>
      <c r="L27" s="138">
        <v>424</v>
      </c>
    </row>
    <row r="28" spans="1:12" hidden="1">
      <c r="A28" s="138">
        <v>1128</v>
      </c>
      <c r="B28" s="138" t="s">
        <v>42</v>
      </c>
      <c r="C28" s="138">
        <v>0</v>
      </c>
      <c r="D28" s="138">
        <v>0</v>
      </c>
      <c r="E28" s="138">
        <v>0</v>
      </c>
      <c r="F28" s="138">
        <v>0</v>
      </c>
      <c r="G28" s="138">
        <v>0</v>
      </c>
      <c r="H28" s="138">
        <v>0</v>
      </c>
      <c r="I28" s="138">
        <v>0</v>
      </c>
      <c r="J28" s="138">
        <v>0</v>
      </c>
      <c r="K28" s="138">
        <v>0</v>
      </c>
      <c r="L28" s="138">
        <v>0</v>
      </c>
    </row>
    <row r="29" spans="1:12" hidden="1">
      <c r="A29" s="138">
        <v>1129</v>
      </c>
      <c r="B29" s="138" t="s">
        <v>43</v>
      </c>
      <c r="C29" s="138">
        <v>0</v>
      </c>
      <c r="D29" s="138">
        <v>0</v>
      </c>
      <c r="E29" s="138">
        <v>0</v>
      </c>
      <c r="F29" s="138">
        <v>0</v>
      </c>
      <c r="G29" s="138">
        <v>0</v>
      </c>
      <c r="H29" s="138">
        <v>0</v>
      </c>
      <c r="I29" s="138">
        <v>0</v>
      </c>
      <c r="J29" s="138">
        <v>0</v>
      </c>
      <c r="K29" s="138">
        <v>0</v>
      </c>
      <c r="L29" s="138">
        <v>0</v>
      </c>
    </row>
    <row r="30" spans="1:12" hidden="1">
      <c r="A30" s="138">
        <v>1130</v>
      </c>
      <c r="B30" s="138" t="s">
        <v>44</v>
      </c>
      <c r="C30" s="138">
        <v>0</v>
      </c>
      <c r="D30" s="138">
        <v>0</v>
      </c>
      <c r="E30" s="138">
        <v>0</v>
      </c>
      <c r="F30" s="138">
        <v>0</v>
      </c>
      <c r="G30" s="138">
        <v>0</v>
      </c>
      <c r="H30" s="138">
        <v>0</v>
      </c>
      <c r="I30" s="138">
        <v>0</v>
      </c>
      <c r="J30" s="138">
        <v>0</v>
      </c>
      <c r="K30" s="138">
        <v>0</v>
      </c>
      <c r="L30" s="138">
        <v>0</v>
      </c>
    </row>
    <row r="31" spans="1:12" hidden="1">
      <c r="A31" s="138">
        <v>1131</v>
      </c>
      <c r="B31" s="138" t="s">
        <v>45</v>
      </c>
      <c r="C31" s="138">
        <v>0</v>
      </c>
      <c r="D31" s="138">
        <v>0</v>
      </c>
      <c r="E31" s="138">
        <v>0</v>
      </c>
      <c r="F31" s="138">
        <v>0</v>
      </c>
      <c r="G31" s="138">
        <v>0</v>
      </c>
      <c r="H31" s="138">
        <v>0</v>
      </c>
      <c r="I31" s="138">
        <v>0</v>
      </c>
      <c r="J31" s="138">
        <v>0</v>
      </c>
      <c r="K31" s="138">
        <v>0</v>
      </c>
      <c r="L31" s="138">
        <v>0</v>
      </c>
    </row>
    <row r="32" spans="1:12" hidden="1">
      <c r="A32" s="138">
        <v>1133</v>
      </c>
      <c r="B32" s="138" t="s">
        <v>46</v>
      </c>
      <c r="C32" s="138">
        <v>0</v>
      </c>
      <c r="D32" s="138">
        <v>0</v>
      </c>
      <c r="E32" s="138">
        <v>0</v>
      </c>
      <c r="F32" s="138">
        <v>0</v>
      </c>
      <c r="G32" s="138">
        <v>0</v>
      </c>
      <c r="H32" s="138">
        <v>0</v>
      </c>
      <c r="I32" s="138">
        <v>0</v>
      </c>
      <c r="J32" s="138">
        <v>0</v>
      </c>
      <c r="K32" s="138">
        <v>0</v>
      </c>
      <c r="L32" s="138">
        <v>0</v>
      </c>
    </row>
    <row r="33" spans="1:12" hidden="1">
      <c r="A33" s="138">
        <v>1134</v>
      </c>
      <c r="B33" s="138" t="s">
        <v>47</v>
      </c>
      <c r="C33" s="138">
        <v>0</v>
      </c>
      <c r="D33" s="138">
        <v>0</v>
      </c>
      <c r="E33" s="138">
        <v>0</v>
      </c>
      <c r="F33" s="138">
        <v>0</v>
      </c>
      <c r="G33" s="138">
        <v>0</v>
      </c>
      <c r="H33" s="138">
        <v>0</v>
      </c>
      <c r="I33" s="138">
        <v>0</v>
      </c>
      <c r="J33" s="138">
        <v>0</v>
      </c>
      <c r="K33" s="138">
        <v>0</v>
      </c>
      <c r="L33" s="138">
        <v>0</v>
      </c>
    </row>
    <row r="34" spans="1:12" hidden="1">
      <c r="A34" s="138">
        <v>1136</v>
      </c>
      <c r="B34" s="138" t="s">
        <v>48</v>
      </c>
      <c r="C34" s="138">
        <v>0</v>
      </c>
      <c r="D34" s="138">
        <v>0</v>
      </c>
      <c r="E34" s="138">
        <v>0</v>
      </c>
      <c r="F34" s="138">
        <v>0</v>
      </c>
      <c r="G34" s="138">
        <v>0</v>
      </c>
      <c r="H34" s="138">
        <v>0</v>
      </c>
      <c r="I34" s="138">
        <v>0</v>
      </c>
      <c r="J34" s="138">
        <v>0</v>
      </c>
      <c r="K34" s="138">
        <v>0</v>
      </c>
      <c r="L34" s="138">
        <v>0</v>
      </c>
    </row>
    <row r="35" spans="1:12" hidden="1">
      <c r="A35" s="138">
        <v>1137</v>
      </c>
      <c r="B35" s="138" t="s">
        <v>49</v>
      </c>
      <c r="C35" s="138">
        <v>0</v>
      </c>
      <c r="D35" s="138">
        <v>0</v>
      </c>
      <c r="E35" s="138">
        <v>0</v>
      </c>
      <c r="F35" s="138">
        <v>0</v>
      </c>
      <c r="G35" s="138">
        <v>0</v>
      </c>
      <c r="H35" s="138">
        <v>0</v>
      </c>
      <c r="I35" s="138">
        <v>0</v>
      </c>
      <c r="J35" s="138">
        <v>0</v>
      </c>
      <c r="K35" s="138">
        <v>0</v>
      </c>
      <c r="L35" s="138">
        <v>0</v>
      </c>
    </row>
    <row r="36" spans="1:12" hidden="1">
      <c r="A36" s="138">
        <v>1138</v>
      </c>
      <c r="B36" s="138" t="s">
        <v>50</v>
      </c>
      <c r="C36" s="138">
        <v>0</v>
      </c>
      <c r="D36" s="138">
        <v>0</v>
      </c>
      <c r="E36" s="138">
        <v>0</v>
      </c>
      <c r="F36" s="138">
        <v>0</v>
      </c>
      <c r="G36" s="138">
        <v>0</v>
      </c>
      <c r="H36" s="138">
        <v>0</v>
      </c>
      <c r="I36" s="138">
        <v>0</v>
      </c>
      <c r="J36" s="138">
        <v>0</v>
      </c>
      <c r="K36" s="138">
        <v>0</v>
      </c>
      <c r="L36" s="138">
        <v>0</v>
      </c>
    </row>
    <row r="37" spans="1:12" hidden="1">
      <c r="A37" s="138">
        <v>1141</v>
      </c>
      <c r="B37" s="138" t="s">
        <v>51</v>
      </c>
      <c r="C37" s="138">
        <v>1.4932000000000001</v>
      </c>
      <c r="D37" s="138">
        <v>0.80869999999999997</v>
      </c>
      <c r="E37" s="138">
        <v>1.4932000000000001</v>
      </c>
      <c r="F37" s="138">
        <v>0.80869999999999997</v>
      </c>
      <c r="G37" s="138">
        <v>2.3047</v>
      </c>
      <c r="H37" s="138">
        <v>2.3047</v>
      </c>
      <c r="I37" s="138">
        <v>154</v>
      </c>
      <c r="K37" s="138">
        <v>131</v>
      </c>
      <c r="L37" s="138">
        <v>123.2</v>
      </c>
    </row>
    <row r="38" spans="1:12" hidden="1">
      <c r="A38" s="138">
        <v>1235</v>
      </c>
      <c r="B38" s="138" t="s">
        <v>52</v>
      </c>
      <c r="C38" s="138">
        <v>1.0249999999999999</v>
      </c>
      <c r="D38" s="138">
        <v>0.11899999999999999</v>
      </c>
      <c r="E38" s="138">
        <v>1.9490000000000001</v>
      </c>
      <c r="F38" s="138">
        <v>7.8799999999999995E-2</v>
      </c>
      <c r="G38" s="138">
        <v>94.561999999999998</v>
      </c>
      <c r="H38" s="138">
        <v>94.561999999999998</v>
      </c>
      <c r="I38" s="138">
        <v>115</v>
      </c>
      <c r="J38" s="138">
        <v>115</v>
      </c>
      <c r="K38" s="138">
        <v>115</v>
      </c>
      <c r="L38" s="138">
        <v>115</v>
      </c>
    </row>
    <row r="39" spans="1:12" hidden="1">
      <c r="A39" s="138">
        <v>2100</v>
      </c>
      <c r="B39" s="138" t="s">
        <v>53</v>
      </c>
      <c r="C39" s="138">
        <v>0.3785</v>
      </c>
      <c r="D39" s="138">
        <v>0.73729999999999996</v>
      </c>
      <c r="E39" s="138">
        <v>0.3785</v>
      </c>
      <c r="F39" s="138">
        <v>0.73729999999999996</v>
      </c>
      <c r="G39" s="138">
        <v>2.8262</v>
      </c>
      <c r="H39" s="138">
        <v>2.8262</v>
      </c>
      <c r="I39" s="138">
        <v>354</v>
      </c>
      <c r="J39" s="138">
        <v>326</v>
      </c>
      <c r="K39" s="138">
        <v>294.5</v>
      </c>
      <c r="L39" s="138">
        <v>283.2</v>
      </c>
    </row>
    <row r="40" spans="1:12" hidden="1">
      <c r="A40" s="138">
        <v>2101</v>
      </c>
      <c r="B40" s="138" t="s">
        <v>54</v>
      </c>
      <c r="C40" s="138">
        <v>11.702999999999999</v>
      </c>
      <c r="D40" s="138">
        <v>0.79269999999999996</v>
      </c>
      <c r="E40" s="138">
        <v>11.702999999999999</v>
      </c>
      <c r="F40" s="138">
        <v>0.79269999999999996</v>
      </c>
      <c r="G40" s="138">
        <v>2.4466000000000001</v>
      </c>
      <c r="H40" s="138">
        <v>2.4466000000000001</v>
      </c>
      <c r="I40" s="138">
        <v>52.49</v>
      </c>
      <c r="J40" s="138">
        <v>52.49</v>
      </c>
      <c r="K40" s="138">
        <v>52.49</v>
      </c>
      <c r="L40" s="138">
        <v>41.99</v>
      </c>
    </row>
    <row r="41" spans="1:12" hidden="1">
      <c r="A41" s="138">
        <v>2106</v>
      </c>
      <c r="B41" s="138" t="s">
        <v>55</v>
      </c>
      <c r="C41" s="138">
        <v>11.702999999999999</v>
      </c>
      <c r="D41" s="138">
        <v>0.79269999999999996</v>
      </c>
      <c r="E41" s="138">
        <v>11.702999999999999</v>
      </c>
      <c r="F41" s="138">
        <v>0.79269999999999996</v>
      </c>
      <c r="G41" s="138">
        <v>2.4466000000000001</v>
      </c>
      <c r="H41" s="138">
        <v>2.4466000000000001</v>
      </c>
      <c r="I41" s="138">
        <v>52.49</v>
      </c>
      <c r="J41" s="138">
        <v>52.49</v>
      </c>
      <c r="K41" s="138">
        <v>52.49</v>
      </c>
      <c r="L41" s="138">
        <v>41.99</v>
      </c>
    </row>
    <row r="42" spans="1:12" hidden="1">
      <c r="A42" s="138">
        <v>2108</v>
      </c>
      <c r="B42" s="138" t="s">
        <v>56</v>
      </c>
      <c r="C42" s="138">
        <v>0.3624</v>
      </c>
      <c r="D42" s="138">
        <v>0.74109999999999998</v>
      </c>
      <c r="E42" s="138">
        <v>0.3624</v>
      </c>
      <c r="F42" s="138">
        <v>0.74109999999999998</v>
      </c>
      <c r="G42" s="138">
        <v>2.7440000000000002</v>
      </c>
      <c r="H42" s="138">
        <v>2.7440000000000002</v>
      </c>
      <c r="I42" s="138">
        <v>402</v>
      </c>
      <c r="J42" s="138">
        <v>370</v>
      </c>
      <c r="K42" s="138">
        <v>334</v>
      </c>
      <c r="L42" s="138">
        <v>321.60000000000002</v>
      </c>
    </row>
    <row r="43" spans="1:12" hidden="1">
      <c r="A43" s="138">
        <v>2109</v>
      </c>
      <c r="B43" s="138" t="s">
        <v>57</v>
      </c>
      <c r="C43" s="138">
        <v>0</v>
      </c>
      <c r="D43" s="138">
        <v>0</v>
      </c>
      <c r="E43" s="138">
        <v>0</v>
      </c>
      <c r="F43" s="138">
        <v>0</v>
      </c>
      <c r="G43" s="138">
        <v>0</v>
      </c>
      <c r="H43" s="138">
        <v>0</v>
      </c>
      <c r="I43" s="138">
        <v>0</v>
      </c>
      <c r="J43" s="138">
        <v>0</v>
      </c>
      <c r="K43" s="138">
        <v>0</v>
      </c>
      <c r="L43" s="138">
        <v>0</v>
      </c>
    </row>
    <row r="44" spans="1:12" hidden="1">
      <c r="A44" s="138">
        <v>2110</v>
      </c>
      <c r="B44" s="138" t="s">
        <v>58</v>
      </c>
      <c r="C44" s="138">
        <v>1.1608000000000001</v>
      </c>
      <c r="D44" s="138">
        <v>0.33029999999999998</v>
      </c>
      <c r="E44" s="138">
        <v>1.6069</v>
      </c>
      <c r="F44" s="138">
        <v>1.4442999999999999</v>
      </c>
      <c r="G44" s="138">
        <v>3.0621999999999998</v>
      </c>
      <c r="H44" s="138">
        <v>1.2589999999999999</v>
      </c>
      <c r="I44" s="138">
        <v>174</v>
      </c>
      <c r="J44" s="138">
        <v>174</v>
      </c>
      <c r="K44" s="138">
        <v>240</v>
      </c>
      <c r="L44" s="138">
        <v>174.33</v>
      </c>
    </row>
    <row r="45" spans="1:12" hidden="1">
      <c r="A45" s="138">
        <v>2113</v>
      </c>
      <c r="B45" s="138" t="s">
        <v>59</v>
      </c>
      <c r="C45" s="138">
        <v>1.4448000000000001</v>
      </c>
      <c r="D45" s="138">
        <v>0.38829999999999998</v>
      </c>
      <c r="E45" s="138">
        <v>1.5898000000000001</v>
      </c>
      <c r="F45" s="138">
        <v>1.6494</v>
      </c>
      <c r="G45" s="138">
        <v>2.8464999999999998</v>
      </c>
      <c r="H45" s="138">
        <v>1.2210000000000001</v>
      </c>
      <c r="I45" s="138">
        <v>154</v>
      </c>
      <c r="K45" s="138">
        <v>131</v>
      </c>
      <c r="L45" s="138">
        <v>123.2</v>
      </c>
    </row>
    <row r="46" spans="1:12" hidden="1">
      <c r="A46" s="138">
        <v>2114</v>
      </c>
      <c r="B46" s="138" t="s">
        <v>60</v>
      </c>
      <c r="C46" s="138">
        <v>1.1336999999999999</v>
      </c>
      <c r="D46" s="138">
        <v>0.36130000000000001</v>
      </c>
      <c r="E46" s="138">
        <v>1.2786999999999999</v>
      </c>
      <c r="F46" s="138">
        <v>1.6224000000000001</v>
      </c>
      <c r="G46" s="138">
        <v>3.0621999999999998</v>
      </c>
      <c r="H46" s="138">
        <v>1.2589999999999999</v>
      </c>
      <c r="I46" s="138">
        <v>183.5</v>
      </c>
      <c r="K46" s="138">
        <v>155</v>
      </c>
      <c r="L46" s="138">
        <v>146.80000000000001</v>
      </c>
    </row>
    <row r="47" spans="1:12" hidden="1">
      <c r="A47" s="138">
        <v>2201</v>
      </c>
      <c r="B47" s="138" t="s">
        <v>61</v>
      </c>
      <c r="C47" s="138">
        <v>0.75700000000000001</v>
      </c>
      <c r="D47" s="138">
        <v>0.113</v>
      </c>
      <c r="E47" s="138">
        <v>1.6556</v>
      </c>
      <c r="F47" s="138">
        <v>7.1900000000000006E-2</v>
      </c>
      <c r="G47" s="138">
        <v>94.561999999999998</v>
      </c>
      <c r="H47" s="138">
        <v>94.561999999999998</v>
      </c>
      <c r="I47" s="138">
        <v>115</v>
      </c>
      <c r="J47" s="138">
        <v>115</v>
      </c>
      <c r="K47" s="138">
        <v>115</v>
      </c>
      <c r="L47" s="138">
        <v>115</v>
      </c>
    </row>
    <row r="48" spans="1:12" hidden="1">
      <c r="A48" s="138">
        <v>2202</v>
      </c>
      <c r="B48" s="138" t="s">
        <v>62</v>
      </c>
      <c r="C48" s="138">
        <v>0.29899999999999999</v>
      </c>
      <c r="D48" s="138">
        <v>8.9300000000000004E-2</v>
      </c>
      <c r="E48" s="138">
        <v>0.81240000000000001</v>
      </c>
      <c r="F48" s="138">
        <v>5.2299999999999999E-2</v>
      </c>
      <c r="G48" s="138">
        <v>142.94200000000001</v>
      </c>
      <c r="H48" s="138">
        <v>142.94200000000001</v>
      </c>
      <c r="I48" s="138">
        <v>0</v>
      </c>
      <c r="J48" s="138">
        <v>0</v>
      </c>
      <c r="K48" s="138">
        <v>0</v>
      </c>
      <c r="L48" s="138">
        <v>0</v>
      </c>
    </row>
    <row r="49" spans="1:12" hidden="1">
      <c r="A49" s="138">
        <v>2204</v>
      </c>
      <c r="B49" s="138" t="s">
        <v>63</v>
      </c>
      <c r="C49" s="138">
        <v>0.19500000000000001</v>
      </c>
      <c r="D49" s="138">
        <v>8.4199999999999997E-2</v>
      </c>
      <c r="E49" s="138">
        <v>0.60450000000000004</v>
      </c>
      <c r="F49" s="138">
        <v>4.6899999999999997E-2</v>
      </c>
      <c r="G49" s="138">
        <v>169.018</v>
      </c>
      <c r="H49" s="138">
        <v>169.018</v>
      </c>
      <c r="I49" s="138">
        <v>250</v>
      </c>
      <c r="J49" s="138">
        <v>220</v>
      </c>
      <c r="K49" s="138">
        <v>200</v>
      </c>
      <c r="L49" s="138">
        <v>175</v>
      </c>
    </row>
    <row r="50" spans="1:12" hidden="1">
      <c r="A50" s="138">
        <v>2205</v>
      </c>
      <c r="B50" s="138" t="s">
        <v>64</v>
      </c>
      <c r="C50" s="138">
        <v>0.18099999999999999</v>
      </c>
      <c r="D50" s="138">
        <v>8.9300000000000004E-2</v>
      </c>
      <c r="E50" s="138">
        <v>0.63990000000000002</v>
      </c>
      <c r="F50" s="138">
        <v>5.2299999999999999E-2</v>
      </c>
      <c r="G50" s="138">
        <v>142.94200000000001</v>
      </c>
      <c r="H50" s="138">
        <v>142.94200000000001</v>
      </c>
      <c r="I50" s="138">
        <v>0</v>
      </c>
      <c r="J50" s="138">
        <v>0</v>
      </c>
      <c r="K50" s="138">
        <v>0</v>
      </c>
      <c r="L50" s="138">
        <v>0</v>
      </c>
    </row>
    <row r="51" spans="1:12" hidden="1">
      <c r="A51" s="138">
        <v>2206</v>
      </c>
      <c r="B51" s="138" t="s">
        <v>65</v>
      </c>
      <c r="C51" s="138">
        <v>9.0399999999999994E-2</v>
      </c>
      <c r="D51" s="138">
        <v>8.1199999999999994E-2</v>
      </c>
      <c r="E51" s="138">
        <v>0.48170000000000002</v>
      </c>
      <c r="F51" s="138">
        <v>4.3799999999999999E-2</v>
      </c>
      <c r="G51" s="138">
        <v>189.124</v>
      </c>
      <c r="H51" s="138">
        <v>189.124</v>
      </c>
      <c r="I51" s="138">
        <v>395</v>
      </c>
      <c r="J51" s="138">
        <v>355.5</v>
      </c>
      <c r="K51" s="138">
        <v>316</v>
      </c>
      <c r="L51" s="138">
        <v>276.5</v>
      </c>
    </row>
    <row r="52" spans="1:12" hidden="1">
      <c r="A52" s="138">
        <v>2207</v>
      </c>
      <c r="B52" s="138" t="s">
        <v>66</v>
      </c>
      <c r="C52" s="138">
        <v>9.3600000000000003E-2</v>
      </c>
      <c r="D52" s="138">
        <v>7.6799999999999993E-2</v>
      </c>
      <c r="E52" s="138">
        <v>0.46250000000000002</v>
      </c>
      <c r="F52" s="138">
        <v>3.9699999999999999E-2</v>
      </c>
      <c r="G52" s="138">
        <v>229.65</v>
      </c>
      <c r="H52" s="138">
        <v>229.65</v>
      </c>
      <c r="I52" s="138">
        <v>370</v>
      </c>
      <c r="J52" s="138">
        <v>370</v>
      </c>
      <c r="K52" s="138">
        <v>370</v>
      </c>
      <c r="L52" s="138">
        <v>370</v>
      </c>
    </row>
    <row r="53" spans="1:12" hidden="1">
      <c r="A53" s="138">
        <v>2208</v>
      </c>
      <c r="B53" s="138" t="s">
        <v>67</v>
      </c>
      <c r="C53" s="138">
        <v>0.75700000000000001</v>
      </c>
      <c r="D53" s="138">
        <v>0.113</v>
      </c>
      <c r="E53" s="138">
        <v>1.6556</v>
      </c>
      <c r="F53" s="138">
        <v>7.1900000000000006E-2</v>
      </c>
      <c r="G53" s="138">
        <v>94.561999999999998</v>
      </c>
      <c r="H53" s="138">
        <v>94.561999999999998</v>
      </c>
      <c r="I53" s="138">
        <v>0</v>
      </c>
      <c r="J53" s="138">
        <v>0</v>
      </c>
      <c r="K53" s="138">
        <v>0</v>
      </c>
      <c r="L53" s="138">
        <v>0</v>
      </c>
    </row>
    <row r="54" spans="1:12" hidden="1">
      <c r="A54" s="138">
        <v>2209</v>
      </c>
      <c r="B54" s="138" t="s">
        <v>68</v>
      </c>
      <c r="C54" s="138">
        <v>0.11799999999999999</v>
      </c>
      <c r="D54" s="138">
        <v>8.4199999999999997E-2</v>
      </c>
      <c r="E54" s="138">
        <v>0.52449999999999997</v>
      </c>
      <c r="F54" s="138">
        <v>4.6899999999999997E-2</v>
      </c>
      <c r="G54" s="138">
        <v>169.018</v>
      </c>
      <c r="H54" s="138">
        <v>169.018</v>
      </c>
      <c r="I54" s="138">
        <v>0</v>
      </c>
      <c r="J54" s="138">
        <v>0</v>
      </c>
      <c r="K54" s="138">
        <v>0</v>
      </c>
      <c r="L54" s="138">
        <v>0</v>
      </c>
    </row>
    <row r="55" spans="1:12" hidden="1">
      <c r="A55" s="138">
        <v>2210</v>
      </c>
      <c r="B55" s="138" t="s">
        <v>69</v>
      </c>
      <c r="C55" s="138">
        <v>0</v>
      </c>
      <c r="D55" s="138">
        <v>0</v>
      </c>
      <c r="E55" s="138">
        <v>0</v>
      </c>
      <c r="F55" s="138">
        <v>0</v>
      </c>
      <c r="G55" s="138">
        <v>0</v>
      </c>
      <c r="H55" s="138">
        <v>0</v>
      </c>
      <c r="I55" s="138">
        <v>0</v>
      </c>
      <c r="J55" s="138">
        <v>0</v>
      </c>
      <c r="K55" s="138">
        <v>0</v>
      </c>
      <c r="L55" s="138">
        <v>0</v>
      </c>
    </row>
    <row r="56" spans="1:12" hidden="1">
      <c r="A56" s="138">
        <v>2211</v>
      </c>
      <c r="B56" s="138" t="s">
        <v>70</v>
      </c>
      <c r="C56" s="138">
        <v>0</v>
      </c>
      <c r="D56" s="138">
        <v>0</v>
      </c>
      <c r="E56" s="138">
        <v>0</v>
      </c>
      <c r="F56" s="138">
        <v>0</v>
      </c>
      <c r="G56" s="138">
        <v>0</v>
      </c>
      <c r="H56" s="138">
        <v>0</v>
      </c>
      <c r="I56" s="138">
        <v>0</v>
      </c>
      <c r="J56" s="138">
        <v>0</v>
      </c>
      <c r="K56" s="138">
        <v>0</v>
      </c>
      <c r="L56" s="138">
        <v>0</v>
      </c>
    </row>
    <row r="57" spans="1:12" hidden="1">
      <c r="A57" s="138">
        <v>2212</v>
      </c>
      <c r="B57" s="138" t="s">
        <v>71</v>
      </c>
      <c r="C57" s="138">
        <v>0.06</v>
      </c>
      <c r="D57" s="138">
        <v>7.7100000000000002E-2</v>
      </c>
      <c r="E57" s="138">
        <v>0.42530000000000001</v>
      </c>
      <c r="F57" s="138">
        <v>3.9899999999999998E-2</v>
      </c>
      <c r="G57" s="138">
        <v>226.75</v>
      </c>
      <c r="H57" s="138">
        <v>226.75</v>
      </c>
      <c r="I57" s="138">
        <v>0</v>
      </c>
      <c r="J57" s="138">
        <v>0</v>
      </c>
      <c r="K57" s="138">
        <v>0</v>
      </c>
      <c r="L57" s="138">
        <v>0</v>
      </c>
    </row>
    <row r="58" spans="1:12" hidden="1">
      <c r="A58" s="138">
        <v>2213</v>
      </c>
      <c r="B58" s="138" t="s">
        <v>72</v>
      </c>
      <c r="C58" s="138">
        <v>0</v>
      </c>
      <c r="D58" s="138">
        <v>0</v>
      </c>
      <c r="E58" s="138">
        <v>0</v>
      </c>
      <c r="F58" s="138">
        <v>0</v>
      </c>
      <c r="G58" s="138">
        <v>0</v>
      </c>
      <c r="H58" s="138">
        <v>0</v>
      </c>
      <c r="I58" s="138">
        <v>0</v>
      </c>
      <c r="J58" s="138">
        <v>0</v>
      </c>
      <c r="K58" s="138">
        <v>0</v>
      </c>
      <c r="L58" s="138">
        <v>0</v>
      </c>
    </row>
    <row r="59" spans="1:12" hidden="1">
      <c r="A59" s="138">
        <v>2214</v>
      </c>
      <c r="B59" s="138" t="s">
        <v>73</v>
      </c>
      <c r="C59" s="138">
        <v>0</v>
      </c>
      <c r="D59" s="138">
        <v>0</v>
      </c>
      <c r="E59" s="138">
        <v>0</v>
      </c>
      <c r="F59" s="138">
        <v>0</v>
      </c>
      <c r="G59" s="138">
        <v>0</v>
      </c>
      <c r="H59" s="138">
        <v>0</v>
      </c>
      <c r="I59" s="138">
        <v>0</v>
      </c>
      <c r="J59" s="138">
        <v>0</v>
      </c>
      <c r="K59" s="138">
        <v>0</v>
      </c>
      <c r="L59" s="138">
        <v>0</v>
      </c>
    </row>
    <row r="60" spans="1:12" hidden="1">
      <c r="A60" s="138">
        <v>2215</v>
      </c>
      <c r="B60" s="138" t="s">
        <v>74</v>
      </c>
      <c r="C60" s="138">
        <v>0</v>
      </c>
      <c r="D60" s="138">
        <v>0</v>
      </c>
      <c r="E60" s="138">
        <v>0</v>
      </c>
      <c r="F60" s="138">
        <v>0</v>
      </c>
      <c r="G60" s="138">
        <v>0</v>
      </c>
      <c r="H60" s="138">
        <v>0</v>
      </c>
      <c r="I60" s="138">
        <v>0</v>
      </c>
      <c r="J60" s="138">
        <v>0</v>
      </c>
      <c r="K60" s="138">
        <v>0</v>
      </c>
      <c r="L60" s="138">
        <v>0</v>
      </c>
    </row>
    <row r="61" spans="1:12" hidden="1">
      <c r="A61" s="138">
        <v>2217</v>
      </c>
      <c r="B61" s="138" t="s">
        <v>75</v>
      </c>
      <c r="C61" s="138">
        <v>0.84</v>
      </c>
      <c r="D61" s="138">
        <v>0.12640000000000001</v>
      </c>
      <c r="E61" s="138">
        <v>1.4886999999999999</v>
      </c>
      <c r="F61" s="138">
        <v>8.2799999999999999E-2</v>
      </c>
      <c r="G61" s="138">
        <v>77.069999999999993</v>
      </c>
      <c r="H61" s="138">
        <v>77.069999999999993</v>
      </c>
      <c r="I61" s="138">
        <v>0</v>
      </c>
      <c r="J61" s="138">
        <v>0</v>
      </c>
      <c r="K61" s="138">
        <v>0</v>
      </c>
      <c r="L61" s="138">
        <v>0</v>
      </c>
    </row>
    <row r="62" spans="1:12" hidden="1">
      <c r="A62" s="138">
        <v>2218</v>
      </c>
      <c r="B62" s="138" t="s">
        <v>76</v>
      </c>
      <c r="C62" s="138">
        <v>0</v>
      </c>
      <c r="D62" s="138">
        <v>0</v>
      </c>
      <c r="E62" s="138">
        <v>0</v>
      </c>
      <c r="F62" s="138">
        <v>0</v>
      </c>
      <c r="G62" s="138">
        <v>0</v>
      </c>
      <c r="H62" s="138">
        <v>0</v>
      </c>
      <c r="I62" s="138">
        <v>0</v>
      </c>
      <c r="J62" s="138">
        <v>0</v>
      </c>
      <c r="K62" s="138">
        <v>0</v>
      </c>
      <c r="L62" s="138">
        <v>0</v>
      </c>
    </row>
    <row r="63" spans="1:12" hidden="1">
      <c r="A63" s="138">
        <v>2219</v>
      </c>
      <c r="B63" s="138" t="s">
        <v>77</v>
      </c>
      <c r="C63" s="138">
        <v>0</v>
      </c>
      <c r="D63" s="138">
        <v>0</v>
      </c>
      <c r="E63" s="138">
        <v>0</v>
      </c>
      <c r="F63" s="138">
        <v>0</v>
      </c>
      <c r="G63" s="138">
        <v>0</v>
      </c>
      <c r="H63" s="138">
        <v>0</v>
      </c>
      <c r="I63" s="138">
        <v>0</v>
      </c>
      <c r="J63" s="138">
        <v>0</v>
      </c>
      <c r="K63" s="138">
        <v>0</v>
      </c>
      <c r="L63" s="138">
        <v>0</v>
      </c>
    </row>
    <row r="64" spans="1:12" hidden="1">
      <c r="A64" s="138">
        <v>2220</v>
      </c>
      <c r="B64" s="138" t="s">
        <v>78</v>
      </c>
      <c r="C64" s="138">
        <v>9.0399999999999994E-2</v>
      </c>
      <c r="D64" s="138">
        <v>8.1199999999999994E-2</v>
      </c>
      <c r="E64" s="138">
        <v>0.48170000000000002</v>
      </c>
      <c r="F64" s="138">
        <v>4.3799999999999999E-2</v>
      </c>
      <c r="G64" s="138">
        <v>189.124</v>
      </c>
      <c r="H64" s="138">
        <v>189.124</v>
      </c>
      <c r="I64" s="138">
        <v>395</v>
      </c>
      <c r="J64" s="138">
        <v>355.5</v>
      </c>
      <c r="K64" s="138">
        <v>316</v>
      </c>
      <c r="L64" s="138">
        <v>276.5</v>
      </c>
    </row>
    <row r="65" spans="1:12" hidden="1">
      <c r="A65" s="138">
        <v>2222</v>
      </c>
      <c r="B65" s="138" t="s">
        <v>79</v>
      </c>
      <c r="C65" s="138">
        <v>0</v>
      </c>
      <c r="D65" s="138">
        <v>0</v>
      </c>
      <c r="E65" s="138">
        <v>0</v>
      </c>
      <c r="F65" s="138">
        <v>0</v>
      </c>
      <c r="G65" s="138">
        <v>0</v>
      </c>
      <c r="H65" s="138">
        <v>0</v>
      </c>
      <c r="I65" s="138">
        <v>0</v>
      </c>
      <c r="J65" s="138">
        <v>0</v>
      </c>
      <c r="K65" s="138">
        <v>0</v>
      </c>
      <c r="L65" s="138">
        <v>0</v>
      </c>
    </row>
    <row r="66" spans="1:12" hidden="1">
      <c r="A66" s="138">
        <v>2223</v>
      </c>
      <c r="B66" s="138" t="s">
        <v>80</v>
      </c>
      <c r="C66" s="138">
        <v>0</v>
      </c>
      <c r="D66" s="138">
        <v>0</v>
      </c>
      <c r="E66" s="138">
        <v>0</v>
      </c>
      <c r="F66" s="138">
        <v>0</v>
      </c>
      <c r="G66" s="138">
        <v>0</v>
      </c>
      <c r="H66" s="138">
        <v>0</v>
      </c>
      <c r="I66" s="138">
        <v>0</v>
      </c>
      <c r="J66" s="138">
        <v>0</v>
      </c>
      <c r="K66" s="138">
        <v>0</v>
      </c>
      <c r="L66" s="138">
        <v>0</v>
      </c>
    </row>
    <row r="67" spans="1:12" hidden="1">
      <c r="A67" s="138">
        <v>2224</v>
      </c>
      <c r="B67" s="138" t="s">
        <v>81</v>
      </c>
      <c r="C67" s="138">
        <v>0</v>
      </c>
      <c r="D67" s="138">
        <v>0</v>
      </c>
      <c r="E67" s="138">
        <v>0</v>
      </c>
      <c r="F67" s="138">
        <v>0</v>
      </c>
      <c r="G67" s="138">
        <v>0</v>
      </c>
      <c r="H67" s="138">
        <v>0</v>
      </c>
      <c r="I67" s="138">
        <v>0</v>
      </c>
      <c r="J67" s="138">
        <v>0</v>
      </c>
      <c r="K67" s="138">
        <v>0</v>
      </c>
      <c r="L67" s="138">
        <v>0</v>
      </c>
    </row>
    <row r="68" spans="1:12" hidden="1">
      <c r="A68" s="138">
        <v>2225</v>
      </c>
      <c r="B68" s="138" t="s">
        <v>82</v>
      </c>
      <c r="C68" s="138">
        <v>0</v>
      </c>
      <c r="D68" s="138">
        <v>0</v>
      </c>
      <c r="E68" s="138">
        <v>0</v>
      </c>
      <c r="F68" s="138">
        <v>0</v>
      </c>
      <c r="G68" s="138">
        <v>0</v>
      </c>
      <c r="H68" s="138">
        <v>0</v>
      </c>
      <c r="I68" s="138">
        <v>0</v>
      </c>
      <c r="J68" s="138">
        <v>0</v>
      </c>
      <c r="K68" s="138">
        <v>0</v>
      </c>
      <c r="L68" s="138">
        <v>0</v>
      </c>
    </row>
    <row r="69" spans="1:12" hidden="1">
      <c r="A69" s="138">
        <v>2228</v>
      </c>
      <c r="B69" s="138" t="s">
        <v>83</v>
      </c>
      <c r="C69" s="138">
        <v>0</v>
      </c>
      <c r="D69" s="138">
        <v>0</v>
      </c>
      <c r="E69" s="138">
        <v>0</v>
      </c>
      <c r="F69" s="138">
        <v>0</v>
      </c>
      <c r="G69" s="138">
        <v>0</v>
      </c>
      <c r="H69" s="138">
        <v>0</v>
      </c>
      <c r="I69" s="138">
        <v>0</v>
      </c>
      <c r="J69" s="138">
        <v>0</v>
      </c>
      <c r="K69" s="138">
        <v>0</v>
      </c>
      <c r="L69" s="138">
        <v>0</v>
      </c>
    </row>
    <row r="70" spans="1:12" hidden="1">
      <c r="A70" s="138">
        <v>2229</v>
      </c>
      <c r="B70" s="138" t="s">
        <v>84</v>
      </c>
      <c r="C70" s="138">
        <v>0</v>
      </c>
      <c r="D70" s="138">
        <v>0</v>
      </c>
      <c r="E70" s="138">
        <v>0</v>
      </c>
      <c r="F70" s="138">
        <v>0</v>
      </c>
      <c r="G70" s="138">
        <v>0</v>
      </c>
      <c r="H70" s="138">
        <v>0</v>
      </c>
      <c r="I70" s="138">
        <v>0</v>
      </c>
      <c r="J70" s="138">
        <v>0</v>
      </c>
      <c r="K70" s="138">
        <v>0</v>
      </c>
      <c r="L70" s="138">
        <v>0</v>
      </c>
    </row>
    <row r="71" spans="1:12" hidden="1">
      <c r="A71" s="138">
        <v>2230</v>
      </c>
      <c r="B71" s="138" t="s">
        <v>85</v>
      </c>
      <c r="C71" s="138">
        <v>1.0726</v>
      </c>
      <c r="D71" s="138">
        <v>0.98099999999999998</v>
      </c>
      <c r="E71" s="138">
        <v>2.0489000000000002</v>
      </c>
      <c r="F71" s="138">
        <v>5.5599999999999997E-2</v>
      </c>
      <c r="G71" s="138">
        <v>133.15</v>
      </c>
      <c r="H71" s="138">
        <v>133.15</v>
      </c>
      <c r="I71" s="138">
        <v>90</v>
      </c>
      <c r="J71" s="138">
        <v>80</v>
      </c>
      <c r="K71" s="138">
        <v>70</v>
      </c>
      <c r="L71" s="138">
        <v>86</v>
      </c>
    </row>
    <row r="72" spans="1:12" hidden="1">
      <c r="A72" s="138">
        <v>2231</v>
      </c>
      <c r="B72" s="138" t="s">
        <v>86</v>
      </c>
      <c r="C72" s="138">
        <v>0</v>
      </c>
      <c r="D72" s="138">
        <v>0</v>
      </c>
      <c r="E72" s="138">
        <v>0</v>
      </c>
      <c r="F72" s="138">
        <v>0</v>
      </c>
      <c r="G72" s="138">
        <v>0</v>
      </c>
      <c r="H72" s="138">
        <v>0</v>
      </c>
      <c r="I72" s="138">
        <v>0</v>
      </c>
      <c r="J72" s="138">
        <v>0</v>
      </c>
      <c r="K72" s="138">
        <v>0</v>
      </c>
      <c r="L72" s="138">
        <v>0</v>
      </c>
    </row>
    <row r="73" spans="1:12" hidden="1">
      <c r="A73" s="138">
        <v>2232</v>
      </c>
      <c r="B73" s="138" t="s">
        <v>87</v>
      </c>
      <c r="C73" s="138">
        <v>0</v>
      </c>
      <c r="D73" s="138">
        <v>0</v>
      </c>
      <c r="E73" s="138">
        <v>0</v>
      </c>
      <c r="F73" s="138">
        <v>0</v>
      </c>
      <c r="G73" s="138">
        <v>0</v>
      </c>
      <c r="H73" s="138">
        <v>0</v>
      </c>
      <c r="I73" s="138">
        <v>0</v>
      </c>
      <c r="J73" s="138">
        <v>0</v>
      </c>
      <c r="K73" s="138">
        <v>0</v>
      </c>
      <c r="L73" s="138">
        <v>0</v>
      </c>
    </row>
    <row r="74" spans="1:12" hidden="1">
      <c r="A74" s="138">
        <v>2233</v>
      </c>
      <c r="B74" s="138" t="s">
        <v>88</v>
      </c>
      <c r="C74" s="138">
        <v>0</v>
      </c>
      <c r="D74" s="138">
        <v>0</v>
      </c>
      <c r="E74" s="138">
        <v>0</v>
      </c>
      <c r="F74" s="138">
        <v>0</v>
      </c>
      <c r="G74" s="138">
        <v>0</v>
      </c>
      <c r="H74" s="138">
        <v>0</v>
      </c>
      <c r="I74" s="138">
        <v>0</v>
      </c>
      <c r="J74" s="138">
        <v>0</v>
      </c>
      <c r="K74" s="138">
        <v>0</v>
      </c>
      <c r="L74" s="138">
        <v>0</v>
      </c>
    </row>
    <row r="75" spans="1:12" hidden="1">
      <c r="A75" s="138">
        <v>2234</v>
      </c>
      <c r="B75" s="138" t="s">
        <v>89</v>
      </c>
      <c r="C75" s="138">
        <v>0</v>
      </c>
      <c r="D75" s="138">
        <v>0</v>
      </c>
      <c r="E75" s="138">
        <v>0</v>
      </c>
      <c r="F75" s="138">
        <v>0</v>
      </c>
      <c r="G75" s="138">
        <v>0</v>
      </c>
      <c r="H75" s="138">
        <v>0</v>
      </c>
      <c r="I75" s="138">
        <v>0</v>
      </c>
      <c r="J75" s="138">
        <v>0</v>
      </c>
      <c r="K75" s="138">
        <v>0</v>
      </c>
      <c r="L75" s="138">
        <v>0</v>
      </c>
    </row>
    <row r="76" spans="1:12" hidden="1">
      <c r="A76" s="138">
        <v>2235</v>
      </c>
      <c r="B76" s="138" t="s">
        <v>90</v>
      </c>
      <c r="C76" s="138">
        <v>1.0249999999999999</v>
      </c>
      <c r="D76" s="138">
        <v>0.11899999999999999</v>
      </c>
      <c r="E76" s="138">
        <v>1.9490000000000001</v>
      </c>
      <c r="F76" s="138">
        <v>7.8799999999999995E-2</v>
      </c>
      <c r="G76" s="138">
        <v>94.561999999999998</v>
      </c>
      <c r="H76" s="138">
        <v>94.561999999999998</v>
      </c>
      <c r="I76" s="138">
        <v>115</v>
      </c>
      <c r="J76" s="138">
        <v>115</v>
      </c>
      <c r="K76" s="138">
        <v>115</v>
      </c>
      <c r="L76" s="138">
        <v>115</v>
      </c>
    </row>
    <row r="77" spans="1:12" hidden="1">
      <c r="A77" s="138">
        <v>2236</v>
      </c>
      <c r="B77" s="138" t="s">
        <v>91</v>
      </c>
      <c r="C77" s="138">
        <v>0</v>
      </c>
      <c r="D77" s="138">
        <v>0</v>
      </c>
      <c r="E77" s="138">
        <v>0</v>
      </c>
      <c r="F77" s="138">
        <v>0</v>
      </c>
      <c r="G77" s="138">
        <v>0</v>
      </c>
      <c r="H77" s="138">
        <v>0</v>
      </c>
      <c r="I77" s="138">
        <v>0</v>
      </c>
      <c r="J77" s="138">
        <v>0</v>
      </c>
      <c r="K77" s="138">
        <v>0</v>
      </c>
      <c r="L77" s="138">
        <v>0</v>
      </c>
    </row>
    <row r="78" spans="1:12" hidden="1">
      <c r="A78" s="138">
        <v>2237</v>
      </c>
      <c r="B78" s="138" t="s">
        <v>92</v>
      </c>
      <c r="C78" s="138">
        <v>0.21099999999999999</v>
      </c>
      <c r="D78" s="138">
        <v>6.3E-2</v>
      </c>
      <c r="E78" s="138">
        <v>9.9500000000000005E-2</v>
      </c>
      <c r="F78" s="138">
        <v>0.09</v>
      </c>
      <c r="G78" s="138">
        <v>0</v>
      </c>
      <c r="H78" s="138">
        <v>0</v>
      </c>
      <c r="I78" s="138">
        <v>272</v>
      </c>
      <c r="J78" s="138">
        <v>272</v>
      </c>
      <c r="K78" s="138">
        <v>340</v>
      </c>
      <c r="L78" s="138">
        <v>0</v>
      </c>
    </row>
    <row r="79" spans="1:12" hidden="1">
      <c r="A79" s="138">
        <v>2239</v>
      </c>
      <c r="B79" s="138" t="s">
        <v>93</v>
      </c>
      <c r="C79" s="138">
        <v>0</v>
      </c>
      <c r="D79" s="138">
        <v>0</v>
      </c>
      <c r="E79" s="138">
        <v>0</v>
      </c>
      <c r="F79" s="138">
        <v>0</v>
      </c>
      <c r="G79" s="138">
        <v>0</v>
      </c>
      <c r="H79" s="138">
        <v>0</v>
      </c>
      <c r="I79" s="138">
        <v>0</v>
      </c>
      <c r="J79" s="138">
        <v>0</v>
      </c>
      <c r="K79" s="138">
        <v>0</v>
      </c>
      <c r="L79" s="138">
        <v>0</v>
      </c>
    </row>
    <row r="80" spans="1:12" hidden="1">
      <c r="A80" s="138">
        <v>2240</v>
      </c>
      <c r="B80" s="138" t="s">
        <v>94</v>
      </c>
      <c r="C80" s="138">
        <v>9.8000000000000004E-2</v>
      </c>
      <c r="D80" s="138">
        <v>0.114</v>
      </c>
      <c r="E80" s="138">
        <v>0.45</v>
      </c>
      <c r="F80" s="138">
        <v>5.5E-2</v>
      </c>
      <c r="G80" s="138">
        <v>0.30199999999999999</v>
      </c>
      <c r="H80" s="138">
        <v>0</v>
      </c>
      <c r="I80" s="138">
        <v>479</v>
      </c>
      <c r="J80" s="138">
        <v>0</v>
      </c>
      <c r="K80" s="138">
        <v>0</v>
      </c>
      <c r="L80" s="138">
        <v>0</v>
      </c>
    </row>
    <row r="81" spans="1:12" hidden="1">
      <c r="A81" s="138">
        <v>2241</v>
      </c>
      <c r="B81" s="138" t="s">
        <v>95</v>
      </c>
      <c r="C81" s="138">
        <v>9.8900000000000002E-2</v>
      </c>
      <c r="D81" s="138">
        <v>0.10299999999999999</v>
      </c>
      <c r="E81" s="138">
        <v>0.52700000000000002</v>
      </c>
      <c r="F81" s="138">
        <v>5.5599999999999997E-2</v>
      </c>
      <c r="G81" s="138">
        <v>98.039000000000001</v>
      </c>
      <c r="H81" s="138">
        <v>98.039000000000001</v>
      </c>
      <c r="I81" s="138">
        <v>475</v>
      </c>
      <c r="J81" s="138">
        <v>475</v>
      </c>
      <c r="K81" s="138">
        <v>475</v>
      </c>
      <c r="L81" s="138">
        <v>380</v>
      </c>
    </row>
    <row r="82" spans="1:12" hidden="1">
      <c r="A82" s="138">
        <v>2242</v>
      </c>
      <c r="B82" s="138" t="s">
        <v>96</v>
      </c>
      <c r="C82" s="138">
        <v>9.8000000000000004E-2</v>
      </c>
      <c r="D82" s="138">
        <v>0.114</v>
      </c>
      <c r="E82" s="138">
        <v>0.45</v>
      </c>
      <c r="F82" s="138">
        <v>5.5E-2</v>
      </c>
      <c r="G82" s="138">
        <v>0.30199999999999999</v>
      </c>
      <c r="H82" s="138">
        <v>0</v>
      </c>
      <c r="I82" s="138">
        <v>479</v>
      </c>
      <c r="J82" s="138">
        <v>0</v>
      </c>
      <c r="K82" s="138">
        <v>0</v>
      </c>
      <c r="L82" s="138">
        <v>0</v>
      </c>
    </row>
    <row r="83" spans="1:12" hidden="1">
      <c r="A83" s="138">
        <v>2243</v>
      </c>
      <c r="B83" s="138" t="s">
        <v>97</v>
      </c>
      <c r="C83" s="138">
        <v>0.21</v>
      </c>
      <c r="D83" s="138">
        <v>0.11899999999999999</v>
      </c>
      <c r="E83" s="138">
        <v>0.56000000000000005</v>
      </c>
      <c r="F83" s="138">
        <v>5.8999999999999997E-2</v>
      </c>
      <c r="G83" s="138">
        <v>0.27100000000000002</v>
      </c>
      <c r="H83" s="138">
        <v>0</v>
      </c>
      <c r="I83" s="138">
        <v>328</v>
      </c>
      <c r="J83" s="138">
        <v>0</v>
      </c>
      <c r="K83" s="138">
        <v>0</v>
      </c>
      <c r="L83" s="138">
        <v>0</v>
      </c>
    </row>
    <row r="84" spans="1:12" hidden="1">
      <c r="A84" s="138">
        <v>2294</v>
      </c>
      <c r="B84" s="138" t="s">
        <v>98</v>
      </c>
      <c r="C84" s="138">
        <v>0.21099999999999999</v>
      </c>
      <c r="D84" s="138">
        <v>0.123</v>
      </c>
      <c r="E84" s="138">
        <v>0.56399999999999995</v>
      </c>
      <c r="F84" s="138">
        <v>0.03</v>
      </c>
      <c r="G84" s="138">
        <v>0.27100000000000002</v>
      </c>
      <c r="H84" s="138">
        <v>0</v>
      </c>
      <c r="I84" s="138">
        <v>331</v>
      </c>
      <c r="J84" s="138">
        <v>0</v>
      </c>
      <c r="K84" s="138">
        <v>0</v>
      </c>
      <c r="L84" s="138">
        <v>0</v>
      </c>
    </row>
    <row r="85" spans="1:12" hidden="1">
      <c r="A85" s="138">
        <v>2298</v>
      </c>
      <c r="B85" s="138" t="s">
        <v>99</v>
      </c>
      <c r="C85" s="138">
        <v>6.25E-2</v>
      </c>
      <c r="D85" s="138">
        <v>0.109</v>
      </c>
      <c r="E85" s="138">
        <v>0.35399999999999998</v>
      </c>
      <c r="F85" s="138">
        <v>5.1799999999999999E-2</v>
      </c>
      <c r="G85" s="138">
        <v>0</v>
      </c>
      <c r="H85" s="138">
        <v>0</v>
      </c>
      <c r="I85" s="138">
        <v>490</v>
      </c>
      <c r="J85" s="138">
        <v>0</v>
      </c>
      <c r="K85" s="138">
        <v>0</v>
      </c>
      <c r="L85" s="138">
        <v>0</v>
      </c>
    </row>
    <row r="86" spans="1:12" hidden="1">
      <c r="A86" s="138">
        <v>2306</v>
      </c>
      <c r="B86" s="138" t="s">
        <v>100</v>
      </c>
      <c r="C86" s="138">
        <v>0</v>
      </c>
      <c r="D86" s="138">
        <v>0</v>
      </c>
      <c r="E86" s="138">
        <v>0</v>
      </c>
      <c r="F86" s="138">
        <v>0</v>
      </c>
      <c r="G86" s="138">
        <v>0</v>
      </c>
      <c r="H86" s="138">
        <v>0</v>
      </c>
      <c r="I86" s="138">
        <v>0</v>
      </c>
      <c r="J86" s="138">
        <v>0</v>
      </c>
      <c r="K86" s="138">
        <v>0</v>
      </c>
      <c r="L86" s="138">
        <v>0</v>
      </c>
    </row>
    <row r="87" spans="1:12" hidden="1">
      <c r="A87" s="138">
        <v>2312</v>
      </c>
      <c r="B87" s="138" t="s">
        <v>101</v>
      </c>
      <c r="C87" s="138">
        <v>1.1819999999999999</v>
      </c>
      <c r="D87" s="138">
        <v>0.78169999999999995</v>
      </c>
      <c r="E87" s="138">
        <v>1.1819999999999999</v>
      </c>
      <c r="F87" s="138">
        <v>0.78169999999999995</v>
      </c>
      <c r="G87" s="138">
        <v>2.4611000000000001</v>
      </c>
      <c r="H87" s="138">
        <v>2.4611000000000001</v>
      </c>
      <c r="I87" s="138">
        <v>183.5</v>
      </c>
      <c r="J87" s="138">
        <v>170.5</v>
      </c>
      <c r="K87" s="138">
        <v>155</v>
      </c>
      <c r="L87" s="138">
        <v>146.80000000000001</v>
      </c>
    </row>
    <row r="88" spans="1:12" hidden="1">
      <c r="A88" s="138">
        <v>2314</v>
      </c>
      <c r="B88" s="138" t="s">
        <v>102</v>
      </c>
      <c r="C88" s="138">
        <v>11.638999999999999</v>
      </c>
      <c r="D88" s="138">
        <v>0.3775</v>
      </c>
      <c r="E88" s="138">
        <v>11.831</v>
      </c>
      <c r="F88" s="138">
        <v>1.6229</v>
      </c>
      <c r="G88" s="138">
        <v>2.9388999999999998</v>
      </c>
      <c r="H88" s="138">
        <v>1.4619</v>
      </c>
      <c r="I88" s="138">
        <v>52.49</v>
      </c>
      <c r="L88" s="138">
        <v>41.99</v>
      </c>
    </row>
    <row r="89" spans="1:12" hidden="1">
      <c r="A89" s="138">
        <v>3000</v>
      </c>
      <c r="B89" s="138" t="s">
        <v>103</v>
      </c>
      <c r="C89" s="138">
        <v>0</v>
      </c>
      <c r="D89" s="138">
        <v>0</v>
      </c>
      <c r="E89" s="138">
        <v>0</v>
      </c>
      <c r="F89" s="138">
        <v>0</v>
      </c>
      <c r="G89" s="138">
        <v>0</v>
      </c>
      <c r="H89" s="138">
        <v>0</v>
      </c>
      <c r="I89" s="138">
        <v>0</v>
      </c>
      <c r="J89" s="138">
        <v>0</v>
      </c>
      <c r="K89" s="138">
        <v>0</v>
      </c>
      <c r="L89" s="138">
        <v>0</v>
      </c>
    </row>
    <row r="90" spans="1:12" hidden="1">
      <c r="A90" s="138">
        <v>3100</v>
      </c>
      <c r="B90" s="138" t="s">
        <v>104</v>
      </c>
      <c r="C90" s="138">
        <v>1.4448000000000001</v>
      </c>
      <c r="D90" s="138">
        <v>0.38829999999999998</v>
      </c>
      <c r="E90" s="138">
        <v>1.5898000000000001</v>
      </c>
      <c r="F90" s="138">
        <v>1.6494</v>
      </c>
      <c r="G90" s="138">
        <v>2.8464999999999998</v>
      </c>
      <c r="H90" s="138">
        <v>1.2210000000000001</v>
      </c>
      <c r="I90" s="138">
        <v>154</v>
      </c>
      <c r="J90" s="138">
        <v>142.5</v>
      </c>
      <c r="K90" s="138">
        <v>131</v>
      </c>
      <c r="L90" s="138">
        <v>123.2</v>
      </c>
    </row>
    <row r="91" spans="1:12" hidden="1">
      <c r="A91" s="138">
        <v>3101</v>
      </c>
      <c r="B91" s="138" t="s">
        <v>105</v>
      </c>
      <c r="C91" s="138">
        <v>0.79210000000000003</v>
      </c>
      <c r="D91" s="138">
        <v>0.35</v>
      </c>
      <c r="E91" s="138">
        <v>0.97430000000000005</v>
      </c>
      <c r="F91" s="138">
        <v>1.5991</v>
      </c>
      <c r="G91" s="138">
        <v>3.1621999999999999</v>
      </c>
      <c r="H91" s="138">
        <v>1.5082</v>
      </c>
      <c r="I91" s="138">
        <v>205</v>
      </c>
      <c r="J91" s="138">
        <v>190</v>
      </c>
      <c r="K91" s="138">
        <v>173</v>
      </c>
      <c r="L91" s="138">
        <v>164</v>
      </c>
    </row>
    <row r="92" spans="1:12" hidden="1">
      <c r="A92" s="138">
        <v>3102</v>
      </c>
      <c r="B92" s="138" t="s">
        <v>106</v>
      </c>
      <c r="C92" s="138">
        <v>0.3019</v>
      </c>
      <c r="D92" s="138">
        <v>0.32429999999999998</v>
      </c>
      <c r="E92" s="138">
        <v>0.44690000000000002</v>
      </c>
      <c r="F92" s="138">
        <v>1.5853999999999999</v>
      </c>
      <c r="G92" s="138">
        <v>3.4165000000000001</v>
      </c>
      <c r="H92" s="138">
        <v>1.3149</v>
      </c>
      <c r="I92" s="138">
        <v>381</v>
      </c>
      <c r="J92" s="138">
        <v>351</v>
      </c>
      <c r="K92" s="138">
        <v>317</v>
      </c>
      <c r="L92" s="138">
        <v>304.8</v>
      </c>
    </row>
    <row r="93" spans="1:12" hidden="1">
      <c r="A93" s="138">
        <v>3103</v>
      </c>
      <c r="B93" s="138" t="s">
        <v>107</v>
      </c>
      <c r="C93" s="138">
        <v>0.3019</v>
      </c>
      <c r="D93" s="138">
        <v>0.32429999999999998</v>
      </c>
      <c r="E93" s="138">
        <v>0.44690000000000002</v>
      </c>
      <c r="F93" s="138">
        <v>1.5853999999999999</v>
      </c>
      <c r="G93" s="138">
        <v>3.4165000000000001</v>
      </c>
      <c r="H93" s="138">
        <v>1.3149</v>
      </c>
      <c r="I93" s="138">
        <v>381</v>
      </c>
      <c r="J93" s="138">
        <v>351</v>
      </c>
      <c r="K93" s="138">
        <v>317</v>
      </c>
      <c r="L93" s="138">
        <v>304.8</v>
      </c>
    </row>
    <row r="94" spans="1:12" hidden="1">
      <c r="A94" s="138">
        <v>3104</v>
      </c>
      <c r="B94" s="138" t="s">
        <v>108</v>
      </c>
      <c r="C94" s="138">
        <v>0.79210000000000003</v>
      </c>
      <c r="D94" s="138">
        <v>0.35</v>
      </c>
      <c r="E94" s="138">
        <v>0.97430000000000005</v>
      </c>
      <c r="F94" s="138">
        <v>1.5991</v>
      </c>
      <c r="G94" s="138">
        <v>3.1621999999999999</v>
      </c>
      <c r="H94" s="138">
        <v>1.5082</v>
      </c>
      <c r="I94" s="138">
        <v>205</v>
      </c>
      <c r="J94" s="138">
        <v>190</v>
      </c>
      <c r="K94" s="138">
        <v>173</v>
      </c>
      <c r="L94" s="138">
        <v>164</v>
      </c>
    </row>
    <row r="95" spans="1:12" hidden="1">
      <c r="A95" s="138">
        <v>3105</v>
      </c>
      <c r="B95" s="138" t="s">
        <v>109</v>
      </c>
      <c r="C95" s="138">
        <v>0.7873</v>
      </c>
      <c r="D95" s="138">
        <v>0.3498</v>
      </c>
      <c r="E95" s="138">
        <v>0.93230000000000002</v>
      </c>
      <c r="F95" s="138">
        <v>1.6109</v>
      </c>
      <c r="G95" s="138">
        <v>3.1638999999999999</v>
      </c>
      <c r="H95" s="138">
        <v>1.2758</v>
      </c>
      <c r="I95" s="138">
        <v>229.5</v>
      </c>
      <c r="J95" s="138">
        <v>212.5</v>
      </c>
      <c r="K95" s="138">
        <v>193.5</v>
      </c>
      <c r="L95" s="138">
        <v>183.6</v>
      </c>
    </row>
    <row r="96" spans="1:12" hidden="1">
      <c r="A96" s="138">
        <v>3106</v>
      </c>
      <c r="B96" s="138" t="s">
        <v>110</v>
      </c>
      <c r="C96" s="138">
        <v>0.314</v>
      </c>
      <c r="D96" s="138">
        <v>0.32069999999999999</v>
      </c>
      <c r="E96" s="138">
        <v>0.45910000000000001</v>
      </c>
      <c r="F96" s="138">
        <v>1.5818000000000001</v>
      </c>
      <c r="G96" s="138">
        <v>3.4557000000000002</v>
      </c>
      <c r="H96" s="138">
        <v>1.3206</v>
      </c>
      <c r="I96" s="138">
        <v>402</v>
      </c>
      <c r="J96" s="138">
        <v>370</v>
      </c>
      <c r="K96" s="138">
        <v>334</v>
      </c>
      <c r="L96" s="138">
        <v>321.60000000000002</v>
      </c>
    </row>
    <row r="97" spans="1:12" hidden="1">
      <c r="A97" s="138">
        <v>3107</v>
      </c>
      <c r="B97" s="138" t="s">
        <v>111</v>
      </c>
      <c r="C97" s="138">
        <v>0.31769999999999998</v>
      </c>
      <c r="D97" s="138">
        <v>0.32090000000000002</v>
      </c>
      <c r="E97" s="138">
        <v>0.5</v>
      </c>
      <c r="F97" s="138">
        <v>1.57</v>
      </c>
      <c r="G97" s="138">
        <v>3.4535999999999998</v>
      </c>
      <c r="H97" s="138">
        <v>1.5712999999999999</v>
      </c>
      <c r="I97" s="138">
        <v>354</v>
      </c>
      <c r="J97" s="138">
        <v>326</v>
      </c>
      <c r="K97" s="138">
        <v>294.5</v>
      </c>
      <c r="L97" s="138">
        <v>283.2</v>
      </c>
    </row>
    <row r="98" spans="1:12" hidden="1">
      <c r="A98" s="138">
        <v>3108</v>
      </c>
      <c r="B98" s="138" t="s">
        <v>112</v>
      </c>
      <c r="C98" s="138">
        <v>0.51590000000000003</v>
      </c>
      <c r="D98" s="138">
        <v>0.3039</v>
      </c>
      <c r="E98" s="138">
        <v>0.92230000000000001</v>
      </c>
      <c r="F98" s="138">
        <v>1.1324000000000001</v>
      </c>
      <c r="G98" s="138">
        <v>3.3008999999999999</v>
      </c>
      <c r="H98" s="138">
        <v>1.2974000000000001</v>
      </c>
      <c r="I98" s="138">
        <v>288</v>
      </c>
      <c r="J98" s="138">
        <v>288</v>
      </c>
      <c r="K98" s="138">
        <v>403</v>
      </c>
      <c r="L98" s="138">
        <v>0</v>
      </c>
    </row>
    <row r="99" spans="1:12" hidden="1">
      <c r="A99" s="138">
        <v>3109</v>
      </c>
      <c r="B99" s="138" t="s">
        <v>113</v>
      </c>
      <c r="C99" s="138">
        <v>0.55079999999999996</v>
      </c>
      <c r="D99" s="138">
        <v>0.35780000000000001</v>
      </c>
      <c r="E99" s="138">
        <v>0.69579999999999997</v>
      </c>
      <c r="F99" s="138">
        <v>1.6189</v>
      </c>
      <c r="G99" s="138">
        <v>3.0918999999999999</v>
      </c>
      <c r="H99" s="138">
        <v>1.264</v>
      </c>
      <c r="I99" s="138">
        <v>265.5</v>
      </c>
      <c r="J99" s="138">
        <v>246.5</v>
      </c>
      <c r="K99" s="138">
        <v>224.5</v>
      </c>
      <c r="L99" s="138">
        <v>252.23</v>
      </c>
    </row>
    <row r="100" spans="1:12" hidden="1">
      <c r="A100" s="138">
        <v>3110</v>
      </c>
      <c r="B100" s="138" t="s">
        <v>114</v>
      </c>
      <c r="C100" s="138">
        <v>9.1811000000000007</v>
      </c>
      <c r="D100" s="138">
        <v>0.38069999999999998</v>
      </c>
      <c r="E100" s="138">
        <v>9.3259000000000007</v>
      </c>
      <c r="F100" s="138">
        <v>1.6394</v>
      </c>
      <c r="G100" s="138">
        <v>2.9462999999999999</v>
      </c>
      <c r="H100" s="138">
        <v>1.2390000000000001</v>
      </c>
      <c r="I100" s="138">
        <v>52.49</v>
      </c>
      <c r="J100" s="138">
        <v>52.49</v>
      </c>
      <c r="K100" s="138">
        <v>52.49</v>
      </c>
      <c r="L100" s="138">
        <v>41.99</v>
      </c>
    </row>
    <row r="101" spans="1:12" hidden="1">
      <c r="A101" s="138">
        <v>3111</v>
      </c>
      <c r="B101" s="138" t="s">
        <v>115</v>
      </c>
      <c r="C101" s="138">
        <v>0.31769999999999998</v>
      </c>
      <c r="D101" s="138">
        <v>0.32090000000000002</v>
      </c>
      <c r="E101" s="138">
        <v>0.5</v>
      </c>
      <c r="F101" s="138">
        <v>1.57</v>
      </c>
      <c r="G101" s="138">
        <v>3.4535999999999998</v>
      </c>
      <c r="H101" s="138">
        <v>1.5712999999999999</v>
      </c>
      <c r="I101" s="138">
        <v>354</v>
      </c>
      <c r="J101" s="138">
        <v>326</v>
      </c>
      <c r="K101" s="138">
        <v>294.5</v>
      </c>
      <c r="L101" s="138">
        <v>283.2</v>
      </c>
    </row>
    <row r="102" spans="1:12" hidden="1">
      <c r="A102" s="138">
        <v>3112</v>
      </c>
      <c r="B102" s="138" t="s">
        <v>116</v>
      </c>
      <c r="C102" s="138">
        <v>1.0207999999999999</v>
      </c>
      <c r="D102" s="138">
        <v>0.33019999999999999</v>
      </c>
      <c r="E102" s="138">
        <v>1.4723999999999999</v>
      </c>
      <c r="F102" s="138">
        <v>1.3996</v>
      </c>
      <c r="G102" s="138">
        <v>3.0621999999999998</v>
      </c>
      <c r="H102" s="138">
        <v>1.2589999999999999</v>
      </c>
      <c r="I102" s="138">
        <v>176</v>
      </c>
      <c r="J102" s="138">
        <v>176</v>
      </c>
      <c r="K102" s="138">
        <v>243</v>
      </c>
      <c r="L102" s="138">
        <v>0</v>
      </c>
    </row>
    <row r="103" spans="1:12" hidden="1">
      <c r="A103" s="138">
        <v>3113</v>
      </c>
      <c r="B103" s="138" t="s">
        <v>117</v>
      </c>
      <c r="C103" s="138">
        <v>0.30930000000000002</v>
      </c>
      <c r="D103" s="138">
        <v>0.32069999999999999</v>
      </c>
      <c r="E103" s="138">
        <v>0.45429999999999998</v>
      </c>
      <c r="F103" s="138">
        <v>1.5818000000000001</v>
      </c>
      <c r="G103" s="138">
        <v>3.4557000000000002</v>
      </c>
      <c r="H103" s="138">
        <v>1.3206</v>
      </c>
      <c r="I103" s="138">
        <v>354</v>
      </c>
      <c r="J103" s="138">
        <v>326</v>
      </c>
      <c r="K103" s="138">
        <v>294.5</v>
      </c>
      <c r="L103" s="138">
        <v>283.2</v>
      </c>
    </row>
    <row r="104" spans="1:12" hidden="1">
      <c r="A104" s="138">
        <v>3115</v>
      </c>
      <c r="B104" s="138" t="s">
        <v>118</v>
      </c>
      <c r="C104" s="138">
        <v>0.27100000000000002</v>
      </c>
      <c r="D104" s="138">
        <v>0.32069999999999999</v>
      </c>
      <c r="E104" s="138">
        <v>0.41599999999999998</v>
      </c>
      <c r="F104" s="138">
        <v>1.5818000000000001</v>
      </c>
      <c r="G104" s="138">
        <v>3.4557000000000002</v>
      </c>
      <c r="H104" s="138">
        <v>1.3206</v>
      </c>
      <c r="I104" s="138">
        <v>407</v>
      </c>
      <c r="J104" s="138">
        <v>374.5</v>
      </c>
      <c r="K104" s="138">
        <v>338</v>
      </c>
      <c r="L104" s="138">
        <v>325.60000000000002</v>
      </c>
    </row>
    <row r="105" spans="1:12" hidden="1">
      <c r="A105" s="138">
        <v>3116</v>
      </c>
      <c r="B105" s="138" t="s">
        <v>119</v>
      </c>
      <c r="C105" s="138">
        <v>0.36670000000000003</v>
      </c>
      <c r="D105" s="138">
        <v>0.30869999999999997</v>
      </c>
      <c r="E105" s="138">
        <v>0.70230000000000004</v>
      </c>
      <c r="F105" s="138">
        <v>1.0543</v>
      </c>
      <c r="G105" s="138">
        <v>3.2259000000000002</v>
      </c>
      <c r="H105" s="138">
        <v>1.2857000000000001</v>
      </c>
      <c r="I105" s="138">
        <v>334</v>
      </c>
      <c r="J105" s="138">
        <v>334</v>
      </c>
      <c r="K105" s="138">
        <v>465</v>
      </c>
      <c r="L105" s="138">
        <v>0</v>
      </c>
    </row>
    <row r="106" spans="1:12" hidden="1">
      <c r="A106" s="138">
        <v>3117</v>
      </c>
      <c r="B106" s="138" t="s">
        <v>120</v>
      </c>
      <c r="C106" s="138">
        <v>0.2472</v>
      </c>
      <c r="D106" s="138">
        <v>0.34279999999999999</v>
      </c>
      <c r="E106" s="138">
        <v>0.43180000000000002</v>
      </c>
      <c r="F106" s="138">
        <v>1.4992000000000001</v>
      </c>
      <c r="G106" s="138">
        <v>3.2334000000000001</v>
      </c>
      <c r="H106" s="138">
        <v>1.6380999999999999</v>
      </c>
      <c r="I106" s="138">
        <v>524</v>
      </c>
      <c r="J106" s="138">
        <v>492</v>
      </c>
      <c r="K106" s="138">
        <v>457</v>
      </c>
      <c r="L106" s="138">
        <v>419</v>
      </c>
    </row>
    <row r="107" spans="1:12" hidden="1">
      <c r="A107" s="138">
        <v>3119</v>
      </c>
      <c r="B107" s="138" t="s">
        <v>121</v>
      </c>
      <c r="C107" s="138">
        <v>0.55079999999999996</v>
      </c>
      <c r="D107" s="138">
        <v>0.35780000000000001</v>
      </c>
      <c r="E107" s="138">
        <v>0.69579999999999997</v>
      </c>
      <c r="F107" s="138">
        <v>1.6189</v>
      </c>
      <c r="G107" s="138">
        <v>3.0918999999999999</v>
      </c>
      <c r="H107" s="138">
        <v>1.264</v>
      </c>
      <c r="I107" s="138">
        <v>265.5</v>
      </c>
      <c r="J107" s="138">
        <v>246.5</v>
      </c>
      <c r="K107" s="138">
        <v>224.5</v>
      </c>
      <c r="L107" s="138">
        <v>252.23</v>
      </c>
    </row>
    <row r="108" spans="1:12" hidden="1">
      <c r="A108" s="138">
        <v>3121</v>
      </c>
      <c r="B108" s="138" t="s">
        <v>122</v>
      </c>
      <c r="C108" s="138">
        <v>0.77100000000000002</v>
      </c>
      <c r="D108" s="138">
        <v>0.3498</v>
      </c>
      <c r="E108" s="138">
        <v>0.91610000000000003</v>
      </c>
      <c r="F108" s="138">
        <v>1.6107</v>
      </c>
      <c r="G108" s="138">
        <v>3.1638999999999999</v>
      </c>
      <c r="H108" s="138">
        <v>1.2758</v>
      </c>
      <c r="I108" s="138">
        <v>205</v>
      </c>
      <c r="J108" s="138">
        <v>190</v>
      </c>
      <c r="K108" s="138">
        <v>173</v>
      </c>
      <c r="L108" s="138">
        <v>164</v>
      </c>
    </row>
    <row r="109" spans="1:12" hidden="1">
      <c r="A109" s="138">
        <v>3122</v>
      </c>
      <c r="B109" s="138" t="s">
        <v>123</v>
      </c>
      <c r="C109" s="138">
        <v>0.43469999999999998</v>
      </c>
      <c r="D109" s="138">
        <v>0.33550000000000002</v>
      </c>
      <c r="E109" s="138">
        <v>0.57979999999999998</v>
      </c>
      <c r="F109" s="138">
        <v>1.5966</v>
      </c>
      <c r="G109" s="138">
        <v>3.3008999999999999</v>
      </c>
      <c r="H109" s="138">
        <v>1.2974000000000001</v>
      </c>
      <c r="I109" s="138">
        <v>306</v>
      </c>
      <c r="J109" s="138">
        <v>282.5</v>
      </c>
      <c r="K109" s="138">
        <v>256.5</v>
      </c>
      <c r="L109" s="138">
        <v>244.8</v>
      </c>
    </row>
    <row r="110" spans="1:12" hidden="1">
      <c r="A110" s="138">
        <v>3124</v>
      </c>
      <c r="B110" s="138" t="s">
        <v>124</v>
      </c>
      <c r="C110" s="138">
        <v>0.30930000000000002</v>
      </c>
      <c r="D110" s="138">
        <v>0.32069999999999999</v>
      </c>
      <c r="E110" s="138">
        <v>0.45429999999999998</v>
      </c>
      <c r="F110" s="138">
        <v>1.5818000000000001</v>
      </c>
      <c r="G110" s="138">
        <v>3.4557000000000002</v>
      </c>
      <c r="H110" s="138">
        <v>1.3206</v>
      </c>
      <c r="I110" s="138">
        <v>354</v>
      </c>
      <c r="J110" s="138">
        <v>326</v>
      </c>
      <c r="K110" s="138">
        <v>294.5</v>
      </c>
      <c r="L110" s="138">
        <v>336.3</v>
      </c>
    </row>
    <row r="111" spans="1:12" hidden="1">
      <c r="A111" s="138">
        <v>3126</v>
      </c>
      <c r="B111" s="138" t="s">
        <v>125</v>
      </c>
      <c r="C111" s="138">
        <v>1.1104000000000001</v>
      </c>
      <c r="D111" s="138">
        <v>0.36130000000000001</v>
      </c>
      <c r="E111" s="138">
        <v>1.2554000000000001</v>
      </c>
      <c r="F111" s="138">
        <v>1.6224000000000001</v>
      </c>
      <c r="G111" s="138">
        <v>3.0621999999999998</v>
      </c>
      <c r="H111" s="138">
        <v>1.2589999999999999</v>
      </c>
      <c r="I111" s="138">
        <v>166.5</v>
      </c>
      <c r="J111" s="138">
        <v>155</v>
      </c>
      <c r="K111" s="138">
        <v>141</v>
      </c>
      <c r="L111" s="138">
        <v>158.18</v>
      </c>
    </row>
    <row r="112" spans="1:12" hidden="1">
      <c r="A112" s="138">
        <v>3127</v>
      </c>
      <c r="B112" s="138" t="s">
        <v>126</v>
      </c>
      <c r="C112" s="138">
        <v>1.4448000000000001</v>
      </c>
      <c r="D112" s="138">
        <v>0.38829999999999998</v>
      </c>
      <c r="E112" s="138">
        <v>1.5898000000000001</v>
      </c>
      <c r="F112" s="138">
        <v>1.6494</v>
      </c>
      <c r="G112" s="138">
        <v>2.8464999999999998</v>
      </c>
      <c r="H112" s="138">
        <v>1.2210000000000001</v>
      </c>
      <c r="I112" s="138">
        <v>154</v>
      </c>
      <c r="J112" s="138">
        <v>142.5</v>
      </c>
      <c r="K112" s="138">
        <v>131</v>
      </c>
      <c r="L112" s="138">
        <v>146.30000000000001</v>
      </c>
    </row>
    <row r="113" spans="1:12" hidden="1">
      <c r="A113" s="138">
        <v>3128</v>
      </c>
      <c r="B113" s="138" t="s">
        <v>127</v>
      </c>
      <c r="C113" s="138">
        <v>0.31769999999999998</v>
      </c>
      <c r="D113" s="138">
        <v>0.32090000000000002</v>
      </c>
      <c r="E113" s="138">
        <v>0.5</v>
      </c>
      <c r="F113" s="138">
        <v>1.57</v>
      </c>
      <c r="G113" s="138">
        <v>3.4535999999999998</v>
      </c>
      <c r="H113" s="138">
        <v>1.5712999999999999</v>
      </c>
      <c r="I113" s="138">
        <v>354</v>
      </c>
      <c r="J113" s="138">
        <v>326</v>
      </c>
      <c r="K113" s="138">
        <v>294.5</v>
      </c>
      <c r="L113" s="138">
        <v>283.2</v>
      </c>
    </row>
    <row r="114" spans="1:12" hidden="1">
      <c r="A114" s="138">
        <v>3130</v>
      </c>
      <c r="B114" s="138" t="s">
        <v>128</v>
      </c>
      <c r="C114" s="138">
        <v>0.98680000000000001</v>
      </c>
      <c r="D114" s="138">
        <v>0.34420000000000001</v>
      </c>
      <c r="E114" s="138">
        <v>1.4339</v>
      </c>
      <c r="F114" s="138">
        <v>1.4015</v>
      </c>
      <c r="G114" s="138">
        <v>2.9544999999999999</v>
      </c>
      <c r="H114" s="138">
        <v>1.2403999999999999</v>
      </c>
      <c r="I114" s="138">
        <v>154</v>
      </c>
      <c r="J114" s="138">
        <v>142.5</v>
      </c>
      <c r="K114" s="138">
        <v>131</v>
      </c>
      <c r="L114" s="138">
        <v>123.2</v>
      </c>
    </row>
    <row r="115" spans="1:12" hidden="1">
      <c r="A115" s="138">
        <v>3131</v>
      </c>
      <c r="B115" s="138" t="s">
        <v>129</v>
      </c>
      <c r="C115" s="138">
        <v>0.55079999999999996</v>
      </c>
      <c r="D115" s="138">
        <v>0.35780000000000001</v>
      </c>
      <c r="E115" s="138">
        <v>0.69579999999999997</v>
      </c>
      <c r="F115" s="138">
        <v>1.6189</v>
      </c>
      <c r="G115" s="138">
        <v>3.0918999999999999</v>
      </c>
      <c r="H115" s="138">
        <v>1.264</v>
      </c>
      <c r="I115" s="138">
        <v>265.5</v>
      </c>
      <c r="J115" s="138">
        <v>246.5</v>
      </c>
      <c r="K115" s="138">
        <v>224.5</v>
      </c>
      <c r="L115" s="138">
        <v>212.4</v>
      </c>
    </row>
    <row r="116" spans="1:12" hidden="1">
      <c r="A116" s="138">
        <v>3132</v>
      </c>
      <c r="B116" s="138" t="s">
        <v>130</v>
      </c>
      <c r="C116" s="138">
        <v>0.5323</v>
      </c>
      <c r="D116" s="138">
        <v>0.35620000000000002</v>
      </c>
      <c r="E116" s="138">
        <v>0.67730000000000001</v>
      </c>
      <c r="F116" s="138">
        <v>1.6173</v>
      </c>
      <c r="G116" s="138">
        <v>3.1063999999999998</v>
      </c>
      <c r="H116" s="138">
        <v>1.2664</v>
      </c>
      <c r="I116" s="138">
        <v>281.5</v>
      </c>
      <c r="J116" s="138">
        <v>261</v>
      </c>
      <c r="K116" s="138">
        <v>237.5</v>
      </c>
      <c r="L116" s="138">
        <v>225.2</v>
      </c>
    </row>
    <row r="117" spans="1:12" hidden="1">
      <c r="A117" s="138">
        <v>3133</v>
      </c>
      <c r="B117" s="138" t="s">
        <v>131</v>
      </c>
      <c r="C117" s="138">
        <v>0.5323</v>
      </c>
      <c r="D117" s="138">
        <v>0.35620000000000002</v>
      </c>
      <c r="E117" s="138">
        <v>0.67730000000000001</v>
      </c>
      <c r="F117" s="138">
        <v>1.6173</v>
      </c>
      <c r="G117" s="138">
        <v>3.1063999999999998</v>
      </c>
      <c r="H117" s="138">
        <v>1.2664</v>
      </c>
      <c r="I117" s="138">
        <v>281.5</v>
      </c>
      <c r="J117" s="138">
        <v>261</v>
      </c>
      <c r="K117" s="138">
        <v>237.5</v>
      </c>
      <c r="L117" s="138">
        <v>225.2</v>
      </c>
    </row>
    <row r="118" spans="1:12" hidden="1">
      <c r="A118" s="138">
        <v>3134</v>
      </c>
      <c r="B118" s="138" t="s">
        <v>132</v>
      </c>
      <c r="C118" s="138">
        <v>0.79210000000000003</v>
      </c>
      <c r="D118" s="138">
        <v>0.35</v>
      </c>
      <c r="E118" s="138">
        <v>0.97430000000000005</v>
      </c>
      <c r="F118" s="138">
        <v>1.5991</v>
      </c>
      <c r="G118" s="138">
        <v>3.1621999999999999</v>
      </c>
      <c r="H118" s="138">
        <v>1.5082</v>
      </c>
      <c r="I118" s="138">
        <v>205</v>
      </c>
      <c r="J118" s="138">
        <v>190</v>
      </c>
      <c r="K118" s="138">
        <v>173</v>
      </c>
      <c r="L118" s="138">
        <v>164</v>
      </c>
    </row>
    <row r="119" spans="1:12" hidden="1">
      <c r="A119" s="138">
        <v>3135</v>
      </c>
      <c r="B119" s="138" t="s">
        <v>133</v>
      </c>
      <c r="C119" s="138">
        <v>0.67930000000000001</v>
      </c>
      <c r="D119" s="138">
        <v>0.3498</v>
      </c>
      <c r="E119" s="138">
        <v>0.82430000000000003</v>
      </c>
      <c r="F119" s="138">
        <v>1.6109</v>
      </c>
      <c r="G119" s="138">
        <v>3.1638999999999999</v>
      </c>
      <c r="H119" s="138">
        <v>1.2758</v>
      </c>
      <c r="I119" s="138">
        <v>233</v>
      </c>
      <c r="J119" s="138">
        <v>216</v>
      </c>
      <c r="K119" s="138">
        <v>196.5</v>
      </c>
      <c r="L119" s="138">
        <v>186.4</v>
      </c>
    </row>
    <row r="120" spans="1:12" hidden="1">
      <c r="A120" s="138">
        <v>3137</v>
      </c>
      <c r="B120" s="138" t="s">
        <v>134</v>
      </c>
      <c r="C120" s="138">
        <v>0.31769999999999998</v>
      </c>
      <c r="D120" s="138">
        <v>0.32090000000000002</v>
      </c>
      <c r="E120" s="138">
        <v>0.5</v>
      </c>
      <c r="F120" s="138">
        <v>1.57</v>
      </c>
      <c r="G120" s="138">
        <v>3.4535999999999998</v>
      </c>
      <c r="H120" s="138">
        <v>1.5712999999999999</v>
      </c>
      <c r="I120" s="138">
        <v>354</v>
      </c>
      <c r="J120" s="138">
        <v>326</v>
      </c>
      <c r="K120" s="138">
        <v>294.5</v>
      </c>
      <c r="L120" s="138">
        <v>283.2</v>
      </c>
    </row>
    <row r="121" spans="1:12" hidden="1">
      <c r="A121" s="138">
        <v>3138</v>
      </c>
      <c r="B121" s="138" t="s">
        <v>135</v>
      </c>
      <c r="C121" s="138">
        <v>14.346</v>
      </c>
      <c r="D121" s="138">
        <v>0.40029999999999999</v>
      </c>
      <c r="E121" s="138">
        <v>14.49</v>
      </c>
      <c r="F121" s="138">
        <v>1.6558999999999999</v>
      </c>
      <c r="G121" s="138">
        <v>2.8389000000000002</v>
      </c>
      <c r="H121" s="138">
        <v>1.2196</v>
      </c>
      <c r="I121" s="138">
        <v>34.99</v>
      </c>
      <c r="J121" s="138">
        <v>34.99</v>
      </c>
      <c r="K121" s="138">
        <v>34.99</v>
      </c>
      <c r="L121" s="138">
        <v>27.99</v>
      </c>
    </row>
    <row r="122" spans="1:12" hidden="1">
      <c r="A122" s="138">
        <v>3139</v>
      </c>
      <c r="B122" s="138" t="s">
        <v>136</v>
      </c>
      <c r="C122" s="138">
        <v>0.97819999999999996</v>
      </c>
      <c r="D122" s="138">
        <v>0.36130000000000001</v>
      </c>
      <c r="E122" s="138">
        <v>1.1232</v>
      </c>
      <c r="F122" s="138">
        <v>1.6224000000000001</v>
      </c>
      <c r="G122" s="138">
        <v>3.0621999999999998</v>
      </c>
      <c r="H122" s="138">
        <v>1.2589999999999999</v>
      </c>
      <c r="I122" s="138">
        <v>186.5</v>
      </c>
      <c r="J122" s="138">
        <v>173</v>
      </c>
      <c r="K122" s="138">
        <v>158</v>
      </c>
      <c r="L122" s="138">
        <v>177.18</v>
      </c>
    </row>
    <row r="123" spans="1:12" hidden="1">
      <c r="A123" s="138">
        <v>3140</v>
      </c>
      <c r="B123" s="138" t="s">
        <v>137</v>
      </c>
      <c r="C123" s="138">
        <v>0.31769999999999998</v>
      </c>
      <c r="D123" s="138">
        <v>0.32090000000000002</v>
      </c>
      <c r="E123" s="138">
        <v>0.5</v>
      </c>
      <c r="F123" s="138">
        <v>1.57</v>
      </c>
      <c r="G123" s="138">
        <v>3.4535999999999998</v>
      </c>
      <c r="H123" s="138">
        <v>1.5712999999999999</v>
      </c>
      <c r="I123" s="138">
        <v>354</v>
      </c>
      <c r="J123" s="138">
        <v>326</v>
      </c>
      <c r="K123" s="138">
        <v>294.5</v>
      </c>
      <c r="L123" s="138">
        <v>283.2</v>
      </c>
    </row>
    <row r="124" spans="1:12" hidden="1">
      <c r="A124" s="138">
        <v>3141</v>
      </c>
      <c r="B124" s="138" t="s">
        <v>138</v>
      </c>
      <c r="C124" s="138">
        <v>1.1336999999999999</v>
      </c>
      <c r="D124" s="138">
        <v>0.36130000000000001</v>
      </c>
      <c r="E124" s="138">
        <v>1.2786999999999999</v>
      </c>
      <c r="F124" s="138">
        <v>1.6224000000000001</v>
      </c>
      <c r="G124" s="138">
        <v>3.0621999999999998</v>
      </c>
      <c r="H124" s="138">
        <v>1.2589999999999999</v>
      </c>
      <c r="I124" s="138">
        <v>183.5</v>
      </c>
      <c r="J124" s="138">
        <v>170.5</v>
      </c>
      <c r="K124" s="138">
        <v>155</v>
      </c>
      <c r="L124" s="138">
        <v>146.80000000000001</v>
      </c>
    </row>
    <row r="125" spans="1:12" hidden="1">
      <c r="A125" s="138">
        <v>3142</v>
      </c>
      <c r="B125" s="138" t="s">
        <v>139</v>
      </c>
      <c r="C125" s="138">
        <v>0.3019</v>
      </c>
      <c r="D125" s="138">
        <v>0.32429999999999998</v>
      </c>
      <c r="E125" s="138">
        <v>0.44690000000000002</v>
      </c>
      <c r="F125" s="138">
        <v>1.5853999999999999</v>
      </c>
      <c r="G125" s="138">
        <v>3.4165000000000001</v>
      </c>
      <c r="H125" s="138">
        <v>1.3149</v>
      </c>
      <c r="I125" s="138">
        <v>381</v>
      </c>
      <c r="J125" s="138">
        <v>351</v>
      </c>
      <c r="K125" s="138">
        <v>317</v>
      </c>
      <c r="L125" s="138">
        <v>304.8</v>
      </c>
    </row>
    <row r="126" spans="1:12" hidden="1">
      <c r="A126" s="138">
        <v>3143</v>
      </c>
      <c r="B126" s="138" t="s">
        <v>140</v>
      </c>
      <c r="C126" s="138">
        <v>0.27100000000000002</v>
      </c>
      <c r="D126" s="138">
        <v>0.32069999999999999</v>
      </c>
      <c r="E126" s="138">
        <v>0.41599999999999998</v>
      </c>
      <c r="F126" s="138">
        <v>1.5818000000000001</v>
      </c>
      <c r="G126" s="138">
        <v>3.4557000000000002</v>
      </c>
      <c r="H126" s="138">
        <v>1.3206</v>
      </c>
      <c r="I126" s="138">
        <v>407</v>
      </c>
      <c r="J126" s="138">
        <v>374.5</v>
      </c>
      <c r="K126" s="138">
        <v>338</v>
      </c>
      <c r="L126" s="138">
        <v>325.60000000000002</v>
      </c>
    </row>
    <row r="127" spans="1:12" hidden="1">
      <c r="A127" s="138">
        <v>3144</v>
      </c>
      <c r="B127" s="138" t="s">
        <v>141</v>
      </c>
      <c r="C127" s="138">
        <v>14.346</v>
      </c>
      <c r="D127" s="138">
        <v>0.40029999999999999</v>
      </c>
      <c r="E127" s="138">
        <v>14.49</v>
      </c>
      <c r="F127" s="138">
        <v>1.6558999999999999</v>
      </c>
      <c r="G127" s="138">
        <v>2.8389000000000002</v>
      </c>
      <c r="H127" s="138">
        <v>1.2196</v>
      </c>
      <c r="I127" s="138">
        <v>34.99</v>
      </c>
      <c r="J127" s="138">
        <v>34.99</v>
      </c>
      <c r="K127" s="138">
        <v>34.99</v>
      </c>
      <c r="L127" s="138">
        <v>27.99</v>
      </c>
    </row>
    <row r="128" spans="1:12" hidden="1">
      <c r="A128" s="138">
        <v>3145</v>
      </c>
      <c r="B128" s="138" t="s">
        <v>142</v>
      </c>
      <c r="C128" s="138">
        <v>0.79210000000000003</v>
      </c>
      <c r="D128" s="138">
        <v>0.35</v>
      </c>
      <c r="E128" s="138">
        <v>0.97430000000000005</v>
      </c>
      <c r="F128" s="138">
        <v>1.5991</v>
      </c>
      <c r="G128" s="138">
        <v>3.1621999999999999</v>
      </c>
      <c r="H128" s="138">
        <v>1.5082</v>
      </c>
      <c r="I128" s="138">
        <v>205</v>
      </c>
      <c r="J128" s="138">
        <v>190</v>
      </c>
      <c r="K128" s="138">
        <v>173</v>
      </c>
      <c r="L128" s="138">
        <v>164</v>
      </c>
    </row>
    <row r="129" spans="1:12" hidden="1">
      <c r="A129" s="138">
        <v>3146</v>
      </c>
      <c r="B129" s="138" t="s">
        <v>143</v>
      </c>
      <c r="C129" s="138">
        <v>0.55079999999999996</v>
      </c>
      <c r="D129" s="138">
        <v>0.35780000000000001</v>
      </c>
      <c r="E129" s="138">
        <v>0.69579999999999997</v>
      </c>
      <c r="F129" s="138">
        <v>1.6189</v>
      </c>
      <c r="G129" s="138">
        <v>3.0918999999999999</v>
      </c>
      <c r="H129" s="138">
        <v>1.264</v>
      </c>
      <c r="I129" s="138">
        <v>265.5</v>
      </c>
      <c r="J129" s="138">
        <v>246.5</v>
      </c>
      <c r="K129" s="138">
        <v>224.5</v>
      </c>
      <c r="L129" s="138">
        <v>252.23</v>
      </c>
    </row>
    <row r="130" spans="1:12" hidden="1">
      <c r="A130" s="138">
        <v>3148</v>
      </c>
      <c r="B130" s="138" t="s">
        <v>144</v>
      </c>
      <c r="C130" s="138">
        <v>0.31769999999999998</v>
      </c>
      <c r="D130" s="138">
        <v>0.32090000000000002</v>
      </c>
      <c r="E130" s="138">
        <v>0.5</v>
      </c>
      <c r="F130" s="138">
        <v>1.57</v>
      </c>
      <c r="G130" s="138">
        <v>3.4535999999999998</v>
      </c>
      <c r="H130" s="138">
        <v>1.5712999999999999</v>
      </c>
      <c r="I130" s="138">
        <v>354</v>
      </c>
      <c r="J130" s="138">
        <v>326</v>
      </c>
      <c r="K130" s="138">
        <v>294.5</v>
      </c>
      <c r="L130" s="138">
        <v>283.2</v>
      </c>
    </row>
    <row r="131" spans="1:12" hidden="1">
      <c r="A131" s="138">
        <v>3150</v>
      </c>
      <c r="B131" s="138" t="s">
        <v>145</v>
      </c>
      <c r="C131" s="138">
        <v>11.638999999999999</v>
      </c>
      <c r="D131" s="138">
        <v>0.3775</v>
      </c>
      <c r="E131" s="138">
        <v>11.831</v>
      </c>
      <c r="F131" s="138">
        <v>1.6229</v>
      </c>
      <c r="G131" s="138">
        <v>2.9388999999999998</v>
      </c>
      <c r="H131" s="138">
        <v>1.4619</v>
      </c>
      <c r="I131" s="138">
        <v>52.49</v>
      </c>
      <c r="J131" s="138">
        <v>52.49</v>
      </c>
      <c r="K131" s="138">
        <v>52.49</v>
      </c>
      <c r="L131" s="138">
        <v>41.99</v>
      </c>
    </row>
    <row r="132" spans="1:12" hidden="1">
      <c r="A132" s="138">
        <v>3151</v>
      </c>
      <c r="B132" s="138" t="s">
        <v>146</v>
      </c>
      <c r="C132" s="138">
        <v>11.702999999999999</v>
      </c>
      <c r="D132" s="138">
        <v>0.79269999999999996</v>
      </c>
      <c r="E132" s="138">
        <v>11.702999999999999</v>
      </c>
      <c r="F132" s="138">
        <v>0.79269999999999996</v>
      </c>
      <c r="G132" s="138">
        <v>2.4466000000000001</v>
      </c>
      <c r="H132" s="138">
        <v>2.4466000000000001</v>
      </c>
      <c r="I132" s="138">
        <v>52.49</v>
      </c>
      <c r="J132" s="138">
        <v>52.49</v>
      </c>
      <c r="K132" s="138">
        <v>52.49</v>
      </c>
      <c r="L132" s="138">
        <v>41.99</v>
      </c>
    </row>
    <row r="133" spans="1:12" hidden="1">
      <c r="A133" s="138">
        <v>3152</v>
      </c>
      <c r="B133" s="138" t="s">
        <v>147</v>
      </c>
      <c r="C133" s="138">
        <v>0.43469999999999998</v>
      </c>
      <c r="D133" s="138">
        <v>0.33550000000000002</v>
      </c>
      <c r="E133" s="138">
        <v>0.57979999999999998</v>
      </c>
      <c r="F133" s="138">
        <v>1.5966</v>
      </c>
      <c r="G133" s="138">
        <v>3.3008999999999999</v>
      </c>
      <c r="H133" s="138">
        <v>1.2974000000000001</v>
      </c>
      <c r="I133" s="138">
        <v>306</v>
      </c>
      <c r="J133" s="138">
        <v>282.5</v>
      </c>
      <c r="K133" s="138">
        <v>256.5</v>
      </c>
      <c r="L133" s="138">
        <v>244.8</v>
      </c>
    </row>
    <row r="134" spans="1:12" hidden="1">
      <c r="A134" s="138">
        <v>3153</v>
      </c>
      <c r="B134" s="138" t="s">
        <v>148</v>
      </c>
      <c r="C134" s="138">
        <v>0.27100000000000002</v>
      </c>
      <c r="D134" s="138">
        <v>0.32069999999999999</v>
      </c>
      <c r="E134" s="138">
        <v>0.41599999999999998</v>
      </c>
      <c r="F134" s="138">
        <v>1.5818000000000001</v>
      </c>
      <c r="G134" s="138">
        <v>3.4557000000000002</v>
      </c>
      <c r="H134" s="138">
        <v>1.3206</v>
      </c>
      <c r="I134" s="138">
        <v>407</v>
      </c>
      <c r="J134" s="138">
        <v>374.5</v>
      </c>
      <c r="K134" s="138">
        <v>338</v>
      </c>
      <c r="L134" s="138">
        <v>325.60000000000002</v>
      </c>
    </row>
    <row r="135" spans="1:12" hidden="1">
      <c r="A135" s="138">
        <v>3154</v>
      </c>
      <c r="B135" s="138" t="s">
        <v>149</v>
      </c>
      <c r="C135" s="138">
        <v>0.3019</v>
      </c>
      <c r="D135" s="138">
        <v>0.32429999999999998</v>
      </c>
      <c r="E135" s="138">
        <v>0.44690000000000002</v>
      </c>
      <c r="F135" s="138">
        <v>1.5853999999999999</v>
      </c>
      <c r="G135" s="138">
        <v>3.4165000000000001</v>
      </c>
      <c r="H135" s="138">
        <v>1.3149</v>
      </c>
      <c r="I135" s="138">
        <v>381</v>
      </c>
      <c r="J135" s="138">
        <v>351</v>
      </c>
      <c r="K135" s="138">
        <v>317</v>
      </c>
      <c r="L135" s="138">
        <v>304.8</v>
      </c>
    </row>
    <row r="136" spans="1:12" hidden="1">
      <c r="A136" s="138">
        <v>3155</v>
      </c>
      <c r="B136" s="138" t="s">
        <v>150</v>
      </c>
      <c r="C136" s="138">
        <v>1.4448000000000001</v>
      </c>
      <c r="D136" s="138">
        <v>0.38829999999999998</v>
      </c>
      <c r="E136" s="138">
        <v>1.5898000000000001</v>
      </c>
      <c r="F136" s="138">
        <v>1.6494</v>
      </c>
      <c r="G136" s="138">
        <v>2.8464999999999998</v>
      </c>
      <c r="H136" s="138">
        <v>1.2210000000000001</v>
      </c>
      <c r="I136" s="138">
        <v>154</v>
      </c>
      <c r="J136" s="138">
        <v>142.5</v>
      </c>
      <c r="K136" s="138">
        <v>131</v>
      </c>
      <c r="L136" s="138">
        <v>146.30000000000001</v>
      </c>
    </row>
    <row r="137" spans="1:12" hidden="1">
      <c r="A137" s="138">
        <v>3156</v>
      </c>
      <c r="B137" s="138" t="s">
        <v>151</v>
      </c>
      <c r="C137" s="138">
        <v>1.1587000000000001</v>
      </c>
      <c r="D137" s="138">
        <v>0.78169999999999995</v>
      </c>
      <c r="E137" s="138">
        <v>1.1587000000000001</v>
      </c>
      <c r="F137" s="138">
        <v>0.78169999999999995</v>
      </c>
      <c r="G137" s="138">
        <v>2.4611000000000001</v>
      </c>
      <c r="H137" s="138">
        <v>2.4611000000000001</v>
      </c>
      <c r="I137" s="138">
        <v>166.5</v>
      </c>
      <c r="J137" s="138">
        <v>155</v>
      </c>
      <c r="K137" s="138">
        <v>141</v>
      </c>
      <c r="L137" s="138">
        <v>133.19999999999999</v>
      </c>
    </row>
    <row r="138" spans="1:12" hidden="1">
      <c r="A138" s="138">
        <v>3157</v>
      </c>
      <c r="B138" s="138" t="s">
        <v>152</v>
      </c>
      <c r="C138" s="138">
        <v>0.30930000000000002</v>
      </c>
      <c r="D138" s="138">
        <v>0.32069999999999999</v>
      </c>
      <c r="E138" s="138">
        <v>0.45429999999999998</v>
      </c>
      <c r="F138" s="138">
        <v>1.5818000000000001</v>
      </c>
      <c r="G138" s="138">
        <v>3.4557000000000002</v>
      </c>
      <c r="H138" s="138">
        <v>1.3206</v>
      </c>
      <c r="I138" s="138">
        <v>354</v>
      </c>
      <c r="J138" s="138">
        <v>326</v>
      </c>
      <c r="K138" s="138">
        <v>294.5</v>
      </c>
      <c r="L138" s="138">
        <v>283.2</v>
      </c>
    </row>
    <row r="139" spans="1:12" hidden="1">
      <c r="A139" s="138">
        <v>3158</v>
      </c>
      <c r="B139" s="138" t="s">
        <v>153</v>
      </c>
      <c r="C139" s="138">
        <v>0.93149999999999999</v>
      </c>
      <c r="D139" s="138">
        <v>0.37430000000000002</v>
      </c>
      <c r="E139" s="138">
        <v>1.0765</v>
      </c>
      <c r="F139" s="138">
        <v>1.6353</v>
      </c>
      <c r="G139" s="138">
        <v>2.9544999999999999</v>
      </c>
      <c r="H139" s="138">
        <v>1.2403999999999999</v>
      </c>
      <c r="I139" s="138">
        <v>180.5</v>
      </c>
      <c r="J139" s="138">
        <v>168</v>
      </c>
      <c r="K139" s="138">
        <v>153.5</v>
      </c>
      <c r="L139" s="138">
        <v>171.48</v>
      </c>
    </row>
    <row r="140" spans="1:12" hidden="1">
      <c r="A140" s="138">
        <v>3159</v>
      </c>
      <c r="B140" s="138" t="s">
        <v>154</v>
      </c>
      <c r="C140" s="138">
        <v>0.79210000000000003</v>
      </c>
      <c r="D140" s="138">
        <v>0.35</v>
      </c>
      <c r="E140" s="138">
        <v>0.97430000000000005</v>
      </c>
      <c r="F140" s="138">
        <v>1.5991</v>
      </c>
      <c r="G140" s="138">
        <v>3.1621999999999999</v>
      </c>
      <c r="H140" s="138">
        <v>1.5082</v>
      </c>
      <c r="I140" s="138">
        <v>205</v>
      </c>
      <c r="J140" s="138">
        <v>190</v>
      </c>
      <c r="K140" s="138">
        <v>173</v>
      </c>
      <c r="L140" s="138">
        <v>164</v>
      </c>
    </row>
    <row r="141" spans="1:12" hidden="1">
      <c r="A141" s="138">
        <v>3160</v>
      </c>
      <c r="B141" s="138" t="s">
        <v>155</v>
      </c>
      <c r="C141" s="138">
        <v>1.1587000000000001</v>
      </c>
      <c r="D141" s="138">
        <v>0.78169999999999995</v>
      </c>
      <c r="E141" s="138">
        <v>1.1587000000000001</v>
      </c>
      <c r="F141" s="138">
        <v>0.78169999999999995</v>
      </c>
      <c r="G141" s="138">
        <v>2.4611000000000001</v>
      </c>
      <c r="H141" s="138">
        <v>2.4611000000000001</v>
      </c>
      <c r="I141" s="138">
        <v>166.5</v>
      </c>
      <c r="J141" s="138">
        <v>155</v>
      </c>
      <c r="K141" s="138">
        <v>141</v>
      </c>
      <c r="L141" s="138">
        <v>133.19999999999999</v>
      </c>
    </row>
    <row r="142" spans="1:12" hidden="1">
      <c r="A142" s="138">
        <v>3161</v>
      </c>
      <c r="B142" s="138" t="s">
        <v>156</v>
      </c>
      <c r="C142" s="138">
        <v>0.31769999999999998</v>
      </c>
      <c r="D142" s="138">
        <v>0.32090000000000002</v>
      </c>
      <c r="E142" s="138">
        <v>0.5</v>
      </c>
      <c r="F142" s="138">
        <v>1.57</v>
      </c>
      <c r="G142" s="138">
        <v>3.4535999999999998</v>
      </c>
      <c r="H142" s="138">
        <v>1.5712999999999999</v>
      </c>
      <c r="I142" s="138">
        <v>354</v>
      </c>
      <c r="J142" s="138">
        <v>326</v>
      </c>
      <c r="K142" s="138">
        <v>294.5</v>
      </c>
      <c r="L142" s="138">
        <v>283.2</v>
      </c>
    </row>
    <row r="143" spans="1:12" hidden="1">
      <c r="A143" s="138">
        <v>3162</v>
      </c>
      <c r="B143" s="138" t="s">
        <v>157</v>
      </c>
      <c r="C143" s="138">
        <v>0.93149999999999999</v>
      </c>
      <c r="D143" s="138">
        <v>0.37430000000000002</v>
      </c>
      <c r="E143" s="138">
        <v>1.0765</v>
      </c>
      <c r="F143" s="138">
        <v>1.6353</v>
      </c>
      <c r="G143" s="138">
        <v>2.9544999999999999</v>
      </c>
      <c r="H143" s="138">
        <v>1.2403999999999999</v>
      </c>
      <c r="I143" s="138">
        <v>180.5</v>
      </c>
      <c r="J143" s="138">
        <v>168</v>
      </c>
      <c r="K143" s="138">
        <v>153.30000000000001</v>
      </c>
      <c r="L143" s="138">
        <v>144.4</v>
      </c>
    </row>
    <row r="144" spans="1:12" hidden="1">
      <c r="A144" s="138">
        <v>3163</v>
      </c>
      <c r="B144" s="138" t="s">
        <v>158</v>
      </c>
      <c r="C144" s="138">
        <v>1.4193</v>
      </c>
      <c r="D144" s="138">
        <v>0.39739999999999998</v>
      </c>
      <c r="E144" s="138">
        <v>1.5946</v>
      </c>
      <c r="F144" s="138">
        <v>1.6375999999999999</v>
      </c>
      <c r="G144" s="138">
        <v>2.8466</v>
      </c>
      <c r="H144" s="138">
        <v>1.4692000000000001</v>
      </c>
      <c r="I144" s="138">
        <v>122.47</v>
      </c>
      <c r="J144" s="138">
        <v>122.47</v>
      </c>
      <c r="K144" s="138">
        <v>122.47</v>
      </c>
      <c r="L144" s="138">
        <v>122.47</v>
      </c>
    </row>
    <row r="145" spans="1:12" hidden="1">
      <c r="A145" s="138">
        <v>3164</v>
      </c>
      <c r="B145" s="138" t="s">
        <v>159</v>
      </c>
      <c r="C145" s="138">
        <v>1.1104000000000001</v>
      </c>
      <c r="D145" s="138">
        <v>0.36130000000000001</v>
      </c>
      <c r="E145" s="138">
        <v>1.2554000000000001</v>
      </c>
      <c r="F145" s="138">
        <v>1.6224000000000001</v>
      </c>
      <c r="G145" s="138">
        <v>3.0621999999999998</v>
      </c>
      <c r="H145" s="138">
        <v>1.2589999999999999</v>
      </c>
      <c r="I145" s="138">
        <v>166.5</v>
      </c>
      <c r="J145" s="138">
        <v>155</v>
      </c>
      <c r="K145" s="138">
        <v>141</v>
      </c>
      <c r="L145" s="138">
        <v>133.19999999999999</v>
      </c>
    </row>
    <row r="146" spans="1:12" hidden="1">
      <c r="A146" s="138">
        <v>3165</v>
      </c>
      <c r="B146" s="138" t="s">
        <v>160</v>
      </c>
      <c r="C146" s="138">
        <v>14.346</v>
      </c>
      <c r="D146" s="138">
        <v>0.40029999999999999</v>
      </c>
      <c r="E146" s="138">
        <v>14.49</v>
      </c>
      <c r="F146" s="138">
        <v>1.6558999999999999</v>
      </c>
      <c r="G146" s="138">
        <v>2.8389000000000002</v>
      </c>
      <c r="H146" s="138">
        <v>1.2196</v>
      </c>
      <c r="I146" s="138">
        <v>34.99</v>
      </c>
      <c r="J146" s="138">
        <v>34.99</v>
      </c>
      <c r="K146" s="138">
        <v>34.99</v>
      </c>
      <c r="L146" s="138">
        <v>27.99</v>
      </c>
    </row>
    <row r="147" spans="1:12" hidden="1">
      <c r="A147" s="138">
        <v>3166</v>
      </c>
      <c r="B147" s="138" t="s">
        <v>161</v>
      </c>
      <c r="C147" s="138">
        <v>1.4448000000000001</v>
      </c>
      <c r="D147" s="138">
        <v>0.38829999999999998</v>
      </c>
      <c r="E147" s="138">
        <v>1.5898000000000001</v>
      </c>
      <c r="F147" s="138">
        <v>1.6494</v>
      </c>
      <c r="G147" s="138">
        <v>2.8464999999999998</v>
      </c>
      <c r="H147" s="138">
        <v>1.2210000000000001</v>
      </c>
      <c r="I147" s="138">
        <v>154</v>
      </c>
      <c r="J147" s="138">
        <v>142.5</v>
      </c>
      <c r="K147" s="138">
        <v>131</v>
      </c>
      <c r="L147" s="138">
        <v>146.30000000000001</v>
      </c>
    </row>
    <row r="148" spans="1:12" hidden="1">
      <c r="A148" s="138">
        <v>3167</v>
      </c>
      <c r="B148" s="138" t="s">
        <v>162</v>
      </c>
      <c r="C148" s="138">
        <v>0.97819999999999996</v>
      </c>
      <c r="D148" s="138">
        <v>0.36130000000000001</v>
      </c>
      <c r="E148" s="138">
        <v>1.1232</v>
      </c>
      <c r="F148" s="138">
        <v>1.6224000000000001</v>
      </c>
      <c r="G148" s="138">
        <v>3.0621999999999998</v>
      </c>
      <c r="H148" s="138">
        <v>1.2589999999999999</v>
      </c>
      <c r="I148" s="138">
        <v>186.5</v>
      </c>
      <c r="J148" s="138">
        <v>173</v>
      </c>
      <c r="K148" s="138">
        <v>158</v>
      </c>
      <c r="L148" s="138">
        <v>177.18</v>
      </c>
    </row>
    <row r="149" spans="1:12" hidden="1">
      <c r="A149" s="138">
        <v>3168</v>
      </c>
      <c r="B149" s="138" t="s">
        <v>163</v>
      </c>
      <c r="C149" s="138">
        <v>0.314</v>
      </c>
      <c r="D149" s="138">
        <v>0.32069999999999999</v>
      </c>
      <c r="E149" s="138">
        <v>0.45910000000000001</v>
      </c>
      <c r="F149" s="138">
        <v>1.5818000000000001</v>
      </c>
      <c r="G149" s="138">
        <v>3.4557000000000002</v>
      </c>
      <c r="H149" s="138">
        <v>1.3206</v>
      </c>
      <c r="I149" s="138">
        <v>402</v>
      </c>
      <c r="J149" s="138">
        <v>370</v>
      </c>
      <c r="K149" s="138">
        <v>334</v>
      </c>
      <c r="L149" s="138">
        <v>321.60000000000002</v>
      </c>
    </row>
    <row r="150" spans="1:12" hidden="1">
      <c r="A150" s="138">
        <v>3170</v>
      </c>
      <c r="B150" s="138" t="s">
        <v>164</v>
      </c>
      <c r="C150" s="138">
        <v>0.24709999999999999</v>
      </c>
      <c r="D150" s="138">
        <v>0.3125</v>
      </c>
      <c r="E150" s="138">
        <v>0.39219999999999999</v>
      </c>
      <c r="F150" s="138">
        <v>1.5736000000000001</v>
      </c>
      <c r="G150" s="138">
        <v>3.5482999999999998</v>
      </c>
      <c r="H150" s="138">
        <v>1.3339000000000001</v>
      </c>
      <c r="I150" s="138">
        <v>465</v>
      </c>
      <c r="J150" s="138">
        <v>427</v>
      </c>
      <c r="K150" s="138">
        <v>384</v>
      </c>
      <c r="L150" s="138">
        <v>372</v>
      </c>
    </row>
    <row r="151" spans="1:12" hidden="1">
      <c r="A151" s="138">
        <v>3171</v>
      </c>
      <c r="B151" s="138" t="s">
        <v>165</v>
      </c>
      <c r="C151" s="138">
        <v>0.93149999999999999</v>
      </c>
      <c r="D151" s="138">
        <v>0.37430000000000002</v>
      </c>
      <c r="E151" s="138">
        <v>1.0765</v>
      </c>
      <c r="F151" s="138">
        <v>1.6353</v>
      </c>
      <c r="G151" s="138">
        <v>2.9544999999999999</v>
      </c>
      <c r="H151" s="138">
        <v>1.2403999999999999</v>
      </c>
      <c r="I151" s="138">
        <v>180.5</v>
      </c>
      <c r="J151" s="138">
        <v>168</v>
      </c>
      <c r="K151" s="138">
        <v>153.30000000000001</v>
      </c>
      <c r="L151" s="138">
        <v>144.4</v>
      </c>
    </row>
    <row r="152" spans="1:12" hidden="1">
      <c r="A152" s="138">
        <v>3172</v>
      </c>
      <c r="B152" s="138" t="s">
        <v>166</v>
      </c>
      <c r="C152" s="138">
        <v>1.1336999999999999</v>
      </c>
      <c r="D152" s="138">
        <v>0.36130000000000001</v>
      </c>
      <c r="E152" s="138">
        <v>1.2786999999999999</v>
      </c>
      <c r="F152" s="138">
        <v>1.6224000000000001</v>
      </c>
      <c r="G152" s="138">
        <v>3.0621999999999998</v>
      </c>
      <c r="H152" s="138">
        <v>1.2589999999999999</v>
      </c>
      <c r="I152" s="138">
        <v>183.5</v>
      </c>
      <c r="J152" s="138">
        <v>170.5</v>
      </c>
      <c r="K152" s="138">
        <v>155</v>
      </c>
      <c r="L152" s="138">
        <v>174.33</v>
      </c>
    </row>
    <row r="153" spans="1:12" hidden="1">
      <c r="A153" s="138">
        <v>3173</v>
      </c>
      <c r="B153" s="138" t="s">
        <v>167</v>
      </c>
      <c r="C153" s="138">
        <v>0.14710000000000001</v>
      </c>
      <c r="D153" s="138">
        <v>0.32690000000000002</v>
      </c>
      <c r="E153" s="138">
        <v>0.33169999999999999</v>
      </c>
      <c r="F153" s="138">
        <v>1.4833000000000001</v>
      </c>
      <c r="G153" s="138">
        <v>3.3933</v>
      </c>
      <c r="H153" s="138">
        <v>1.6779999999999999</v>
      </c>
      <c r="I153" s="138">
        <v>620</v>
      </c>
      <c r="J153" s="138">
        <v>620</v>
      </c>
      <c r="K153" s="138">
        <v>620</v>
      </c>
      <c r="L153" s="138">
        <v>620</v>
      </c>
    </row>
    <row r="154" spans="1:12" hidden="1">
      <c r="A154" s="138">
        <v>3174</v>
      </c>
      <c r="B154" s="138" t="s">
        <v>168</v>
      </c>
      <c r="C154" s="138">
        <v>0.31769999999999998</v>
      </c>
      <c r="D154" s="138">
        <v>0.32090000000000002</v>
      </c>
      <c r="E154" s="138">
        <v>0.5</v>
      </c>
      <c r="F154" s="138">
        <v>1.57</v>
      </c>
      <c r="G154" s="138">
        <v>3.4535999999999998</v>
      </c>
      <c r="H154" s="138">
        <v>1.5712999999999999</v>
      </c>
      <c r="I154" s="138">
        <v>354</v>
      </c>
      <c r="J154" s="138">
        <v>326</v>
      </c>
      <c r="K154" s="138">
        <v>294.5</v>
      </c>
      <c r="L154" s="138">
        <v>283.2</v>
      </c>
    </row>
    <row r="155" spans="1:12" hidden="1">
      <c r="A155" s="138">
        <v>3175</v>
      </c>
      <c r="B155" s="138" t="s">
        <v>169</v>
      </c>
      <c r="C155" s="138">
        <v>1.1104000000000001</v>
      </c>
      <c r="D155" s="138">
        <v>0.36130000000000001</v>
      </c>
      <c r="E155" s="138">
        <v>1.2554000000000001</v>
      </c>
      <c r="F155" s="138">
        <v>1.6224000000000001</v>
      </c>
      <c r="G155" s="138">
        <v>3.0621999999999998</v>
      </c>
      <c r="H155" s="138">
        <v>1.2589999999999999</v>
      </c>
      <c r="I155" s="138">
        <v>166.5</v>
      </c>
      <c r="J155" s="138">
        <v>155</v>
      </c>
      <c r="K155" s="138">
        <v>141</v>
      </c>
      <c r="L155" s="138">
        <v>133.19999999999999</v>
      </c>
    </row>
    <row r="156" spans="1:12" hidden="1">
      <c r="A156" s="138">
        <v>3176</v>
      </c>
      <c r="B156" s="138" t="s">
        <v>170</v>
      </c>
      <c r="C156" s="138">
        <v>14.346</v>
      </c>
      <c r="D156" s="138">
        <v>0.40029999999999999</v>
      </c>
      <c r="E156" s="138">
        <v>14.49</v>
      </c>
      <c r="F156" s="138">
        <v>1.6558999999999999</v>
      </c>
      <c r="G156" s="138">
        <v>2.8389000000000002</v>
      </c>
      <c r="H156" s="138">
        <v>1.2196</v>
      </c>
      <c r="I156" s="138">
        <v>34.99</v>
      </c>
      <c r="J156" s="138">
        <v>34.99</v>
      </c>
      <c r="K156" s="138">
        <v>34.99</v>
      </c>
      <c r="L156" s="138">
        <v>27.99</v>
      </c>
    </row>
    <row r="157" spans="1:12" hidden="1">
      <c r="A157" s="138">
        <v>3177</v>
      </c>
      <c r="B157" s="138" t="s">
        <v>171</v>
      </c>
      <c r="C157" s="138">
        <v>0.314</v>
      </c>
      <c r="D157" s="138">
        <v>0.32069999999999999</v>
      </c>
      <c r="E157" s="138">
        <v>0.45910000000000001</v>
      </c>
      <c r="F157" s="138">
        <v>1.5818000000000001</v>
      </c>
      <c r="G157" s="138">
        <v>3.4557000000000002</v>
      </c>
      <c r="H157" s="138">
        <v>1.3206</v>
      </c>
      <c r="I157" s="138">
        <v>402</v>
      </c>
      <c r="J157" s="138">
        <v>370</v>
      </c>
      <c r="K157" s="138">
        <v>334</v>
      </c>
      <c r="L157" s="138">
        <v>321.60000000000002</v>
      </c>
    </row>
    <row r="158" spans="1:12" hidden="1">
      <c r="A158" s="138">
        <v>3178</v>
      </c>
      <c r="B158" s="138" t="s">
        <v>172</v>
      </c>
      <c r="C158" s="138">
        <v>0.24709999999999999</v>
      </c>
      <c r="D158" s="138">
        <v>0.3125</v>
      </c>
      <c r="E158" s="138">
        <v>0.39219999999999999</v>
      </c>
      <c r="F158" s="138">
        <v>1.5736000000000001</v>
      </c>
      <c r="G158" s="138">
        <v>3.5482999999999998</v>
      </c>
      <c r="H158" s="138">
        <v>1.3339000000000001</v>
      </c>
      <c r="I158" s="138">
        <v>465</v>
      </c>
      <c r="J158" s="138">
        <v>427</v>
      </c>
      <c r="K158" s="138">
        <v>384</v>
      </c>
      <c r="L158" s="138">
        <v>372</v>
      </c>
    </row>
    <row r="159" spans="1:12" hidden="1">
      <c r="A159" s="138">
        <v>3180</v>
      </c>
      <c r="B159" s="138" t="s">
        <v>173</v>
      </c>
      <c r="C159" s="138">
        <v>0.27100000000000002</v>
      </c>
      <c r="D159" s="138">
        <v>0.32069999999999999</v>
      </c>
      <c r="E159" s="138">
        <v>0.41599999999999998</v>
      </c>
      <c r="F159" s="138">
        <v>1.5818000000000001</v>
      </c>
      <c r="G159" s="138">
        <v>3.4557000000000002</v>
      </c>
      <c r="H159" s="138">
        <v>1.3206</v>
      </c>
      <c r="I159" s="138">
        <v>407</v>
      </c>
      <c r="J159" s="138">
        <v>374.5</v>
      </c>
      <c r="K159" s="138">
        <v>338</v>
      </c>
      <c r="L159" s="138">
        <v>325.60000000000002</v>
      </c>
    </row>
    <row r="160" spans="1:12" hidden="1">
      <c r="A160" s="138">
        <v>3181</v>
      </c>
      <c r="B160" s="138" t="s">
        <v>174</v>
      </c>
      <c r="C160" s="138">
        <v>0.314</v>
      </c>
      <c r="D160" s="138">
        <v>0.32069999999999999</v>
      </c>
      <c r="E160" s="138">
        <v>0.45910000000000001</v>
      </c>
      <c r="F160" s="138">
        <v>1.5818000000000001</v>
      </c>
      <c r="G160" s="138">
        <v>3.4557000000000002</v>
      </c>
      <c r="H160" s="138">
        <v>1.3206</v>
      </c>
      <c r="I160" s="138">
        <v>402</v>
      </c>
      <c r="J160" s="138">
        <v>370</v>
      </c>
      <c r="K160" s="138">
        <v>334</v>
      </c>
      <c r="L160" s="138">
        <v>321.60000000000002</v>
      </c>
    </row>
    <row r="161" spans="1:12" hidden="1">
      <c r="A161" s="138">
        <v>3183</v>
      </c>
      <c r="B161" s="138" t="s">
        <v>175</v>
      </c>
      <c r="C161" s="138">
        <v>0.314</v>
      </c>
      <c r="D161" s="138">
        <v>0.32069999999999999</v>
      </c>
      <c r="E161" s="138">
        <v>0.45910000000000001</v>
      </c>
      <c r="F161" s="138">
        <v>1.5818000000000001</v>
      </c>
      <c r="G161" s="138">
        <v>3.4557000000000002</v>
      </c>
      <c r="H161" s="138">
        <v>1.3206</v>
      </c>
      <c r="I161" s="138">
        <v>402</v>
      </c>
      <c r="J161" s="138">
        <v>370</v>
      </c>
      <c r="K161" s="138">
        <v>334</v>
      </c>
      <c r="L161" s="138">
        <v>321.60000000000002</v>
      </c>
    </row>
    <row r="162" spans="1:12" hidden="1">
      <c r="A162" s="138">
        <v>3185</v>
      </c>
      <c r="B162" s="138" t="s">
        <v>176</v>
      </c>
      <c r="C162" s="138">
        <v>0.2132</v>
      </c>
      <c r="D162" s="138">
        <v>0.3125</v>
      </c>
      <c r="E162" s="138">
        <v>0.35830000000000001</v>
      </c>
      <c r="F162" s="138">
        <v>1.5736000000000001</v>
      </c>
      <c r="G162" s="138">
        <v>3.5735999999999999</v>
      </c>
      <c r="H162" s="138">
        <v>1.3339000000000001</v>
      </c>
      <c r="I162" s="138">
        <v>471</v>
      </c>
      <c r="J162" s="138">
        <v>433</v>
      </c>
      <c r="K162" s="138">
        <v>389.5</v>
      </c>
      <c r="L162" s="138">
        <v>376.8</v>
      </c>
    </row>
    <row r="163" spans="1:12" hidden="1">
      <c r="A163" s="138">
        <v>3187</v>
      </c>
      <c r="B163" s="138" t="s">
        <v>177</v>
      </c>
      <c r="C163" s="138">
        <v>1.1104000000000001</v>
      </c>
      <c r="D163" s="138">
        <v>0.36130000000000001</v>
      </c>
      <c r="E163" s="138">
        <v>1.2554000000000001</v>
      </c>
      <c r="F163" s="138">
        <v>1.6224000000000001</v>
      </c>
      <c r="G163" s="138">
        <v>3.0621999999999998</v>
      </c>
      <c r="H163" s="138">
        <v>1.2589999999999999</v>
      </c>
      <c r="I163" s="138">
        <v>166.5</v>
      </c>
      <c r="J163" s="138">
        <v>155</v>
      </c>
      <c r="K163" s="138">
        <v>141</v>
      </c>
      <c r="L163" s="138">
        <v>133.19999999999999</v>
      </c>
    </row>
    <row r="164" spans="1:12" hidden="1">
      <c r="A164" s="138">
        <v>3190</v>
      </c>
      <c r="B164" s="138" t="s">
        <v>178</v>
      </c>
      <c r="C164" s="138">
        <v>0.1857</v>
      </c>
      <c r="D164" s="138">
        <v>0.33379999999999999</v>
      </c>
      <c r="E164" s="138">
        <v>0.3705</v>
      </c>
      <c r="F164" s="138">
        <v>1.49</v>
      </c>
      <c r="G164" s="138">
        <v>3.3222999999999998</v>
      </c>
      <c r="H164" s="138">
        <v>1.6829000000000001</v>
      </c>
      <c r="I164" s="138">
        <v>629</v>
      </c>
      <c r="J164" s="138">
        <v>590</v>
      </c>
      <c r="K164" s="138">
        <v>548</v>
      </c>
      <c r="L164" s="138">
        <v>503</v>
      </c>
    </row>
    <row r="165" spans="1:12" hidden="1">
      <c r="A165" s="138">
        <v>3191</v>
      </c>
      <c r="B165" s="138" t="s">
        <v>179</v>
      </c>
      <c r="C165" s="138">
        <v>0.1857</v>
      </c>
      <c r="D165" s="138">
        <v>0.33379999999999999</v>
      </c>
      <c r="E165" s="138">
        <v>0.3705</v>
      </c>
      <c r="F165" s="138">
        <v>1.49</v>
      </c>
      <c r="G165" s="138">
        <v>3.3222999999999998</v>
      </c>
      <c r="H165" s="138">
        <v>1.6829000000000001</v>
      </c>
      <c r="I165" s="138">
        <v>629</v>
      </c>
      <c r="J165" s="138">
        <v>590</v>
      </c>
      <c r="K165" s="138">
        <v>548</v>
      </c>
      <c r="L165" s="138">
        <v>503</v>
      </c>
    </row>
    <row r="166" spans="1:12" hidden="1">
      <c r="A166" s="138">
        <v>3192</v>
      </c>
      <c r="B166" s="138" t="s">
        <v>180</v>
      </c>
      <c r="C166" s="138">
        <v>0.30930000000000002</v>
      </c>
      <c r="D166" s="138">
        <v>0.32069999999999999</v>
      </c>
      <c r="E166" s="138">
        <v>0.45429999999999998</v>
      </c>
      <c r="F166" s="138">
        <v>1.5818000000000001</v>
      </c>
      <c r="G166" s="138">
        <v>3.4557000000000002</v>
      </c>
      <c r="H166" s="138">
        <v>1.3206</v>
      </c>
      <c r="I166" s="138">
        <v>354</v>
      </c>
      <c r="J166" s="138">
        <v>326</v>
      </c>
      <c r="K166" s="138">
        <v>294.5</v>
      </c>
      <c r="L166" s="138">
        <v>283.2</v>
      </c>
    </row>
    <row r="167" spans="1:12" hidden="1">
      <c r="A167" s="138">
        <v>3193</v>
      </c>
      <c r="B167" s="138" t="s">
        <v>181</v>
      </c>
      <c r="C167" s="138">
        <v>0.24709999999999999</v>
      </c>
      <c r="D167" s="138">
        <v>0.3125</v>
      </c>
      <c r="E167" s="138">
        <v>0.39219999999999999</v>
      </c>
      <c r="F167" s="138">
        <v>1.5736000000000001</v>
      </c>
      <c r="G167" s="138">
        <v>3.5482999999999998</v>
      </c>
      <c r="H167" s="138">
        <v>1.3339000000000001</v>
      </c>
      <c r="I167" s="138">
        <v>465</v>
      </c>
      <c r="J167" s="138">
        <v>427</v>
      </c>
      <c r="K167" s="138">
        <v>384</v>
      </c>
      <c r="L167" s="138">
        <v>372</v>
      </c>
    </row>
    <row r="168" spans="1:12" hidden="1">
      <c r="A168" s="138">
        <v>3194</v>
      </c>
      <c r="B168" s="138" t="s">
        <v>182</v>
      </c>
      <c r="C168" s="138">
        <v>0.43469999999999998</v>
      </c>
      <c r="D168" s="138">
        <v>0.33550000000000002</v>
      </c>
      <c r="E168" s="138">
        <v>0.57979999999999998</v>
      </c>
      <c r="F168" s="138">
        <v>1.5966</v>
      </c>
      <c r="G168" s="138">
        <v>3.3008999999999999</v>
      </c>
      <c r="H168" s="138">
        <v>1.2974000000000001</v>
      </c>
      <c r="I168" s="138">
        <v>306</v>
      </c>
      <c r="J168" s="138">
        <v>282.5</v>
      </c>
      <c r="K168" s="138">
        <v>256.5</v>
      </c>
      <c r="L168" s="138">
        <v>244.8</v>
      </c>
    </row>
    <row r="169" spans="1:12" hidden="1">
      <c r="A169" s="138">
        <v>3197</v>
      </c>
      <c r="B169" s="138" t="s">
        <v>183</v>
      </c>
      <c r="C169" s="138">
        <v>0.314</v>
      </c>
      <c r="D169" s="138">
        <v>0.32069999999999999</v>
      </c>
      <c r="E169" s="138">
        <v>0.45910000000000001</v>
      </c>
      <c r="F169" s="138">
        <v>1.5818000000000001</v>
      </c>
      <c r="G169" s="138">
        <v>3.4557000000000002</v>
      </c>
      <c r="H169" s="138">
        <v>1.3206</v>
      </c>
      <c r="I169" s="138">
        <v>402</v>
      </c>
      <c r="J169" s="138">
        <v>370</v>
      </c>
      <c r="K169" s="138">
        <v>334</v>
      </c>
      <c r="L169" s="138">
        <v>321.60000000000002</v>
      </c>
    </row>
    <row r="170" spans="1:12" hidden="1">
      <c r="A170" s="138">
        <v>3200</v>
      </c>
      <c r="B170" s="138" t="s">
        <v>184</v>
      </c>
      <c r="C170" s="138">
        <v>0.24709999999999999</v>
      </c>
      <c r="D170" s="138">
        <v>0.3125</v>
      </c>
      <c r="E170" s="138">
        <v>0.39219999999999999</v>
      </c>
      <c r="F170" s="138">
        <v>1.5736000000000001</v>
      </c>
      <c r="G170" s="138">
        <v>3.5482999999999998</v>
      </c>
      <c r="H170" s="138">
        <v>1.3339000000000001</v>
      </c>
      <c r="I170" s="138">
        <v>465</v>
      </c>
      <c r="J170" s="138">
        <v>427</v>
      </c>
      <c r="K170" s="138">
        <v>384</v>
      </c>
      <c r="L170" s="138">
        <v>372</v>
      </c>
    </row>
    <row r="171" spans="1:12" hidden="1">
      <c r="A171" s="138">
        <v>3201</v>
      </c>
      <c r="B171" s="138" t="s">
        <v>185</v>
      </c>
      <c r="C171" s="138">
        <v>0.24709999999999999</v>
      </c>
      <c r="D171" s="138">
        <v>0.3125</v>
      </c>
      <c r="E171" s="138">
        <v>0.39219999999999999</v>
      </c>
      <c r="F171" s="138">
        <v>1.5736000000000001</v>
      </c>
      <c r="G171" s="138">
        <v>3.5482999999999998</v>
      </c>
      <c r="H171" s="138">
        <v>1.3339000000000001</v>
      </c>
      <c r="I171" s="138">
        <v>465</v>
      </c>
      <c r="J171" s="138">
        <v>427</v>
      </c>
      <c r="K171" s="138">
        <v>384</v>
      </c>
      <c r="L171" s="138">
        <v>372</v>
      </c>
    </row>
    <row r="172" spans="1:12" hidden="1">
      <c r="A172" s="138">
        <v>3202</v>
      </c>
      <c r="B172" s="138" t="s">
        <v>186</v>
      </c>
      <c r="C172" s="138">
        <v>0.24709999999999999</v>
      </c>
      <c r="D172" s="138">
        <v>0.3125</v>
      </c>
      <c r="E172" s="138">
        <v>0.39219999999999999</v>
      </c>
      <c r="F172" s="138">
        <v>1.5736000000000001</v>
      </c>
      <c r="G172" s="138">
        <v>3.5482999999999998</v>
      </c>
      <c r="H172" s="138">
        <v>1.3339000000000001</v>
      </c>
      <c r="I172" s="138">
        <v>465</v>
      </c>
      <c r="J172" s="138">
        <v>427</v>
      </c>
      <c r="K172" s="138">
        <v>384</v>
      </c>
      <c r="L172" s="138">
        <v>372</v>
      </c>
    </row>
    <row r="173" spans="1:12" hidden="1">
      <c r="A173" s="138">
        <v>3203</v>
      </c>
      <c r="B173" s="138" t="s">
        <v>187</v>
      </c>
      <c r="C173" s="138">
        <v>0.1857</v>
      </c>
      <c r="D173" s="138">
        <v>0.33379999999999999</v>
      </c>
      <c r="E173" s="138">
        <v>0.3705</v>
      </c>
      <c r="F173" s="138">
        <v>1.49</v>
      </c>
      <c r="G173" s="138">
        <v>3.3222999999999998</v>
      </c>
      <c r="H173" s="138">
        <v>1.6829000000000001</v>
      </c>
      <c r="I173" s="138">
        <v>629</v>
      </c>
      <c r="J173" s="138">
        <v>590</v>
      </c>
      <c r="K173" s="138">
        <v>548</v>
      </c>
      <c r="L173" s="138">
        <v>503</v>
      </c>
    </row>
    <row r="174" spans="1:12" hidden="1">
      <c r="A174" s="138">
        <v>3204</v>
      </c>
      <c r="B174" s="138" t="s">
        <v>188</v>
      </c>
      <c r="C174" s="138">
        <v>0.1857</v>
      </c>
      <c r="D174" s="138">
        <v>0.33379999999999999</v>
      </c>
      <c r="E174" s="138">
        <v>0.3705</v>
      </c>
      <c r="F174" s="138">
        <v>1.49</v>
      </c>
      <c r="G174" s="138">
        <v>3.3222999999999998</v>
      </c>
      <c r="H174" s="138">
        <v>1.6829000000000001</v>
      </c>
      <c r="I174" s="138">
        <v>629</v>
      </c>
      <c r="J174" s="138">
        <v>590</v>
      </c>
      <c r="K174" s="138">
        <v>548</v>
      </c>
      <c r="L174" s="138">
        <v>503</v>
      </c>
    </row>
    <row r="175" spans="1:12" hidden="1">
      <c r="A175" s="138">
        <v>3205</v>
      </c>
      <c r="B175" s="138" t="s">
        <v>189</v>
      </c>
      <c r="C175" s="138">
        <v>9.5399999999999999E-2</v>
      </c>
      <c r="D175" s="138">
        <v>0.31269999999999998</v>
      </c>
      <c r="E175" s="138">
        <v>0.28000000000000003</v>
      </c>
      <c r="F175" s="138">
        <v>1.4692000000000001</v>
      </c>
      <c r="G175" s="138">
        <v>3.5493000000000001</v>
      </c>
      <c r="H175" s="138">
        <v>1.7152000000000001</v>
      </c>
      <c r="I175" s="138">
        <v>964</v>
      </c>
      <c r="J175" s="138">
        <v>904</v>
      </c>
      <c r="K175" s="138">
        <v>839</v>
      </c>
      <c r="L175" s="138">
        <v>916</v>
      </c>
    </row>
    <row r="176" spans="1:12" hidden="1">
      <c r="A176" s="138">
        <v>3206</v>
      </c>
      <c r="B176" s="138" t="s">
        <v>190</v>
      </c>
      <c r="C176" s="138">
        <v>1.1336999999999999</v>
      </c>
      <c r="D176" s="138">
        <v>0.36130000000000001</v>
      </c>
      <c r="E176" s="138">
        <v>1.2786999999999999</v>
      </c>
      <c r="F176" s="138">
        <v>1.6224000000000001</v>
      </c>
      <c r="G176" s="138">
        <v>3.0621999999999998</v>
      </c>
      <c r="H176" s="138">
        <v>1.2589999999999999</v>
      </c>
      <c r="I176" s="138">
        <v>183.5</v>
      </c>
      <c r="J176" s="138">
        <v>170.5</v>
      </c>
      <c r="K176" s="138">
        <v>155</v>
      </c>
      <c r="L176" s="138">
        <v>146.80000000000001</v>
      </c>
    </row>
    <row r="177" spans="1:12" hidden="1">
      <c r="A177" s="138">
        <v>3207</v>
      </c>
      <c r="B177" s="138" t="s">
        <v>191</v>
      </c>
      <c r="C177" s="138">
        <v>0.14710000000000001</v>
      </c>
      <c r="D177" s="138">
        <v>0.32690000000000002</v>
      </c>
      <c r="E177" s="138">
        <v>0.33169999999999999</v>
      </c>
      <c r="F177" s="138">
        <v>1.4833000000000001</v>
      </c>
      <c r="G177" s="138">
        <v>3.3933</v>
      </c>
      <c r="H177" s="138">
        <v>1.6779999999999999</v>
      </c>
      <c r="I177" s="138">
        <v>640</v>
      </c>
      <c r="J177" s="138">
        <v>601</v>
      </c>
      <c r="K177" s="138">
        <v>558</v>
      </c>
      <c r="L177" s="138">
        <v>608</v>
      </c>
    </row>
    <row r="178" spans="1:12" hidden="1">
      <c r="A178" s="138">
        <v>3208</v>
      </c>
      <c r="B178" s="138" t="s">
        <v>192</v>
      </c>
      <c r="C178" s="138">
        <v>0.79210000000000003</v>
      </c>
      <c r="D178" s="138">
        <v>0.35</v>
      </c>
      <c r="E178" s="138">
        <v>0.97430000000000005</v>
      </c>
      <c r="F178" s="138">
        <v>1.5991</v>
      </c>
      <c r="G178" s="138">
        <v>3.1621999999999999</v>
      </c>
      <c r="H178" s="138">
        <v>1.5082</v>
      </c>
      <c r="I178" s="138">
        <v>205</v>
      </c>
      <c r="J178" s="138">
        <v>190</v>
      </c>
      <c r="K178" s="138">
        <v>173</v>
      </c>
      <c r="L178" s="138">
        <v>164</v>
      </c>
    </row>
    <row r="179" spans="1:12" hidden="1">
      <c r="A179" s="138">
        <v>3210</v>
      </c>
      <c r="B179" s="138" t="s">
        <v>193</v>
      </c>
      <c r="C179" s="138">
        <v>0.2132</v>
      </c>
      <c r="D179" s="138">
        <v>0.32100000000000001</v>
      </c>
      <c r="E179" s="138">
        <v>0.40229999999999999</v>
      </c>
      <c r="F179" s="138">
        <v>1.5421</v>
      </c>
      <c r="G179" s="138">
        <v>3.4548000000000001</v>
      </c>
      <c r="H179" s="138">
        <v>1.5929</v>
      </c>
      <c r="I179" s="138">
        <v>531</v>
      </c>
      <c r="J179" s="138">
        <v>499</v>
      </c>
      <c r="K179" s="138">
        <v>463</v>
      </c>
      <c r="L179" s="138">
        <v>424.8</v>
      </c>
    </row>
    <row r="180" spans="1:12" hidden="1">
      <c r="A180" s="138">
        <v>3211</v>
      </c>
      <c r="B180" s="138" t="s">
        <v>194</v>
      </c>
      <c r="C180" s="138">
        <v>0.2472</v>
      </c>
      <c r="D180" s="138">
        <v>0.34279999999999999</v>
      </c>
      <c r="E180" s="138">
        <v>0.43180000000000002</v>
      </c>
      <c r="F180" s="138">
        <v>1.4992000000000001</v>
      </c>
      <c r="G180" s="138">
        <v>3.2334000000000001</v>
      </c>
      <c r="H180" s="138">
        <v>1.6380999999999999</v>
      </c>
      <c r="I180" s="138">
        <v>524</v>
      </c>
      <c r="J180" s="138">
        <v>492</v>
      </c>
      <c r="K180" s="138">
        <v>457</v>
      </c>
      <c r="L180" s="138">
        <v>419</v>
      </c>
    </row>
    <row r="181" spans="1:12" hidden="1">
      <c r="A181" s="138">
        <v>3212</v>
      </c>
      <c r="B181" s="138" t="s">
        <v>195</v>
      </c>
      <c r="C181" s="138">
        <v>0.31340000000000001</v>
      </c>
      <c r="D181" s="138">
        <v>0.33</v>
      </c>
      <c r="E181" s="138">
        <v>0.4582</v>
      </c>
      <c r="F181" s="138">
        <v>1.5657000000000001</v>
      </c>
      <c r="G181" s="138">
        <v>3.3589000000000002</v>
      </c>
      <c r="H181" s="138">
        <v>1.3268</v>
      </c>
      <c r="I181" s="138">
        <v>431</v>
      </c>
      <c r="J181" s="138">
        <v>405</v>
      </c>
      <c r="K181" s="138">
        <v>376</v>
      </c>
      <c r="L181" s="138">
        <v>409</v>
      </c>
    </row>
    <row r="182" spans="1:12" hidden="1">
      <c r="A182" s="138">
        <v>3213</v>
      </c>
      <c r="B182" s="138" t="s">
        <v>196</v>
      </c>
      <c r="C182" s="138">
        <v>0.31340000000000001</v>
      </c>
      <c r="D182" s="138">
        <v>0.37619999999999998</v>
      </c>
      <c r="E182" s="138">
        <v>0.45829999999999999</v>
      </c>
      <c r="F182" s="138">
        <v>1.4731000000000001</v>
      </c>
      <c r="G182" s="138">
        <v>2.9441999999999999</v>
      </c>
      <c r="H182" s="138">
        <v>1.4947999999999999</v>
      </c>
      <c r="I182" s="138">
        <v>431</v>
      </c>
      <c r="J182" s="138">
        <v>405</v>
      </c>
      <c r="K182" s="138">
        <v>376</v>
      </c>
      <c r="L182" s="138">
        <v>409</v>
      </c>
    </row>
    <row r="183" spans="1:12" hidden="1">
      <c r="A183" s="138">
        <v>3214</v>
      </c>
      <c r="B183" s="138" t="s">
        <v>197</v>
      </c>
      <c r="C183" s="138">
        <v>0</v>
      </c>
      <c r="D183" s="138">
        <v>0</v>
      </c>
      <c r="E183" s="138">
        <v>0</v>
      </c>
      <c r="F183" s="138">
        <v>0</v>
      </c>
      <c r="G183" s="138">
        <v>0</v>
      </c>
      <c r="H183" s="138">
        <v>0</v>
      </c>
      <c r="I183" s="138">
        <v>0</v>
      </c>
      <c r="J183" s="138">
        <v>0</v>
      </c>
      <c r="K183" s="138">
        <v>0</v>
      </c>
      <c r="L183" s="138">
        <v>0</v>
      </c>
    </row>
    <row r="184" spans="1:12" hidden="1">
      <c r="A184" s="138">
        <v>3215</v>
      </c>
      <c r="B184" s="138" t="s">
        <v>198</v>
      </c>
      <c r="C184" s="138">
        <v>0.67930000000000001</v>
      </c>
      <c r="D184" s="138">
        <v>0.3498</v>
      </c>
      <c r="E184" s="138">
        <v>0.82430000000000003</v>
      </c>
      <c r="F184" s="138">
        <v>1.6109</v>
      </c>
      <c r="G184" s="138">
        <v>3.1638999999999999</v>
      </c>
      <c r="H184" s="138">
        <v>1.2758</v>
      </c>
      <c r="I184" s="138">
        <v>233</v>
      </c>
      <c r="J184" s="138">
        <v>216</v>
      </c>
      <c r="K184" s="138">
        <v>196.5</v>
      </c>
      <c r="L184" s="138">
        <v>221</v>
      </c>
    </row>
    <row r="185" spans="1:12" hidden="1">
      <c r="A185" s="138">
        <v>3216</v>
      </c>
      <c r="B185" s="138" t="s">
        <v>199</v>
      </c>
      <c r="C185" s="138">
        <v>0.67930000000000001</v>
      </c>
      <c r="D185" s="138">
        <v>0.3498</v>
      </c>
      <c r="E185" s="138">
        <v>0.82430000000000003</v>
      </c>
      <c r="F185" s="138">
        <v>1.6109</v>
      </c>
      <c r="G185" s="138">
        <v>3.1638999999999999</v>
      </c>
      <c r="H185" s="138">
        <v>1.2758</v>
      </c>
      <c r="I185" s="138">
        <v>233</v>
      </c>
      <c r="J185" s="138">
        <v>216</v>
      </c>
      <c r="K185" s="138">
        <v>196.5</v>
      </c>
      <c r="L185" s="138">
        <v>186.4</v>
      </c>
    </row>
    <row r="186" spans="1:12" hidden="1">
      <c r="A186" s="138">
        <v>3218</v>
      </c>
      <c r="B186" s="138" t="s">
        <v>200</v>
      </c>
      <c r="C186" s="138">
        <v>1.1336999999999999</v>
      </c>
      <c r="D186" s="138">
        <v>0.36130000000000001</v>
      </c>
      <c r="E186" s="138">
        <v>1.2786999999999999</v>
      </c>
      <c r="F186" s="138">
        <v>1.6224000000000001</v>
      </c>
      <c r="G186" s="138">
        <v>3.0621999999999998</v>
      </c>
      <c r="H186" s="138">
        <v>1.2589999999999999</v>
      </c>
      <c r="I186" s="138">
        <v>183.5</v>
      </c>
      <c r="K186" s="138">
        <v>155</v>
      </c>
      <c r="L186" s="138">
        <v>146.80000000000001</v>
      </c>
    </row>
    <row r="187" spans="1:12" hidden="1">
      <c r="A187" s="138">
        <v>3221</v>
      </c>
      <c r="B187" s="138" t="s">
        <v>201</v>
      </c>
      <c r="C187" s="138">
        <v>1.1104000000000001</v>
      </c>
      <c r="D187" s="138">
        <v>0.36130000000000001</v>
      </c>
      <c r="E187" s="138">
        <v>1.2554000000000001</v>
      </c>
      <c r="F187" s="138">
        <v>1.6224000000000001</v>
      </c>
      <c r="G187" s="138">
        <v>3.0621999999999998</v>
      </c>
      <c r="H187" s="138">
        <v>1.2589999999999999</v>
      </c>
      <c r="I187" s="138">
        <v>166.5</v>
      </c>
      <c r="J187" s="138">
        <v>155</v>
      </c>
      <c r="K187" s="138">
        <v>141</v>
      </c>
      <c r="L187" s="138">
        <v>133.19999999999999</v>
      </c>
    </row>
    <row r="188" spans="1:12" hidden="1">
      <c r="A188" s="138">
        <v>3223</v>
      </c>
      <c r="B188" s="138" t="s">
        <v>202</v>
      </c>
      <c r="C188" s="138">
        <v>0.79210000000000003</v>
      </c>
      <c r="D188" s="138">
        <v>0.35</v>
      </c>
      <c r="E188" s="138">
        <v>0.97430000000000005</v>
      </c>
      <c r="F188" s="138">
        <v>1.5991</v>
      </c>
      <c r="G188" s="138">
        <v>3.1621999999999999</v>
      </c>
      <c r="H188" s="138">
        <v>1.5082</v>
      </c>
      <c r="I188" s="138">
        <v>205</v>
      </c>
      <c r="J188" s="138">
        <v>190</v>
      </c>
      <c r="K188" s="138">
        <v>173</v>
      </c>
      <c r="L188" s="138">
        <v>164</v>
      </c>
    </row>
    <row r="189" spans="1:12" hidden="1">
      <c r="A189" s="138">
        <v>3301</v>
      </c>
      <c r="B189" s="138" t="s">
        <v>203</v>
      </c>
      <c r="C189" s="138">
        <v>0</v>
      </c>
      <c r="D189" s="138">
        <v>0</v>
      </c>
      <c r="E189" s="138">
        <v>0</v>
      </c>
      <c r="F189" s="138">
        <v>0</v>
      </c>
      <c r="G189" s="138">
        <v>0</v>
      </c>
      <c r="H189" s="138">
        <v>0</v>
      </c>
      <c r="I189" s="138">
        <v>0</v>
      </c>
      <c r="J189" s="138">
        <v>0</v>
      </c>
      <c r="K189" s="138">
        <v>0</v>
      </c>
      <c r="L189" s="138">
        <v>0</v>
      </c>
    </row>
    <row r="190" spans="1:12" hidden="1">
      <c r="A190" s="138">
        <v>3302</v>
      </c>
      <c r="B190" s="138" t="s">
        <v>204</v>
      </c>
      <c r="C190" s="138">
        <v>0.82199999999999995</v>
      </c>
      <c r="D190" s="138">
        <v>0.159</v>
      </c>
      <c r="E190" s="138">
        <v>1.65</v>
      </c>
      <c r="F190" s="138">
        <v>9.8000000000000004E-2</v>
      </c>
      <c r="G190" s="138">
        <v>0.13600000000000001</v>
      </c>
      <c r="H190" s="138">
        <v>0</v>
      </c>
      <c r="I190" s="138">
        <v>159</v>
      </c>
      <c r="J190" s="138">
        <v>0</v>
      </c>
      <c r="K190" s="138">
        <v>0</v>
      </c>
      <c r="L190" s="138">
        <v>0</v>
      </c>
    </row>
    <row r="191" spans="1:12" hidden="1">
      <c r="A191" s="138">
        <v>3305</v>
      </c>
      <c r="B191" s="138" t="s">
        <v>205</v>
      </c>
      <c r="C191" s="138">
        <v>0</v>
      </c>
      <c r="D191" s="138">
        <v>0</v>
      </c>
      <c r="E191" s="138">
        <v>0</v>
      </c>
      <c r="F191" s="138">
        <v>0</v>
      </c>
      <c r="G191" s="138">
        <v>0</v>
      </c>
      <c r="H191" s="138">
        <v>0</v>
      </c>
      <c r="I191" s="138">
        <v>0</v>
      </c>
      <c r="J191" s="138">
        <v>0</v>
      </c>
      <c r="K191" s="138">
        <v>0</v>
      </c>
      <c r="L191" s="138">
        <v>0</v>
      </c>
    </row>
    <row r="192" spans="1:12" hidden="1">
      <c r="A192" s="138">
        <v>3306</v>
      </c>
      <c r="B192" s="138" t="s">
        <v>206</v>
      </c>
      <c r="C192" s="138">
        <v>1.4448000000000001</v>
      </c>
      <c r="D192" s="138">
        <v>0.38829999999999998</v>
      </c>
      <c r="E192" s="138">
        <v>1.5898000000000001</v>
      </c>
      <c r="F192" s="138">
        <v>1.6494</v>
      </c>
      <c r="G192" s="138">
        <v>2.8464999999999998</v>
      </c>
      <c r="H192" s="138">
        <v>1.2210000000000001</v>
      </c>
      <c r="I192" s="138">
        <v>154</v>
      </c>
      <c r="K192" s="138">
        <v>131</v>
      </c>
      <c r="L192" s="138">
        <v>123.2</v>
      </c>
    </row>
    <row r="193" spans="1:12" hidden="1">
      <c r="A193" s="138">
        <v>3307</v>
      </c>
      <c r="B193" s="138" t="s">
        <v>207</v>
      </c>
      <c r="C193" s="138">
        <v>0</v>
      </c>
      <c r="D193" s="138">
        <v>0</v>
      </c>
      <c r="E193" s="138">
        <v>0</v>
      </c>
      <c r="F193" s="138">
        <v>0</v>
      </c>
      <c r="G193" s="138">
        <v>0</v>
      </c>
      <c r="H193" s="138">
        <v>0</v>
      </c>
      <c r="I193" s="138">
        <v>0</v>
      </c>
      <c r="J193" s="138">
        <v>0</v>
      </c>
      <c r="K193" s="138">
        <v>0</v>
      </c>
      <c r="L193" s="138">
        <v>0</v>
      </c>
    </row>
    <row r="194" spans="1:12" hidden="1">
      <c r="A194" s="138">
        <v>3308</v>
      </c>
      <c r="B194" s="138" t="s">
        <v>208</v>
      </c>
      <c r="C194" s="138">
        <v>0.31769999999999998</v>
      </c>
      <c r="D194" s="138">
        <v>0.32090000000000002</v>
      </c>
      <c r="E194" s="138">
        <v>0.5</v>
      </c>
      <c r="F194" s="138">
        <v>1.57</v>
      </c>
      <c r="G194" s="138">
        <v>3.4535999999999998</v>
      </c>
      <c r="H194" s="138">
        <v>1.5712999999999999</v>
      </c>
      <c r="I194" s="138">
        <v>354</v>
      </c>
      <c r="J194" s="138">
        <v>326</v>
      </c>
      <c r="K194" s="138">
        <v>294.5</v>
      </c>
      <c r="L194" s="138">
        <v>283.2</v>
      </c>
    </row>
    <row r="195" spans="1:12" hidden="1">
      <c r="A195" s="138">
        <v>3309</v>
      </c>
      <c r="B195" s="138" t="s">
        <v>209</v>
      </c>
      <c r="C195" s="138">
        <v>1.1104000000000001</v>
      </c>
      <c r="D195" s="138">
        <v>0.36130000000000001</v>
      </c>
      <c r="E195" s="138">
        <v>1.2554000000000001</v>
      </c>
      <c r="F195" s="138">
        <v>1.6224000000000001</v>
      </c>
      <c r="G195" s="138">
        <v>3.0621999999999998</v>
      </c>
      <c r="H195" s="138">
        <v>1.2589999999999999</v>
      </c>
      <c r="I195" s="138">
        <v>166.5</v>
      </c>
      <c r="J195" s="138">
        <v>155</v>
      </c>
      <c r="K195" s="138">
        <v>141</v>
      </c>
      <c r="L195" s="138">
        <v>133.19999999999999</v>
      </c>
    </row>
    <row r="196" spans="1:12" hidden="1">
      <c r="A196" s="138">
        <v>3310</v>
      </c>
      <c r="B196" s="138" t="s">
        <v>210</v>
      </c>
      <c r="C196" s="138">
        <v>0.31769999999999998</v>
      </c>
      <c r="D196" s="138">
        <v>0.32090000000000002</v>
      </c>
      <c r="E196" s="138">
        <v>0.5</v>
      </c>
      <c r="F196" s="138">
        <v>1.57</v>
      </c>
      <c r="G196" s="138">
        <v>3.4535999999999998</v>
      </c>
      <c r="H196" s="138">
        <v>1.5712999999999999</v>
      </c>
      <c r="I196" s="138">
        <v>354</v>
      </c>
      <c r="J196" s="138">
        <v>326</v>
      </c>
      <c r="K196" s="138">
        <v>294.5</v>
      </c>
      <c r="L196" s="138">
        <v>283.2</v>
      </c>
    </row>
    <row r="197" spans="1:12" hidden="1">
      <c r="A197" s="138">
        <v>3312</v>
      </c>
      <c r="B197" s="138" t="s">
        <v>211</v>
      </c>
      <c r="C197" s="138">
        <v>0.79210000000000003</v>
      </c>
      <c r="D197" s="138">
        <v>0.35</v>
      </c>
      <c r="E197" s="138">
        <v>0.97430000000000005</v>
      </c>
      <c r="F197" s="138">
        <v>1.5991</v>
      </c>
      <c r="G197" s="138">
        <v>3.1621999999999999</v>
      </c>
      <c r="H197" s="138">
        <v>1.5082</v>
      </c>
      <c r="I197" s="138">
        <v>205</v>
      </c>
      <c r="J197" s="138">
        <v>190</v>
      </c>
      <c r="K197" s="138">
        <v>173</v>
      </c>
      <c r="L197" s="138">
        <v>164</v>
      </c>
    </row>
    <row r="198" spans="1:12" hidden="1">
      <c r="A198" s="138">
        <v>3313</v>
      </c>
      <c r="B198" s="138" t="s">
        <v>212</v>
      </c>
      <c r="C198" s="138">
        <v>0.79210000000000003</v>
      </c>
      <c r="D198" s="138">
        <v>0.35</v>
      </c>
      <c r="E198" s="138">
        <v>0.97430000000000005</v>
      </c>
      <c r="F198" s="138">
        <v>1.5991</v>
      </c>
      <c r="G198" s="138">
        <v>3.1621999999999999</v>
      </c>
      <c r="H198" s="138">
        <v>1.5082</v>
      </c>
      <c r="I198" s="138">
        <v>205</v>
      </c>
      <c r="J198" s="138">
        <v>190</v>
      </c>
      <c r="K198" s="138">
        <v>173</v>
      </c>
      <c r="L198" s="138">
        <v>164</v>
      </c>
    </row>
    <row r="199" spans="1:12" hidden="1">
      <c r="A199" s="138">
        <v>3314</v>
      </c>
      <c r="B199" s="138" t="s">
        <v>213</v>
      </c>
      <c r="C199" s="138">
        <v>11.638999999999999</v>
      </c>
      <c r="D199" s="138">
        <v>0.3775</v>
      </c>
      <c r="E199" s="138">
        <v>11.831</v>
      </c>
      <c r="F199" s="138">
        <v>1.6229</v>
      </c>
      <c r="G199" s="138">
        <v>2.9388999999999998</v>
      </c>
      <c r="H199" s="138">
        <v>1.4619</v>
      </c>
      <c r="I199" s="138">
        <v>52.49</v>
      </c>
      <c r="J199" s="138">
        <v>52.49</v>
      </c>
      <c r="K199" s="138">
        <v>52.49</v>
      </c>
      <c r="L199" s="138">
        <v>41.99</v>
      </c>
    </row>
    <row r="200" spans="1:12" hidden="1">
      <c r="A200" s="138">
        <v>3315</v>
      </c>
      <c r="B200" s="138" t="s">
        <v>214</v>
      </c>
      <c r="C200" s="138">
        <v>1.4448000000000001</v>
      </c>
      <c r="D200" s="138">
        <v>0.38829999999999998</v>
      </c>
      <c r="E200" s="138">
        <v>1.5898000000000001</v>
      </c>
      <c r="F200" s="138">
        <v>1.6494</v>
      </c>
      <c r="G200" s="138">
        <v>2.8464999999999998</v>
      </c>
      <c r="H200" s="138">
        <v>1.2210000000000001</v>
      </c>
      <c r="I200" s="138">
        <v>154</v>
      </c>
      <c r="J200" s="138">
        <v>142.5</v>
      </c>
      <c r="K200" s="138">
        <v>131</v>
      </c>
      <c r="L200" s="138">
        <v>123.2</v>
      </c>
    </row>
    <row r="201" spans="1:12" hidden="1">
      <c r="A201" s="138">
        <v>3168</v>
      </c>
      <c r="B201" s="138" t="s">
        <v>215</v>
      </c>
      <c r="C201" s="138">
        <v>0.67930000000000001</v>
      </c>
      <c r="D201" s="138">
        <v>0.3498</v>
      </c>
      <c r="E201" s="138">
        <v>0.82430000000000003</v>
      </c>
      <c r="F201" s="138">
        <v>1.6109</v>
      </c>
      <c r="G201" s="138">
        <v>3.1638999999999999</v>
      </c>
      <c r="H201" s="138">
        <v>1.2758</v>
      </c>
      <c r="I201" s="138">
        <v>233</v>
      </c>
      <c r="J201" s="138">
        <v>216</v>
      </c>
      <c r="K201" s="138">
        <v>196.5</v>
      </c>
      <c r="L201" s="138">
        <v>186.4</v>
      </c>
    </row>
    <row r="202" spans="1:12" hidden="1">
      <c r="A202" s="138">
        <v>3316</v>
      </c>
      <c r="B202" s="138" t="s">
        <v>216</v>
      </c>
      <c r="C202" s="138">
        <v>1.1104000000000001</v>
      </c>
      <c r="D202" s="138">
        <v>0.36130000000000001</v>
      </c>
      <c r="E202" s="138">
        <v>1.2554000000000001</v>
      </c>
      <c r="F202" s="138">
        <v>1.6224000000000001</v>
      </c>
      <c r="G202" s="138">
        <v>3.0621999999999998</v>
      </c>
      <c r="H202" s="138">
        <v>1.2589999999999999</v>
      </c>
      <c r="I202" s="138">
        <v>166.5</v>
      </c>
      <c r="J202" s="138">
        <v>155</v>
      </c>
      <c r="K202" s="138">
        <v>141</v>
      </c>
      <c r="L202" s="138">
        <v>133.19999999999999</v>
      </c>
    </row>
    <row r="203" spans="1:12" hidden="1">
      <c r="A203" s="138">
        <v>3317</v>
      </c>
      <c r="B203" s="138" t="s">
        <v>217</v>
      </c>
      <c r="C203" s="138">
        <v>0.55079999999999996</v>
      </c>
      <c r="D203" s="138">
        <v>0.35780000000000001</v>
      </c>
      <c r="E203" s="138">
        <v>0.69579999999999997</v>
      </c>
      <c r="F203" s="138">
        <v>1.6189</v>
      </c>
      <c r="G203" s="138">
        <v>3.0918999999999999</v>
      </c>
      <c r="H203" s="138">
        <v>1.264</v>
      </c>
      <c r="I203" s="138">
        <v>265.5</v>
      </c>
      <c r="L203" s="138">
        <v>212.4</v>
      </c>
    </row>
    <row r="204" spans="1:12" hidden="1">
      <c r="A204" s="138">
        <v>4123</v>
      </c>
      <c r="B204" s="138" t="s">
        <v>218</v>
      </c>
      <c r="C204" s="138">
        <v>1.1336999999999999</v>
      </c>
      <c r="D204" s="138">
        <v>0.36130000000000001</v>
      </c>
      <c r="E204" s="138">
        <v>1.2786999999999999</v>
      </c>
      <c r="F204" s="138">
        <v>1.6224000000000001</v>
      </c>
      <c r="G204" s="138">
        <v>3.0621999999999998</v>
      </c>
      <c r="H204" s="138">
        <v>1.2589999999999999</v>
      </c>
      <c r="I204" s="138">
        <v>183.5</v>
      </c>
      <c r="J204" s="138">
        <v>170.5</v>
      </c>
      <c r="K204" s="138">
        <v>155</v>
      </c>
      <c r="L204" s="138">
        <v>146.80000000000001</v>
      </c>
    </row>
    <row r="205" spans="1:12" hidden="1">
      <c r="A205" s="138">
        <v>4130</v>
      </c>
      <c r="B205" s="138" t="s">
        <v>219</v>
      </c>
      <c r="C205" s="138">
        <v>0.24709999999999999</v>
      </c>
      <c r="D205" s="138">
        <v>0.3125</v>
      </c>
      <c r="E205" s="138">
        <v>0.39219999999999999</v>
      </c>
      <c r="F205" s="138">
        <v>1.5736000000000001</v>
      </c>
      <c r="G205" s="138">
        <v>3.5482999999999998</v>
      </c>
      <c r="H205" s="138">
        <v>1.3339000000000001</v>
      </c>
      <c r="I205" s="138">
        <v>465</v>
      </c>
      <c r="J205" s="138">
        <v>427</v>
      </c>
      <c r="K205" s="138">
        <v>384</v>
      </c>
      <c r="L205" s="138">
        <v>372</v>
      </c>
    </row>
    <row r="206" spans="1:12" hidden="1">
      <c r="A206" s="138">
        <v>4131</v>
      </c>
      <c r="B206" s="138" t="s">
        <v>220</v>
      </c>
      <c r="C206" s="138">
        <v>0.93149999999999999</v>
      </c>
      <c r="D206" s="138">
        <v>0.37430000000000002</v>
      </c>
      <c r="E206" s="138">
        <v>1.0765</v>
      </c>
      <c r="F206" s="138">
        <v>1.6353</v>
      </c>
      <c r="G206" s="138">
        <v>2.9544999999999999</v>
      </c>
      <c r="H206" s="138">
        <v>1.2403999999999999</v>
      </c>
      <c r="I206" s="138">
        <v>180.5</v>
      </c>
      <c r="J206" s="138">
        <v>168</v>
      </c>
      <c r="L206" s="138">
        <v>144.4</v>
      </c>
    </row>
    <row r="207" spans="1:12" hidden="1">
      <c r="A207" s="138">
        <v>4132</v>
      </c>
      <c r="B207" s="138" t="s">
        <v>221</v>
      </c>
      <c r="C207" s="138">
        <v>0.3019</v>
      </c>
      <c r="D207" s="138">
        <v>0.32429999999999998</v>
      </c>
      <c r="E207" s="138">
        <v>0.44690000000000002</v>
      </c>
      <c r="F207" s="138">
        <v>1.5853999999999999</v>
      </c>
      <c r="G207" s="138">
        <v>3.4165000000000001</v>
      </c>
      <c r="H207" s="138">
        <v>1.3149</v>
      </c>
      <c r="I207" s="138">
        <v>381</v>
      </c>
      <c r="J207" s="138">
        <v>351</v>
      </c>
      <c r="K207" s="138">
        <v>317</v>
      </c>
      <c r="L207" s="138">
        <v>304.8</v>
      </c>
    </row>
    <row r="208" spans="1:12" hidden="1">
      <c r="A208" s="138" t="s">
        <v>222</v>
      </c>
      <c r="B208" s="138" t="s">
        <v>223</v>
      </c>
      <c r="C208" s="138">
        <v>0.3624</v>
      </c>
      <c r="D208" s="138">
        <v>0.74109999999999998</v>
      </c>
      <c r="E208" s="138">
        <v>0.3624</v>
      </c>
      <c r="F208" s="138">
        <v>0.74109999999999998</v>
      </c>
      <c r="G208" s="138">
        <v>2.7440000000000002</v>
      </c>
      <c r="H208" s="138">
        <v>2.7440000000000002</v>
      </c>
      <c r="I208" s="138">
        <v>402</v>
      </c>
      <c r="J208" s="138">
        <v>370</v>
      </c>
      <c r="K208" s="138">
        <v>334</v>
      </c>
      <c r="L208" s="138">
        <v>321.60000000000002</v>
      </c>
    </row>
    <row r="209" spans="1:12" hidden="1">
      <c r="A209" s="138" t="s">
        <v>224</v>
      </c>
      <c r="B209" s="138" t="s">
        <v>225</v>
      </c>
      <c r="C209" s="138">
        <v>0.8528</v>
      </c>
      <c r="D209" s="138">
        <v>0.76639999999999997</v>
      </c>
      <c r="E209" s="138">
        <v>0.8528</v>
      </c>
      <c r="F209" s="138">
        <v>0.76639999999999997</v>
      </c>
      <c r="G209" s="138">
        <v>2.6109</v>
      </c>
      <c r="H209" s="138">
        <v>2.6109</v>
      </c>
      <c r="I209" s="138">
        <v>205</v>
      </c>
      <c r="J209" s="138">
        <v>190</v>
      </c>
      <c r="K209" s="138">
        <v>173</v>
      </c>
      <c r="L209" s="138">
        <v>164</v>
      </c>
    </row>
    <row r="210" spans="1:12" hidden="1">
      <c r="A210" s="138" t="s">
        <v>226</v>
      </c>
      <c r="B210" s="138" t="s">
        <v>227</v>
      </c>
      <c r="C210" s="138">
        <v>11.702999999999999</v>
      </c>
      <c r="D210" s="138">
        <v>0.79269999999999996</v>
      </c>
      <c r="E210" s="138">
        <v>11.702999999999999</v>
      </c>
      <c r="F210" s="138">
        <v>0.79269999999999996</v>
      </c>
      <c r="G210" s="138">
        <v>2.4466000000000001</v>
      </c>
      <c r="H210" s="138">
        <v>2.4466000000000001</v>
      </c>
      <c r="I210" s="138">
        <v>52.49</v>
      </c>
      <c r="J210" s="138">
        <v>52.49</v>
      </c>
      <c r="K210" s="138">
        <v>52.49</v>
      </c>
      <c r="L210" s="138">
        <v>41.99</v>
      </c>
    </row>
    <row r="211" spans="1:12" hidden="1">
      <c r="A211" s="139" t="s">
        <v>228</v>
      </c>
      <c r="B211" s="139" t="s">
        <v>229</v>
      </c>
      <c r="C211" s="139">
        <v>0</v>
      </c>
      <c r="D211" s="139">
        <v>0</v>
      </c>
      <c r="E211" s="139">
        <v>0</v>
      </c>
      <c r="F211" s="139">
        <v>0</v>
      </c>
      <c r="G211" s="139">
        <v>0</v>
      </c>
      <c r="H211" s="139">
        <v>0</v>
      </c>
      <c r="I211" s="139">
        <v>0</v>
      </c>
      <c r="J211" s="139">
        <v>0</v>
      </c>
      <c r="K211" s="139">
        <v>0</v>
      </c>
      <c r="L211" s="139">
        <v>0</v>
      </c>
    </row>
    <row r="212" spans="1:12">
      <c r="A212" s="138" t="s">
        <v>230</v>
      </c>
      <c r="B212" s="138" t="s">
        <v>231</v>
      </c>
      <c r="C212" s="138">
        <v>0.31929999999999997</v>
      </c>
      <c r="D212" s="138">
        <v>0.74109999999999998</v>
      </c>
      <c r="E212" s="138">
        <v>0.31929999999999997</v>
      </c>
      <c r="F212" s="138">
        <v>0.74109999999999998</v>
      </c>
      <c r="G212" s="138">
        <v>2.7440000000000002</v>
      </c>
      <c r="H212" s="138">
        <v>2.7440000000000002</v>
      </c>
      <c r="I212" s="138">
        <v>407</v>
      </c>
      <c r="J212" s="138">
        <v>374.5</v>
      </c>
      <c r="K212" s="138">
        <v>338</v>
      </c>
      <c r="L212" s="138">
        <v>325.60000000000002</v>
      </c>
    </row>
    <row r="213" spans="1:12">
      <c r="A213" s="138" t="s">
        <v>232</v>
      </c>
      <c r="B213" s="138" t="s">
        <v>233</v>
      </c>
      <c r="C213" s="138">
        <v>0.72760000000000002</v>
      </c>
      <c r="D213" s="138">
        <v>0.7702</v>
      </c>
      <c r="E213" s="138">
        <v>0.72760000000000002</v>
      </c>
      <c r="F213" s="138">
        <v>0.7702</v>
      </c>
      <c r="G213" s="138">
        <v>2.5345</v>
      </c>
      <c r="H213" s="138">
        <v>2.5345</v>
      </c>
      <c r="I213" s="138">
        <v>233</v>
      </c>
      <c r="J213" s="138">
        <v>216</v>
      </c>
      <c r="K213" s="138">
        <v>196.5</v>
      </c>
      <c r="L213" s="138">
        <v>186.4</v>
      </c>
    </row>
    <row r="214" spans="1:12">
      <c r="A214" s="138" t="s">
        <v>234</v>
      </c>
      <c r="B214" s="138" t="s">
        <v>235</v>
      </c>
      <c r="C214" s="138">
        <v>0.98680000000000001</v>
      </c>
      <c r="D214" s="138">
        <v>0.34420000000000001</v>
      </c>
      <c r="E214" s="138">
        <v>1.4339</v>
      </c>
      <c r="F214" s="138">
        <v>1.4015</v>
      </c>
      <c r="G214" s="138">
        <v>2.9544999999999999</v>
      </c>
      <c r="H214" s="138">
        <v>1.2403999999999999</v>
      </c>
      <c r="I214" s="138">
        <v>171</v>
      </c>
      <c r="J214" s="138">
        <v>171</v>
      </c>
      <c r="K214" s="138">
        <v>234</v>
      </c>
      <c r="L214" s="138">
        <v>0</v>
      </c>
    </row>
    <row r="215" spans="1:12" hidden="1">
      <c r="A215" s="138" t="s">
        <v>236</v>
      </c>
      <c r="B215" s="138" t="s">
        <v>237</v>
      </c>
      <c r="C215" s="138">
        <v>1.1104000000000001</v>
      </c>
      <c r="D215" s="138">
        <v>0.36130000000000001</v>
      </c>
      <c r="E215" s="138">
        <v>1.2554000000000001</v>
      </c>
      <c r="F215" s="138">
        <v>1.6224000000000001</v>
      </c>
      <c r="G215" s="138">
        <v>3.0621999999999998</v>
      </c>
      <c r="H215" s="138">
        <v>1.2589999999999999</v>
      </c>
      <c r="I215" s="138">
        <v>166.5</v>
      </c>
      <c r="J215" s="138">
        <v>155</v>
      </c>
      <c r="K215" s="138">
        <v>141</v>
      </c>
      <c r="L215" s="138">
        <v>158.18</v>
      </c>
    </row>
    <row r="216" spans="1:12">
      <c r="A216" s="138" t="s">
        <v>238</v>
      </c>
      <c r="B216" s="138" t="s">
        <v>239</v>
      </c>
      <c r="C216" s="138">
        <v>1.0207999999999999</v>
      </c>
      <c r="D216" s="138">
        <v>0.33019999999999999</v>
      </c>
      <c r="E216" s="138">
        <v>1.4723999999999999</v>
      </c>
      <c r="F216" s="138">
        <v>1.3996</v>
      </c>
      <c r="G216" s="138">
        <v>3.0621999999999998</v>
      </c>
      <c r="H216" s="138">
        <v>1.2589999999999999</v>
      </c>
      <c r="I216" s="138">
        <v>176</v>
      </c>
      <c r="J216" s="138">
        <v>176</v>
      </c>
      <c r="K216" s="138">
        <v>243</v>
      </c>
      <c r="L216" s="138">
        <v>0</v>
      </c>
    </row>
    <row r="217" spans="1:12">
      <c r="A217" s="138" t="s">
        <v>240</v>
      </c>
      <c r="B217" s="138" t="s">
        <v>241</v>
      </c>
      <c r="C217" s="138">
        <v>0.45279999999999998</v>
      </c>
      <c r="D217" s="138">
        <v>0.30380000000000001</v>
      </c>
      <c r="E217" s="138">
        <v>0.83479999999999999</v>
      </c>
      <c r="F217" s="138">
        <v>1.0955999999999999</v>
      </c>
      <c r="G217" s="138">
        <v>2.6331000000000002</v>
      </c>
      <c r="H217" s="138">
        <v>2.6331000000000002</v>
      </c>
      <c r="I217" s="138">
        <v>289</v>
      </c>
      <c r="J217" s="138">
        <v>289</v>
      </c>
      <c r="K217" s="138">
        <v>403</v>
      </c>
      <c r="L217" s="138">
        <v>0</v>
      </c>
    </row>
    <row r="218" spans="1:12">
      <c r="A218" s="138" t="s">
        <v>242</v>
      </c>
      <c r="B218" s="138" t="s">
        <v>243</v>
      </c>
      <c r="C218" s="138">
        <v>0.35020000000000001</v>
      </c>
      <c r="D218" s="138">
        <v>0.74470000000000003</v>
      </c>
      <c r="E218" s="138">
        <v>0.35020000000000001</v>
      </c>
      <c r="F218" s="138">
        <v>0.74470000000000003</v>
      </c>
      <c r="G218" s="138">
        <v>2.7160000000000002</v>
      </c>
      <c r="H218" s="138">
        <v>2.7160000000000002</v>
      </c>
      <c r="I218" s="138">
        <v>381</v>
      </c>
      <c r="J218" s="138">
        <v>351</v>
      </c>
      <c r="K218" s="138">
        <v>317</v>
      </c>
      <c r="L218" s="138">
        <v>304.8</v>
      </c>
    </row>
    <row r="219" spans="1:12" hidden="1">
      <c r="A219" s="138" t="s">
        <v>244</v>
      </c>
      <c r="B219" s="138" t="s">
        <v>245</v>
      </c>
      <c r="C219" s="138">
        <v>1.1587000000000001</v>
      </c>
      <c r="D219" s="138">
        <v>0.78169999999999995</v>
      </c>
      <c r="E219" s="138">
        <v>1.1587000000000001</v>
      </c>
      <c r="F219" s="138">
        <v>0.78169999999999995</v>
      </c>
      <c r="G219" s="138">
        <v>2.4611000000000001</v>
      </c>
      <c r="H219" s="138">
        <v>2.4611000000000001</v>
      </c>
      <c r="I219" s="138">
        <v>166.5</v>
      </c>
      <c r="J219" s="138">
        <v>155</v>
      </c>
      <c r="K219" s="138">
        <v>141</v>
      </c>
      <c r="L219" s="138">
        <v>133.19999999999999</v>
      </c>
    </row>
    <row r="220" spans="1:12">
      <c r="A220" s="138" t="s">
        <v>246</v>
      </c>
      <c r="B220" s="138" t="s">
        <v>247</v>
      </c>
      <c r="C220" s="138">
        <v>0.2132</v>
      </c>
      <c r="D220" s="138">
        <v>0.3125</v>
      </c>
      <c r="E220" s="138">
        <v>0.35830000000000001</v>
      </c>
      <c r="F220" s="138">
        <v>1.5736000000000001</v>
      </c>
      <c r="G220" s="138">
        <v>3.5783</v>
      </c>
      <c r="H220" s="138">
        <v>1.3339000000000001</v>
      </c>
      <c r="I220" s="138">
        <v>0</v>
      </c>
      <c r="J220" s="138">
        <v>0</v>
      </c>
      <c r="K220" s="138">
        <v>0</v>
      </c>
      <c r="L220" s="138">
        <v>0</v>
      </c>
    </row>
    <row r="221" spans="1:12">
      <c r="A221" s="138" t="s">
        <v>248</v>
      </c>
      <c r="B221" s="138" t="s">
        <v>249</v>
      </c>
      <c r="C221" s="138">
        <v>5.8838999999999997</v>
      </c>
      <c r="D221" s="138">
        <v>0.78559999999999997</v>
      </c>
      <c r="E221" s="138">
        <v>5.8838999999999997</v>
      </c>
      <c r="F221" s="138">
        <v>0.78559999999999997</v>
      </c>
      <c r="G221" s="138">
        <v>2.4514</v>
      </c>
      <c r="H221" s="138">
        <v>2.4514</v>
      </c>
      <c r="I221" s="138">
        <v>42</v>
      </c>
      <c r="J221" s="138">
        <v>42</v>
      </c>
      <c r="K221" s="138">
        <v>42</v>
      </c>
      <c r="L221" s="138">
        <v>33.6</v>
      </c>
    </row>
    <row r="222" spans="1:12" hidden="1">
      <c r="A222" s="138" t="s">
        <v>250</v>
      </c>
      <c r="B222" s="138" t="s">
        <v>251</v>
      </c>
      <c r="C222" s="138">
        <v>1.4932000000000001</v>
      </c>
      <c r="D222" s="138">
        <v>0.80869999999999997</v>
      </c>
      <c r="E222" s="138">
        <v>1.4932000000000001</v>
      </c>
      <c r="F222" s="138">
        <v>0.80869999999999997</v>
      </c>
      <c r="G222" s="138">
        <v>2.3047</v>
      </c>
      <c r="H222" s="138">
        <v>2.3047</v>
      </c>
      <c r="I222" s="138">
        <v>154</v>
      </c>
      <c r="J222" s="138">
        <v>142.5</v>
      </c>
      <c r="K222" s="138">
        <v>131</v>
      </c>
      <c r="L222" s="138">
        <v>146.30000000000001</v>
      </c>
    </row>
    <row r="223" spans="1:12">
      <c r="A223" s="138" t="s">
        <v>252</v>
      </c>
      <c r="B223" s="138" t="s">
        <v>253</v>
      </c>
      <c r="C223" s="138">
        <v>11.702999999999999</v>
      </c>
      <c r="D223" s="138">
        <v>0.79269999999999996</v>
      </c>
      <c r="E223" s="138">
        <v>11.702999999999999</v>
      </c>
      <c r="F223" s="138">
        <v>0.79269999999999996</v>
      </c>
      <c r="G223" s="138">
        <v>2.4466000000000001</v>
      </c>
      <c r="H223" s="138">
        <v>2.4466000000000001</v>
      </c>
      <c r="I223" s="138">
        <v>52.49</v>
      </c>
      <c r="J223" s="138">
        <v>52.49</v>
      </c>
      <c r="K223" s="138">
        <v>52.49</v>
      </c>
      <c r="L223" s="138">
        <v>41.99</v>
      </c>
    </row>
    <row r="224" spans="1:12" hidden="1">
      <c r="A224" s="138" t="s">
        <v>254</v>
      </c>
      <c r="B224" s="138" t="s">
        <v>255</v>
      </c>
      <c r="C224" s="138">
        <v>11.702999999999999</v>
      </c>
      <c r="D224" s="138">
        <v>0.79269999999999996</v>
      </c>
      <c r="E224" s="138">
        <v>11.702999999999999</v>
      </c>
      <c r="F224" s="138">
        <v>0.79269999999999996</v>
      </c>
      <c r="G224" s="138">
        <v>2.4466000000000001</v>
      </c>
      <c r="H224" s="138">
        <v>2.4466000000000001</v>
      </c>
      <c r="I224" s="138">
        <v>52.49</v>
      </c>
      <c r="J224" s="138">
        <v>52.49</v>
      </c>
      <c r="K224" s="138">
        <v>52.49</v>
      </c>
      <c r="L224" s="138">
        <v>41.99</v>
      </c>
    </row>
    <row r="225" spans="1:12" hidden="1">
      <c r="A225" s="138" t="s">
        <v>256</v>
      </c>
      <c r="B225" s="138" t="s">
        <v>257</v>
      </c>
      <c r="C225" s="138">
        <v>14.394</v>
      </c>
      <c r="D225" s="138">
        <v>0.81879999999999997</v>
      </c>
      <c r="E225" s="138">
        <v>14.394</v>
      </c>
      <c r="F225" s="138">
        <v>0.81879999999999997</v>
      </c>
      <c r="G225" s="138">
        <v>2.2991000000000001</v>
      </c>
      <c r="H225" s="138">
        <v>2.2991000000000001</v>
      </c>
      <c r="I225" s="138">
        <v>34.99</v>
      </c>
      <c r="J225" s="138">
        <v>34.99</v>
      </c>
      <c r="K225" s="138">
        <v>34.99</v>
      </c>
      <c r="L225" s="138">
        <v>27.99</v>
      </c>
    </row>
    <row r="226" spans="1:12" hidden="1">
      <c r="A226" s="138" t="s">
        <v>258</v>
      </c>
      <c r="B226" s="138" t="s">
        <v>259</v>
      </c>
      <c r="C226" s="138">
        <v>1.1819999999999999</v>
      </c>
      <c r="D226" s="138">
        <v>0.78169999999999995</v>
      </c>
      <c r="E226" s="138">
        <v>1.1819999999999999</v>
      </c>
      <c r="F226" s="138">
        <v>0.78169999999999995</v>
      </c>
      <c r="G226" s="138">
        <v>2.4611000000000001</v>
      </c>
      <c r="H226" s="138">
        <v>2.4611000000000001</v>
      </c>
      <c r="I226" s="138">
        <v>183.5</v>
      </c>
      <c r="K226" s="138">
        <v>155</v>
      </c>
      <c r="L226" s="138">
        <v>146.80000000000001</v>
      </c>
    </row>
    <row r="227" spans="1:12" hidden="1">
      <c r="A227" s="138" t="s">
        <v>260</v>
      </c>
      <c r="B227" s="138" t="s">
        <v>261</v>
      </c>
      <c r="C227" s="138">
        <v>0.48309999999999997</v>
      </c>
      <c r="D227" s="138">
        <v>0.75590000000000002</v>
      </c>
      <c r="E227" s="138">
        <v>0.48309999999999997</v>
      </c>
      <c r="F227" s="138">
        <v>0.75590000000000002</v>
      </c>
      <c r="G227" s="138">
        <v>2.6331000000000002</v>
      </c>
      <c r="H227" s="138">
        <v>2.6331000000000002</v>
      </c>
      <c r="I227" s="138">
        <v>306</v>
      </c>
      <c r="L227" s="138">
        <v>244.8</v>
      </c>
    </row>
    <row r="228" spans="1:12" hidden="1">
      <c r="A228" s="138" t="s">
        <v>262</v>
      </c>
      <c r="B228" s="138" t="s">
        <v>263</v>
      </c>
      <c r="C228" s="138">
        <v>0.31929999999999997</v>
      </c>
      <c r="D228" s="138">
        <v>0.74109999999999998</v>
      </c>
      <c r="E228" s="138">
        <v>0.31929999999999997</v>
      </c>
      <c r="F228" s="138">
        <v>0.74109999999999998</v>
      </c>
      <c r="G228" s="138">
        <v>2.7440000000000002</v>
      </c>
      <c r="H228" s="138">
        <v>2.7440000000000002</v>
      </c>
      <c r="I228" s="138">
        <v>407</v>
      </c>
      <c r="J228" s="138">
        <v>374.5</v>
      </c>
      <c r="K228" s="138">
        <v>338</v>
      </c>
      <c r="L228" s="138">
        <v>325.60000000000002</v>
      </c>
    </row>
    <row r="229" spans="1:12" hidden="1">
      <c r="A229" s="138" t="s">
        <v>264</v>
      </c>
      <c r="B229" s="138" t="s">
        <v>265</v>
      </c>
      <c r="C229" s="138">
        <v>1.1819999999999999</v>
      </c>
      <c r="D229" s="138">
        <v>0.78169999999999995</v>
      </c>
      <c r="E229" s="138">
        <v>1.1819999999999999</v>
      </c>
      <c r="F229" s="138">
        <v>0.78169999999999995</v>
      </c>
      <c r="G229" s="138">
        <v>2.4611000000000001</v>
      </c>
      <c r="H229" s="138">
        <v>2.4611000000000001</v>
      </c>
      <c r="I229" s="138">
        <v>183.5</v>
      </c>
      <c r="J229" s="138">
        <v>170.5</v>
      </c>
      <c r="K229" s="138">
        <v>155</v>
      </c>
      <c r="L229" s="138">
        <v>146.80000000000001</v>
      </c>
    </row>
    <row r="230" spans="1:12">
      <c r="A230" s="138" t="s">
        <v>266</v>
      </c>
      <c r="B230" s="138" t="s">
        <v>267</v>
      </c>
      <c r="C230" s="138">
        <v>1.1819999999999999</v>
      </c>
      <c r="D230" s="138">
        <v>0.78169999999999995</v>
      </c>
      <c r="E230" s="138">
        <v>1.1819999999999999</v>
      </c>
      <c r="F230" s="138">
        <v>0.78169999999999995</v>
      </c>
      <c r="G230" s="138">
        <v>2.4611000000000001</v>
      </c>
      <c r="H230" s="138">
        <v>2.4611000000000001</v>
      </c>
      <c r="I230" s="138">
        <v>183.5</v>
      </c>
      <c r="J230" s="138">
        <v>170.5</v>
      </c>
      <c r="K230" s="138">
        <v>155</v>
      </c>
      <c r="L230" s="138">
        <v>146.80000000000001</v>
      </c>
    </row>
    <row r="231" spans="1:12">
      <c r="A231" s="138" t="s">
        <v>268</v>
      </c>
      <c r="B231" s="138" t="s">
        <v>269</v>
      </c>
      <c r="C231" s="138">
        <v>0.8528</v>
      </c>
      <c r="D231" s="138">
        <v>0.76639999999999997</v>
      </c>
      <c r="E231" s="138">
        <v>0.8528</v>
      </c>
      <c r="F231" s="138">
        <v>0.76639999999999997</v>
      </c>
      <c r="G231" s="138">
        <v>2.6109</v>
      </c>
      <c r="H231" s="138">
        <v>2.6109</v>
      </c>
      <c r="I231" s="138">
        <v>205</v>
      </c>
      <c r="J231" s="138">
        <v>190</v>
      </c>
      <c r="K231" s="138">
        <v>173</v>
      </c>
      <c r="L231" s="138">
        <v>164</v>
      </c>
    </row>
    <row r="232" spans="1:12">
      <c r="A232" s="138" t="s">
        <v>270</v>
      </c>
      <c r="B232" s="138" t="s">
        <v>271</v>
      </c>
      <c r="C232" s="138">
        <v>1.1587000000000001</v>
      </c>
      <c r="D232" s="138">
        <v>0.78169999999999995</v>
      </c>
      <c r="E232" s="138">
        <v>1.1587000000000001</v>
      </c>
      <c r="F232" s="138">
        <v>0.78169999999999995</v>
      </c>
      <c r="G232" s="138">
        <v>2.4611000000000001</v>
      </c>
      <c r="H232" s="138">
        <v>2.4611000000000001</v>
      </c>
      <c r="I232" s="138">
        <v>166.5</v>
      </c>
      <c r="J232" s="138">
        <v>155</v>
      </c>
      <c r="K232" s="138">
        <v>141</v>
      </c>
      <c r="L232" s="138">
        <v>133.19999999999999</v>
      </c>
    </row>
    <row r="233" spans="1:12">
      <c r="A233" s="138" t="s">
        <v>272</v>
      </c>
      <c r="B233" s="138" t="s">
        <v>273</v>
      </c>
      <c r="C233" s="138">
        <v>0.30930000000000002</v>
      </c>
      <c r="D233" s="138">
        <v>0.32069999999999999</v>
      </c>
      <c r="E233" s="138">
        <v>0.45429999999999998</v>
      </c>
      <c r="F233" s="138">
        <v>1.5818000000000001</v>
      </c>
      <c r="G233" s="138">
        <v>3.4557000000000002</v>
      </c>
      <c r="H233" s="138">
        <v>1.3206</v>
      </c>
      <c r="I233" s="138">
        <v>0</v>
      </c>
      <c r="J233" s="138">
        <v>0</v>
      </c>
      <c r="K233" s="138">
        <v>0</v>
      </c>
      <c r="L233" s="138">
        <v>0</v>
      </c>
    </row>
    <row r="234" spans="1:12">
      <c r="A234" s="138" t="s">
        <v>274</v>
      </c>
      <c r="B234" s="138" t="s">
        <v>275</v>
      </c>
      <c r="C234" s="138">
        <v>0.3624</v>
      </c>
      <c r="D234" s="138">
        <v>0.74109999999999998</v>
      </c>
      <c r="E234" s="138">
        <v>0.3624</v>
      </c>
      <c r="F234" s="138">
        <v>0.74109999999999998</v>
      </c>
      <c r="G234" s="138">
        <v>2.7440000000000002</v>
      </c>
      <c r="H234" s="138">
        <v>2.7440000000000002</v>
      </c>
      <c r="I234" s="138">
        <v>402</v>
      </c>
      <c r="J234" s="138">
        <v>370</v>
      </c>
      <c r="K234" s="138">
        <v>334</v>
      </c>
      <c r="L234" s="138">
        <v>321.60000000000002</v>
      </c>
    </row>
    <row r="235" spans="1:12">
      <c r="A235" s="138" t="s">
        <v>276</v>
      </c>
      <c r="B235" s="138" t="s">
        <v>277</v>
      </c>
      <c r="C235" s="138">
        <v>0.8528</v>
      </c>
      <c r="D235" s="138">
        <v>0.76639999999999997</v>
      </c>
      <c r="E235" s="138">
        <v>0.8528</v>
      </c>
      <c r="F235" s="138">
        <v>0.76639999999999997</v>
      </c>
      <c r="G235" s="138">
        <v>2.6109</v>
      </c>
      <c r="H235" s="138">
        <v>2.6109</v>
      </c>
      <c r="I235" s="138">
        <v>205</v>
      </c>
      <c r="J235" s="138">
        <v>190</v>
      </c>
      <c r="K235" s="138">
        <v>173</v>
      </c>
      <c r="L235" s="138">
        <v>164</v>
      </c>
    </row>
    <row r="236" spans="1:12" hidden="1">
      <c r="A236" s="138" t="s">
        <v>278</v>
      </c>
      <c r="B236" s="138" t="s">
        <v>279</v>
      </c>
      <c r="C236" s="138">
        <v>0.29549999999999998</v>
      </c>
      <c r="D236" s="138">
        <v>0.73280000000000001</v>
      </c>
      <c r="E236" s="138">
        <v>0.29549999999999998</v>
      </c>
      <c r="F236" s="138">
        <v>0.73280000000000001</v>
      </c>
      <c r="G236" s="138">
        <v>2.8102</v>
      </c>
      <c r="H236" s="138">
        <v>2.8102</v>
      </c>
      <c r="I236" s="138">
        <v>465</v>
      </c>
      <c r="J236" s="138">
        <v>427</v>
      </c>
      <c r="K236" s="138">
        <v>384</v>
      </c>
      <c r="L236" s="138">
        <v>372</v>
      </c>
    </row>
    <row r="237" spans="1:12">
      <c r="A237" s="138" t="s">
        <v>280</v>
      </c>
      <c r="B237" s="138" t="s">
        <v>281</v>
      </c>
      <c r="C237" s="138">
        <v>14.394</v>
      </c>
      <c r="D237" s="138">
        <v>0.81879999999999997</v>
      </c>
      <c r="E237" s="138">
        <v>14.394</v>
      </c>
      <c r="F237" s="138">
        <v>0.81879999999999997</v>
      </c>
      <c r="G237" s="138">
        <v>2.2991000000000001</v>
      </c>
      <c r="H237" s="138">
        <v>2.2991000000000001</v>
      </c>
      <c r="I237" s="138">
        <v>34.99</v>
      </c>
      <c r="J237" s="138">
        <v>34.99</v>
      </c>
      <c r="K237" s="138">
        <v>34.99</v>
      </c>
      <c r="L237" s="138">
        <v>27.99</v>
      </c>
    </row>
    <row r="238" spans="1:12" hidden="1">
      <c r="A238" s="138" t="s">
        <v>282</v>
      </c>
      <c r="B238" s="138" t="s">
        <v>283</v>
      </c>
      <c r="C238" s="138">
        <v>14.394</v>
      </c>
      <c r="D238" s="138">
        <v>0.81879999999999997</v>
      </c>
      <c r="E238" s="138">
        <v>14.394</v>
      </c>
      <c r="F238" s="138">
        <v>0.81879999999999997</v>
      </c>
      <c r="G238" s="138">
        <v>2.2991000000000001</v>
      </c>
      <c r="H238" s="138">
        <v>2.2991000000000001</v>
      </c>
      <c r="I238" s="138">
        <v>34.99</v>
      </c>
      <c r="J238" s="138">
        <v>34.99</v>
      </c>
      <c r="K238" s="138">
        <v>34.99</v>
      </c>
      <c r="L238" s="138">
        <v>27.99</v>
      </c>
    </row>
    <row r="239" spans="1:12" hidden="1">
      <c r="A239" s="138" t="s">
        <v>284</v>
      </c>
      <c r="B239" s="138" t="s">
        <v>285</v>
      </c>
      <c r="C239" s="138">
        <v>1.1104000000000001</v>
      </c>
      <c r="D239" s="138">
        <v>0.36130000000000001</v>
      </c>
      <c r="E239" s="138">
        <v>1.2554000000000001</v>
      </c>
      <c r="F239" s="138">
        <v>1.6224000000000001</v>
      </c>
      <c r="G239" s="138">
        <v>3.0621999999999998</v>
      </c>
      <c r="H239" s="138">
        <v>1.2589999999999999</v>
      </c>
      <c r="I239" s="138">
        <v>166.5</v>
      </c>
      <c r="J239" s="138">
        <v>155</v>
      </c>
      <c r="K239" s="138">
        <v>141</v>
      </c>
      <c r="L239" s="138">
        <v>133.19999999999999</v>
      </c>
    </row>
    <row r="240" spans="1:12" hidden="1">
      <c r="A240" s="138" t="s">
        <v>286</v>
      </c>
      <c r="B240" s="138" t="s">
        <v>287</v>
      </c>
      <c r="C240" s="138">
        <v>0.8528</v>
      </c>
      <c r="D240" s="138">
        <v>0.76639999999999997</v>
      </c>
      <c r="E240" s="138">
        <v>0.8528</v>
      </c>
      <c r="F240" s="138">
        <v>0.76639999999999997</v>
      </c>
      <c r="G240" s="138">
        <v>2.6109</v>
      </c>
      <c r="H240" s="138">
        <v>2.6109</v>
      </c>
      <c r="I240" s="138">
        <v>205</v>
      </c>
      <c r="J240" s="138">
        <v>190</v>
      </c>
      <c r="K240" s="138">
        <v>173</v>
      </c>
      <c r="L240" s="138">
        <v>164</v>
      </c>
    </row>
    <row r="241" spans="1:12">
      <c r="A241" s="138" t="s">
        <v>288</v>
      </c>
      <c r="B241" s="138" t="s">
        <v>289</v>
      </c>
      <c r="C241" s="138">
        <v>1.4448000000000001</v>
      </c>
      <c r="D241" s="138">
        <v>0.38829999999999998</v>
      </c>
      <c r="E241" s="138">
        <v>1.5898000000000001</v>
      </c>
      <c r="F241" s="138">
        <v>1.6494</v>
      </c>
      <c r="G241" s="138">
        <v>2.8464999999999998</v>
      </c>
      <c r="H241" s="138">
        <v>1.2210000000000001</v>
      </c>
      <c r="I241" s="138">
        <v>154</v>
      </c>
      <c r="J241" s="138">
        <v>142.5</v>
      </c>
      <c r="K241" s="138">
        <v>131</v>
      </c>
      <c r="L241" s="138">
        <v>123.2</v>
      </c>
    </row>
    <row r="242" spans="1:12">
      <c r="A242" s="138" t="s">
        <v>290</v>
      </c>
      <c r="B242" s="138" t="s">
        <v>291</v>
      </c>
      <c r="C242" s="138">
        <v>1.4448000000000001</v>
      </c>
      <c r="D242" s="138">
        <v>0.38829999999999998</v>
      </c>
      <c r="E242" s="138">
        <v>1.5898000000000001</v>
      </c>
      <c r="F242" s="138">
        <v>1.6494</v>
      </c>
      <c r="G242" s="138">
        <v>2.8464999999999998</v>
      </c>
      <c r="H242" s="138">
        <v>1.2210000000000001</v>
      </c>
      <c r="I242" s="138">
        <v>154</v>
      </c>
      <c r="J242" s="138">
        <v>142.5</v>
      </c>
      <c r="K242" s="138">
        <v>131</v>
      </c>
      <c r="L242" s="138">
        <v>123.2</v>
      </c>
    </row>
    <row r="243" spans="1:12">
      <c r="A243" s="138" t="s">
        <v>292</v>
      </c>
      <c r="B243" s="138" t="s">
        <v>293</v>
      </c>
      <c r="C243" s="138">
        <v>0.93149999999999999</v>
      </c>
      <c r="D243" s="138">
        <v>0.37430000000000002</v>
      </c>
      <c r="E243" s="138">
        <v>1.0765</v>
      </c>
      <c r="F243" s="138">
        <v>1.6353</v>
      </c>
      <c r="G243" s="138">
        <v>2.9544999999999999</v>
      </c>
      <c r="H243" s="138">
        <v>1.2403999999999999</v>
      </c>
      <c r="I243" s="138">
        <v>180.5</v>
      </c>
      <c r="J243" s="138">
        <v>168</v>
      </c>
      <c r="K243" s="138">
        <v>153.5</v>
      </c>
      <c r="L243" s="138">
        <v>144.4</v>
      </c>
    </row>
    <row r="244" spans="1:12">
      <c r="A244" s="138" t="s">
        <v>294</v>
      </c>
      <c r="B244" s="138" t="s">
        <v>295</v>
      </c>
      <c r="C244" s="138">
        <v>0.49399999999999999</v>
      </c>
      <c r="D244" s="138">
        <v>0.13200000000000001</v>
      </c>
      <c r="E244" s="138">
        <v>1.57</v>
      </c>
      <c r="F244" s="138">
        <v>8.5000000000000006E-2</v>
      </c>
      <c r="G244" s="138">
        <v>54.35</v>
      </c>
      <c r="H244" s="138">
        <v>54.35</v>
      </c>
      <c r="I244" s="138">
        <v>0</v>
      </c>
      <c r="J244" s="138">
        <v>0</v>
      </c>
      <c r="K244" s="138">
        <v>0</v>
      </c>
      <c r="L244" s="138">
        <v>0</v>
      </c>
    </row>
    <row r="245" spans="1:12" hidden="1">
      <c r="A245" s="138" t="s">
        <v>296</v>
      </c>
      <c r="B245" s="138" t="s">
        <v>297</v>
      </c>
      <c r="C245" s="138">
        <v>0.83560000000000001</v>
      </c>
      <c r="D245" s="138">
        <v>0.7702</v>
      </c>
      <c r="E245" s="138">
        <v>0.83560000000000001</v>
      </c>
      <c r="F245" s="138">
        <v>0.7702</v>
      </c>
      <c r="G245" s="138">
        <v>2.5345</v>
      </c>
      <c r="H245" s="138">
        <v>2.5345</v>
      </c>
      <c r="I245" s="138">
        <v>229.5</v>
      </c>
      <c r="J245" s="138">
        <v>212.5</v>
      </c>
      <c r="K245" s="138">
        <v>193.5</v>
      </c>
      <c r="L245" s="138">
        <v>183.6</v>
      </c>
    </row>
    <row r="246" spans="1:12" hidden="1">
      <c r="A246" s="138" t="s">
        <v>298</v>
      </c>
      <c r="B246" s="138" t="s">
        <v>299</v>
      </c>
      <c r="C246" s="138">
        <v>0.31929999999999997</v>
      </c>
      <c r="D246" s="138">
        <v>0.74109999999999998</v>
      </c>
      <c r="E246" s="138">
        <v>0.31929999999999997</v>
      </c>
      <c r="F246" s="138">
        <v>0.74109999999999998</v>
      </c>
      <c r="G246" s="138">
        <v>2.7440000000000002</v>
      </c>
      <c r="H246" s="138">
        <v>2.7440000000000002</v>
      </c>
      <c r="I246" s="138">
        <v>407</v>
      </c>
      <c r="J246" s="138">
        <v>374.5</v>
      </c>
      <c r="K246" s="138">
        <v>338</v>
      </c>
      <c r="L246" s="138">
        <v>325.60000000000002</v>
      </c>
    </row>
    <row r="247" spans="1:12" hidden="1">
      <c r="A247" s="138" t="s">
        <v>300</v>
      </c>
      <c r="B247" s="138" t="s">
        <v>301</v>
      </c>
      <c r="C247" s="138">
        <v>0.72760000000000002</v>
      </c>
      <c r="D247" s="138">
        <v>0.7702</v>
      </c>
      <c r="E247" s="138">
        <v>0.72760000000000002</v>
      </c>
      <c r="F247" s="138">
        <v>0.7702</v>
      </c>
      <c r="G247" s="138">
        <v>2.5345</v>
      </c>
      <c r="H247" s="138">
        <v>2.5345</v>
      </c>
      <c r="I247" s="138">
        <v>233</v>
      </c>
      <c r="J247" s="138">
        <v>216</v>
      </c>
      <c r="K247" s="138">
        <v>196.5</v>
      </c>
      <c r="L247" s="138">
        <v>186.4</v>
      </c>
    </row>
    <row r="248" spans="1:12" hidden="1">
      <c r="A248" s="138" t="s">
        <v>302</v>
      </c>
      <c r="B248" s="138" t="s">
        <v>303</v>
      </c>
      <c r="C248" s="138">
        <v>11.702999999999999</v>
      </c>
      <c r="D248" s="138">
        <v>0.79269999999999996</v>
      </c>
      <c r="E248" s="138">
        <v>11.702999999999999</v>
      </c>
      <c r="F248" s="138">
        <v>0.79269999999999996</v>
      </c>
      <c r="G248" s="138">
        <v>2.4466000000000001</v>
      </c>
      <c r="H248" s="138">
        <v>2.4466000000000001</v>
      </c>
      <c r="I248" s="138">
        <v>52.49</v>
      </c>
      <c r="J248" s="138">
        <v>52.49</v>
      </c>
      <c r="K248" s="138">
        <v>52.49</v>
      </c>
      <c r="L248" s="138">
        <v>41.99</v>
      </c>
    </row>
    <row r="249" spans="1:12" hidden="1">
      <c r="A249" s="138" t="s">
        <v>304</v>
      </c>
      <c r="B249" s="138" t="s">
        <v>305</v>
      </c>
      <c r="C249" s="138">
        <v>11.702999999999999</v>
      </c>
      <c r="D249" s="138">
        <v>0.79269999999999996</v>
      </c>
      <c r="E249" s="138">
        <v>11.702999999999999</v>
      </c>
      <c r="F249" s="138">
        <v>0.79269999999999996</v>
      </c>
      <c r="G249" s="138">
        <v>2.4466000000000001</v>
      </c>
      <c r="H249" s="138">
        <v>2.4466000000000001</v>
      </c>
      <c r="I249" s="138">
        <v>52.49</v>
      </c>
      <c r="J249" s="138">
        <v>52.49</v>
      </c>
      <c r="K249" s="138">
        <v>52.49</v>
      </c>
      <c r="L249" s="138">
        <v>41.99</v>
      </c>
    </row>
    <row r="250" spans="1:12" hidden="1">
      <c r="A250" s="138" t="s">
        <v>306</v>
      </c>
      <c r="B250" s="138" t="s">
        <v>307</v>
      </c>
      <c r="C250" s="138">
        <v>5.8838999999999997</v>
      </c>
      <c r="D250" s="138">
        <v>0.78559999999999997</v>
      </c>
      <c r="E250" s="138">
        <v>5.8838999999999997</v>
      </c>
      <c r="F250" s="138">
        <v>0.78559999999999997</v>
      </c>
      <c r="G250" s="138">
        <v>2.4514</v>
      </c>
      <c r="H250" s="138">
        <v>2.4514</v>
      </c>
      <c r="I250" s="138">
        <v>42</v>
      </c>
      <c r="J250" s="138">
        <v>42</v>
      </c>
      <c r="K250" s="138">
        <v>42</v>
      </c>
      <c r="L250" s="138">
        <v>33.6</v>
      </c>
    </row>
    <row r="251" spans="1:12" hidden="1">
      <c r="A251" s="138" t="s">
        <v>308</v>
      </c>
      <c r="B251" s="138" t="s">
        <v>309</v>
      </c>
      <c r="C251" s="138">
        <v>11.702999999999999</v>
      </c>
      <c r="D251" s="138">
        <v>0.79269999999999996</v>
      </c>
      <c r="E251" s="138">
        <v>11.702999999999999</v>
      </c>
      <c r="F251" s="138">
        <v>0.79269999999999996</v>
      </c>
      <c r="G251" s="138">
        <v>2.4466000000000001</v>
      </c>
      <c r="H251" s="138">
        <v>2.4466000000000001</v>
      </c>
      <c r="I251" s="138">
        <v>52.49</v>
      </c>
      <c r="J251" s="138">
        <v>52.49</v>
      </c>
      <c r="K251" s="138">
        <v>52.49</v>
      </c>
      <c r="L251" s="138">
        <v>41.99</v>
      </c>
    </row>
    <row r="252" spans="1:12" hidden="1">
      <c r="A252" s="138" t="s">
        <v>310</v>
      </c>
      <c r="B252" s="138" t="s">
        <v>311</v>
      </c>
      <c r="C252" s="138">
        <v>1.1587000000000001</v>
      </c>
      <c r="D252" s="138">
        <v>0.78169999999999995</v>
      </c>
      <c r="E252" s="138">
        <v>1.1587000000000001</v>
      </c>
      <c r="F252" s="138">
        <v>0.78169999999999995</v>
      </c>
      <c r="G252" s="138">
        <v>2.4611000000000001</v>
      </c>
      <c r="H252" s="138">
        <v>2.4611000000000001</v>
      </c>
      <c r="I252" s="138">
        <v>166.5</v>
      </c>
      <c r="J252" s="138">
        <v>155</v>
      </c>
      <c r="K252" s="138">
        <v>141</v>
      </c>
      <c r="L252" s="138">
        <v>133.19999999999999</v>
      </c>
    </row>
    <row r="253" spans="1:12" hidden="1">
      <c r="A253" s="138" t="s">
        <v>312</v>
      </c>
      <c r="B253" s="138" t="s">
        <v>51</v>
      </c>
      <c r="C253" s="138">
        <v>1.4932000000000001</v>
      </c>
      <c r="D253" s="138">
        <v>0.80869999999999997</v>
      </c>
      <c r="E253" s="138">
        <v>1.4932000000000001</v>
      </c>
      <c r="F253" s="138">
        <v>0.80869999999999997</v>
      </c>
      <c r="G253" s="138">
        <v>2.3047</v>
      </c>
      <c r="H253" s="138">
        <v>2.3047</v>
      </c>
      <c r="I253" s="138">
        <v>154</v>
      </c>
      <c r="K253" s="138">
        <v>131</v>
      </c>
      <c r="L253" s="138">
        <v>123.2</v>
      </c>
    </row>
    <row r="254" spans="1:12" hidden="1">
      <c r="A254" s="138" t="s">
        <v>313</v>
      </c>
      <c r="B254" s="138" t="s">
        <v>314</v>
      </c>
      <c r="C254" s="138">
        <v>0.29549999999999998</v>
      </c>
      <c r="D254" s="138">
        <v>0.73280000000000001</v>
      </c>
      <c r="E254" s="138">
        <v>0.29549999999999998</v>
      </c>
      <c r="F254" s="138">
        <v>0.73280000000000001</v>
      </c>
      <c r="G254" s="138">
        <v>2.8102</v>
      </c>
      <c r="H254" s="138">
        <v>2.8102</v>
      </c>
      <c r="I254" s="138">
        <v>465</v>
      </c>
      <c r="J254" s="138">
        <v>427</v>
      </c>
      <c r="K254" s="138">
        <v>384</v>
      </c>
      <c r="L254" s="138">
        <v>372</v>
      </c>
    </row>
    <row r="255" spans="1:12" hidden="1">
      <c r="A255" s="138" t="s">
        <v>315</v>
      </c>
      <c r="B255" s="138" t="s">
        <v>316</v>
      </c>
      <c r="C255" s="138">
        <v>11.702999999999999</v>
      </c>
      <c r="D255" s="138">
        <v>0.79269999999999996</v>
      </c>
      <c r="E255" s="138">
        <v>11.702999999999999</v>
      </c>
      <c r="F255" s="138">
        <v>0.79269999999999996</v>
      </c>
      <c r="G255" s="138">
        <v>2.4466000000000001</v>
      </c>
      <c r="H255" s="138">
        <v>2.4466000000000001</v>
      </c>
      <c r="I255" s="138">
        <v>52.49</v>
      </c>
      <c r="J255" s="138">
        <v>52.49</v>
      </c>
      <c r="K255" s="138">
        <v>52.49</v>
      </c>
      <c r="L255" s="138">
        <v>41.99</v>
      </c>
    </row>
    <row r="256" spans="1:12" hidden="1">
      <c r="A256" s="138" t="s">
        <v>317</v>
      </c>
      <c r="B256" s="138" t="s">
        <v>318</v>
      </c>
      <c r="C256" s="138">
        <v>1.1819999999999999</v>
      </c>
      <c r="D256" s="138">
        <v>0.78169999999999995</v>
      </c>
      <c r="E256" s="138">
        <v>1.1819999999999999</v>
      </c>
      <c r="F256" s="138">
        <v>0.78169999999999995</v>
      </c>
      <c r="G256" s="138">
        <v>2.4611000000000001</v>
      </c>
      <c r="H256" s="138">
        <v>2.4611000000000001</v>
      </c>
      <c r="I256" s="138">
        <v>183.5</v>
      </c>
      <c r="K256" s="138">
        <v>155</v>
      </c>
      <c r="L256" s="138">
        <v>146.80000000000001</v>
      </c>
    </row>
    <row r="257" spans="1:12" hidden="1">
      <c r="A257" s="138" t="s">
        <v>319</v>
      </c>
      <c r="B257" s="138" t="s">
        <v>320</v>
      </c>
      <c r="C257" s="138">
        <v>0.3624</v>
      </c>
      <c r="D257" s="138">
        <v>0.74109999999999998</v>
      </c>
      <c r="E257" s="138">
        <v>0.3624</v>
      </c>
      <c r="F257" s="138">
        <v>0.74109999999999998</v>
      </c>
      <c r="G257" s="138">
        <v>2.7440000000000002</v>
      </c>
      <c r="H257" s="138">
        <v>2.7440000000000002</v>
      </c>
      <c r="I257" s="138">
        <v>402</v>
      </c>
      <c r="J257" s="138">
        <v>370</v>
      </c>
      <c r="K257" s="138">
        <v>334</v>
      </c>
      <c r="L257" s="138">
        <v>321.60000000000002</v>
      </c>
    </row>
    <row r="258" spans="1:12" hidden="1">
      <c r="A258" s="138" t="s">
        <v>321</v>
      </c>
      <c r="B258" s="138" t="s">
        <v>322</v>
      </c>
      <c r="C258" s="138">
        <v>11.702999999999999</v>
      </c>
      <c r="D258" s="138">
        <v>0.79269999999999996</v>
      </c>
      <c r="E258" s="138">
        <v>11.702999999999999</v>
      </c>
      <c r="F258" s="138">
        <v>0.79269999999999996</v>
      </c>
      <c r="G258" s="138">
        <v>2.4466000000000001</v>
      </c>
      <c r="H258" s="138">
        <v>2.4466000000000001</v>
      </c>
      <c r="I258" s="138">
        <v>52.49</v>
      </c>
      <c r="L258" s="138">
        <v>41.99</v>
      </c>
    </row>
    <row r="259" spans="1:12" hidden="1">
      <c r="A259" s="138" t="s">
        <v>323</v>
      </c>
      <c r="B259" s="138" t="s">
        <v>324</v>
      </c>
      <c r="C259" s="138">
        <v>1.1819999999999999</v>
      </c>
      <c r="D259" s="138">
        <v>0.78169999999999995</v>
      </c>
      <c r="E259" s="138">
        <v>1.1819999999999999</v>
      </c>
      <c r="F259" s="138">
        <v>0.78169999999999995</v>
      </c>
      <c r="G259" s="138">
        <v>2.4611000000000001</v>
      </c>
      <c r="H259" s="138">
        <v>2.4611000000000001</v>
      </c>
      <c r="I259" s="138">
        <v>183.5</v>
      </c>
      <c r="K259" s="138">
        <v>155</v>
      </c>
      <c r="L259" s="138">
        <v>146.80000000000001</v>
      </c>
    </row>
    <row r="260" spans="1:12" hidden="1">
      <c r="A260" s="138" t="s">
        <v>325</v>
      </c>
      <c r="B260" s="138" t="s">
        <v>326</v>
      </c>
      <c r="C260" s="138">
        <v>11.702999999999999</v>
      </c>
      <c r="D260" s="138">
        <v>0.79269999999999996</v>
      </c>
      <c r="E260" s="138">
        <v>11.702999999999999</v>
      </c>
      <c r="F260" s="138">
        <v>0.79269999999999996</v>
      </c>
      <c r="G260" s="138">
        <v>2.4466000000000001</v>
      </c>
      <c r="H260" s="138">
        <v>2.4466000000000001</v>
      </c>
      <c r="I260" s="138">
        <v>52.49</v>
      </c>
      <c r="L260" s="138">
        <v>41.99</v>
      </c>
    </row>
    <row r="261" spans="1:12" hidden="1">
      <c r="A261" s="138" t="s">
        <v>327</v>
      </c>
      <c r="B261" s="138" t="s">
        <v>328</v>
      </c>
      <c r="C261" s="138">
        <v>1.1587000000000001</v>
      </c>
      <c r="D261" s="138">
        <v>0.78169999999999995</v>
      </c>
      <c r="E261" s="138">
        <v>1.1587000000000001</v>
      </c>
      <c r="F261" s="138">
        <v>0.78169999999999995</v>
      </c>
      <c r="G261" s="138">
        <v>2.4611000000000001</v>
      </c>
      <c r="H261" s="138">
        <v>2.4611000000000001</v>
      </c>
      <c r="I261" s="138">
        <v>166.5</v>
      </c>
      <c r="J261" s="138">
        <v>155</v>
      </c>
      <c r="K261" s="138">
        <v>141</v>
      </c>
      <c r="L261" s="138">
        <v>133.19999999999999</v>
      </c>
    </row>
    <row r="262" spans="1:12" hidden="1">
      <c r="A262" s="138" t="s">
        <v>329</v>
      </c>
      <c r="B262" s="138" t="s">
        <v>330</v>
      </c>
      <c r="C262" s="138">
        <v>5.8838999999999997</v>
      </c>
      <c r="D262" s="138">
        <v>0.78559999999999997</v>
      </c>
      <c r="E262" s="138">
        <v>5.8838999999999997</v>
      </c>
      <c r="F262" s="138">
        <v>0.78559999999999997</v>
      </c>
      <c r="G262" s="138">
        <v>2.4514</v>
      </c>
      <c r="H262" s="138">
        <v>2.4514</v>
      </c>
      <c r="I262" s="138">
        <v>42</v>
      </c>
      <c r="J262" s="138">
        <v>42</v>
      </c>
      <c r="K262" s="138">
        <v>42</v>
      </c>
      <c r="L262" s="138">
        <v>33.6</v>
      </c>
    </row>
    <row r="263" spans="1:12" hidden="1">
      <c r="A263" s="138" t="s">
        <v>331</v>
      </c>
      <c r="B263" s="138" t="s">
        <v>332</v>
      </c>
      <c r="C263" s="138">
        <v>11.702999999999999</v>
      </c>
      <c r="D263" s="138">
        <v>0.79269999999999996</v>
      </c>
      <c r="E263" s="138">
        <v>11.702999999999999</v>
      </c>
      <c r="F263" s="138">
        <v>0.79269999999999996</v>
      </c>
      <c r="G263" s="138">
        <v>2.4466000000000001</v>
      </c>
      <c r="H263" s="138">
        <v>2.4466000000000001</v>
      </c>
      <c r="I263" s="138">
        <v>52.49</v>
      </c>
      <c r="L263" s="138">
        <v>41.99</v>
      </c>
    </row>
    <row r="264" spans="1:12" hidden="1">
      <c r="A264" s="138" t="s">
        <v>333</v>
      </c>
      <c r="B264" s="138" t="s">
        <v>334</v>
      </c>
      <c r="C264" s="138">
        <v>1.1587000000000001</v>
      </c>
      <c r="D264" s="138">
        <v>0.78169999999999995</v>
      </c>
      <c r="E264" s="138">
        <v>1.1587000000000001</v>
      </c>
      <c r="F264" s="138">
        <v>0.78169999999999995</v>
      </c>
      <c r="G264" s="138">
        <v>2.4611000000000001</v>
      </c>
      <c r="H264" s="138">
        <v>2.4611000000000001</v>
      </c>
      <c r="I264" s="138">
        <v>166.5</v>
      </c>
      <c r="J264" s="138">
        <v>155</v>
      </c>
      <c r="K264" s="138">
        <v>141</v>
      </c>
      <c r="L264" s="138">
        <v>133.19999999999999</v>
      </c>
    </row>
    <row r="265" spans="1:12" hidden="1">
      <c r="A265" s="138" t="s">
        <v>335</v>
      </c>
      <c r="B265" s="138" t="s">
        <v>336</v>
      </c>
      <c r="C265" s="138">
        <v>0.21099999999999999</v>
      </c>
      <c r="D265" s="138">
        <v>6.3E-2</v>
      </c>
      <c r="E265" s="138">
        <v>9.9500000000000005E-2</v>
      </c>
      <c r="F265" s="138">
        <v>0.09</v>
      </c>
      <c r="G265" s="138">
        <v>0</v>
      </c>
      <c r="H265" s="138">
        <v>0</v>
      </c>
      <c r="I265" s="138">
        <v>272</v>
      </c>
      <c r="J265" s="138">
        <v>272</v>
      </c>
      <c r="K265" s="138">
        <v>340</v>
      </c>
      <c r="L265" s="138">
        <v>0</v>
      </c>
    </row>
    <row r="266" spans="1:12" hidden="1">
      <c r="A266" s="138" t="s">
        <v>337</v>
      </c>
      <c r="B266" s="138" t="s">
        <v>338</v>
      </c>
      <c r="C266" s="138">
        <v>1.2807999999999999</v>
      </c>
      <c r="D266" s="138">
        <v>0.35270000000000001</v>
      </c>
      <c r="E266" s="138">
        <v>1.714</v>
      </c>
      <c r="F266" s="138">
        <v>1.4978</v>
      </c>
      <c r="G266" s="138">
        <v>2.8464999999999998</v>
      </c>
      <c r="H266" s="138">
        <v>1.2210000000000001</v>
      </c>
      <c r="I266" s="138">
        <v>134</v>
      </c>
      <c r="J266" s="138">
        <v>134</v>
      </c>
      <c r="K266" s="138">
        <v>182</v>
      </c>
      <c r="L266" s="138">
        <v>0</v>
      </c>
    </row>
    <row r="267" spans="1:12" hidden="1">
      <c r="A267" s="138" t="s">
        <v>339</v>
      </c>
      <c r="B267" s="138" t="s">
        <v>340</v>
      </c>
      <c r="C267" s="138">
        <v>1.1104000000000001</v>
      </c>
      <c r="D267" s="138">
        <v>0.36130000000000001</v>
      </c>
      <c r="E267" s="138">
        <v>1.2554000000000001</v>
      </c>
      <c r="F267" s="138">
        <v>1.6224000000000001</v>
      </c>
      <c r="G267" s="138">
        <v>3.0621999999999998</v>
      </c>
      <c r="H267" s="138">
        <v>1.2589999999999999</v>
      </c>
      <c r="I267" s="138">
        <v>166.5</v>
      </c>
      <c r="J267" s="138">
        <v>155</v>
      </c>
      <c r="K267" s="138">
        <v>141</v>
      </c>
      <c r="L267" s="138">
        <v>133.19999999999999</v>
      </c>
    </row>
    <row r="268" spans="1:12" hidden="1">
      <c r="A268" s="138" t="s">
        <v>341</v>
      </c>
      <c r="B268" s="138" t="s">
        <v>342</v>
      </c>
      <c r="C268" s="138">
        <v>0.98680000000000001</v>
      </c>
      <c r="D268" s="138">
        <v>0.34420000000000001</v>
      </c>
      <c r="E268" s="138">
        <v>1.4339</v>
      </c>
      <c r="F268" s="138">
        <v>1.4015</v>
      </c>
      <c r="G268" s="138">
        <v>2.9544999999999999</v>
      </c>
      <c r="H268" s="138">
        <v>1.2403999999999999</v>
      </c>
      <c r="I268" s="138">
        <v>171</v>
      </c>
      <c r="J268" s="138">
        <v>171</v>
      </c>
      <c r="K268" s="138">
        <v>234</v>
      </c>
      <c r="L268" s="138">
        <v>0</v>
      </c>
    </row>
    <row r="269" spans="1:12" hidden="1">
      <c r="A269" s="138" t="s">
        <v>343</v>
      </c>
      <c r="B269" s="138" t="s">
        <v>344</v>
      </c>
      <c r="C269" s="138">
        <v>0.35020000000000001</v>
      </c>
      <c r="D269" s="138">
        <v>0.74470000000000003</v>
      </c>
      <c r="E269" s="138">
        <v>0.35020000000000001</v>
      </c>
      <c r="F269" s="138">
        <v>0.74470000000000003</v>
      </c>
      <c r="G269" s="138">
        <v>2.7160000000000002</v>
      </c>
      <c r="H269" s="138">
        <v>2.7160000000000002</v>
      </c>
      <c r="I269" s="138">
        <v>381</v>
      </c>
      <c r="J269" s="138">
        <v>351</v>
      </c>
      <c r="K269" s="138">
        <v>317</v>
      </c>
      <c r="L269" s="138">
        <v>304.8</v>
      </c>
    </row>
    <row r="270" spans="1:12" hidden="1">
      <c r="A270" s="138" t="s">
        <v>345</v>
      </c>
      <c r="B270" s="138" t="s">
        <v>346</v>
      </c>
      <c r="C270" s="138">
        <v>0.45279999999999998</v>
      </c>
      <c r="D270" s="138">
        <v>0.30380000000000001</v>
      </c>
      <c r="E270" s="138">
        <v>0.83479999999999999</v>
      </c>
      <c r="F270" s="138">
        <v>1.0955999999999999</v>
      </c>
      <c r="G270" s="138">
        <v>2.6331000000000002</v>
      </c>
      <c r="H270" s="138">
        <v>2.6331000000000002</v>
      </c>
      <c r="I270" s="138">
        <v>289</v>
      </c>
      <c r="J270" s="138">
        <v>289</v>
      </c>
      <c r="K270" s="138">
        <v>403</v>
      </c>
      <c r="L270" s="138">
        <v>0</v>
      </c>
    </row>
    <row r="271" spans="1:12" hidden="1">
      <c r="A271" s="138" t="s">
        <v>347</v>
      </c>
      <c r="B271" s="138" t="s">
        <v>348</v>
      </c>
      <c r="C271" s="138">
        <v>0.67930000000000001</v>
      </c>
      <c r="D271" s="138">
        <v>0.3498</v>
      </c>
      <c r="E271" s="138">
        <v>0.82430000000000003</v>
      </c>
      <c r="F271" s="138">
        <v>1.6109</v>
      </c>
      <c r="G271" s="138">
        <v>3.1638999999999999</v>
      </c>
      <c r="H271" s="138">
        <v>1.2758</v>
      </c>
      <c r="I271" s="138">
        <v>233</v>
      </c>
      <c r="J271" s="138">
        <v>216</v>
      </c>
      <c r="K271" s="138">
        <v>196.5</v>
      </c>
      <c r="L271" s="138">
        <v>186.4</v>
      </c>
    </row>
    <row r="272" spans="1:12" hidden="1">
      <c r="A272" s="138" t="s">
        <v>349</v>
      </c>
      <c r="B272" s="138" t="s">
        <v>350</v>
      </c>
      <c r="C272" s="138">
        <v>0.89390000000000003</v>
      </c>
      <c r="D272" s="138">
        <v>0.31969999999999998</v>
      </c>
      <c r="E272" s="138">
        <v>1.3496999999999999</v>
      </c>
      <c r="F272" s="138">
        <v>1.3411</v>
      </c>
      <c r="G272" s="138">
        <v>3.1638999999999999</v>
      </c>
      <c r="H272" s="138">
        <v>1.2758</v>
      </c>
      <c r="I272" s="138">
        <v>196</v>
      </c>
      <c r="J272" s="138">
        <v>196</v>
      </c>
      <c r="K272" s="138">
        <v>271</v>
      </c>
      <c r="L272" s="138">
        <v>0</v>
      </c>
    </row>
    <row r="273" spans="1:12" hidden="1">
      <c r="A273" s="138" t="s">
        <v>351</v>
      </c>
      <c r="B273" s="138" t="s">
        <v>352</v>
      </c>
      <c r="C273" s="138">
        <v>0.70889999999999997</v>
      </c>
      <c r="D273" s="138">
        <v>0.31850000000000001</v>
      </c>
      <c r="E273" s="138">
        <v>1.1518999999999999</v>
      </c>
      <c r="F273" s="138">
        <v>1.2554000000000001</v>
      </c>
      <c r="G273" s="138">
        <v>3.1638999999999999</v>
      </c>
      <c r="H273" s="138">
        <v>1.2758</v>
      </c>
      <c r="I273" s="138">
        <v>220</v>
      </c>
      <c r="J273" s="138">
        <v>220</v>
      </c>
      <c r="K273" s="138">
        <v>305</v>
      </c>
      <c r="L273" s="138">
        <v>0</v>
      </c>
    </row>
    <row r="274" spans="1:12" hidden="1">
      <c r="A274" s="138" t="s">
        <v>353</v>
      </c>
      <c r="B274" s="138" t="s">
        <v>354</v>
      </c>
      <c r="C274" s="138">
        <v>0.31569999999999998</v>
      </c>
      <c r="D274" s="138">
        <v>0.29239999999999999</v>
      </c>
      <c r="E274" s="138">
        <v>0.62819999999999998</v>
      </c>
      <c r="F274" s="138">
        <v>1.0003</v>
      </c>
      <c r="G274" s="138">
        <v>3.4165000000000001</v>
      </c>
      <c r="H274" s="138">
        <v>1.3149</v>
      </c>
      <c r="I274" s="138">
        <v>359</v>
      </c>
      <c r="J274" s="138">
        <v>359</v>
      </c>
      <c r="K274" s="138">
        <v>504</v>
      </c>
      <c r="L274" s="138">
        <v>0</v>
      </c>
    </row>
    <row r="275" spans="1:12" hidden="1">
      <c r="A275" s="138" t="s">
        <v>355</v>
      </c>
      <c r="B275" s="138" t="s">
        <v>356</v>
      </c>
      <c r="C275" s="138">
        <v>1.0207999999999999</v>
      </c>
      <c r="D275" s="138">
        <v>0.33019999999999999</v>
      </c>
      <c r="E275" s="138">
        <v>1.4723999999999999</v>
      </c>
      <c r="F275" s="138">
        <v>1.3996</v>
      </c>
      <c r="G275" s="138">
        <v>3.0621999999999998</v>
      </c>
      <c r="H275" s="138">
        <v>1.2589999999999999</v>
      </c>
      <c r="I275" s="138">
        <v>176</v>
      </c>
      <c r="J275" s="138">
        <v>176</v>
      </c>
      <c r="K275" s="138">
        <v>243</v>
      </c>
      <c r="L275" s="138">
        <v>0</v>
      </c>
    </row>
    <row r="276" spans="1:12" hidden="1">
      <c r="A276" s="138" t="s">
        <v>357</v>
      </c>
      <c r="B276" s="138" t="s">
        <v>358</v>
      </c>
      <c r="C276" s="138">
        <v>0.52480000000000004</v>
      </c>
      <c r="D276" s="138">
        <v>0.3236</v>
      </c>
      <c r="E276" s="138">
        <v>0.92320000000000002</v>
      </c>
      <c r="F276" s="138">
        <v>1.1638999999999999</v>
      </c>
      <c r="G276" s="138">
        <v>3.0918999999999999</v>
      </c>
      <c r="H276" s="138">
        <v>1.264</v>
      </c>
      <c r="I276" s="138">
        <v>241</v>
      </c>
      <c r="J276" s="138">
        <v>241</v>
      </c>
      <c r="K276" s="138">
        <v>333</v>
      </c>
      <c r="L276" s="138">
        <v>0</v>
      </c>
    </row>
    <row r="277" spans="1:12" hidden="1">
      <c r="A277" s="138" t="s">
        <v>359</v>
      </c>
      <c r="B277" s="138" t="s">
        <v>360</v>
      </c>
      <c r="C277" s="138">
        <v>0.98680000000000001</v>
      </c>
      <c r="D277" s="138">
        <v>0.34420000000000001</v>
      </c>
      <c r="E277" s="138">
        <v>1.4339</v>
      </c>
      <c r="F277" s="138">
        <v>1.4015</v>
      </c>
      <c r="G277" s="138">
        <v>2.9544999999999999</v>
      </c>
      <c r="H277" s="138">
        <v>1.2403999999999999</v>
      </c>
      <c r="I277" s="138">
        <v>171</v>
      </c>
      <c r="J277" s="138">
        <v>171</v>
      </c>
      <c r="K277" s="138">
        <v>234</v>
      </c>
      <c r="L277" s="138">
        <v>0</v>
      </c>
    </row>
    <row r="278" spans="1:12" hidden="1">
      <c r="A278" s="138" t="s">
        <v>361</v>
      </c>
      <c r="B278" s="138" t="s">
        <v>362</v>
      </c>
      <c r="C278" s="138">
        <v>0.93149999999999999</v>
      </c>
      <c r="D278" s="138">
        <v>0.37430000000000002</v>
      </c>
      <c r="E278" s="138">
        <v>1.0765</v>
      </c>
      <c r="F278" s="138">
        <v>1.6353</v>
      </c>
      <c r="G278" s="138">
        <v>2.9544999999999999</v>
      </c>
      <c r="H278" s="138">
        <v>1.2403999999999999</v>
      </c>
      <c r="I278" s="138">
        <v>180.5</v>
      </c>
      <c r="J278" s="138">
        <v>168</v>
      </c>
      <c r="K278" s="138">
        <v>153.5</v>
      </c>
      <c r="L278" s="138">
        <v>144.4</v>
      </c>
    </row>
    <row r="279" spans="1:12" hidden="1">
      <c r="A279" s="138" t="s">
        <v>363</v>
      </c>
      <c r="B279" s="138" t="s">
        <v>364</v>
      </c>
      <c r="C279" s="138">
        <v>0.28470000000000001</v>
      </c>
      <c r="D279" s="138">
        <v>0.28870000000000001</v>
      </c>
      <c r="E279" s="138">
        <v>0.57709999999999995</v>
      </c>
      <c r="F279" s="138">
        <v>0.97770000000000001</v>
      </c>
      <c r="G279" s="138">
        <v>3.4557000000000002</v>
      </c>
      <c r="H279" s="138">
        <v>1.3206</v>
      </c>
      <c r="I279" s="138">
        <v>382</v>
      </c>
      <c r="J279" s="138">
        <v>382</v>
      </c>
      <c r="K279" s="138">
        <v>538</v>
      </c>
      <c r="L279" s="138">
        <v>0</v>
      </c>
    </row>
    <row r="280" spans="1:12" hidden="1">
      <c r="A280" s="138" t="s">
        <v>365</v>
      </c>
      <c r="B280" s="138" t="s">
        <v>366</v>
      </c>
      <c r="C280" s="138">
        <v>0.67930000000000001</v>
      </c>
      <c r="D280" s="138">
        <v>0.3498</v>
      </c>
      <c r="E280" s="138">
        <v>0.82430000000000003</v>
      </c>
      <c r="F280" s="138">
        <v>1.6109</v>
      </c>
      <c r="G280" s="138">
        <v>3.1638999999999999</v>
      </c>
      <c r="H280" s="138">
        <v>1.2758</v>
      </c>
      <c r="I280" s="138">
        <v>233</v>
      </c>
      <c r="J280" s="138">
        <v>216</v>
      </c>
      <c r="K280" s="138">
        <v>196.5</v>
      </c>
      <c r="L280" s="138">
        <v>186.4</v>
      </c>
    </row>
    <row r="281" spans="1:12" hidden="1">
      <c r="A281" s="138" t="s">
        <v>367</v>
      </c>
      <c r="B281" s="138" t="s">
        <v>368</v>
      </c>
      <c r="C281" s="138">
        <v>0.58789999999999998</v>
      </c>
      <c r="D281" s="138">
        <v>0.30530000000000002</v>
      </c>
      <c r="E281" s="138">
        <v>1.0148999999999999</v>
      </c>
      <c r="F281" s="138">
        <v>1.1754</v>
      </c>
      <c r="G281" s="138">
        <v>3.3008999999999999</v>
      </c>
      <c r="H281" s="138">
        <v>1.2974000000000001</v>
      </c>
      <c r="I281" s="138">
        <v>253</v>
      </c>
      <c r="J281" s="138">
        <v>253</v>
      </c>
      <c r="K281" s="138">
        <v>354</v>
      </c>
      <c r="L281" s="138">
        <v>0</v>
      </c>
    </row>
    <row r="282" spans="1:12" hidden="1">
      <c r="A282" s="138" t="s">
        <v>369</v>
      </c>
      <c r="B282" s="138" t="s">
        <v>370</v>
      </c>
      <c r="C282" s="138">
        <v>1.4448000000000001</v>
      </c>
      <c r="D282" s="138">
        <v>0.38829999999999998</v>
      </c>
      <c r="E282" s="138">
        <v>1.5898000000000001</v>
      </c>
      <c r="F282" s="138">
        <v>1.6494</v>
      </c>
      <c r="G282" s="138">
        <v>2.8464999999999998</v>
      </c>
      <c r="H282" s="138">
        <v>1.2210000000000001</v>
      </c>
      <c r="I282" s="138">
        <v>154</v>
      </c>
      <c r="J282" s="138">
        <v>142.5</v>
      </c>
      <c r="K282" s="138">
        <v>131</v>
      </c>
      <c r="L282" s="138">
        <v>123.2</v>
      </c>
    </row>
    <row r="283" spans="1:12" hidden="1">
      <c r="A283" s="138" t="s">
        <v>371</v>
      </c>
      <c r="B283" s="138" t="s">
        <v>372</v>
      </c>
      <c r="C283" s="138">
        <v>1.4448000000000001</v>
      </c>
      <c r="D283" s="138">
        <v>0.38829999999999998</v>
      </c>
      <c r="E283" s="138">
        <v>1.5898000000000001</v>
      </c>
      <c r="F283" s="138">
        <v>1.6494</v>
      </c>
      <c r="G283" s="138">
        <v>2.8464999999999998</v>
      </c>
      <c r="H283" s="138">
        <v>1.2210000000000001</v>
      </c>
      <c r="I283" s="138">
        <v>154</v>
      </c>
      <c r="J283" s="138">
        <v>142.5</v>
      </c>
      <c r="K283" s="138">
        <v>131</v>
      </c>
      <c r="L283" s="138">
        <v>123.2</v>
      </c>
    </row>
    <row r="284" spans="1:12" hidden="1">
      <c r="A284" s="138" t="s">
        <v>373</v>
      </c>
      <c r="B284" s="138" t="s">
        <v>374</v>
      </c>
      <c r="C284" s="138">
        <v>0.93149999999999999</v>
      </c>
      <c r="D284" s="138">
        <v>0.37430000000000002</v>
      </c>
      <c r="E284" s="138">
        <v>1.0765</v>
      </c>
      <c r="F284" s="138">
        <v>1.6353</v>
      </c>
      <c r="G284" s="138">
        <v>2.9544999999999999</v>
      </c>
      <c r="H284" s="138">
        <v>1.2403999999999999</v>
      </c>
      <c r="I284" s="138">
        <v>180.5</v>
      </c>
      <c r="J284" s="138">
        <v>168</v>
      </c>
      <c r="K284" s="138">
        <v>153.5</v>
      </c>
      <c r="L284" s="138">
        <v>144.4</v>
      </c>
    </row>
    <row r="285" spans="1:12" hidden="1">
      <c r="A285" s="138" t="s">
        <v>375</v>
      </c>
      <c r="B285" s="138" t="s">
        <v>376</v>
      </c>
      <c r="C285" s="138">
        <v>0.93149999999999999</v>
      </c>
      <c r="D285" s="138">
        <v>0.37430000000000002</v>
      </c>
      <c r="E285" s="138">
        <v>1.0765</v>
      </c>
      <c r="F285" s="138">
        <v>1.6353</v>
      </c>
      <c r="G285" s="138">
        <v>2.9544999999999999</v>
      </c>
      <c r="H285" s="138">
        <v>1.2403999999999999</v>
      </c>
      <c r="I285" s="138">
        <v>180.5</v>
      </c>
      <c r="J285" s="138">
        <v>168</v>
      </c>
      <c r="K285" s="138">
        <v>153.5</v>
      </c>
      <c r="L285" s="138">
        <v>144.4</v>
      </c>
    </row>
    <row r="286" spans="1:12" hidden="1">
      <c r="A286" s="138" t="s">
        <v>377</v>
      </c>
      <c r="B286" s="138" t="s">
        <v>378</v>
      </c>
      <c r="C286" s="138">
        <v>1.4448000000000001</v>
      </c>
      <c r="D286" s="138">
        <v>0.38829999999999998</v>
      </c>
      <c r="E286" s="138">
        <v>1.5898000000000001</v>
      </c>
      <c r="F286" s="138">
        <v>1.6494</v>
      </c>
      <c r="G286" s="138">
        <v>2.8464999999999998</v>
      </c>
      <c r="H286" s="138">
        <v>1.2210000000000001</v>
      </c>
      <c r="I286" s="138">
        <v>154</v>
      </c>
      <c r="J286" s="138">
        <v>142.5</v>
      </c>
      <c r="K286" s="138">
        <v>131</v>
      </c>
      <c r="L286" s="138">
        <v>123.2</v>
      </c>
    </row>
    <row r="287" spans="1:12" hidden="1">
      <c r="A287" s="138" t="s">
        <v>379</v>
      </c>
      <c r="B287" s="138" t="s">
        <v>380</v>
      </c>
      <c r="C287" s="138">
        <v>1.4448000000000001</v>
      </c>
      <c r="D287" s="138">
        <v>0.38829999999999998</v>
      </c>
      <c r="E287" s="138">
        <v>1.5898000000000001</v>
      </c>
      <c r="F287" s="138">
        <v>1.6494</v>
      </c>
      <c r="G287" s="138">
        <v>2.8464999999999998</v>
      </c>
      <c r="H287" s="138">
        <v>1.2210000000000001</v>
      </c>
      <c r="I287" s="138">
        <v>154</v>
      </c>
      <c r="J287" s="138">
        <v>142.5</v>
      </c>
      <c r="K287" s="138">
        <v>131</v>
      </c>
      <c r="L287" s="138">
        <v>123.2</v>
      </c>
    </row>
    <row r="288" spans="1:12" hidden="1">
      <c r="A288" s="138" t="s">
        <v>381</v>
      </c>
      <c r="B288" s="138" t="s">
        <v>382</v>
      </c>
      <c r="C288" s="138">
        <v>0.93149999999999999</v>
      </c>
      <c r="D288" s="138">
        <v>0.37430000000000002</v>
      </c>
      <c r="E288" s="138">
        <v>1.0765</v>
      </c>
      <c r="F288" s="138">
        <v>1.6353</v>
      </c>
      <c r="G288" s="138">
        <v>2.9544999999999999</v>
      </c>
      <c r="H288" s="138">
        <v>1.2403999999999999</v>
      </c>
      <c r="I288" s="138">
        <v>180.5</v>
      </c>
      <c r="J288" s="138">
        <v>168</v>
      </c>
      <c r="K288" s="138">
        <v>153.5</v>
      </c>
      <c r="L288" s="138">
        <v>144.4</v>
      </c>
    </row>
    <row r="289" spans="1:12" hidden="1">
      <c r="A289" s="138" t="s">
        <v>383</v>
      </c>
      <c r="B289" s="138" t="s">
        <v>384</v>
      </c>
      <c r="C289" s="138">
        <v>0.93149999999999999</v>
      </c>
      <c r="D289" s="138">
        <v>0.37430000000000002</v>
      </c>
      <c r="E289" s="138">
        <v>1.0765</v>
      </c>
      <c r="F289" s="138">
        <v>1.6353</v>
      </c>
      <c r="G289" s="138">
        <v>2.9544999999999999</v>
      </c>
      <c r="H289" s="138">
        <v>1.2403999999999999</v>
      </c>
      <c r="I289" s="138">
        <v>180.5</v>
      </c>
      <c r="J289" s="138">
        <v>168</v>
      </c>
      <c r="K289" s="138">
        <v>153.5</v>
      </c>
      <c r="L289" s="138">
        <v>144.4</v>
      </c>
    </row>
    <row r="290" spans="1:12" hidden="1">
      <c r="A290" s="138" t="s">
        <v>385</v>
      </c>
      <c r="B290" s="138" t="s">
        <v>386</v>
      </c>
      <c r="C290" s="138">
        <v>0.43469999999999998</v>
      </c>
      <c r="D290" s="138">
        <v>0.33500000000000002</v>
      </c>
      <c r="E290" s="138">
        <v>0.57979999999999998</v>
      </c>
      <c r="F290" s="138">
        <v>1.5966</v>
      </c>
      <c r="G290" s="138">
        <v>3.3008999999999999</v>
      </c>
      <c r="H290" s="138">
        <v>1.2974000000000001</v>
      </c>
      <c r="I290" s="138">
        <v>306</v>
      </c>
      <c r="J290" s="138">
        <v>282.5</v>
      </c>
      <c r="K290" s="138">
        <v>256.5</v>
      </c>
      <c r="L290" s="138">
        <v>244.8</v>
      </c>
    </row>
    <row r="291" spans="1:12" hidden="1">
      <c r="A291" s="138" t="s">
        <v>387</v>
      </c>
      <c r="B291" s="138" t="s">
        <v>388</v>
      </c>
      <c r="C291" s="138">
        <v>0.93149999999999999</v>
      </c>
      <c r="D291" s="138">
        <v>0.37430000000000002</v>
      </c>
      <c r="E291" s="138">
        <v>1.0765</v>
      </c>
      <c r="F291" s="138">
        <v>1.6353</v>
      </c>
      <c r="G291" s="138">
        <v>2.9544999999999999</v>
      </c>
      <c r="H291" s="138">
        <v>1.2403999999999999</v>
      </c>
      <c r="I291" s="138">
        <v>180.5</v>
      </c>
      <c r="J291" s="138">
        <v>168</v>
      </c>
      <c r="K291" s="138">
        <v>153.5</v>
      </c>
      <c r="L291" s="138">
        <v>144.4</v>
      </c>
    </row>
    <row r="292" spans="1:12" hidden="1">
      <c r="A292" s="138" t="s">
        <v>389</v>
      </c>
      <c r="B292" s="138" t="s">
        <v>390</v>
      </c>
      <c r="C292" s="138">
        <v>0.97819999999999996</v>
      </c>
      <c r="D292" s="138">
        <v>0.36130000000000001</v>
      </c>
      <c r="E292" s="138">
        <v>1.1232</v>
      </c>
      <c r="F292" s="138">
        <v>1.6224000000000001</v>
      </c>
      <c r="G292" s="138">
        <v>3.0621999999999998</v>
      </c>
      <c r="H292" s="138">
        <v>1.2589999999999999</v>
      </c>
      <c r="I292" s="138">
        <v>186.5</v>
      </c>
      <c r="J292" s="138">
        <v>173</v>
      </c>
      <c r="K292" s="138">
        <v>158</v>
      </c>
      <c r="L292" s="138">
        <v>177.18</v>
      </c>
    </row>
    <row r="293" spans="1:12" hidden="1">
      <c r="A293" s="138" t="s">
        <v>391</v>
      </c>
      <c r="B293" s="138" t="s">
        <v>392</v>
      </c>
      <c r="C293" s="138">
        <v>0.67930000000000001</v>
      </c>
      <c r="D293" s="138">
        <v>0.3498</v>
      </c>
      <c r="E293" s="138">
        <v>0.82430000000000003</v>
      </c>
      <c r="F293" s="138">
        <v>1.6109</v>
      </c>
      <c r="G293" s="138">
        <v>3.1638999999999999</v>
      </c>
      <c r="H293" s="138">
        <v>1.2758</v>
      </c>
      <c r="I293" s="138">
        <v>233</v>
      </c>
      <c r="J293" s="138">
        <v>216</v>
      </c>
      <c r="K293" s="138">
        <v>196.5</v>
      </c>
      <c r="L293" s="138">
        <v>186.4</v>
      </c>
    </row>
    <row r="294" spans="1:12" hidden="1">
      <c r="A294" s="138" t="s">
        <v>393</v>
      </c>
      <c r="B294" s="138" t="s">
        <v>394</v>
      </c>
      <c r="C294" s="138">
        <v>0.79210000000000003</v>
      </c>
      <c r="D294" s="138">
        <v>0.35</v>
      </c>
      <c r="E294" s="138">
        <v>0.97430000000000005</v>
      </c>
      <c r="F294" s="138">
        <v>1.5991</v>
      </c>
      <c r="G294" s="138">
        <v>3.1621999999999999</v>
      </c>
      <c r="H294" s="138">
        <v>1.5082</v>
      </c>
      <c r="I294" s="138">
        <v>205</v>
      </c>
      <c r="J294" s="138">
        <v>190</v>
      </c>
      <c r="K294" s="138">
        <v>173</v>
      </c>
      <c r="L294" s="138">
        <v>164</v>
      </c>
    </row>
    <row r="295" spans="1:12" hidden="1">
      <c r="A295" s="138" t="s">
        <v>395</v>
      </c>
      <c r="B295" s="138" t="s">
        <v>396</v>
      </c>
      <c r="C295" s="138">
        <v>0.27100000000000002</v>
      </c>
      <c r="D295" s="138">
        <v>0.32069999999999999</v>
      </c>
      <c r="E295" s="138">
        <v>0.41599999999999998</v>
      </c>
      <c r="F295" s="138">
        <v>1.5818000000000001</v>
      </c>
      <c r="G295" s="138">
        <v>3.4557000000000002</v>
      </c>
      <c r="H295" s="138">
        <v>1.3206</v>
      </c>
      <c r="I295" s="138">
        <v>407</v>
      </c>
      <c r="J295" s="138">
        <v>374.5</v>
      </c>
      <c r="K295" s="138">
        <v>338</v>
      </c>
      <c r="L295" s="138">
        <v>325.60000000000002</v>
      </c>
    </row>
    <row r="296" spans="1:12" hidden="1">
      <c r="A296" s="138" t="s">
        <v>397</v>
      </c>
      <c r="B296" s="138" t="s">
        <v>398</v>
      </c>
      <c r="C296" s="138">
        <v>0.43469999999999998</v>
      </c>
      <c r="D296" s="138">
        <v>0.33550000000000002</v>
      </c>
      <c r="E296" s="138">
        <v>0.57979999999999998</v>
      </c>
      <c r="F296" s="138">
        <v>1.5966</v>
      </c>
      <c r="G296" s="138">
        <v>3.3008999999999999</v>
      </c>
      <c r="H296" s="138">
        <v>1.2974000000000001</v>
      </c>
      <c r="I296" s="138">
        <v>306</v>
      </c>
      <c r="J296" s="138">
        <v>282.5</v>
      </c>
      <c r="K296" s="138">
        <v>256.5</v>
      </c>
      <c r="L296" s="138">
        <v>244.8</v>
      </c>
    </row>
    <row r="297" spans="1:12" hidden="1">
      <c r="A297" s="138" t="s">
        <v>399</v>
      </c>
      <c r="B297" s="138" t="s">
        <v>400</v>
      </c>
      <c r="C297" s="138">
        <v>2.5305</v>
      </c>
      <c r="D297" s="138">
        <v>0.37430000000000002</v>
      </c>
      <c r="E297" s="138">
        <v>2.8763000000000001</v>
      </c>
      <c r="F297" s="138">
        <v>1.6809000000000001</v>
      </c>
      <c r="G297" s="138">
        <v>0</v>
      </c>
      <c r="H297" s="138">
        <v>0</v>
      </c>
      <c r="I297" s="138">
        <v>85</v>
      </c>
      <c r="J297" s="138">
        <v>85</v>
      </c>
      <c r="K297" s="138">
        <v>115</v>
      </c>
      <c r="L297" s="138">
        <v>0</v>
      </c>
    </row>
    <row r="298" spans="1:12" hidden="1">
      <c r="A298" s="138" t="s">
        <v>401</v>
      </c>
      <c r="B298" s="138" t="s">
        <v>402</v>
      </c>
      <c r="C298" s="138">
        <v>1.1608000000000001</v>
      </c>
      <c r="D298" s="138">
        <v>0.33029999999999998</v>
      </c>
      <c r="E298" s="138">
        <v>1.6069</v>
      </c>
      <c r="F298" s="138">
        <v>1.4442999999999999</v>
      </c>
      <c r="G298" s="138">
        <v>3.0621999999999998</v>
      </c>
      <c r="H298" s="138">
        <v>1.2589999999999999</v>
      </c>
      <c r="I298" s="138">
        <v>174</v>
      </c>
      <c r="J298" s="138">
        <v>174</v>
      </c>
      <c r="K298" s="138">
        <v>240</v>
      </c>
      <c r="L298" s="138">
        <v>0</v>
      </c>
    </row>
    <row r="299" spans="1:12" hidden="1">
      <c r="A299" s="138" t="s">
        <v>403</v>
      </c>
      <c r="B299" s="138" t="s">
        <v>404</v>
      </c>
      <c r="C299" s="138">
        <v>0.89390000000000003</v>
      </c>
      <c r="D299" s="138">
        <v>0.31969999999999998</v>
      </c>
      <c r="E299" s="138">
        <v>1.3496999999999999</v>
      </c>
      <c r="F299" s="138">
        <v>1.3411</v>
      </c>
      <c r="G299" s="138">
        <v>3.1638999999999999</v>
      </c>
      <c r="H299" s="138">
        <v>1.2758</v>
      </c>
      <c r="I299" s="138">
        <v>196</v>
      </c>
      <c r="J299" s="138">
        <v>196</v>
      </c>
      <c r="K299" s="138">
        <v>271</v>
      </c>
      <c r="L299" s="138">
        <v>0</v>
      </c>
    </row>
    <row r="300" spans="1:12" hidden="1">
      <c r="A300" s="138" t="s">
        <v>405</v>
      </c>
      <c r="B300" s="138" t="s">
        <v>406</v>
      </c>
      <c r="C300" s="138">
        <v>1.4448000000000001</v>
      </c>
      <c r="D300" s="138">
        <v>0.38829999999999998</v>
      </c>
      <c r="E300" s="138">
        <v>1.5898000000000001</v>
      </c>
      <c r="F300" s="138">
        <v>1.6494</v>
      </c>
      <c r="G300" s="138">
        <v>2.8464999999999998</v>
      </c>
      <c r="H300" s="138">
        <v>1.2210000000000001</v>
      </c>
      <c r="I300" s="138">
        <v>154</v>
      </c>
      <c r="J300" s="138">
        <v>142.5</v>
      </c>
      <c r="K300" s="138">
        <v>131</v>
      </c>
      <c r="L300" s="138">
        <v>123.2</v>
      </c>
    </row>
    <row r="301" spans="1:12" hidden="1">
      <c r="A301" s="138" t="s">
        <v>407</v>
      </c>
      <c r="B301" s="138" t="s">
        <v>408</v>
      </c>
      <c r="C301" s="138">
        <v>0.35360000000000003</v>
      </c>
      <c r="D301" s="138">
        <v>0.34320000000000001</v>
      </c>
      <c r="E301" s="138">
        <v>0.49859999999999999</v>
      </c>
      <c r="F301" s="138">
        <v>1.6043000000000001</v>
      </c>
      <c r="G301" s="138">
        <v>3.2259000000000002</v>
      </c>
      <c r="H301" s="138">
        <v>1.2857000000000001</v>
      </c>
      <c r="I301" s="138">
        <v>332</v>
      </c>
      <c r="J301" s="138">
        <v>306.5</v>
      </c>
      <c r="K301" s="138">
        <v>278.5</v>
      </c>
      <c r="L301" s="138">
        <v>265.60000000000002</v>
      </c>
    </row>
    <row r="302" spans="1:12" hidden="1">
      <c r="A302" s="138" t="s">
        <v>409</v>
      </c>
      <c r="B302" s="138" t="s">
        <v>410</v>
      </c>
      <c r="C302" s="138">
        <v>0.35360000000000003</v>
      </c>
      <c r="D302" s="138">
        <v>0.34320000000000001</v>
      </c>
      <c r="E302" s="138">
        <v>0.49859999999999999</v>
      </c>
      <c r="F302" s="138">
        <v>1.6043000000000001</v>
      </c>
      <c r="G302" s="138">
        <v>3.2259000000000002</v>
      </c>
      <c r="H302" s="138">
        <v>1.2857000000000001</v>
      </c>
      <c r="I302" s="138">
        <v>332</v>
      </c>
      <c r="J302" s="138">
        <v>306.5</v>
      </c>
      <c r="K302" s="138">
        <v>278.5</v>
      </c>
      <c r="L302" s="138">
        <v>265.60000000000002</v>
      </c>
    </row>
    <row r="303" spans="1:12" hidden="1">
      <c r="A303" s="138" t="s">
        <v>411</v>
      </c>
      <c r="B303" s="138" t="s">
        <v>404</v>
      </c>
      <c r="C303" s="138">
        <v>0.2132</v>
      </c>
      <c r="D303" s="138">
        <v>0.3125</v>
      </c>
      <c r="E303" s="138">
        <v>0.35830000000000001</v>
      </c>
      <c r="F303" s="138">
        <v>1.5736000000000001</v>
      </c>
      <c r="G303" s="138">
        <v>3.5783</v>
      </c>
      <c r="H303" s="138">
        <v>1.3339000000000001</v>
      </c>
      <c r="I303" s="138">
        <v>471</v>
      </c>
      <c r="J303" s="138">
        <v>433</v>
      </c>
      <c r="K303" s="138">
        <v>389.5</v>
      </c>
      <c r="L303" s="138">
        <v>376.8</v>
      </c>
    </row>
    <row r="304" spans="1:12" hidden="1">
      <c r="A304" s="138" t="s">
        <v>412</v>
      </c>
      <c r="B304" s="138" t="s">
        <v>413</v>
      </c>
      <c r="C304" s="138">
        <v>0.43469999999999998</v>
      </c>
      <c r="D304" s="138">
        <v>0.33550000000000002</v>
      </c>
      <c r="E304" s="138">
        <v>0.57979999999999998</v>
      </c>
      <c r="F304" s="138">
        <v>1.5966</v>
      </c>
      <c r="G304" s="138">
        <v>3.3008999999999999</v>
      </c>
      <c r="H304" s="138">
        <v>1.2374000000000001</v>
      </c>
      <c r="I304" s="138">
        <v>306</v>
      </c>
      <c r="J304" s="138">
        <v>282.5</v>
      </c>
      <c r="K304" s="138">
        <v>244.8</v>
      </c>
      <c r="L304" s="138">
        <v>325.60000000000002</v>
      </c>
    </row>
    <row r="305" spans="1:12" hidden="1">
      <c r="A305" s="138" t="s">
        <v>414</v>
      </c>
      <c r="B305" s="138" t="s">
        <v>415</v>
      </c>
      <c r="C305" s="138">
        <v>1.2678</v>
      </c>
      <c r="D305" s="138">
        <v>0.33139999999999997</v>
      </c>
      <c r="E305" s="138">
        <v>1.7072000000000001</v>
      </c>
      <c r="F305" s="138">
        <v>1.4744999999999999</v>
      </c>
      <c r="G305" s="138">
        <v>3.0621999999999998</v>
      </c>
      <c r="H305" s="138">
        <v>1.2589999999999999</v>
      </c>
      <c r="I305" s="138">
        <v>158</v>
      </c>
      <c r="J305" s="138">
        <v>158</v>
      </c>
      <c r="K305" s="138">
        <v>218</v>
      </c>
      <c r="L305" s="138">
        <v>0</v>
      </c>
    </row>
    <row r="306" spans="1:12" hidden="1">
      <c r="A306" s="138" t="s">
        <v>416</v>
      </c>
      <c r="B306" s="138" t="s">
        <v>417</v>
      </c>
      <c r="C306" s="138">
        <v>1.4448000000000001</v>
      </c>
      <c r="D306" s="138">
        <v>0.38829999999999998</v>
      </c>
      <c r="E306" s="138">
        <v>1.5898000000000001</v>
      </c>
      <c r="F306" s="138">
        <v>1.6494</v>
      </c>
      <c r="G306" s="138">
        <v>2.8464999999999998</v>
      </c>
      <c r="H306" s="138">
        <v>1.2210000000000001</v>
      </c>
      <c r="I306" s="138">
        <v>154</v>
      </c>
      <c r="J306" s="138">
        <v>142.5</v>
      </c>
      <c r="K306" s="138">
        <v>131</v>
      </c>
      <c r="L306" s="138">
        <v>123.2</v>
      </c>
    </row>
    <row r="307" spans="1:12" hidden="1">
      <c r="A307" s="138" t="s">
        <v>418</v>
      </c>
      <c r="B307" s="138" t="s">
        <v>419</v>
      </c>
      <c r="C307" s="138">
        <v>0.55079999999999996</v>
      </c>
      <c r="D307" s="138">
        <v>0.35780000000000001</v>
      </c>
      <c r="E307" s="138">
        <v>0.69579999999999997</v>
      </c>
      <c r="F307" s="138">
        <v>1.6189</v>
      </c>
      <c r="G307" s="138">
        <v>3.0918999999999999</v>
      </c>
      <c r="H307" s="138">
        <v>1.264</v>
      </c>
      <c r="I307" s="138">
        <v>265.5</v>
      </c>
      <c r="J307" s="138">
        <v>246.5</v>
      </c>
      <c r="K307" s="138">
        <v>224.5</v>
      </c>
      <c r="L307" s="138">
        <v>212.4</v>
      </c>
    </row>
    <row r="308" spans="1:12" hidden="1">
      <c r="A308" s="138" t="s">
        <v>420</v>
      </c>
      <c r="B308" s="138" t="s">
        <v>421</v>
      </c>
      <c r="C308" s="138">
        <v>1.4448000000000001</v>
      </c>
      <c r="D308" s="138">
        <v>0.38829999999999998</v>
      </c>
      <c r="E308" s="138">
        <v>1.5898000000000001</v>
      </c>
      <c r="F308" s="138">
        <v>1.6494</v>
      </c>
      <c r="G308" s="138">
        <v>2.8464999999999998</v>
      </c>
      <c r="H308" s="138">
        <v>1.2210000000000001</v>
      </c>
      <c r="I308" s="138">
        <v>154</v>
      </c>
      <c r="J308" s="138">
        <v>142.5</v>
      </c>
      <c r="K308" s="138">
        <v>131</v>
      </c>
      <c r="L308" s="138">
        <v>123.2</v>
      </c>
    </row>
    <row r="309" spans="1:12" hidden="1">
      <c r="A309" s="138" t="s">
        <v>422</v>
      </c>
      <c r="B309" s="138" t="s">
        <v>423</v>
      </c>
      <c r="C309" s="138">
        <v>1.4448000000000001</v>
      </c>
      <c r="D309" s="138">
        <v>0.38829999999999998</v>
      </c>
      <c r="E309" s="138">
        <v>1.5898000000000001</v>
      </c>
      <c r="F309" s="138">
        <v>1.6494</v>
      </c>
      <c r="G309" s="138">
        <v>2.8464999999999998</v>
      </c>
      <c r="H309" s="138">
        <v>1.2210000000000001</v>
      </c>
      <c r="I309" s="138">
        <v>154</v>
      </c>
      <c r="J309" s="138">
        <v>142.5</v>
      </c>
      <c r="K309" s="138">
        <v>131</v>
      </c>
      <c r="L309" s="138">
        <v>123.2</v>
      </c>
    </row>
    <row r="310" spans="1:12" hidden="1">
      <c r="A310" s="138" t="s">
        <v>424</v>
      </c>
      <c r="B310" s="138" t="s">
        <v>342</v>
      </c>
      <c r="C310" s="138">
        <v>0.93149999999999999</v>
      </c>
      <c r="D310" s="138">
        <v>0.37430000000000002</v>
      </c>
      <c r="E310" s="138">
        <v>1.0765</v>
      </c>
      <c r="F310" s="138">
        <v>1.6353</v>
      </c>
      <c r="G310" s="138">
        <v>2.9544999999999999</v>
      </c>
      <c r="H310" s="138">
        <v>1.2403999999999999</v>
      </c>
      <c r="I310" s="138">
        <v>180.5</v>
      </c>
      <c r="J310" s="138">
        <v>168</v>
      </c>
      <c r="K310" s="138">
        <v>153.5</v>
      </c>
      <c r="L310" s="138">
        <v>144.4</v>
      </c>
    </row>
    <row r="311" spans="1:12" hidden="1">
      <c r="A311" s="138" t="s">
        <v>425</v>
      </c>
      <c r="B311" s="138" t="s">
        <v>426</v>
      </c>
    </row>
    <row r="312" spans="1:12" hidden="1">
      <c r="A312" s="138" t="s">
        <v>427</v>
      </c>
      <c r="B312" s="138" t="s">
        <v>428</v>
      </c>
      <c r="C312" s="138">
        <v>1.2678</v>
      </c>
      <c r="D312" s="138">
        <v>0.33139999999999997</v>
      </c>
      <c r="E312" s="138">
        <v>1.7072000000000001</v>
      </c>
      <c r="F312" s="138">
        <v>1.4744999999999999</v>
      </c>
      <c r="G312" s="138">
        <v>3.0621999999999998</v>
      </c>
      <c r="H312" s="138">
        <v>1.2589999999999999</v>
      </c>
      <c r="I312" s="138">
        <v>158</v>
      </c>
      <c r="J312" s="138">
        <v>158</v>
      </c>
      <c r="K312" s="138">
        <v>218</v>
      </c>
      <c r="L312" s="138">
        <v>0</v>
      </c>
    </row>
    <row r="313" spans="1:12" hidden="1">
      <c r="A313" s="138" t="s">
        <v>429</v>
      </c>
      <c r="B313" s="138" t="s">
        <v>430</v>
      </c>
      <c r="C313" s="138">
        <v>0.30930000000000002</v>
      </c>
      <c r="D313" s="138">
        <v>0.32069999999999999</v>
      </c>
      <c r="E313" s="138">
        <v>0.45429999999999998</v>
      </c>
      <c r="F313" s="138">
        <v>1.5818000000000001</v>
      </c>
      <c r="G313" s="138">
        <v>3.4557000000000002</v>
      </c>
      <c r="H313" s="138">
        <v>1.3206</v>
      </c>
      <c r="I313" s="138">
        <v>354</v>
      </c>
      <c r="J313" s="138">
        <v>326</v>
      </c>
      <c r="K313" s="138">
        <v>294.5</v>
      </c>
      <c r="L313" s="138">
        <v>283.2</v>
      </c>
    </row>
    <row r="314" spans="1:12" hidden="1">
      <c r="A314" s="138" t="s">
        <v>431</v>
      </c>
      <c r="B314" s="138" t="s">
        <v>432</v>
      </c>
      <c r="C314" s="138">
        <v>1.1104000000000001</v>
      </c>
      <c r="D314" s="138">
        <v>0.36130000000000001</v>
      </c>
      <c r="E314" s="138">
        <v>1.2554000000000001</v>
      </c>
      <c r="F314" s="138">
        <v>1.6224000000000001</v>
      </c>
      <c r="G314" s="138">
        <v>3.0621999999999998</v>
      </c>
      <c r="H314" s="138">
        <v>1.2589999999999999</v>
      </c>
      <c r="I314" s="138">
        <v>166.5</v>
      </c>
      <c r="J314" s="138">
        <v>155</v>
      </c>
      <c r="K314" s="138">
        <v>141</v>
      </c>
      <c r="L314" s="138">
        <v>158.18</v>
      </c>
    </row>
    <row r="315" spans="1:12" hidden="1">
      <c r="A315" s="138" t="s">
        <v>433</v>
      </c>
      <c r="B315" s="138" t="s">
        <v>434</v>
      </c>
      <c r="C315" s="138">
        <v>0.67930000000000001</v>
      </c>
      <c r="D315" s="138">
        <v>0.3498</v>
      </c>
      <c r="E315" s="138">
        <v>0.82430000000000003</v>
      </c>
      <c r="F315" s="138">
        <v>1.6109</v>
      </c>
      <c r="G315" s="138">
        <v>3.1638999999999999</v>
      </c>
      <c r="H315" s="138">
        <v>1.2758</v>
      </c>
      <c r="I315" s="138">
        <v>233</v>
      </c>
      <c r="J315" s="138">
        <v>216</v>
      </c>
      <c r="K315" s="138">
        <v>196.5</v>
      </c>
      <c r="L315" s="138">
        <v>186.4</v>
      </c>
    </row>
    <row r="316" spans="1:12" hidden="1">
      <c r="A316" s="138" t="s">
        <v>435</v>
      </c>
      <c r="B316" s="138" t="s">
        <v>436</v>
      </c>
      <c r="C316" s="138">
        <v>0.51590000000000003</v>
      </c>
      <c r="D316" s="138">
        <v>0.3039</v>
      </c>
      <c r="E316" s="138">
        <v>0.92230000000000001</v>
      </c>
      <c r="F316" s="138">
        <v>1.1324000000000001</v>
      </c>
      <c r="G316" s="138">
        <v>3.3008999999999999</v>
      </c>
      <c r="H316" s="138">
        <v>1.2974000000000001</v>
      </c>
      <c r="I316" s="138">
        <v>288</v>
      </c>
      <c r="J316" s="138">
        <v>288</v>
      </c>
      <c r="K316" s="138">
        <v>403</v>
      </c>
      <c r="L316" s="138">
        <v>0</v>
      </c>
    </row>
    <row r="317" spans="1:12" hidden="1">
      <c r="A317" s="138" t="s">
        <v>437</v>
      </c>
      <c r="B317" s="138" t="s">
        <v>438</v>
      </c>
      <c r="C317" s="138">
        <v>0.32169999999999999</v>
      </c>
      <c r="D317" s="138">
        <v>0.28870000000000001</v>
      </c>
      <c r="E317" s="138">
        <v>0.64019999999999999</v>
      </c>
      <c r="F317" s="138">
        <v>0.99739999999999995</v>
      </c>
      <c r="G317" s="138">
        <v>2.7440000000000002</v>
      </c>
      <c r="H317" s="138">
        <v>2.7440000000000002</v>
      </c>
      <c r="I317" s="138">
        <v>374</v>
      </c>
      <c r="J317" s="138">
        <v>374</v>
      </c>
      <c r="K317" s="138">
        <v>525</v>
      </c>
      <c r="L317" s="138">
        <v>0</v>
      </c>
    </row>
    <row r="318" spans="1:12" hidden="1">
      <c r="A318" s="138" t="s">
        <v>439</v>
      </c>
      <c r="B318" s="138" t="s">
        <v>440</v>
      </c>
      <c r="C318" s="138">
        <v>0.35780000000000001</v>
      </c>
      <c r="D318" s="138">
        <v>0.29249999999999998</v>
      </c>
      <c r="E318" s="138">
        <v>0.69710000000000005</v>
      </c>
      <c r="F318" s="138">
        <v>1.0236000000000001</v>
      </c>
      <c r="G318" s="138">
        <v>0</v>
      </c>
      <c r="H318" s="138">
        <v>0</v>
      </c>
      <c r="I318" s="138">
        <v>358</v>
      </c>
      <c r="J318" s="138">
        <v>358</v>
      </c>
      <c r="K318" s="138">
        <v>504</v>
      </c>
      <c r="L318" s="138">
        <v>0</v>
      </c>
    </row>
    <row r="319" spans="1:12" hidden="1">
      <c r="A319" s="138" t="s">
        <v>441</v>
      </c>
      <c r="B319" s="138" t="s">
        <v>442</v>
      </c>
      <c r="C319" s="138">
        <v>0.31769999999999998</v>
      </c>
      <c r="D319" s="138">
        <v>0.32090000000000002</v>
      </c>
      <c r="E319" s="138">
        <v>0.5</v>
      </c>
      <c r="F319" s="138">
        <v>1.57</v>
      </c>
      <c r="G319" s="138">
        <v>3.4535999999999998</v>
      </c>
      <c r="H319" s="138">
        <v>1.5712999999999999</v>
      </c>
      <c r="I319" s="138">
        <v>354</v>
      </c>
      <c r="J319" s="138">
        <v>326</v>
      </c>
      <c r="K319" s="138">
        <v>294.5</v>
      </c>
      <c r="L319" s="138">
        <v>283.2</v>
      </c>
    </row>
    <row r="320" spans="1:12" hidden="1">
      <c r="A320" s="138" t="s">
        <v>443</v>
      </c>
      <c r="B320" s="138" t="s">
        <v>444</v>
      </c>
      <c r="C320" s="138">
        <v>0.30930000000000002</v>
      </c>
      <c r="D320" s="138">
        <v>0.32069999999999999</v>
      </c>
      <c r="E320" s="138">
        <v>0.45429999999999998</v>
      </c>
      <c r="F320" s="138">
        <v>1.5818000000000001</v>
      </c>
      <c r="G320" s="138">
        <v>3.4557000000000002</v>
      </c>
      <c r="H320" s="138">
        <v>1.3206</v>
      </c>
      <c r="I320" s="138">
        <v>354</v>
      </c>
      <c r="J320" s="138">
        <v>326</v>
      </c>
      <c r="K320" s="138">
        <v>294.5</v>
      </c>
      <c r="L320" s="138">
        <v>336.3</v>
      </c>
    </row>
    <row r="321" spans="1:12" hidden="1">
      <c r="A321" s="138" t="s">
        <v>445</v>
      </c>
      <c r="B321" s="138" t="s">
        <v>446</v>
      </c>
      <c r="C321" s="138">
        <v>5.806</v>
      </c>
      <c r="D321" s="138">
        <v>0.3775</v>
      </c>
      <c r="E321" s="138">
        <v>6.03</v>
      </c>
      <c r="F321" s="138">
        <v>1.6</v>
      </c>
      <c r="G321" s="138">
        <v>2.9392</v>
      </c>
      <c r="H321" s="138">
        <v>1.4759</v>
      </c>
      <c r="I321" s="138">
        <v>42</v>
      </c>
      <c r="J321" s="138">
        <v>42</v>
      </c>
      <c r="K321" s="138">
        <v>42</v>
      </c>
      <c r="L321" s="138">
        <v>33.6</v>
      </c>
    </row>
    <row r="322" spans="1:12" hidden="1">
      <c r="A322" s="138" t="s">
        <v>445</v>
      </c>
      <c r="B322" s="138" t="s">
        <v>446</v>
      </c>
      <c r="C322" s="138">
        <v>5.806</v>
      </c>
      <c r="D322" s="138">
        <v>0.3775</v>
      </c>
      <c r="E322" s="138">
        <v>6.03</v>
      </c>
      <c r="F322" s="138">
        <v>1.6</v>
      </c>
      <c r="G322" s="138">
        <v>2.9392</v>
      </c>
      <c r="H322" s="138">
        <v>1.4759</v>
      </c>
      <c r="I322" s="138">
        <v>42</v>
      </c>
      <c r="J322" s="138">
        <v>42</v>
      </c>
      <c r="K322" s="138">
        <v>42</v>
      </c>
      <c r="L322" s="138">
        <v>33.6</v>
      </c>
    </row>
    <row r="323" spans="1:12" hidden="1">
      <c r="A323" s="138" t="s">
        <v>447</v>
      </c>
      <c r="B323" s="138" t="s">
        <v>448</v>
      </c>
      <c r="C323" s="138">
        <v>0.25459999999999999</v>
      </c>
      <c r="D323" s="138">
        <v>0.27779999999999999</v>
      </c>
      <c r="E323" s="138">
        <v>0.52929999999999999</v>
      </c>
      <c r="F323" s="138">
        <v>0.94340000000000002</v>
      </c>
      <c r="G323" s="138">
        <v>0</v>
      </c>
      <c r="H323" s="138">
        <v>0</v>
      </c>
      <c r="I323" s="138">
        <v>436</v>
      </c>
      <c r="J323" s="138">
        <v>436</v>
      </c>
      <c r="K323" s="138">
        <v>618</v>
      </c>
      <c r="L323" s="138">
        <v>0</v>
      </c>
    </row>
    <row r="324" spans="1:12" hidden="1">
      <c r="A324" s="138" t="s">
        <v>449</v>
      </c>
      <c r="B324" s="138" t="s">
        <v>450</v>
      </c>
      <c r="C324" s="138">
        <v>11.702999999999999</v>
      </c>
      <c r="D324" s="138">
        <v>0.79269999999999996</v>
      </c>
      <c r="E324" s="138">
        <v>11.702999999999999</v>
      </c>
      <c r="F324" s="138">
        <v>0.79269999999999996</v>
      </c>
      <c r="G324" s="138">
        <v>2.4466000000000001</v>
      </c>
      <c r="H324" s="138">
        <v>2.4466000000000001</v>
      </c>
      <c r="I324" s="138">
        <v>52.49</v>
      </c>
      <c r="J324" s="138">
        <v>52.49</v>
      </c>
      <c r="K324" s="138">
        <v>52.49</v>
      </c>
      <c r="L324" s="138">
        <v>41.99</v>
      </c>
    </row>
    <row r="325" spans="1:12" hidden="1">
      <c r="A325" s="138" t="s">
        <v>451</v>
      </c>
      <c r="B325" s="138" t="s">
        <v>452</v>
      </c>
      <c r="C325" s="138">
        <v>11.702999999999999</v>
      </c>
      <c r="D325" s="138">
        <v>0.79269999999999996</v>
      </c>
      <c r="E325" s="138">
        <v>11.702999999999999</v>
      </c>
      <c r="F325" s="138">
        <v>0.79269999999999996</v>
      </c>
      <c r="G325" s="138">
        <v>2.4466000000000001</v>
      </c>
      <c r="H325" s="138">
        <v>2.4466000000000001</v>
      </c>
      <c r="I325" s="138">
        <v>52.49</v>
      </c>
      <c r="J325" s="138">
        <v>52.49</v>
      </c>
      <c r="K325" s="138">
        <v>52.49</v>
      </c>
      <c r="L325" s="138">
        <v>41.99</v>
      </c>
    </row>
    <row r="326" spans="1:12" hidden="1">
      <c r="A326" s="138" t="s">
        <v>453</v>
      </c>
      <c r="B326" s="138" t="s">
        <v>454</v>
      </c>
      <c r="C326" s="138">
        <v>14.394</v>
      </c>
      <c r="D326" s="138">
        <v>0.81879999999999997</v>
      </c>
      <c r="E326" s="138">
        <v>14.394</v>
      </c>
      <c r="F326" s="138">
        <v>0.81879999999999997</v>
      </c>
      <c r="G326" s="138">
        <v>2.2991000000000001</v>
      </c>
      <c r="H326" s="138">
        <v>2.2991000000000001</v>
      </c>
      <c r="I326" s="138">
        <v>34.99</v>
      </c>
      <c r="J326" s="138">
        <v>34.99</v>
      </c>
      <c r="K326" s="138">
        <v>34.99</v>
      </c>
      <c r="L326" s="138">
        <v>27.99</v>
      </c>
    </row>
    <row r="327" spans="1:12" hidden="1">
      <c r="A327" s="138" t="s">
        <v>455</v>
      </c>
      <c r="B327" s="138" t="s">
        <v>456</v>
      </c>
      <c r="C327" s="138">
        <v>11.702999999999999</v>
      </c>
      <c r="D327" s="138">
        <v>0.79269999999999996</v>
      </c>
      <c r="E327" s="138">
        <v>11.702999999999999</v>
      </c>
      <c r="F327" s="138">
        <v>0.79269999999999996</v>
      </c>
      <c r="G327" s="138">
        <v>2.4466000000000001</v>
      </c>
      <c r="H327" s="138">
        <v>2.4466000000000001</v>
      </c>
      <c r="I327" s="138">
        <v>52.49</v>
      </c>
      <c r="J327" s="138">
        <v>52.49</v>
      </c>
      <c r="K327" s="138">
        <v>52.49</v>
      </c>
      <c r="L327" s="138">
        <v>41.99</v>
      </c>
    </row>
    <row r="328" spans="1:12" hidden="1">
      <c r="A328" s="138" t="s">
        <v>457</v>
      </c>
      <c r="B328" s="138" t="s">
        <v>458</v>
      </c>
      <c r="C328" s="138">
        <v>11.702999999999999</v>
      </c>
      <c r="D328" s="138">
        <v>0.79269999999999996</v>
      </c>
      <c r="E328" s="138">
        <v>11.702999999999999</v>
      </c>
      <c r="F328" s="138">
        <v>0.79269999999999996</v>
      </c>
      <c r="G328" s="138">
        <v>2.4466000000000001</v>
      </c>
      <c r="H328" s="138">
        <v>2.4466000000000001</v>
      </c>
      <c r="I328" s="138">
        <v>52.49</v>
      </c>
      <c r="J328" s="138">
        <v>52.49</v>
      </c>
      <c r="K328" s="138">
        <v>52.49</v>
      </c>
      <c r="L328" s="138">
        <v>41.99</v>
      </c>
    </row>
    <row r="329" spans="1:12" hidden="1">
      <c r="A329" s="138" t="s">
        <v>459</v>
      </c>
      <c r="B329" s="138" t="s">
        <v>460</v>
      </c>
      <c r="C329" s="138">
        <v>11.331</v>
      </c>
      <c r="D329" s="138">
        <v>0.3836</v>
      </c>
      <c r="E329" s="138">
        <v>11.476000000000001</v>
      </c>
      <c r="F329" s="138">
        <v>1.6411</v>
      </c>
      <c r="G329" s="138">
        <v>2.9403999999999999</v>
      </c>
      <c r="H329" s="138">
        <v>1.238</v>
      </c>
      <c r="I329" s="138">
        <v>52.49</v>
      </c>
      <c r="J329" s="138">
        <v>52.49</v>
      </c>
      <c r="K329" s="138">
        <v>52.49</v>
      </c>
      <c r="L329" s="138">
        <v>52.49</v>
      </c>
    </row>
    <row r="330" spans="1:12" hidden="1">
      <c r="A330" s="138" t="s">
        <v>461</v>
      </c>
      <c r="B330" s="138" t="s">
        <v>462</v>
      </c>
      <c r="C330" s="138">
        <v>1.1104000000000001</v>
      </c>
      <c r="D330" s="138">
        <v>0.36130000000000001</v>
      </c>
      <c r="E330" s="138">
        <v>1.2554000000000001</v>
      </c>
      <c r="F330" s="138">
        <v>1.6224000000000001</v>
      </c>
      <c r="G330" s="138">
        <v>3.0621999999999998</v>
      </c>
      <c r="H330" s="138">
        <v>1.2589999999999999</v>
      </c>
      <c r="I330" s="138">
        <v>166.5</v>
      </c>
      <c r="J330" s="138">
        <v>155</v>
      </c>
      <c r="K330" s="138">
        <v>141</v>
      </c>
      <c r="L330" s="138">
        <v>158.18</v>
      </c>
    </row>
    <row r="331" spans="1:12" hidden="1">
      <c r="A331" s="138" t="s">
        <v>463</v>
      </c>
      <c r="B331" s="138" t="s">
        <v>464</v>
      </c>
      <c r="C331" s="138">
        <v>0.8528</v>
      </c>
      <c r="D331" s="138">
        <v>0.76639999999999997</v>
      </c>
      <c r="E331" s="138">
        <v>0.8528</v>
      </c>
      <c r="F331" s="138">
        <v>0.76639999999999997</v>
      </c>
      <c r="G331" s="138">
        <v>2.6109</v>
      </c>
      <c r="H331" s="138">
        <v>2.6109</v>
      </c>
      <c r="I331" s="138">
        <v>205</v>
      </c>
      <c r="J331" s="138">
        <v>190</v>
      </c>
      <c r="K331" s="138">
        <v>173</v>
      </c>
      <c r="L331" s="138">
        <v>164</v>
      </c>
    </row>
    <row r="332" spans="1:12" hidden="1">
      <c r="A332" s="138" t="s">
        <v>465</v>
      </c>
      <c r="B332" s="138" t="s">
        <v>466</v>
      </c>
      <c r="C332" s="138">
        <v>0.93149999999999999</v>
      </c>
      <c r="D332" s="138">
        <v>0.37430000000000002</v>
      </c>
      <c r="E332" s="138">
        <v>1.0765</v>
      </c>
      <c r="F332" s="138">
        <v>1.6353</v>
      </c>
      <c r="G332" s="138">
        <v>2.9544999999999999</v>
      </c>
      <c r="H332" s="138">
        <v>1.2403999999999999</v>
      </c>
      <c r="I332" s="138">
        <v>180.5</v>
      </c>
      <c r="J332" s="138">
        <v>168</v>
      </c>
      <c r="K332" s="138">
        <v>153.5</v>
      </c>
      <c r="L332" s="138">
        <v>144.4</v>
      </c>
    </row>
    <row r="333" spans="1:12" hidden="1">
      <c r="A333" s="138" t="s">
        <v>467</v>
      </c>
      <c r="B333" s="138" t="s">
        <v>468</v>
      </c>
      <c r="C333" s="138">
        <v>0.79210000000000003</v>
      </c>
      <c r="D333" s="138">
        <v>0.35</v>
      </c>
      <c r="E333" s="138">
        <v>0.97430000000000005</v>
      </c>
      <c r="F333" s="138">
        <v>1.5991</v>
      </c>
      <c r="G333" s="138">
        <v>3.1621999999999999</v>
      </c>
      <c r="H333" s="138">
        <v>1.5082</v>
      </c>
      <c r="I333" s="138">
        <v>205</v>
      </c>
      <c r="J333" s="138">
        <v>190</v>
      </c>
      <c r="K333" s="138">
        <v>173</v>
      </c>
      <c r="L333" s="138">
        <v>164</v>
      </c>
    </row>
    <row r="334" spans="1:12" hidden="1">
      <c r="A334" s="138" t="s">
        <v>469</v>
      </c>
      <c r="B334" s="138" t="s">
        <v>470</v>
      </c>
      <c r="C334" s="138">
        <v>0.97819999999999996</v>
      </c>
      <c r="D334" s="138">
        <v>0.36130000000000001</v>
      </c>
      <c r="E334" s="138">
        <v>1.1232</v>
      </c>
      <c r="F334" s="138">
        <v>1.6224000000000001</v>
      </c>
      <c r="G334" s="138">
        <v>3.0621999999999998</v>
      </c>
      <c r="H334" s="138">
        <v>1.2589999999999999</v>
      </c>
      <c r="I334" s="138">
        <v>186.5</v>
      </c>
      <c r="J334" s="138">
        <v>173</v>
      </c>
      <c r="K334" s="138">
        <v>158</v>
      </c>
      <c r="L334" s="138">
        <v>177.18</v>
      </c>
    </row>
    <row r="335" spans="1:12" hidden="1">
      <c r="A335" s="138" t="s">
        <v>471</v>
      </c>
      <c r="B335" s="138" t="s">
        <v>472</v>
      </c>
      <c r="C335" s="138">
        <v>0.8528</v>
      </c>
      <c r="D335" s="138">
        <v>0.76639999999999997</v>
      </c>
      <c r="E335" s="138">
        <v>0.8528</v>
      </c>
      <c r="F335" s="138">
        <v>0.76639999999999997</v>
      </c>
      <c r="G335" s="138">
        <v>2.6109</v>
      </c>
      <c r="H335" s="138">
        <v>2.6109</v>
      </c>
      <c r="I335" s="138">
        <v>205</v>
      </c>
      <c r="J335" s="138">
        <v>190</v>
      </c>
      <c r="K335" s="138">
        <v>173</v>
      </c>
      <c r="L335" s="138">
        <v>164</v>
      </c>
    </row>
    <row r="336" spans="1:12" hidden="1">
      <c r="A336" s="138" t="s">
        <v>473</v>
      </c>
      <c r="B336" s="138" t="s">
        <v>474</v>
      </c>
      <c r="C336" s="138">
        <v>14.394</v>
      </c>
      <c r="D336" s="138">
        <v>0.81879999999999997</v>
      </c>
      <c r="E336" s="138">
        <v>14.394</v>
      </c>
      <c r="F336" s="138">
        <v>0.81879999999999997</v>
      </c>
      <c r="G336" s="138">
        <v>2.2991000000000001</v>
      </c>
      <c r="H336" s="138">
        <v>2.2991000000000001</v>
      </c>
      <c r="I336" s="138">
        <v>34.99</v>
      </c>
      <c r="J336" s="138">
        <v>34.99</v>
      </c>
      <c r="K336" s="138">
        <v>34.99</v>
      </c>
      <c r="L336" s="138">
        <v>27.99</v>
      </c>
    </row>
    <row r="337" spans="1:12" hidden="1">
      <c r="A337" s="138" t="s">
        <v>475</v>
      </c>
      <c r="B337" s="138" t="s">
        <v>466</v>
      </c>
    </row>
    <row r="338" spans="1:12" hidden="1">
      <c r="A338" s="138" t="s">
        <v>476</v>
      </c>
      <c r="B338" s="138" t="s">
        <v>468</v>
      </c>
      <c r="C338" s="138">
        <v>0.79210000000000003</v>
      </c>
      <c r="D338" s="138">
        <v>0.35</v>
      </c>
      <c r="E338" s="138">
        <v>0.97430000000000005</v>
      </c>
      <c r="F338" s="138">
        <v>1.5991</v>
      </c>
      <c r="G338" s="138">
        <v>3.1621999999999999</v>
      </c>
      <c r="H338" s="138">
        <v>1.5082</v>
      </c>
      <c r="I338" s="138">
        <v>205</v>
      </c>
      <c r="J338" s="138">
        <v>190</v>
      </c>
      <c r="K338" s="138">
        <v>173</v>
      </c>
      <c r="L338" s="138">
        <v>164</v>
      </c>
    </row>
    <row r="339" spans="1:12" hidden="1">
      <c r="A339" s="138" t="s">
        <v>477</v>
      </c>
      <c r="B339" s="138" t="s">
        <v>478</v>
      </c>
      <c r="C339" s="138">
        <v>0.93149999999999999</v>
      </c>
      <c r="D339" s="138">
        <v>0.37430000000000002</v>
      </c>
      <c r="E339" s="138">
        <v>1.0765</v>
      </c>
      <c r="F339" s="138">
        <v>1.6353</v>
      </c>
      <c r="G339" s="138">
        <v>2.9544999999999999</v>
      </c>
      <c r="H339" s="138">
        <v>1.2403999999999999</v>
      </c>
      <c r="I339" s="138">
        <v>180.5</v>
      </c>
      <c r="J339" s="138">
        <v>168</v>
      </c>
      <c r="K339" s="138">
        <v>153.5</v>
      </c>
      <c r="L339" s="138">
        <v>171.48</v>
      </c>
    </row>
    <row r="340" spans="1:12" hidden="1">
      <c r="A340" s="138" t="s">
        <v>479</v>
      </c>
      <c r="B340" s="138" t="s">
        <v>480</v>
      </c>
      <c r="C340" s="138">
        <v>0.7873</v>
      </c>
      <c r="D340" s="138">
        <v>0.3498</v>
      </c>
      <c r="E340" s="138">
        <v>0.93230000000000002</v>
      </c>
      <c r="F340" s="138">
        <v>1.6109</v>
      </c>
      <c r="G340" s="138">
        <v>3.1638999999999999</v>
      </c>
      <c r="H340" s="138">
        <v>1.2758</v>
      </c>
      <c r="I340" s="138">
        <v>229.5</v>
      </c>
      <c r="J340" s="138">
        <v>212.5</v>
      </c>
      <c r="K340" s="138">
        <v>193.5</v>
      </c>
      <c r="L340" s="138">
        <v>183.6</v>
      </c>
    </row>
    <row r="341" spans="1:12" hidden="1">
      <c r="A341" s="138" t="s">
        <v>481</v>
      </c>
      <c r="B341" s="138" t="s">
        <v>482</v>
      </c>
      <c r="C341" s="138">
        <v>0.72760000000000002</v>
      </c>
      <c r="D341" s="138">
        <v>0.7702</v>
      </c>
      <c r="E341" s="138">
        <v>0.72760000000000002</v>
      </c>
      <c r="F341" s="138">
        <v>0.7702</v>
      </c>
      <c r="G341" s="138">
        <v>2.5345</v>
      </c>
      <c r="H341" s="138">
        <v>2.5345</v>
      </c>
      <c r="I341" s="138">
        <v>233</v>
      </c>
      <c r="J341" s="138">
        <v>216</v>
      </c>
      <c r="K341" s="138">
        <v>196.5</v>
      </c>
      <c r="L341" s="138">
        <v>186.4</v>
      </c>
    </row>
    <row r="342" spans="1:12" hidden="1">
      <c r="A342" s="138" t="s">
        <v>483</v>
      </c>
      <c r="B342" s="138" t="s">
        <v>484</v>
      </c>
      <c r="C342" s="138">
        <v>1.4448000000000001</v>
      </c>
      <c r="D342" s="138">
        <v>0.38829999999999998</v>
      </c>
      <c r="E342" s="138">
        <v>1.5898000000000001</v>
      </c>
      <c r="F342" s="138">
        <v>1.6494</v>
      </c>
      <c r="G342" s="138">
        <v>2.8464999999999998</v>
      </c>
      <c r="H342" s="138">
        <v>1.2210000000000001</v>
      </c>
      <c r="I342" s="138">
        <v>154</v>
      </c>
      <c r="J342" s="138">
        <v>142.5</v>
      </c>
      <c r="K342" s="138">
        <v>131</v>
      </c>
      <c r="L342" s="138">
        <v>123.2</v>
      </c>
    </row>
    <row r="343" spans="1:12" hidden="1">
      <c r="A343" s="138" t="s">
        <v>485</v>
      </c>
      <c r="B343" s="138" t="s">
        <v>486</v>
      </c>
      <c r="C343" s="138">
        <v>0.77110000000000001</v>
      </c>
      <c r="D343" s="138">
        <v>0.3498</v>
      </c>
      <c r="E343" s="138">
        <v>0.91610000000000003</v>
      </c>
      <c r="F343" s="138">
        <v>1.6109</v>
      </c>
      <c r="G343" s="138">
        <v>3.1638999999999999</v>
      </c>
      <c r="H343" s="138">
        <v>1.2758</v>
      </c>
      <c r="I343" s="138">
        <v>205</v>
      </c>
      <c r="J343" s="138">
        <v>190</v>
      </c>
      <c r="K343" s="138">
        <v>173</v>
      </c>
      <c r="L343" s="138">
        <v>194.75</v>
      </c>
    </row>
    <row r="344" spans="1:12" hidden="1">
      <c r="A344" s="138" t="s">
        <v>487</v>
      </c>
      <c r="B344" s="138" t="s">
        <v>488</v>
      </c>
      <c r="C344" s="138">
        <v>0.7873</v>
      </c>
      <c r="D344" s="138">
        <v>0.3498</v>
      </c>
      <c r="E344" s="138">
        <v>0.93230000000000002</v>
      </c>
      <c r="F344" s="138">
        <v>1.6109</v>
      </c>
      <c r="G344" s="138">
        <v>3.1638999999999999</v>
      </c>
      <c r="H344" s="138">
        <v>1.2758</v>
      </c>
      <c r="I344" s="138">
        <v>229.5</v>
      </c>
      <c r="J344" s="138">
        <v>212.5</v>
      </c>
      <c r="K344" s="138">
        <v>193.5</v>
      </c>
      <c r="L344" s="138">
        <v>218.03</v>
      </c>
    </row>
    <row r="345" spans="1:12" hidden="1">
      <c r="A345" s="138" t="s">
        <v>489</v>
      </c>
      <c r="B345" s="138" t="s">
        <v>490</v>
      </c>
      <c r="C345" s="138">
        <v>0.48309999999999997</v>
      </c>
      <c r="D345" s="138">
        <v>0.75590000000000002</v>
      </c>
      <c r="E345" s="138">
        <v>0.48309999999999997</v>
      </c>
      <c r="F345" s="138">
        <v>0.75590000000000002</v>
      </c>
      <c r="G345" s="138">
        <v>2.6331000000000002</v>
      </c>
      <c r="H345" s="138">
        <v>2.6331000000000002</v>
      </c>
      <c r="I345" s="138">
        <v>306</v>
      </c>
      <c r="L345" s="138">
        <v>244.8</v>
      </c>
    </row>
    <row r="346" spans="1:12" hidden="1">
      <c r="A346" s="138" t="s">
        <v>491</v>
      </c>
      <c r="B346" s="138" t="s">
        <v>492</v>
      </c>
      <c r="C346" s="138">
        <v>0.72760000000000002</v>
      </c>
      <c r="D346" s="138">
        <v>0.7702</v>
      </c>
      <c r="E346" s="138">
        <v>0.72760000000000002</v>
      </c>
      <c r="F346" s="138">
        <v>0.7702</v>
      </c>
      <c r="G346" s="138">
        <v>2.5345</v>
      </c>
      <c r="H346" s="138">
        <v>2.5345</v>
      </c>
      <c r="I346" s="138">
        <v>233</v>
      </c>
      <c r="J346" s="138">
        <v>216</v>
      </c>
      <c r="K346" s="138">
        <v>196.5</v>
      </c>
      <c r="L346" s="138">
        <v>186.4</v>
      </c>
    </row>
    <row r="347" spans="1:12" hidden="1">
      <c r="A347" s="138" t="s">
        <v>493</v>
      </c>
      <c r="B347" s="138" t="s">
        <v>494</v>
      </c>
      <c r="C347" s="138">
        <v>0.31929999999999997</v>
      </c>
      <c r="D347" s="138">
        <v>0.74109999999999998</v>
      </c>
      <c r="E347" s="138">
        <v>0.31929999999999997</v>
      </c>
      <c r="F347" s="138">
        <v>0.74109999999999998</v>
      </c>
      <c r="G347" s="138">
        <v>2.7440000000000002</v>
      </c>
      <c r="H347" s="138">
        <v>2.7440000000000002</v>
      </c>
      <c r="I347" s="138">
        <v>407</v>
      </c>
      <c r="J347" s="138">
        <v>374.5</v>
      </c>
      <c r="K347" s="138">
        <v>338</v>
      </c>
      <c r="L347" s="138">
        <v>325.60000000000002</v>
      </c>
    </row>
    <row r="348" spans="1:12" hidden="1">
      <c r="A348" s="138" t="s">
        <v>495</v>
      </c>
      <c r="B348" s="138" t="s">
        <v>496</v>
      </c>
      <c r="C348" s="138">
        <v>0.77110000000000001</v>
      </c>
      <c r="D348" s="138">
        <v>0.3498</v>
      </c>
      <c r="E348" s="138">
        <v>0.91610000000000003</v>
      </c>
      <c r="F348" s="138">
        <v>1.6109</v>
      </c>
      <c r="G348" s="138">
        <v>3.1638999999999999</v>
      </c>
      <c r="H348" s="138">
        <v>1.2758</v>
      </c>
      <c r="I348" s="138">
        <v>205</v>
      </c>
      <c r="J348" s="138">
        <v>190</v>
      </c>
      <c r="K348" s="138">
        <v>173</v>
      </c>
      <c r="L348" s="138">
        <v>194.75</v>
      </c>
    </row>
    <row r="349" spans="1:12" hidden="1">
      <c r="A349" s="138" t="s">
        <v>497</v>
      </c>
      <c r="B349" s="138" t="s">
        <v>498</v>
      </c>
      <c r="C349" s="138">
        <v>14.346</v>
      </c>
      <c r="D349" s="138">
        <v>0.40029999999999999</v>
      </c>
      <c r="E349" s="138">
        <v>14.49</v>
      </c>
      <c r="F349" s="138">
        <v>1.6558999999999999</v>
      </c>
      <c r="G349" s="138">
        <v>2.8389000000000002</v>
      </c>
      <c r="H349" s="138">
        <v>1.2196</v>
      </c>
      <c r="I349" s="138">
        <v>34.99</v>
      </c>
      <c r="L349" s="138">
        <v>27.99</v>
      </c>
    </row>
    <row r="350" spans="1:12" hidden="1">
      <c r="A350" s="138" t="s">
        <v>499</v>
      </c>
      <c r="B350" s="138" t="s">
        <v>500</v>
      </c>
      <c r="C350" s="138">
        <v>1.1587000000000001</v>
      </c>
      <c r="D350" s="138">
        <v>0.78169999999999995</v>
      </c>
      <c r="E350" s="138">
        <v>1.1587000000000001</v>
      </c>
      <c r="F350" s="138">
        <v>0.78169999999999995</v>
      </c>
      <c r="G350" s="138">
        <v>2.4611000000000001</v>
      </c>
      <c r="H350" s="138">
        <v>2.4611000000000001</v>
      </c>
      <c r="I350" s="138">
        <v>166.5</v>
      </c>
      <c r="J350" s="138">
        <v>155</v>
      </c>
      <c r="K350" s="138">
        <v>141</v>
      </c>
      <c r="L350" s="138">
        <v>133.19999999999999</v>
      </c>
    </row>
    <row r="351" spans="1:12" hidden="1">
      <c r="A351" s="138" t="s">
        <v>501</v>
      </c>
      <c r="B351" s="138" t="s">
        <v>502</v>
      </c>
      <c r="C351" s="138">
        <v>1.4448000000000001</v>
      </c>
      <c r="D351" s="138">
        <v>0.38829999999999998</v>
      </c>
      <c r="E351" s="138">
        <v>1.5898000000000001</v>
      </c>
      <c r="F351" s="138">
        <v>1.6494</v>
      </c>
      <c r="G351" s="138">
        <v>2.8464999999999998</v>
      </c>
      <c r="H351" s="138">
        <v>1.2210000000000001</v>
      </c>
      <c r="I351" s="138">
        <v>154</v>
      </c>
      <c r="K351" s="138">
        <v>131</v>
      </c>
      <c r="L351" s="138">
        <v>123.2</v>
      </c>
    </row>
    <row r="352" spans="1:12" hidden="1">
      <c r="A352" s="138" t="s">
        <v>339</v>
      </c>
      <c r="B352" s="138" t="s">
        <v>503</v>
      </c>
      <c r="C352" s="138">
        <v>1.1104000000000001</v>
      </c>
      <c r="D352" s="138">
        <v>0.36130000000000001</v>
      </c>
      <c r="E352" s="138">
        <v>1.2554000000000001</v>
      </c>
      <c r="F352" s="138">
        <v>1.6224000000000001</v>
      </c>
      <c r="G352" s="138">
        <v>3.0621999999999998</v>
      </c>
      <c r="H352" s="138">
        <v>1.2589999999999999</v>
      </c>
      <c r="I352" s="138">
        <v>166.5</v>
      </c>
      <c r="J352" s="138">
        <v>155</v>
      </c>
      <c r="K352" s="138">
        <v>141</v>
      </c>
      <c r="L352" s="138">
        <v>133.19999999999999</v>
      </c>
    </row>
    <row r="353" spans="1:12" hidden="1">
      <c r="A353" s="138" t="s">
        <v>504</v>
      </c>
      <c r="B353" s="138" t="s">
        <v>505</v>
      </c>
      <c r="C353" s="138">
        <v>0.8528</v>
      </c>
      <c r="D353" s="138">
        <v>0.76639999999999997</v>
      </c>
      <c r="E353" s="138">
        <v>0.8528</v>
      </c>
      <c r="F353" s="138">
        <v>0.76639999999999997</v>
      </c>
      <c r="G353" s="138">
        <v>2.6109</v>
      </c>
      <c r="H353" s="138">
        <v>2.6109</v>
      </c>
      <c r="I353" s="138">
        <v>205</v>
      </c>
      <c r="J353" s="138">
        <v>190</v>
      </c>
      <c r="K353" s="138">
        <v>173</v>
      </c>
      <c r="L353" s="138">
        <v>164</v>
      </c>
    </row>
    <row r="354" spans="1:12" hidden="1">
      <c r="A354" s="138" t="s">
        <v>506</v>
      </c>
      <c r="B354" s="138" t="s">
        <v>507</v>
      </c>
      <c r="C354" s="138">
        <v>0</v>
      </c>
      <c r="D354" s="138">
        <v>0</v>
      </c>
      <c r="E354" s="138">
        <v>0</v>
      </c>
      <c r="F354" s="138">
        <v>0</v>
      </c>
      <c r="G354" s="138">
        <v>0</v>
      </c>
      <c r="H354" s="138">
        <v>0</v>
      </c>
      <c r="I354" s="138">
        <v>0</v>
      </c>
      <c r="J354" s="138">
        <v>0</v>
      </c>
      <c r="K354" s="138">
        <v>0</v>
      </c>
      <c r="L354" s="138">
        <v>0</v>
      </c>
    </row>
    <row r="355" spans="1:12" hidden="1">
      <c r="A355" s="138" t="s">
        <v>508</v>
      </c>
      <c r="B355" s="138" t="s">
        <v>509</v>
      </c>
      <c r="C355" s="138">
        <v>0</v>
      </c>
      <c r="D355" s="138">
        <v>0</v>
      </c>
      <c r="E355" s="138">
        <v>0</v>
      </c>
      <c r="F355" s="138">
        <v>0</v>
      </c>
      <c r="G355" s="138">
        <v>0</v>
      </c>
      <c r="H355" s="138">
        <v>0</v>
      </c>
      <c r="I355" s="138">
        <v>0</v>
      </c>
      <c r="J355" s="138">
        <v>0</v>
      </c>
      <c r="K355" s="138">
        <v>0</v>
      </c>
      <c r="L355" s="138">
        <v>0</v>
      </c>
    </row>
    <row r="356" spans="1:12" hidden="1">
      <c r="A356" s="138" t="s">
        <v>510</v>
      </c>
      <c r="B356" s="138" t="s">
        <v>511</v>
      </c>
      <c r="C356" s="138">
        <v>0.5323</v>
      </c>
      <c r="D356" s="138">
        <v>0.35620000000000002</v>
      </c>
      <c r="E356" s="138">
        <v>0.67730000000000001</v>
      </c>
      <c r="F356" s="138">
        <v>1.6173</v>
      </c>
      <c r="G356" s="138">
        <v>3.1063999999999998</v>
      </c>
      <c r="H356" s="138">
        <v>1.2664</v>
      </c>
      <c r="I356" s="138">
        <v>281.5</v>
      </c>
      <c r="J356" s="138">
        <v>261</v>
      </c>
      <c r="K356" s="138">
        <v>237.5</v>
      </c>
      <c r="L356" s="138">
        <v>225.2</v>
      </c>
    </row>
    <row r="357" spans="1:12" hidden="1">
      <c r="A357" s="138" t="s">
        <v>512</v>
      </c>
      <c r="B357" s="138" t="s">
        <v>513</v>
      </c>
      <c r="C357" s="138">
        <v>0.19450000000000001</v>
      </c>
      <c r="D357" s="138">
        <v>0.28820000000000001</v>
      </c>
      <c r="E357" s="138">
        <v>0.41349999999999998</v>
      </c>
      <c r="F357" s="138">
        <v>0.93659999999999999</v>
      </c>
      <c r="G357" s="138">
        <v>0</v>
      </c>
      <c r="H357" s="138">
        <v>0</v>
      </c>
      <c r="I357" s="138">
        <v>430</v>
      </c>
      <c r="J357" s="138">
        <v>430</v>
      </c>
      <c r="K357" s="138">
        <v>603</v>
      </c>
      <c r="L357" s="138">
        <v>0</v>
      </c>
    </row>
    <row r="358" spans="1:12" hidden="1">
      <c r="A358" s="138" t="s">
        <v>514</v>
      </c>
      <c r="B358" s="138" t="s">
        <v>515</v>
      </c>
      <c r="C358" s="138">
        <v>0.31769999999999998</v>
      </c>
      <c r="D358" s="138">
        <v>0.33989999999999998</v>
      </c>
      <c r="E358" s="138">
        <v>0.4627</v>
      </c>
      <c r="F358" s="138">
        <v>1.601</v>
      </c>
      <c r="G358" s="138">
        <v>3.2576999999999998</v>
      </c>
      <c r="H358" s="138">
        <v>1.2907</v>
      </c>
      <c r="I358" s="138">
        <v>332</v>
      </c>
      <c r="J358" s="138">
        <v>306.5</v>
      </c>
      <c r="K358" s="138">
        <v>278.5</v>
      </c>
      <c r="L358" s="138">
        <v>315.39999999999998</v>
      </c>
    </row>
    <row r="359" spans="1:12" hidden="1">
      <c r="A359" s="138" t="s">
        <v>516</v>
      </c>
      <c r="B359" s="138" t="s">
        <v>517</v>
      </c>
      <c r="C359" s="138">
        <v>0.4788</v>
      </c>
      <c r="D359" s="138">
        <v>0.31730000000000003</v>
      </c>
      <c r="E359" s="138">
        <v>0.8639</v>
      </c>
      <c r="F359" s="138">
        <v>1.1294999999999999</v>
      </c>
      <c r="G359" s="138">
        <v>3.1063999999999998</v>
      </c>
      <c r="H359" s="138">
        <v>1.2664</v>
      </c>
      <c r="I359" s="138">
        <v>245</v>
      </c>
      <c r="J359" s="138">
        <v>245</v>
      </c>
      <c r="K359" s="138">
        <v>338</v>
      </c>
      <c r="L359" s="138">
        <v>267.43</v>
      </c>
    </row>
    <row r="360" spans="1:12" hidden="1">
      <c r="A360" s="138" t="s">
        <v>518</v>
      </c>
      <c r="B360" s="138" t="s">
        <v>519</v>
      </c>
      <c r="C360" s="138">
        <v>0.52480000000000004</v>
      </c>
      <c r="D360" s="138">
        <v>0.3236</v>
      </c>
      <c r="E360" s="138">
        <v>0.92320000000000002</v>
      </c>
      <c r="F360" s="138">
        <v>1.1638999999999999</v>
      </c>
      <c r="G360" s="138">
        <v>3.0918999999999999</v>
      </c>
      <c r="H360" s="138">
        <v>1.264</v>
      </c>
      <c r="I360" s="138">
        <v>241</v>
      </c>
      <c r="J360" s="138">
        <v>241</v>
      </c>
      <c r="K360" s="138">
        <v>333</v>
      </c>
      <c r="L360" s="138">
        <v>0</v>
      </c>
    </row>
    <row r="361" spans="1:12" hidden="1">
      <c r="A361" s="138" t="s">
        <v>520</v>
      </c>
      <c r="B361" s="138" t="s">
        <v>521</v>
      </c>
      <c r="C361" s="138">
        <v>0.98680000000000001</v>
      </c>
      <c r="D361" s="138">
        <v>0.34420000000000001</v>
      </c>
      <c r="E361" s="138">
        <v>1.4339</v>
      </c>
      <c r="F361" s="138">
        <v>1.4015</v>
      </c>
      <c r="G361" s="138">
        <v>2.9544999999999999</v>
      </c>
      <c r="H361" s="138">
        <v>1.2403999999999999</v>
      </c>
      <c r="I361" s="138">
        <v>171</v>
      </c>
      <c r="J361" s="138">
        <v>171</v>
      </c>
      <c r="K361" s="138">
        <v>234</v>
      </c>
      <c r="L361" s="138">
        <v>0</v>
      </c>
    </row>
    <row r="362" spans="1:12" hidden="1">
      <c r="A362" s="138" t="s">
        <v>522</v>
      </c>
      <c r="B362" s="138" t="s">
        <v>523</v>
      </c>
      <c r="C362" s="138">
        <v>1.2807999999999999</v>
      </c>
      <c r="D362" s="138">
        <v>0.35270000000000001</v>
      </c>
      <c r="E362" s="138">
        <v>1.714</v>
      </c>
      <c r="F362" s="138">
        <v>1.4978</v>
      </c>
      <c r="G362" s="138">
        <v>2.8464999999999998</v>
      </c>
      <c r="H362" s="138">
        <v>1.2210000000000001</v>
      </c>
      <c r="I362" s="138">
        <v>134</v>
      </c>
      <c r="J362" s="138">
        <v>134</v>
      </c>
      <c r="K362" s="138">
        <v>182</v>
      </c>
      <c r="L362" s="138">
        <v>0</v>
      </c>
    </row>
    <row r="363" spans="1:12" hidden="1">
      <c r="A363" s="138" t="s">
        <v>524</v>
      </c>
      <c r="B363" s="138" t="s">
        <v>525</v>
      </c>
      <c r="C363" s="138">
        <v>0</v>
      </c>
      <c r="D363" s="138">
        <v>0</v>
      </c>
      <c r="E363" s="138">
        <v>0</v>
      </c>
      <c r="F363" s="138">
        <v>0</v>
      </c>
      <c r="G363" s="138">
        <v>0</v>
      </c>
      <c r="H363" s="138">
        <v>0</v>
      </c>
      <c r="I363" s="138">
        <v>0</v>
      </c>
      <c r="J363" s="138">
        <v>0</v>
      </c>
      <c r="K363" s="138">
        <v>0</v>
      </c>
      <c r="L363" s="138">
        <v>0</v>
      </c>
    </row>
    <row r="364" spans="1:12" hidden="1">
      <c r="A364" s="138" t="s">
        <v>526</v>
      </c>
      <c r="B364" s="138" t="s">
        <v>527</v>
      </c>
      <c r="C364" s="138">
        <v>0.13389999999999999</v>
      </c>
      <c r="D364" s="138">
        <v>0.3125</v>
      </c>
      <c r="E364" s="138">
        <v>0.27889999999999998</v>
      </c>
      <c r="F364" s="138">
        <v>1.5736000000000001</v>
      </c>
      <c r="G364" s="138">
        <v>3.5482999999999998</v>
      </c>
      <c r="H364" s="138">
        <v>1.3339000000000001</v>
      </c>
      <c r="I364" s="138">
        <v>543.5</v>
      </c>
      <c r="J364" s="138">
        <v>500</v>
      </c>
      <c r="K364" s="138">
        <v>450.5</v>
      </c>
      <c r="L364" s="138">
        <v>516.33000000000004</v>
      </c>
    </row>
    <row r="365" spans="1:12" hidden="1">
      <c r="A365" s="138" t="s">
        <v>528</v>
      </c>
      <c r="B365" s="138" t="s">
        <v>529</v>
      </c>
      <c r="C365" s="138">
        <v>0.2263</v>
      </c>
      <c r="D365" s="138">
        <v>0.36120000000000002</v>
      </c>
      <c r="E365" s="138">
        <v>0.37130000000000002</v>
      </c>
      <c r="F365" s="138">
        <v>1.6223000000000001</v>
      </c>
      <c r="G365" s="138">
        <v>3.0621999999999998</v>
      </c>
      <c r="H365" s="138">
        <v>1.2589999999999999</v>
      </c>
      <c r="I365" s="138">
        <v>488.5</v>
      </c>
      <c r="J365" s="138">
        <v>450</v>
      </c>
      <c r="K365" s="138">
        <v>406.5</v>
      </c>
      <c r="L365" s="138">
        <v>390.8</v>
      </c>
    </row>
    <row r="366" spans="1:12" hidden="1">
      <c r="A366" s="138" t="s">
        <v>530</v>
      </c>
      <c r="B366" s="138" t="s">
        <v>531</v>
      </c>
      <c r="C366" s="138">
        <v>0.2263</v>
      </c>
      <c r="D366" s="138">
        <v>0.36120000000000002</v>
      </c>
      <c r="E366" s="138">
        <v>0.37130000000000002</v>
      </c>
      <c r="F366" s="138">
        <v>1.6223000000000001</v>
      </c>
      <c r="G366" s="138">
        <v>3.0621999999999998</v>
      </c>
      <c r="H366" s="138">
        <v>1.2589999999999999</v>
      </c>
      <c r="I366" s="138">
        <v>488.5</v>
      </c>
      <c r="J366" s="138">
        <v>450</v>
      </c>
      <c r="K366" s="138">
        <v>406.5</v>
      </c>
      <c r="L366" s="138">
        <v>390.8</v>
      </c>
    </row>
    <row r="367" spans="1:12" hidden="1">
      <c r="A367" s="138" t="s">
        <v>532</v>
      </c>
      <c r="B367" s="138" t="s">
        <v>533</v>
      </c>
      <c r="C367" s="138">
        <v>1.0207999999999999</v>
      </c>
      <c r="D367" s="138">
        <v>0.33019999999999999</v>
      </c>
      <c r="E367" s="138">
        <v>1.4723999999999999</v>
      </c>
      <c r="F367" s="138">
        <v>1.3996</v>
      </c>
      <c r="G367" s="138">
        <v>3.0621999999999998</v>
      </c>
      <c r="H367" s="138">
        <v>1.2589999999999999</v>
      </c>
      <c r="I367" s="138">
        <v>176</v>
      </c>
      <c r="J367" s="138">
        <v>176</v>
      </c>
      <c r="K367" s="138">
        <v>243</v>
      </c>
      <c r="L367" s="138">
        <v>0</v>
      </c>
    </row>
    <row r="368" spans="1:12" hidden="1">
      <c r="A368" s="138" t="s">
        <v>534</v>
      </c>
      <c r="B368" s="138" t="s">
        <v>535</v>
      </c>
      <c r="C368" s="138">
        <v>0.67930000000000001</v>
      </c>
      <c r="D368" s="138">
        <v>0.3498</v>
      </c>
      <c r="E368" s="138">
        <v>0.82430000000000003</v>
      </c>
      <c r="F368" s="138">
        <v>1.6109</v>
      </c>
      <c r="G368" s="138">
        <v>3.1638999999999999</v>
      </c>
      <c r="H368" s="138">
        <v>1.2758</v>
      </c>
      <c r="I368" s="138">
        <v>233</v>
      </c>
      <c r="J368" s="138">
        <v>216</v>
      </c>
      <c r="K368" s="138">
        <v>196.5</v>
      </c>
      <c r="L368" s="138">
        <v>186.4</v>
      </c>
    </row>
    <row r="369" spans="1:12" hidden="1">
      <c r="A369" s="138" t="s">
        <v>536</v>
      </c>
      <c r="B369" s="138" t="s">
        <v>537</v>
      </c>
      <c r="C369" s="138">
        <v>0.43469999999999998</v>
      </c>
      <c r="D369" s="138">
        <v>0.33550000000000002</v>
      </c>
      <c r="E369" s="138">
        <v>0.57979999999999998</v>
      </c>
      <c r="F369" s="138">
        <v>1.5966</v>
      </c>
      <c r="G369" s="138">
        <v>3.3008999999999999</v>
      </c>
      <c r="H369" s="138">
        <v>1.2974000000000001</v>
      </c>
      <c r="I369" s="138">
        <v>306</v>
      </c>
      <c r="J369" s="138">
        <v>282.5</v>
      </c>
      <c r="K369" s="138">
        <v>256.5</v>
      </c>
      <c r="L369" s="138">
        <v>244.8</v>
      </c>
    </row>
    <row r="370" spans="1:12" hidden="1">
      <c r="A370" s="138" t="s">
        <v>538</v>
      </c>
      <c r="B370" s="138" t="s">
        <v>539</v>
      </c>
      <c r="C370" s="138">
        <v>0.3019</v>
      </c>
      <c r="D370" s="138">
        <v>0.32429999999999998</v>
      </c>
      <c r="E370" s="138">
        <v>0.44690000000000002</v>
      </c>
      <c r="F370" s="138">
        <v>1.5853999999999999</v>
      </c>
      <c r="G370" s="138">
        <v>3.4165000000000001</v>
      </c>
      <c r="H370" s="138">
        <v>1.3149</v>
      </c>
      <c r="I370" s="138">
        <v>381</v>
      </c>
      <c r="J370" s="138">
        <v>351</v>
      </c>
      <c r="K370" s="138">
        <v>317</v>
      </c>
      <c r="L370" s="138">
        <v>304.8</v>
      </c>
    </row>
    <row r="371" spans="1:12" hidden="1">
      <c r="A371" s="138" t="s">
        <v>540</v>
      </c>
      <c r="B371" s="138" t="s">
        <v>541</v>
      </c>
      <c r="C371" s="138">
        <v>0.27100000000000002</v>
      </c>
      <c r="D371" s="138">
        <v>0.32069999999999999</v>
      </c>
      <c r="E371" s="138">
        <v>0.41599999999999998</v>
      </c>
      <c r="F371" s="138">
        <v>1.5818000000000001</v>
      </c>
      <c r="G371" s="138">
        <v>3.4557000000000002</v>
      </c>
      <c r="H371" s="138">
        <v>1.3206</v>
      </c>
      <c r="I371" s="138">
        <v>407</v>
      </c>
      <c r="J371" s="138">
        <v>374.5</v>
      </c>
      <c r="K371" s="138">
        <v>338</v>
      </c>
      <c r="L371" s="138">
        <v>325.60000000000002</v>
      </c>
    </row>
    <row r="372" spans="1:12" hidden="1">
      <c r="A372" s="138" t="s">
        <v>542</v>
      </c>
      <c r="B372" s="138" t="s">
        <v>543</v>
      </c>
      <c r="C372" s="138">
        <v>0.2472</v>
      </c>
      <c r="D372" s="138">
        <v>0.34279999999999999</v>
      </c>
      <c r="E372" s="138">
        <v>0.43180000000000002</v>
      </c>
      <c r="F372" s="138">
        <v>1.4992000000000001</v>
      </c>
      <c r="G372" s="138">
        <v>3.2334000000000001</v>
      </c>
      <c r="H372" s="138">
        <v>1.6380999999999999</v>
      </c>
      <c r="I372" s="138">
        <v>524</v>
      </c>
      <c r="J372" s="138">
        <v>492</v>
      </c>
      <c r="K372" s="138">
        <v>457</v>
      </c>
      <c r="L372" s="138">
        <v>419</v>
      </c>
    </row>
    <row r="373" spans="1:12" hidden="1">
      <c r="A373" s="138" t="s">
        <v>544</v>
      </c>
      <c r="B373" s="138" t="s">
        <v>545</v>
      </c>
      <c r="C373" s="138">
        <v>0.55079999999999996</v>
      </c>
      <c r="D373" s="138">
        <v>0.35780000000000001</v>
      </c>
      <c r="E373" s="138">
        <v>0.69579999999999997</v>
      </c>
      <c r="F373" s="138">
        <v>1.6189</v>
      </c>
      <c r="G373" s="138">
        <v>3.0918999999999999</v>
      </c>
      <c r="H373" s="138">
        <v>1.264</v>
      </c>
      <c r="I373" s="138">
        <v>265.5</v>
      </c>
      <c r="J373" s="138">
        <v>246.5</v>
      </c>
      <c r="K373" s="138">
        <v>224.5</v>
      </c>
      <c r="L373" s="138">
        <v>212.4</v>
      </c>
    </row>
    <row r="374" spans="1:12" hidden="1">
      <c r="A374" s="138" t="s">
        <v>546</v>
      </c>
      <c r="B374" s="138" t="s">
        <v>547</v>
      </c>
      <c r="C374" s="138">
        <v>1.4448000000000001</v>
      </c>
      <c r="D374" s="138">
        <v>0.38829999999999998</v>
      </c>
      <c r="E374" s="138">
        <v>1.5898000000000001</v>
      </c>
      <c r="F374" s="138">
        <v>1.6494</v>
      </c>
      <c r="G374" s="138">
        <v>2.8464999999999998</v>
      </c>
      <c r="H374" s="138">
        <v>1.2210000000000001</v>
      </c>
      <c r="I374" s="138">
        <v>154</v>
      </c>
      <c r="K374" s="138">
        <v>131</v>
      </c>
      <c r="L374" s="138">
        <v>123.2</v>
      </c>
    </row>
    <row r="375" spans="1:12" hidden="1">
      <c r="A375" s="138" t="s">
        <v>548</v>
      </c>
      <c r="B375" s="138" t="s">
        <v>549</v>
      </c>
      <c r="C375" s="138">
        <v>0.97819999999999996</v>
      </c>
      <c r="D375" s="138">
        <v>0.36130000000000001</v>
      </c>
      <c r="E375" s="138">
        <v>1.1232</v>
      </c>
      <c r="F375" s="138">
        <v>1.6224000000000001</v>
      </c>
      <c r="G375" s="138">
        <v>3.0621999999999998</v>
      </c>
      <c r="H375" s="138">
        <v>1.2589999999999999</v>
      </c>
      <c r="I375" s="138">
        <v>186.5</v>
      </c>
      <c r="J375" s="138">
        <v>173</v>
      </c>
      <c r="K375" s="138">
        <v>158</v>
      </c>
      <c r="L375" s="138">
        <v>177.18</v>
      </c>
    </row>
    <row r="376" spans="1:12" hidden="1">
      <c r="A376" s="138" t="s">
        <v>550</v>
      </c>
      <c r="B376" s="138" t="s">
        <v>551</v>
      </c>
      <c r="C376" s="138">
        <v>0.67930000000000001</v>
      </c>
      <c r="D376" s="138">
        <v>0.3498</v>
      </c>
      <c r="E376" s="138">
        <v>0.82430000000000003</v>
      </c>
      <c r="F376" s="138">
        <v>1.6109</v>
      </c>
      <c r="G376" s="138">
        <v>3.1638999999999999</v>
      </c>
      <c r="H376" s="138">
        <v>1.2758</v>
      </c>
      <c r="I376" s="138">
        <v>233</v>
      </c>
      <c r="J376" s="138">
        <v>216</v>
      </c>
      <c r="K376" s="138">
        <v>196.5</v>
      </c>
      <c r="L376" s="138">
        <v>186.4</v>
      </c>
    </row>
    <row r="377" spans="1:12" hidden="1">
      <c r="A377" s="138" t="s">
        <v>552</v>
      </c>
      <c r="B377" s="138" t="s">
        <v>553</v>
      </c>
      <c r="C377" s="138">
        <v>0.31719999999999998</v>
      </c>
      <c r="D377" s="138">
        <v>0.32579999999999998</v>
      </c>
      <c r="E377" s="138">
        <v>0.4622</v>
      </c>
      <c r="F377" s="138">
        <v>1.5869</v>
      </c>
      <c r="G377" s="138">
        <v>3.4005000000000001</v>
      </c>
      <c r="H377" s="138">
        <v>1.3125</v>
      </c>
      <c r="I377" s="138">
        <v>373</v>
      </c>
      <c r="J377" s="138">
        <v>343.5</v>
      </c>
      <c r="K377" s="138">
        <v>310.5</v>
      </c>
      <c r="L377" s="138">
        <v>298.39999999999998</v>
      </c>
    </row>
    <row r="378" spans="1:12" hidden="1">
      <c r="A378" s="138" t="s">
        <v>554</v>
      </c>
      <c r="B378" s="138" t="s">
        <v>555</v>
      </c>
      <c r="C378" s="138">
        <v>0.93149999999999999</v>
      </c>
      <c r="D378" s="138">
        <v>0.37430000000000002</v>
      </c>
      <c r="E378" s="138">
        <v>1.0765</v>
      </c>
      <c r="F378" s="138">
        <v>1.6353</v>
      </c>
      <c r="G378" s="138">
        <v>2.9544999999999999</v>
      </c>
      <c r="H378" s="138">
        <v>1.2403999999999999</v>
      </c>
      <c r="I378" s="138">
        <v>180.5</v>
      </c>
      <c r="J378" s="138">
        <v>168</v>
      </c>
      <c r="K378" s="138">
        <v>153.5</v>
      </c>
      <c r="L378" s="138">
        <v>144.4</v>
      </c>
    </row>
    <row r="379" spans="1:12" hidden="1">
      <c r="A379" s="138" t="s">
        <v>556</v>
      </c>
      <c r="B379" s="138" t="s">
        <v>557</v>
      </c>
      <c r="C379" s="138">
        <v>0.79210000000000003</v>
      </c>
      <c r="D379" s="138">
        <v>0.35</v>
      </c>
      <c r="E379" s="138">
        <v>0.97430000000000005</v>
      </c>
      <c r="F379" s="138">
        <v>1.5991</v>
      </c>
      <c r="G379" s="138">
        <v>3.1621999999999999</v>
      </c>
      <c r="H379" s="138">
        <v>1.5082</v>
      </c>
      <c r="I379" s="138">
        <v>205</v>
      </c>
      <c r="J379" s="138">
        <v>190</v>
      </c>
      <c r="K379" s="138">
        <v>173</v>
      </c>
      <c r="L379" s="138">
        <v>164</v>
      </c>
    </row>
    <row r="380" spans="1:12" hidden="1">
      <c r="A380" s="138" t="s">
        <v>558</v>
      </c>
      <c r="B380" s="138" t="s">
        <v>559</v>
      </c>
      <c r="C380" s="138">
        <v>0.45639999999999997</v>
      </c>
      <c r="D380" s="138">
        <v>0.33710000000000001</v>
      </c>
      <c r="E380" s="138">
        <v>0.60140000000000005</v>
      </c>
      <c r="F380" s="138">
        <v>1.5982000000000001</v>
      </c>
      <c r="G380" s="138">
        <v>3.2852000000000001</v>
      </c>
      <c r="H380" s="138">
        <v>1.2949999999999999</v>
      </c>
      <c r="I380" s="138">
        <v>299</v>
      </c>
      <c r="J380" s="138">
        <v>276.5</v>
      </c>
      <c r="K380" s="138">
        <v>250.5</v>
      </c>
      <c r="L380" s="138">
        <v>239.2</v>
      </c>
    </row>
    <row r="381" spans="1:12" hidden="1">
      <c r="A381" s="138" t="s">
        <v>560</v>
      </c>
      <c r="B381" s="138" t="s">
        <v>561</v>
      </c>
      <c r="C381" s="138">
        <v>0.30930000000000002</v>
      </c>
      <c r="D381" s="138">
        <v>0.32069999999999999</v>
      </c>
      <c r="E381" s="138">
        <v>0.45429999999999998</v>
      </c>
      <c r="F381" s="138">
        <v>1.5818000000000001</v>
      </c>
      <c r="G381" s="138">
        <v>3.4557000000000002</v>
      </c>
      <c r="H381" s="138">
        <v>1.3206</v>
      </c>
      <c r="I381" s="138">
        <v>354</v>
      </c>
      <c r="J381" s="138">
        <v>326</v>
      </c>
      <c r="K381" s="138">
        <v>294.5</v>
      </c>
      <c r="L381" s="138">
        <v>336.3</v>
      </c>
    </row>
    <row r="382" spans="1:12" hidden="1">
      <c r="A382" s="138" t="s">
        <v>562</v>
      </c>
      <c r="B382" s="138" t="s">
        <v>563</v>
      </c>
      <c r="C382" s="138">
        <v>0.5181</v>
      </c>
      <c r="D382" s="138">
        <v>0.33710000000000001</v>
      </c>
      <c r="E382" s="138">
        <v>0.66310000000000002</v>
      </c>
      <c r="F382" s="138">
        <v>1.5982000000000001</v>
      </c>
      <c r="G382" s="138">
        <v>3.2852000000000001</v>
      </c>
      <c r="H382" s="138">
        <v>1.2949999999999999</v>
      </c>
      <c r="I382" s="138">
        <v>260</v>
      </c>
      <c r="J382" s="138">
        <v>240</v>
      </c>
      <c r="K382" s="138">
        <v>217.5</v>
      </c>
      <c r="L382" s="138">
        <v>247</v>
      </c>
    </row>
    <row r="383" spans="1:12" hidden="1">
      <c r="A383" s="138" t="s">
        <v>564</v>
      </c>
      <c r="B383" s="138" t="s">
        <v>565</v>
      </c>
      <c r="C383" s="138">
        <v>0.93149999999999999</v>
      </c>
      <c r="D383" s="138">
        <v>0.37430000000000002</v>
      </c>
      <c r="E383" s="138">
        <v>1.0765</v>
      </c>
      <c r="F383" s="138">
        <v>1.6353</v>
      </c>
      <c r="G383" s="138">
        <v>2.9544999999999999</v>
      </c>
      <c r="H383" s="138">
        <v>1.2403999999999999</v>
      </c>
      <c r="I383" s="138">
        <v>180.5</v>
      </c>
      <c r="J383" s="138">
        <v>168</v>
      </c>
      <c r="K383" s="138">
        <v>153.30000000000001</v>
      </c>
      <c r="L383" s="138">
        <v>144.4</v>
      </c>
    </row>
    <row r="384" spans="1:12" hidden="1">
      <c r="A384" s="138" t="s">
        <v>566</v>
      </c>
      <c r="B384" s="138" t="s">
        <v>567</v>
      </c>
      <c r="C384" s="138">
        <v>0.79210000000000003</v>
      </c>
      <c r="D384" s="138">
        <v>0.35</v>
      </c>
      <c r="E384" s="138">
        <v>0.97430000000000005</v>
      </c>
      <c r="F384" s="138">
        <v>1.5991</v>
      </c>
      <c r="G384" s="138">
        <v>3.1621999999999999</v>
      </c>
      <c r="H384" s="138">
        <v>1.5082</v>
      </c>
      <c r="I384" s="138">
        <v>205</v>
      </c>
      <c r="J384" s="138">
        <v>190</v>
      </c>
      <c r="K384" s="138">
        <v>173</v>
      </c>
      <c r="L384" s="138">
        <v>164</v>
      </c>
    </row>
    <row r="385" spans="1:12" hidden="1">
      <c r="A385" s="138" t="s">
        <v>568</v>
      </c>
      <c r="B385" s="138" t="s">
        <v>569</v>
      </c>
      <c r="C385" s="138">
        <v>0.43469999999999998</v>
      </c>
      <c r="D385" s="138">
        <v>0.33550000000000002</v>
      </c>
      <c r="E385" s="138">
        <v>0.57979999999999998</v>
      </c>
      <c r="F385" s="138">
        <v>1.5966</v>
      </c>
      <c r="G385" s="138">
        <v>3.3008999999999999</v>
      </c>
      <c r="H385" s="138">
        <v>1.2974000000000001</v>
      </c>
      <c r="I385" s="138">
        <v>306</v>
      </c>
      <c r="J385" s="138">
        <v>282.5</v>
      </c>
      <c r="K385" s="138">
        <v>256.5</v>
      </c>
      <c r="L385" s="138">
        <v>244.8</v>
      </c>
    </row>
    <row r="386" spans="1:12" hidden="1">
      <c r="A386" s="138" t="s">
        <v>570</v>
      </c>
      <c r="B386" s="138" t="s">
        <v>571</v>
      </c>
      <c r="C386" s="138">
        <v>1.2807999999999999</v>
      </c>
      <c r="D386" s="138">
        <v>0.35270000000000001</v>
      </c>
      <c r="E386" s="138">
        <v>1.714</v>
      </c>
      <c r="F386" s="138">
        <v>1.4978</v>
      </c>
      <c r="G386" s="138">
        <v>2.8466</v>
      </c>
      <c r="H386" s="138">
        <v>1.4692000000000001</v>
      </c>
      <c r="I386" s="138">
        <v>134</v>
      </c>
      <c r="J386" s="138">
        <v>134</v>
      </c>
      <c r="K386" s="138">
        <v>182</v>
      </c>
      <c r="L386" s="138">
        <v>0</v>
      </c>
    </row>
    <row r="387" spans="1:12" hidden="1">
      <c r="A387" s="138" t="s">
        <v>572</v>
      </c>
      <c r="B387" s="138" t="s">
        <v>573</v>
      </c>
      <c r="C387" s="138">
        <v>0.31769999999999998</v>
      </c>
      <c r="D387" s="138">
        <v>0.32090000000000002</v>
      </c>
      <c r="E387" s="138">
        <v>0.5</v>
      </c>
      <c r="F387" s="138">
        <v>1.57</v>
      </c>
      <c r="G387" s="138">
        <v>3.4535999999999998</v>
      </c>
      <c r="H387" s="138">
        <v>1.5712999999999999</v>
      </c>
      <c r="I387" s="138">
        <v>354</v>
      </c>
      <c r="J387" s="138">
        <v>326</v>
      </c>
      <c r="K387" s="138">
        <v>294.5</v>
      </c>
      <c r="L387" s="138">
        <v>283.2</v>
      </c>
    </row>
    <row r="388" spans="1:12" hidden="1">
      <c r="A388" s="138" t="s">
        <v>574</v>
      </c>
      <c r="B388" s="138" t="s">
        <v>575</v>
      </c>
      <c r="C388" s="138">
        <v>0.55079999999999996</v>
      </c>
      <c r="D388" s="138">
        <v>0.35780000000000001</v>
      </c>
      <c r="E388" s="138">
        <v>0.69579999999999997</v>
      </c>
      <c r="F388" s="138">
        <v>1.6189</v>
      </c>
      <c r="G388" s="138">
        <v>3.0918999999999999</v>
      </c>
      <c r="H388" s="138">
        <v>1.264</v>
      </c>
      <c r="I388" s="138">
        <v>265.5</v>
      </c>
      <c r="J388" s="138">
        <v>246.5</v>
      </c>
      <c r="K388" s="138">
        <v>224.5</v>
      </c>
      <c r="L388" s="138">
        <v>212.4</v>
      </c>
    </row>
    <row r="389" spans="1:12" hidden="1">
      <c r="A389" s="138" t="s">
        <v>576</v>
      </c>
      <c r="B389" s="138" t="s">
        <v>577</v>
      </c>
      <c r="C389" s="138">
        <v>11.638999999999999</v>
      </c>
      <c r="D389" s="138">
        <v>0.3775</v>
      </c>
      <c r="E389" s="138">
        <v>11.831</v>
      </c>
      <c r="F389" s="138">
        <v>1.6229</v>
      </c>
      <c r="G389" s="138">
        <v>2.9388999999999998</v>
      </c>
      <c r="H389" s="138">
        <v>1.4619</v>
      </c>
      <c r="I389" s="138">
        <v>52.49</v>
      </c>
      <c r="J389" s="138">
        <v>52.49</v>
      </c>
      <c r="K389" s="138">
        <v>52.49</v>
      </c>
      <c r="L389" s="138">
        <v>41.99</v>
      </c>
    </row>
    <row r="390" spans="1:12" hidden="1">
      <c r="A390" s="138" t="s">
        <v>578</v>
      </c>
      <c r="B390" s="138" t="s">
        <v>579</v>
      </c>
      <c r="C390" s="138">
        <v>0.93149999999999999</v>
      </c>
      <c r="D390" s="138">
        <v>0.37430000000000002</v>
      </c>
      <c r="E390" s="138">
        <v>1.0765</v>
      </c>
      <c r="F390" s="138">
        <v>1.6353</v>
      </c>
      <c r="G390" s="138">
        <v>2.9544999999999999</v>
      </c>
      <c r="H390" s="138">
        <v>1.2403999999999999</v>
      </c>
      <c r="I390" s="138">
        <v>180.5</v>
      </c>
      <c r="J390" s="138">
        <v>168</v>
      </c>
      <c r="L390" s="138">
        <v>144.4</v>
      </c>
    </row>
    <row r="391" spans="1:12" hidden="1">
      <c r="A391" s="138" t="s">
        <v>580</v>
      </c>
      <c r="B391" s="138" t="s">
        <v>581</v>
      </c>
      <c r="C391" s="138">
        <v>0.3019</v>
      </c>
      <c r="D391" s="138">
        <v>0.32429999999999998</v>
      </c>
      <c r="E391" s="138">
        <v>0.44690000000000002</v>
      </c>
      <c r="F391" s="138">
        <v>1.5853999999999999</v>
      </c>
      <c r="G391" s="138">
        <v>3.4165000000000001</v>
      </c>
      <c r="H391" s="138">
        <v>1.3149</v>
      </c>
      <c r="I391" s="138">
        <v>381</v>
      </c>
      <c r="J391" s="138">
        <v>351</v>
      </c>
      <c r="K391" s="138">
        <v>317</v>
      </c>
      <c r="L391" s="138">
        <v>304.8</v>
      </c>
    </row>
    <row r="392" spans="1:12" hidden="1">
      <c r="A392" s="138" t="s">
        <v>582</v>
      </c>
      <c r="B392" s="138" t="s">
        <v>583</v>
      </c>
      <c r="C392" s="138">
        <v>0.67930000000000001</v>
      </c>
      <c r="D392" s="138">
        <v>0.3498</v>
      </c>
      <c r="E392" s="138">
        <v>0.82430000000000003</v>
      </c>
      <c r="F392" s="138">
        <v>1.6109</v>
      </c>
      <c r="G392" s="138">
        <v>3.1638999999999999</v>
      </c>
      <c r="H392" s="138">
        <v>1.2758</v>
      </c>
      <c r="I392" s="138">
        <v>233</v>
      </c>
      <c r="J392" s="138">
        <v>216</v>
      </c>
      <c r="K392" s="138">
        <v>196.5</v>
      </c>
      <c r="L392" s="138">
        <v>186.4</v>
      </c>
    </row>
    <row r="393" spans="1:12" hidden="1">
      <c r="A393" s="138" t="s">
        <v>584</v>
      </c>
      <c r="B393" s="138" t="s">
        <v>585</v>
      </c>
      <c r="C393" s="138">
        <v>14.346</v>
      </c>
      <c r="D393" s="138">
        <v>0.40029999999999999</v>
      </c>
      <c r="E393" s="138">
        <v>14.49</v>
      </c>
      <c r="F393" s="138">
        <v>1.6558999999999999</v>
      </c>
      <c r="G393" s="138">
        <v>2.8389000000000002</v>
      </c>
      <c r="H393" s="138">
        <v>1.2196</v>
      </c>
      <c r="I393" s="138">
        <v>34.99</v>
      </c>
      <c r="J393" s="138">
        <v>34.99</v>
      </c>
      <c r="K393" s="138">
        <v>34.99</v>
      </c>
      <c r="L393" s="138">
        <v>27.99</v>
      </c>
    </row>
    <row r="394" spans="1:12" hidden="1">
      <c r="A394" s="138" t="s">
        <v>586</v>
      </c>
      <c r="B394" s="138" t="s">
        <v>587</v>
      </c>
      <c r="C394" s="138">
        <v>0.67930000000000001</v>
      </c>
      <c r="D394" s="138">
        <v>0.3498</v>
      </c>
      <c r="E394" s="138">
        <v>0.82430000000000003</v>
      </c>
      <c r="F394" s="138">
        <v>1.6109</v>
      </c>
      <c r="G394" s="138">
        <v>3.1638999999999999</v>
      </c>
      <c r="H394" s="138">
        <v>1.2758</v>
      </c>
      <c r="I394" s="138">
        <v>233</v>
      </c>
      <c r="J394" s="138">
        <v>216</v>
      </c>
      <c r="K394" s="138">
        <v>196.5</v>
      </c>
      <c r="L394" s="138">
        <v>186.4</v>
      </c>
    </row>
    <row r="395" spans="1:12" hidden="1">
      <c r="A395" s="138" t="s">
        <v>588</v>
      </c>
      <c r="B395" s="138" t="s">
        <v>589</v>
      </c>
      <c r="C395" s="138">
        <v>1.4448000000000001</v>
      </c>
      <c r="D395" s="138">
        <v>0.38829999999999998</v>
      </c>
      <c r="E395" s="138">
        <v>1.5898000000000001</v>
      </c>
      <c r="F395" s="138">
        <v>1.6494</v>
      </c>
      <c r="G395" s="138">
        <v>2.8464999999999998</v>
      </c>
      <c r="H395" s="138">
        <v>1.2210000000000001</v>
      </c>
      <c r="I395" s="138">
        <v>154</v>
      </c>
      <c r="J395" s="138">
        <v>142.5</v>
      </c>
      <c r="K395" s="138">
        <v>131</v>
      </c>
      <c r="L395" s="138">
        <v>123.2</v>
      </c>
    </row>
    <row r="396" spans="1:12" hidden="1">
      <c r="A396" s="138" t="s">
        <v>590</v>
      </c>
      <c r="B396" s="138" t="s">
        <v>591</v>
      </c>
      <c r="C396" s="138">
        <v>0.1857</v>
      </c>
      <c r="D396" s="138">
        <v>0.33379999999999999</v>
      </c>
      <c r="E396" s="138">
        <v>0.3705</v>
      </c>
      <c r="F396" s="138">
        <v>1.49</v>
      </c>
      <c r="G396" s="138">
        <v>3.3222999999999998</v>
      </c>
      <c r="H396" s="138">
        <v>1.6829000000000001</v>
      </c>
      <c r="I396" s="138">
        <v>629</v>
      </c>
      <c r="J396" s="138">
        <v>590</v>
      </c>
      <c r="K396" s="138">
        <v>548</v>
      </c>
      <c r="L396" s="138">
        <v>503.2</v>
      </c>
    </row>
    <row r="397" spans="1:12" hidden="1">
      <c r="A397" s="138" t="s">
        <v>592</v>
      </c>
      <c r="B397" s="138" t="s">
        <v>557</v>
      </c>
      <c r="C397" s="138">
        <v>0.79210000000000003</v>
      </c>
      <c r="D397" s="138">
        <v>0.35</v>
      </c>
      <c r="E397" s="138">
        <v>0.97430000000000005</v>
      </c>
      <c r="F397" s="138">
        <v>1.5991</v>
      </c>
      <c r="G397" s="138">
        <v>3.1621999999999999</v>
      </c>
      <c r="H397" s="138">
        <v>1.5082</v>
      </c>
      <c r="I397" s="138">
        <v>205</v>
      </c>
      <c r="J397" s="138">
        <v>190</v>
      </c>
      <c r="K397" s="138">
        <v>173</v>
      </c>
      <c r="L397" s="138">
        <v>164</v>
      </c>
    </row>
    <row r="398" spans="1:12" hidden="1">
      <c r="A398" s="138" t="s">
        <v>593</v>
      </c>
      <c r="B398" s="138" t="s">
        <v>594</v>
      </c>
      <c r="C398" s="138">
        <v>1.1336999999999999</v>
      </c>
      <c r="D398" s="138">
        <v>0.36130000000000001</v>
      </c>
      <c r="E398" s="138">
        <v>1.2786999999999999</v>
      </c>
      <c r="F398" s="138">
        <v>1.6224000000000001</v>
      </c>
      <c r="G398" s="138">
        <v>3.0621999999999998</v>
      </c>
      <c r="H398" s="138">
        <v>1.2589999999999999</v>
      </c>
      <c r="I398" s="138">
        <v>183.5</v>
      </c>
      <c r="J398" s="138">
        <v>170.5</v>
      </c>
      <c r="K398" s="138">
        <v>155</v>
      </c>
      <c r="L398" s="138">
        <v>146.80000000000001</v>
      </c>
    </row>
    <row r="399" spans="1:12" hidden="1">
      <c r="A399" s="138" t="s">
        <v>595</v>
      </c>
      <c r="B399" s="138" t="s">
        <v>596</v>
      </c>
      <c r="C399" s="138">
        <v>0.79210000000000003</v>
      </c>
      <c r="D399" s="138">
        <v>0.35</v>
      </c>
      <c r="E399" s="138">
        <v>0.97430000000000005</v>
      </c>
      <c r="F399" s="138">
        <v>1.5991</v>
      </c>
      <c r="G399" s="138">
        <v>3.1621999999999999</v>
      </c>
      <c r="H399" s="138">
        <v>1.5082</v>
      </c>
      <c r="I399" s="138">
        <v>205</v>
      </c>
      <c r="J399" s="138">
        <v>190</v>
      </c>
      <c r="K399" s="138">
        <v>173</v>
      </c>
      <c r="L399" s="138">
        <v>164</v>
      </c>
    </row>
    <row r="400" spans="1:12" hidden="1">
      <c r="A400" s="138" t="s">
        <v>597</v>
      </c>
      <c r="B400" s="138" t="s">
        <v>598</v>
      </c>
      <c r="C400" s="138">
        <v>11.638999999999999</v>
      </c>
      <c r="D400" s="138">
        <v>0.3775</v>
      </c>
      <c r="E400" s="138">
        <v>11.831</v>
      </c>
      <c r="F400" s="138">
        <v>1.6229</v>
      </c>
      <c r="G400" s="138">
        <v>2.9388999999999998</v>
      </c>
      <c r="H400" s="138">
        <v>1.4619</v>
      </c>
      <c r="I400" s="138">
        <v>52.49</v>
      </c>
      <c r="J400" s="138">
        <v>52.49</v>
      </c>
      <c r="K400" s="138">
        <v>52.49</v>
      </c>
      <c r="L400" s="138">
        <v>41.99</v>
      </c>
    </row>
    <row r="401" spans="1:12" hidden="1">
      <c r="A401" s="138" t="s">
        <v>599</v>
      </c>
      <c r="B401" s="138" t="s">
        <v>600</v>
      </c>
      <c r="C401" s="138">
        <v>1.1104000000000001</v>
      </c>
      <c r="D401" s="138">
        <v>0.36130000000000001</v>
      </c>
      <c r="E401" s="138">
        <v>1.2554000000000001</v>
      </c>
      <c r="F401" s="138">
        <v>1.6224000000000001</v>
      </c>
      <c r="G401" s="138">
        <v>3.0621999999999998</v>
      </c>
      <c r="H401" s="138">
        <v>1.2589999999999999</v>
      </c>
      <c r="I401" s="138">
        <v>166.5</v>
      </c>
      <c r="J401" s="138">
        <v>155</v>
      </c>
      <c r="K401" s="138">
        <v>141</v>
      </c>
      <c r="L401" s="138">
        <v>133.19999999999999</v>
      </c>
    </row>
    <row r="402" spans="1:12" hidden="1">
      <c r="A402" s="138" t="s">
        <v>601</v>
      </c>
      <c r="B402" s="138" t="s">
        <v>602</v>
      </c>
      <c r="C402" s="138">
        <v>0.19450000000000001</v>
      </c>
      <c r="D402" s="138">
        <v>0.28820000000000001</v>
      </c>
      <c r="E402" s="138">
        <v>0.41349999999999998</v>
      </c>
      <c r="F402" s="138">
        <v>0.93659999999999999</v>
      </c>
      <c r="G402" s="138">
        <v>0</v>
      </c>
      <c r="H402" s="138">
        <v>0</v>
      </c>
      <c r="I402" s="138">
        <v>430</v>
      </c>
      <c r="J402" s="138">
        <v>430</v>
      </c>
      <c r="K402" s="138">
        <v>603</v>
      </c>
      <c r="L402" s="138">
        <v>0</v>
      </c>
    </row>
    <row r="403" spans="1:12" hidden="1">
      <c r="A403" s="138" t="s">
        <v>603</v>
      </c>
      <c r="B403" s="138" t="s">
        <v>604</v>
      </c>
      <c r="C403" s="138">
        <v>0.58789999999999998</v>
      </c>
      <c r="D403" s="138">
        <v>0.30530000000000002</v>
      </c>
      <c r="E403" s="138">
        <v>1.0148999999999999</v>
      </c>
      <c r="F403" s="138">
        <v>1.1754</v>
      </c>
      <c r="G403" s="138">
        <v>3.3008999999999999</v>
      </c>
      <c r="H403" s="138">
        <v>1.2974000000000001</v>
      </c>
      <c r="I403" s="138">
        <v>253</v>
      </c>
      <c r="J403" s="138">
        <v>253</v>
      </c>
      <c r="K403" s="138">
        <v>354</v>
      </c>
      <c r="L403" s="138">
        <v>0</v>
      </c>
    </row>
    <row r="404" spans="1:12" hidden="1">
      <c r="A404" s="138" t="s">
        <v>605</v>
      </c>
      <c r="B404" s="138" t="s">
        <v>606</v>
      </c>
      <c r="C404" s="138">
        <v>0.31769999999999998</v>
      </c>
      <c r="D404" s="138">
        <v>0.32090000000000002</v>
      </c>
      <c r="E404" s="138">
        <v>0.5</v>
      </c>
      <c r="F404" s="138">
        <v>1.57</v>
      </c>
      <c r="G404" s="138">
        <v>3.4535999999999998</v>
      </c>
      <c r="H404" s="138">
        <v>1.5712999999999999</v>
      </c>
      <c r="I404" s="138">
        <v>354</v>
      </c>
      <c r="J404" s="138">
        <v>326</v>
      </c>
      <c r="K404" s="138">
        <v>294.5</v>
      </c>
      <c r="L404" s="138">
        <v>283.2</v>
      </c>
    </row>
    <row r="405" spans="1:12" hidden="1">
      <c r="A405" s="138" t="s">
        <v>607</v>
      </c>
      <c r="B405" s="138" t="s">
        <v>608</v>
      </c>
      <c r="C405" s="138">
        <v>0.93149999999999999</v>
      </c>
      <c r="D405" s="138">
        <v>0.37430000000000002</v>
      </c>
      <c r="E405" s="138">
        <v>1.0765</v>
      </c>
      <c r="F405" s="138">
        <v>1.6353</v>
      </c>
      <c r="G405" s="138">
        <v>2.9544999999999999</v>
      </c>
      <c r="H405" s="138">
        <v>1.2403999999999999</v>
      </c>
      <c r="I405" s="138">
        <v>180.5</v>
      </c>
      <c r="J405" s="138">
        <v>168</v>
      </c>
      <c r="L405" s="138">
        <v>144.4</v>
      </c>
    </row>
    <row r="406" spans="1:12" hidden="1">
      <c r="A406" s="138" t="s">
        <v>609</v>
      </c>
      <c r="B406" s="138" t="s">
        <v>610</v>
      </c>
      <c r="C406" s="138">
        <v>0.5323</v>
      </c>
      <c r="D406" s="138">
        <v>0.35620000000000002</v>
      </c>
      <c r="E406" s="138">
        <v>0.67730000000000001</v>
      </c>
      <c r="F406" s="138">
        <v>1.6173</v>
      </c>
      <c r="G406" s="138">
        <v>3.1063999999999998</v>
      </c>
      <c r="H406" s="138">
        <v>1.2664</v>
      </c>
      <c r="I406" s="138">
        <v>281.5</v>
      </c>
      <c r="J406" s="138">
        <v>261</v>
      </c>
      <c r="K406" s="138">
        <v>237.5</v>
      </c>
      <c r="L406" s="138">
        <v>225.2</v>
      </c>
    </row>
    <row r="407" spans="1:12" hidden="1">
      <c r="A407" s="138" t="s">
        <v>611</v>
      </c>
      <c r="B407" s="138" t="s">
        <v>612</v>
      </c>
      <c r="C407" s="138">
        <v>0.30930000000000002</v>
      </c>
      <c r="D407" s="138">
        <v>0.32069999999999999</v>
      </c>
      <c r="E407" s="138">
        <v>0.45429999999999998</v>
      </c>
      <c r="F407" s="138">
        <v>1.5818000000000001</v>
      </c>
      <c r="G407" s="138">
        <v>3.4557000000000002</v>
      </c>
      <c r="H407" s="138">
        <v>1.3206</v>
      </c>
      <c r="I407" s="138">
        <v>354</v>
      </c>
      <c r="J407" s="138">
        <v>326</v>
      </c>
      <c r="K407" s="138">
        <v>294.5</v>
      </c>
      <c r="L407" s="138">
        <v>336.3</v>
      </c>
    </row>
    <row r="408" spans="1:12" hidden="1">
      <c r="A408" s="138" t="s">
        <v>613</v>
      </c>
      <c r="B408" s="138" t="s">
        <v>614</v>
      </c>
      <c r="C408" s="138">
        <v>0.97819999999999996</v>
      </c>
      <c r="D408" s="138">
        <v>0.36130000000000001</v>
      </c>
      <c r="E408" s="138">
        <v>1.1232</v>
      </c>
      <c r="F408" s="138">
        <v>1.6224000000000001</v>
      </c>
      <c r="G408" s="138">
        <v>3.0621999999999998</v>
      </c>
      <c r="H408" s="138">
        <v>1.2589999999999999</v>
      </c>
      <c r="I408" s="138">
        <v>186.5</v>
      </c>
      <c r="J408" s="138">
        <v>173</v>
      </c>
      <c r="K408" s="138">
        <v>158</v>
      </c>
      <c r="L408" s="138">
        <v>177.18</v>
      </c>
    </row>
    <row r="409" spans="1:12" hidden="1">
      <c r="A409" s="138" t="s">
        <v>615</v>
      </c>
      <c r="B409" s="138" t="s">
        <v>616</v>
      </c>
      <c r="C409" s="138">
        <v>0.52480000000000004</v>
      </c>
      <c r="D409" s="138">
        <v>0.3236</v>
      </c>
      <c r="E409" s="138">
        <v>0.92320000000000002</v>
      </c>
      <c r="F409" s="138">
        <v>1.1638999999999999</v>
      </c>
      <c r="G409" s="138">
        <v>3.0918999999999999</v>
      </c>
      <c r="H409" s="138">
        <v>1.264</v>
      </c>
      <c r="I409" s="138">
        <v>241</v>
      </c>
      <c r="J409" s="138">
        <v>241</v>
      </c>
      <c r="K409" s="138">
        <v>333</v>
      </c>
      <c r="L409" s="138">
        <v>252.23</v>
      </c>
    </row>
    <row r="410" spans="1:12" hidden="1">
      <c r="A410" s="138" t="s">
        <v>617</v>
      </c>
      <c r="B410" s="138" t="s">
        <v>618</v>
      </c>
      <c r="C410" s="138">
        <v>0.67930000000000001</v>
      </c>
      <c r="D410" s="138">
        <v>0.3498</v>
      </c>
      <c r="E410" s="138">
        <v>0.82430000000000003</v>
      </c>
      <c r="F410" s="138">
        <v>1.6109</v>
      </c>
      <c r="G410" s="138">
        <v>3.1638999999999999</v>
      </c>
      <c r="H410" s="138">
        <v>1.2758</v>
      </c>
      <c r="I410" s="138">
        <v>233</v>
      </c>
      <c r="J410" s="138">
        <v>216</v>
      </c>
      <c r="K410" s="138">
        <v>196.5</v>
      </c>
      <c r="L410" s="138">
        <v>186.4</v>
      </c>
    </row>
    <row r="411" spans="1:12" hidden="1">
      <c r="A411" s="138" t="s">
        <v>619</v>
      </c>
      <c r="B411" s="138" t="s">
        <v>620</v>
      </c>
      <c r="C411" s="138">
        <v>0.314</v>
      </c>
      <c r="D411" s="138">
        <v>0.32069999999999999</v>
      </c>
      <c r="E411" s="138">
        <v>0.45910000000000001</v>
      </c>
      <c r="F411" s="138">
        <v>1.5818000000000001</v>
      </c>
      <c r="G411" s="138">
        <v>3.4557000000000002</v>
      </c>
      <c r="H411" s="138">
        <v>1.3206</v>
      </c>
      <c r="I411" s="138">
        <v>402</v>
      </c>
      <c r="J411" s="138">
        <v>370</v>
      </c>
      <c r="K411" s="138">
        <v>334</v>
      </c>
      <c r="L411" s="138">
        <v>321.60000000000002</v>
      </c>
    </row>
    <row r="412" spans="1:12" hidden="1">
      <c r="A412" s="138" t="s">
        <v>621</v>
      </c>
      <c r="B412" s="138" t="s">
        <v>622</v>
      </c>
      <c r="C412" s="138">
        <v>0.3019</v>
      </c>
      <c r="D412" s="138">
        <v>0.32429999999999998</v>
      </c>
      <c r="E412" s="138">
        <v>0.44690000000000002</v>
      </c>
      <c r="F412" s="138">
        <v>1.5853999999999999</v>
      </c>
      <c r="G412" s="138">
        <v>3.4165000000000001</v>
      </c>
      <c r="H412" s="138">
        <v>1.3149</v>
      </c>
      <c r="I412" s="138">
        <v>381</v>
      </c>
      <c r="J412" s="138">
        <v>351</v>
      </c>
      <c r="K412" s="138">
        <v>317</v>
      </c>
      <c r="L412" s="138">
        <v>304.8</v>
      </c>
    </row>
    <row r="413" spans="1:12" hidden="1">
      <c r="A413" s="138" t="s">
        <v>623</v>
      </c>
      <c r="B413" s="138" t="s">
        <v>624</v>
      </c>
      <c r="C413" s="138">
        <v>0.93149999999999999</v>
      </c>
      <c r="D413" s="138">
        <v>0.37430000000000002</v>
      </c>
      <c r="E413" s="138">
        <v>1.0765</v>
      </c>
      <c r="F413" s="138">
        <v>1.6353</v>
      </c>
      <c r="G413" s="138">
        <v>2.9544999999999999</v>
      </c>
      <c r="H413" s="138">
        <v>1.2403999999999999</v>
      </c>
      <c r="I413" s="138">
        <v>180.5</v>
      </c>
      <c r="J413" s="138">
        <v>168</v>
      </c>
      <c r="K413" s="138">
        <v>153.5</v>
      </c>
      <c r="L413" s="138">
        <v>144.4</v>
      </c>
    </row>
    <row r="414" spans="1:12" hidden="1">
      <c r="A414" s="138" t="s">
        <v>625</v>
      </c>
      <c r="B414" s="138" t="s">
        <v>626</v>
      </c>
      <c r="C414" s="138">
        <v>0.79210000000000003</v>
      </c>
      <c r="D414" s="138">
        <v>0.35</v>
      </c>
      <c r="E414" s="138">
        <v>0.97430000000000005</v>
      </c>
      <c r="F414" s="138">
        <v>1.5991</v>
      </c>
      <c r="G414" s="138">
        <v>3.1621999999999999</v>
      </c>
      <c r="H414" s="138">
        <v>1.5082</v>
      </c>
      <c r="I414" s="138">
        <v>205</v>
      </c>
      <c r="J414" s="138">
        <v>190</v>
      </c>
      <c r="K414" s="138">
        <v>173</v>
      </c>
      <c r="L414" s="138">
        <v>164</v>
      </c>
    </row>
    <row r="415" spans="1:12" hidden="1">
      <c r="A415" s="138" t="s">
        <v>627</v>
      </c>
      <c r="B415" s="138" t="s">
        <v>628</v>
      </c>
      <c r="C415" s="138">
        <v>0.27100000000000002</v>
      </c>
      <c r="D415" s="138">
        <v>0.32069999999999999</v>
      </c>
      <c r="E415" s="138">
        <v>0.41599999999999998</v>
      </c>
      <c r="F415" s="138">
        <v>1.5818000000000001</v>
      </c>
      <c r="G415" s="138">
        <v>3.4557000000000002</v>
      </c>
      <c r="H415" s="138">
        <v>1.3206</v>
      </c>
      <c r="I415" s="138">
        <v>407</v>
      </c>
      <c r="J415" s="138">
        <v>374.5</v>
      </c>
      <c r="K415" s="138">
        <v>338</v>
      </c>
      <c r="L415" s="138">
        <v>325.60000000000002</v>
      </c>
    </row>
    <row r="416" spans="1:12" hidden="1">
      <c r="A416" s="138" t="s">
        <v>629</v>
      </c>
      <c r="B416" s="138" t="s">
        <v>630</v>
      </c>
      <c r="C416" s="138">
        <v>0.30930000000000002</v>
      </c>
      <c r="D416" s="138">
        <v>0.32069999999999999</v>
      </c>
      <c r="E416" s="138">
        <v>0.45429999999999998</v>
      </c>
      <c r="F416" s="138">
        <v>1.5818000000000001</v>
      </c>
      <c r="G416" s="138">
        <v>3.4557000000000002</v>
      </c>
      <c r="H416" s="138">
        <v>1.3206</v>
      </c>
      <c r="I416" s="138">
        <v>354</v>
      </c>
      <c r="J416" s="138">
        <v>326</v>
      </c>
      <c r="K416" s="138">
        <v>294.5</v>
      </c>
      <c r="L416" s="138">
        <v>336.3</v>
      </c>
    </row>
    <row r="417" spans="1:12" hidden="1">
      <c r="A417" s="138" t="s">
        <v>631</v>
      </c>
      <c r="B417" s="138" t="s">
        <v>632</v>
      </c>
      <c r="C417" s="138">
        <v>0.24709999999999999</v>
      </c>
      <c r="D417" s="138">
        <v>0.3125</v>
      </c>
      <c r="E417" s="138">
        <v>0.39219999999999999</v>
      </c>
      <c r="F417" s="138">
        <v>1.5736000000000001</v>
      </c>
      <c r="G417" s="138">
        <v>3.5482999999999998</v>
      </c>
      <c r="H417" s="138">
        <v>1.3339000000000001</v>
      </c>
      <c r="I417" s="138">
        <v>465</v>
      </c>
      <c r="J417" s="138">
        <v>427</v>
      </c>
      <c r="K417" s="138">
        <v>384</v>
      </c>
      <c r="L417" s="138">
        <v>372</v>
      </c>
    </row>
    <row r="418" spans="1:12" hidden="1">
      <c r="A418" s="138" t="s">
        <v>631</v>
      </c>
      <c r="B418" s="138" t="s">
        <v>632</v>
      </c>
      <c r="C418" s="138">
        <v>0.24709999999999999</v>
      </c>
      <c r="D418" s="138">
        <v>0.3125</v>
      </c>
      <c r="E418" s="138">
        <v>0.39219999999999999</v>
      </c>
      <c r="F418" s="138">
        <v>1.5736000000000001</v>
      </c>
      <c r="G418" s="138">
        <v>3.5482999999999998</v>
      </c>
      <c r="H418" s="138">
        <v>1.3339000000000001</v>
      </c>
      <c r="I418" s="138">
        <v>465</v>
      </c>
      <c r="J418" s="138">
        <v>427</v>
      </c>
      <c r="K418" s="138">
        <v>384</v>
      </c>
      <c r="L418" s="138">
        <v>372</v>
      </c>
    </row>
    <row r="419" spans="1:12" hidden="1">
      <c r="A419" s="138" t="s">
        <v>633</v>
      </c>
      <c r="B419" s="138" t="s">
        <v>634</v>
      </c>
      <c r="C419" s="138">
        <v>1.0207999999999999</v>
      </c>
      <c r="D419" s="138">
        <v>0.33019999999999999</v>
      </c>
      <c r="E419" s="138">
        <v>1.4723999999999999</v>
      </c>
      <c r="F419" s="138">
        <v>1.3996</v>
      </c>
      <c r="G419" s="138">
        <v>3.0621999999999998</v>
      </c>
      <c r="H419" s="138">
        <v>1.2589999999999999</v>
      </c>
      <c r="I419" s="138">
        <v>176</v>
      </c>
      <c r="J419" s="138">
        <v>176</v>
      </c>
      <c r="K419" s="138">
        <v>243</v>
      </c>
      <c r="L419" s="138">
        <v>177.18</v>
      </c>
    </row>
    <row r="420" spans="1:12" hidden="1">
      <c r="A420" s="138" t="s">
        <v>635</v>
      </c>
      <c r="B420" s="138" t="s">
        <v>636</v>
      </c>
      <c r="C420" s="138">
        <v>11.638999999999999</v>
      </c>
      <c r="D420" s="138">
        <v>0.3775</v>
      </c>
      <c r="E420" s="138">
        <v>11.831</v>
      </c>
      <c r="F420" s="138">
        <v>1.6229</v>
      </c>
      <c r="G420" s="138">
        <v>2.9388999999999998</v>
      </c>
      <c r="H420" s="138">
        <v>1.4619</v>
      </c>
      <c r="I420" s="138">
        <v>52.49</v>
      </c>
      <c r="J420" s="138">
        <v>52.49</v>
      </c>
      <c r="K420" s="138">
        <v>52.49</v>
      </c>
      <c r="L420" s="138">
        <v>41.99</v>
      </c>
    </row>
    <row r="421" spans="1:12" hidden="1">
      <c r="A421" s="138" t="s">
        <v>637</v>
      </c>
      <c r="B421" s="138" t="s">
        <v>638</v>
      </c>
      <c r="C421" s="138">
        <v>0.3019</v>
      </c>
      <c r="D421" s="138">
        <v>0.32429999999999998</v>
      </c>
      <c r="E421" s="138">
        <v>0.44690000000000002</v>
      </c>
      <c r="F421" s="138">
        <v>1.5853999999999999</v>
      </c>
      <c r="G421" s="138">
        <v>3.4165000000000001</v>
      </c>
      <c r="H421" s="138">
        <v>1.3149</v>
      </c>
      <c r="I421" s="138">
        <v>381</v>
      </c>
      <c r="J421" s="138">
        <v>351</v>
      </c>
      <c r="K421" s="138">
        <v>317</v>
      </c>
      <c r="L421" s="138">
        <v>304.8</v>
      </c>
    </row>
    <row r="422" spans="1:12" hidden="1">
      <c r="A422" s="138" t="s">
        <v>639</v>
      </c>
      <c r="B422" s="138" t="s">
        <v>640</v>
      </c>
      <c r="C422" s="138">
        <v>4.9882999999999997</v>
      </c>
      <c r="D422" s="138">
        <v>0.35670000000000002</v>
      </c>
      <c r="E422" s="138">
        <v>5.2366999999999999</v>
      </c>
      <c r="F422" s="138">
        <v>1.5726</v>
      </c>
      <c r="G422" s="138">
        <v>3.1128999999999998</v>
      </c>
      <c r="H422" s="138">
        <v>1.5147999999999999</v>
      </c>
      <c r="I422" s="138">
        <v>306</v>
      </c>
      <c r="J422" s="138">
        <v>282.5</v>
      </c>
      <c r="K422" s="138">
        <v>256.5</v>
      </c>
      <c r="L422" s="138">
        <v>244.8</v>
      </c>
    </row>
    <row r="423" spans="1:12" hidden="1">
      <c r="A423" s="138" t="s">
        <v>641</v>
      </c>
      <c r="B423" s="138" t="s">
        <v>642</v>
      </c>
      <c r="C423" s="138">
        <v>1.1104000000000001</v>
      </c>
      <c r="D423" s="138">
        <v>0.36130000000000001</v>
      </c>
      <c r="E423" s="138">
        <v>1.2554000000000001</v>
      </c>
      <c r="F423" s="138">
        <v>1.6224000000000001</v>
      </c>
      <c r="G423" s="138">
        <v>3.0621999999999998</v>
      </c>
      <c r="H423" s="138">
        <v>1.2589999999999999</v>
      </c>
      <c r="I423" s="138">
        <v>166.5</v>
      </c>
      <c r="J423" s="138">
        <v>155</v>
      </c>
      <c r="K423" s="138">
        <v>141</v>
      </c>
      <c r="L423" s="138">
        <v>158.18</v>
      </c>
    </row>
    <row r="424" spans="1:12" hidden="1">
      <c r="A424" s="138" t="s">
        <v>643</v>
      </c>
      <c r="B424" s="138" t="s">
        <v>644</v>
      </c>
      <c r="C424" s="138">
        <v>0.79210000000000003</v>
      </c>
      <c r="D424" s="138">
        <v>0.35</v>
      </c>
      <c r="E424" s="138">
        <v>0.97430000000000005</v>
      </c>
      <c r="F424" s="138">
        <v>1.5991</v>
      </c>
      <c r="G424" s="138">
        <v>3.1621999999999999</v>
      </c>
      <c r="H424" s="138">
        <v>1.5082</v>
      </c>
      <c r="I424" s="138">
        <v>205</v>
      </c>
      <c r="J424" s="138">
        <v>190</v>
      </c>
      <c r="K424" s="138">
        <v>173</v>
      </c>
      <c r="L424" s="138">
        <v>164</v>
      </c>
    </row>
    <row r="425" spans="1:12" hidden="1">
      <c r="A425" s="138" t="s">
        <v>645</v>
      </c>
      <c r="B425" s="138" t="s">
        <v>646</v>
      </c>
      <c r="C425" s="138">
        <v>1.1336999999999999</v>
      </c>
      <c r="D425" s="138">
        <v>0.36130000000000001</v>
      </c>
      <c r="E425" s="138">
        <v>1.2786999999999999</v>
      </c>
      <c r="F425" s="138">
        <v>1.6224000000000001</v>
      </c>
      <c r="G425" s="138">
        <v>3.0621999999999998</v>
      </c>
      <c r="H425" s="138">
        <v>1.2589999999999999</v>
      </c>
      <c r="I425" s="138">
        <v>183.5</v>
      </c>
      <c r="J425" s="138">
        <v>170.5</v>
      </c>
      <c r="K425" s="138">
        <v>155</v>
      </c>
      <c r="L425" s="138">
        <v>146.80000000000001</v>
      </c>
    </row>
    <row r="426" spans="1:12" hidden="1">
      <c r="A426" s="138" t="s">
        <v>645</v>
      </c>
      <c r="B426" s="138" t="s">
        <v>646</v>
      </c>
      <c r="C426" s="138">
        <v>1.1336999999999999</v>
      </c>
      <c r="D426" s="138">
        <v>0.36130000000000001</v>
      </c>
      <c r="E426" s="138">
        <v>1.2786999999999999</v>
      </c>
      <c r="F426" s="138">
        <v>1.6224000000000001</v>
      </c>
      <c r="G426" s="138">
        <v>3.0621999999999998</v>
      </c>
      <c r="H426" s="138">
        <v>1.2589999999999999</v>
      </c>
      <c r="I426" s="138">
        <v>183.5</v>
      </c>
      <c r="J426" s="138">
        <v>170.5</v>
      </c>
      <c r="K426" s="138">
        <v>155</v>
      </c>
      <c r="L426" s="138">
        <v>146.80000000000001</v>
      </c>
    </row>
    <row r="427" spans="1:12" hidden="1">
      <c r="A427" s="138" t="s">
        <v>647</v>
      </c>
      <c r="B427" s="138" t="s">
        <v>648</v>
      </c>
      <c r="C427" s="138">
        <v>0.30930000000000002</v>
      </c>
      <c r="D427" s="138">
        <v>0.32069999999999999</v>
      </c>
      <c r="E427" s="138">
        <v>0.45429999999999998</v>
      </c>
      <c r="F427" s="138">
        <v>1.5818000000000001</v>
      </c>
      <c r="G427" s="138">
        <v>3.4557000000000002</v>
      </c>
      <c r="H427" s="138">
        <v>1.3206</v>
      </c>
      <c r="I427" s="138">
        <v>354</v>
      </c>
      <c r="J427" s="138">
        <v>326</v>
      </c>
      <c r="K427" s="138">
        <v>294.5</v>
      </c>
      <c r="L427" s="138">
        <v>336.3</v>
      </c>
    </row>
    <row r="428" spans="1:12" hidden="1">
      <c r="A428" s="138" t="s">
        <v>649</v>
      </c>
      <c r="B428" s="138" t="s">
        <v>650</v>
      </c>
      <c r="C428" s="138">
        <v>1.1104000000000001</v>
      </c>
      <c r="D428" s="138">
        <v>0.36130000000000001</v>
      </c>
      <c r="E428" s="138">
        <v>1.2554000000000001</v>
      </c>
      <c r="F428" s="138">
        <v>1.6224000000000001</v>
      </c>
      <c r="G428" s="138">
        <v>3.0621999999999998</v>
      </c>
      <c r="H428" s="138">
        <v>1.2589999999999999</v>
      </c>
      <c r="I428" s="138">
        <v>166.5</v>
      </c>
      <c r="J428" s="138">
        <v>155</v>
      </c>
      <c r="K428" s="138">
        <v>141</v>
      </c>
      <c r="L428" s="138">
        <v>133.19999999999999</v>
      </c>
    </row>
    <row r="429" spans="1:12" hidden="1">
      <c r="A429" s="138" t="s">
        <v>651</v>
      </c>
      <c r="B429" s="138" t="s">
        <v>652</v>
      </c>
      <c r="C429" s="138">
        <v>0.98680000000000001</v>
      </c>
      <c r="D429" s="138">
        <v>0.34420000000000001</v>
      </c>
      <c r="E429" s="138">
        <v>1.4339</v>
      </c>
      <c r="F429" s="138">
        <v>1.4015</v>
      </c>
      <c r="G429" s="138">
        <v>2.9544999999999999</v>
      </c>
      <c r="H429" s="138">
        <v>1.2403999999999999</v>
      </c>
      <c r="I429" s="138">
        <v>171</v>
      </c>
      <c r="J429" s="138">
        <v>171</v>
      </c>
      <c r="K429" s="138">
        <v>234</v>
      </c>
      <c r="L429" s="138">
        <v>0</v>
      </c>
    </row>
    <row r="430" spans="1:12" hidden="1">
      <c r="A430" s="138" t="s">
        <v>653</v>
      </c>
      <c r="B430" s="138" t="s">
        <v>654</v>
      </c>
      <c r="C430" s="138">
        <v>11.638999999999999</v>
      </c>
      <c r="D430" s="138">
        <v>0.3775</v>
      </c>
      <c r="E430" s="138">
        <v>11.831</v>
      </c>
      <c r="F430" s="138">
        <v>1.6229</v>
      </c>
      <c r="G430" s="138">
        <v>2.9388999999999998</v>
      </c>
      <c r="H430" s="138">
        <v>1.4619</v>
      </c>
      <c r="I430" s="138">
        <v>52.49</v>
      </c>
      <c r="J430" s="138">
        <v>52.49</v>
      </c>
      <c r="K430" s="138">
        <v>52.49</v>
      </c>
      <c r="L430" s="138">
        <v>41.99</v>
      </c>
    </row>
    <row r="431" spans="1:12" hidden="1">
      <c r="A431" s="138" t="s">
        <v>655</v>
      </c>
      <c r="B431" s="138" t="s">
        <v>656</v>
      </c>
      <c r="C431" s="138">
        <v>0.43469999999999998</v>
      </c>
      <c r="D431" s="138">
        <v>0.33550000000000002</v>
      </c>
      <c r="E431" s="138">
        <v>0.57979999999999998</v>
      </c>
      <c r="F431" s="138">
        <v>1.5966</v>
      </c>
      <c r="G431" s="138">
        <v>3.3008999999999999</v>
      </c>
      <c r="H431" s="138">
        <v>1.2974000000000001</v>
      </c>
      <c r="I431" s="138">
        <v>306</v>
      </c>
      <c r="J431" s="138">
        <v>282.5</v>
      </c>
      <c r="K431" s="138">
        <v>256.5</v>
      </c>
      <c r="L431" s="138">
        <v>244.8</v>
      </c>
    </row>
    <row r="432" spans="1:12" hidden="1">
      <c r="A432" s="138" t="s">
        <v>657</v>
      </c>
      <c r="B432" s="138" t="s">
        <v>658</v>
      </c>
      <c r="C432" s="138">
        <v>0.2472</v>
      </c>
      <c r="D432" s="138">
        <v>0.34279999999999999</v>
      </c>
      <c r="E432" s="138">
        <v>0.43180000000000002</v>
      </c>
      <c r="F432" s="138">
        <v>1.4992000000000001</v>
      </c>
      <c r="G432" s="138">
        <v>3.2334000000000001</v>
      </c>
      <c r="H432" s="138">
        <v>1.6380999999999999</v>
      </c>
      <c r="I432" s="138">
        <v>524</v>
      </c>
      <c r="J432" s="138">
        <v>492</v>
      </c>
      <c r="K432" s="138">
        <v>457</v>
      </c>
      <c r="L432" s="138">
        <v>419</v>
      </c>
    </row>
    <row r="433" spans="1:12" hidden="1">
      <c r="A433" s="138" t="s">
        <v>659</v>
      </c>
      <c r="B433" s="138" t="s">
        <v>660</v>
      </c>
      <c r="C433" s="138">
        <v>0.2472</v>
      </c>
      <c r="D433" s="138">
        <v>0.34279999999999999</v>
      </c>
      <c r="E433" s="138">
        <v>0.43180000000000002</v>
      </c>
      <c r="F433" s="138">
        <v>1.4992000000000001</v>
      </c>
      <c r="G433" s="138">
        <v>3.2334000000000001</v>
      </c>
      <c r="H433" s="138">
        <v>1.6380999999999999</v>
      </c>
      <c r="I433" s="138">
        <v>524</v>
      </c>
      <c r="J433" s="138">
        <v>492</v>
      </c>
      <c r="K433" s="138">
        <v>457</v>
      </c>
      <c r="L433" s="138">
        <v>419</v>
      </c>
    </row>
    <row r="434" spans="1:12" hidden="1">
      <c r="A434" s="138" t="s">
        <v>661</v>
      </c>
      <c r="B434" s="138" t="s">
        <v>662</v>
      </c>
      <c r="C434" s="138">
        <v>0.31769999999999998</v>
      </c>
      <c r="D434" s="138">
        <v>0.32090000000000002</v>
      </c>
      <c r="E434" s="138">
        <v>0.5</v>
      </c>
      <c r="F434" s="138">
        <v>1.57</v>
      </c>
      <c r="G434" s="138">
        <v>3.4535999999999998</v>
      </c>
      <c r="H434" s="138">
        <v>1.5712999999999999</v>
      </c>
      <c r="I434" s="138">
        <v>354</v>
      </c>
      <c r="J434" s="138">
        <v>326</v>
      </c>
      <c r="K434" s="138">
        <v>294.5</v>
      </c>
      <c r="L434" s="138">
        <v>283.2</v>
      </c>
    </row>
    <row r="435" spans="1:12" hidden="1">
      <c r="A435" s="138" t="s">
        <v>663</v>
      </c>
      <c r="B435" s="138" t="s">
        <v>664</v>
      </c>
      <c r="C435" s="138">
        <v>1.1104000000000001</v>
      </c>
      <c r="D435" s="138">
        <v>0.36130000000000001</v>
      </c>
      <c r="E435" s="138">
        <v>1.2554000000000001</v>
      </c>
      <c r="F435" s="138">
        <v>1.6224000000000001</v>
      </c>
      <c r="G435" s="138">
        <v>3.0621999999999998</v>
      </c>
      <c r="H435" s="138">
        <v>1.2589999999999999</v>
      </c>
      <c r="I435" s="138">
        <v>166.5</v>
      </c>
      <c r="J435" s="138">
        <v>155</v>
      </c>
      <c r="K435" s="138">
        <v>141</v>
      </c>
      <c r="L435" s="138">
        <v>158.18</v>
      </c>
    </row>
    <row r="436" spans="1:12" hidden="1">
      <c r="A436" s="138" t="s">
        <v>665</v>
      </c>
      <c r="B436" s="138" t="s">
        <v>666</v>
      </c>
      <c r="C436" s="138">
        <v>0.67930000000000001</v>
      </c>
      <c r="D436" s="138">
        <v>0.3498</v>
      </c>
      <c r="E436" s="138">
        <v>0.82430000000000003</v>
      </c>
      <c r="F436" s="138">
        <v>1.6109</v>
      </c>
      <c r="G436" s="138">
        <v>3.1638999999999999</v>
      </c>
      <c r="H436" s="138">
        <v>1.2758</v>
      </c>
      <c r="I436" s="138">
        <v>233</v>
      </c>
      <c r="J436" s="138">
        <v>216</v>
      </c>
      <c r="K436" s="138">
        <v>196.5</v>
      </c>
      <c r="L436" s="138">
        <v>186.4</v>
      </c>
    </row>
    <row r="437" spans="1:12" hidden="1">
      <c r="A437" s="138" t="s">
        <v>667</v>
      </c>
      <c r="B437" s="138" t="s">
        <v>668</v>
      </c>
      <c r="C437" s="138">
        <v>0.43469999999999998</v>
      </c>
      <c r="D437" s="138">
        <v>0.33550000000000002</v>
      </c>
      <c r="E437" s="138">
        <v>0.57979999999999998</v>
      </c>
      <c r="F437" s="138">
        <v>1.5966</v>
      </c>
      <c r="G437" s="138">
        <v>3.3008999999999999</v>
      </c>
      <c r="H437" s="138">
        <v>1.2974000000000001</v>
      </c>
      <c r="I437" s="138">
        <v>306</v>
      </c>
      <c r="J437" s="138">
        <v>282.5</v>
      </c>
      <c r="K437" s="138">
        <v>256.5</v>
      </c>
      <c r="L437" s="138">
        <v>244.8</v>
      </c>
    </row>
    <row r="438" spans="1:12" hidden="1">
      <c r="A438" s="138" t="s">
        <v>669</v>
      </c>
      <c r="B438" s="138" t="s">
        <v>670</v>
      </c>
      <c r="C438" s="138">
        <v>1.4448000000000001</v>
      </c>
      <c r="D438" s="138">
        <v>0.38829999999999998</v>
      </c>
      <c r="E438" s="138">
        <v>1.5898000000000001</v>
      </c>
      <c r="F438" s="138">
        <v>1.6494</v>
      </c>
      <c r="G438" s="138">
        <v>2.8464999999999998</v>
      </c>
      <c r="H438" s="138">
        <v>1.2210000000000001</v>
      </c>
      <c r="I438" s="138">
        <v>154</v>
      </c>
      <c r="J438" s="138">
        <v>142.5</v>
      </c>
      <c r="K438" s="138">
        <v>131</v>
      </c>
      <c r="L438" s="138">
        <v>123.2</v>
      </c>
    </row>
    <row r="439" spans="1:12" hidden="1">
      <c r="A439" s="138" t="s">
        <v>671</v>
      </c>
      <c r="B439" s="138" t="s">
        <v>672</v>
      </c>
      <c r="C439" s="138">
        <v>0.3019</v>
      </c>
      <c r="D439" s="138">
        <v>0.32429999999999998</v>
      </c>
      <c r="E439" s="138">
        <v>0.44690000000000002</v>
      </c>
      <c r="F439" s="138">
        <v>1.5853999999999999</v>
      </c>
      <c r="G439" s="138">
        <v>3.4165000000000001</v>
      </c>
      <c r="H439" s="138">
        <v>1.3149</v>
      </c>
      <c r="I439" s="138">
        <v>381</v>
      </c>
      <c r="J439" s="138">
        <v>351</v>
      </c>
      <c r="K439" s="138">
        <v>317</v>
      </c>
      <c r="L439" s="138">
        <v>304.8</v>
      </c>
    </row>
    <row r="440" spans="1:12" hidden="1">
      <c r="A440" s="138" t="s">
        <v>673</v>
      </c>
      <c r="B440" s="138" t="s">
        <v>674</v>
      </c>
      <c r="C440" s="138">
        <v>1.4448000000000001</v>
      </c>
      <c r="D440" s="138">
        <v>0.38829999999999998</v>
      </c>
      <c r="E440" s="138">
        <v>1.5898000000000001</v>
      </c>
      <c r="F440" s="138">
        <v>1.6494</v>
      </c>
      <c r="G440" s="138">
        <v>1.8465</v>
      </c>
      <c r="H440" s="138">
        <v>1.2210000000000001</v>
      </c>
      <c r="I440" s="138">
        <v>154</v>
      </c>
      <c r="J440" s="138">
        <v>142.5</v>
      </c>
      <c r="K440" s="138">
        <v>131</v>
      </c>
      <c r="L440" s="138">
        <v>146.30000000000001</v>
      </c>
    </row>
    <row r="441" spans="1:12" hidden="1">
      <c r="A441" s="138" t="s">
        <v>675</v>
      </c>
      <c r="B441" s="138" t="s">
        <v>676</v>
      </c>
      <c r="C441" s="138">
        <v>0.36670000000000003</v>
      </c>
      <c r="D441" s="138">
        <v>0.30869999999999997</v>
      </c>
      <c r="E441" s="138">
        <v>0.70230000000000004</v>
      </c>
      <c r="F441" s="138">
        <v>1.0543</v>
      </c>
      <c r="G441" s="138">
        <v>3.2259000000000002</v>
      </c>
      <c r="H441" s="138">
        <v>1.2857000000000001</v>
      </c>
      <c r="I441" s="138">
        <v>334</v>
      </c>
      <c r="J441" s="138">
        <v>334</v>
      </c>
      <c r="K441" s="138">
        <v>465</v>
      </c>
      <c r="L441" s="138">
        <v>0</v>
      </c>
    </row>
    <row r="442" spans="1:12" hidden="1">
      <c r="A442" s="138" t="s">
        <v>677</v>
      </c>
      <c r="B442" s="138" t="s">
        <v>678</v>
      </c>
      <c r="C442" s="138">
        <v>0.67930000000000001</v>
      </c>
      <c r="D442" s="138">
        <v>0.3498</v>
      </c>
      <c r="E442" s="138">
        <v>0.82430000000000003</v>
      </c>
      <c r="F442" s="138">
        <v>1.6109</v>
      </c>
      <c r="G442" s="138">
        <v>3.1638999999999999</v>
      </c>
      <c r="H442" s="138">
        <v>1.2758</v>
      </c>
      <c r="I442" s="138">
        <v>233</v>
      </c>
      <c r="J442" s="138">
        <v>216</v>
      </c>
      <c r="K442" s="138">
        <v>196.5</v>
      </c>
      <c r="L442" s="138">
        <v>186.4</v>
      </c>
    </row>
    <row r="443" spans="1:12" hidden="1">
      <c r="A443" s="138" t="s">
        <v>679</v>
      </c>
      <c r="B443" s="138" t="s">
        <v>680</v>
      </c>
      <c r="C443" s="138">
        <v>0.93149999999999999</v>
      </c>
      <c r="D443" s="138">
        <v>0.37430000000000002</v>
      </c>
      <c r="E443" s="138">
        <v>1.0765</v>
      </c>
      <c r="F443" s="138">
        <v>1.6353</v>
      </c>
      <c r="G443" s="138">
        <v>2.9544999999999999</v>
      </c>
      <c r="H443" s="138">
        <v>1.2403999999999999</v>
      </c>
      <c r="I443" s="138">
        <v>180.5</v>
      </c>
      <c r="J443" s="138">
        <v>168</v>
      </c>
      <c r="K443" s="138">
        <v>153.5</v>
      </c>
      <c r="L443" s="138">
        <v>171.48</v>
      </c>
    </row>
    <row r="444" spans="1:12" hidden="1">
      <c r="A444" s="138" t="s">
        <v>681</v>
      </c>
      <c r="B444" s="138" t="s">
        <v>682</v>
      </c>
      <c r="C444" s="138">
        <v>0.93149999999999999</v>
      </c>
      <c r="D444" s="138">
        <v>0.37430000000000002</v>
      </c>
      <c r="E444" s="138">
        <v>1.0765</v>
      </c>
      <c r="F444" s="138">
        <v>1.6353</v>
      </c>
      <c r="G444" s="138">
        <v>2.9544999999999999</v>
      </c>
      <c r="H444" s="138">
        <v>1.2403999999999999</v>
      </c>
      <c r="I444" s="138">
        <v>180.5</v>
      </c>
      <c r="J444" s="138">
        <v>168</v>
      </c>
      <c r="K444" s="138">
        <v>153.5</v>
      </c>
      <c r="L444" s="138">
        <v>171.48</v>
      </c>
    </row>
    <row r="445" spans="1:12" hidden="1">
      <c r="A445" s="138" t="s">
        <v>683</v>
      </c>
      <c r="B445" s="138" t="s">
        <v>684</v>
      </c>
      <c r="C445" s="138">
        <v>0.3019</v>
      </c>
      <c r="D445" s="138">
        <v>0.32429999999999998</v>
      </c>
      <c r="E445" s="138">
        <v>0.44690000000000002</v>
      </c>
      <c r="F445" s="138">
        <v>1.5853999999999999</v>
      </c>
      <c r="G445" s="138">
        <v>3.4165000000000001</v>
      </c>
      <c r="H445" s="138">
        <v>1.3149</v>
      </c>
      <c r="I445" s="138">
        <v>381</v>
      </c>
      <c r="J445" s="138">
        <v>351</v>
      </c>
      <c r="K445" s="138">
        <v>317</v>
      </c>
      <c r="L445" s="138">
        <v>304.8</v>
      </c>
    </row>
    <row r="446" spans="1:12" hidden="1">
      <c r="A446" s="138" t="s">
        <v>685</v>
      </c>
      <c r="B446" s="138" t="s">
        <v>686</v>
      </c>
      <c r="C446" s="138">
        <v>1.1104000000000001</v>
      </c>
      <c r="D446" s="138">
        <v>0.36130000000000001</v>
      </c>
      <c r="E446" s="138">
        <v>1.2554000000000001</v>
      </c>
      <c r="F446" s="138">
        <v>1.6224000000000001</v>
      </c>
      <c r="G446" s="138">
        <v>3.0621999999999998</v>
      </c>
      <c r="H446" s="138">
        <v>1.2589999999999999</v>
      </c>
      <c r="I446" s="138">
        <v>166.5</v>
      </c>
      <c r="J446" s="138">
        <v>155</v>
      </c>
      <c r="K446" s="138">
        <v>141</v>
      </c>
      <c r="L446" s="138">
        <v>158.18</v>
      </c>
    </row>
    <row r="447" spans="1:12" hidden="1">
      <c r="A447" s="138" t="s">
        <v>687</v>
      </c>
      <c r="B447" s="138" t="s">
        <v>688</v>
      </c>
      <c r="C447" s="138">
        <v>1.1104000000000001</v>
      </c>
      <c r="D447" s="138">
        <v>0.36130000000000001</v>
      </c>
      <c r="E447" s="138">
        <v>1.2554000000000001</v>
      </c>
      <c r="F447" s="138">
        <v>1.6224000000000001</v>
      </c>
      <c r="G447" s="138">
        <v>3.0621999999999998</v>
      </c>
      <c r="H447" s="138">
        <v>1.2589999999999999</v>
      </c>
      <c r="I447" s="138">
        <v>166.5</v>
      </c>
      <c r="J447" s="138">
        <v>155</v>
      </c>
      <c r="K447" s="138">
        <v>141</v>
      </c>
      <c r="L447" s="138">
        <v>133.19999999999999</v>
      </c>
    </row>
    <row r="448" spans="1:12" hidden="1">
      <c r="A448" s="138" t="s">
        <v>689</v>
      </c>
      <c r="B448" s="138" t="s">
        <v>690</v>
      </c>
      <c r="C448" s="138">
        <v>1.2807999999999999</v>
      </c>
      <c r="D448" s="138">
        <v>0.35270000000000001</v>
      </c>
      <c r="E448" s="138">
        <v>1.714</v>
      </c>
      <c r="F448" s="138">
        <v>1.4978</v>
      </c>
      <c r="G448" s="138">
        <v>2.8464999999999998</v>
      </c>
      <c r="H448" s="138">
        <v>1.2210000000000001</v>
      </c>
      <c r="I448" s="138">
        <v>134</v>
      </c>
      <c r="J448" s="138">
        <v>134</v>
      </c>
      <c r="K448" s="138">
        <v>182</v>
      </c>
      <c r="L448" s="138">
        <v>0</v>
      </c>
    </row>
    <row r="449" spans="1:12" hidden="1">
      <c r="A449" s="138" t="s">
        <v>691</v>
      </c>
      <c r="B449" s="138" t="s">
        <v>692</v>
      </c>
      <c r="C449" s="138">
        <v>0.31769999999999998</v>
      </c>
      <c r="D449" s="138">
        <v>0.32090000000000002</v>
      </c>
      <c r="E449" s="138">
        <v>0.5</v>
      </c>
      <c r="F449" s="138">
        <v>1.57</v>
      </c>
      <c r="G449" s="138">
        <v>3.4535999999999998</v>
      </c>
      <c r="H449" s="138">
        <v>1.5712999999999999</v>
      </c>
      <c r="I449" s="138">
        <v>354</v>
      </c>
      <c r="J449" s="138">
        <v>326</v>
      </c>
      <c r="K449" s="138">
        <v>294.5</v>
      </c>
      <c r="L449" s="138">
        <v>283.2</v>
      </c>
    </row>
    <row r="450" spans="1:12" hidden="1">
      <c r="A450" s="138" t="s">
        <v>693</v>
      </c>
      <c r="B450" s="138" t="s">
        <v>694</v>
      </c>
      <c r="C450" s="138">
        <v>0.93149999999999999</v>
      </c>
      <c r="D450" s="138">
        <v>0.37430000000000002</v>
      </c>
      <c r="E450" s="138">
        <v>1.0765</v>
      </c>
      <c r="F450" s="138">
        <v>1.6353</v>
      </c>
      <c r="G450" s="138">
        <v>2.9544999999999999</v>
      </c>
      <c r="H450" s="138">
        <v>1.2403999999999999</v>
      </c>
      <c r="I450" s="138">
        <v>180.5</v>
      </c>
      <c r="J450" s="138">
        <v>168</v>
      </c>
      <c r="K450" s="138">
        <v>153.5</v>
      </c>
      <c r="L450" s="138">
        <v>144.4</v>
      </c>
    </row>
    <row r="451" spans="1:12" hidden="1">
      <c r="A451" s="138" t="s">
        <v>695</v>
      </c>
      <c r="B451" s="138" t="s">
        <v>696</v>
      </c>
      <c r="C451" s="138">
        <v>1.1104000000000001</v>
      </c>
      <c r="D451" s="138">
        <v>0.36130000000000001</v>
      </c>
      <c r="E451" s="138">
        <v>1.2554000000000001</v>
      </c>
      <c r="F451" s="138">
        <v>1.6224000000000001</v>
      </c>
      <c r="G451" s="138">
        <v>3.0621999999999998</v>
      </c>
      <c r="H451" s="138">
        <v>1.2589999999999999</v>
      </c>
      <c r="I451" s="138">
        <v>166.5</v>
      </c>
      <c r="J451" s="138">
        <v>155</v>
      </c>
      <c r="K451" s="138">
        <v>141</v>
      </c>
      <c r="L451" s="138">
        <v>133.19999999999999</v>
      </c>
    </row>
    <row r="452" spans="1:12" hidden="1">
      <c r="A452" s="138" t="s">
        <v>697</v>
      </c>
      <c r="B452" s="138" t="s">
        <v>698</v>
      </c>
      <c r="C452" s="138">
        <v>0.24709999999999999</v>
      </c>
      <c r="D452" s="138">
        <v>0.3125</v>
      </c>
      <c r="E452" s="138">
        <v>0.39219999999999999</v>
      </c>
      <c r="F452" s="138">
        <v>1.5736000000000001</v>
      </c>
      <c r="G452" s="138">
        <v>3.5482999999999998</v>
      </c>
      <c r="H452" s="138">
        <v>1.3339000000000001</v>
      </c>
      <c r="I452" s="138">
        <v>465</v>
      </c>
      <c r="J452" s="138">
        <v>427</v>
      </c>
      <c r="K452" s="138">
        <v>384</v>
      </c>
      <c r="L452" s="138">
        <v>372</v>
      </c>
    </row>
    <row r="453" spans="1:12" hidden="1">
      <c r="A453" s="138" t="s">
        <v>699</v>
      </c>
      <c r="B453" s="138" t="s">
        <v>700</v>
      </c>
      <c r="C453" s="138">
        <v>0.314</v>
      </c>
      <c r="D453" s="138">
        <v>0.32069999999999999</v>
      </c>
      <c r="E453" s="138">
        <v>0.45910000000000001</v>
      </c>
      <c r="F453" s="138">
        <v>1.5818000000000001</v>
      </c>
      <c r="G453" s="138">
        <v>3.4557000000000002</v>
      </c>
      <c r="H453" s="138">
        <v>1.3206</v>
      </c>
      <c r="I453" s="138">
        <v>402</v>
      </c>
      <c r="J453" s="138">
        <v>370</v>
      </c>
      <c r="K453" s="138">
        <v>334</v>
      </c>
      <c r="L453" s="138">
        <v>321.60000000000002</v>
      </c>
    </row>
    <row r="454" spans="1:12" hidden="1">
      <c r="A454" s="138" t="s">
        <v>701</v>
      </c>
      <c r="B454" s="138" t="s">
        <v>702</v>
      </c>
      <c r="C454" s="138">
        <v>0.314</v>
      </c>
      <c r="D454" s="138">
        <v>0.32069999999999999</v>
      </c>
      <c r="E454" s="138">
        <v>0.45910000000000001</v>
      </c>
      <c r="F454" s="138">
        <v>1.5818000000000001</v>
      </c>
      <c r="G454" s="138">
        <v>3.4557000000000002</v>
      </c>
      <c r="H454" s="138">
        <v>1.3206</v>
      </c>
      <c r="I454" s="138">
        <v>402</v>
      </c>
      <c r="J454" s="138">
        <v>370</v>
      </c>
      <c r="K454" s="138">
        <v>334</v>
      </c>
      <c r="L454" s="138">
        <v>321.60000000000002</v>
      </c>
    </row>
    <row r="455" spans="1:12" hidden="1">
      <c r="A455" s="138" t="s">
        <v>703</v>
      </c>
      <c r="B455" s="138" t="s">
        <v>704</v>
      </c>
      <c r="C455" s="138">
        <v>1.1336999999999999</v>
      </c>
      <c r="D455" s="138">
        <v>0.36130000000000001</v>
      </c>
      <c r="E455" s="138">
        <v>1.2786999999999999</v>
      </c>
      <c r="F455" s="138">
        <v>1.6224000000000001</v>
      </c>
      <c r="G455" s="138">
        <v>3.0621999999999998</v>
      </c>
      <c r="H455" s="138">
        <v>1.2589999999999999</v>
      </c>
      <c r="I455" s="138">
        <v>183.5</v>
      </c>
      <c r="J455" s="138">
        <v>170.5</v>
      </c>
      <c r="K455" s="138">
        <v>155</v>
      </c>
      <c r="L455" s="138">
        <v>146.80000000000001</v>
      </c>
    </row>
    <row r="456" spans="1:12" hidden="1">
      <c r="A456" s="138" t="s">
        <v>705</v>
      </c>
      <c r="B456" s="138" t="s">
        <v>706</v>
      </c>
      <c r="C456" s="138">
        <v>1.1336999999999999</v>
      </c>
      <c r="D456" s="138">
        <v>0.36130000000000001</v>
      </c>
      <c r="E456" s="138">
        <v>1.2786999999999999</v>
      </c>
      <c r="F456" s="138">
        <v>1.6224000000000001</v>
      </c>
      <c r="G456" s="138">
        <v>3.0621999999999998</v>
      </c>
      <c r="H456" s="138">
        <v>1.2589999999999999</v>
      </c>
      <c r="I456" s="138">
        <v>183.5</v>
      </c>
      <c r="K456" s="138">
        <v>155</v>
      </c>
      <c r="L456" s="138">
        <v>146.80000000000001</v>
      </c>
    </row>
    <row r="457" spans="1:12" hidden="1">
      <c r="A457" s="138" t="s">
        <v>707</v>
      </c>
      <c r="B457" s="138" t="s">
        <v>706</v>
      </c>
      <c r="C457" s="138">
        <v>1.1336999999999999</v>
      </c>
      <c r="D457" s="138">
        <v>0.36130000000000001</v>
      </c>
      <c r="E457" s="138">
        <v>1.2786999999999999</v>
      </c>
      <c r="F457" s="138">
        <v>1.6224000000000001</v>
      </c>
      <c r="G457" s="138">
        <v>3.0621999999999998</v>
      </c>
      <c r="H457" s="138">
        <v>1.2589999999999999</v>
      </c>
      <c r="I457" s="138">
        <v>183.5</v>
      </c>
      <c r="K457" s="138">
        <v>155</v>
      </c>
      <c r="L457" s="138">
        <v>146.80000000000001</v>
      </c>
    </row>
    <row r="458" spans="1:12" hidden="1">
      <c r="A458" s="138" t="s">
        <v>708</v>
      </c>
      <c r="B458" s="138" t="s">
        <v>709</v>
      </c>
      <c r="C458" s="138">
        <v>0.314</v>
      </c>
      <c r="D458" s="138">
        <v>0.32069999999999999</v>
      </c>
      <c r="E458" s="138">
        <v>0.45910000000000001</v>
      </c>
      <c r="F458" s="138">
        <v>1.5818000000000001</v>
      </c>
      <c r="G458" s="138">
        <v>3.4557000000000002</v>
      </c>
      <c r="H458" s="138">
        <v>1.3206</v>
      </c>
      <c r="I458" s="138">
        <v>402</v>
      </c>
      <c r="J458" s="138">
        <v>370</v>
      </c>
      <c r="K458" s="138">
        <v>334</v>
      </c>
      <c r="L458" s="138">
        <v>321.60000000000002</v>
      </c>
    </row>
    <row r="459" spans="1:12" hidden="1">
      <c r="A459" s="138" t="s">
        <v>710</v>
      </c>
      <c r="B459" s="138" t="s">
        <v>711</v>
      </c>
      <c r="C459" s="138">
        <v>0.67930000000000001</v>
      </c>
      <c r="D459" s="138">
        <v>0.3498</v>
      </c>
      <c r="E459" s="138">
        <v>0.82430000000000003</v>
      </c>
      <c r="F459" s="138">
        <v>1.6109</v>
      </c>
      <c r="G459" s="138">
        <v>3.1638999999999999</v>
      </c>
      <c r="H459" s="138">
        <v>1.2758</v>
      </c>
      <c r="I459" s="138">
        <v>233</v>
      </c>
      <c r="J459" s="138">
        <v>216</v>
      </c>
      <c r="K459" s="138">
        <v>196.5</v>
      </c>
      <c r="L459" s="138">
        <v>186.4</v>
      </c>
    </row>
    <row r="460" spans="1:12" hidden="1">
      <c r="A460" s="138" t="s">
        <v>712</v>
      </c>
      <c r="B460" s="138" t="s">
        <v>713</v>
      </c>
      <c r="C460" s="138">
        <v>0.3019</v>
      </c>
      <c r="D460" s="138">
        <v>0.32429999999999998</v>
      </c>
      <c r="E460" s="138">
        <v>0.44690000000000002</v>
      </c>
      <c r="F460" s="138">
        <v>1.5853999999999999</v>
      </c>
      <c r="G460" s="138">
        <v>3.4165000000000001</v>
      </c>
      <c r="H460" s="138">
        <v>1.3149</v>
      </c>
      <c r="I460" s="138">
        <v>381</v>
      </c>
      <c r="J460" s="138">
        <v>351</v>
      </c>
      <c r="K460" s="138">
        <v>317</v>
      </c>
      <c r="L460" s="138">
        <v>304.8</v>
      </c>
    </row>
    <row r="461" spans="1:12" hidden="1">
      <c r="A461" s="138" t="s">
        <v>714</v>
      </c>
      <c r="B461" s="138" t="s">
        <v>715</v>
      </c>
      <c r="C461" s="138">
        <v>14.346</v>
      </c>
      <c r="D461" s="138">
        <v>0.40029999999999999</v>
      </c>
      <c r="E461" s="138">
        <v>14.49</v>
      </c>
      <c r="F461" s="138">
        <v>1.6558999999999999</v>
      </c>
      <c r="G461" s="138">
        <v>2.8389000000000002</v>
      </c>
      <c r="H461" s="138">
        <v>1.2196</v>
      </c>
      <c r="I461" s="138">
        <v>34.99</v>
      </c>
      <c r="J461" s="138">
        <v>34.99</v>
      </c>
      <c r="K461" s="138">
        <v>34.99</v>
      </c>
      <c r="L461" s="138">
        <v>27.99</v>
      </c>
    </row>
    <row r="462" spans="1:12" hidden="1">
      <c r="A462" s="138" t="s">
        <v>716</v>
      </c>
      <c r="B462" s="138" t="s">
        <v>717</v>
      </c>
      <c r="C462" s="138">
        <v>1.4448000000000001</v>
      </c>
      <c r="D462" s="138">
        <v>0.38829999999999998</v>
      </c>
      <c r="E462" s="138">
        <v>1.5898000000000001</v>
      </c>
      <c r="F462" s="138">
        <v>1.6494</v>
      </c>
      <c r="G462" s="138">
        <v>2.8464999999999998</v>
      </c>
      <c r="H462" s="138">
        <v>1.2210000000000001</v>
      </c>
      <c r="I462" s="138">
        <v>154</v>
      </c>
      <c r="K462" s="138">
        <v>131</v>
      </c>
      <c r="L462" s="138">
        <v>123.2</v>
      </c>
    </row>
    <row r="463" spans="1:12" hidden="1">
      <c r="A463" s="138" t="s">
        <v>718</v>
      </c>
      <c r="B463" s="138" t="s">
        <v>719</v>
      </c>
      <c r="C463" s="138">
        <v>0.27100000000000002</v>
      </c>
      <c r="D463" s="138">
        <v>0.32069999999999999</v>
      </c>
      <c r="E463" s="138">
        <v>0.41599999999999998</v>
      </c>
      <c r="F463" s="138">
        <v>1.5818000000000001</v>
      </c>
      <c r="G463" s="138">
        <v>3.4557000000000002</v>
      </c>
      <c r="H463" s="138">
        <v>1.3206</v>
      </c>
      <c r="I463" s="138">
        <v>407</v>
      </c>
      <c r="J463" s="138">
        <v>374.5</v>
      </c>
      <c r="K463" s="138">
        <v>338</v>
      </c>
      <c r="L463" s="138">
        <v>325.60000000000002</v>
      </c>
    </row>
    <row r="464" spans="1:12" hidden="1">
      <c r="A464" s="138" t="s">
        <v>720</v>
      </c>
      <c r="B464" s="138" t="s">
        <v>721</v>
      </c>
      <c r="C464" s="138">
        <v>1.1104000000000001</v>
      </c>
      <c r="D464" s="138">
        <v>0.36130000000000001</v>
      </c>
      <c r="E464" s="138">
        <v>1.2554000000000001</v>
      </c>
      <c r="F464" s="138">
        <v>1.6224000000000001</v>
      </c>
      <c r="G464" s="138">
        <v>3.0621999999999998</v>
      </c>
      <c r="H464" s="138">
        <v>1.2589999999999999</v>
      </c>
      <c r="I464" s="138">
        <v>166.5</v>
      </c>
      <c r="J464" s="138">
        <v>155</v>
      </c>
      <c r="K464" s="138">
        <v>141</v>
      </c>
      <c r="L464" s="138">
        <v>133.19999999999999</v>
      </c>
    </row>
    <row r="465" spans="1:12" hidden="1">
      <c r="A465" s="138" t="s">
        <v>722</v>
      </c>
      <c r="B465" s="138" t="s">
        <v>212</v>
      </c>
      <c r="C465" s="138">
        <v>0.79210000000000003</v>
      </c>
      <c r="D465" s="138">
        <v>0.35</v>
      </c>
      <c r="E465" s="138">
        <v>0.97430000000000005</v>
      </c>
      <c r="F465" s="138">
        <v>1.5991</v>
      </c>
      <c r="G465" s="138">
        <v>3.1621999999999999</v>
      </c>
      <c r="H465" s="138">
        <v>1.5082</v>
      </c>
      <c r="I465" s="138">
        <v>205</v>
      </c>
      <c r="J465" s="138">
        <v>190</v>
      </c>
      <c r="K465" s="138">
        <v>173</v>
      </c>
      <c r="L465" s="138">
        <v>164</v>
      </c>
    </row>
    <row r="466" spans="1:12" hidden="1">
      <c r="A466" s="138" t="s">
        <v>723</v>
      </c>
      <c r="B466" s="138" t="s">
        <v>724</v>
      </c>
      <c r="C466" s="138">
        <v>0.93149999999999999</v>
      </c>
      <c r="D466" s="138">
        <v>0.37430000000000002</v>
      </c>
      <c r="E466" s="138">
        <v>1.0765</v>
      </c>
      <c r="F466" s="138">
        <v>1.6353</v>
      </c>
      <c r="G466" s="138">
        <v>2.9544999999999999</v>
      </c>
      <c r="H466" s="138">
        <v>1.2403999999999999</v>
      </c>
      <c r="I466" s="138">
        <v>180.5</v>
      </c>
      <c r="J466" s="138">
        <v>168</v>
      </c>
      <c r="L466" s="138">
        <v>144.4</v>
      </c>
    </row>
    <row r="467" spans="1:12" hidden="1">
      <c r="A467" s="138" t="s">
        <v>725</v>
      </c>
      <c r="B467" s="138" t="s">
        <v>726</v>
      </c>
      <c r="C467" s="138">
        <v>0.24709999999999999</v>
      </c>
      <c r="D467" s="138">
        <v>0.3125</v>
      </c>
      <c r="E467" s="138">
        <v>0.39219999999999999</v>
      </c>
      <c r="F467" s="138">
        <v>1.5736000000000001</v>
      </c>
      <c r="G467" s="138">
        <v>3.5482999999999998</v>
      </c>
      <c r="H467" s="138">
        <v>1.3339000000000001</v>
      </c>
      <c r="I467" s="138">
        <v>465</v>
      </c>
      <c r="J467" s="138">
        <v>427</v>
      </c>
      <c r="K467" s="138">
        <v>384</v>
      </c>
      <c r="L467" s="138">
        <v>372</v>
      </c>
    </row>
    <row r="468" spans="1:12" hidden="1">
      <c r="A468" s="138" t="s">
        <v>727</v>
      </c>
      <c r="B468" s="138" t="s">
        <v>728</v>
      </c>
      <c r="C468" s="138">
        <v>11.638999999999999</v>
      </c>
      <c r="D468" s="138">
        <v>0.3775</v>
      </c>
      <c r="E468" s="138">
        <v>11.831</v>
      </c>
      <c r="F468" s="138">
        <v>1.6229</v>
      </c>
      <c r="G468" s="138">
        <v>2.9388999999999998</v>
      </c>
      <c r="H468" s="138">
        <v>1.4619</v>
      </c>
      <c r="I468" s="138">
        <v>52.49</v>
      </c>
      <c r="J468" s="138">
        <v>52.49</v>
      </c>
      <c r="K468" s="138">
        <v>52.49</v>
      </c>
      <c r="L468" s="138">
        <v>41.99</v>
      </c>
    </row>
    <row r="469" spans="1:12" hidden="1">
      <c r="A469" s="138" t="s">
        <v>729</v>
      </c>
      <c r="B469" s="138" t="s">
        <v>730</v>
      </c>
      <c r="C469" s="138">
        <v>0.23319999999999999</v>
      </c>
      <c r="D469" s="138">
        <v>0.29770000000000002</v>
      </c>
      <c r="E469" s="138">
        <v>0.23319999999999999</v>
      </c>
      <c r="F469" s="138">
        <v>0.29770000000000002</v>
      </c>
      <c r="G469" s="138">
        <v>5</v>
      </c>
      <c r="H469" s="138">
        <v>5</v>
      </c>
      <c r="I469" s="138">
        <v>200</v>
      </c>
      <c r="J469" s="138">
        <v>200</v>
      </c>
      <c r="K469" s="138">
        <v>200</v>
      </c>
      <c r="L469" s="138">
        <v>190</v>
      </c>
    </row>
    <row r="470" spans="1:12" hidden="1">
      <c r="A470" s="138" t="s">
        <v>731</v>
      </c>
      <c r="B470" s="138" t="s">
        <v>732</v>
      </c>
      <c r="C470" s="138">
        <v>14.346</v>
      </c>
      <c r="D470" s="138">
        <v>0.40029999999999999</v>
      </c>
      <c r="E470" s="138">
        <v>14.49</v>
      </c>
      <c r="F470" s="138">
        <v>1.6558999999999999</v>
      </c>
      <c r="G470" s="138">
        <v>2.8389000000000002</v>
      </c>
      <c r="H470" s="138">
        <v>1.2196</v>
      </c>
      <c r="I470" s="138">
        <v>34.99</v>
      </c>
      <c r="L470" s="138">
        <v>27.99</v>
      </c>
    </row>
    <row r="471" spans="1:12" hidden="1">
      <c r="A471" s="138" t="s">
        <v>733</v>
      </c>
      <c r="B471" s="138" t="s">
        <v>734</v>
      </c>
      <c r="C471" s="138">
        <v>0.93149999999999999</v>
      </c>
      <c r="D471" s="138">
        <v>0.37430000000000002</v>
      </c>
      <c r="E471" s="138">
        <v>1.0765</v>
      </c>
      <c r="F471" s="138">
        <v>1.6353</v>
      </c>
      <c r="G471" s="138">
        <v>2.9544999999999999</v>
      </c>
      <c r="H471" s="138">
        <v>1.2403999999999999</v>
      </c>
      <c r="I471" s="138">
        <v>180.5</v>
      </c>
      <c r="J471" s="138">
        <v>168</v>
      </c>
      <c r="L471" s="138">
        <v>144.4</v>
      </c>
    </row>
    <row r="472" spans="1:12" hidden="1">
      <c r="A472" s="138" t="s">
        <v>735</v>
      </c>
      <c r="B472" s="138" t="s">
        <v>736</v>
      </c>
      <c r="C472" s="138">
        <v>0.2472</v>
      </c>
      <c r="D472" s="138">
        <v>0.34279999999999999</v>
      </c>
      <c r="E472" s="138">
        <v>0.43180000000000002</v>
      </c>
      <c r="F472" s="138">
        <v>1.4992000000000001</v>
      </c>
      <c r="G472" s="138">
        <v>3.2334000000000001</v>
      </c>
      <c r="H472" s="138">
        <v>1.6380999999999999</v>
      </c>
      <c r="I472" s="138">
        <v>524</v>
      </c>
      <c r="J472" s="138">
        <v>492</v>
      </c>
      <c r="K472" s="138">
        <v>457</v>
      </c>
      <c r="L472" s="138">
        <v>419</v>
      </c>
    </row>
    <row r="473" spans="1:12" hidden="1">
      <c r="A473" s="138" t="s">
        <v>737</v>
      </c>
      <c r="B473" s="138" t="s">
        <v>738</v>
      </c>
      <c r="C473" s="138">
        <v>0.35360000000000003</v>
      </c>
      <c r="D473" s="138">
        <v>0.34320000000000001</v>
      </c>
      <c r="E473" s="138">
        <v>0.49859999999999999</v>
      </c>
      <c r="F473" s="138">
        <v>1.6043000000000001</v>
      </c>
      <c r="G473" s="138">
        <v>3.2259000000000002</v>
      </c>
      <c r="H473" s="138">
        <v>1.2857000000000001</v>
      </c>
      <c r="I473" s="138">
        <v>332</v>
      </c>
      <c r="L473" s="138">
        <v>265.60000000000002</v>
      </c>
    </row>
    <row r="474" spans="1:12" hidden="1">
      <c r="A474" s="138" t="s">
        <v>739</v>
      </c>
      <c r="B474" s="138" t="s">
        <v>740</v>
      </c>
      <c r="C474" s="138">
        <v>1.1336999999999999</v>
      </c>
      <c r="D474" s="138">
        <v>0.36130000000000001</v>
      </c>
      <c r="E474" s="138">
        <v>1.2786999999999999</v>
      </c>
      <c r="F474" s="138">
        <v>1.6224000000000001</v>
      </c>
      <c r="G474" s="138">
        <v>3.0621999999999998</v>
      </c>
      <c r="H474" s="138">
        <v>1.2589999999999999</v>
      </c>
      <c r="I474" s="138">
        <v>183.5</v>
      </c>
      <c r="J474" s="138">
        <v>170.5</v>
      </c>
      <c r="K474" s="138">
        <v>155</v>
      </c>
      <c r="L474" s="138">
        <v>146.80000000000001</v>
      </c>
    </row>
    <row r="475" spans="1:12" hidden="1">
      <c r="A475" s="138" t="s">
        <v>741</v>
      </c>
      <c r="B475" s="138" t="s">
        <v>742</v>
      </c>
      <c r="C475" s="138">
        <v>0.43469999999999998</v>
      </c>
      <c r="D475" s="138">
        <v>0.33550000000000002</v>
      </c>
      <c r="E475" s="138">
        <v>0.57979999999999998</v>
      </c>
      <c r="F475" s="138">
        <v>1.5966</v>
      </c>
      <c r="G475" s="138">
        <v>3.3008999999999999</v>
      </c>
      <c r="H475" s="138">
        <v>1.2974000000000001</v>
      </c>
      <c r="I475" s="138">
        <v>306</v>
      </c>
      <c r="J475" s="138">
        <v>282.5</v>
      </c>
      <c r="K475" s="138">
        <v>256.5</v>
      </c>
      <c r="L475" s="138">
        <v>244.8</v>
      </c>
    </row>
    <row r="476" spans="1:12" hidden="1">
      <c r="A476" s="138" t="s">
        <v>743</v>
      </c>
      <c r="B476" s="138" t="s">
        <v>744</v>
      </c>
      <c r="C476" s="138">
        <v>0.7873</v>
      </c>
      <c r="D476" s="138">
        <v>0.3498</v>
      </c>
      <c r="E476" s="138">
        <v>0.93230000000000002</v>
      </c>
      <c r="F476" s="138">
        <v>1.6109</v>
      </c>
      <c r="G476" s="138">
        <v>3.1638999999999999</v>
      </c>
      <c r="H476" s="138">
        <v>1.2758</v>
      </c>
      <c r="I476" s="138">
        <v>229.5</v>
      </c>
      <c r="J476" s="138">
        <v>212.5</v>
      </c>
      <c r="K476" s="138">
        <v>193.5</v>
      </c>
      <c r="L476" s="138">
        <v>183.6</v>
      </c>
    </row>
    <row r="477" spans="1:12" hidden="1">
      <c r="A477" s="138" t="s">
        <v>745</v>
      </c>
      <c r="B477" s="138" t="s">
        <v>746</v>
      </c>
      <c r="C477" s="138">
        <v>0.09</v>
      </c>
      <c r="D477" s="138">
        <v>0.109</v>
      </c>
      <c r="E477" s="138">
        <v>0.4</v>
      </c>
      <c r="F477" s="138">
        <v>0.05</v>
      </c>
      <c r="G477" s="138">
        <v>120.95</v>
      </c>
      <c r="H477" s="138">
        <v>120.95</v>
      </c>
      <c r="I477" s="138">
        <v>405</v>
      </c>
      <c r="J477" s="138">
        <v>405</v>
      </c>
      <c r="K477" s="138">
        <v>405</v>
      </c>
      <c r="L477" s="138">
        <v>385</v>
      </c>
    </row>
    <row r="478" spans="1:12" hidden="1">
      <c r="A478" s="138" t="s">
        <v>747</v>
      </c>
      <c r="B478" s="138" t="s">
        <v>748</v>
      </c>
      <c r="C478" s="138">
        <v>1.1104000000000001</v>
      </c>
      <c r="D478" s="138">
        <v>0.36130000000000001</v>
      </c>
      <c r="E478" s="138">
        <v>1.2554000000000001</v>
      </c>
      <c r="F478" s="138">
        <v>1.6224000000000001</v>
      </c>
      <c r="G478" s="138">
        <v>3.0621999999999998</v>
      </c>
      <c r="H478" s="138">
        <v>1.2589999999999999</v>
      </c>
      <c r="I478" s="138">
        <v>166.5</v>
      </c>
      <c r="J478" s="138">
        <v>155</v>
      </c>
      <c r="K478" s="138">
        <v>141</v>
      </c>
      <c r="L478" s="138">
        <v>133.19999999999999</v>
      </c>
    </row>
    <row r="479" spans="1:12" hidden="1">
      <c r="A479" s="138" t="s">
        <v>749</v>
      </c>
      <c r="B479" s="138" t="s">
        <v>750</v>
      </c>
      <c r="C479" s="138">
        <v>0.27100000000000002</v>
      </c>
      <c r="D479" s="138">
        <v>0.32069999999999999</v>
      </c>
      <c r="E479" s="138">
        <v>0.41599999999999998</v>
      </c>
      <c r="F479" s="138">
        <v>1.5818000000000001</v>
      </c>
      <c r="G479" s="138">
        <v>3.4557000000000002</v>
      </c>
      <c r="H479" s="138">
        <v>1.3206</v>
      </c>
      <c r="I479" s="138">
        <v>407</v>
      </c>
      <c r="K479" s="138">
        <v>338</v>
      </c>
      <c r="L479" s="138">
        <v>325.60000000000002</v>
      </c>
    </row>
    <row r="480" spans="1:12" hidden="1">
      <c r="A480" s="138" t="s">
        <v>751</v>
      </c>
      <c r="B480" s="138" t="s">
        <v>752</v>
      </c>
      <c r="C480" s="138">
        <v>0.79210000000000003</v>
      </c>
      <c r="D480" s="138">
        <v>0.35</v>
      </c>
      <c r="E480" s="138">
        <v>0.97430000000000005</v>
      </c>
      <c r="F480" s="138">
        <v>1.5991</v>
      </c>
      <c r="G480" s="138">
        <v>3.1621999999999999</v>
      </c>
      <c r="H480" s="138">
        <v>1.5082</v>
      </c>
      <c r="I480" s="138">
        <v>205</v>
      </c>
      <c r="J480" s="138">
        <v>190</v>
      </c>
      <c r="K480" s="138">
        <v>173</v>
      </c>
      <c r="L480" s="138">
        <v>164</v>
      </c>
    </row>
    <row r="481" spans="1:12" hidden="1">
      <c r="A481" s="138" t="s">
        <v>753</v>
      </c>
      <c r="B481" s="138" t="s">
        <v>754</v>
      </c>
      <c r="C481" s="138">
        <v>1.1104000000000001</v>
      </c>
      <c r="D481" s="138">
        <v>0.36130000000000001</v>
      </c>
      <c r="E481" s="138">
        <v>1.2554000000000001</v>
      </c>
      <c r="F481" s="138">
        <v>1.6224000000000001</v>
      </c>
      <c r="G481" s="138">
        <v>3.0621999999999998</v>
      </c>
      <c r="H481" s="138">
        <v>1.2589999999999999</v>
      </c>
      <c r="I481" s="138">
        <v>166.5</v>
      </c>
      <c r="J481" s="138">
        <v>155</v>
      </c>
      <c r="K481" s="138">
        <v>141</v>
      </c>
      <c r="L481" s="138">
        <v>133.19999999999999</v>
      </c>
    </row>
    <row r="482" spans="1:12" hidden="1">
      <c r="A482" s="138" t="s">
        <v>755</v>
      </c>
      <c r="B482" s="138" t="s">
        <v>748</v>
      </c>
      <c r="C482" s="138">
        <v>1.1104000000000001</v>
      </c>
      <c r="D482" s="138">
        <v>0.36130000000000001</v>
      </c>
      <c r="E482" s="138">
        <v>1.2554000000000001</v>
      </c>
      <c r="F482" s="138">
        <v>1.6224000000000001</v>
      </c>
      <c r="G482" s="138">
        <v>3.0621999999999998</v>
      </c>
      <c r="H482" s="138">
        <v>1.2589999999999999</v>
      </c>
      <c r="I482" s="138">
        <v>166.5</v>
      </c>
      <c r="J482" s="138">
        <v>155</v>
      </c>
      <c r="K482" s="138">
        <v>141</v>
      </c>
      <c r="L482" s="138">
        <v>133.19999999999999</v>
      </c>
    </row>
    <row r="483" spans="1:12" hidden="1">
      <c r="A483" s="138" t="s">
        <v>756</v>
      </c>
      <c r="B483" s="138" t="s">
        <v>757</v>
      </c>
      <c r="C483" s="138">
        <v>1.1104000000000001</v>
      </c>
      <c r="D483" s="138">
        <v>0.36130000000000001</v>
      </c>
      <c r="E483" s="138">
        <v>1.2554000000000001</v>
      </c>
      <c r="F483" s="138">
        <v>1.6224000000000001</v>
      </c>
      <c r="G483" s="138">
        <v>3.0621999999999998</v>
      </c>
      <c r="H483" s="138">
        <v>1.2589999999999999</v>
      </c>
      <c r="I483" s="138">
        <v>166.5</v>
      </c>
      <c r="J483" s="138">
        <v>155</v>
      </c>
      <c r="K483" s="138">
        <v>141</v>
      </c>
      <c r="L483" s="138">
        <v>133.19999999999999</v>
      </c>
    </row>
    <row r="484" spans="1:12" hidden="1">
      <c r="A484" s="138" t="s">
        <v>758</v>
      </c>
      <c r="B484" s="138" t="s">
        <v>759</v>
      </c>
      <c r="C484" s="138">
        <v>0.31769999999999998</v>
      </c>
      <c r="D484" s="138">
        <v>0.32090000000000002</v>
      </c>
      <c r="E484" s="138">
        <v>0.5</v>
      </c>
      <c r="F484" s="138">
        <v>1.57</v>
      </c>
      <c r="G484" s="138">
        <v>3.4535999999999998</v>
      </c>
      <c r="H484" s="138">
        <v>1.5712999999999999</v>
      </c>
      <c r="I484" s="138">
        <v>354</v>
      </c>
      <c r="J484" s="138">
        <v>326</v>
      </c>
      <c r="K484" s="138">
        <v>294.5</v>
      </c>
      <c r="L484" s="138">
        <v>283.2</v>
      </c>
    </row>
    <row r="485" spans="1:12" hidden="1">
      <c r="A485" s="138" t="s">
        <v>760</v>
      </c>
      <c r="B485" s="138" t="s">
        <v>761</v>
      </c>
      <c r="C485" s="138">
        <v>0.55079999999999996</v>
      </c>
      <c r="D485" s="138">
        <v>0.35780000000000001</v>
      </c>
      <c r="E485" s="138">
        <v>0.69579999999999997</v>
      </c>
      <c r="F485" s="138">
        <v>1.6189</v>
      </c>
      <c r="G485" s="138">
        <v>3.0918999999999999</v>
      </c>
      <c r="H485" s="138">
        <v>1.264</v>
      </c>
      <c r="I485" s="138">
        <v>265.5</v>
      </c>
      <c r="L485" s="138">
        <v>212.4</v>
      </c>
    </row>
    <row r="486" spans="1:12" hidden="1">
      <c r="A486" s="138" t="s">
        <v>762</v>
      </c>
      <c r="B486" s="138" t="s">
        <v>763</v>
      </c>
      <c r="C486" s="138">
        <v>0.55079999999999996</v>
      </c>
      <c r="D486" s="138">
        <v>0.35780000000000001</v>
      </c>
      <c r="E486" s="138">
        <v>0.69579999999999997</v>
      </c>
      <c r="F486" s="138">
        <v>1.6189</v>
      </c>
      <c r="G486" s="138">
        <v>3.0918999999999999</v>
      </c>
      <c r="H486" s="138">
        <v>1.264</v>
      </c>
      <c r="I486" s="138">
        <v>265.5</v>
      </c>
      <c r="L486" s="138">
        <v>212.4</v>
      </c>
    </row>
    <row r="487" spans="1:12" hidden="1">
      <c r="A487" s="138" t="s">
        <v>764</v>
      </c>
      <c r="B487" s="138" t="s">
        <v>765</v>
      </c>
      <c r="C487" s="138">
        <v>5.806</v>
      </c>
      <c r="D487" s="138">
        <v>0.3775</v>
      </c>
      <c r="E487" s="138">
        <v>6.03</v>
      </c>
      <c r="F487" s="138">
        <v>1.6</v>
      </c>
      <c r="G487" s="138">
        <v>2.9392</v>
      </c>
      <c r="H487" s="138">
        <v>1.4759</v>
      </c>
      <c r="I487" s="138">
        <v>42</v>
      </c>
      <c r="J487" s="138">
        <v>42</v>
      </c>
      <c r="K487" s="138">
        <v>42</v>
      </c>
      <c r="L487" s="138">
        <v>33.6</v>
      </c>
    </row>
    <row r="488" spans="1:12" hidden="1">
      <c r="A488" s="138" t="s">
        <v>766</v>
      </c>
      <c r="B488" s="138" t="s">
        <v>767</v>
      </c>
      <c r="C488" s="138">
        <v>0.2014</v>
      </c>
      <c r="D488" s="138">
        <v>0.32500000000000001</v>
      </c>
      <c r="E488" s="138">
        <v>0.34639999999999999</v>
      </c>
      <c r="F488" s="138">
        <v>1.5861000000000001</v>
      </c>
      <c r="G488" s="138">
        <v>3.4089999999999998</v>
      </c>
      <c r="H488" s="138">
        <v>1.3138000000000001</v>
      </c>
      <c r="I488" s="138">
        <v>488.5</v>
      </c>
      <c r="J488" s="138">
        <v>450</v>
      </c>
      <c r="K488" s="138">
        <v>406.5</v>
      </c>
      <c r="L488" s="138">
        <v>390.8</v>
      </c>
    </row>
    <row r="489" spans="1:12" hidden="1">
      <c r="A489" s="138" t="s">
        <v>768</v>
      </c>
      <c r="B489" s="138" t="s">
        <v>769</v>
      </c>
      <c r="C489" s="138">
        <v>0.35360000000000003</v>
      </c>
      <c r="D489" s="138">
        <v>0.34320000000000001</v>
      </c>
      <c r="E489" s="138">
        <v>0.49859999999999999</v>
      </c>
      <c r="F489" s="138">
        <v>1.6043000000000001</v>
      </c>
      <c r="G489" s="138">
        <v>3.2259000000000002</v>
      </c>
      <c r="H489" s="138">
        <v>1.2857000000000001</v>
      </c>
      <c r="I489" s="138">
        <v>332</v>
      </c>
      <c r="J489" s="138">
        <v>306.5</v>
      </c>
      <c r="K489" s="138">
        <v>278.5</v>
      </c>
      <c r="L489" s="138">
        <v>265.60000000000002</v>
      </c>
    </row>
    <row r="490" spans="1:12" hidden="1">
      <c r="A490" s="138" t="s">
        <v>770</v>
      </c>
      <c r="B490" s="138" t="s">
        <v>771</v>
      </c>
      <c r="C490" s="138">
        <v>0.5323</v>
      </c>
      <c r="D490" s="138">
        <v>0.35620000000000002</v>
      </c>
      <c r="E490" s="138">
        <v>0.67730000000000001</v>
      </c>
      <c r="F490" s="138">
        <v>1.6173</v>
      </c>
      <c r="G490" s="138">
        <v>3.1063999999999998</v>
      </c>
      <c r="H490" s="138">
        <v>1.2664</v>
      </c>
      <c r="I490" s="138">
        <v>281.5</v>
      </c>
      <c r="J490" s="138">
        <v>261</v>
      </c>
      <c r="K490" s="138">
        <v>237.5</v>
      </c>
      <c r="L490" s="138">
        <v>225.2</v>
      </c>
    </row>
    <row r="491" spans="1:12" hidden="1">
      <c r="A491" s="138" t="s">
        <v>772</v>
      </c>
      <c r="B491" s="138" t="s">
        <v>773</v>
      </c>
      <c r="C491" s="138">
        <v>0.52480000000000004</v>
      </c>
      <c r="D491" s="138">
        <v>0.3236</v>
      </c>
      <c r="E491" s="138">
        <v>0.92320000000000002</v>
      </c>
      <c r="F491" s="138">
        <v>1.1638999999999999</v>
      </c>
      <c r="G491" s="138">
        <v>0</v>
      </c>
      <c r="H491" s="138">
        <v>0</v>
      </c>
      <c r="I491" s="138">
        <v>241</v>
      </c>
      <c r="J491" s="138">
        <v>241</v>
      </c>
      <c r="K491" s="138">
        <v>333</v>
      </c>
      <c r="L491" s="138">
        <v>0</v>
      </c>
    </row>
    <row r="492" spans="1:12" hidden="1">
      <c r="A492" s="138" t="s">
        <v>774</v>
      </c>
      <c r="B492" s="138" t="s">
        <v>775</v>
      </c>
      <c r="C492" s="138">
        <v>0.98680000000000001</v>
      </c>
      <c r="D492" s="138">
        <v>0.34420000000000001</v>
      </c>
      <c r="E492" s="138">
        <v>1.4339</v>
      </c>
      <c r="F492" s="138">
        <v>1.4015</v>
      </c>
      <c r="G492" s="138">
        <v>2.9544999999999999</v>
      </c>
      <c r="H492" s="138">
        <v>1.2403999999999999</v>
      </c>
      <c r="I492" s="138">
        <v>171</v>
      </c>
      <c r="J492" s="138">
        <v>171</v>
      </c>
      <c r="K492" s="138">
        <v>234</v>
      </c>
      <c r="L492" s="138">
        <v>0</v>
      </c>
    </row>
    <row r="493" spans="1:12" hidden="1">
      <c r="A493" s="138" t="s">
        <v>776</v>
      </c>
      <c r="B493" s="138" t="s">
        <v>777</v>
      </c>
      <c r="C493" s="138">
        <v>1.2807999999999999</v>
      </c>
      <c r="D493" s="138">
        <v>0.35270000000000001</v>
      </c>
      <c r="E493" s="138">
        <v>1.714</v>
      </c>
      <c r="F493" s="138">
        <v>1.4978</v>
      </c>
      <c r="G493" s="138">
        <v>2.8464999999999998</v>
      </c>
      <c r="H493" s="138">
        <v>1.2210000000000001</v>
      </c>
      <c r="I493" s="138">
        <v>134</v>
      </c>
      <c r="J493" s="138">
        <v>134</v>
      </c>
      <c r="K493" s="138">
        <v>182</v>
      </c>
      <c r="L493" s="138">
        <v>0</v>
      </c>
    </row>
    <row r="494" spans="1:12" hidden="1">
      <c r="A494" s="138" t="s">
        <v>778</v>
      </c>
      <c r="B494" s="138" t="s">
        <v>779</v>
      </c>
      <c r="C494" s="138">
        <v>2.5305</v>
      </c>
      <c r="D494" s="138">
        <v>0.37430000000000002</v>
      </c>
      <c r="E494" s="138">
        <v>2.8763000000000001</v>
      </c>
      <c r="F494" s="138">
        <v>1.6809000000000001</v>
      </c>
      <c r="G494" s="138">
        <v>0</v>
      </c>
      <c r="H494" s="138">
        <v>0</v>
      </c>
      <c r="I494" s="138">
        <v>85</v>
      </c>
      <c r="J494" s="138">
        <v>85</v>
      </c>
      <c r="K494" s="138">
        <v>115</v>
      </c>
      <c r="L494" s="138">
        <v>0</v>
      </c>
    </row>
    <row r="495" spans="1:12" hidden="1">
      <c r="A495" s="138" t="s">
        <v>780</v>
      </c>
      <c r="B495" s="138" t="s">
        <v>781</v>
      </c>
      <c r="C495" s="138">
        <v>0.67930000000000001</v>
      </c>
      <c r="D495" s="138">
        <v>0.3498</v>
      </c>
      <c r="E495" s="138">
        <v>0.82430000000000003</v>
      </c>
      <c r="F495" s="138">
        <v>1.6109</v>
      </c>
      <c r="G495" s="138">
        <v>3.1638999999999999</v>
      </c>
      <c r="H495" s="138">
        <v>1.2758</v>
      </c>
      <c r="I495" s="138">
        <v>233</v>
      </c>
      <c r="J495" s="138">
        <v>216</v>
      </c>
      <c r="K495" s="138">
        <v>196.5</v>
      </c>
      <c r="L495" s="138">
        <v>186.4</v>
      </c>
    </row>
    <row r="496" spans="1:12" hidden="1">
      <c r="A496" s="138" t="s">
        <v>782</v>
      </c>
      <c r="B496" s="138" t="s">
        <v>783</v>
      </c>
      <c r="C496" s="138">
        <v>1.0207999999999999</v>
      </c>
      <c r="D496" s="138">
        <v>0.33019999999999999</v>
      </c>
      <c r="E496" s="138">
        <v>1.4723999999999999</v>
      </c>
      <c r="F496" s="138">
        <v>1.3996</v>
      </c>
      <c r="G496" s="138">
        <v>3.0621999999999998</v>
      </c>
      <c r="H496" s="138">
        <v>1.2589999999999999</v>
      </c>
      <c r="I496" s="138">
        <v>176</v>
      </c>
      <c r="J496" s="138">
        <v>176</v>
      </c>
      <c r="K496" s="138">
        <v>243</v>
      </c>
      <c r="L496" s="138">
        <v>0</v>
      </c>
    </row>
    <row r="497" spans="1:12" hidden="1">
      <c r="A497" s="138" t="s">
        <v>784</v>
      </c>
      <c r="B497" s="138" t="s">
        <v>785</v>
      </c>
      <c r="C497" s="138">
        <v>0.67930000000000001</v>
      </c>
      <c r="D497" s="138">
        <v>0.3498</v>
      </c>
      <c r="E497" s="138">
        <v>0.82430000000000003</v>
      </c>
      <c r="F497" s="138">
        <v>1.6109</v>
      </c>
      <c r="G497" s="138">
        <v>3.1638999999999999</v>
      </c>
      <c r="H497" s="138">
        <v>1.2758</v>
      </c>
      <c r="I497" s="138">
        <v>233</v>
      </c>
      <c r="J497" s="138">
        <v>216</v>
      </c>
      <c r="K497" s="138">
        <v>196.5</v>
      </c>
      <c r="L497" s="138">
        <v>186.4</v>
      </c>
    </row>
    <row r="498" spans="1:12" hidden="1">
      <c r="A498" s="138" t="s">
        <v>786</v>
      </c>
      <c r="B498" s="138" t="s">
        <v>787</v>
      </c>
      <c r="C498" s="138">
        <v>0.43469999999999998</v>
      </c>
      <c r="D498" s="138">
        <v>0.33550000000000002</v>
      </c>
      <c r="E498" s="138">
        <v>0.57979999999999998</v>
      </c>
      <c r="F498" s="138">
        <v>1.5966</v>
      </c>
      <c r="G498" s="138">
        <v>3.3008999999999999</v>
      </c>
      <c r="H498" s="138">
        <v>1.2974000000000001</v>
      </c>
      <c r="I498" s="138">
        <v>306</v>
      </c>
      <c r="J498" s="138">
        <v>282.5</v>
      </c>
      <c r="K498" s="138">
        <v>256.5</v>
      </c>
      <c r="L498" s="138">
        <v>244.8</v>
      </c>
    </row>
    <row r="499" spans="1:12" hidden="1">
      <c r="A499" s="138" t="s">
        <v>788</v>
      </c>
      <c r="B499" s="138" t="s">
        <v>789</v>
      </c>
      <c r="C499" s="138">
        <v>0.3019</v>
      </c>
      <c r="D499" s="138">
        <v>0.32429999999999998</v>
      </c>
      <c r="E499" s="138">
        <v>0.44690000000000002</v>
      </c>
      <c r="F499" s="138">
        <v>1.5853999999999999</v>
      </c>
      <c r="G499" s="138">
        <v>3.4165000000000001</v>
      </c>
      <c r="H499" s="138">
        <v>1.3149</v>
      </c>
      <c r="I499" s="138">
        <v>381</v>
      </c>
      <c r="J499" s="138">
        <v>351</v>
      </c>
      <c r="K499" s="138">
        <v>317</v>
      </c>
      <c r="L499" s="138">
        <v>304.8</v>
      </c>
    </row>
    <row r="500" spans="1:12" hidden="1">
      <c r="A500" s="138" t="s">
        <v>790</v>
      </c>
      <c r="B500" s="138" t="s">
        <v>791</v>
      </c>
      <c r="C500" s="138">
        <v>0.27100000000000002</v>
      </c>
      <c r="D500" s="138">
        <v>0.32069999999999999</v>
      </c>
      <c r="E500" s="138">
        <v>0.41599999999999998</v>
      </c>
      <c r="F500" s="138">
        <v>1.5818000000000001</v>
      </c>
      <c r="G500" s="138">
        <v>3.4557000000000002</v>
      </c>
      <c r="H500" s="138">
        <v>1.3206</v>
      </c>
      <c r="I500" s="138">
        <v>407</v>
      </c>
      <c r="J500" s="138">
        <v>374.5</v>
      </c>
      <c r="K500" s="138">
        <v>338</v>
      </c>
      <c r="L500" s="138">
        <v>325.60000000000002</v>
      </c>
    </row>
    <row r="501" spans="1:12" hidden="1">
      <c r="A501" s="138" t="s">
        <v>792</v>
      </c>
      <c r="B501" s="138" t="s">
        <v>793</v>
      </c>
      <c r="C501" s="138">
        <v>0.2472</v>
      </c>
      <c r="D501" s="138">
        <v>0.34279999999999999</v>
      </c>
      <c r="E501" s="138">
        <v>0.43180000000000002</v>
      </c>
      <c r="F501" s="138">
        <v>1.4992000000000001</v>
      </c>
      <c r="G501" s="138">
        <v>3.2334000000000001</v>
      </c>
      <c r="H501" s="138">
        <v>1.6380999999999999</v>
      </c>
      <c r="I501" s="138">
        <v>524</v>
      </c>
      <c r="J501" s="138">
        <v>492</v>
      </c>
      <c r="K501" s="138">
        <v>457</v>
      </c>
      <c r="L501" s="138">
        <v>419</v>
      </c>
    </row>
    <row r="502" spans="1:12" hidden="1">
      <c r="A502" s="138" t="s">
        <v>794</v>
      </c>
      <c r="B502" s="138" t="s">
        <v>795</v>
      </c>
      <c r="C502" s="138">
        <v>0.1857</v>
      </c>
      <c r="D502" s="138">
        <v>0.33379999999999999</v>
      </c>
      <c r="E502" s="138">
        <v>0.3705</v>
      </c>
      <c r="F502" s="138">
        <v>1.49</v>
      </c>
      <c r="G502" s="138">
        <v>3.3222999999999998</v>
      </c>
      <c r="H502" s="138">
        <v>1.6829000000000001</v>
      </c>
      <c r="I502" s="138">
        <v>629</v>
      </c>
      <c r="J502" s="138">
        <v>590</v>
      </c>
      <c r="K502" s="138">
        <v>548</v>
      </c>
      <c r="L502" s="138">
        <v>503.2</v>
      </c>
    </row>
    <row r="503" spans="1:12" hidden="1">
      <c r="A503" s="138" t="s">
        <v>796</v>
      </c>
      <c r="B503" s="138" t="s">
        <v>797</v>
      </c>
      <c r="C503" s="138">
        <v>0.2472</v>
      </c>
      <c r="D503" s="138">
        <v>0.34279999999999999</v>
      </c>
      <c r="E503" s="138">
        <v>0.43180000000000002</v>
      </c>
      <c r="F503" s="138">
        <v>1.4992000000000001</v>
      </c>
      <c r="G503" s="138">
        <v>3.2334000000000001</v>
      </c>
      <c r="H503" s="138">
        <v>1.6380999999999999</v>
      </c>
      <c r="I503" s="138">
        <v>524</v>
      </c>
      <c r="J503" s="138">
        <v>492</v>
      </c>
      <c r="K503" s="138">
        <v>457</v>
      </c>
      <c r="L503" s="138">
        <v>419</v>
      </c>
    </row>
    <row r="504" spans="1:12" hidden="1">
      <c r="A504" s="138" t="s">
        <v>798</v>
      </c>
      <c r="B504" s="138" t="s">
        <v>799</v>
      </c>
      <c r="C504" s="138">
        <v>0.49349999999999999</v>
      </c>
      <c r="D504" s="138">
        <v>0.33550000000000002</v>
      </c>
      <c r="E504" s="138">
        <v>0.63849999999999996</v>
      </c>
      <c r="F504" s="138">
        <v>1.5966</v>
      </c>
      <c r="G504" s="138">
        <v>3.3008999999999999</v>
      </c>
      <c r="H504" s="138">
        <v>1.2974000000000001</v>
      </c>
      <c r="I504" s="138">
        <v>270</v>
      </c>
      <c r="J504" s="138">
        <v>249</v>
      </c>
      <c r="K504" s="138">
        <v>226</v>
      </c>
      <c r="L504" s="138">
        <v>216</v>
      </c>
    </row>
    <row r="505" spans="1:12" hidden="1">
      <c r="A505" s="138" t="s">
        <v>800</v>
      </c>
      <c r="B505" s="138" t="s">
        <v>787</v>
      </c>
      <c r="C505" s="138">
        <v>0.43469999999999998</v>
      </c>
      <c r="D505" s="138">
        <v>0.33550000000000002</v>
      </c>
      <c r="E505" s="138">
        <v>0.57979999999999998</v>
      </c>
      <c r="F505" s="138">
        <v>1.5966</v>
      </c>
      <c r="G505" s="138">
        <v>3.3008999999999999</v>
      </c>
      <c r="H505" s="138">
        <v>1.2974000000000001</v>
      </c>
      <c r="I505" s="138">
        <v>306</v>
      </c>
      <c r="J505" s="138">
        <v>282.5</v>
      </c>
      <c r="K505" s="138">
        <v>256.5</v>
      </c>
      <c r="L505" s="138">
        <v>244.8</v>
      </c>
    </row>
    <row r="506" spans="1:12" hidden="1">
      <c r="A506" s="138" t="s">
        <v>801</v>
      </c>
      <c r="B506" s="138" t="s">
        <v>802</v>
      </c>
      <c r="C506" s="138">
        <v>0.3019</v>
      </c>
      <c r="D506" s="138">
        <v>0.32429999999999998</v>
      </c>
      <c r="E506" s="138">
        <v>0.44690000000000002</v>
      </c>
      <c r="F506" s="138">
        <v>1.5853999999999999</v>
      </c>
      <c r="G506" s="138">
        <v>3.4165000000000001</v>
      </c>
      <c r="H506" s="138">
        <v>1.3149</v>
      </c>
      <c r="I506" s="138">
        <v>381</v>
      </c>
      <c r="J506" s="138">
        <v>351</v>
      </c>
      <c r="K506" s="138">
        <v>317</v>
      </c>
      <c r="L506" s="138">
        <v>304.8</v>
      </c>
    </row>
    <row r="507" spans="1:12" hidden="1">
      <c r="A507" s="138" t="s">
        <v>803</v>
      </c>
      <c r="B507" s="138" t="s">
        <v>804</v>
      </c>
      <c r="C507" s="138">
        <v>0.93149999999999999</v>
      </c>
      <c r="D507" s="138">
        <v>0.37430000000000002</v>
      </c>
      <c r="E507" s="138">
        <v>1.0765</v>
      </c>
      <c r="F507" s="138">
        <v>1.6353</v>
      </c>
      <c r="G507" s="138">
        <v>2.9544999999999999</v>
      </c>
      <c r="H507" s="138">
        <v>1.2403999999999999</v>
      </c>
      <c r="I507" s="138">
        <v>180.5</v>
      </c>
      <c r="J507" s="138">
        <v>168</v>
      </c>
      <c r="K507" s="138">
        <v>153.5</v>
      </c>
      <c r="L507" s="138">
        <v>144.4</v>
      </c>
    </row>
    <row r="508" spans="1:12" hidden="1">
      <c r="A508" s="138" t="s">
        <v>805</v>
      </c>
      <c r="B508" s="138" t="s">
        <v>806</v>
      </c>
      <c r="C508" s="138">
        <v>0.93149999999999999</v>
      </c>
      <c r="D508" s="138">
        <v>0.37430000000000002</v>
      </c>
      <c r="E508" s="138">
        <v>1.0765</v>
      </c>
      <c r="F508" s="138">
        <v>1.6353</v>
      </c>
      <c r="G508" s="138">
        <v>2.9544999999999999</v>
      </c>
      <c r="H508" s="138">
        <v>1.2403999999999999</v>
      </c>
      <c r="I508" s="138">
        <v>180.5</v>
      </c>
      <c r="J508" s="138">
        <v>168</v>
      </c>
      <c r="K508" s="138">
        <v>153.5</v>
      </c>
      <c r="L508" s="138">
        <v>144.4</v>
      </c>
    </row>
    <row r="509" spans="1:12" hidden="1">
      <c r="A509" s="138" t="s">
        <v>807</v>
      </c>
      <c r="B509" s="138" t="s">
        <v>808</v>
      </c>
      <c r="C509" s="138">
        <v>0.98680000000000001</v>
      </c>
      <c r="D509" s="138">
        <v>0.34420000000000001</v>
      </c>
      <c r="E509" s="138">
        <v>1.4339</v>
      </c>
      <c r="F509" s="138">
        <v>1.4015</v>
      </c>
      <c r="G509" s="138">
        <v>2.9544999999999999</v>
      </c>
      <c r="H509" s="138">
        <v>1.2403999999999999</v>
      </c>
      <c r="I509" s="138">
        <v>171</v>
      </c>
      <c r="J509" s="138">
        <v>171</v>
      </c>
      <c r="K509" s="138">
        <v>234</v>
      </c>
      <c r="L509" s="138">
        <v>0</v>
      </c>
    </row>
    <row r="510" spans="1:12" hidden="1">
      <c r="A510" s="138" t="s">
        <v>809</v>
      </c>
      <c r="B510" s="138" t="s">
        <v>810</v>
      </c>
      <c r="C510" s="138">
        <v>1.2807999999999999</v>
      </c>
      <c r="D510" s="138">
        <v>0.35270000000000001</v>
      </c>
      <c r="E510" s="138">
        <v>1.714</v>
      </c>
      <c r="F510" s="138">
        <v>1.4978</v>
      </c>
      <c r="G510" s="138">
        <v>2.8464999999999998</v>
      </c>
      <c r="H510" s="138">
        <v>1.2210000000000001</v>
      </c>
      <c r="I510" s="138">
        <v>134</v>
      </c>
      <c r="J510" s="138">
        <v>134</v>
      </c>
      <c r="K510" s="138">
        <v>182</v>
      </c>
      <c r="L510" s="138">
        <v>0</v>
      </c>
    </row>
    <row r="511" spans="1:12" hidden="1">
      <c r="A511" s="138" t="s">
        <v>811</v>
      </c>
      <c r="B511" s="138" t="s">
        <v>812</v>
      </c>
      <c r="C511" s="138">
        <v>0.52480000000000004</v>
      </c>
      <c r="D511" s="138">
        <v>0.3236</v>
      </c>
      <c r="E511" s="138">
        <v>0.92320000000000002</v>
      </c>
      <c r="F511" s="138">
        <v>1.1638999999999999</v>
      </c>
      <c r="G511" s="138">
        <v>3.0918999999999999</v>
      </c>
      <c r="H511" s="138">
        <v>1.264</v>
      </c>
      <c r="I511" s="138">
        <v>241</v>
      </c>
      <c r="J511" s="138">
        <v>241</v>
      </c>
      <c r="K511" s="138">
        <v>333</v>
      </c>
      <c r="L511" s="138">
        <v>0</v>
      </c>
    </row>
    <row r="512" spans="1:12" hidden="1">
      <c r="A512" s="138" t="s">
        <v>813</v>
      </c>
      <c r="B512" s="138" t="s">
        <v>814</v>
      </c>
      <c r="C512" s="138">
        <v>0.35360000000000003</v>
      </c>
      <c r="D512" s="138">
        <v>0.34320000000000001</v>
      </c>
      <c r="E512" s="138">
        <v>0.49859999999999999</v>
      </c>
      <c r="F512" s="138">
        <v>1.6043000000000001</v>
      </c>
      <c r="G512" s="138">
        <v>3.2259000000000002</v>
      </c>
      <c r="H512" s="138">
        <v>1.2857000000000001</v>
      </c>
      <c r="I512" s="138">
        <v>332</v>
      </c>
      <c r="J512" s="138">
        <v>306.5</v>
      </c>
      <c r="K512" s="138">
        <v>278.5</v>
      </c>
      <c r="L512" s="138">
        <v>265.60000000000002</v>
      </c>
    </row>
    <row r="513" spans="1:12" hidden="1">
      <c r="A513" s="138" t="s">
        <v>815</v>
      </c>
      <c r="B513" s="138" t="s">
        <v>816</v>
      </c>
      <c r="C513" s="138">
        <v>0.55079999999999996</v>
      </c>
      <c r="D513" s="138">
        <v>0.35780000000000001</v>
      </c>
      <c r="E513" s="138">
        <v>0.69579999999999997</v>
      </c>
      <c r="F513" s="138">
        <v>1.6189</v>
      </c>
      <c r="G513" s="138">
        <v>3.0918999999999999</v>
      </c>
      <c r="H513" s="138">
        <v>1.264</v>
      </c>
      <c r="I513" s="138">
        <v>265.5</v>
      </c>
      <c r="J513" s="138">
        <v>246.5</v>
      </c>
      <c r="K513" s="138">
        <v>224.5</v>
      </c>
      <c r="L513" s="138">
        <v>212.4</v>
      </c>
    </row>
    <row r="514" spans="1:12" hidden="1">
      <c r="A514" s="138" t="s">
        <v>817</v>
      </c>
      <c r="B514" s="138" t="s">
        <v>818</v>
      </c>
      <c r="C514" s="138">
        <v>1.1104000000000001</v>
      </c>
      <c r="D514" s="138">
        <v>0.36130000000000001</v>
      </c>
      <c r="E514" s="138">
        <v>1.2554000000000001</v>
      </c>
      <c r="F514" s="138">
        <v>1.6224000000000001</v>
      </c>
      <c r="G514" s="138">
        <v>3.0621999999999998</v>
      </c>
      <c r="H514" s="138">
        <v>1.2589999999999999</v>
      </c>
      <c r="I514" s="138">
        <v>166.5</v>
      </c>
      <c r="J514" s="138">
        <v>155</v>
      </c>
      <c r="K514" s="138">
        <v>141</v>
      </c>
      <c r="L514" s="138">
        <v>133.19999999999999</v>
      </c>
    </row>
    <row r="515" spans="1:12" hidden="1">
      <c r="A515" s="138" t="s">
        <v>819</v>
      </c>
      <c r="B515" s="138" t="s">
        <v>820</v>
      </c>
      <c r="C515" s="138">
        <v>0.79210000000000003</v>
      </c>
      <c r="D515" s="138">
        <v>0.35</v>
      </c>
      <c r="E515" s="138">
        <v>0.97430000000000005</v>
      </c>
      <c r="F515" s="138">
        <v>1.5991</v>
      </c>
      <c r="G515" s="138">
        <v>3.1621999999999999</v>
      </c>
      <c r="H515" s="138">
        <v>1.5082</v>
      </c>
      <c r="I515" s="138">
        <v>205</v>
      </c>
      <c r="J515" s="138">
        <v>190</v>
      </c>
      <c r="K515" s="138">
        <v>173</v>
      </c>
      <c r="L515" s="138">
        <v>164</v>
      </c>
    </row>
    <row r="516" spans="1:12" hidden="1">
      <c r="A516" s="138" t="s">
        <v>821</v>
      </c>
      <c r="B516" s="138" t="s">
        <v>822</v>
      </c>
      <c r="C516" s="138">
        <v>0.2014</v>
      </c>
      <c r="D516" s="138">
        <v>0.32500000000000001</v>
      </c>
      <c r="E516" s="138">
        <v>0.34639999999999999</v>
      </c>
      <c r="F516" s="138">
        <v>1.5861000000000001</v>
      </c>
      <c r="G516" s="138">
        <v>3.4089999999999998</v>
      </c>
      <c r="H516" s="138">
        <v>1.3138000000000001</v>
      </c>
      <c r="I516" s="138">
        <v>488.5</v>
      </c>
      <c r="J516" s="138">
        <v>450</v>
      </c>
      <c r="K516" s="138">
        <v>406.5</v>
      </c>
      <c r="L516" s="138">
        <v>390.8</v>
      </c>
    </row>
    <row r="517" spans="1:12" hidden="1">
      <c r="A517" s="138" t="s">
        <v>823</v>
      </c>
      <c r="B517" s="138" t="s">
        <v>824</v>
      </c>
      <c r="C517" s="138">
        <v>0.35360000000000003</v>
      </c>
      <c r="D517" s="138">
        <v>0.34320000000000001</v>
      </c>
      <c r="E517" s="138">
        <v>0.49859999999999999</v>
      </c>
      <c r="F517" s="138">
        <v>1.6043000000000001</v>
      </c>
      <c r="G517" s="138">
        <v>3.2259000000000002</v>
      </c>
      <c r="H517" s="138">
        <v>1.2857000000000001</v>
      </c>
      <c r="I517" s="138">
        <v>332</v>
      </c>
      <c r="J517" s="138">
        <v>306.5</v>
      </c>
      <c r="K517" s="138">
        <v>278.5</v>
      </c>
      <c r="L517" s="138">
        <v>265.60000000000002</v>
      </c>
    </row>
    <row r="518" spans="1:12" hidden="1">
      <c r="A518" s="138" t="s">
        <v>825</v>
      </c>
      <c r="B518" s="138" t="s">
        <v>826</v>
      </c>
      <c r="C518" s="138">
        <v>0.49349999999999999</v>
      </c>
      <c r="D518" s="138">
        <v>0.33550000000000002</v>
      </c>
      <c r="E518" s="138">
        <v>0.63849999999999996</v>
      </c>
      <c r="F518" s="138">
        <v>1.5966</v>
      </c>
      <c r="G518" s="138">
        <v>3.3008999999999999</v>
      </c>
      <c r="H518" s="138">
        <v>1.2974000000000001</v>
      </c>
      <c r="I518" s="138">
        <v>270</v>
      </c>
      <c r="J518" s="138">
        <v>249</v>
      </c>
      <c r="K518" s="138">
        <v>226</v>
      </c>
      <c r="L518" s="138">
        <v>216</v>
      </c>
    </row>
    <row r="519" spans="1:12" hidden="1">
      <c r="A519" s="138" t="s">
        <v>827</v>
      </c>
      <c r="B519" s="138" t="s">
        <v>828</v>
      </c>
      <c r="C519" s="138">
        <v>0.55079999999999996</v>
      </c>
      <c r="D519" s="138">
        <v>0.35780000000000001</v>
      </c>
      <c r="E519" s="138">
        <v>0.69579999999999997</v>
      </c>
      <c r="F519" s="138">
        <v>1.6189</v>
      </c>
      <c r="G519" s="138">
        <v>3.0918999999999999</v>
      </c>
      <c r="H519" s="138">
        <v>1.264</v>
      </c>
      <c r="I519" s="138">
        <v>265.5</v>
      </c>
      <c r="J519" s="138">
        <v>246.5</v>
      </c>
      <c r="K519" s="138">
        <v>224.5</v>
      </c>
      <c r="L519" s="138">
        <v>212.4</v>
      </c>
    </row>
    <row r="520" spans="1:12" hidden="1">
      <c r="A520" s="138" t="s">
        <v>829</v>
      </c>
      <c r="B520" s="138" t="s">
        <v>830</v>
      </c>
      <c r="C520" s="138">
        <v>0.93149999999999999</v>
      </c>
      <c r="D520" s="138">
        <v>0.37430000000000002</v>
      </c>
      <c r="E520" s="138">
        <v>1.0765</v>
      </c>
      <c r="F520" s="138">
        <v>1.6353</v>
      </c>
      <c r="G520" s="138">
        <v>2.9544999999999999</v>
      </c>
      <c r="H520" s="138">
        <v>1.2403999999999999</v>
      </c>
      <c r="I520" s="138">
        <v>180.5</v>
      </c>
      <c r="J520" s="138">
        <v>168</v>
      </c>
      <c r="K520" s="138">
        <v>153.5</v>
      </c>
      <c r="L520" s="138">
        <v>144.4</v>
      </c>
    </row>
    <row r="521" spans="1:12" hidden="1">
      <c r="A521" s="138" t="s">
        <v>831</v>
      </c>
      <c r="B521" s="138" t="s">
        <v>832</v>
      </c>
      <c r="C521" s="138">
        <v>0.67930000000000001</v>
      </c>
      <c r="D521" s="138">
        <v>0.3498</v>
      </c>
      <c r="E521" s="138">
        <v>0.82430000000000003</v>
      </c>
      <c r="F521" s="138">
        <v>1.6109</v>
      </c>
      <c r="G521" s="138">
        <v>3.1638999999999999</v>
      </c>
      <c r="H521" s="138">
        <v>1.2758</v>
      </c>
      <c r="I521" s="138">
        <v>233</v>
      </c>
      <c r="J521" s="138">
        <v>216</v>
      </c>
      <c r="K521" s="138">
        <v>196.5</v>
      </c>
      <c r="L521" s="138">
        <v>186.4</v>
      </c>
    </row>
    <row r="522" spans="1:12" hidden="1">
      <c r="A522" s="138" t="s">
        <v>833</v>
      </c>
      <c r="B522" s="138" t="s">
        <v>834</v>
      </c>
      <c r="C522" s="138">
        <v>1.1336999999999999</v>
      </c>
      <c r="D522" s="138">
        <v>0.36130000000000001</v>
      </c>
      <c r="E522" s="138">
        <v>1.2786999999999999</v>
      </c>
      <c r="F522" s="138">
        <v>1.6224000000000001</v>
      </c>
      <c r="G522" s="138">
        <v>3.0621999999999998</v>
      </c>
      <c r="H522" s="138">
        <v>1.2589999999999999</v>
      </c>
      <c r="I522" s="138">
        <v>183.5</v>
      </c>
      <c r="J522" s="138">
        <v>170.5</v>
      </c>
      <c r="K522" s="138">
        <v>155</v>
      </c>
      <c r="L522" s="138">
        <v>146.80000000000001</v>
      </c>
    </row>
    <row r="523" spans="1:12" hidden="1">
      <c r="A523" s="138" t="s">
        <v>835</v>
      </c>
      <c r="B523" s="138" t="s">
        <v>836</v>
      </c>
      <c r="C523" s="138">
        <v>14.346</v>
      </c>
      <c r="D523" s="138">
        <v>0.40029999999999999</v>
      </c>
      <c r="E523" s="138">
        <v>14.49</v>
      </c>
      <c r="F523" s="138">
        <v>1.6558999999999999</v>
      </c>
      <c r="G523" s="138">
        <v>2.8389000000000002</v>
      </c>
      <c r="H523" s="138">
        <v>1.2196</v>
      </c>
      <c r="I523" s="138">
        <v>34.99</v>
      </c>
      <c r="J523" s="138">
        <v>34.99</v>
      </c>
      <c r="K523" s="138">
        <v>34.99</v>
      </c>
      <c r="L523" s="138">
        <v>27.99</v>
      </c>
    </row>
    <row r="524" spans="1:12" hidden="1">
      <c r="A524" s="138" t="s">
        <v>837</v>
      </c>
      <c r="B524" s="138" t="s">
        <v>838</v>
      </c>
      <c r="C524" s="138">
        <v>0.67930000000000001</v>
      </c>
      <c r="D524" s="138">
        <v>0.3498</v>
      </c>
      <c r="E524" s="138">
        <v>0.82430000000000003</v>
      </c>
      <c r="F524" s="138">
        <v>1.6109</v>
      </c>
      <c r="G524" s="138">
        <v>3.1638999999999999</v>
      </c>
      <c r="H524" s="138">
        <v>1.2758</v>
      </c>
      <c r="I524" s="138">
        <v>233</v>
      </c>
      <c r="J524" s="138">
        <v>216</v>
      </c>
      <c r="K524" s="138">
        <v>196.5</v>
      </c>
      <c r="L524" s="138">
        <v>186.4</v>
      </c>
    </row>
    <row r="525" spans="1:12" hidden="1">
      <c r="A525" s="138" t="s">
        <v>839</v>
      </c>
      <c r="B525" s="138" t="s">
        <v>840</v>
      </c>
      <c r="C525" s="138">
        <v>0.314</v>
      </c>
      <c r="D525" s="138">
        <v>0.32069999999999999</v>
      </c>
      <c r="E525" s="138">
        <v>0.45910000000000001</v>
      </c>
      <c r="F525" s="138">
        <v>1.5818000000000001</v>
      </c>
      <c r="G525" s="138">
        <v>3.4557000000000002</v>
      </c>
      <c r="H525" s="138">
        <v>1.3206</v>
      </c>
      <c r="I525" s="138">
        <v>402</v>
      </c>
      <c r="J525" s="138">
        <v>370</v>
      </c>
      <c r="K525" s="138">
        <v>334</v>
      </c>
      <c r="L525" s="138">
        <v>321.60000000000002</v>
      </c>
    </row>
    <row r="526" spans="1:12" hidden="1">
      <c r="A526" s="138" t="s">
        <v>841</v>
      </c>
      <c r="B526" s="138" t="s">
        <v>842</v>
      </c>
      <c r="C526" s="138">
        <v>0.2014</v>
      </c>
      <c r="D526" s="138">
        <v>0.32500000000000001</v>
      </c>
      <c r="E526" s="138">
        <v>0.34639999999999999</v>
      </c>
      <c r="F526" s="138">
        <v>1.5861000000000001</v>
      </c>
      <c r="G526" s="138">
        <v>3.4089999999999998</v>
      </c>
      <c r="H526" s="138">
        <v>1.3138000000000001</v>
      </c>
      <c r="I526" s="138">
        <v>488.5</v>
      </c>
      <c r="J526" s="138">
        <v>450</v>
      </c>
      <c r="K526" s="138">
        <v>406.5</v>
      </c>
      <c r="L526" s="138">
        <v>390.8</v>
      </c>
    </row>
    <row r="527" spans="1:12" hidden="1">
      <c r="A527" s="138" t="s">
        <v>843</v>
      </c>
      <c r="B527" s="138" t="s">
        <v>812</v>
      </c>
      <c r="C527" s="138">
        <v>0.55079999999999996</v>
      </c>
      <c r="D527" s="138">
        <v>0.35780000000000001</v>
      </c>
      <c r="E527" s="138">
        <v>0.69579999999999997</v>
      </c>
      <c r="F527" s="138">
        <v>1.6189</v>
      </c>
      <c r="G527" s="138">
        <v>3.0918999999999999</v>
      </c>
      <c r="H527" s="138">
        <v>1.264</v>
      </c>
      <c r="I527" s="138">
        <v>265.5</v>
      </c>
      <c r="J527" s="138">
        <v>246.5</v>
      </c>
      <c r="K527" s="138">
        <v>224.5</v>
      </c>
      <c r="L527" s="138">
        <v>212.4</v>
      </c>
    </row>
    <row r="528" spans="1:12" hidden="1">
      <c r="A528" s="138" t="s">
        <v>844</v>
      </c>
      <c r="B528" s="138" t="s">
        <v>845</v>
      </c>
      <c r="C528" s="138">
        <v>0.67930000000000001</v>
      </c>
      <c r="D528" s="138">
        <v>0.3498</v>
      </c>
      <c r="E528" s="138">
        <v>0.82430000000000003</v>
      </c>
      <c r="F528" s="138">
        <v>1.6109</v>
      </c>
      <c r="G528" s="138">
        <v>3.1638999999999999</v>
      </c>
      <c r="H528" s="138">
        <v>1.2758</v>
      </c>
      <c r="I528" s="138">
        <v>233</v>
      </c>
      <c r="J528" s="138">
        <v>216</v>
      </c>
      <c r="K528" s="138">
        <v>196.5</v>
      </c>
      <c r="L528" s="138">
        <v>186.4</v>
      </c>
    </row>
    <row r="529" spans="1:12" hidden="1">
      <c r="A529" s="138" t="s">
        <v>846</v>
      </c>
      <c r="B529" s="138" t="s">
        <v>847</v>
      </c>
      <c r="C529" s="138">
        <v>0.49909999999999999</v>
      </c>
      <c r="D529" s="138">
        <v>0.33989999999999998</v>
      </c>
      <c r="E529" s="138">
        <v>0.64410000000000001</v>
      </c>
      <c r="F529" s="138">
        <v>1.601</v>
      </c>
      <c r="G529" s="138">
        <v>3.2570999999999999</v>
      </c>
      <c r="H529" s="138">
        <v>1.2907</v>
      </c>
      <c r="I529" s="138">
        <v>283</v>
      </c>
      <c r="J529" s="138">
        <v>262</v>
      </c>
      <c r="K529" s="138">
        <v>237.5</v>
      </c>
      <c r="L529" s="138">
        <v>226.4</v>
      </c>
    </row>
    <row r="530" spans="1:12" hidden="1">
      <c r="A530" s="138" t="s">
        <v>848</v>
      </c>
      <c r="B530" s="138" t="s">
        <v>849</v>
      </c>
      <c r="C530" s="138">
        <v>0.2014</v>
      </c>
      <c r="D530" s="138">
        <v>0.32500000000000001</v>
      </c>
      <c r="E530" s="138">
        <v>0.34639999999999999</v>
      </c>
      <c r="F530" s="138">
        <v>1.5861000000000001</v>
      </c>
      <c r="G530" s="138">
        <v>3.4089999999999998</v>
      </c>
      <c r="H530" s="138">
        <v>1.3138000000000001</v>
      </c>
      <c r="I530" s="138">
        <v>488.5</v>
      </c>
      <c r="J530" s="138">
        <v>450</v>
      </c>
      <c r="K530" s="138">
        <v>406.5</v>
      </c>
      <c r="L530" s="138">
        <v>390.8</v>
      </c>
    </row>
    <row r="531" spans="1:12" hidden="1">
      <c r="A531" s="138" t="s">
        <v>850</v>
      </c>
      <c r="B531" s="138" t="s">
        <v>851</v>
      </c>
      <c r="C531" s="138">
        <v>1.4448000000000001</v>
      </c>
      <c r="D531" s="138">
        <v>0.38829999999999998</v>
      </c>
      <c r="E531" s="138">
        <v>1.5898000000000001</v>
      </c>
      <c r="F531" s="138">
        <v>1.6494</v>
      </c>
      <c r="G531" s="138">
        <v>2.8464999999999998</v>
      </c>
      <c r="H531" s="138">
        <v>1.2210000000000001</v>
      </c>
      <c r="I531" s="138">
        <v>154</v>
      </c>
      <c r="J531" s="138">
        <v>142.5</v>
      </c>
      <c r="K531" s="138">
        <v>131</v>
      </c>
      <c r="L531" s="138">
        <v>123.2</v>
      </c>
    </row>
    <row r="532" spans="1:12" hidden="1">
      <c r="A532" s="138" t="s">
        <v>852</v>
      </c>
      <c r="B532" s="138" t="s">
        <v>842</v>
      </c>
      <c r="C532" s="138">
        <v>0.2014</v>
      </c>
      <c r="D532" s="138">
        <v>0.32500000000000001</v>
      </c>
      <c r="E532" s="138">
        <v>0.34639999999999999</v>
      </c>
      <c r="F532" s="138">
        <v>1.5861000000000001</v>
      </c>
      <c r="G532" s="138">
        <v>3.4089999999999998</v>
      </c>
      <c r="H532" s="138">
        <v>1.3138000000000001</v>
      </c>
      <c r="I532" s="138">
        <v>488.5</v>
      </c>
      <c r="J532" s="138">
        <v>450</v>
      </c>
      <c r="K532" s="138">
        <v>406.5</v>
      </c>
      <c r="L532" s="138">
        <v>390.8</v>
      </c>
    </row>
    <row r="533" spans="1:12" hidden="1">
      <c r="A533" s="138" t="s">
        <v>853</v>
      </c>
      <c r="B533" s="138" t="s">
        <v>854</v>
      </c>
      <c r="C533" s="138">
        <v>0.2014</v>
      </c>
      <c r="D533" s="138">
        <v>0.32500000000000001</v>
      </c>
      <c r="E533" s="138">
        <v>0.34639999999999999</v>
      </c>
      <c r="F533" s="138">
        <v>1.5861000000000001</v>
      </c>
      <c r="G533" s="138">
        <v>3.4089999999999998</v>
      </c>
      <c r="H533" s="138">
        <v>1.3138000000000001</v>
      </c>
      <c r="I533" s="138">
        <v>488.5</v>
      </c>
      <c r="J533" s="138">
        <v>450</v>
      </c>
      <c r="K533" s="138">
        <v>406.5</v>
      </c>
      <c r="L533" s="138">
        <v>390.8</v>
      </c>
    </row>
    <row r="534" spans="1:12" hidden="1">
      <c r="A534" s="138" t="s">
        <v>855</v>
      </c>
      <c r="B534" s="138" t="s">
        <v>856</v>
      </c>
      <c r="C534" s="138">
        <v>0.5323</v>
      </c>
      <c r="D534" s="138">
        <v>0.35620000000000002</v>
      </c>
      <c r="E534" s="138">
        <v>0.67730000000000001</v>
      </c>
      <c r="F534" s="138">
        <v>1.6173</v>
      </c>
      <c r="G534" s="138">
        <v>3.1063999999999998</v>
      </c>
      <c r="H534" s="138">
        <v>1.2664</v>
      </c>
      <c r="I534" s="138">
        <v>281.5</v>
      </c>
      <c r="J534" s="138">
        <v>261</v>
      </c>
      <c r="K534" s="138">
        <v>237.5</v>
      </c>
      <c r="L534" s="138">
        <v>225.2</v>
      </c>
    </row>
    <row r="535" spans="1:12" hidden="1">
      <c r="A535" s="138" t="s">
        <v>857</v>
      </c>
      <c r="B535" s="138" t="s">
        <v>858</v>
      </c>
      <c r="C535" s="138">
        <v>11.638999999999999</v>
      </c>
      <c r="D535" s="138">
        <v>0.3775</v>
      </c>
      <c r="E535" s="138">
        <v>11.831</v>
      </c>
      <c r="F535" s="138">
        <v>1.6229</v>
      </c>
      <c r="G535" s="138">
        <v>2.9388999999999998</v>
      </c>
      <c r="H535" s="138">
        <v>1.4619</v>
      </c>
      <c r="I535" s="138">
        <v>52.49</v>
      </c>
      <c r="J535" s="138">
        <v>52.49</v>
      </c>
      <c r="K535" s="138">
        <v>52.49</v>
      </c>
      <c r="L535" s="138">
        <v>41.99</v>
      </c>
    </row>
    <row r="536" spans="1:12" hidden="1">
      <c r="A536" s="138" t="s">
        <v>859</v>
      </c>
      <c r="B536" s="138" t="s">
        <v>860</v>
      </c>
      <c r="C536" s="138">
        <v>0.67930000000000001</v>
      </c>
      <c r="D536" s="138">
        <v>0.3498</v>
      </c>
      <c r="E536" s="138">
        <v>0.82430000000000003</v>
      </c>
      <c r="F536" s="138">
        <v>1.6109</v>
      </c>
      <c r="G536" s="138">
        <v>3.1638999999999999</v>
      </c>
      <c r="H536" s="138">
        <v>1.2758</v>
      </c>
      <c r="I536" s="138">
        <v>233</v>
      </c>
      <c r="J536" s="138">
        <v>216</v>
      </c>
      <c r="K536" s="138">
        <v>196.5</v>
      </c>
      <c r="L536" s="138">
        <v>186.4</v>
      </c>
    </row>
    <row r="537" spans="1:12" hidden="1">
      <c r="A537" s="138" t="s">
        <v>861</v>
      </c>
      <c r="B537" s="138" t="s">
        <v>862</v>
      </c>
      <c r="C537" s="138">
        <v>0.67930000000000001</v>
      </c>
      <c r="D537" s="138">
        <v>0.3498</v>
      </c>
      <c r="E537" s="138">
        <v>0.82430000000000003</v>
      </c>
      <c r="F537" s="138">
        <v>1.6109</v>
      </c>
      <c r="G537" s="138">
        <v>3.1638999999999999</v>
      </c>
      <c r="H537" s="138">
        <v>1.2758</v>
      </c>
      <c r="I537" s="138">
        <v>233</v>
      </c>
      <c r="J537" s="138">
        <v>216</v>
      </c>
      <c r="K537" s="138">
        <v>196.5</v>
      </c>
      <c r="L537" s="138">
        <v>186.4</v>
      </c>
    </row>
    <row r="538" spans="1:12" hidden="1">
      <c r="A538" s="138" t="s">
        <v>863</v>
      </c>
      <c r="B538" s="138" t="s">
        <v>864</v>
      </c>
      <c r="C538" s="138">
        <v>0.51590000000000003</v>
      </c>
      <c r="D538" s="138">
        <v>0.3039</v>
      </c>
      <c r="E538" s="138">
        <v>0.92230000000000001</v>
      </c>
      <c r="F538" s="138">
        <v>1.1324000000000001</v>
      </c>
      <c r="G538" s="138">
        <v>3.3008999999999999</v>
      </c>
      <c r="H538" s="138">
        <v>1.2974000000000001</v>
      </c>
      <c r="I538" s="138">
        <v>288</v>
      </c>
      <c r="J538" s="138">
        <v>288</v>
      </c>
      <c r="K538" s="138">
        <v>403</v>
      </c>
      <c r="L538" s="138">
        <v>0</v>
      </c>
    </row>
    <row r="539" spans="1:12" hidden="1">
      <c r="A539" s="138" t="s">
        <v>865</v>
      </c>
      <c r="B539" s="138" t="s">
        <v>866</v>
      </c>
      <c r="C539" s="138">
        <v>0.35780000000000001</v>
      </c>
      <c r="D539" s="138">
        <v>0.29249999999999998</v>
      </c>
      <c r="E539" s="138">
        <v>0.69710000000000005</v>
      </c>
      <c r="F539" s="138">
        <v>1.0236000000000001</v>
      </c>
      <c r="G539" s="138">
        <v>0</v>
      </c>
      <c r="H539" s="138">
        <v>0</v>
      </c>
      <c r="I539" s="138">
        <v>358</v>
      </c>
      <c r="J539" s="138">
        <v>358</v>
      </c>
      <c r="K539" s="138">
        <v>504</v>
      </c>
      <c r="L539" s="138">
        <v>0</v>
      </c>
    </row>
    <row r="540" spans="1:12" hidden="1">
      <c r="A540" s="138" t="s">
        <v>867</v>
      </c>
      <c r="B540" s="138" t="s">
        <v>868</v>
      </c>
      <c r="C540" s="138">
        <v>0.31769999999999998</v>
      </c>
      <c r="D540" s="138">
        <v>0.32090000000000002</v>
      </c>
      <c r="E540" s="138">
        <v>0.5</v>
      </c>
      <c r="F540" s="138">
        <v>1.57</v>
      </c>
      <c r="G540" s="138">
        <v>3.4535999999999998</v>
      </c>
      <c r="H540" s="138">
        <v>1.5712999999999999</v>
      </c>
      <c r="I540" s="138">
        <v>354</v>
      </c>
      <c r="J540" s="138">
        <v>326</v>
      </c>
      <c r="K540" s="138">
        <v>294.5</v>
      </c>
      <c r="L540" s="138">
        <v>283.2</v>
      </c>
    </row>
    <row r="541" spans="1:12" hidden="1">
      <c r="A541" s="138" t="s">
        <v>869</v>
      </c>
      <c r="B541" s="138" t="s">
        <v>870</v>
      </c>
      <c r="C541" s="138">
        <v>0.30349999999999999</v>
      </c>
      <c r="D541" s="138">
        <v>0.25669999999999998</v>
      </c>
      <c r="E541" s="138">
        <v>0</v>
      </c>
      <c r="F541" s="138">
        <v>0</v>
      </c>
      <c r="G541" s="138">
        <v>0</v>
      </c>
      <c r="H541" s="138">
        <v>0</v>
      </c>
      <c r="I541" s="138">
        <v>330</v>
      </c>
      <c r="J541" s="138">
        <v>0</v>
      </c>
      <c r="K541" s="138">
        <v>0</v>
      </c>
      <c r="L541" s="138">
        <v>0</v>
      </c>
    </row>
    <row r="542" spans="1:12" hidden="1">
      <c r="A542" s="138" t="s">
        <v>871</v>
      </c>
      <c r="B542" s="138" t="s">
        <v>872</v>
      </c>
      <c r="C542" s="138">
        <v>0.24709999999999999</v>
      </c>
      <c r="D542" s="138">
        <v>0.3125</v>
      </c>
      <c r="E542" s="138">
        <v>0.39219999999999999</v>
      </c>
      <c r="F542" s="138">
        <v>1.5736000000000001</v>
      </c>
      <c r="G542" s="138">
        <v>3.5482999999999998</v>
      </c>
      <c r="H542" s="138">
        <v>1.3339000000000001</v>
      </c>
      <c r="I542" s="138">
        <v>465</v>
      </c>
      <c r="J542" s="138">
        <v>427</v>
      </c>
      <c r="K542" s="138">
        <v>384</v>
      </c>
      <c r="L542" s="138">
        <v>372</v>
      </c>
    </row>
    <row r="543" spans="1:12" hidden="1">
      <c r="A543" s="138" t="s">
        <v>873</v>
      </c>
      <c r="B543" s="138" t="s">
        <v>874</v>
      </c>
      <c r="C543" s="138">
        <v>0.97819999999999996</v>
      </c>
      <c r="D543" s="138">
        <v>0.36130000000000001</v>
      </c>
      <c r="E543" s="138">
        <v>1.1232</v>
      </c>
      <c r="F543" s="138">
        <v>1.6224000000000001</v>
      </c>
      <c r="G543" s="138">
        <v>3.0621999999999998</v>
      </c>
      <c r="H543" s="138">
        <v>1.2589999999999999</v>
      </c>
      <c r="I543" s="138">
        <v>186.5</v>
      </c>
      <c r="J543" s="138">
        <v>173</v>
      </c>
      <c r="K543" s="138">
        <v>158</v>
      </c>
      <c r="L543" s="138">
        <v>177.18</v>
      </c>
    </row>
    <row r="544" spans="1:12" hidden="1">
      <c r="A544" s="138" t="s">
        <v>875</v>
      </c>
      <c r="B544" s="138" t="s">
        <v>876</v>
      </c>
      <c r="C544" s="138">
        <v>1.1104000000000001</v>
      </c>
      <c r="D544" s="138">
        <v>0.36130000000000001</v>
      </c>
      <c r="E544" s="138">
        <v>1.2554000000000001</v>
      </c>
      <c r="F544" s="138">
        <v>1.6224000000000001</v>
      </c>
      <c r="G544" s="138">
        <v>3.0621999999999998</v>
      </c>
      <c r="H544" s="138">
        <v>1.2589999999999999</v>
      </c>
      <c r="I544" s="138">
        <v>166.5</v>
      </c>
      <c r="J544" s="138">
        <v>155</v>
      </c>
      <c r="K544" s="138">
        <v>141</v>
      </c>
      <c r="L544" s="138">
        <v>158.18</v>
      </c>
    </row>
    <row r="545" spans="1:12" hidden="1">
      <c r="A545" s="138" t="s">
        <v>877</v>
      </c>
      <c r="B545" s="138" t="s">
        <v>878</v>
      </c>
      <c r="C545" s="138">
        <v>0.24709999999999999</v>
      </c>
      <c r="D545" s="138">
        <v>0.3125</v>
      </c>
      <c r="E545" s="138">
        <v>0.39219999999999999</v>
      </c>
      <c r="F545" s="138">
        <v>1.5736000000000001</v>
      </c>
      <c r="G545" s="138">
        <v>3.5482999999999998</v>
      </c>
      <c r="H545" s="138">
        <v>1.3339000000000001</v>
      </c>
      <c r="I545" s="138">
        <v>465</v>
      </c>
      <c r="J545" s="138">
        <v>427</v>
      </c>
      <c r="K545" s="138">
        <v>384</v>
      </c>
      <c r="L545" s="138">
        <v>372</v>
      </c>
    </row>
    <row r="546" spans="1:12" hidden="1">
      <c r="A546" s="138" t="s">
        <v>879</v>
      </c>
      <c r="B546" s="138" t="s">
        <v>880</v>
      </c>
      <c r="C546" s="138">
        <v>0.2014</v>
      </c>
      <c r="D546" s="138">
        <v>0.32500000000000001</v>
      </c>
      <c r="E546" s="138">
        <v>0.34639999999999999</v>
      </c>
      <c r="F546" s="138">
        <v>1.5861000000000001</v>
      </c>
      <c r="G546" s="138">
        <v>3.4089999999999998</v>
      </c>
      <c r="H546" s="138">
        <v>1.3138000000000001</v>
      </c>
      <c r="I546" s="138">
        <v>488.5</v>
      </c>
      <c r="J546" s="138">
        <v>450</v>
      </c>
      <c r="K546" s="138">
        <v>406.5</v>
      </c>
      <c r="L546" s="138">
        <v>390.8</v>
      </c>
    </row>
    <row r="547" spans="1:12" hidden="1">
      <c r="A547" s="138" t="s">
        <v>881</v>
      </c>
      <c r="B547" s="138" t="s">
        <v>882</v>
      </c>
      <c r="C547" s="138">
        <v>0.3019</v>
      </c>
      <c r="D547" s="138">
        <v>0.32429999999999998</v>
      </c>
      <c r="E547" s="138">
        <v>0.44690000000000002</v>
      </c>
      <c r="F547" s="138">
        <v>1.5853999999999999</v>
      </c>
      <c r="G547" s="138">
        <v>3.4165000000000001</v>
      </c>
      <c r="H547" s="138">
        <v>1.3149</v>
      </c>
      <c r="I547" s="138">
        <v>381</v>
      </c>
      <c r="J547" s="138">
        <v>351</v>
      </c>
      <c r="K547" s="138">
        <v>317</v>
      </c>
      <c r="L547" s="138">
        <v>304.8</v>
      </c>
    </row>
    <row r="548" spans="1:12" hidden="1">
      <c r="A548" s="138" t="s">
        <v>883</v>
      </c>
      <c r="B548" s="138" t="s">
        <v>884</v>
      </c>
      <c r="C548" s="138">
        <v>1.4448000000000001</v>
      </c>
      <c r="D548" s="138">
        <v>0.38829999999999998</v>
      </c>
      <c r="E548" s="138">
        <v>1.5898000000000001</v>
      </c>
      <c r="F548" s="138">
        <v>1.6494</v>
      </c>
      <c r="G548" s="138">
        <v>2.8464999999999998</v>
      </c>
      <c r="H548" s="138">
        <v>1.2210000000000001</v>
      </c>
      <c r="I548" s="138">
        <v>154</v>
      </c>
      <c r="J548" s="138">
        <v>142.5</v>
      </c>
      <c r="K548" s="138">
        <v>131</v>
      </c>
      <c r="L548" s="138">
        <v>123.2</v>
      </c>
    </row>
    <row r="549" spans="1:12" hidden="1">
      <c r="A549" s="138" t="s">
        <v>885</v>
      </c>
      <c r="B549" s="138" t="s">
        <v>886</v>
      </c>
      <c r="C549" s="138">
        <v>0.3019</v>
      </c>
      <c r="D549" s="138">
        <v>0.32429999999999998</v>
      </c>
      <c r="E549" s="138">
        <v>0.44690000000000002</v>
      </c>
      <c r="F549" s="138">
        <v>1.5853999999999999</v>
      </c>
      <c r="G549" s="138">
        <v>3.4165000000000001</v>
      </c>
      <c r="H549" s="138">
        <v>1.3149</v>
      </c>
      <c r="I549" s="138">
        <v>381</v>
      </c>
      <c r="J549" s="138">
        <v>351</v>
      </c>
      <c r="K549" s="138">
        <v>317</v>
      </c>
      <c r="L549" s="138">
        <v>304.8</v>
      </c>
    </row>
    <row r="550" spans="1:12" hidden="1">
      <c r="A550" s="138" t="s">
        <v>887</v>
      </c>
      <c r="B550" s="138" t="s">
        <v>888</v>
      </c>
      <c r="C550" s="138">
        <v>1.4448000000000001</v>
      </c>
      <c r="D550" s="138">
        <v>0.38829999999999998</v>
      </c>
      <c r="E550" s="138">
        <v>1.5898000000000001</v>
      </c>
      <c r="F550" s="138">
        <v>1.6494</v>
      </c>
      <c r="G550" s="138">
        <v>2.8464999999999998</v>
      </c>
      <c r="H550" s="138">
        <v>1.2210000000000001</v>
      </c>
      <c r="I550" s="138">
        <v>154</v>
      </c>
      <c r="J550" s="138">
        <v>142.5</v>
      </c>
      <c r="K550" s="138">
        <v>131</v>
      </c>
      <c r="L550" s="138">
        <v>123.2</v>
      </c>
    </row>
    <row r="551" spans="1:12" hidden="1">
      <c r="A551" s="138" t="s">
        <v>889</v>
      </c>
      <c r="B551" s="138" t="s">
        <v>890</v>
      </c>
      <c r="C551" s="138">
        <v>14.346</v>
      </c>
      <c r="D551" s="138">
        <v>0.40029999999999999</v>
      </c>
      <c r="E551" s="138">
        <v>14.49</v>
      </c>
      <c r="F551" s="138">
        <v>1.6558999999999999</v>
      </c>
      <c r="G551" s="138">
        <v>2.8389000000000002</v>
      </c>
      <c r="H551" s="138">
        <v>1.2196</v>
      </c>
      <c r="I551" s="138">
        <v>34.99</v>
      </c>
      <c r="J551" s="138">
        <v>34.99</v>
      </c>
      <c r="K551" s="138">
        <v>34.99</v>
      </c>
      <c r="L551" s="138">
        <v>27.99</v>
      </c>
    </row>
    <row r="552" spans="1:12" hidden="1">
      <c r="A552" s="138" t="s">
        <v>891</v>
      </c>
      <c r="B552" s="138" t="s">
        <v>892</v>
      </c>
      <c r="C552" s="138">
        <v>0.2472</v>
      </c>
      <c r="D552" s="138">
        <v>0.34279999999999999</v>
      </c>
      <c r="E552" s="138">
        <v>0.43180000000000002</v>
      </c>
      <c r="F552" s="138">
        <v>1.4992000000000001</v>
      </c>
      <c r="G552" s="138">
        <v>3.2334000000000001</v>
      </c>
      <c r="H552" s="138">
        <v>1.6380999999999999</v>
      </c>
      <c r="I552" s="138">
        <v>524</v>
      </c>
      <c r="J552" s="138">
        <v>492</v>
      </c>
      <c r="K552" s="138">
        <v>457</v>
      </c>
      <c r="L552" s="138">
        <v>419</v>
      </c>
    </row>
    <row r="553" spans="1:12" hidden="1">
      <c r="A553" s="138" t="s">
        <v>893</v>
      </c>
      <c r="B553" s="138" t="s">
        <v>894</v>
      </c>
      <c r="C553" s="138">
        <v>0.5323</v>
      </c>
      <c r="D553" s="138">
        <v>0.35620000000000002</v>
      </c>
      <c r="E553" s="138">
        <v>0.67730000000000001</v>
      </c>
      <c r="F553" s="138">
        <v>1.6173</v>
      </c>
      <c r="G553" s="138">
        <v>3.1063999999999998</v>
      </c>
      <c r="H553" s="138">
        <v>1.2664</v>
      </c>
      <c r="I553" s="138">
        <v>281.5</v>
      </c>
      <c r="J553" s="138">
        <v>261</v>
      </c>
      <c r="K553" s="138">
        <v>237.5</v>
      </c>
      <c r="L553" s="138">
        <v>225.2</v>
      </c>
    </row>
    <row r="554" spans="1:12" hidden="1">
      <c r="A554" s="138" t="s">
        <v>895</v>
      </c>
      <c r="B554" s="138" t="s">
        <v>896</v>
      </c>
      <c r="C554" s="138">
        <v>0.93149999999999999</v>
      </c>
      <c r="D554" s="138">
        <v>0.37430000000000002</v>
      </c>
      <c r="E554" s="138">
        <v>1.0765</v>
      </c>
      <c r="F554" s="138">
        <v>1.6353</v>
      </c>
      <c r="G554" s="138">
        <v>2.9544999999999999</v>
      </c>
      <c r="H554" s="138">
        <v>1.2403999999999999</v>
      </c>
      <c r="I554" s="138">
        <v>180.5</v>
      </c>
      <c r="J554" s="138">
        <v>168</v>
      </c>
      <c r="K554" s="138">
        <v>153.5</v>
      </c>
      <c r="L554" s="138">
        <v>171.48</v>
      </c>
    </row>
    <row r="555" spans="1:12" hidden="1">
      <c r="A555" s="138" t="s">
        <v>897</v>
      </c>
      <c r="B555" s="138" t="s">
        <v>898</v>
      </c>
      <c r="C555" s="138">
        <v>0.67930000000000001</v>
      </c>
      <c r="D555" s="138">
        <v>0.3498</v>
      </c>
      <c r="E555" s="138">
        <v>0.82430000000000003</v>
      </c>
      <c r="F555" s="138">
        <v>1.6109</v>
      </c>
      <c r="G555" s="138">
        <v>3.1638999999999999</v>
      </c>
      <c r="H555" s="138">
        <v>1.2758</v>
      </c>
      <c r="I555" s="138">
        <v>233</v>
      </c>
      <c r="J555" s="138">
        <v>216</v>
      </c>
      <c r="K555" s="138">
        <v>196.5</v>
      </c>
      <c r="L555" s="138">
        <v>186.4</v>
      </c>
    </row>
    <row r="556" spans="1:12" hidden="1">
      <c r="A556" s="138" t="s">
        <v>899</v>
      </c>
      <c r="B556" s="138" t="s">
        <v>900</v>
      </c>
      <c r="C556" s="138">
        <v>0.2472</v>
      </c>
      <c r="D556" s="138">
        <v>0.34279999999999999</v>
      </c>
      <c r="E556" s="138">
        <v>0.43180000000000002</v>
      </c>
      <c r="F556" s="138">
        <v>1.4992000000000001</v>
      </c>
      <c r="G556" s="138">
        <v>3.2334000000000001</v>
      </c>
      <c r="H556" s="138">
        <v>1.6380999999999999</v>
      </c>
      <c r="I556" s="138">
        <v>524</v>
      </c>
      <c r="J556" s="138">
        <v>492</v>
      </c>
      <c r="K556" s="138">
        <v>457</v>
      </c>
      <c r="L556" s="138">
        <v>419</v>
      </c>
    </row>
    <row r="557" spans="1:12" hidden="1">
      <c r="A557" s="138" t="s">
        <v>901</v>
      </c>
      <c r="B557" s="138" t="s">
        <v>902</v>
      </c>
      <c r="C557" s="138">
        <v>0.79210000000000003</v>
      </c>
      <c r="D557" s="138">
        <v>0.35</v>
      </c>
      <c r="E557" s="138">
        <v>0.97430000000000005</v>
      </c>
      <c r="F557" s="138">
        <v>1.5991</v>
      </c>
      <c r="G557" s="138">
        <v>3.1621999999999999</v>
      </c>
      <c r="H557" s="138">
        <v>1.5082</v>
      </c>
      <c r="I557" s="138">
        <v>205</v>
      </c>
      <c r="J557" s="138">
        <v>190</v>
      </c>
      <c r="K557" s="138">
        <v>173</v>
      </c>
      <c r="L557" s="138">
        <v>164</v>
      </c>
    </row>
    <row r="558" spans="1:12" hidden="1">
      <c r="A558" s="138" t="s">
        <v>903</v>
      </c>
      <c r="B558" s="138" t="s">
        <v>904</v>
      </c>
      <c r="C558" s="138">
        <v>0.24709999999999999</v>
      </c>
      <c r="D558" s="138">
        <v>0.3125</v>
      </c>
      <c r="E558" s="138">
        <v>0.39219999999999999</v>
      </c>
      <c r="F558" s="138">
        <v>1.5736000000000001</v>
      </c>
      <c r="G558" s="138">
        <v>3.5482999999999998</v>
      </c>
      <c r="H558" s="138">
        <v>1.3339000000000001</v>
      </c>
      <c r="I558" s="138">
        <v>465</v>
      </c>
      <c r="J558" s="138">
        <v>427</v>
      </c>
      <c r="K558" s="138">
        <v>384</v>
      </c>
      <c r="L558" s="138">
        <v>372</v>
      </c>
    </row>
    <row r="559" spans="1:12" hidden="1">
      <c r="A559" s="138" t="s">
        <v>905</v>
      </c>
      <c r="B559" s="138" t="s">
        <v>906</v>
      </c>
      <c r="C559" s="138">
        <v>0.5323</v>
      </c>
      <c r="D559" s="138">
        <v>0.35620000000000002</v>
      </c>
      <c r="E559" s="138">
        <v>0.67730000000000001</v>
      </c>
      <c r="F559" s="138">
        <v>1.6173</v>
      </c>
      <c r="G559" s="138">
        <v>3.1063999999999998</v>
      </c>
      <c r="H559" s="138">
        <v>1.2664</v>
      </c>
      <c r="I559" s="138">
        <v>281.5</v>
      </c>
      <c r="J559" s="138">
        <v>261</v>
      </c>
      <c r="K559" s="138">
        <v>237.5</v>
      </c>
      <c r="L559" s="138">
        <v>225.2</v>
      </c>
    </row>
    <row r="560" spans="1:12" hidden="1">
      <c r="A560" s="138" t="s">
        <v>907</v>
      </c>
      <c r="B560" s="138" t="s">
        <v>908</v>
      </c>
      <c r="C560" s="138">
        <v>0.30930000000000002</v>
      </c>
      <c r="D560" s="138">
        <v>0.32069999999999999</v>
      </c>
      <c r="E560" s="138">
        <v>0.45429999999999998</v>
      </c>
      <c r="F560" s="138">
        <v>1.5818000000000001</v>
      </c>
      <c r="G560" s="138">
        <v>3.4557000000000002</v>
      </c>
      <c r="H560" s="138">
        <v>1.3206</v>
      </c>
      <c r="I560" s="138">
        <v>354</v>
      </c>
      <c r="J560" s="138">
        <v>326</v>
      </c>
      <c r="K560" s="138">
        <v>294.5</v>
      </c>
      <c r="L560" s="138">
        <v>336.3</v>
      </c>
    </row>
    <row r="561" spans="1:12" hidden="1">
      <c r="A561" s="138" t="s">
        <v>909</v>
      </c>
      <c r="B561" s="138" t="s">
        <v>910</v>
      </c>
      <c r="C561" s="138">
        <v>0.89390000000000003</v>
      </c>
      <c r="D561" s="138">
        <v>0.31969999999999998</v>
      </c>
      <c r="E561" s="138">
        <v>1.3496999999999999</v>
      </c>
      <c r="F561" s="138">
        <v>1.3411</v>
      </c>
      <c r="G561" s="138">
        <v>3.1638999999999999</v>
      </c>
      <c r="H561" s="138">
        <v>1.2758</v>
      </c>
      <c r="I561" s="138">
        <v>196</v>
      </c>
      <c r="J561" s="138">
        <v>196</v>
      </c>
      <c r="K561" s="138">
        <v>271</v>
      </c>
      <c r="L561" s="138">
        <v>0</v>
      </c>
    </row>
    <row r="562" spans="1:12" hidden="1">
      <c r="A562" s="138" t="s">
        <v>911</v>
      </c>
      <c r="B562" s="138" t="s">
        <v>912</v>
      </c>
      <c r="C562" s="138">
        <v>1.1104000000000001</v>
      </c>
      <c r="D562" s="138">
        <v>0.36130000000000001</v>
      </c>
      <c r="E562" s="138">
        <v>1.2554000000000001</v>
      </c>
      <c r="F562" s="138">
        <v>1.6224000000000001</v>
      </c>
      <c r="G562" s="138">
        <v>3.0621999999999998</v>
      </c>
      <c r="H562" s="138">
        <v>1.2589999999999999</v>
      </c>
      <c r="I562" s="138">
        <v>166.5</v>
      </c>
      <c r="J562" s="138">
        <v>155</v>
      </c>
      <c r="K562" s="138">
        <v>141</v>
      </c>
      <c r="L562" s="138">
        <v>158.18</v>
      </c>
    </row>
    <row r="563" spans="1:12" hidden="1">
      <c r="A563" s="138" t="s">
        <v>913</v>
      </c>
      <c r="B563" s="138" t="s">
        <v>914</v>
      </c>
      <c r="C563" s="138">
        <v>0.35360000000000003</v>
      </c>
      <c r="D563" s="138">
        <v>0.43319999999999997</v>
      </c>
      <c r="E563" s="138">
        <v>0.49859999999999999</v>
      </c>
      <c r="F563" s="138">
        <v>1.6043000000000001</v>
      </c>
      <c r="G563" s="138">
        <v>3.2259000000000002</v>
      </c>
      <c r="H563" s="138">
        <v>1.2857000000000001</v>
      </c>
      <c r="I563" s="138">
        <v>332</v>
      </c>
      <c r="J563" s="138">
        <v>306.5</v>
      </c>
      <c r="K563" s="138">
        <v>278.5</v>
      </c>
      <c r="L563" s="138">
        <v>315.39999999999998</v>
      </c>
    </row>
    <row r="564" spans="1:12" hidden="1">
      <c r="A564" s="138" t="s">
        <v>915</v>
      </c>
      <c r="B564" s="138" t="s">
        <v>916</v>
      </c>
      <c r="C564" s="138">
        <v>1.4448000000000001</v>
      </c>
      <c r="D564" s="138">
        <v>0.38829999999999998</v>
      </c>
      <c r="E564" s="138">
        <v>1.5898000000000001</v>
      </c>
      <c r="F564" s="138">
        <v>1.6494</v>
      </c>
      <c r="G564" s="138">
        <v>2.8464999999999998</v>
      </c>
      <c r="H564" s="138">
        <v>1.2210000000000001</v>
      </c>
      <c r="I564" s="138">
        <v>154</v>
      </c>
      <c r="J564" s="138">
        <v>142.5</v>
      </c>
      <c r="K564" s="138">
        <v>131</v>
      </c>
      <c r="L564" s="138">
        <v>146.30000000000001</v>
      </c>
    </row>
    <row r="565" spans="1:12" hidden="1">
      <c r="A565" s="138" t="s">
        <v>917</v>
      </c>
      <c r="B565" s="138" t="s">
        <v>918</v>
      </c>
      <c r="C565" s="138">
        <v>0.30930000000000002</v>
      </c>
      <c r="D565" s="138">
        <v>0.32069999999999999</v>
      </c>
      <c r="E565" s="138">
        <v>0.45429999999999998</v>
      </c>
      <c r="F565" s="138">
        <v>1.5818000000000001</v>
      </c>
      <c r="G565" s="138">
        <v>3.4557000000000002</v>
      </c>
      <c r="H565" s="138">
        <v>1.3206</v>
      </c>
      <c r="I565" s="138">
        <v>354</v>
      </c>
      <c r="J565" s="138">
        <v>326</v>
      </c>
      <c r="K565" s="138">
        <v>294.5</v>
      </c>
      <c r="L565" s="138">
        <v>336.3</v>
      </c>
    </row>
    <row r="566" spans="1:12" hidden="1">
      <c r="A566" s="138" t="s">
        <v>919</v>
      </c>
      <c r="B566" s="138" t="s">
        <v>920</v>
      </c>
      <c r="C566" s="138">
        <v>0.79210000000000003</v>
      </c>
      <c r="D566" s="138">
        <v>0.35</v>
      </c>
      <c r="E566" s="138">
        <v>0.97430000000000005</v>
      </c>
      <c r="F566" s="138">
        <v>1.5991</v>
      </c>
      <c r="G566" s="138">
        <v>3.1621999999999999</v>
      </c>
      <c r="H566" s="138">
        <v>1.5082</v>
      </c>
      <c r="I566" s="138">
        <v>205</v>
      </c>
      <c r="J566" s="138">
        <v>190</v>
      </c>
      <c r="K566" s="138">
        <v>173</v>
      </c>
      <c r="L566" s="138">
        <v>164</v>
      </c>
    </row>
    <row r="567" spans="1:12" hidden="1">
      <c r="A567" s="138" t="s">
        <v>921</v>
      </c>
      <c r="B567" s="138" t="s">
        <v>922</v>
      </c>
      <c r="C567" s="138">
        <v>0.93149999999999999</v>
      </c>
      <c r="D567" s="138">
        <v>0.37430000000000002</v>
      </c>
      <c r="E567" s="138">
        <v>1.0765</v>
      </c>
      <c r="F567" s="138">
        <v>1.6353</v>
      </c>
      <c r="G567" s="138">
        <v>2.9544999999999999</v>
      </c>
      <c r="H567" s="138">
        <v>1.2403999999999999</v>
      </c>
      <c r="I567" s="138">
        <v>180.5</v>
      </c>
      <c r="J567" s="138">
        <v>168</v>
      </c>
      <c r="K567" s="138">
        <v>153.5</v>
      </c>
      <c r="L567" s="138">
        <v>144.4</v>
      </c>
    </row>
    <row r="568" spans="1:12" hidden="1">
      <c r="A568" s="138" t="s">
        <v>923</v>
      </c>
      <c r="B568" s="138" t="s">
        <v>924</v>
      </c>
      <c r="C568" s="138">
        <v>0.314</v>
      </c>
      <c r="D568" s="138">
        <v>0.32069999999999999</v>
      </c>
      <c r="E568" s="138">
        <v>0.45910000000000001</v>
      </c>
      <c r="F568" s="138">
        <v>1.5818000000000001</v>
      </c>
      <c r="G568" s="138">
        <v>3.4557000000000002</v>
      </c>
      <c r="H568" s="138">
        <v>1.3206</v>
      </c>
      <c r="I568" s="138">
        <v>402</v>
      </c>
      <c r="J568" s="138">
        <v>370</v>
      </c>
      <c r="K568" s="138">
        <v>334</v>
      </c>
      <c r="L568" s="138">
        <v>321.60000000000002</v>
      </c>
    </row>
    <row r="569" spans="1:12" hidden="1">
      <c r="A569" s="138" t="s">
        <v>925</v>
      </c>
      <c r="B569" s="138" t="s">
        <v>862</v>
      </c>
      <c r="C569" s="138">
        <v>0.67930000000000001</v>
      </c>
      <c r="D569" s="138">
        <v>0.3498</v>
      </c>
      <c r="E569" s="138">
        <v>0.82430000000000003</v>
      </c>
      <c r="F569" s="138">
        <v>1.6109</v>
      </c>
      <c r="G569" s="138">
        <v>3.1638999999999999</v>
      </c>
      <c r="H569" s="138">
        <v>1.2758</v>
      </c>
      <c r="I569" s="138">
        <v>233</v>
      </c>
      <c r="J569" s="138">
        <v>216</v>
      </c>
      <c r="K569" s="138">
        <v>196.5</v>
      </c>
      <c r="L569" s="138">
        <v>186.4</v>
      </c>
    </row>
    <row r="570" spans="1:12" hidden="1">
      <c r="A570" s="138" t="s">
        <v>926</v>
      </c>
      <c r="B570" s="138" t="s">
        <v>927</v>
      </c>
      <c r="C570" s="138">
        <v>11.638999999999999</v>
      </c>
      <c r="D570" s="138">
        <v>0.3775</v>
      </c>
      <c r="E570" s="138">
        <v>11.831</v>
      </c>
      <c r="F570" s="138">
        <v>1.6229</v>
      </c>
      <c r="G570" s="138">
        <v>2.9388999999999998</v>
      </c>
      <c r="H570" s="138">
        <v>1.4619</v>
      </c>
      <c r="I570" s="138">
        <v>52.49</v>
      </c>
      <c r="J570" s="138">
        <v>52.49</v>
      </c>
      <c r="K570" s="138">
        <v>52.49</v>
      </c>
      <c r="L570" s="138">
        <v>41.99</v>
      </c>
    </row>
    <row r="571" spans="1:12" hidden="1">
      <c r="A571" s="138" t="s">
        <v>928</v>
      </c>
      <c r="B571" s="138" t="s">
        <v>929</v>
      </c>
      <c r="C571" s="138">
        <v>0.43469999999999998</v>
      </c>
      <c r="D571" s="138">
        <v>0.33550000000000002</v>
      </c>
      <c r="E571" s="138">
        <v>0.57979999999999998</v>
      </c>
      <c r="F571" s="138">
        <v>1.5966</v>
      </c>
      <c r="G571" s="138">
        <v>3.3008999999999999</v>
      </c>
      <c r="H571" s="138">
        <v>1.2974000000000001</v>
      </c>
      <c r="I571" s="138">
        <v>306</v>
      </c>
      <c r="J571" s="138">
        <v>282.5</v>
      </c>
      <c r="K571" s="138">
        <v>256.5</v>
      </c>
      <c r="L571" s="138">
        <v>244.8</v>
      </c>
    </row>
    <row r="572" spans="1:12" hidden="1">
      <c r="A572" s="138" t="s">
        <v>930</v>
      </c>
      <c r="B572" s="138" t="s">
        <v>931</v>
      </c>
      <c r="C572" s="138">
        <v>0.35360000000000003</v>
      </c>
      <c r="D572" s="138">
        <v>0.34320000000000001</v>
      </c>
      <c r="E572" s="138">
        <v>0.49859999999999999</v>
      </c>
      <c r="F572" s="138">
        <v>1.6043000000000001</v>
      </c>
      <c r="G572" s="138">
        <v>3.2259000000000002</v>
      </c>
      <c r="H572" s="138">
        <v>1.2857000000000001</v>
      </c>
      <c r="I572" s="138">
        <v>332</v>
      </c>
      <c r="J572" s="138">
        <v>306.5</v>
      </c>
      <c r="K572" s="138">
        <v>278.5</v>
      </c>
      <c r="L572" s="138">
        <v>265.60000000000002</v>
      </c>
    </row>
    <row r="573" spans="1:12" hidden="1">
      <c r="A573" s="138" t="s">
        <v>932</v>
      </c>
      <c r="B573" s="138" t="s">
        <v>933</v>
      </c>
      <c r="C573" s="138">
        <v>0.5323</v>
      </c>
      <c r="D573" s="138">
        <v>0.35620000000000002</v>
      </c>
      <c r="E573" s="138">
        <v>0.67730000000000001</v>
      </c>
      <c r="F573" s="138">
        <v>1.6173</v>
      </c>
      <c r="G573" s="138">
        <v>3.1063999999999998</v>
      </c>
      <c r="H573" s="138">
        <v>1.2664</v>
      </c>
      <c r="I573" s="138">
        <v>281.5</v>
      </c>
      <c r="J573" s="138">
        <v>261</v>
      </c>
      <c r="K573" s="138">
        <v>237.5</v>
      </c>
      <c r="L573" s="138">
        <v>225.2</v>
      </c>
    </row>
    <row r="574" spans="1:12" hidden="1">
      <c r="A574" s="138" t="s">
        <v>934</v>
      </c>
      <c r="B574" s="138" t="s">
        <v>935</v>
      </c>
      <c r="C574" s="138">
        <v>1.1104000000000001</v>
      </c>
      <c r="D574" s="138">
        <v>0.36130000000000001</v>
      </c>
      <c r="E574" s="138">
        <v>1.2554000000000001</v>
      </c>
      <c r="F574" s="138">
        <v>1.6224000000000001</v>
      </c>
      <c r="G574" s="138">
        <v>3.0621999999999998</v>
      </c>
      <c r="H574" s="138">
        <v>1.2589999999999999</v>
      </c>
      <c r="I574" s="138">
        <v>166.5</v>
      </c>
      <c r="J574" s="138">
        <v>155</v>
      </c>
      <c r="K574" s="138">
        <v>141</v>
      </c>
      <c r="L574" s="138">
        <v>133.19999999999999</v>
      </c>
    </row>
    <row r="575" spans="1:12" hidden="1">
      <c r="A575" s="138" t="s">
        <v>936</v>
      </c>
      <c r="B575" s="138" t="s">
        <v>937</v>
      </c>
      <c r="C575" s="138">
        <v>1.1104000000000001</v>
      </c>
      <c r="D575" s="138">
        <v>0.36130000000000001</v>
      </c>
      <c r="E575" s="138">
        <v>1.2554000000000001</v>
      </c>
      <c r="F575" s="138">
        <v>1.6224000000000001</v>
      </c>
      <c r="G575" s="138">
        <v>3.0621999999999998</v>
      </c>
      <c r="H575" s="138">
        <v>1.2589999999999999</v>
      </c>
      <c r="I575" s="138">
        <v>166.5</v>
      </c>
      <c r="J575" s="138">
        <v>155</v>
      </c>
      <c r="K575" s="138">
        <v>141</v>
      </c>
      <c r="L575" s="138">
        <v>133.19999999999999</v>
      </c>
    </row>
    <row r="576" spans="1:12" hidden="1">
      <c r="A576" s="138" t="s">
        <v>938</v>
      </c>
      <c r="B576" s="138" t="s">
        <v>939</v>
      </c>
      <c r="C576" s="138">
        <v>0.27100000000000002</v>
      </c>
      <c r="D576" s="138">
        <v>0.32069999999999999</v>
      </c>
      <c r="E576" s="138">
        <v>0.41599999999999998</v>
      </c>
      <c r="F576" s="138">
        <v>1.5818000000000001</v>
      </c>
      <c r="G576" s="138">
        <v>3.4557000000000002</v>
      </c>
      <c r="H576" s="138">
        <v>1.3206</v>
      </c>
      <c r="I576" s="138">
        <v>407</v>
      </c>
      <c r="J576" s="138">
        <v>374.5</v>
      </c>
      <c r="K576" s="138">
        <v>338</v>
      </c>
      <c r="L576" s="138">
        <v>325.60000000000002</v>
      </c>
    </row>
    <row r="577" spans="1:12" hidden="1">
      <c r="A577" s="138" t="s">
        <v>940</v>
      </c>
      <c r="B577" s="138" t="s">
        <v>941</v>
      </c>
      <c r="C577" s="138">
        <v>0.27100000000000002</v>
      </c>
      <c r="D577" s="138">
        <v>0.32069999999999999</v>
      </c>
      <c r="E577" s="138">
        <v>0.41599999999999998</v>
      </c>
      <c r="F577" s="138">
        <v>1.5818000000000001</v>
      </c>
      <c r="G577" s="138">
        <v>3.4557000000000002</v>
      </c>
      <c r="H577" s="138">
        <v>1.3206</v>
      </c>
      <c r="I577" s="138">
        <v>407</v>
      </c>
      <c r="J577" s="138">
        <v>374.5</v>
      </c>
      <c r="K577" s="138">
        <v>338</v>
      </c>
      <c r="L577" s="138">
        <v>325.60000000000002</v>
      </c>
    </row>
    <row r="578" spans="1:12" hidden="1">
      <c r="A578" s="138" t="s">
        <v>942</v>
      </c>
      <c r="B578" s="138" t="s">
        <v>943</v>
      </c>
      <c r="C578" s="138">
        <v>0.27100000000000002</v>
      </c>
      <c r="D578" s="138">
        <v>0.32069999999999999</v>
      </c>
      <c r="E578" s="138">
        <v>0.41599999999999998</v>
      </c>
      <c r="F578" s="138">
        <v>1.5818000000000001</v>
      </c>
      <c r="G578" s="138">
        <v>3.4557000000000002</v>
      </c>
      <c r="H578" s="138">
        <v>1.3206</v>
      </c>
      <c r="I578" s="138">
        <v>407</v>
      </c>
      <c r="J578" s="138">
        <v>374.5</v>
      </c>
      <c r="K578" s="138">
        <v>338</v>
      </c>
      <c r="L578" s="138">
        <v>325.60000000000002</v>
      </c>
    </row>
    <row r="579" spans="1:12" hidden="1">
      <c r="A579" s="138" t="s">
        <v>944</v>
      </c>
      <c r="B579" s="138" t="s">
        <v>945</v>
      </c>
      <c r="C579" s="138">
        <v>1.1336999999999999</v>
      </c>
      <c r="D579" s="138">
        <v>0.36130000000000001</v>
      </c>
      <c r="E579" s="138">
        <v>1.2786999999999999</v>
      </c>
      <c r="F579" s="138">
        <v>1.6224000000000001</v>
      </c>
      <c r="G579" s="138">
        <v>3.0621999999999998</v>
      </c>
      <c r="H579" s="138">
        <v>1.2589999999999999</v>
      </c>
      <c r="I579" s="138">
        <v>183.5</v>
      </c>
      <c r="K579" s="138">
        <v>155</v>
      </c>
      <c r="L579" s="138">
        <v>146.80000000000001</v>
      </c>
    </row>
    <row r="580" spans="1:12" hidden="1">
      <c r="A580" s="138" t="s">
        <v>946</v>
      </c>
      <c r="B580" s="138" t="s">
        <v>947</v>
      </c>
      <c r="C580" s="138">
        <v>1.1336999999999999</v>
      </c>
      <c r="D580" s="138">
        <v>0.36130000000000001</v>
      </c>
      <c r="E580" s="138">
        <v>1.2786999999999999</v>
      </c>
      <c r="F580" s="138">
        <v>1.6224000000000001</v>
      </c>
      <c r="G580" s="138">
        <v>3.0621999999999998</v>
      </c>
      <c r="H580" s="138">
        <v>1.2589999999999999</v>
      </c>
      <c r="I580" s="138">
        <v>183.5</v>
      </c>
      <c r="K580" s="138">
        <v>155</v>
      </c>
      <c r="L580" s="138">
        <v>146.80000000000001</v>
      </c>
    </row>
    <row r="581" spans="1:12" hidden="1">
      <c r="A581" s="138" t="s">
        <v>948</v>
      </c>
      <c r="B581" s="138" t="s">
        <v>949</v>
      </c>
      <c r="C581" s="138">
        <v>0.31769999999999998</v>
      </c>
      <c r="D581" s="138">
        <v>0.32090000000000002</v>
      </c>
      <c r="E581" s="138">
        <v>0.5</v>
      </c>
      <c r="F581" s="138">
        <v>1.57</v>
      </c>
      <c r="G581" s="138">
        <v>3.4535999999999998</v>
      </c>
      <c r="H581" s="138">
        <v>1.5712999999999999</v>
      </c>
      <c r="I581" s="138">
        <v>354</v>
      </c>
      <c r="J581" s="138">
        <v>326</v>
      </c>
      <c r="L581" s="138">
        <v>283.2</v>
      </c>
    </row>
    <row r="582" spans="1:12" hidden="1">
      <c r="A582" s="138" t="s">
        <v>950</v>
      </c>
      <c r="B582" s="138" t="s">
        <v>951</v>
      </c>
      <c r="C582" s="138">
        <v>1.1104000000000001</v>
      </c>
      <c r="D582" s="138">
        <v>0.36130000000000001</v>
      </c>
      <c r="E582" s="138">
        <v>1.2554000000000001</v>
      </c>
      <c r="F582" s="138">
        <v>1.6224000000000001</v>
      </c>
      <c r="G582" s="138">
        <v>3.0621999999999998</v>
      </c>
      <c r="H582" s="138">
        <v>1.2589999999999999</v>
      </c>
      <c r="I582" s="138">
        <v>166.5</v>
      </c>
      <c r="J582" s="138">
        <v>155</v>
      </c>
      <c r="K582" s="138">
        <v>141</v>
      </c>
      <c r="L582" s="138">
        <v>133.19999999999999</v>
      </c>
    </row>
    <row r="583" spans="1:12" hidden="1">
      <c r="A583" s="138" t="s">
        <v>952</v>
      </c>
      <c r="B583" s="138" t="s">
        <v>953</v>
      </c>
      <c r="C583" s="138">
        <v>0.27100000000000002</v>
      </c>
      <c r="D583" s="138">
        <v>0.32069999999999999</v>
      </c>
      <c r="E583" s="138">
        <v>0.41599999999999998</v>
      </c>
      <c r="F583" s="138">
        <v>1.5818000000000001</v>
      </c>
      <c r="G583" s="138">
        <v>3.4557000000000002</v>
      </c>
      <c r="H583" s="138">
        <v>1.3206</v>
      </c>
      <c r="I583" s="138">
        <v>407</v>
      </c>
      <c r="J583" s="138">
        <v>374.5</v>
      </c>
      <c r="K583" s="138">
        <v>338</v>
      </c>
      <c r="L583" s="138">
        <v>325.60000000000002</v>
      </c>
    </row>
    <row r="584" spans="1:12" hidden="1">
      <c r="A584" s="138" t="s">
        <v>954</v>
      </c>
      <c r="B584" s="138" t="s">
        <v>955</v>
      </c>
      <c r="C584" s="138">
        <v>0.27100000000000002</v>
      </c>
      <c r="D584" s="138">
        <v>0.32069999999999999</v>
      </c>
      <c r="E584" s="138">
        <v>0.41599999999999998</v>
      </c>
      <c r="F584" s="138">
        <v>1.5818000000000001</v>
      </c>
      <c r="G584" s="138">
        <v>3.4557000000000002</v>
      </c>
      <c r="H584" s="138">
        <v>1.3206</v>
      </c>
      <c r="I584" s="138">
        <v>407</v>
      </c>
      <c r="J584" s="138">
        <v>374.5</v>
      </c>
      <c r="K584" s="138">
        <v>338</v>
      </c>
      <c r="L584" s="138">
        <v>325.60000000000002</v>
      </c>
    </row>
    <row r="585" spans="1:12" hidden="1">
      <c r="A585" s="138" t="s">
        <v>956</v>
      </c>
      <c r="B585" s="138" t="s">
        <v>957</v>
      </c>
      <c r="C585" s="138">
        <v>0.314</v>
      </c>
      <c r="D585" s="138">
        <v>0.32069999999999999</v>
      </c>
      <c r="E585" s="138">
        <v>0.45910000000000001</v>
      </c>
      <c r="F585" s="138">
        <v>1.5818000000000001</v>
      </c>
      <c r="G585" s="138">
        <v>3.4557000000000002</v>
      </c>
      <c r="H585" s="138">
        <v>1.3206</v>
      </c>
      <c r="I585" s="138">
        <v>402</v>
      </c>
      <c r="J585" s="138">
        <v>370</v>
      </c>
      <c r="K585" s="138">
        <v>334</v>
      </c>
      <c r="L585" s="138">
        <v>321.60000000000002</v>
      </c>
    </row>
    <row r="586" spans="1:12" hidden="1">
      <c r="A586" s="138" t="s">
        <v>958</v>
      </c>
      <c r="B586" s="138" t="s">
        <v>959</v>
      </c>
      <c r="C586" s="138">
        <v>14.346</v>
      </c>
      <c r="D586" s="138">
        <v>0.40029999999999999</v>
      </c>
      <c r="E586" s="138">
        <v>14.49</v>
      </c>
      <c r="F586" s="138">
        <v>1.6558999999999999</v>
      </c>
      <c r="G586" s="138">
        <v>2.8389000000000002</v>
      </c>
      <c r="H586" s="138">
        <v>1.2196</v>
      </c>
      <c r="I586" s="138">
        <v>34.99</v>
      </c>
      <c r="J586" s="138">
        <v>34.99</v>
      </c>
      <c r="K586" s="138">
        <v>34.99</v>
      </c>
      <c r="L586" s="138">
        <v>27.99</v>
      </c>
    </row>
    <row r="587" spans="1:12" hidden="1">
      <c r="A587" s="138" t="s">
        <v>960</v>
      </c>
      <c r="B587" s="138" t="s">
        <v>961</v>
      </c>
      <c r="C587" s="138">
        <v>0.3019</v>
      </c>
      <c r="D587" s="138">
        <v>0.32429999999999998</v>
      </c>
      <c r="E587" s="138">
        <v>0.44690000000000002</v>
      </c>
      <c r="F587" s="138">
        <v>1.5853999999999999</v>
      </c>
      <c r="G587" s="138">
        <v>3.4165000000000001</v>
      </c>
      <c r="H587" s="138">
        <v>1.3149</v>
      </c>
      <c r="I587" s="138">
        <v>381</v>
      </c>
      <c r="J587" s="138">
        <v>351</v>
      </c>
      <c r="K587" s="138">
        <v>317</v>
      </c>
      <c r="L587" s="138">
        <v>304.8</v>
      </c>
    </row>
    <row r="588" spans="1:12" hidden="1">
      <c r="A588" s="138" t="s">
        <v>962</v>
      </c>
      <c r="B588" s="138" t="s">
        <v>963</v>
      </c>
      <c r="C588" s="138">
        <v>0.67930000000000001</v>
      </c>
      <c r="D588" s="138">
        <v>0.3498</v>
      </c>
      <c r="E588" s="138">
        <v>0.82430000000000003</v>
      </c>
      <c r="F588" s="138">
        <v>1.6109</v>
      </c>
      <c r="G588" s="138">
        <v>3.1638999999999999</v>
      </c>
      <c r="H588" s="138">
        <v>1.2758</v>
      </c>
      <c r="I588" s="138">
        <v>233</v>
      </c>
      <c r="J588" s="138">
        <v>216</v>
      </c>
      <c r="K588" s="138">
        <v>196.5</v>
      </c>
      <c r="L588" s="138">
        <v>186.4</v>
      </c>
    </row>
    <row r="589" spans="1:12" hidden="1">
      <c r="A589" s="138" t="s">
        <v>964</v>
      </c>
      <c r="B589" s="138" t="s">
        <v>965</v>
      </c>
      <c r="C589" s="138">
        <v>0.79210000000000003</v>
      </c>
      <c r="D589" s="138">
        <v>0.35</v>
      </c>
      <c r="E589" s="138">
        <v>0.97430000000000005</v>
      </c>
      <c r="F589" s="138">
        <v>1.5991</v>
      </c>
      <c r="G589" s="138">
        <v>3.1621999999999999</v>
      </c>
      <c r="H589" s="138">
        <v>1.5082</v>
      </c>
      <c r="I589" s="138">
        <v>205</v>
      </c>
      <c r="J589" s="138">
        <v>190</v>
      </c>
      <c r="K589" s="138">
        <v>173</v>
      </c>
      <c r="L589" s="138">
        <v>164</v>
      </c>
    </row>
    <row r="590" spans="1:12" hidden="1">
      <c r="A590" s="138" t="s">
        <v>966</v>
      </c>
      <c r="B590" s="138" t="s">
        <v>967</v>
      </c>
      <c r="C590" s="138">
        <v>0.31769999999999998</v>
      </c>
      <c r="D590" s="138">
        <v>0.32090000000000002</v>
      </c>
      <c r="E590" s="138">
        <v>0.5</v>
      </c>
      <c r="F590" s="138">
        <v>1.57</v>
      </c>
      <c r="G590" s="138">
        <v>3.4535999999999998</v>
      </c>
      <c r="H590" s="138">
        <v>1.5712999999999999</v>
      </c>
      <c r="I590" s="138">
        <v>354</v>
      </c>
      <c r="J590" s="138">
        <v>326</v>
      </c>
      <c r="K590" s="138">
        <v>294.5</v>
      </c>
      <c r="L590" s="138">
        <v>283.2</v>
      </c>
    </row>
    <row r="591" spans="1:12" hidden="1">
      <c r="A591" s="138" t="s">
        <v>968</v>
      </c>
      <c r="B591" s="138" t="s">
        <v>969</v>
      </c>
      <c r="C591" s="138">
        <v>1.1104000000000001</v>
      </c>
      <c r="D591" s="138">
        <v>0.36130000000000001</v>
      </c>
      <c r="E591" s="138">
        <v>1.2554000000000001</v>
      </c>
      <c r="F591" s="138">
        <v>1.6224000000000001</v>
      </c>
      <c r="G591" s="138">
        <v>3.0621999999999998</v>
      </c>
      <c r="H591" s="138">
        <v>1.2589999999999999</v>
      </c>
      <c r="I591" s="138">
        <v>166.5</v>
      </c>
      <c r="J591" s="138">
        <v>155</v>
      </c>
      <c r="K591" s="138">
        <v>141</v>
      </c>
      <c r="L591" s="138">
        <v>133.19999999999999</v>
      </c>
    </row>
    <row r="592" spans="1:12" hidden="1">
      <c r="A592" s="138" t="s">
        <v>970</v>
      </c>
      <c r="B592" s="138" t="s">
        <v>971</v>
      </c>
      <c r="C592" s="138">
        <v>1.1104000000000001</v>
      </c>
      <c r="D592" s="138">
        <v>0.36130000000000001</v>
      </c>
      <c r="E592" s="138">
        <v>1.2554000000000001</v>
      </c>
      <c r="F592" s="138">
        <v>1.6224000000000001</v>
      </c>
      <c r="G592" s="138">
        <v>3.0621999999999998</v>
      </c>
      <c r="H592" s="138">
        <v>1.2589999999999999</v>
      </c>
      <c r="I592" s="138">
        <v>166.5</v>
      </c>
      <c r="J592" s="138">
        <v>155</v>
      </c>
      <c r="K592" s="138">
        <v>141</v>
      </c>
      <c r="L592" s="138">
        <v>133.19999999999999</v>
      </c>
    </row>
    <row r="593" spans="1:12" hidden="1">
      <c r="A593" s="138" t="s">
        <v>972</v>
      </c>
      <c r="B593" s="138" t="s">
        <v>973</v>
      </c>
      <c r="C593" s="138">
        <v>0.3019</v>
      </c>
      <c r="D593" s="138">
        <v>0.32429999999999998</v>
      </c>
      <c r="E593" s="138">
        <v>0.44690000000000002</v>
      </c>
      <c r="F593" s="138">
        <v>1.5853999999999999</v>
      </c>
      <c r="G593" s="138">
        <v>3.4165000000000001</v>
      </c>
      <c r="H593" s="138">
        <v>1.3149</v>
      </c>
      <c r="I593" s="138">
        <v>381</v>
      </c>
      <c r="J593" s="138">
        <v>351</v>
      </c>
      <c r="K593" s="138">
        <v>317</v>
      </c>
      <c r="L593" s="138">
        <v>304.8</v>
      </c>
    </row>
    <row r="594" spans="1:12" hidden="1">
      <c r="A594" s="138" t="s">
        <v>974</v>
      </c>
      <c r="B594" s="138" t="s">
        <v>975</v>
      </c>
      <c r="C594" s="138">
        <v>0.27100000000000002</v>
      </c>
      <c r="D594" s="138">
        <v>0.32069999999999999</v>
      </c>
      <c r="E594" s="138">
        <v>0.41599999999999998</v>
      </c>
      <c r="F594" s="138">
        <v>1.5818000000000001</v>
      </c>
      <c r="G594" s="138">
        <v>3.4557000000000002</v>
      </c>
      <c r="H594" s="138">
        <v>1.3206</v>
      </c>
      <c r="I594" s="138">
        <v>407</v>
      </c>
      <c r="J594" s="138">
        <v>374.5</v>
      </c>
      <c r="K594" s="138">
        <v>338</v>
      </c>
      <c r="L594" s="138">
        <v>325.60000000000002</v>
      </c>
    </row>
    <row r="595" spans="1:12" hidden="1">
      <c r="A595" s="138" t="s">
        <v>976</v>
      </c>
      <c r="B595" s="138" t="s">
        <v>977</v>
      </c>
      <c r="C595" s="138">
        <v>0.43469999999999998</v>
      </c>
      <c r="D595" s="138">
        <v>0.33550000000000002</v>
      </c>
      <c r="E595" s="138">
        <v>0.57979999999999998</v>
      </c>
      <c r="F595" s="138">
        <v>1.5966</v>
      </c>
      <c r="G595" s="138">
        <v>3.3008999999999999</v>
      </c>
      <c r="H595" s="138">
        <v>1.2974000000000001</v>
      </c>
      <c r="I595" s="138">
        <v>306</v>
      </c>
      <c r="J595" s="138">
        <v>282.5</v>
      </c>
      <c r="K595" s="138">
        <v>256.5</v>
      </c>
      <c r="L595" s="138">
        <v>244.8</v>
      </c>
    </row>
    <row r="596" spans="1:12" hidden="1">
      <c r="A596" s="138" t="s">
        <v>978</v>
      </c>
      <c r="B596" s="138" t="s">
        <v>979</v>
      </c>
      <c r="C596" s="138">
        <v>0.7873</v>
      </c>
      <c r="D596" s="138">
        <v>0.3498</v>
      </c>
      <c r="E596" s="138">
        <v>0.93230000000000002</v>
      </c>
      <c r="F596" s="138">
        <v>1.6109</v>
      </c>
      <c r="G596" s="138">
        <v>3.1638999999999999</v>
      </c>
      <c r="H596" s="138">
        <v>1.2758</v>
      </c>
      <c r="I596" s="138">
        <v>229.5</v>
      </c>
      <c r="L596" s="138">
        <v>183.6</v>
      </c>
    </row>
    <row r="597" spans="1:12" hidden="1">
      <c r="A597" s="138" t="s">
        <v>980</v>
      </c>
      <c r="B597" s="138" t="s">
        <v>981</v>
      </c>
      <c r="C597" s="138">
        <v>0.2014</v>
      </c>
      <c r="D597" s="138">
        <v>0.32500000000000001</v>
      </c>
      <c r="E597" s="138">
        <v>0.34639999999999999</v>
      </c>
      <c r="F597" s="138">
        <v>1.5861000000000001</v>
      </c>
      <c r="G597" s="138">
        <v>3.4089999999999998</v>
      </c>
      <c r="H597" s="138">
        <v>1.3138000000000001</v>
      </c>
      <c r="I597" s="138">
        <v>488.5</v>
      </c>
      <c r="J597" s="138">
        <v>450</v>
      </c>
      <c r="L597" s="138">
        <v>390.8</v>
      </c>
    </row>
    <row r="598" spans="1:12" hidden="1">
      <c r="A598" s="138" t="s">
        <v>982</v>
      </c>
      <c r="B598" s="138" t="s">
        <v>983</v>
      </c>
      <c r="C598" s="138">
        <v>0.3019</v>
      </c>
      <c r="D598" s="138">
        <v>0.32429999999999998</v>
      </c>
      <c r="E598" s="138">
        <v>0.44690000000000002</v>
      </c>
      <c r="F598" s="138">
        <v>1.5853999999999999</v>
      </c>
      <c r="G598" s="138">
        <v>3.4165000000000001</v>
      </c>
      <c r="H598" s="138">
        <v>1.3149</v>
      </c>
      <c r="I598" s="138">
        <v>381</v>
      </c>
      <c r="J598" s="138">
        <v>351</v>
      </c>
      <c r="K598" s="138">
        <v>317</v>
      </c>
      <c r="L598" s="138">
        <v>304.8</v>
      </c>
    </row>
    <row r="599" spans="1:12" hidden="1">
      <c r="A599" s="138" t="s">
        <v>984</v>
      </c>
      <c r="B599" s="138" t="s">
        <v>985</v>
      </c>
      <c r="C599" s="138">
        <v>0.32079999999999997</v>
      </c>
      <c r="D599" s="138">
        <v>0.30609999999999998</v>
      </c>
      <c r="E599" s="138">
        <v>3.6063000000000001</v>
      </c>
      <c r="F599" s="138">
        <v>0.46439999999999998</v>
      </c>
      <c r="G599" s="138">
        <v>1.6069</v>
      </c>
      <c r="H599" s="138">
        <v>1.3832</v>
      </c>
      <c r="I599" s="138">
        <v>356</v>
      </c>
      <c r="J599" s="138">
        <v>328</v>
      </c>
      <c r="K599" s="138">
        <v>298</v>
      </c>
      <c r="L599" s="138">
        <v>284.8</v>
      </c>
    </row>
    <row r="600" spans="1:12" hidden="1">
      <c r="A600" s="138" t="s">
        <v>986</v>
      </c>
      <c r="B600" s="138" t="s">
        <v>987</v>
      </c>
      <c r="C600" s="138">
        <v>0.55079999999999996</v>
      </c>
      <c r="D600" s="138">
        <v>0.35780000000000001</v>
      </c>
      <c r="E600" s="138">
        <v>0.69579999999999997</v>
      </c>
      <c r="F600" s="138">
        <v>1.6189</v>
      </c>
      <c r="G600" s="138">
        <v>3.0918999999999999</v>
      </c>
      <c r="H600" s="138">
        <v>1.264</v>
      </c>
      <c r="I600" s="138">
        <v>265.5</v>
      </c>
      <c r="J600" s="138">
        <v>246.5</v>
      </c>
      <c r="K600" s="138">
        <v>224.5</v>
      </c>
      <c r="L600" s="138">
        <v>212.4</v>
      </c>
    </row>
    <row r="601" spans="1:12" hidden="1">
      <c r="A601" s="138" t="s">
        <v>988</v>
      </c>
      <c r="B601" s="138" t="s">
        <v>989</v>
      </c>
      <c r="C601" s="138">
        <v>0.98680000000000001</v>
      </c>
      <c r="D601" s="138">
        <v>0.34420000000000001</v>
      </c>
      <c r="E601" s="138">
        <v>1.4339</v>
      </c>
      <c r="F601" s="138">
        <v>1.4015</v>
      </c>
      <c r="G601" s="138">
        <v>2.9544999999999999</v>
      </c>
      <c r="H601" s="138">
        <v>1.2403999999999999</v>
      </c>
      <c r="I601" s="138">
        <v>171</v>
      </c>
      <c r="J601" s="138">
        <v>171</v>
      </c>
      <c r="K601" s="138">
        <v>234</v>
      </c>
      <c r="L601" s="138">
        <v>0</v>
      </c>
    </row>
    <row r="602" spans="1:12" hidden="1">
      <c r="A602" s="138" t="s">
        <v>990</v>
      </c>
      <c r="B602" s="138" t="s">
        <v>991</v>
      </c>
      <c r="C602" s="138">
        <v>0.55079999999999996</v>
      </c>
      <c r="D602" s="138">
        <v>0.35780000000000001</v>
      </c>
      <c r="E602" s="138">
        <v>0.69579999999999997</v>
      </c>
      <c r="F602" s="138">
        <v>1.6189</v>
      </c>
      <c r="G602" s="138">
        <v>3.0918999999999999</v>
      </c>
      <c r="H602" s="138">
        <v>1.264</v>
      </c>
      <c r="I602" s="138">
        <v>265.5</v>
      </c>
      <c r="J602" s="138">
        <v>246.5</v>
      </c>
      <c r="K602" s="138">
        <v>224.5</v>
      </c>
      <c r="L602" s="138">
        <v>212.4</v>
      </c>
    </row>
    <row r="603" spans="1:12" hidden="1">
      <c r="A603" s="138" t="s">
        <v>992</v>
      </c>
      <c r="B603" s="138" t="s">
        <v>993</v>
      </c>
      <c r="C603" s="138">
        <v>0.5323</v>
      </c>
      <c r="D603" s="138">
        <v>0.35620000000000002</v>
      </c>
      <c r="E603" s="138">
        <v>0.67730000000000001</v>
      </c>
      <c r="F603" s="138">
        <v>1.6173</v>
      </c>
      <c r="G603" s="138">
        <v>3.1063999999999998</v>
      </c>
      <c r="H603" s="138">
        <v>1.2664</v>
      </c>
      <c r="I603" s="138">
        <v>281.5</v>
      </c>
      <c r="J603" s="138">
        <v>261</v>
      </c>
      <c r="K603" s="138">
        <v>237.5</v>
      </c>
      <c r="L603" s="138">
        <v>225.2</v>
      </c>
    </row>
    <row r="604" spans="1:12" hidden="1">
      <c r="A604" s="138" t="s">
        <v>994</v>
      </c>
      <c r="B604" s="138" t="s">
        <v>995</v>
      </c>
      <c r="C604" s="138">
        <v>0.93149999999999999</v>
      </c>
      <c r="D604" s="138">
        <v>0.37430000000000002</v>
      </c>
      <c r="E604" s="138">
        <v>1.0765</v>
      </c>
      <c r="F604" s="138">
        <v>1.6353</v>
      </c>
      <c r="G604" s="138">
        <v>2.9544999999999999</v>
      </c>
      <c r="H604" s="138">
        <v>1.2403999999999999</v>
      </c>
      <c r="I604" s="138">
        <v>180.5</v>
      </c>
      <c r="J604" s="138">
        <v>168</v>
      </c>
      <c r="K604" s="138">
        <v>153.5</v>
      </c>
      <c r="L604" s="138">
        <v>144.4</v>
      </c>
    </row>
    <row r="605" spans="1:12" hidden="1">
      <c r="A605" s="138" t="s">
        <v>996</v>
      </c>
      <c r="B605" s="138" t="s">
        <v>997</v>
      </c>
      <c r="C605" s="138">
        <v>1.4448000000000001</v>
      </c>
      <c r="D605" s="138">
        <v>0.38829999999999998</v>
      </c>
      <c r="E605" s="138">
        <v>1.5898000000000001</v>
      </c>
      <c r="F605" s="138">
        <v>1.6494</v>
      </c>
      <c r="G605" s="138">
        <v>2.8464999999999998</v>
      </c>
      <c r="H605" s="138">
        <v>1.2210000000000001</v>
      </c>
      <c r="I605" s="138">
        <v>154</v>
      </c>
      <c r="J605" s="138">
        <v>142.5</v>
      </c>
      <c r="K605" s="138">
        <v>131</v>
      </c>
      <c r="L605" s="138">
        <v>123.2</v>
      </c>
    </row>
    <row r="606" spans="1:12" hidden="1">
      <c r="A606" s="138" t="s">
        <v>998</v>
      </c>
      <c r="B606" s="138" t="s">
        <v>999</v>
      </c>
      <c r="C606" s="138">
        <v>0.93149999999999999</v>
      </c>
      <c r="D606" s="138">
        <v>0.37430000000000002</v>
      </c>
      <c r="E606" s="138">
        <v>1.0765</v>
      </c>
      <c r="F606" s="138">
        <v>1.6353</v>
      </c>
      <c r="G606" s="138">
        <v>2.9544999999999999</v>
      </c>
      <c r="H606" s="138">
        <v>1.2403999999999999</v>
      </c>
      <c r="I606" s="138">
        <v>180.5</v>
      </c>
      <c r="J606" s="138">
        <v>168</v>
      </c>
      <c r="K606" s="138">
        <v>153.5</v>
      </c>
      <c r="L606" s="138">
        <v>144.4</v>
      </c>
    </row>
    <row r="607" spans="1:12" hidden="1">
      <c r="A607" s="138" t="s">
        <v>1000</v>
      </c>
      <c r="B607" s="138" t="s">
        <v>1001</v>
      </c>
      <c r="C607" s="138">
        <v>0.5323</v>
      </c>
      <c r="D607" s="138">
        <v>0.35620000000000002</v>
      </c>
      <c r="E607" s="138">
        <v>0.67730000000000001</v>
      </c>
      <c r="F607" s="138">
        <v>1.6173</v>
      </c>
      <c r="G607" s="138">
        <v>3.1063999999999998</v>
      </c>
      <c r="H607" s="138">
        <v>1.2664</v>
      </c>
      <c r="I607" s="138">
        <v>281.5</v>
      </c>
      <c r="J607" s="138">
        <v>261</v>
      </c>
      <c r="K607" s="138">
        <v>237.5</v>
      </c>
      <c r="L607" s="138">
        <v>225.2</v>
      </c>
    </row>
    <row r="608" spans="1:12" hidden="1">
      <c r="A608" s="138" t="s">
        <v>1002</v>
      </c>
      <c r="B608" s="138" t="s">
        <v>1003</v>
      </c>
      <c r="C608" s="138">
        <v>0.93149999999999999</v>
      </c>
      <c r="D608" s="138">
        <v>0.37430000000000002</v>
      </c>
      <c r="E608" s="138">
        <v>1.0765</v>
      </c>
      <c r="F608" s="138">
        <v>1.6353</v>
      </c>
      <c r="G608" s="138">
        <v>2.9544999999999999</v>
      </c>
      <c r="H608" s="138">
        <v>1.2403999999999999</v>
      </c>
      <c r="I608" s="138">
        <v>180.5</v>
      </c>
      <c r="J608" s="138">
        <v>168</v>
      </c>
      <c r="K608" s="138">
        <v>153.5</v>
      </c>
      <c r="L608" s="138">
        <v>144.4</v>
      </c>
    </row>
    <row r="609" spans="1:12" hidden="1">
      <c r="A609" s="138" t="s">
        <v>1004</v>
      </c>
      <c r="B609" s="138" t="s">
        <v>1005</v>
      </c>
      <c r="C609" s="138">
        <v>1.4448000000000001</v>
      </c>
      <c r="D609" s="138">
        <v>0.38829999999999998</v>
      </c>
      <c r="E609" s="138">
        <v>1.5898000000000001</v>
      </c>
      <c r="F609" s="138">
        <v>1.6494</v>
      </c>
      <c r="G609" s="138">
        <v>2.8464999999999998</v>
      </c>
      <c r="H609" s="138">
        <v>1.2210000000000001</v>
      </c>
      <c r="I609" s="138">
        <v>154</v>
      </c>
      <c r="J609" s="138">
        <v>142.5</v>
      </c>
      <c r="K609" s="138">
        <v>131</v>
      </c>
      <c r="L609" s="138">
        <v>123.2</v>
      </c>
    </row>
    <row r="610" spans="1:12" hidden="1">
      <c r="A610" s="138" t="s">
        <v>1006</v>
      </c>
      <c r="B610" s="138" t="s">
        <v>1007</v>
      </c>
      <c r="C610" s="138">
        <v>0.5323</v>
      </c>
      <c r="D610" s="138">
        <v>0.35620000000000002</v>
      </c>
      <c r="E610" s="138">
        <v>0.67730000000000001</v>
      </c>
      <c r="F610" s="138">
        <v>1.6173</v>
      </c>
      <c r="G610" s="138">
        <v>3.1063999999999998</v>
      </c>
      <c r="H610" s="138">
        <v>1.2664</v>
      </c>
      <c r="I610" s="138">
        <v>281.5</v>
      </c>
      <c r="J610" s="138">
        <v>261</v>
      </c>
      <c r="K610" s="138">
        <v>237.5</v>
      </c>
      <c r="L610" s="138">
        <v>225.2</v>
      </c>
    </row>
    <row r="611" spans="1:12" hidden="1">
      <c r="A611" s="138" t="s">
        <v>1008</v>
      </c>
      <c r="B611" s="138" t="s">
        <v>1009</v>
      </c>
      <c r="C611" s="138">
        <v>0.93149999999999999</v>
      </c>
      <c r="D611" s="138">
        <v>0.37430000000000002</v>
      </c>
      <c r="E611" s="138">
        <v>1.0765</v>
      </c>
      <c r="F611" s="138">
        <v>1.6353</v>
      </c>
      <c r="G611" s="138">
        <v>2.9544999999999999</v>
      </c>
      <c r="H611" s="138">
        <v>1.2403999999999999</v>
      </c>
      <c r="I611" s="138">
        <v>180.5</v>
      </c>
      <c r="J611" s="138">
        <v>168</v>
      </c>
      <c r="K611" s="138">
        <v>153.5</v>
      </c>
      <c r="L611" s="138">
        <v>144.4</v>
      </c>
    </row>
    <row r="612" spans="1:12" hidden="1">
      <c r="A612" s="138" t="s">
        <v>1010</v>
      </c>
      <c r="B612" s="138" t="s">
        <v>1011</v>
      </c>
      <c r="C612" s="138">
        <v>0.43469999999999998</v>
      </c>
      <c r="D612" s="138">
        <v>0.33550000000000002</v>
      </c>
      <c r="E612" s="138">
        <v>0.57979999999999998</v>
      </c>
      <c r="F612" s="138">
        <v>1.5966</v>
      </c>
      <c r="G612" s="138">
        <v>3.3008999999999999</v>
      </c>
      <c r="H612" s="138">
        <v>1.2974000000000001</v>
      </c>
      <c r="I612" s="138">
        <v>306</v>
      </c>
      <c r="J612" s="138">
        <v>282.5</v>
      </c>
      <c r="K612" s="138">
        <v>256.5</v>
      </c>
      <c r="L612" s="138">
        <v>244.8</v>
      </c>
    </row>
    <row r="613" spans="1:12" hidden="1">
      <c r="A613" s="138" t="s">
        <v>1012</v>
      </c>
      <c r="B613" s="138" t="s">
        <v>1013</v>
      </c>
      <c r="C613" s="138">
        <v>0.5323</v>
      </c>
      <c r="D613" s="138">
        <v>0.35620000000000002</v>
      </c>
      <c r="E613" s="138">
        <v>0.67730000000000001</v>
      </c>
      <c r="F613" s="138">
        <v>1.6173</v>
      </c>
      <c r="G613" s="138">
        <v>3.1063999999999998</v>
      </c>
      <c r="H613" s="138">
        <v>1.2664</v>
      </c>
      <c r="I613" s="138">
        <v>281.5</v>
      </c>
      <c r="J613" s="138">
        <v>261</v>
      </c>
      <c r="K613" s="138">
        <v>237.5</v>
      </c>
      <c r="L613" s="138">
        <v>225.2</v>
      </c>
    </row>
    <row r="614" spans="1:12" hidden="1">
      <c r="A614" s="138" t="s">
        <v>1014</v>
      </c>
      <c r="B614" s="138" t="s">
        <v>1015</v>
      </c>
      <c r="C614" s="138">
        <v>0.5323</v>
      </c>
      <c r="D614" s="138">
        <v>0.35620000000000002</v>
      </c>
      <c r="E614" s="138">
        <v>0.67730000000000001</v>
      </c>
      <c r="F614" s="138">
        <v>1.6173</v>
      </c>
      <c r="G614" s="138">
        <v>3.1063999999999998</v>
      </c>
      <c r="H614" s="138">
        <v>1.2664</v>
      </c>
      <c r="I614" s="138">
        <v>281.5</v>
      </c>
      <c r="J614" s="138">
        <v>261</v>
      </c>
      <c r="K614" s="138">
        <v>237.5</v>
      </c>
      <c r="L614" s="138">
        <v>225.2</v>
      </c>
    </row>
    <row r="615" spans="1:12" hidden="1">
      <c r="A615" s="138" t="s">
        <v>1016</v>
      </c>
      <c r="B615" s="138" t="s">
        <v>1017</v>
      </c>
      <c r="C615" s="138">
        <v>0.43469999999999998</v>
      </c>
      <c r="D615" s="138">
        <v>0.33550000000000002</v>
      </c>
      <c r="E615" s="138">
        <v>0.57979999999999998</v>
      </c>
      <c r="F615" s="138">
        <v>1.5966</v>
      </c>
      <c r="G615" s="138">
        <v>3.3008999999999999</v>
      </c>
      <c r="H615" s="138">
        <v>1.2974000000000001</v>
      </c>
      <c r="I615" s="138">
        <v>306</v>
      </c>
      <c r="J615" s="138">
        <v>282.5</v>
      </c>
      <c r="K615" s="138">
        <v>256.5</v>
      </c>
      <c r="L615" s="138">
        <v>244.8</v>
      </c>
    </row>
    <row r="616" spans="1:12" hidden="1">
      <c r="A616" s="138" t="s">
        <v>1018</v>
      </c>
      <c r="B616" s="138" t="s">
        <v>1019</v>
      </c>
      <c r="C616" s="138">
        <v>1.4448000000000001</v>
      </c>
      <c r="D616" s="138">
        <v>0.38829999999999998</v>
      </c>
      <c r="E616" s="138">
        <v>1.5898000000000001</v>
      </c>
      <c r="F616" s="138">
        <v>1.6494</v>
      </c>
      <c r="G616" s="138">
        <v>2.8464999999999998</v>
      </c>
      <c r="H616" s="138">
        <v>1.2210000000000001</v>
      </c>
      <c r="I616" s="138">
        <v>154</v>
      </c>
      <c r="J616" s="138">
        <v>142.5</v>
      </c>
      <c r="K616" s="138">
        <v>131</v>
      </c>
      <c r="L616" s="138">
        <v>123.2</v>
      </c>
    </row>
    <row r="617" spans="1:12" hidden="1">
      <c r="A617" s="138" t="s">
        <v>1020</v>
      </c>
      <c r="B617" s="138" t="s">
        <v>1021</v>
      </c>
      <c r="C617" s="138">
        <v>0.2014</v>
      </c>
      <c r="D617" s="138">
        <v>0.32500000000000001</v>
      </c>
      <c r="E617" s="138">
        <v>0.34639999999999999</v>
      </c>
      <c r="F617" s="138">
        <v>1.5861000000000001</v>
      </c>
      <c r="G617" s="138">
        <v>3.4089999999999998</v>
      </c>
      <c r="H617" s="138">
        <v>1.3138000000000001</v>
      </c>
      <c r="I617" s="138">
        <v>488.5</v>
      </c>
      <c r="J617" s="138">
        <v>450</v>
      </c>
      <c r="K617" s="138">
        <v>406.5</v>
      </c>
      <c r="L617" s="138">
        <v>390.8</v>
      </c>
    </row>
    <row r="618" spans="1:12" hidden="1">
      <c r="A618" s="138" t="s">
        <v>1022</v>
      </c>
      <c r="B618" s="138" t="s">
        <v>1023</v>
      </c>
      <c r="C618" s="138">
        <v>0.35360000000000003</v>
      </c>
      <c r="D618" s="138">
        <v>0.34320000000000001</v>
      </c>
      <c r="E618" s="138">
        <v>0.49859999999999999</v>
      </c>
      <c r="F618" s="138">
        <v>1.6043000000000001</v>
      </c>
      <c r="G618" s="138">
        <v>3.2259000000000002</v>
      </c>
      <c r="H618" s="138">
        <v>1.2857000000000001</v>
      </c>
      <c r="I618" s="138">
        <v>332</v>
      </c>
      <c r="J618" s="138">
        <v>306.5</v>
      </c>
      <c r="K618" s="138">
        <v>278.5</v>
      </c>
      <c r="L618" s="138">
        <v>265.60000000000002</v>
      </c>
    </row>
    <row r="619" spans="1:12" hidden="1">
      <c r="A619" s="138" t="s">
        <v>1024</v>
      </c>
      <c r="B619" s="138" t="s">
        <v>1025</v>
      </c>
      <c r="C619" s="138">
        <v>0.2014</v>
      </c>
      <c r="D619" s="138">
        <v>0.32500000000000001</v>
      </c>
      <c r="E619" s="138">
        <v>0.34639999999999999</v>
      </c>
      <c r="F619" s="138">
        <v>1.5861000000000001</v>
      </c>
      <c r="G619" s="138">
        <v>3.4089999999999998</v>
      </c>
      <c r="H619" s="138">
        <v>1.3138000000000001</v>
      </c>
      <c r="I619" s="138">
        <v>488.5</v>
      </c>
      <c r="J619" s="138">
        <v>450</v>
      </c>
      <c r="K619" s="138">
        <v>406.5</v>
      </c>
      <c r="L619" s="138">
        <v>390.8</v>
      </c>
    </row>
    <row r="620" spans="1:12" hidden="1">
      <c r="A620" s="138" t="s">
        <v>1026</v>
      </c>
      <c r="B620" s="138" t="s">
        <v>1027</v>
      </c>
      <c r="C620" s="138">
        <v>0.5323</v>
      </c>
      <c r="D620" s="138">
        <v>0.35620000000000002</v>
      </c>
      <c r="E620" s="138">
        <v>0.67730000000000001</v>
      </c>
      <c r="F620" s="138">
        <v>1.6173</v>
      </c>
      <c r="G620" s="138">
        <v>3.1063999999999998</v>
      </c>
      <c r="H620" s="138">
        <v>1.2664</v>
      </c>
      <c r="I620" s="138">
        <v>281.5</v>
      </c>
      <c r="J620" s="138">
        <v>261</v>
      </c>
      <c r="K620" s="138">
        <v>237.5</v>
      </c>
      <c r="L620" s="138">
        <v>225.2</v>
      </c>
    </row>
    <row r="621" spans="1:12" hidden="1">
      <c r="A621" s="138" t="s">
        <v>1028</v>
      </c>
      <c r="B621" s="138" t="s">
        <v>1029</v>
      </c>
      <c r="C621" s="138">
        <v>0.5323</v>
      </c>
      <c r="D621" s="138">
        <v>0.35620000000000002</v>
      </c>
      <c r="E621" s="138">
        <v>0.67730000000000001</v>
      </c>
      <c r="F621" s="138">
        <v>1.6173</v>
      </c>
      <c r="G621" s="138">
        <v>3.1063999999999998</v>
      </c>
      <c r="H621" s="138">
        <v>1.2664</v>
      </c>
      <c r="I621" s="138">
        <v>281.5</v>
      </c>
      <c r="J621" s="138">
        <v>261</v>
      </c>
      <c r="K621" s="138">
        <v>237.5</v>
      </c>
      <c r="L621" s="138">
        <v>225.2</v>
      </c>
    </row>
    <row r="622" spans="1:12" hidden="1">
      <c r="A622" s="138" t="s">
        <v>1030</v>
      </c>
      <c r="B622" s="138" t="s">
        <v>1031</v>
      </c>
      <c r="C622" s="138">
        <v>0.31769999999999998</v>
      </c>
      <c r="D622" s="138">
        <v>0.32090000000000002</v>
      </c>
      <c r="E622" s="138">
        <v>0.5</v>
      </c>
      <c r="F622" s="138">
        <v>1.57</v>
      </c>
      <c r="G622" s="138">
        <v>3.4535999999999998</v>
      </c>
      <c r="H622" s="138">
        <v>1.5712999999999999</v>
      </c>
      <c r="I622" s="138">
        <v>354</v>
      </c>
      <c r="J622" s="138">
        <v>326</v>
      </c>
      <c r="K622" s="138">
        <v>294.5</v>
      </c>
      <c r="L622" s="138">
        <v>283.2</v>
      </c>
    </row>
    <row r="623" spans="1:12" hidden="1">
      <c r="A623" s="138" t="s">
        <v>1032</v>
      </c>
      <c r="B623" s="138" t="s">
        <v>1033</v>
      </c>
      <c r="C623" s="138">
        <v>0.30930000000000002</v>
      </c>
      <c r="D623" s="138">
        <v>0.32069999999999999</v>
      </c>
      <c r="E623" s="138">
        <v>0.45429999999999998</v>
      </c>
      <c r="F623" s="138">
        <v>1.5818000000000001</v>
      </c>
      <c r="G623" s="138">
        <v>3.4557000000000002</v>
      </c>
      <c r="H623" s="138">
        <v>1.3206</v>
      </c>
      <c r="I623" s="138">
        <v>354</v>
      </c>
      <c r="J623" s="138">
        <v>326</v>
      </c>
      <c r="K623" s="138">
        <v>294.5</v>
      </c>
      <c r="L623" s="138">
        <v>336.3</v>
      </c>
    </row>
    <row r="624" spans="1:12" hidden="1">
      <c r="A624" s="138" t="s">
        <v>1034</v>
      </c>
      <c r="B624" s="138" t="s">
        <v>1035</v>
      </c>
      <c r="C624" s="138">
        <v>1.4448000000000001</v>
      </c>
      <c r="D624" s="138">
        <v>0.38829999999999998</v>
      </c>
      <c r="E624" s="138">
        <v>1.5898000000000001</v>
      </c>
      <c r="F624" s="138">
        <v>1.6494</v>
      </c>
      <c r="G624" s="138">
        <v>2.8464999999999998</v>
      </c>
      <c r="H624" s="138">
        <v>1.2210000000000001</v>
      </c>
      <c r="I624" s="138">
        <v>154</v>
      </c>
      <c r="J624" s="138">
        <v>142.5</v>
      </c>
      <c r="K624" s="138">
        <v>131</v>
      </c>
      <c r="L624" s="138">
        <v>123.2</v>
      </c>
    </row>
    <row r="625" spans="1:12" hidden="1">
      <c r="A625" s="138" t="s">
        <v>1036</v>
      </c>
      <c r="B625" s="138" t="s">
        <v>1037</v>
      </c>
      <c r="C625" s="138">
        <v>0.55079999999999996</v>
      </c>
      <c r="D625" s="138">
        <v>0.35780000000000001</v>
      </c>
      <c r="E625" s="138">
        <v>0.69579999999999997</v>
      </c>
      <c r="F625" s="138">
        <v>1.6189</v>
      </c>
      <c r="G625" s="138">
        <v>3.0918999999999999</v>
      </c>
      <c r="H625" s="138">
        <v>1.264</v>
      </c>
      <c r="I625" s="138">
        <v>265.5</v>
      </c>
      <c r="J625" s="138">
        <v>246.5</v>
      </c>
      <c r="K625" s="138">
        <v>224.5</v>
      </c>
      <c r="L625" s="138">
        <v>212.4</v>
      </c>
    </row>
    <row r="626" spans="1:12" hidden="1">
      <c r="A626" s="138" t="s">
        <v>1038</v>
      </c>
      <c r="B626" s="138" t="s">
        <v>1039</v>
      </c>
      <c r="C626" s="138">
        <v>1.1336999999999999</v>
      </c>
      <c r="D626" s="138">
        <v>0.36130000000000001</v>
      </c>
      <c r="E626" s="138">
        <v>1.2786999999999999</v>
      </c>
      <c r="F626" s="138">
        <v>1.6224000000000001</v>
      </c>
      <c r="G626" s="138">
        <v>3.0621999999999998</v>
      </c>
      <c r="H626" s="138">
        <v>1.2589999999999999</v>
      </c>
      <c r="I626" s="138">
        <v>183.5</v>
      </c>
      <c r="J626" s="138">
        <v>170.5</v>
      </c>
      <c r="K626" s="138">
        <v>155</v>
      </c>
      <c r="L626" s="138">
        <v>146.80000000000001</v>
      </c>
    </row>
    <row r="627" spans="1:12" hidden="1">
      <c r="A627" s="138" t="s">
        <v>1040</v>
      </c>
      <c r="B627" s="138" t="s">
        <v>1041</v>
      </c>
      <c r="C627" s="138">
        <v>1.4448000000000001</v>
      </c>
      <c r="D627" s="138">
        <v>0.38829999999999998</v>
      </c>
      <c r="E627" s="138">
        <v>1.5898000000000001</v>
      </c>
      <c r="F627" s="138">
        <v>1.6494</v>
      </c>
      <c r="G627" s="138">
        <v>2.8464999999999998</v>
      </c>
      <c r="H627" s="138">
        <v>1.2210000000000001</v>
      </c>
      <c r="I627" s="138">
        <v>154</v>
      </c>
      <c r="J627" s="138">
        <v>142.5</v>
      </c>
      <c r="K627" s="138">
        <v>131</v>
      </c>
      <c r="L627" s="138">
        <v>123.2</v>
      </c>
    </row>
    <row r="628" spans="1:12" hidden="1">
      <c r="A628" s="138" t="s">
        <v>1042</v>
      </c>
      <c r="B628" s="138" t="s">
        <v>1043</v>
      </c>
      <c r="C628" s="138">
        <v>0.55079999999999996</v>
      </c>
      <c r="D628" s="138">
        <v>0.35780000000000001</v>
      </c>
      <c r="E628" s="138">
        <v>0.69579999999999997</v>
      </c>
      <c r="F628" s="138">
        <v>1.6189</v>
      </c>
      <c r="G628" s="138">
        <v>3.0918999999999999</v>
      </c>
      <c r="H628" s="138">
        <v>1.264</v>
      </c>
      <c r="I628" s="138">
        <v>265.5</v>
      </c>
      <c r="J628" s="138">
        <v>246.5</v>
      </c>
      <c r="K628" s="138">
        <v>224.5</v>
      </c>
      <c r="L628" s="138">
        <v>212.4</v>
      </c>
    </row>
    <row r="629" spans="1:12" hidden="1">
      <c r="A629" s="138" t="s">
        <v>1044</v>
      </c>
      <c r="B629" s="138" t="s">
        <v>1045</v>
      </c>
      <c r="C629" s="138">
        <v>0.24709999999999999</v>
      </c>
      <c r="D629" s="138">
        <v>0.3125</v>
      </c>
      <c r="E629" s="138">
        <v>0.39219999999999999</v>
      </c>
      <c r="F629" s="138">
        <v>1.5736000000000001</v>
      </c>
      <c r="G629" s="138">
        <v>3.5482999999999998</v>
      </c>
      <c r="H629" s="138">
        <v>1.3339000000000001</v>
      </c>
      <c r="I629" s="138">
        <v>465</v>
      </c>
      <c r="J629" s="138">
        <v>427</v>
      </c>
      <c r="K629" s="138">
        <v>384</v>
      </c>
      <c r="L629" s="138">
        <v>372</v>
      </c>
    </row>
    <row r="630" spans="1:12" hidden="1">
      <c r="A630" s="138" t="s">
        <v>1046</v>
      </c>
      <c r="B630" s="138" t="s">
        <v>1047</v>
      </c>
      <c r="C630" s="138">
        <v>0.55079999999999996</v>
      </c>
      <c r="D630" s="138">
        <v>0.35780000000000001</v>
      </c>
      <c r="E630" s="138">
        <v>0.69579999999999997</v>
      </c>
      <c r="F630" s="138">
        <v>1.6189</v>
      </c>
      <c r="G630" s="138">
        <v>3.0918999999999999</v>
      </c>
      <c r="H630" s="138">
        <v>1.264</v>
      </c>
      <c r="I630" s="138">
        <v>265.5</v>
      </c>
      <c r="J630" s="138">
        <v>246.5</v>
      </c>
      <c r="K630" s="138">
        <v>224.5</v>
      </c>
      <c r="L630" s="138">
        <v>212.4</v>
      </c>
    </row>
    <row r="631" spans="1:12" hidden="1">
      <c r="A631" s="138" t="s">
        <v>1048</v>
      </c>
      <c r="B631" s="138" t="s">
        <v>1049</v>
      </c>
      <c r="C631" s="138">
        <v>0.93149999999999999</v>
      </c>
      <c r="D631" s="138">
        <v>0.37430000000000002</v>
      </c>
      <c r="E631" s="138">
        <v>1.0765</v>
      </c>
      <c r="F631" s="138">
        <v>1.6353</v>
      </c>
      <c r="G631" s="138">
        <v>2.9544999999999999</v>
      </c>
      <c r="H631" s="138">
        <v>1.2403999999999999</v>
      </c>
      <c r="I631" s="138">
        <v>180.5</v>
      </c>
      <c r="J631" s="138">
        <v>168</v>
      </c>
      <c r="K631" s="138">
        <v>153.5</v>
      </c>
      <c r="L631" s="138">
        <v>171.48</v>
      </c>
    </row>
    <row r="632" spans="1:12" hidden="1">
      <c r="A632" s="138" t="s">
        <v>1050</v>
      </c>
      <c r="B632" s="138" t="s">
        <v>1051</v>
      </c>
      <c r="C632" s="138">
        <v>5.806</v>
      </c>
      <c r="D632" s="138">
        <v>0.3775</v>
      </c>
      <c r="E632" s="138">
        <v>6.03</v>
      </c>
      <c r="F632" s="138">
        <v>1.6</v>
      </c>
      <c r="G632" s="138">
        <v>2.9392</v>
      </c>
      <c r="H632" s="138">
        <v>1.4759</v>
      </c>
      <c r="I632" s="138">
        <v>42</v>
      </c>
      <c r="J632" s="138">
        <v>42</v>
      </c>
      <c r="K632" s="138">
        <v>42</v>
      </c>
      <c r="L632" s="138">
        <v>33.6</v>
      </c>
    </row>
    <row r="633" spans="1:12" hidden="1">
      <c r="A633" s="138" t="s">
        <v>1052</v>
      </c>
      <c r="B633" s="138" t="s">
        <v>1053</v>
      </c>
      <c r="C633" s="138">
        <v>1.1100000000000001</v>
      </c>
      <c r="D633" s="138">
        <v>0.16</v>
      </c>
      <c r="E633" s="138">
        <v>2.25</v>
      </c>
      <c r="F633" s="138">
        <v>9.0999999999999998E-2</v>
      </c>
      <c r="G633" s="138">
        <v>0.158</v>
      </c>
      <c r="H633" s="138">
        <v>0</v>
      </c>
      <c r="I633" s="138">
        <v>133</v>
      </c>
      <c r="J633" s="138">
        <v>0</v>
      </c>
      <c r="K633" s="138">
        <v>0</v>
      </c>
      <c r="L633" s="138">
        <v>0</v>
      </c>
    </row>
    <row r="634" spans="1:12" hidden="1">
      <c r="A634" s="138" t="s">
        <v>1054</v>
      </c>
      <c r="B634" s="138" t="s">
        <v>1055</v>
      </c>
      <c r="C634" s="138">
        <v>0</v>
      </c>
      <c r="D634" s="138">
        <v>0</v>
      </c>
      <c r="E634" s="138">
        <v>0</v>
      </c>
      <c r="F634" s="138">
        <v>0</v>
      </c>
      <c r="G634" s="138">
        <v>0</v>
      </c>
      <c r="H634" s="138">
        <v>0</v>
      </c>
      <c r="I634" s="138">
        <v>0</v>
      </c>
      <c r="J634" s="138">
        <v>0</v>
      </c>
      <c r="K634" s="138">
        <v>0</v>
      </c>
      <c r="L634" s="138">
        <v>0</v>
      </c>
    </row>
    <row r="635" spans="1:12" hidden="1">
      <c r="A635" s="138" t="s">
        <v>1056</v>
      </c>
      <c r="B635" s="138" t="s">
        <v>1057</v>
      </c>
      <c r="C635" s="138">
        <v>0</v>
      </c>
      <c r="D635" s="138">
        <v>0</v>
      </c>
      <c r="E635" s="138">
        <v>0</v>
      </c>
      <c r="F635" s="138">
        <v>0</v>
      </c>
      <c r="G635" s="138">
        <v>0</v>
      </c>
      <c r="H635" s="138">
        <v>0</v>
      </c>
      <c r="I635" s="138">
        <v>0</v>
      </c>
      <c r="J635" s="138">
        <v>0</v>
      </c>
      <c r="K635" s="138">
        <v>0</v>
      </c>
      <c r="L635" s="138">
        <v>0</v>
      </c>
    </row>
    <row r="636" spans="1:12" hidden="1">
      <c r="A636" s="138" t="s">
        <v>1058</v>
      </c>
      <c r="B636" s="138" t="s">
        <v>1059</v>
      </c>
      <c r="C636" s="138">
        <v>0.41099999999999998</v>
      </c>
      <c r="D636" s="138">
        <v>0.13500000000000001</v>
      </c>
      <c r="E636" s="138">
        <v>0</v>
      </c>
      <c r="F636" s="138">
        <v>0</v>
      </c>
      <c r="G636" s="138">
        <v>0</v>
      </c>
      <c r="H636" s="138">
        <v>0</v>
      </c>
      <c r="I636" s="138">
        <v>368.09</v>
      </c>
      <c r="J636" s="138">
        <v>327.04000000000002</v>
      </c>
      <c r="K636" s="138">
        <v>280</v>
      </c>
      <c r="L636" s="138">
        <v>349.69</v>
      </c>
    </row>
    <row r="637" spans="1:12" hidden="1">
      <c r="A637" s="138" t="s">
        <v>1060</v>
      </c>
      <c r="B637" s="138" t="s">
        <v>1061</v>
      </c>
      <c r="C637" s="138">
        <v>0.21099999999999999</v>
      </c>
      <c r="D637" s="138">
        <v>0.108</v>
      </c>
      <c r="E637" s="138">
        <v>0.65100000000000002</v>
      </c>
      <c r="F637" s="138">
        <v>6.0199999999999997E-2</v>
      </c>
      <c r="G637" s="138">
        <v>89.286000000000001</v>
      </c>
      <c r="H637" s="138">
        <v>89.286000000000001</v>
      </c>
      <c r="I637" s="138">
        <v>395</v>
      </c>
      <c r="J637" s="138">
        <v>0</v>
      </c>
      <c r="K637" s="138">
        <v>0</v>
      </c>
      <c r="L637" s="138">
        <v>0</v>
      </c>
    </row>
    <row r="638" spans="1:12" hidden="1">
      <c r="A638" s="138" t="s">
        <v>1062</v>
      </c>
      <c r="B638" s="138" t="s">
        <v>1063</v>
      </c>
      <c r="C638" s="138">
        <v>0</v>
      </c>
      <c r="D638" s="138">
        <v>0</v>
      </c>
      <c r="E638" s="138">
        <v>0</v>
      </c>
      <c r="F638" s="138">
        <v>0</v>
      </c>
      <c r="G638" s="138">
        <v>0</v>
      </c>
      <c r="H638" s="138">
        <v>0</v>
      </c>
      <c r="I638" s="138">
        <v>0</v>
      </c>
      <c r="J638" s="138">
        <v>0</v>
      </c>
      <c r="K638" s="138">
        <v>0</v>
      </c>
      <c r="L638" s="138">
        <v>0</v>
      </c>
    </row>
    <row r="639" spans="1:12" hidden="1">
      <c r="A639" s="138" t="s">
        <v>1064</v>
      </c>
      <c r="B639" s="138" t="s">
        <v>1065</v>
      </c>
      <c r="C639" s="138">
        <v>0.23319999999999999</v>
      </c>
      <c r="D639" s="138">
        <v>0.29770000000000002</v>
      </c>
      <c r="E639" s="138">
        <v>0.23319999999999999</v>
      </c>
      <c r="F639" s="138">
        <v>0.29770000000000002</v>
      </c>
      <c r="G639" s="138">
        <v>5</v>
      </c>
      <c r="H639" s="138">
        <v>5</v>
      </c>
      <c r="I639" s="138">
        <v>200</v>
      </c>
      <c r="J639" s="138">
        <v>200</v>
      </c>
      <c r="K639" s="138">
        <v>200</v>
      </c>
      <c r="L639" s="138">
        <v>190</v>
      </c>
    </row>
    <row r="640" spans="1:12" hidden="1">
      <c r="A640" s="138" t="s">
        <v>1066</v>
      </c>
      <c r="B640" s="138" t="s">
        <v>1067</v>
      </c>
      <c r="C640" s="138">
        <v>0</v>
      </c>
      <c r="D640" s="138">
        <v>0</v>
      </c>
      <c r="E640" s="138">
        <v>0</v>
      </c>
      <c r="F640" s="138">
        <v>0</v>
      </c>
      <c r="G640" s="138">
        <v>0</v>
      </c>
      <c r="H640" s="138">
        <v>0</v>
      </c>
      <c r="I640" s="138">
        <v>0</v>
      </c>
      <c r="J640" s="138">
        <v>0</v>
      </c>
      <c r="K640" s="138">
        <v>0</v>
      </c>
      <c r="L640" s="138">
        <v>0</v>
      </c>
    </row>
    <row r="641" spans="1:12" hidden="1">
      <c r="A641" s="138" t="s">
        <v>1068</v>
      </c>
      <c r="B641" s="138" t="s">
        <v>1069</v>
      </c>
      <c r="C641" s="138">
        <v>0</v>
      </c>
      <c r="D641" s="138">
        <v>0</v>
      </c>
      <c r="E641" s="138">
        <v>0</v>
      </c>
      <c r="F641" s="138">
        <v>0</v>
      </c>
      <c r="G641" s="138">
        <v>0</v>
      </c>
      <c r="H641" s="138">
        <v>0</v>
      </c>
      <c r="I641" s="138">
        <v>0</v>
      </c>
      <c r="J641" s="138">
        <v>0</v>
      </c>
      <c r="K641" s="138">
        <v>0</v>
      </c>
      <c r="L641" s="138">
        <v>0</v>
      </c>
    </row>
    <row r="642" spans="1:12" hidden="1">
      <c r="A642" s="138" t="s">
        <v>1070</v>
      </c>
      <c r="B642" s="138" t="s">
        <v>1071</v>
      </c>
      <c r="C642" s="138">
        <v>0</v>
      </c>
      <c r="D642" s="138">
        <v>0</v>
      </c>
      <c r="E642" s="138">
        <v>0</v>
      </c>
      <c r="F642" s="138">
        <v>0</v>
      </c>
      <c r="G642" s="138">
        <v>0</v>
      </c>
      <c r="H642" s="138">
        <v>0</v>
      </c>
      <c r="I642" s="138">
        <v>0</v>
      </c>
      <c r="J642" s="138">
        <v>0</v>
      </c>
      <c r="K642" s="138">
        <v>0</v>
      </c>
      <c r="L642" s="138">
        <v>0</v>
      </c>
    </row>
    <row r="643" spans="1:12" hidden="1">
      <c r="A643" s="138" t="s">
        <v>1072</v>
      </c>
      <c r="B643" s="138" t="s">
        <v>1073</v>
      </c>
      <c r="C643" s="138">
        <v>0</v>
      </c>
      <c r="D643" s="138">
        <v>0</v>
      </c>
      <c r="E643" s="138">
        <v>0</v>
      </c>
      <c r="F643" s="138">
        <v>0</v>
      </c>
      <c r="G643" s="138">
        <v>0</v>
      </c>
      <c r="H643" s="138">
        <v>0</v>
      </c>
      <c r="I643" s="138">
        <v>0</v>
      </c>
      <c r="J643" s="138">
        <v>0</v>
      </c>
      <c r="K643" s="138">
        <v>0</v>
      </c>
      <c r="L643" s="138">
        <v>0</v>
      </c>
    </row>
    <row r="644" spans="1:12" hidden="1">
      <c r="A644" s="138" t="s">
        <v>1074</v>
      </c>
      <c r="B644" s="138" t="s">
        <v>1075</v>
      </c>
      <c r="C644" s="138">
        <v>0</v>
      </c>
      <c r="D644" s="138">
        <v>0</v>
      </c>
      <c r="E644" s="138">
        <v>0</v>
      </c>
      <c r="F644" s="138">
        <v>0</v>
      </c>
      <c r="G644" s="138">
        <v>0</v>
      </c>
      <c r="H644" s="138">
        <v>0</v>
      </c>
      <c r="I644" s="138">
        <v>0</v>
      </c>
      <c r="J644" s="138">
        <v>0</v>
      </c>
      <c r="K644" s="138">
        <v>0</v>
      </c>
      <c r="L644" s="138">
        <v>0</v>
      </c>
    </row>
    <row r="645" spans="1:12" hidden="1">
      <c r="A645" s="138" t="s">
        <v>1076</v>
      </c>
      <c r="B645" s="138" t="s">
        <v>1077</v>
      </c>
      <c r="C645" s="138">
        <v>0</v>
      </c>
      <c r="D645" s="138">
        <v>0</v>
      </c>
      <c r="E645" s="138">
        <v>0</v>
      </c>
      <c r="F645" s="138">
        <v>0</v>
      </c>
      <c r="G645" s="138">
        <v>0</v>
      </c>
      <c r="H645" s="138">
        <v>0</v>
      </c>
      <c r="I645" s="138">
        <v>0</v>
      </c>
      <c r="J645" s="138">
        <v>0</v>
      </c>
      <c r="K645" s="138">
        <v>0</v>
      </c>
      <c r="L645" s="138">
        <v>0</v>
      </c>
    </row>
    <row r="646" spans="1:12" hidden="1">
      <c r="A646" s="138" t="s">
        <v>1078</v>
      </c>
      <c r="B646" s="138" t="s">
        <v>1079</v>
      </c>
      <c r="C646" s="138">
        <v>0</v>
      </c>
      <c r="D646" s="138">
        <v>0</v>
      </c>
      <c r="E646" s="138">
        <v>0</v>
      </c>
      <c r="F646" s="138">
        <v>0</v>
      </c>
      <c r="G646" s="138">
        <v>0</v>
      </c>
      <c r="H646" s="138">
        <v>0</v>
      </c>
      <c r="I646" s="138">
        <v>0</v>
      </c>
      <c r="J646" s="138">
        <v>0</v>
      </c>
      <c r="K646" s="138">
        <v>0</v>
      </c>
      <c r="L646" s="138">
        <v>0</v>
      </c>
    </row>
    <row r="647" spans="1:12" hidden="1">
      <c r="A647" s="138" t="s">
        <v>1080</v>
      </c>
      <c r="B647" s="138" t="s">
        <v>1081</v>
      </c>
      <c r="C647" s="138">
        <v>1.1104000000000001</v>
      </c>
      <c r="D647" s="138">
        <v>0.36130000000000001</v>
      </c>
      <c r="E647" s="138">
        <v>1.2554000000000001</v>
      </c>
      <c r="F647" s="138">
        <v>1.6224000000000001</v>
      </c>
      <c r="G647" s="138">
        <v>3.0621999999999998</v>
      </c>
      <c r="H647" s="138">
        <v>1.2589999999999999</v>
      </c>
      <c r="I647" s="138">
        <v>166.5</v>
      </c>
      <c r="J647" s="138">
        <v>155</v>
      </c>
      <c r="K647" s="138">
        <v>141</v>
      </c>
      <c r="L647" s="138">
        <v>133.19999999999999</v>
      </c>
    </row>
    <row r="648" spans="1:12" hidden="1">
      <c r="A648" s="138" t="s">
        <v>1082</v>
      </c>
      <c r="B648" s="138" t="s">
        <v>1083</v>
      </c>
      <c r="C648" s="138">
        <v>0</v>
      </c>
      <c r="D648" s="138">
        <v>0</v>
      </c>
      <c r="E648" s="138">
        <v>0</v>
      </c>
      <c r="F648" s="138">
        <v>0</v>
      </c>
      <c r="G648" s="138">
        <v>0</v>
      </c>
      <c r="H648" s="138">
        <v>0</v>
      </c>
      <c r="I648" s="138">
        <v>0</v>
      </c>
      <c r="J648" s="138">
        <v>0</v>
      </c>
      <c r="K648" s="138">
        <v>0</v>
      </c>
      <c r="L648" s="138">
        <v>0</v>
      </c>
    </row>
    <row r="649" spans="1:12" hidden="1">
      <c r="A649" s="138" t="s">
        <v>1082</v>
      </c>
      <c r="B649" s="138" t="s">
        <v>1083</v>
      </c>
      <c r="C649" s="138">
        <v>0</v>
      </c>
      <c r="D649" s="138">
        <v>0</v>
      </c>
      <c r="E649" s="138">
        <v>0</v>
      </c>
      <c r="F649" s="138">
        <v>0</v>
      </c>
      <c r="G649" s="138">
        <v>0</v>
      </c>
      <c r="H649" s="138">
        <v>0</v>
      </c>
      <c r="I649" s="138">
        <v>0</v>
      </c>
      <c r="J649" s="138">
        <v>0</v>
      </c>
      <c r="K649" s="138">
        <v>0</v>
      </c>
      <c r="L649" s="138">
        <v>0</v>
      </c>
    </row>
    <row r="650" spans="1:12" hidden="1">
      <c r="A650" s="138" t="s">
        <v>1084</v>
      </c>
      <c r="B650" s="138" t="s">
        <v>1085</v>
      </c>
      <c r="C650" s="138">
        <v>0.372</v>
      </c>
      <c r="D650" s="138">
        <v>0.29099999999999998</v>
      </c>
      <c r="E650" s="138">
        <v>0.93</v>
      </c>
      <c r="F650" s="138">
        <v>0.873</v>
      </c>
      <c r="G650" s="138">
        <v>0</v>
      </c>
      <c r="H650" s="138">
        <v>0</v>
      </c>
      <c r="I650" s="138">
        <v>330</v>
      </c>
      <c r="J650" s="138">
        <v>330</v>
      </c>
      <c r="K650" s="138">
        <v>470</v>
      </c>
      <c r="L650" s="138">
        <v>0</v>
      </c>
    </row>
    <row r="651" spans="1:12" hidden="1">
      <c r="A651" s="138" t="s">
        <v>1086</v>
      </c>
      <c r="B651" s="138" t="s">
        <v>1087</v>
      </c>
      <c r="C651" s="138">
        <v>1.4932000000000001</v>
      </c>
      <c r="D651" s="138">
        <v>0.80869999999999997</v>
      </c>
      <c r="E651" s="138">
        <v>1.4932000000000001</v>
      </c>
      <c r="F651" s="138">
        <v>0.80869999999999997</v>
      </c>
      <c r="G651" s="138">
        <v>2.3047</v>
      </c>
      <c r="H651" s="138">
        <v>2.3047</v>
      </c>
      <c r="I651" s="138">
        <v>154</v>
      </c>
      <c r="K651" s="138">
        <v>131</v>
      </c>
      <c r="L651" s="138">
        <v>123.2</v>
      </c>
    </row>
    <row r="652" spans="1:12" hidden="1">
      <c r="A652" s="138" t="s">
        <v>1088</v>
      </c>
      <c r="B652" s="138" t="s">
        <v>1089</v>
      </c>
      <c r="C652" s="138">
        <v>0.23910000000000001</v>
      </c>
      <c r="D652" s="138">
        <v>0.37780000000000002</v>
      </c>
      <c r="E652" s="138">
        <v>0.49540000000000001</v>
      </c>
      <c r="F652" s="138">
        <v>1.3219000000000001</v>
      </c>
      <c r="G652" s="138">
        <v>3.0737999999999999</v>
      </c>
      <c r="H652" s="138">
        <v>1.639</v>
      </c>
      <c r="I652" s="138">
        <v>0</v>
      </c>
      <c r="J652" s="138">
        <v>0</v>
      </c>
      <c r="K652" s="138">
        <v>0</v>
      </c>
      <c r="L652" s="138">
        <v>0</v>
      </c>
    </row>
    <row r="653" spans="1:12" hidden="1">
      <c r="A653" s="138" t="s">
        <v>1090</v>
      </c>
      <c r="B653" s="138" t="s">
        <v>1091</v>
      </c>
      <c r="C653" s="138">
        <v>0</v>
      </c>
      <c r="D653" s="138">
        <v>0</v>
      </c>
      <c r="E653" s="138">
        <v>0</v>
      </c>
      <c r="F653" s="138">
        <v>0</v>
      </c>
      <c r="G653" s="138">
        <v>0</v>
      </c>
      <c r="H653" s="138">
        <v>0</v>
      </c>
      <c r="I653" s="138">
        <v>0</v>
      </c>
      <c r="J653" s="138">
        <v>0</v>
      </c>
      <c r="K653" s="138">
        <v>0</v>
      </c>
      <c r="L653" s="138">
        <v>0</v>
      </c>
    </row>
    <row r="654" spans="1:12" hidden="1">
      <c r="A654" s="138" t="s">
        <v>1092</v>
      </c>
      <c r="B654" s="138" t="s">
        <v>1093</v>
      </c>
      <c r="C654" s="138">
        <v>0.35360000000000003</v>
      </c>
      <c r="D654" s="138">
        <v>0.34320000000000001</v>
      </c>
      <c r="E654" s="138">
        <v>0.49859999999999999</v>
      </c>
      <c r="F654" s="138">
        <v>1.6043000000000001</v>
      </c>
      <c r="G654" s="138">
        <v>3.2259000000000002</v>
      </c>
      <c r="H654" s="138">
        <v>1.2857000000000001</v>
      </c>
      <c r="I654" s="138">
        <v>332</v>
      </c>
      <c r="L654" s="138">
        <v>265.60000000000002</v>
      </c>
    </row>
    <row r="655" spans="1:12" hidden="1">
      <c r="A655" s="138" t="s">
        <v>1094</v>
      </c>
      <c r="B655" s="138" t="s">
        <v>1095</v>
      </c>
      <c r="C655" s="138">
        <v>9.5299999999999996E-2</v>
      </c>
      <c r="D655" s="138">
        <v>0.28239999999999998</v>
      </c>
      <c r="E655" s="138">
        <v>0.2404</v>
      </c>
      <c r="F655" s="138">
        <v>1.5435000000000001</v>
      </c>
      <c r="G655" s="138">
        <v>3.9340000000000002</v>
      </c>
      <c r="H655" s="138">
        <v>1.3848</v>
      </c>
      <c r="I655" s="138">
        <v>825</v>
      </c>
      <c r="J655" s="138">
        <v>751</v>
      </c>
      <c r="K655" s="138">
        <v>667</v>
      </c>
      <c r="L655" s="138">
        <v>660</v>
      </c>
    </row>
    <row r="656" spans="1:12" hidden="1">
      <c r="A656" s="138" t="s">
        <v>1096</v>
      </c>
      <c r="B656" s="138" t="s">
        <v>1097</v>
      </c>
      <c r="C656" s="138">
        <v>5.8099999999999999E-2</v>
      </c>
      <c r="D656" s="138">
        <v>7.6799999999999993E-2</v>
      </c>
      <c r="E656" s="138">
        <v>0.42349999999999999</v>
      </c>
      <c r="F656" s="138">
        <v>3.9699999999999999E-2</v>
      </c>
      <c r="G656" s="138">
        <v>229.65</v>
      </c>
      <c r="H656" s="138">
        <v>229.65</v>
      </c>
      <c r="I656" s="138">
        <v>600</v>
      </c>
      <c r="J656" s="138">
        <v>600</v>
      </c>
      <c r="K656" s="138">
        <v>600</v>
      </c>
      <c r="L656" s="138">
        <v>480</v>
      </c>
    </row>
    <row r="657" spans="1:12" hidden="1">
      <c r="A657" s="138" t="s">
        <v>1098</v>
      </c>
      <c r="B657" s="138" t="s">
        <v>1099</v>
      </c>
      <c r="C657" s="138">
        <v>0</v>
      </c>
      <c r="D657" s="138">
        <v>0</v>
      </c>
      <c r="E657" s="138">
        <v>0</v>
      </c>
      <c r="F657" s="138">
        <v>0</v>
      </c>
      <c r="G657" s="138">
        <v>0</v>
      </c>
      <c r="H657" s="138">
        <v>0</v>
      </c>
      <c r="I657" s="138">
        <v>0</v>
      </c>
      <c r="J657" s="138">
        <v>0</v>
      </c>
      <c r="K657" s="138">
        <v>0</v>
      </c>
      <c r="L657" s="138">
        <v>0</v>
      </c>
    </row>
    <row r="658" spans="1:12" hidden="1">
      <c r="A658" s="138" t="s">
        <v>1100</v>
      </c>
      <c r="B658" s="138" t="s">
        <v>1101</v>
      </c>
      <c r="C658" s="138">
        <v>1.1100000000000001</v>
      </c>
      <c r="D658" s="138">
        <v>0.16</v>
      </c>
      <c r="E658" s="138">
        <v>2.25</v>
      </c>
      <c r="F658" s="138">
        <v>9.0999999999999998E-2</v>
      </c>
      <c r="G658" s="138">
        <v>0.158</v>
      </c>
      <c r="H658" s="138">
        <v>0</v>
      </c>
      <c r="I658" s="138">
        <v>133</v>
      </c>
      <c r="J658" s="138">
        <v>115</v>
      </c>
      <c r="K658" s="138">
        <v>115</v>
      </c>
      <c r="L658" s="138">
        <v>92</v>
      </c>
    </row>
    <row r="659" spans="1:12" hidden="1">
      <c r="A659" s="138" t="s">
        <v>1102</v>
      </c>
      <c r="B659" s="138" t="s">
        <v>1103</v>
      </c>
      <c r="C659" s="138">
        <v>0</v>
      </c>
      <c r="D659" s="138">
        <v>0</v>
      </c>
      <c r="E659" s="138">
        <v>0</v>
      </c>
      <c r="F659" s="138">
        <v>0</v>
      </c>
      <c r="G659" s="138">
        <v>0</v>
      </c>
      <c r="H659" s="138">
        <v>0</v>
      </c>
      <c r="I659" s="138">
        <v>0</v>
      </c>
      <c r="J659" s="138">
        <v>0</v>
      </c>
      <c r="K659" s="138">
        <v>0</v>
      </c>
      <c r="L659" s="138">
        <v>0</v>
      </c>
    </row>
    <row r="660" spans="1:12" hidden="1">
      <c r="A660" s="138" t="s">
        <v>1104</v>
      </c>
      <c r="B660" s="138" t="s">
        <v>1105</v>
      </c>
      <c r="C660" s="138">
        <v>0.92700000000000005</v>
      </c>
      <c r="D660" s="138">
        <v>7.9000000000000001E-2</v>
      </c>
      <c r="E660" s="138">
        <v>3.63</v>
      </c>
      <c r="F660" s="138">
        <v>8.7999999999999995E-2</v>
      </c>
      <c r="G660" s="138">
        <v>0</v>
      </c>
      <c r="H660" s="138">
        <v>0</v>
      </c>
      <c r="I660" s="138">
        <v>92</v>
      </c>
      <c r="J660" s="138">
        <v>92</v>
      </c>
      <c r="K660" s="138">
        <v>115</v>
      </c>
      <c r="L660" s="138">
        <v>0</v>
      </c>
    </row>
    <row r="661" spans="1:12" hidden="1">
      <c r="A661" s="138" t="s">
        <v>1106</v>
      </c>
      <c r="B661" s="138" t="s">
        <v>1107</v>
      </c>
      <c r="C661" s="138">
        <v>1.0249999999999999</v>
      </c>
      <c r="D661" s="138">
        <v>0.11899999999999999</v>
      </c>
      <c r="E661" s="138">
        <v>1.9490000000000001</v>
      </c>
      <c r="F661" s="138">
        <v>7.8799999999999995E-2</v>
      </c>
      <c r="G661" s="138">
        <v>94.561999999999998</v>
      </c>
      <c r="H661" s="138">
        <v>94.561999999999998</v>
      </c>
      <c r="I661" s="138">
        <v>115</v>
      </c>
      <c r="J661" s="138">
        <v>115</v>
      </c>
      <c r="K661" s="138">
        <v>115</v>
      </c>
      <c r="L661" s="138">
        <v>115</v>
      </c>
    </row>
    <row r="662" spans="1:12" hidden="1">
      <c r="A662" s="138" t="s">
        <v>1108</v>
      </c>
      <c r="B662" s="138" t="s">
        <v>1109</v>
      </c>
      <c r="C662" s="138">
        <v>1.1100000000000001</v>
      </c>
      <c r="D662" s="138">
        <v>0.157</v>
      </c>
      <c r="E662" s="138">
        <v>2.33</v>
      </c>
      <c r="F662" s="138">
        <v>9.1999999999999998E-2</v>
      </c>
      <c r="G662" s="138">
        <v>0.159</v>
      </c>
      <c r="H662" s="138">
        <v>0</v>
      </c>
      <c r="I662" s="138">
        <v>135</v>
      </c>
      <c r="J662" s="138">
        <v>0</v>
      </c>
      <c r="K662" s="138">
        <v>0</v>
      </c>
      <c r="L662" s="138">
        <v>0</v>
      </c>
    </row>
    <row r="663" spans="1:12" hidden="1">
      <c r="A663" s="138" t="s">
        <v>1110</v>
      </c>
      <c r="B663" s="138" t="s">
        <v>1111</v>
      </c>
      <c r="C663" s="138">
        <v>1.1100000000000001</v>
      </c>
      <c r="D663" s="138">
        <v>0.156</v>
      </c>
      <c r="E663" s="138">
        <v>2.2000000000000002</v>
      </c>
      <c r="F663" s="138">
        <v>9.0999999999999998E-2</v>
      </c>
      <c r="G663" s="138">
        <v>0.158</v>
      </c>
      <c r="H663" s="138">
        <v>0</v>
      </c>
      <c r="I663" s="138">
        <v>134</v>
      </c>
      <c r="J663" s="138">
        <v>0</v>
      </c>
      <c r="K663" s="138">
        <v>0</v>
      </c>
      <c r="L663" s="138">
        <v>0</v>
      </c>
    </row>
    <row r="664" spans="1:12" hidden="1">
      <c r="A664" s="138" t="s">
        <v>1112</v>
      </c>
      <c r="B664" s="138" t="s">
        <v>1113</v>
      </c>
      <c r="C664" s="138">
        <v>0.16300000000000001</v>
      </c>
      <c r="D664" s="138">
        <v>6.2E-2</v>
      </c>
      <c r="E664" s="138">
        <v>0.76500000000000001</v>
      </c>
      <c r="F664" s="138">
        <v>8.6999999999999994E-2</v>
      </c>
      <c r="G664" s="138">
        <v>0</v>
      </c>
      <c r="H664" s="138">
        <v>0</v>
      </c>
      <c r="I664" s="138">
        <v>316</v>
      </c>
      <c r="J664" s="138">
        <v>316</v>
      </c>
      <c r="K664" s="138">
        <v>395</v>
      </c>
      <c r="L664" s="138">
        <v>0</v>
      </c>
    </row>
    <row r="665" spans="1:12" hidden="1">
      <c r="A665" s="138" t="s">
        <v>1114</v>
      </c>
      <c r="B665" s="138" t="s">
        <v>1115</v>
      </c>
      <c r="C665" s="138">
        <v>0.21</v>
      </c>
      <c r="D665" s="138">
        <v>0.11899999999999999</v>
      </c>
      <c r="E665" s="138">
        <v>0.56000000000000005</v>
      </c>
      <c r="F665" s="138">
        <v>5.8999999999999997E-2</v>
      </c>
      <c r="G665" s="138">
        <v>0.27100000000000002</v>
      </c>
      <c r="H665" s="138">
        <v>0</v>
      </c>
      <c r="I665" s="138">
        <v>328</v>
      </c>
      <c r="J665" s="138">
        <v>0</v>
      </c>
      <c r="K665" s="138">
        <v>0</v>
      </c>
      <c r="L665" s="138">
        <v>0</v>
      </c>
    </row>
    <row r="666" spans="1:12" hidden="1">
      <c r="A666" s="138" t="s">
        <v>1116</v>
      </c>
      <c r="B666" s="138" t="s">
        <v>1117</v>
      </c>
      <c r="C666" s="138">
        <v>1.1100000000000001</v>
      </c>
      <c r="D666" s="138">
        <v>0.156</v>
      </c>
      <c r="E666" s="138">
        <v>2.2000000000000002</v>
      </c>
      <c r="F666" s="138">
        <v>9.0999999999999998E-2</v>
      </c>
      <c r="G666" s="138">
        <v>0.158</v>
      </c>
      <c r="H666" s="138">
        <v>0</v>
      </c>
      <c r="I666" s="138">
        <v>134</v>
      </c>
      <c r="J666" s="138">
        <v>0</v>
      </c>
      <c r="K666" s="138">
        <v>0</v>
      </c>
      <c r="L666" s="138">
        <v>0</v>
      </c>
    </row>
    <row r="667" spans="1:12" hidden="1">
      <c r="A667" s="138" t="s">
        <v>1118</v>
      </c>
      <c r="B667" s="138" t="s">
        <v>1119</v>
      </c>
      <c r="C667" s="138">
        <v>0</v>
      </c>
      <c r="D667" s="138">
        <v>0</v>
      </c>
      <c r="E667" s="138">
        <v>0</v>
      </c>
      <c r="F667" s="138">
        <v>0</v>
      </c>
      <c r="G667" s="138">
        <v>0</v>
      </c>
      <c r="H667" s="138">
        <v>0</v>
      </c>
      <c r="I667" s="138">
        <v>0</v>
      </c>
      <c r="J667" s="138">
        <v>0</v>
      </c>
      <c r="K667" s="138">
        <v>0</v>
      </c>
      <c r="L667" s="138">
        <v>0</v>
      </c>
    </row>
    <row r="668" spans="1:12" hidden="1">
      <c r="A668" s="138" t="s">
        <v>1118</v>
      </c>
      <c r="B668" s="138" t="s">
        <v>1119</v>
      </c>
      <c r="C668" s="138">
        <v>0</v>
      </c>
      <c r="D668" s="138">
        <v>0</v>
      </c>
      <c r="E668" s="138">
        <v>0</v>
      </c>
      <c r="F668" s="138">
        <v>0</v>
      </c>
      <c r="G668" s="138">
        <v>0</v>
      </c>
      <c r="H668" s="138">
        <v>0</v>
      </c>
      <c r="I668" s="138">
        <v>0</v>
      </c>
      <c r="J668" s="138">
        <v>0</v>
      </c>
      <c r="K668" s="138">
        <v>0</v>
      </c>
      <c r="L668" s="138">
        <v>0</v>
      </c>
    </row>
    <row r="669" spans="1:12" hidden="1">
      <c r="A669" s="138" t="s">
        <v>1120</v>
      </c>
      <c r="B669" s="138" t="s">
        <v>1121</v>
      </c>
      <c r="C669" s="138">
        <v>1.1100000000000001</v>
      </c>
      <c r="D669" s="138">
        <v>0.157</v>
      </c>
      <c r="E669" s="138">
        <v>2.33</v>
      </c>
      <c r="F669" s="138">
        <v>9.1999999999999998E-2</v>
      </c>
      <c r="G669" s="138">
        <v>0.159</v>
      </c>
      <c r="H669" s="138">
        <v>0</v>
      </c>
      <c r="I669" s="138">
        <v>135</v>
      </c>
      <c r="J669" s="138">
        <v>0</v>
      </c>
      <c r="K669" s="138">
        <v>0</v>
      </c>
      <c r="L669" s="138">
        <v>0</v>
      </c>
    </row>
    <row r="670" spans="1:12" hidden="1">
      <c r="A670" s="138" t="s">
        <v>1122</v>
      </c>
      <c r="B670" s="138" t="s">
        <v>1123</v>
      </c>
      <c r="C670" s="138">
        <v>0.16500000000000001</v>
      </c>
      <c r="D670" s="138">
        <v>0.13100000000000001</v>
      </c>
      <c r="E670" s="138">
        <v>0.436</v>
      </c>
      <c r="F670" s="138">
        <v>7.0000000000000007E-2</v>
      </c>
      <c r="G670" s="138">
        <v>66.3</v>
      </c>
      <c r="H670" s="138">
        <v>66.3</v>
      </c>
      <c r="I670" s="138">
        <v>285</v>
      </c>
      <c r="J670" s="138">
        <v>285</v>
      </c>
      <c r="K670" s="138">
        <v>325</v>
      </c>
      <c r="L670" s="138">
        <v>385</v>
      </c>
    </row>
    <row r="671" spans="1:12" hidden="1">
      <c r="A671" s="138" t="s">
        <v>1124</v>
      </c>
      <c r="B671" s="138" t="s">
        <v>1125</v>
      </c>
      <c r="C671" s="138">
        <v>0</v>
      </c>
      <c r="D671" s="138">
        <v>0</v>
      </c>
      <c r="E671" s="138">
        <v>0</v>
      </c>
      <c r="F671" s="138">
        <v>0</v>
      </c>
      <c r="G671" s="138">
        <v>0</v>
      </c>
      <c r="H671" s="138">
        <v>0</v>
      </c>
      <c r="I671" s="138">
        <v>0</v>
      </c>
      <c r="J671" s="138">
        <v>0</v>
      </c>
      <c r="K671" s="138">
        <v>0</v>
      </c>
      <c r="L671" s="138">
        <v>0</v>
      </c>
    </row>
    <row r="672" spans="1:12" hidden="1">
      <c r="A672" s="138" t="s">
        <v>1126</v>
      </c>
      <c r="B672" s="138" t="s">
        <v>1127</v>
      </c>
      <c r="C672" s="138">
        <v>0.10100000000000001</v>
      </c>
      <c r="D672" s="138">
        <v>0.109</v>
      </c>
      <c r="E672" s="138">
        <v>0.44600000000000001</v>
      </c>
      <c r="F672" s="138">
        <v>0.05</v>
      </c>
      <c r="G672" s="138">
        <v>120.95</v>
      </c>
      <c r="H672" s="138">
        <v>120.95</v>
      </c>
      <c r="I672" s="138">
        <v>475</v>
      </c>
      <c r="J672" s="138">
        <v>475</v>
      </c>
      <c r="K672" s="138">
        <v>475</v>
      </c>
      <c r="L672" s="138">
        <v>475</v>
      </c>
    </row>
    <row r="673" spans="1:12" hidden="1">
      <c r="A673" s="138" t="s">
        <v>1128</v>
      </c>
      <c r="B673" s="138" t="s">
        <v>1129</v>
      </c>
      <c r="C673" s="138">
        <v>0</v>
      </c>
      <c r="D673" s="138">
        <v>0</v>
      </c>
      <c r="E673" s="138">
        <v>0</v>
      </c>
      <c r="F673" s="138">
        <v>0</v>
      </c>
      <c r="G673" s="138">
        <v>0</v>
      </c>
      <c r="H673" s="138">
        <v>0</v>
      </c>
      <c r="I673" s="138">
        <v>0</v>
      </c>
      <c r="J673" s="138">
        <v>0</v>
      </c>
      <c r="K673" s="138">
        <v>0</v>
      </c>
      <c r="L673" s="138">
        <v>0</v>
      </c>
    </row>
    <row r="674" spans="1:12" hidden="1">
      <c r="A674" s="138" t="s">
        <v>1130</v>
      </c>
      <c r="B674" s="138" t="s">
        <v>1131</v>
      </c>
      <c r="C674" s="138">
        <v>0</v>
      </c>
      <c r="D674" s="138">
        <v>0</v>
      </c>
      <c r="E674" s="138">
        <v>0</v>
      </c>
      <c r="F674" s="138">
        <v>0</v>
      </c>
      <c r="G674" s="138">
        <v>0</v>
      </c>
      <c r="H674" s="138">
        <v>0</v>
      </c>
      <c r="I674" s="138">
        <v>0</v>
      </c>
      <c r="J674" s="138">
        <v>0</v>
      </c>
      <c r="K674" s="138">
        <v>0</v>
      </c>
      <c r="L674" s="138">
        <v>0</v>
      </c>
    </row>
    <row r="675" spans="1:12" hidden="1">
      <c r="A675" s="138" t="s">
        <v>1132</v>
      </c>
      <c r="B675" s="138" t="s">
        <v>1133</v>
      </c>
      <c r="C675" s="138">
        <v>0</v>
      </c>
      <c r="D675" s="138">
        <v>0</v>
      </c>
      <c r="E675" s="138">
        <v>0</v>
      </c>
      <c r="F675" s="138">
        <v>0</v>
      </c>
      <c r="G675" s="138">
        <v>0</v>
      </c>
      <c r="H675" s="138">
        <v>0</v>
      </c>
      <c r="I675" s="138">
        <v>0</v>
      </c>
      <c r="J675" s="138">
        <v>0</v>
      </c>
      <c r="K675" s="138">
        <v>0</v>
      </c>
      <c r="L675" s="138">
        <v>0</v>
      </c>
    </row>
    <row r="676" spans="1:12" hidden="1">
      <c r="A676" s="138" t="s">
        <v>1134</v>
      </c>
      <c r="B676" s="138" t="s">
        <v>1135</v>
      </c>
      <c r="C676" s="138">
        <v>0</v>
      </c>
      <c r="D676" s="138">
        <v>0</v>
      </c>
      <c r="E676" s="138">
        <v>0</v>
      </c>
      <c r="F676" s="138">
        <v>0</v>
      </c>
      <c r="G676" s="138">
        <v>0</v>
      </c>
      <c r="H676" s="138">
        <v>0</v>
      </c>
      <c r="I676" s="138">
        <v>0</v>
      </c>
      <c r="J676" s="138">
        <v>0</v>
      </c>
      <c r="K676" s="138">
        <v>0</v>
      </c>
      <c r="L676" s="138">
        <v>0</v>
      </c>
    </row>
    <row r="677" spans="1:12" hidden="1">
      <c r="A677" s="138" t="s">
        <v>1136</v>
      </c>
      <c r="B677" s="138" t="s">
        <v>1137</v>
      </c>
      <c r="C677" s="138">
        <v>0</v>
      </c>
      <c r="D677" s="138">
        <v>0</v>
      </c>
      <c r="E677" s="138">
        <v>0</v>
      </c>
      <c r="F677" s="138">
        <v>0</v>
      </c>
      <c r="G677" s="138">
        <v>0</v>
      </c>
      <c r="H677" s="138">
        <v>0</v>
      </c>
      <c r="I677" s="138">
        <v>0</v>
      </c>
      <c r="J677" s="138">
        <v>0</v>
      </c>
      <c r="K677" s="138">
        <v>0</v>
      </c>
      <c r="L677" s="138">
        <v>0</v>
      </c>
    </row>
    <row r="678" spans="1:12" hidden="1">
      <c r="A678" s="138" t="s">
        <v>1138</v>
      </c>
      <c r="B678" s="138" t="s">
        <v>1139</v>
      </c>
      <c r="C678" s="138">
        <v>0</v>
      </c>
      <c r="D678" s="138">
        <v>0</v>
      </c>
      <c r="E678" s="138">
        <v>0</v>
      </c>
      <c r="F678" s="138">
        <v>0</v>
      </c>
      <c r="G678" s="138">
        <v>0</v>
      </c>
      <c r="H678" s="138">
        <v>0</v>
      </c>
      <c r="I678" s="138">
        <v>0</v>
      </c>
      <c r="J678" s="138">
        <v>0</v>
      </c>
      <c r="K678" s="138">
        <v>0</v>
      </c>
      <c r="L678" s="138">
        <v>0</v>
      </c>
    </row>
    <row r="679" spans="1:12" hidden="1">
      <c r="A679" s="138" t="s">
        <v>1140</v>
      </c>
      <c r="B679" s="138" t="s">
        <v>1141</v>
      </c>
      <c r="C679" s="138">
        <v>0.41</v>
      </c>
      <c r="D679" s="138">
        <v>0.13300000000000001</v>
      </c>
      <c r="E679" s="138">
        <v>0.83</v>
      </c>
      <c r="F679" s="138">
        <v>7.0999999999999994E-2</v>
      </c>
      <c r="G679" s="138">
        <v>0.215</v>
      </c>
      <c r="H679" s="138">
        <v>0</v>
      </c>
      <c r="I679" s="138">
        <v>231</v>
      </c>
      <c r="J679" s="138">
        <v>0</v>
      </c>
      <c r="K679" s="138">
        <v>0</v>
      </c>
      <c r="L679" s="138">
        <v>0</v>
      </c>
    </row>
    <row r="680" spans="1:12" hidden="1">
      <c r="A680" s="138" t="s">
        <v>1142</v>
      </c>
      <c r="B680" s="138" t="s">
        <v>1143</v>
      </c>
      <c r="C680" s="138">
        <v>0.21099999999999999</v>
      </c>
      <c r="D680" s="138">
        <v>6.3E-2</v>
      </c>
      <c r="E680" s="138">
        <v>9.9500000000000005E-2</v>
      </c>
      <c r="F680" s="138">
        <v>0.09</v>
      </c>
      <c r="G680" s="138">
        <v>0</v>
      </c>
      <c r="H680" s="138">
        <v>0</v>
      </c>
      <c r="I680" s="138">
        <v>272</v>
      </c>
      <c r="J680" s="138">
        <v>272</v>
      </c>
      <c r="K680" s="138">
        <v>340</v>
      </c>
      <c r="L680" s="138">
        <v>0</v>
      </c>
    </row>
    <row r="681" spans="1:12" hidden="1">
      <c r="A681" s="138" t="s">
        <v>1144</v>
      </c>
      <c r="B681" s="138" t="s">
        <v>1145</v>
      </c>
      <c r="C681" s="138">
        <v>0</v>
      </c>
      <c r="D681" s="138">
        <v>0</v>
      </c>
      <c r="E681" s="138">
        <v>0</v>
      </c>
      <c r="F681" s="138">
        <v>0</v>
      </c>
      <c r="G681" s="138">
        <v>0</v>
      </c>
      <c r="H681" s="138">
        <v>0</v>
      </c>
      <c r="I681" s="138">
        <v>0</v>
      </c>
      <c r="J681" s="138">
        <v>0</v>
      </c>
      <c r="K681" s="138">
        <v>0</v>
      </c>
      <c r="L681" s="138">
        <v>0</v>
      </c>
    </row>
    <row r="682" spans="1:12" hidden="1">
      <c r="A682" s="138" t="s">
        <v>1146</v>
      </c>
      <c r="B682" s="138" t="s">
        <v>1147</v>
      </c>
      <c r="C682" s="138">
        <v>0</v>
      </c>
      <c r="D682" s="138">
        <v>0</v>
      </c>
      <c r="E682" s="138">
        <v>0</v>
      </c>
      <c r="F682" s="138">
        <v>0</v>
      </c>
      <c r="G682" s="138">
        <v>0</v>
      </c>
      <c r="H682" s="138">
        <v>0</v>
      </c>
      <c r="I682" s="138">
        <v>0</v>
      </c>
      <c r="J682" s="138">
        <v>0</v>
      </c>
      <c r="K682" s="138">
        <v>0</v>
      </c>
      <c r="L682" s="138">
        <v>0</v>
      </c>
    </row>
    <row r="683" spans="1:12" hidden="1">
      <c r="A683" s="138" t="s">
        <v>1148</v>
      </c>
      <c r="B683" s="138" t="s">
        <v>1149</v>
      </c>
      <c r="C683" s="138">
        <v>1.1000000000000001E-3</v>
      </c>
      <c r="D683" s="138">
        <v>1.1000000000000001E-3</v>
      </c>
      <c r="E683" s="138">
        <v>1.1000000000000001E-3</v>
      </c>
      <c r="F683" s="138">
        <v>1.1000000000000001E-3</v>
      </c>
      <c r="G683" s="138">
        <v>0</v>
      </c>
      <c r="H683" s="138">
        <v>0</v>
      </c>
      <c r="I683" s="138">
        <v>1000</v>
      </c>
      <c r="J683" s="138">
        <v>1000</v>
      </c>
      <c r="K683" s="138">
        <v>1000</v>
      </c>
      <c r="L683" s="138">
        <v>1000</v>
      </c>
    </row>
    <row r="684" spans="1:12" hidden="1">
      <c r="A684" s="138" t="s">
        <v>1150</v>
      </c>
      <c r="B684" s="138" t="s">
        <v>1151</v>
      </c>
      <c r="C684" s="138">
        <v>0</v>
      </c>
      <c r="D684" s="138">
        <v>0</v>
      </c>
      <c r="E684" s="138">
        <v>0</v>
      </c>
      <c r="F684" s="138">
        <v>0</v>
      </c>
      <c r="G684" s="138">
        <v>0</v>
      </c>
      <c r="H684" s="138">
        <v>0</v>
      </c>
      <c r="I684" s="138">
        <v>0</v>
      </c>
      <c r="J684" s="138">
        <v>0</v>
      </c>
      <c r="K684" s="138">
        <v>0</v>
      </c>
      <c r="L684" s="138">
        <v>0</v>
      </c>
    </row>
    <row r="685" spans="1:12" hidden="1">
      <c r="A685" s="138" t="s">
        <v>1152</v>
      </c>
      <c r="B685" s="138" t="s">
        <v>1153</v>
      </c>
      <c r="C685" s="138">
        <v>1.1000000000000001E-3</v>
      </c>
      <c r="D685" s="138">
        <v>1.1000000000000001E-3</v>
      </c>
      <c r="E685" s="138">
        <v>1.1000000000000001E-3</v>
      </c>
      <c r="F685" s="138">
        <v>1.1000000000000001E-3</v>
      </c>
      <c r="G685" s="138">
        <v>0</v>
      </c>
      <c r="H685" s="138">
        <v>0</v>
      </c>
      <c r="I685" s="138">
        <v>1000</v>
      </c>
      <c r="J685" s="138">
        <v>1000</v>
      </c>
      <c r="K685" s="138">
        <v>1000</v>
      </c>
      <c r="L685" s="138">
        <v>1000</v>
      </c>
    </row>
    <row r="686" spans="1:12" hidden="1">
      <c r="A686" s="138" t="s">
        <v>1154</v>
      </c>
      <c r="B686" s="138" t="s">
        <v>1155</v>
      </c>
      <c r="C686" s="138">
        <v>0.43469999999999998</v>
      </c>
      <c r="D686" s="138">
        <v>0.33550000000000002</v>
      </c>
      <c r="E686" s="138">
        <v>0.57979999999999998</v>
      </c>
      <c r="F686" s="138">
        <v>1.5966</v>
      </c>
      <c r="G686" s="138">
        <v>0</v>
      </c>
      <c r="H686" s="138">
        <v>0</v>
      </c>
      <c r="I686" s="138">
        <v>1000</v>
      </c>
      <c r="J686" s="138">
        <v>1000</v>
      </c>
      <c r="K686" s="138">
        <v>1000</v>
      </c>
      <c r="L686" s="138">
        <v>1000</v>
      </c>
    </row>
    <row r="687" spans="1:12" hidden="1">
      <c r="A687" s="138" t="s">
        <v>1154</v>
      </c>
      <c r="B687" s="138" t="s">
        <v>1155</v>
      </c>
      <c r="C687" s="138">
        <v>0.43469999999999998</v>
      </c>
      <c r="D687" s="138">
        <v>0.33550000000000002</v>
      </c>
      <c r="E687" s="138">
        <v>0.57979999999999998</v>
      </c>
      <c r="F687" s="138">
        <v>1.5966</v>
      </c>
      <c r="G687" s="138">
        <v>0</v>
      </c>
      <c r="H687" s="138">
        <v>0</v>
      </c>
      <c r="I687" s="138">
        <v>1000</v>
      </c>
      <c r="J687" s="138">
        <v>1000</v>
      </c>
      <c r="K687" s="138">
        <v>1000</v>
      </c>
      <c r="L687" s="138">
        <v>1000</v>
      </c>
    </row>
  </sheetData>
  <sheetProtection sheet="1" objects="1" scenarios="1" formatCells="0" formatColumns="0" formatRows="0" insertColumns="0" sort="0" autoFilter="0"/>
  <autoFilter ref="A1:L687" xr:uid="{D091EED7-61DC-43CD-94B6-8AE0AB649E15}">
    <filterColumn colId="0">
      <customFilters>
        <customFilter val="1X*"/>
      </customFilters>
    </filterColumn>
    <filterColumn colId="1">
      <filters>
        <filter val="*1X7/1.75 CU (7/16Cu?)"/>
        <filter val="1 X 19/3.25 AAC"/>
        <filter val="1 X 6/1/2.50 ACSR/AZ"/>
        <filter val="1 X 6/1/3.00 AAAC (1120)"/>
        <filter val="1 X 6/4.75 - 7/1.60 ACSR/AZ"/>
        <filter val="1 X 7/2.00 CU"/>
        <filter val="1 X 7/2.50 AAAC (1120)"/>
        <filter val="1 X 7/2.50 AAC"/>
        <filter val="1 X 7/3.00 AAC"/>
        <filter val="1 X 7/3.75 AAC"/>
        <filter val="1 X 7/4.50 AAC"/>
        <filter val="1 X 7/4.75 AAAC (1120)"/>
        <filter val="1X 7/4.75 AAC"/>
        <filter val="1X3/2.75SCAC"/>
        <filter val="1X3/2.75SCGZ"/>
        <filter val="1X6/1/3.00ACSR"/>
        <filter val="1X7/1.60CU"/>
        <filter val="1X7/1.60FE"/>
        <filter val="1X7/2.00 CU"/>
        <filter val="50MM SQ 1C 19.1/33KV XLPE"/>
      </filters>
    </filterColumn>
    <filterColumn colId="2">
      <filters blank="1">
        <filter val="0.0011"/>
        <filter val="0.0581"/>
        <filter val="0.06"/>
        <filter val="0.0625"/>
        <filter val="0.0798"/>
        <filter val="0.09"/>
        <filter val="0.0904"/>
        <filter val="0.0936"/>
        <filter val="0.0953"/>
        <filter val="0.0954"/>
        <filter val="0.098"/>
        <filter val="0.0989"/>
        <filter val="0.101"/>
        <filter val="0.118"/>
        <filter val="0.122"/>
        <filter val="0.1339"/>
        <filter val="0.1403"/>
        <filter val="0.1471"/>
        <filter val="0.163"/>
        <filter val="0.165"/>
        <filter val="0.181"/>
        <filter val="0.1857"/>
        <filter val="0.1945"/>
        <filter val="0.195"/>
        <filter val="0.2014"/>
        <filter val="0.21"/>
        <filter val="0.211"/>
        <filter val="0.2132"/>
        <filter val="0.2263"/>
        <filter val="0.2332"/>
        <filter val="0.2391"/>
        <filter val="0.2471"/>
        <filter val="0.2472"/>
        <filter val="0.2546"/>
        <filter val="0.271"/>
        <filter val="0.2847"/>
        <filter val="0.2955"/>
        <filter val="0.299"/>
        <filter val="0.3019"/>
        <filter val="0.3035"/>
        <filter val="0.3093"/>
        <filter val="0.3134"/>
        <filter val="0.314"/>
        <filter val="0.3157"/>
        <filter val="0.3172"/>
        <filter val="0.3177"/>
        <filter val="0.3193"/>
        <filter val="0.3208"/>
        <filter val="0.3217"/>
        <filter val="0.3502"/>
        <filter val="0.3536"/>
        <filter val="0.3578"/>
        <filter val="0.3624"/>
        <filter val="0.3667"/>
        <filter val="0.372"/>
        <filter val="0.3785"/>
        <filter val="0.3944"/>
        <filter val="0.41"/>
        <filter val="0.411"/>
        <filter val="0.4347"/>
        <filter val="0.4528"/>
        <filter val="0.4564"/>
        <filter val="0.4788"/>
        <filter val="0.4831"/>
        <filter val="0.4935"/>
        <filter val="0.494"/>
        <filter val="0.4991"/>
        <filter val="0.5159"/>
        <filter val="0.5181"/>
        <filter val="0.5248"/>
        <filter val="0.5323"/>
        <filter val="0.533"/>
        <filter val="0.5508"/>
        <filter val="0.5879"/>
        <filter val="0.6793"/>
        <filter val="0.7089"/>
        <filter val="0.7276"/>
        <filter val="0.757"/>
        <filter val="0.771"/>
        <filter val="0.7711"/>
        <filter val="0.7873"/>
        <filter val="0.7921"/>
        <filter val="0.822"/>
        <filter val="0.8356"/>
        <filter val="0.84"/>
        <filter val="0.8528"/>
        <filter val="0.8939"/>
        <filter val="0.927"/>
        <filter val="0.9315"/>
        <filter val="0.9782"/>
        <filter val="0.9868"/>
        <filter val="1.0208"/>
        <filter val="1.025"/>
        <filter val="1.0726"/>
        <filter val="1.11"/>
        <filter val="1.1104"/>
        <filter val="1.1337"/>
        <filter val="1.1587"/>
        <filter val="1.1608"/>
        <filter val="1.182"/>
        <filter val="1.2678"/>
        <filter val="1.2808"/>
        <filter val="1.4193"/>
        <filter val="1.4448"/>
        <filter val="1.4932"/>
        <filter val="11.331"/>
        <filter val="11.639"/>
        <filter val="11.703"/>
        <filter val="14.346"/>
        <filter val="14.394"/>
        <filter val="2.5305"/>
        <filter val="4.9883"/>
        <filter val="5.806"/>
        <filter val="5.8839"/>
        <filter val="9.181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240EE-7B07-4DFD-BF81-407B28176AF9}">
  <sheetPr codeName="Sheet1"/>
  <dimension ref="B2:R30"/>
  <sheetViews>
    <sheetView zoomScale="85" zoomScaleNormal="85" workbookViewId="0">
      <selection activeCell="C16" sqref="C16"/>
    </sheetView>
  </sheetViews>
  <sheetFormatPr defaultColWidth="9.140625" defaultRowHeight="15"/>
  <cols>
    <col min="1" max="1" width="25.7109375" style="76" customWidth="1"/>
    <col min="2" max="6" width="24.7109375" style="76" customWidth="1"/>
    <col min="7" max="7" width="25.7109375" style="76" customWidth="1"/>
    <col min="8" max="9" width="9.140625" style="148" customWidth="1"/>
    <col min="10" max="10" width="9.140625" style="148"/>
    <col min="11" max="16384" width="9.140625" style="76"/>
  </cols>
  <sheetData>
    <row r="2" spans="2:18" ht="27" thickBot="1">
      <c r="B2" s="157" t="s">
        <v>1156</v>
      </c>
      <c r="C2" s="157"/>
      <c r="D2" s="157"/>
      <c r="E2" s="157"/>
      <c r="F2" s="157"/>
      <c r="G2" s="157"/>
    </row>
    <row r="3" spans="2:18">
      <c r="L3" s="106" t="s">
        <v>1157</v>
      </c>
      <c r="M3" s="107"/>
      <c r="N3" s="107"/>
      <c r="O3" s="107"/>
      <c r="P3" s="107"/>
      <c r="Q3" s="107"/>
      <c r="R3" s="108"/>
    </row>
    <row r="4" spans="2:18">
      <c r="B4" s="76" t="s">
        <v>1158</v>
      </c>
      <c r="C4" s="117"/>
      <c r="D4" s="117"/>
      <c r="E4" s="117"/>
      <c r="L4" s="109"/>
      <c r="M4" s="110"/>
      <c r="N4" s="110"/>
      <c r="O4" s="110"/>
      <c r="P4" s="110"/>
      <c r="Q4" s="110"/>
      <c r="R4" s="111"/>
    </row>
    <row r="5" spans="2:18">
      <c r="B5" s="76" t="s">
        <v>1159</v>
      </c>
      <c r="C5" s="118"/>
      <c r="D5" s="118"/>
      <c r="E5" s="118"/>
      <c r="L5" s="109"/>
      <c r="M5" s="110"/>
      <c r="N5" s="110"/>
      <c r="O5" s="110"/>
      <c r="P5" s="110"/>
      <c r="Q5" s="110"/>
      <c r="R5" s="111"/>
    </row>
    <row r="6" spans="2:18">
      <c r="B6" s="76" t="s">
        <v>1160</v>
      </c>
      <c r="C6" s="118"/>
      <c r="D6" s="118"/>
      <c r="E6" s="118"/>
      <c r="L6" s="109"/>
      <c r="M6" s="110"/>
      <c r="N6" s="110"/>
      <c r="O6" s="110"/>
      <c r="P6" s="110"/>
      <c r="Q6" s="110"/>
      <c r="R6" s="111"/>
    </row>
    <row r="7" spans="2:18">
      <c r="B7" s="76" t="s">
        <v>1161</v>
      </c>
      <c r="C7" s="118"/>
      <c r="D7" s="118"/>
      <c r="E7" s="118"/>
      <c r="L7" s="109"/>
      <c r="M7" s="110"/>
      <c r="N7" s="110"/>
      <c r="O7" s="110"/>
      <c r="P7" s="110"/>
      <c r="Q7" s="110"/>
      <c r="R7" s="111"/>
    </row>
    <row r="8" spans="2:18">
      <c r="L8" s="109"/>
      <c r="M8" s="110"/>
      <c r="N8" s="110"/>
      <c r="O8" s="110"/>
      <c r="P8" s="110"/>
      <c r="Q8" s="110"/>
      <c r="R8" s="111"/>
    </row>
    <row r="9" spans="2:18">
      <c r="L9" s="109"/>
      <c r="M9" s="110"/>
      <c r="N9" s="110"/>
      <c r="O9" s="110"/>
      <c r="P9" s="110"/>
      <c r="Q9" s="110"/>
      <c r="R9" s="111"/>
    </row>
    <row r="10" spans="2:18">
      <c r="L10" s="109" t="s">
        <v>1162</v>
      </c>
      <c r="M10" s="110"/>
      <c r="N10" s="110" t="s">
        <v>1163</v>
      </c>
      <c r="O10" s="110"/>
      <c r="P10" s="110"/>
      <c r="Q10" s="110"/>
      <c r="R10" s="111"/>
    </row>
    <row r="11" spans="2:18">
      <c r="L11" s="109"/>
      <c r="M11" s="110"/>
      <c r="N11" s="110"/>
      <c r="O11" s="110"/>
      <c r="P11" s="110"/>
      <c r="Q11" s="110"/>
      <c r="R11" s="111"/>
    </row>
    <row r="12" spans="2:18">
      <c r="L12" s="109"/>
      <c r="M12" s="110"/>
      <c r="N12" s="110"/>
      <c r="O12" s="110"/>
      <c r="P12" s="110"/>
      <c r="Q12" s="110"/>
      <c r="R12" s="111"/>
    </row>
    <row r="13" spans="2:18">
      <c r="L13" s="109"/>
      <c r="M13" s="110"/>
      <c r="N13" s="110"/>
      <c r="O13" s="110"/>
      <c r="P13" s="110"/>
      <c r="Q13" s="110"/>
      <c r="R13" s="111"/>
    </row>
    <row r="14" spans="2:18" ht="24.75" customHeight="1">
      <c r="B14" s="120" t="s">
        <v>1164</v>
      </c>
      <c r="C14" s="120" t="s">
        <v>1165</v>
      </c>
      <c r="D14" s="120" t="s">
        <v>1166</v>
      </c>
      <c r="E14" s="120" t="s">
        <v>1167</v>
      </c>
      <c r="F14" s="120" t="s">
        <v>1168</v>
      </c>
      <c r="G14" s="120" t="s">
        <v>1169</v>
      </c>
      <c r="L14" s="109"/>
      <c r="M14" s="110"/>
      <c r="N14" s="110"/>
      <c r="O14" s="110"/>
      <c r="P14" s="110"/>
      <c r="Q14" s="110"/>
      <c r="R14" s="111"/>
    </row>
    <row r="15" spans="2:18">
      <c r="B15" s="115">
        <v>0.2</v>
      </c>
      <c r="C15" s="105">
        <v>33.5</v>
      </c>
      <c r="D15" s="105"/>
      <c r="E15" s="105"/>
      <c r="F15" s="115">
        <f>IF(SUM(C15:E15)=0,"",AVERAGE(C15:E15))</f>
        <v>33.5</v>
      </c>
      <c r="G15" s="119">
        <f>IF(F15="", NA(), 2*PI()*F15*B15)</f>
        <v>42.097341558103231</v>
      </c>
      <c r="H15" s="148" cm="1">
        <f t="array" ref="H15">solveRHO(B15, $H$27, $H$28, $H$29)</f>
        <v>69.237806084298555</v>
      </c>
      <c r="I15" s="148">
        <f>IF(G15=0, 0, ((G15 - H15) / G15)^2)</f>
        <v>0.41564753676660987</v>
      </c>
      <c r="L15" s="109"/>
      <c r="M15" s="110"/>
      <c r="N15" s="110"/>
      <c r="O15" s="110"/>
      <c r="P15" s="110"/>
      <c r="Q15" s="110"/>
      <c r="R15" s="111"/>
    </row>
    <row r="16" spans="2:18">
      <c r="B16" s="115">
        <v>0.6</v>
      </c>
      <c r="C16" s="105">
        <v>20.2</v>
      </c>
      <c r="D16" s="105"/>
      <c r="E16" s="105"/>
      <c r="F16" s="115">
        <f t="shared" ref="F16:F22" si="0">IF(SUM(C16:E16)=0,"",AVERAGE(C16:E16))</f>
        <v>20.2</v>
      </c>
      <c r="G16" s="119">
        <f t="shared" ref="G16:G22" si="1">IF(F16="", NA(), 2*PI()*F16*B16)</f>
        <v>76.152205923016581</v>
      </c>
      <c r="H16" s="148" cm="1">
        <f t="array" ref="H16">solveRHO(B16, $H$27, $H$28, $H$29)</f>
        <v>69.238406422609145</v>
      </c>
      <c r="I16" s="148">
        <f t="shared" ref="I16:I22" si="2">IF(G16=0, 0, ((G16 - H16) / G16)^2)</f>
        <v>8.2426827623912433E-3</v>
      </c>
      <c r="L16" s="109"/>
      <c r="M16" s="110"/>
      <c r="N16" s="110"/>
      <c r="O16" s="110"/>
      <c r="P16" s="110"/>
      <c r="Q16" s="110"/>
      <c r="R16" s="111"/>
    </row>
    <row r="17" spans="2:18">
      <c r="B17" s="115">
        <v>1</v>
      </c>
      <c r="C17" s="105">
        <v>16.600000000000001</v>
      </c>
      <c r="D17" s="105"/>
      <c r="E17" s="105"/>
      <c r="F17" s="115">
        <f t="shared" si="0"/>
        <v>16.600000000000001</v>
      </c>
      <c r="G17" s="119">
        <f t="shared" si="1"/>
        <v>104.30087609918114</v>
      </c>
      <c r="H17" s="148" cm="1">
        <f t="array" ref="H17">solveRHO(B17, $H$27, $H$28, $H$29)</f>
        <v>69.240667331714249</v>
      </c>
      <c r="I17" s="148">
        <f t="shared" si="2"/>
        <v>0.11299340153852723</v>
      </c>
      <c r="L17" s="109"/>
      <c r="M17" s="110"/>
      <c r="N17" s="110"/>
      <c r="O17" s="110"/>
      <c r="P17" s="110"/>
      <c r="Q17" s="110"/>
      <c r="R17" s="111"/>
    </row>
    <row r="18" spans="2:18">
      <c r="B18" s="115">
        <v>2</v>
      </c>
      <c r="C18" s="105">
        <v>12.1</v>
      </c>
      <c r="D18" s="105"/>
      <c r="E18" s="105"/>
      <c r="F18" s="115">
        <f t="shared" si="0"/>
        <v>12.1</v>
      </c>
      <c r="G18" s="119">
        <f t="shared" si="1"/>
        <v>152.05308443374599</v>
      </c>
      <c r="H18" s="148" cm="1">
        <f t="array" ref="H18">solveRHO(B18, $H$27, $H$28, $H$29)</f>
        <v>69.260785524564525</v>
      </c>
      <c r="I18" s="148">
        <f t="shared" si="2"/>
        <v>0.2964759129760694</v>
      </c>
      <c r="L18" s="109"/>
      <c r="M18" s="110"/>
      <c r="N18" s="110"/>
      <c r="O18" s="110"/>
      <c r="P18" s="110"/>
      <c r="Q18" s="110"/>
      <c r="R18" s="111"/>
    </row>
    <row r="19" spans="2:18">
      <c r="B19" s="115">
        <v>4</v>
      </c>
      <c r="C19" s="105">
        <v>8.83</v>
      </c>
      <c r="D19" s="105"/>
      <c r="E19" s="105"/>
      <c r="F19" s="115">
        <f t="shared" si="0"/>
        <v>8.83</v>
      </c>
      <c r="G19" s="119">
        <f t="shared" si="1"/>
        <v>221.922105049583</v>
      </c>
      <c r="H19" s="148" cm="1">
        <f t="array" ref="H19">solveRHO(B19, $H$27, $H$28, $H$29)</f>
        <v>69.419529583007545</v>
      </c>
      <c r="I19" s="148">
        <f t="shared" si="2"/>
        <v>0.47222962603064927</v>
      </c>
      <c r="L19" s="109"/>
      <c r="M19" s="110"/>
      <c r="N19" s="110"/>
      <c r="O19" s="110"/>
      <c r="P19" s="110"/>
      <c r="Q19" s="110"/>
      <c r="R19" s="111"/>
    </row>
    <row r="20" spans="2:18">
      <c r="B20" s="115">
        <v>8</v>
      </c>
      <c r="C20" s="105">
        <v>5.81</v>
      </c>
      <c r="D20" s="105"/>
      <c r="E20" s="105"/>
      <c r="F20" s="115">
        <f t="shared" si="0"/>
        <v>5.81</v>
      </c>
      <c r="G20" s="119">
        <f t="shared" si="1"/>
        <v>292.04245307770714</v>
      </c>
      <c r="H20" s="148" cm="1">
        <f t="array" ref="H20">solveRHO(B20, $H$27, $H$28, $H$29)</f>
        <v>70.62347530335397</v>
      </c>
      <c r="I20" s="148">
        <f t="shared" si="2"/>
        <v>0.57482772577265651</v>
      </c>
      <c r="L20" s="109"/>
      <c r="M20" s="110"/>
      <c r="N20" s="110"/>
      <c r="O20" s="110"/>
      <c r="P20" s="110"/>
      <c r="Q20" s="110"/>
      <c r="R20" s="111"/>
    </row>
    <row r="21" spans="2:18">
      <c r="B21" s="115">
        <v>16</v>
      </c>
      <c r="C21" s="105">
        <v>2.82</v>
      </c>
      <c r="D21" s="105"/>
      <c r="E21" s="105"/>
      <c r="F21" s="115">
        <f t="shared" si="0"/>
        <v>2.82</v>
      </c>
      <c r="G21" s="119">
        <f t="shared" si="1"/>
        <v>283.49732105994292</v>
      </c>
      <c r="H21" s="148" cm="1">
        <f t="array" ref="H21">solveRHO(B21, $H$27, $H$28, $H$29)</f>
        <v>78.58502007415467</v>
      </c>
      <c r="I21" s="148">
        <f t="shared" si="2"/>
        <v>0.52244206998847864</v>
      </c>
      <c r="L21" s="109"/>
      <c r="M21" s="110"/>
      <c r="N21" s="110"/>
      <c r="O21" s="110"/>
      <c r="P21" s="110"/>
      <c r="Q21" s="110"/>
      <c r="R21" s="111"/>
    </row>
    <row r="22" spans="2:18">
      <c r="B22" s="115">
        <v>32</v>
      </c>
      <c r="C22" s="105">
        <v>0.53</v>
      </c>
      <c r="D22" s="105"/>
      <c r="E22" s="105"/>
      <c r="F22" s="115">
        <f t="shared" si="0"/>
        <v>0.53</v>
      </c>
      <c r="G22" s="119">
        <f t="shared" si="1"/>
        <v>106.56282280976579</v>
      </c>
      <c r="H22" s="148" cm="1">
        <f t="array" ref="H22">solveRHO(B22, $H$27, $H$28, $H$29)</f>
        <v>115.61153076209125</v>
      </c>
      <c r="I22" s="148">
        <f t="shared" si="2"/>
        <v>7.2104390575251972E-3</v>
      </c>
      <c r="L22" s="109"/>
      <c r="M22" s="110"/>
      <c r="N22" s="110"/>
      <c r="O22" s="110"/>
      <c r="P22" s="110"/>
      <c r="Q22" s="110"/>
      <c r="R22" s="111"/>
    </row>
    <row r="23" spans="2:18">
      <c r="L23" s="109"/>
      <c r="M23" s="110"/>
      <c r="N23" s="110"/>
      <c r="O23" s="110"/>
      <c r="P23" s="110"/>
      <c r="Q23" s="110"/>
      <c r="R23" s="111"/>
    </row>
    <row r="24" spans="2:18" ht="15.75" thickBot="1">
      <c r="L24" s="109"/>
      <c r="M24" s="110"/>
      <c r="N24" s="110"/>
      <c r="O24" s="110"/>
      <c r="P24" s="110"/>
      <c r="Q24" s="110"/>
      <c r="R24" s="111"/>
    </row>
    <row r="25" spans="2:18" ht="15.75" thickBot="1">
      <c r="B25" s="158" t="s">
        <v>1170</v>
      </c>
      <c r="C25" s="155" t="s">
        <v>1171</v>
      </c>
      <c r="D25" s="156"/>
      <c r="L25" s="112"/>
      <c r="M25" s="113"/>
      <c r="N25" s="113"/>
      <c r="O25" s="113"/>
      <c r="P25" s="113"/>
      <c r="Q25" s="113"/>
      <c r="R25" s="114"/>
    </row>
    <row r="26" spans="2:18">
      <c r="B26" s="159"/>
      <c r="C26" s="120" t="s">
        <v>1169</v>
      </c>
      <c r="D26" s="122" t="s">
        <v>1172</v>
      </c>
    </row>
    <row r="27" spans="2:18">
      <c r="B27" s="123">
        <v>1</v>
      </c>
      <c r="C27" s="119">
        <v>69.237782986322685</v>
      </c>
      <c r="D27" s="126">
        <v>27.799309413149707</v>
      </c>
      <c r="H27" s="148">
        <v>69.237782986322685</v>
      </c>
    </row>
    <row r="28" spans="2:18">
      <c r="B28" s="123">
        <v>2</v>
      </c>
      <c r="C28" s="119">
        <v>30000</v>
      </c>
      <c r="D28" s="124" t="s">
        <v>1173</v>
      </c>
      <c r="H28" s="148">
        <v>30000</v>
      </c>
    </row>
    <row r="29" spans="2:18" ht="15.75" thickBot="1">
      <c r="B29" s="153" t="s">
        <v>1174</v>
      </c>
      <c r="C29" s="154"/>
      <c r="D29" s="125">
        <f>H30</f>
        <v>1.5524398200551632</v>
      </c>
      <c r="E29" s="127" t="s">
        <v>1175</v>
      </c>
      <c r="H29" s="148">
        <v>27.799309413149707</v>
      </c>
    </row>
    <row r="30" spans="2:18">
      <c r="H30" s="148">
        <f>SQRT(SUM(I15:I22))</f>
        <v>1.5524398200551632</v>
      </c>
    </row>
  </sheetData>
  <mergeCells count="4">
    <mergeCell ref="B29:C29"/>
    <mergeCell ref="C25:D25"/>
    <mergeCell ref="B2:G2"/>
    <mergeCell ref="B25:B26"/>
  </mergeCells>
  <pageMargins left="0.7" right="0.7" top="0.75" bottom="0.75" header="0.3" footer="0.3"/>
  <ignoredErrors>
    <ignoredError sqref="F15:F22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8E426-E664-4001-A250-3CDC2BA66507}">
  <sheetPr codeName="Sheet2"/>
  <dimension ref="A1:AF47"/>
  <sheetViews>
    <sheetView tabSelected="1" zoomScaleNormal="100" workbookViewId="0">
      <selection activeCell="AI45" sqref="AI45"/>
    </sheetView>
  </sheetViews>
  <sheetFormatPr defaultColWidth="9.140625" defaultRowHeight="15"/>
  <cols>
    <col min="1" max="1" width="19.42578125" style="6" bestFit="1" customWidth="1"/>
    <col min="2" max="2" width="9.140625" style="6" customWidth="1"/>
    <col min="3" max="5" width="9.140625" style="6"/>
    <col min="6" max="6" width="9.42578125" style="6" customWidth="1"/>
    <col min="7" max="7" width="13.85546875" style="6" customWidth="1"/>
    <col min="8" max="8" width="9.140625" style="6"/>
    <col min="9" max="9" width="14.7109375" style="6" customWidth="1"/>
    <col min="10" max="10" width="9.140625" style="6"/>
    <col min="11" max="11" width="10.5703125" style="6" customWidth="1"/>
    <col min="12" max="12" width="12.140625" style="6" customWidth="1"/>
    <col min="13" max="23" width="9.140625" style="6"/>
    <col min="24" max="24" width="17" style="6" customWidth="1"/>
    <col min="25" max="25" width="8.85546875" style="6" customWidth="1"/>
    <col min="26" max="26" width="10.5703125" style="6" bestFit="1" customWidth="1"/>
    <col min="27" max="27" width="5.7109375" style="6" customWidth="1"/>
    <col min="28" max="29" width="9.140625" style="6"/>
    <col min="30" max="30" width="15.28515625" style="6" bestFit="1" customWidth="1"/>
    <col min="31" max="32" width="9.140625" style="6"/>
    <col min="33" max="16384" width="9.140625" style="5"/>
  </cols>
  <sheetData>
    <row r="1" spans="1:32" ht="49.5" customHeight="1">
      <c r="A1" s="166" t="s">
        <v>1176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</row>
    <row r="2" spans="1:3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>
      <c r="A3" s="1"/>
      <c r="B3" s="1"/>
      <c r="C3" s="1"/>
      <c r="D3" s="1"/>
      <c r="E3" s="1"/>
      <c r="F3" s="33" t="s">
        <v>1177</v>
      </c>
      <c r="G3" s="14">
        <v>3.1305999999999998</v>
      </c>
      <c r="H3" s="1" t="s">
        <v>1178</v>
      </c>
      <c r="I3" s="33" t="s">
        <v>1179</v>
      </c>
      <c r="J3" s="149">
        <f>Calculations!C9</f>
        <v>672.23559181857115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44" t="s">
        <v>1180</v>
      </c>
      <c r="Z3" s="1"/>
      <c r="AA3" s="1"/>
      <c r="AB3" s="1"/>
      <c r="AC3" s="1"/>
      <c r="AD3" s="1"/>
      <c r="AE3" s="1"/>
      <c r="AF3" s="1"/>
    </row>
    <row r="4" spans="1:32">
      <c r="A4" s="143" t="s">
        <v>1181</v>
      </c>
      <c r="B4" s="143" t="s">
        <v>1182</v>
      </c>
      <c r="C4" s="1"/>
      <c r="D4" s="1"/>
      <c r="E4" s="1"/>
      <c r="F4" s="33" t="s">
        <v>1183</v>
      </c>
      <c r="G4" s="14">
        <v>12.496600000000001</v>
      </c>
      <c r="H4" s="1" t="s">
        <v>1178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4"/>
      <c r="Z4" s="145" t="s">
        <v>1184</v>
      </c>
      <c r="AA4" s="1"/>
      <c r="AB4" s="1"/>
      <c r="AC4" s="1"/>
      <c r="AD4" s="1"/>
      <c r="AE4" s="1"/>
      <c r="AF4" s="1"/>
    </row>
    <row r="5" spans="1:32" ht="15.75" thickBot="1">
      <c r="A5" s="141" t="s">
        <v>1185</v>
      </c>
      <c r="B5" s="141">
        <v>3.4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Z5" s="145" t="s">
        <v>1186</v>
      </c>
      <c r="AA5" s="1"/>
      <c r="AB5" s="1"/>
      <c r="AC5" s="1"/>
      <c r="AD5" s="1"/>
      <c r="AE5" s="1"/>
      <c r="AF5" s="1"/>
    </row>
    <row r="6" spans="1:32" ht="15.75" thickTop="1">
      <c r="A6" s="141" t="s">
        <v>1187</v>
      </c>
      <c r="B6" s="141">
        <v>1.2</v>
      </c>
      <c r="C6" s="1"/>
      <c r="D6" s="1"/>
      <c r="E6" s="2"/>
      <c r="F6" s="4"/>
      <c r="G6" s="1"/>
      <c r="H6" s="4"/>
      <c r="I6" s="4"/>
      <c r="J6" s="4"/>
      <c r="K6" s="3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5"/>
      <c r="Z6" s="145" t="s">
        <v>1188</v>
      </c>
      <c r="AA6" s="1"/>
      <c r="AB6" s="1"/>
      <c r="AC6" s="1"/>
      <c r="AD6" s="1"/>
      <c r="AE6" s="1"/>
      <c r="AF6" s="1"/>
    </row>
    <row r="7" spans="1:32">
      <c r="A7" s="141"/>
      <c r="B7" s="141"/>
      <c r="C7" s="1"/>
      <c r="D7" s="1"/>
      <c r="E7" s="3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>
      <c r="A8" s="141"/>
      <c r="B8" s="141"/>
      <c r="C8" s="1"/>
      <c r="D8" s="1"/>
      <c r="E8" s="3"/>
      <c r="F8" s="1"/>
      <c r="G8" s="1"/>
      <c r="H8" s="1"/>
      <c r="I8" s="1"/>
      <c r="J8" s="1"/>
      <c r="K8" s="3"/>
      <c r="L8" s="1" t="s">
        <v>1189</v>
      </c>
      <c r="M8" s="149">
        <f>Imod</f>
        <v>598.23648650410871</v>
      </c>
      <c r="N8" s="1" t="s">
        <v>1190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>
      <c r="A9" s="142"/>
      <c r="B9" s="142"/>
      <c r="C9" s="1"/>
      <c r="D9" s="1"/>
      <c r="E9" s="3"/>
      <c r="F9" s="1"/>
      <c r="G9" s="1"/>
      <c r="H9" s="1"/>
      <c r="I9" s="1"/>
      <c r="J9" s="1"/>
      <c r="K9" s="3"/>
      <c r="L9" s="1" t="s">
        <v>1191</v>
      </c>
      <c r="M9" s="14">
        <v>0.1</v>
      </c>
      <c r="N9" s="1" t="s">
        <v>1192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>
      <c r="A10" s="142"/>
      <c r="B10" s="142"/>
      <c r="C10" s="1"/>
      <c r="D10" s="1"/>
      <c r="E10" s="3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>
      <c r="A11" s="142"/>
      <c r="B11" s="142"/>
      <c r="C11" s="1"/>
      <c r="D11" s="1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>
      <c r="A12" s="142"/>
      <c r="B12" s="142"/>
      <c r="C12" s="1"/>
      <c r="D12" s="1"/>
      <c r="E12" s="1"/>
      <c r="F12" s="1" t="s">
        <v>1193</v>
      </c>
      <c r="G12" s="1"/>
      <c r="H12" s="1"/>
      <c r="I12" s="42" t="s">
        <v>1194</v>
      </c>
      <c r="J12" s="1"/>
      <c r="K12" s="3"/>
      <c r="L12" s="1"/>
      <c r="M12" s="1"/>
      <c r="N12" s="1"/>
      <c r="O12" s="1" t="s">
        <v>1195</v>
      </c>
      <c r="P12" s="1"/>
      <c r="Q12" s="1"/>
      <c r="R12" s="14" t="s">
        <v>1196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>
      <c r="A13" s="142"/>
      <c r="B13" s="142"/>
      <c r="C13" s="1"/>
      <c r="D13" s="1"/>
      <c r="E13" s="1"/>
      <c r="F13" s="131"/>
      <c r="G13" s="131"/>
      <c r="H13" s="131"/>
      <c r="I13" s="132"/>
      <c r="J13" s="1"/>
      <c r="K13" s="3"/>
      <c r="L13" s="1"/>
      <c r="M13" s="1"/>
      <c r="N13" s="1"/>
      <c r="O13" s="1" t="s">
        <v>1197</v>
      </c>
      <c r="P13" s="1"/>
      <c r="Q13" s="1"/>
      <c r="R13" s="14" t="s">
        <v>1194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15.75" thickBot="1">
      <c r="A14" s="142"/>
      <c r="B14" s="142"/>
      <c r="C14" s="1"/>
      <c r="D14" s="1"/>
      <c r="E14" s="3"/>
      <c r="F14" s="131"/>
      <c r="G14" s="131"/>
      <c r="H14" s="131"/>
      <c r="I14" s="132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15.75" thickTop="1">
      <c r="A15" s="142"/>
      <c r="B15" s="142"/>
      <c r="C15" s="1"/>
      <c r="D15" s="1"/>
      <c r="E15" s="133"/>
      <c r="F15" s="134"/>
      <c r="G15" s="134"/>
      <c r="H15" s="134"/>
      <c r="I15" s="134"/>
      <c r="J15" s="13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>
      <c r="A16" s="1"/>
      <c r="B16" s="1"/>
      <c r="C16" s="1"/>
      <c r="D16" s="1"/>
      <c r="E16" s="3"/>
      <c r="F16" s="89"/>
      <c r="G16" s="89"/>
      <c r="H16" s="89"/>
      <c r="I16" s="89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ht="14.65" customHeight="1" thickBot="1">
      <c r="E17" s="7"/>
      <c r="K17" s="7"/>
    </row>
    <row r="18" spans="1:32" ht="15.75" thickTop="1">
      <c r="E18" s="7"/>
      <c r="K18" s="151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</row>
    <row r="19" spans="1:32">
      <c r="X19" s="86"/>
      <c r="Y19" s="86"/>
      <c r="Z19" s="86"/>
    </row>
    <row r="20" spans="1:32">
      <c r="L20" s="6" t="s">
        <v>1198</v>
      </c>
      <c r="M20" s="6">
        <f>N39</f>
        <v>23.198777005354067</v>
      </c>
      <c r="N20" s="6" t="s">
        <v>1199</v>
      </c>
      <c r="R20" s="16" t="s">
        <v>1200</v>
      </c>
      <c r="S20" s="16">
        <f>LVRes</f>
        <v>1.5627651520886316</v>
      </c>
      <c r="T20" s="16" t="s">
        <v>1199</v>
      </c>
      <c r="X20" s="86" t="s">
        <v>1197</v>
      </c>
      <c r="Y20" s="86">
        <f>MEN</f>
        <v>8.6402102349576673</v>
      </c>
      <c r="Z20" s="86" t="s">
        <v>1199</v>
      </c>
    </row>
    <row r="21" spans="1:32">
      <c r="L21" s="6" t="s">
        <v>1201</v>
      </c>
      <c r="M21" s="39">
        <f>Calculations!C43</f>
        <v>40.704673648379405</v>
      </c>
      <c r="N21" s="6" t="s">
        <v>1190</v>
      </c>
      <c r="X21" s="86" t="s">
        <v>1202</v>
      </c>
      <c r="Y21" s="152">
        <f>Calculations!C46</f>
        <v>109.29116553482721</v>
      </c>
      <c r="Z21" s="86" t="s">
        <v>1190</v>
      </c>
    </row>
    <row r="22" spans="1:32">
      <c r="L22" s="6" t="s">
        <v>1203</v>
      </c>
      <c r="M22" s="6">
        <f>EPRValue</f>
        <v>944.29864704446709</v>
      </c>
      <c r="N22" s="6" t="s">
        <v>1204</v>
      </c>
    </row>
    <row r="24" spans="1:32">
      <c r="E24" s="7"/>
      <c r="K24" s="7"/>
    </row>
    <row r="25" spans="1:32">
      <c r="E25" s="7"/>
      <c r="K25" s="7"/>
    </row>
    <row r="31" spans="1:32" s="41" customFormat="1" ht="15.75" thickBo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ht="15.75" thickTop="1"/>
    <row r="33" spans="3:27">
      <c r="D33" s="6" t="s">
        <v>1205</v>
      </c>
      <c r="G33" s="14"/>
      <c r="K33" s="11" t="s">
        <v>1206</v>
      </c>
      <c r="P33" s="16"/>
      <c r="Q33" s="150" t="s">
        <v>1207</v>
      </c>
      <c r="R33" s="16"/>
      <c r="S33" s="16"/>
      <c r="T33" s="16"/>
      <c r="U33" s="16"/>
      <c r="V33" s="16"/>
      <c r="X33" s="87" t="s">
        <v>1208</v>
      </c>
      <c r="Y33" s="86"/>
      <c r="Z33" s="86"/>
      <c r="AA33" s="86"/>
    </row>
    <row r="34" spans="3:27">
      <c r="D34" s="6" t="s">
        <v>1209</v>
      </c>
      <c r="G34" s="14"/>
      <c r="K34" s="6" t="s">
        <v>1210</v>
      </c>
      <c r="N34" s="14">
        <v>7.4999999999999997E-3</v>
      </c>
      <c r="P34" s="16"/>
      <c r="Q34" s="16" t="s">
        <v>1211</v>
      </c>
      <c r="R34" s="16"/>
      <c r="S34" s="16"/>
      <c r="T34" s="16"/>
      <c r="U34" s="16"/>
      <c r="V34" s="16"/>
      <c r="X34" s="86" t="s">
        <v>1212</v>
      </c>
      <c r="Y34" s="86"/>
      <c r="Z34" s="86"/>
      <c r="AA34" s="86"/>
    </row>
    <row r="35" spans="3:27">
      <c r="D35" s="6" t="s">
        <v>1213</v>
      </c>
      <c r="G35" s="14"/>
      <c r="K35" s="6" t="s">
        <v>1214</v>
      </c>
      <c r="N35" s="14">
        <v>2.4</v>
      </c>
      <c r="P35" s="16"/>
      <c r="Q35" s="16" t="s">
        <v>1214</v>
      </c>
      <c r="R35" s="16"/>
      <c r="S35" s="16"/>
      <c r="T35" s="16"/>
      <c r="U35" s="16">
        <v>95.433359999999993</v>
      </c>
      <c r="V35" s="16"/>
      <c r="X35" s="86" t="s">
        <v>1215</v>
      </c>
      <c r="Y35" s="86"/>
      <c r="Z35" s="86">
        <v>5</v>
      </c>
      <c r="AA35" s="86"/>
    </row>
    <row r="36" spans="3:27">
      <c r="D36" s="6" t="s">
        <v>1216</v>
      </c>
      <c r="G36" s="14">
        <v>22</v>
      </c>
      <c r="K36" s="6" t="s">
        <v>1217</v>
      </c>
      <c r="N36" s="14">
        <v>0.6</v>
      </c>
      <c r="P36" s="16"/>
      <c r="Q36" s="16" t="s">
        <v>1218</v>
      </c>
      <c r="R36" s="16"/>
      <c r="S36" s="16"/>
      <c r="T36" s="16"/>
      <c r="U36" s="16">
        <v>1</v>
      </c>
      <c r="V36" s="16"/>
      <c r="X36" s="86" t="s">
        <v>1219</v>
      </c>
      <c r="Y36" s="86"/>
      <c r="Z36" s="88">
        <f>MAX(Z39:Z40)</f>
        <v>8.6402102349576673</v>
      </c>
      <c r="AA36" s="86"/>
    </row>
    <row r="37" spans="3:27">
      <c r="D37" s="6" t="s">
        <v>1220</v>
      </c>
      <c r="G37" s="42" t="s">
        <v>1221</v>
      </c>
      <c r="K37" s="6" t="s">
        <v>1218</v>
      </c>
      <c r="N37" s="14">
        <v>1</v>
      </c>
      <c r="P37" s="16"/>
      <c r="Q37" s="16" t="s">
        <v>1222</v>
      </c>
      <c r="R37" s="16"/>
      <c r="S37" s="16"/>
      <c r="T37" s="16"/>
      <c r="U37" s="16">
        <f>(N41/2/PI()/RodL_LV)*(LN(4*RodL_LV/(RodR/1000))-1)</f>
        <v>1.5627651520886316</v>
      </c>
      <c r="V37" s="16"/>
      <c r="X37" s="86" t="s">
        <v>1223</v>
      </c>
      <c r="Y37" s="86"/>
      <c r="Z37" s="86"/>
      <c r="AA37" s="86" t="s">
        <v>1224</v>
      </c>
    </row>
    <row r="38" spans="3:27">
      <c r="K38" s="6" t="s">
        <v>1225</v>
      </c>
      <c r="N38" s="6">
        <f>Calculations!C70</f>
        <v>23.03477501057225</v>
      </c>
      <c r="P38" s="16"/>
      <c r="Q38" s="16"/>
      <c r="R38" s="16"/>
      <c r="S38" s="16"/>
      <c r="T38" s="16"/>
      <c r="U38" s="16" t="s">
        <v>1226</v>
      </c>
      <c r="V38" s="16"/>
      <c r="X38" s="86" t="s">
        <v>1227</v>
      </c>
      <c r="Y38" s="86"/>
      <c r="Z38" s="86">
        <f>MAX(F41:F42)</f>
        <v>57.3</v>
      </c>
      <c r="AA38" s="86"/>
    </row>
    <row r="39" spans="3:27">
      <c r="K39" s="6" t="s">
        <v>1228</v>
      </c>
      <c r="N39" s="15">
        <f>N38*N40</f>
        <v>23.198777005354067</v>
      </c>
      <c r="Q39" s="16"/>
      <c r="R39" s="16"/>
      <c r="S39" s="16"/>
      <c r="T39" s="16"/>
      <c r="U39" s="16"/>
      <c r="V39" s="16"/>
      <c r="X39" s="86" t="s">
        <v>1229</v>
      </c>
      <c r="Y39" s="86"/>
      <c r="Z39" s="88">
        <f>Z38/(2*PI()*1.2)*(LN(4*1.2/0.006)-1)/NCustomers</f>
        <v>8.6402102349576673</v>
      </c>
      <c r="AA39" s="86"/>
    </row>
    <row r="40" spans="3:27">
      <c r="E40" s="8" t="s">
        <v>1170</v>
      </c>
      <c r="F40" s="164" t="s">
        <v>1230</v>
      </c>
      <c r="G40" s="165"/>
      <c r="H40" s="8" t="s">
        <v>1172</v>
      </c>
      <c r="I40" s="20"/>
      <c r="K40" s="6" t="s">
        <v>1231</v>
      </c>
      <c r="N40" s="6">
        <f>(0.9907*NRods)^-0.7593</f>
        <v>1.0071197567463344</v>
      </c>
      <c r="Q40" s="16"/>
      <c r="R40" s="40"/>
      <c r="S40" s="40"/>
      <c r="T40" s="40"/>
      <c r="X40" s="86" t="s">
        <v>1232</v>
      </c>
      <c r="Y40" s="86"/>
      <c r="Z40" s="88">
        <f>Z38/100*(61.331*NCustomers^-0.899)</f>
        <v>8.2691455063522028</v>
      </c>
      <c r="AA40" s="86"/>
    </row>
    <row r="41" spans="3:27">
      <c r="C41" s="160" t="s">
        <v>1233</v>
      </c>
      <c r="D41" s="161"/>
      <c r="E41" s="8" t="s">
        <v>1234</v>
      </c>
      <c r="F41" s="12">
        <v>57.3</v>
      </c>
      <c r="G41" s="9" t="s">
        <v>1235</v>
      </c>
      <c r="H41" s="13">
        <v>7.53</v>
      </c>
      <c r="I41" s="20"/>
      <c r="K41" s="6" t="s">
        <v>1236</v>
      </c>
      <c r="N41" s="39">
        <f>Calculations!C71</f>
        <v>55.960306972796644</v>
      </c>
      <c r="Q41" s="16"/>
      <c r="R41" s="40"/>
      <c r="S41" s="40"/>
      <c r="T41" s="40"/>
      <c r="Z41" s="18"/>
    </row>
    <row r="42" spans="3:27">
      <c r="C42" s="162"/>
      <c r="D42" s="163"/>
      <c r="E42" s="8" t="s">
        <v>1237</v>
      </c>
      <c r="F42" s="12">
        <v>24.25</v>
      </c>
      <c r="G42" s="9" t="s">
        <v>1235</v>
      </c>
      <c r="H42" s="8" t="s">
        <v>1173</v>
      </c>
      <c r="I42" s="20"/>
      <c r="Q42" s="16"/>
      <c r="R42" s="40"/>
      <c r="S42" s="40"/>
      <c r="T42" s="40"/>
      <c r="Z42" s="18"/>
    </row>
    <row r="43" spans="3:27">
      <c r="Q43" s="16"/>
    </row>
    <row r="46" spans="3:27" ht="28.5" customHeight="1"/>
    <row r="47" spans="3:27">
      <c r="K47" s="6" t="s">
        <v>1238</v>
      </c>
      <c r="O47" s="6" t="s">
        <v>1239</v>
      </c>
      <c r="Q47" s="6" t="s">
        <v>1240</v>
      </c>
    </row>
  </sheetData>
  <mergeCells count="3">
    <mergeCell ref="C41:D42"/>
    <mergeCell ref="F40:G40"/>
    <mergeCell ref="A1:AF1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Choose Earthing Arrangement" prompt="Common or Separate" xr:uid="{4B841BB0-64CD-4E25-9D0D-016484D6F03A}">
          <x14:formula1>
            <xm:f>ComboData!$A$2:$A$3</xm:f>
          </x14:formula1>
          <xm:sqref>R12</xm:sqref>
        </x14:dataValidation>
        <x14:dataValidation type="list" allowBlank="1" showInputMessage="1" showErrorMessage="1" promptTitle="Choose" prompt="Y/N" xr:uid="{57F1E290-72FA-43FC-8AAF-E3E2213D8D2B}">
          <x14:formula1>
            <xm:f>ComboData!$A$5:$A$6</xm:f>
          </x14:formula1>
          <xm:sqref>I12</xm:sqref>
        </x14:dataValidation>
        <x14:dataValidation type="list" allowBlank="1" showInputMessage="1" showErrorMessage="1" promptTitle="MEN Present?" prompt="Yes or No" xr:uid="{5CAAE0B5-20D7-48E8-814F-3FDA977661A7}">
          <x14:formula1>
            <xm:f>ComboData!$A$5:$A$6</xm:f>
          </x14:formula1>
          <xm:sqref>R13</xm:sqref>
        </x14:dataValidation>
        <x14:dataValidation type="list" allowBlank="1" showInputMessage="1" showErrorMessage="1" promptTitle="Safety Criteria" prompt="Provide Criteria you are assessing" xr:uid="{DB9A97A8-80A3-4765-922D-2A4D11969038}">
          <x14:formula1>
            <xm:f>ComboData!$I$2:$I$8</xm:f>
          </x14:formula1>
          <xm:sqref>G37</xm:sqref>
        </x14:dataValidation>
        <x14:dataValidation type="list" allowBlank="1" showInputMessage="1" showErrorMessage="1" xr:uid="{345FF7CE-4E86-4CE0-B62A-E84A1F00D0D6}">
          <x14:formula1>
            <xm:f>ComboData!$A$9:$A$34</xm:f>
          </x14:formula1>
          <xm:sqref>I13</xm:sqref>
        </x14:dataValidation>
        <x14:dataValidation type="list" allowBlank="1" showInputMessage="1" showErrorMessage="1" xr:uid="{65F323F5-96E2-4FFC-A556-8819A942ECFD}">
          <x14:formula1>
            <xm:f>ComboData!$A$9:$A$40</xm:f>
          </x14:formula1>
          <xm:sqref>A5:A15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BB2CD-F829-4248-95BF-581EF02B1748}">
  <sheetPr codeName="Sheet7"/>
  <dimension ref="A1:AJ5002"/>
  <sheetViews>
    <sheetView topLeftCell="A4" zoomScale="70" zoomScaleNormal="70" workbookViewId="0">
      <selection activeCell="E50" sqref="E50"/>
    </sheetView>
  </sheetViews>
  <sheetFormatPr defaultColWidth="9.140625" defaultRowHeight="15"/>
  <cols>
    <col min="1" max="1" width="46.42578125" style="5" customWidth="1"/>
    <col min="2" max="2" width="5.5703125" style="25" customWidth="1"/>
    <col min="3" max="3" width="34.5703125" style="5" bestFit="1" customWidth="1"/>
    <col min="4" max="4" width="7.28515625" style="19" customWidth="1"/>
    <col min="5" max="5" width="52.28515625" style="5" customWidth="1"/>
    <col min="6" max="7" width="14.85546875" style="5" bestFit="1" customWidth="1"/>
    <col min="8" max="8" width="9.140625" style="5"/>
    <col min="9" max="9" width="9.28515625" style="48" customWidth="1"/>
    <col min="10" max="10" width="9.140625" style="48"/>
    <col min="11" max="11" width="9.140625" style="19"/>
    <col min="12" max="16" width="12.28515625" style="22" customWidth="1"/>
    <col min="17" max="17" width="11.42578125" style="52" customWidth="1"/>
    <col min="18" max="18" width="13.5703125" style="49" customWidth="1"/>
    <col min="19" max="19" width="9.140625" style="52"/>
    <col min="20" max="20" width="14.42578125" style="54" customWidth="1"/>
    <col min="21" max="21" width="10.42578125" style="49" customWidth="1"/>
    <col min="22" max="22" width="20.85546875" style="49" bestFit="1" customWidth="1"/>
    <col min="23" max="23" width="23.42578125" style="50" customWidth="1"/>
    <col min="24" max="16384" width="9.140625" style="5"/>
  </cols>
  <sheetData>
    <row r="1" spans="1:36">
      <c r="A1" s="5" t="s">
        <v>1241</v>
      </c>
      <c r="F1" s="140" cm="1">
        <f t="array" ref="F1:F11">_xlfn.XLOOKUP('Simplified SLD'!A5:A15,ComboData!A9:A40,ComboData!B9:B40)*'Simplified SLD'!B5:B15</f>
        <v>1.5129999999999999</v>
      </c>
      <c r="G1" s="140" cm="1">
        <f t="array" ref="G1:G11">_xlfn.XLOOKUP('Simplified SLD'!A5:A15,ComboData!A9:A40,ComboData!C9:C40)*'Simplified SLD'!B5:B15</f>
        <v>0.1598</v>
      </c>
      <c r="K1" s="19" t="s">
        <v>1242</v>
      </c>
      <c r="L1" s="22" t="s">
        <v>1243</v>
      </c>
      <c r="M1" s="22" t="s">
        <v>1244</v>
      </c>
      <c r="Q1" s="52" t="s">
        <v>1245</v>
      </c>
      <c r="R1" s="49" t="s">
        <v>1246</v>
      </c>
      <c r="S1" s="52" t="s">
        <v>1247</v>
      </c>
      <c r="T1" s="52" t="s">
        <v>1248</v>
      </c>
      <c r="U1" s="49" t="s">
        <v>1249</v>
      </c>
      <c r="V1" s="49" t="s">
        <v>1250</v>
      </c>
      <c r="W1" s="49" t="s">
        <v>1251</v>
      </c>
      <c r="AI1" s="23"/>
    </row>
    <row r="2" spans="1:36">
      <c r="A2" s="5" t="s">
        <v>1252</v>
      </c>
      <c r="C2" s="5">
        <v>100</v>
      </c>
      <c r="F2" s="140">
        <v>0.39840000000000003</v>
      </c>
      <c r="G2" s="140">
        <v>0.72599999999999998</v>
      </c>
      <c r="K2" s="51">
        <v>0</v>
      </c>
      <c r="L2" s="22">
        <f t="shared" ref="L2:L65" si="0">IF(K2&lt;RodR,EPRValue,Q2*$C$43)</f>
        <v>944.29864704446709</v>
      </c>
      <c r="O2" s="58"/>
      <c r="Q2" s="55" t="e">
        <f>R2*IF($C$56&lt;$C$55,S2,T2)</f>
        <v>#NUM!</v>
      </c>
      <c r="R2" s="49" t="e">
        <f>$C$70/$C$61*W2</f>
        <v>#NUM!</v>
      </c>
      <c r="S2" s="52">
        <f>IF(K2=0,C30,(1/$C$59)*LN(1+$C$59/$C$58/(RodR+ABS(Calculations!K2-RodR))))</f>
        <v>1.3007229221242294</v>
      </c>
      <c r="T2" s="53" t="e">
        <f t="shared" ref="T2:T3" si="1">IF((ABS(K2))&lt;$C$55-$C$56,($C$53/2/PI()/$C$56*LN(($C$55-$C$56)*(ABS(K2)+$C$56)/(ABS(K2))/$C$55)+$C$60*LN($C$55*$C$54/($C$55-$C$56)/$C$53)),$C$60*LN((((ABS(K2))+$C$56-$C$55)*$C$53+$C$55*$C$54)/($C$53*(ABS(K2)))))</f>
        <v>#DIV/0!</v>
      </c>
      <c r="U2" s="49">
        <f>K2/$C$56</f>
        <v>0</v>
      </c>
      <c r="V2" s="49">
        <f>IF(K2="","",1/(1.0212-0.0178*LOG10($C$53+0.01)))</f>
        <v>1.0101994803367265</v>
      </c>
      <c r="W2" s="49" t="e">
        <f>MAX(1/(-(0.21682*LOG10(3.7*U2)-0.293)*(EXP(-3.7*U2)-1)+1),1)*MAX(1/(-(0.1921*LOG10(U2+0.2)+0.072)*(EXP(-150*U2)-1)+1),1)*V2</f>
        <v>#NUM!</v>
      </c>
    </row>
    <row r="3" spans="1:36">
      <c r="A3" s="5" t="s">
        <v>1253</v>
      </c>
      <c r="C3" s="5">
        <f>C15</f>
        <v>22</v>
      </c>
      <c r="F3" s="140" t="e">
        <v>#N/A</v>
      </c>
      <c r="G3" s="140" t="e">
        <v>#N/A</v>
      </c>
      <c r="K3" s="51">
        <v>0.1</v>
      </c>
      <c r="L3" s="22">
        <f t="shared" si="0"/>
        <v>614.14332330464515</v>
      </c>
      <c r="O3" s="58"/>
      <c r="Q3" s="55">
        <f>R3*IF($C$56&lt;$C$55,S3,T3)</f>
        <v>15.087783987898312</v>
      </c>
      <c r="R3" s="49">
        <f t="shared" ref="R3" si="2">$C$70/$C$61*W3</f>
        <v>3.567057214475704</v>
      </c>
      <c r="S3" s="52">
        <f>IF(K3=0,C31,(1/$C$59)*LN(1+$C$59/$C$58/(RodR+ABS(Calculations!K3-RodR))))</f>
        <v>4.2297566539358007</v>
      </c>
      <c r="T3" s="53">
        <f t="shared" si="1"/>
        <v>11.71842098501746</v>
      </c>
      <c r="U3" s="49">
        <f t="shared" ref="U3" si="3">K3/$C$56</f>
        <v>4.1666666666666671E-2</v>
      </c>
      <c r="V3" s="49">
        <f t="shared" ref="V3" si="4">IF(K3="","",1/(1.0212-0.0178*LOG10($C$53+0.01)))</f>
        <v>1.0101994803367265</v>
      </c>
      <c r="W3" s="49">
        <f>MAX(1/(-(0.21682*LOG10(3.7*U3)-0.293)*(EXP(-3.7*U3)-1)+1),1)*MAX(1/(-(0.1921*LOG10(U3+0.2)+0.072)*(EXP(-150*U3)-1)+1),1)*V3</f>
        <v>1.1354385788688865</v>
      </c>
    </row>
    <row r="4" spans="1:36">
      <c r="A4" s="5" t="s">
        <v>1254</v>
      </c>
      <c r="C4" s="5">
        <f>C3*C3/C2</f>
        <v>4.84</v>
      </c>
      <c r="F4" s="140" t="e">
        <v>#N/A</v>
      </c>
      <c r="G4" s="140" t="e">
        <v>#N/A</v>
      </c>
      <c r="K4" s="51">
        <v>0.2</v>
      </c>
      <c r="L4" s="22">
        <f t="shared" si="0"/>
        <v>512.79549839857566</v>
      </c>
      <c r="O4" s="58"/>
      <c r="Q4" s="55">
        <f t="shared" ref="Q4:Q67" si="5">R4*IF($C$56&lt;$C$55,S4,T4)</f>
        <v>12.597951351441232</v>
      </c>
      <c r="R4" s="49">
        <f t="shared" ref="R4:R67" si="6">$C$70/$C$61*W4</f>
        <v>3.6765328806780024</v>
      </c>
      <c r="S4" s="52">
        <f>IF(K4=0,C32,(1/$C$59)*LN(1+$C$59/$C$58/(RodR+ABS(Calculations!K4-RodR))))</f>
        <v>3.4265847091017987</v>
      </c>
      <c r="T4" s="53">
        <f t="shared" ref="T4:T67" si="7">IF((ABS(K4))&lt;$C$55-$C$56,($C$53/2/PI()/$C$56*LN(($C$55-$C$56)*(ABS(K4)+$C$56)/(ABS(K4))/$C$55)+$C$60*LN($C$55*$C$54/($C$55-$C$56)/$C$53)),$C$60*LN((((ABS(K4))+$C$56-$C$55)*$C$53+$C$55*$C$54)/($C$53*(ABS(K4)))))</f>
        <v>9.2336153257773574</v>
      </c>
      <c r="U4" s="49">
        <f t="shared" ref="U4:U67" si="8">K4/$C$56</f>
        <v>8.3333333333333343E-2</v>
      </c>
      <c r="V4" s="49">
        <f t="shared" ref="V4:V67" si="9">IF(K4="","",1/(1.0212-0.0178*LOG10($C$53+0.01)))</f>
        <v>1.0101994803367265</v>
      </c>
      <c r="W4" s="49">
        <f t="shared" ref="W4:W67" si="10">MAX(1/(-(0.21682*LOG10(3.7*U4)-0.293)*(EXP(-3.7*U4)-1)+1),1)*MAX(1/(-(0.1921*LOG10(U4+0.2)+0.072)*(EXP(-150*U4)-1)+1),1)*V4</f>
        <v>1.1702860420239547</v>
      </c>
    </row>
    <row r="5" spans="1:36">
      <c r="A5" s="5" t="s">
        <v>1255</v>
      </c>
      <c r="C5" s="28">
        <f>(C2*1000)/(SQRT(3)*C3)</f>
        <v>2624.3194054073901</v>
      </c>
      <c r="D5" s="29"/>
      <c r="F5" s="140" t="e">
        <v>#N/A</v>
      </c>
      <c r="G5" s="140" t="e">
        <v>#N/A</v>
      </c>
      <c r="K5" s="51">
        <v>0.3</v>
      </c>
      <c r="L5" s="22">
        <f t="shared" si="0"/>
        <v>453.73316421755834</v>
      </c>
      <c r="O5" s="58"/>
      <c r="Q5" s="55">
        <f t="shared" si="5"/>
        <v>11.146954969767288</v>
      </c>
      <c r="R5" s="49">
        <f t="shared" si="6"/>
        <v>3.7522131954974265</v>
      </c>
      <c r="S5" s="52">
        <f>IF(K5=0,C33,(1/$C$59)*LN(1+$C$59/$C$58/(RodR+ABS(Calculations!K5-RodR))))</f>
        <v>2.9707680211623875</v>
      </c>
      <c r="T5" s="53">
        <f t="shared" si="7"/>
        <v>7.8363257829303556</v>
      </c>
      <c r="U5" s="49">
        <f t="shared" si="8"/>
        <v>0.125</v>
      </c>
      <c r="V5" s="49">
        <f t="shared" si="9"/>
        <v>1.0101994803367265</v>
      </c>
      <c r="W5" s="49">
        <f t="shared" si="10"/>
        <v>1.1943760254304998</v>
      </c>
    </row>
    <row r="6" spans="1:36">
      <c r="E6" s="19"/>
      <c r="F6" s="140" t="e">
        <v>#N/A</v>
      </c>
      <c r="G6" s="140" t="e">
        <v>#N/A</v>
      </c>
      <c r="K6" s="51">
        <v>0.4</v>
      </c>
      <c r="L6" s="22">
        <f t="shared" si="0"/>
        <v>411.33492138927539</v>
      </c>
      <c r="O6" s="58"/>
      <c r="Q6" s="55">
        <f t="shared" si="5"/>
        <v>10.105348711121581</v>
      </c>
      <c r="R6" s="49">
        <f t="shared" si="6"/>
        <v>3.803862895969202</v>
      </c>
      <c r="S6" s="52">
        <f>IF(K6=0,C34,(1/$C$59)*LN(1+$C$59/$C$58/(RodR+ABS(Calculations!K6-RodR))))</f>
        <v>2.6566017197491019</v>
      </c>
      <c r="T6" s="53">
        <f t="shared" si="7"/>
        <v>6.881375119872482</v>
      </c>
      <c r="U6" s="49">
        <f t="shared" si="8"/>
        <v>0.16666666666666669</v>
      </c>
      <c r="V6" s="49">
        <f t="shared" si="9"/>
        <v>1.0101994803367265</v>
      </c>
      <c r="W6" s="49">
        <f t="shared" si="10"/>
        <v>1.2108167660681002</v>
      </c>
    </row>
    <row r="7" spans="1:36">
      <c r="A7" s="5" t="s">
        <v>1177</v>
      </c>
      <c r="C7" s="5">
        <f>'Simplified SLD'!G3</f>
        <v>3.1305999999999998</v>
      </c>
      <c r="F7" s="72" t="e">
        <v>#N/A</v>
      </c>
      <c r="G7" s="72" t="e">
        <v>#N/A</v>
      </c>
      <c r="K7" s="51">
        <v>0.5</v>
      </c>
      <c r="L7" s="22">
        <f t="shared" si="0"/>
        <v>377.90532374309134</v>
      </c>
      <c r="O7" s="58"/>
      <c r="Q7" s="55">
        <f t="shared" si="5"/>
        <v>9.2840769835809027</v>
      </c>
      <c r="R7" s="49">
        <f t="shared" si="6"/>
        <v>3.8369405106600079</v>
      </c>
      <c r="S7" s="52">
        <f>IF(K7=0,C35,(1/$C$59)*LN(1+$C$59/$C$58/(RodR+ABS(Calculations!K7-RodR))))</f>
        <v>2.4196562229170215</v>
      </c>
      <c r="T7" s="53">
        <f t="shared" si="7"/>
        <v>6.166809687272174</v>
      </c>
      <c r="U7" s="49">
        <f t="shared" si="8"/>
        <v>0.20833333333333334</v>
      </c>
      <c r="V7" s="49">
        <f t="shared" si="9"/>
        <v>1.0101994803367265</v>
      </c>
      <c r="W7" s="49">
        <f t="shared" si="10"/>
        <v>1.221345781320361</v>
      </c>
    </row>
    <row r="8" spans="1:36">
      <c r="A8" s="5" t="s">
        <v>1183</v>
      </c>
      <c r="C8" s="5">
        <f>'Simplified SLD'!G4</f>
        <v>12.496600000000001</v>
      </c>
      <c r="F8" s="72" t="e">
        <v>#N/A</v>
      </c>
      <c r="G8" s="72" t="e">
        <v>#N/A</v>
      </c>
      <c r="K8" s="51">
        <v>0.6</v>
      </c>
      <c r="L8" s="22">
        <f t="shared" si="0"/>
        <v>352.04210594804698</v>
      </c>
      <c r="O8" s="58"/>
      <c r="Q8" s="55">
        <f t="shared" si="5"/>
        <v>8.6486900494303072</v>
      </c>
      <c r="R8" s="49">
        <f t="shared" si="6"/>
        <v>3.8761481910440798</v>
      </c>
      <c r="S8" s="52">
        <f>IF(K8=0,C36,(1/$C$59)*LN(1+$C$59/$C$58/(RodR+ABS(Calculations!K8-RodR))))</f>
        <v>2.2312588743158179</v>
      </c>
      <c r="T8" s="53">
        <f t="shared" si="7"/>
        <v>5.6028397502165692</v>
      </c>
      <c r="U8" s="49">
        <f t="shared" si="8"/>
        <v>0.25</v>
      </c>
      <c r="V8" s="49">
        <f t="shared" si="9"/>
        <v>1.0101994803367265</v>
      </c>
      <c r="W8" s="49">
        <f t="shared" si="10"/>
        <v>1.2338260725574555</v>
      </c>
    </row>
    <row r="9" spans="1:36">
      <c r="A9" s="5" t="s">
        <v>1256</v>
      </c>
      <c r="C9" s="26">
        <f>3*C5*(1.1/SQRT(C7^2+C8^2))</f>
        <v>672.23559181857115</v>
      </c>
      <c r="D9" s="30"/>
      <c r="E9" s="5" t="s">
        <v>1257</v>
      </c>
      <c r="F9" s="72" t="e">
        <v>#N/A</v>
      </c>
      <c r="G9" s="72" t="e">
        <v>#N/A</v>
      </c>
      <c r="K9" s="51">
        <v>0.7</v>
      </c>
      <c r="L9" s="22">
        <f t="shared" si="0"/>
        <v>330.56811043248877</v>
      </c>
      <c r="O9" s="58"/>
      <c r="Q9" s="55">
        <f t="shared" si="5"/>
        <v>8.1211340321272871</v>
      </c>
      <c r="R9" s="49">
        <f t="shared" si="6"/>
        <v>3.9116610620383971</v>
      </c>
      <c r="S9" s="52">
        <f>IF(K9=0,C37,(1/$C$59)*LN(1+$C$59/$C$58/(RodR+ABS(Calculations!K9-RodR))))</f>
        <v>2.0761343846839586</v>
      </c>
      <c r="T9" s="53">
        <f t="shared" si="7"/>
        <v>5.1416898207904822</v>
      </c>
      <c r="U9" s="49">
        <f t="shared" si="8"/>
        <v>0.29166666666666669</v>
      </c>
      <c r="V9" s="49">
        <f t="shared" si="9"/>
        <v>1.0101994803367265</v>
      </c>
      <c r="W9" s="49">
        <f t="shared" si="10"/>
        <v>1.245130260112874</v>
      </c>
      <c r="AJ9" s="5" t="s">
        <v>1258</v>
      </c>
    </row>
    <row r="10" spans="1:36">
      <c r="F10" s="72" t="e">
        <v>#N/A</v>
      </c>
      <c r="G10" s="72" t="e">
        <v>#N/A</v>
      </c>
      <c r="K10" s="51">
        <v>0.8</v>
      </c>
      <c r="L10" s="22">
        <f t="shared" si="0"/>
        <v>311.62556464634542</v>
      </c>
      <c r="O10" s="58"/>
      <c r="Q10" s="55">
        <f t="shared" si="5"/>
        <v>7.6557686554195552</v>
      </c>
      <c r="R10" s="49">
        <f t="shared" si="6"/>
        <v>3.9357636941258183</v>
      </c>
      <c r="S10" s="52">
        <f>IF(K10=0,C38,(1/$C$59)*LN(1+$C$59/$C$58/(RodR+ABS(Calculations!K10-RodR))))</f>
        <v>1.9451799575380746</v>
      </c>
      <c r="T10" s="53">
        <f t="shared" si="7"/>
        <v>4.7549334690602354</v>
      </c>
      <c r="U10" s="49">
        <f t="shared" si="8"/>
        <v>0.33333333333333337</v>
      </c>
      <c r="V10" s="49">
        <f t="shared" si="9"/>
        <v>1.0101994803367265</v>
      </c>
      <c r="W10" s="49">
        <f t="shared" si="10"/>
        <v>1.252802427022135</v>
      </c>
    </row>
    <row r="11" spans="1:36">
      <c r="F11" s="72" t="e">
        <v>#N/A</v>
      </c>
      <c r="G11" s="72" t="e">
        <v>#N/A</v>
      </c>
      <c r="K11" s="51">
        <v>0.9</v>
      </c>
      <c r="L11" s="22">
        <f t="shared" si="0"/>
        <v>294.69481645814852</v>
      </c>
      <c r="O11" s="58"/>
      <c r="Q11" s="55">
        <f t="shared" si="5"/>
        <v>7.2398275196558757</v>
      </c>
      <c r="R11" s="49">
        <f t="shared" si="6"/>
        <v>3.9507147064778443</v>
      </c>
      <c r="S11" s="52">
        <f>IF(K11=0,C39,(1/$C$59)*LN(1+$C$59/$C$58/(RodR+ABS(Calculations!K11-RodR))))</f>
        <v>1.8325361504299442</v>
      </c>
      <c r="T11" s="53">
        <f t="shared" si="7"/>
        <v>4.4243055273292082</v>
      </c>
      <c r="U11" s="49">
        <f t="shared" si="8"/>
        <v>0.375</v>
      </c>
      <c r="V11" s="49">
        <f t="shared" si="9"/>
        <v>1.0101994803367265</v>
      </c>
      <c r="W11" s="49">
        <f t="shared" si="10"/>
        <v>1.2575615197971945</v>
      </c>
    </row>
    <row r="12" spans="1:36">
      <c r="K12" s="51">
        <v>1</v>
      </c>
      <c r="L12" s="22">
        <f t="shared" si="0"/>
        <v>279.42384882936585</v>
      </c>
      <c r="M12" s="22">
        <f>L2-L12</f>
        <v>664.87479821510124</v>
      </c>
      <c r="O12" s="58"/>
      <c r="Q12" s="55">
        <f t="shared" si="5"/>
        <v>6.8646625506231196</v>
      </c>
      <c r="R12" s="49">
        <f t="shared" si="6"/>
        <v>3.9583758770500248</v>
      </c>
      <c r="S12" s="52">
        <f>IF(K12=0,C40,(1/$C$59)*LN(1+$C$59/$C$58/(RodR+ABS(Calculations!K12-RodR))))</f>
        <v>1.7342118999924285</v>
      </c>
      <c r="T12" s="53">
        <f t="shared" si="7"/>
        <v>4.1373900970184039</v>
      </c>
      <c r="U12" s="49">
        <f t="shared" si="8"/>
        <v>0.41666666666666669</v>
      </c>
      <c r="V12" s="49">
        <f t="shared" si="9"/>
        <v>1.0101994803367265</v>
      </c>
      <c r="W12" s="49">
        <f t="shared" si="10"/>
        <v>1.2600001654661364</v>
      </c>
    </row>
    <row r="13" spans="1:36">
      <c r="K13" s="51">
        <v>1.1000000000000001</v>
      </c>
      <c r="L13" s="22">
        <f t="shared" si="0"/>
        <v>265.55863689192864</v>
      </c>
      <c r="M13" s="22">
        <f t="shared" ref="M13:M76" si="11">L3-L13</f>
        <v>348.58468641271651</v>
      </c>
      <c r="O13" s="58"/>
      <c r="Q13" s="55">
        <f t="shared" si="5"/>
        <v>6.5240330676991301</v>
      </c>
      <c r="R13" s="49">
        <f t="shared" si="6"/>
        <v>3.9602754719216393</v>
      </c>
      <c r="S13" s="52">
        <f>IF(K13=0,C41,(1/$C$59)*LN(1+$C$59/$C$58/(RodR+ABS(Calculations!K13-RodR))))</f>
        <v>1.647368500993059</v>
      </c>
      <c r="T13" s="53">
        <f t="shared" si="7"/>
        <v>3.8853757090025027</v>
      </c>
      <c r="U13" s="49">
        <f t="shared" si="8"/>
        <v>0.45833333333333337</v>
      </c>
      <c r="V13" s="49">
        <f t="shared" si="9"/>
        <v>1.0101994803367265</v>
      </c>
      <c r="W13" s="49">
        <f t="shared" si="10"/>
        <v>1.2606048300879147</v>
      </c>
    </row>
    <row r="14" spans="1:36">
      <c r="K14" s="51">
        <v>1.2</v>
      </c>
      <c r="L14" s="22">
        <f t="shared" si="0"/>
        <v>252.90621825645144</v>
      </c>
      <c r="M14" s="22">
        <f t="shared" si="11"/>
        <v>259.88928014212422</v>
      </c>
      <c r="O14" s="58"/>
      <c r="Q14" s="55">
        <f t="shared" si="5"/>
        <v>6.2131985246003936</v>
      </c>
      <c r="R14" s="49">
        <f t="shared" si="6"/>
        <v>3.9576616532127207</v>
      </c>
      <c r="S14" s="52">
        <f>IF(K14=0,C42,(1/$C$59)*LN(1+$C$59/$C$58/(RodR+ABS(Calculations!K14-RodR))))</f>
        <v>1.5699165489694376</v>
      </c>
      <c r="T14" s="53">
        <f t="shared" si="7"/>
        <v>3.6617921491730163</v>
      </c>
      <c r="U14" s="49">
        <f t="shared" si="8"/>
        <v>0.5</v>
      </c>
      <c r="V14" s="49">
        <f t="shared" si="9"/>
        <v>1.0101994803367265</v>
      </c>
      <c r="W14" s="49">
        <f t="shared" si="10"/>
        <v>1.2597728191551403</v>
      </c>
    </row>
    <row r="15" spans="1:36">
      <c r="A15" s="5" t="s">
        <v>1259</v>
      </c>
      <c r="C15" s="21">
        <f>Voltage</f>
        <v>22</v>
      </c>
      <c r="D15" s="31" t="s">
        <v>1260</v>
      </c>
      <c r="K15" s="51">
        <v>1.3</v>
      </c>
      <c r="L15" s="22">
        <f t="shared" si="0"/>
        <v>241.31395104407301</v>
      </c>
      <c r="M15" s="22">
        <f t="shared" si="11"/>
        <v>212.41921317348533</v>
      </c>
      <c r="O15" s="58"/>
      <c r="Q15" s="55">
        <f t="shared" si="5"/>
        <v>5.9284089372297561</v>
      </c>
      <c r="R15" s="49">
        <f t="shared" si="6"/>
        <v>3.9515485945712849</v>
      </c>
      <c r="S15" s="52">
        <f>IF(K15=0,C43,(1/$C$59)*LN(1+$C$59/$C$58/(RodR+ABS(Calculations!K15-RodR))))</f>
        <v>1.5002748404446602</v>
      </c>
      <c r="T15" s="53">
        <f t="shared" si="7"/>
        <v>3.4617552132054805</v>
      </c>
      <c r="U15" s="49">
        <f t="shared" si="8"/>
        <v>0.54166666666666674</v>
      </c>
      <c r="V15" s="49">
        <f t="shared" si="9"/>
        <v>1.0101994803367265</v>
      </c>
      <c r="W15" s="49">
        <f t="shared" si="10"/>
        <v>1.257826956725963</v>
      </c>
    </row>
    <row r="16" spans="1:36">
      <c r="A16" s="5" t="s">
        <v>1261</v>
      </c>
      <c r="C16" s="21" t="str">
        <f>EConfig</f>
        <v>Common</v>
      </c>
      <c r="D16" s="31"/>
      <c r="K16" s="51">
        <v>1.4</v>
      </c>
      <c r="L16" s="22">
        <f t="shared" si="0"/>
        <v>230.65726620268217</v>
      </c>
      <c r="M16" s="22">
        <f t="shared" si="11"/>
        <v>180.67765518659323</v>
      </c>
      <c r="O16" s="58"/>
      <c r="Q16" s="55">
        <f t="shared" si="5"/>
        <v>5.6666039923370182</v>
      </c>
      <c r="R16" s="49">
        <f t="shared" si="6"/>
        <v>3.9427562912644105</v>
      </c>
      <c r="S16" s="52">
        <f>IF(K16=0,C44,(1/$C$59)*LN(1+$C$59/$C$58/(RodR+ABS(Calculations!K16-RodR))))</f>
        <v>1.4372189335901824</v>
      </c>
      <c r="T16" s="53">
        <f t="shared" si="7"/>
        <v>3.2814925946910627</v>
      </c>
      <c r="U16" s="49">
        <f t="shared" si="8"/>
        <v>0.58333333333333337</v>
      </c>
      <c r="V16" s="49">
        <f t="shared" si="9"/>
        <v>1.0101994803367265</v>
      </c>
      <c r="W16" s="49">
        <f t="shared" si="10"/>
        <v>1.255028257470109</v>
      </c>
    </row>
    <row r="17" spans="1:23">
      <c r="A17" s="5" t="s">
        <v>1262</v>
      </c>
      <c r="C17" s="21" t="str">
        <f>LRP</f>
        <v>Yes</v>
      </c>
      <c r="D17" s="31"/>
      <c r="K17" s="51">
        <v>1.5</v>
      </c>
      <c r="L17" s="22">
        <f t="shared" si="0"/>
        <v>220.83209157346755</v>
      </c>
      <c r="M17" s="22">
        <f t="shared" si="11"/>
        <v>157.07323216962379</v>
      </c>
      <c r="O17" s="58"/>
      <c r="Q17" s="55">
        <f t="shared" si="5"/>
        <v>5.425226928020332</v>
      </c>
      <c r="R17" s="49">
        <f t="shared" si="6"/>
        <v>3.9319446298328335</v>
      </c>
      <c r="S17" s="52">
        <f>IF(K17=0,C45,(1/$C$59)*LN(1+$C$59/$C$58/(RodR+ABS(Calculations!K17-RodR))))</f>
        <v>1.3797821278706526</v>
      </c>
      <c r="T17" s="53">
        <f t="shared" si="7"/>
        <v>3.1180340909764648</v>
      </c>
      <c r="U17" s="49">
        <f t="shared" si="8"/>
        <v>0.625</v>
      </c>
      <c r="V17" s="49">
        <f t="shared" si="9"/>
        <v>1.0101994803367265</v>
      </c>
      <c r="W17" s="49">
        <f t="shared" si="10"/>
        <v>1.251586771462746</v>
      </c>
    </row>
    <row r="18" spans="1:23">
      <c r="A18" s="5" t="s">
        <v>1263</v>
      </c>
      <c r="C18" s="21" t="str">
        <f>MENC</f>
        <v>Yes</v>
      </c>
      <c r="D18" s="31"/>
      <c r="E18" s="32"/>
      <c r="K18" s="51">
        <v>1.6</v>
      </c>
      <c r="L18" s="22">
        <f t="shared" si="0"/>
        <v>211.74995025008977</v>
      </c>
      <c r="M18" s="22">
        <f t="shared" si="11"/>
        <v>140.29215569795721</v>
      </c>
      <c r="O18" s="58"/>
      <c r="Q18" s="55">
        <f t="shared" si="5"/>
        <v>5.2021041141186073</v>
      </c>
      <c r="R18" s="49">
        <f t="shared" si="6"/>
        <v>3.9196422368405863</v>
      </c>
      <c r="S18" s="52">
        <f>IF(K18=0,C46,(1/$C$59)*LN(1+$C$59/$C$58/(RodR+ABS(Calculations!K18-RodR))))</f>
        <v>1.3271885033853867</v>
      </c>
      <c r="T18" s="53">
        <f t="shared" si="7"/>
        <v>2.9690022733942891</v>
      </c>
      <c r="U18" s="49">
        <f t="shared" si="8"/>
        <v>0.66666666666666674</v>
      </c>
      <c r="V18" s="49">
        <f t="shared" si="9"/>
        <v>1.0101994803367265</v>
      </c>
      <c r="W18" s="49">
        <f t="shared" si="10"/>
        <v>1.2476707670995089</v>
      </c>
    </row>
    <row r="19" spans="1:23">
      <c r="A19" s="5" t="s">
        <v>1264</v>
      </c>
      <c r="C19" s="35">
        <f>Ilg</f>
        <v>598.23648650410871</v>
      </c>
      <c r="D19" s="31" t="s">
        <v>1190</v>
      </c>
      <c r="K19" s="51">
        <v>1.7</v>
      </c>
      <c r="L19" s="22">
        <f t="shared" si="0"/>
        <v>203.3346465015947</v>
      </c>
      <c r="M19" s="22">
        <f t="shared" si="11"/>
        <v>127.23346393089406</v>
      </c>
      <c r="O19" s="58"/>
      <c r="Q19" s="55">
        <f t="shared" si="5"/>
        <v>4.995363634605388</v>
      </c>
      <c r="R19" s="49">
        <f t="shared" si="6"/>
        <v>3.9062706618091969</v>
      </c>
      <c r="S19" s="52">
        <f>IF(K19=0,C47,(1/$C$59)*LN(1+$C$59/$C$58/(RodR+ABS(Calculations!K19-RodR))))</f>
        <v>1.2788063263111868</v>
      </c>
      <c r="T19" s="53">
        <f t="shared" si="7"/>
        <v>2.8324669527994955</v>
      </c>
      <c r="U19" s="49">
        <f t="shared" si="8"/>
        <v>0.70833333333333337</v>
      </c>
      <c r="V19" s="49">
        <f t="shared" si="9"/>
        <v>1.0101994803367265</v>
      </c>
      <c r="W19" s="49">
        <f t="shared" si="10"/>
        <v>1.2434144288245672</v>
      </c>
    </row>
    <row r="20" spans="1:23">
      <c r="A20" s="5" t="s">
        <v>1265</v>
      </c>
      <c r="C20" s="36">
        <f>SQRT(C7^2+C8^2)</f>
        <v>12.882766314732253</v>
      </c>
      <c r="D20" s="31" t="s">
        <v>1178</v>
      </c>
      <c r="E20" s="24" t="str">
        <f>COMPLEX(C7*C4,C8*C4)</f>
        <v>15.152104+60.483544i</v>
      </c>
      <c r="K20" s="51">
        <v>1.8</v>
      </c>
      <c r="L20" s="22">
        <f t="shared" si="0"/>
        <v>195.51992778453427</v>
      </c>
      <c r="M20" s="22">
        <f t="shared" si="11"/>
        <v>116.10563686181115</v>
      </c>
      <c r="O20" s="58"/>
      <c r="Q20" s="55">
        <f t="shared" si="5"/>
        <v>4.8033778497648907</v>
      </c>
      <c r="R20" s="49">
        <f t="shared" si="6"/>
        <v>3.8921644728319205</v>
      </c>
      <c r="S20" s="52">
        <f>IF(K20=0,C48,(1/$C$59)*LN(1+$C$59/$C$58/(RodR+ABS(Calculations!K20-RodR))))</f>
        <v>1.2341148179357322</v>
      </c>
      <c r="T20" s="53">
        <f t="shared" si="7"/>
        <v>2.7068414861151435</v>
      </c>
      <c r="U20" s="49">
        <f t="shared" si="8"/>
        <v>0.75</v>
      </c>
      <c r="V20" s="49">
        <f t="shared" si="9"/>
        <v>1.0101994803367265</v>
      </c>
      <c r="W20" s="49">
        <f t="shared" si="10"/>
        <v>1.2389242538140246</v>
      </c>
    </row>
    <row r="21" spans="1:23">
      <c r="A21" s="5" t="s">
        <v>1266</v>
      </c>
      <c r="C21" s="36">
        <f>IMABS(E21)/C4</f>
        <v>0.43526402037604534</v>
      </c>
      <c r="D21" s="31" t="s">
        <v>1178</v>
      </c>
      <c r="E21" s="24" t="str">
        <f>IF(LRP="Yes",(COMPLEX(F21,G21)),COMPLEX(9999999999,0))</f>
        <v>1.9114+0.8858i</v>
      </c>
      <c r="F21" s="19" cm="1">
        <f t="array" ref="F21">SUM(IF(ISNA(F1:F11),0,F1:F11))</f>
        <v>1.9114</v>
      </c>
      <c r="G21" s="19" cm="1">
        <f t="array" ref="G21">SUM(IF(ISNA(G1:G11),0,G1:G11))</f>
        <v>0.88579999999999992</v>
      </c>
      <c r="K21" s="51">
        <v>1.9</v>
      </c>
      <c r="L21" s="22">
        <f t="shared" si="0"/>
        <v>188.24776845682729</v>
      </c>
      <c r="M21" s="22">
        <f t="shared" si="11"/>
        <v>106.44704800132124</v>
      </c>
      <c r="O21" s="58"/>
      <c r="Q21" s="55">
        <f t="shared" si="5"/>
        <v>4.6247212318412014</v>
      </c>
      <c r="R21" s="49">
        <f t="shared" si="6"/>
        <v>3.8775878352067683</v>
      </c>
      <c r="S21" s="52">
        <f>IF(K21=0,C49,(1/$C$59)*LN(1+$C$59/$C$58/(RodR+ABS(Calculations!K21-RodR))))</f>
        <v>1.1926799413415721</v>
      </c>
      <c r="T21" s="53">
        <f t="shared" si="7"/>
        <v>2.5908073017777227</v>
      </c>
      <c r="U21" s="49">
        <f t="shared" si="8"/>
        <v>0.79166666666666663</v>
      </c>
      <c r="V21" s="49">
        <f t="shared" si="9"/>
        <v>1.0101994803367265</v>
      </c>
      <c r="W21" s="49">
        <f t="shared" si="10"/>
        <v>1.234284329160553</v>
      </c>
    </row>
    <row r="22" spans="1:23">
      <c r="A22" s="5" t="s">
        <v>1267</v>
      </c>
      <c r="C22" s="35">
        <f>IMABS(E22)/$C$4</f>
        <v>4.7931357449078718</v>
      </c>
      <c r="D22" s="31" t="s">
        <v>1178</v>
      </c>
      <c r="E22" s="24" t="str">
        <f>COMPLEX('Simplified SLD'!N39,0)</f>
        <v>23.1987770053541</v>
      </c>
      <c r="K22" s="51">
        <v>2</v>
      </c>
      <c r="L22" s="22">
        <f t="shared" si="0"/>
        <v>181.46706406650625</v>
      </c>
      <c r="M22" s="22">
        <f t="shared" si="11"/>
        <v>97.956784762859598</v>
      </c>
      <c r="O22" s="58"/>
      <c r="Q22" s="55">
        <f t="shared" si="5"/>
        <v>4.4581382873642346</v>
      </c>
      <c r="R22" s="49">
        <f t="shared" si="6"/>
        <v>3.8627481084640176</v>
      </c>
      <c r="S22" s="52">
        <f>IF(K22=0,C50,(1/$C$59)*LN(1+$C$59/$C$58/(RodR+ABS(Calculations!K22-RodR))))</f>
        <v>1.1541364236501996</v>
      </c>
      <c r="T22" s="53">
        <f t="shared" si="7"/>
        <v>2.4832579262856576</v>
      </c>
      <c r="U22" s="49">
        <f t="shared" si="8"/>
        <v>0.83333333333333337</v>
      </c>
      <c r="V22" s="49">
        <f t="shared" si="9"/>
        <v>1.0101994803367265</v>
      </c>
      <c r="W22" s="49">
        <f t="shared" si="10"/>
        <v>1.2295606599759901</v>
      </c>
    </row>
    <row r="23" spans="1:23">
      <c r="A23" s="5" t="s">
        <v>1268</v>
      </c>
      <c r="C23" s="35">
        <f t="shared" ref="C23:C24" si="12">IMABS(E23)/$C$4</f>
        <v>0.32288536200178308</v>
      </c>
      <c r="D23" s="31" t="s">
        <v>1178</v>
      </c>
      <c r="E23" s="24" t="str">
        <f>COMPLEX(LVRes,0)</f>
        <v>1.56276515208863</v>
      </c>
      <c r="K23" s="51">
        <v>2.1</v>
      </c>
      <c r="L23" s="22">
        <f t="shared" si="0"/>
        <v>175.13260697436806</v>
      </c>
      <c r="M23" s="22">
        <f t="shared" si="11"/>
        <v>90.426029917560584</v>
      </c>
      <c r="O23" s="58"/>
      <c r="Q23" s="55">
        <f t="shared" si="5"/>
        <v>4.3025183910629563</v>
      </c>
      <c r="R23" s="49">
        <f t="shared" si="6"/>
        <v>3.8478069456023865</v>
      </c>
      <c r="S23" s="52">
        <f>IF(K23=0,C51,(1/$C$59)*LN(1+$C$59/$C$58/(RodR+ABS(Calculations!K23-RodR))))</f>
        <v>1.1181741838634223</v>
      </c>
      <c r="T23" s="53">
        <f t="shared" si="7"/>
        <v>2.3832567795171027</v>
      </c>
      <c r="U23" s="49">
        <f t="shared" si="8"/>
        <v>0.87500000000000011</v>
      </c>
      <c r="V23" s="49">
        <f t="shared" si="9"/>
        <v>1.0101994803367265</v>
      </c>
      <c r="W23" s="49">
        <f t="shared" si="10"/>
        <v>1.2248047024159563</v>
      </c>
    </row>
    <row r="24" spans="1:23">
      <c r="A24" s="5" t="s">
        <v>1269</v>
      </c>
      <c r="C24" s="35">
        <f t="shared" si="12"/>
        <v>1.7851674039168741</v>
      </c>
      <c r="D24" s="31" t="s">
        <v>1178</v>
      </c>
      <c r="E24" s="24" t="str">
        <f>COMPLEX(MEN,0)</f>
        <v>8.64021023495767</v>
      </c>
      <c r="K24" s="51">
        <v>2.2000000000000002</v>
      </c>
      <c r="L24" s="22">
        <f t="shared" si="0"/>
        <v>169.20426195246216</v>
      </c>
      <c r="M24" s="22">
        <f t="shared" si="11"/>
        <v>83.701956303989277</v>
      </c>
      <c r="O24" s="58"/>
      <c r="Q24" s="55">
        <f t="shared" si="5"/>
        <v>4.1568755326256932</v>
      </c>
      <c r="R24" s="49">
        <f t="shared" si="6"/>
        <v>3.8328893194149374</v>
      </c>
      <c r="S24" s="52">
        <f>IF(K24=0,C52,(1/$C$59)*LN(1+$C$59/$C$58/(RodR+ABS(Calculations!K24-RodR))))</f>
        <v>1.0845279334233973</v>
      </c>
      <c r="T24" s="53">
        <f t="shared" si="7"/>
        <v>2.2900048783352611</v>
      </c>
      <c r="U24" s="49">
        <f t="shared" si="8"/>
        <v>0.91666666666666674</v>
      </c>
      <c r="V24" s="49">
        <f t="shared" si="9"/>
        <v>1.0101994803367265</v>
      </c>
      <c r="W24" s="49">
        <f t="shared" si="10"/>
        <v>1.2200562368714067</v>
      </c>
    </row>
    <row r="25" spans="1:23">
      <c r="C25" s="27"/>
      <c r="K25" s="51">
        <v>2.2999999999999998</v>
      </c>
      <c r="L25" s="22">
        <f t="shared" si="0"/>
        <v>163.64628900870306</v>
      </c>
      <c r="M25" s="22">
        <f t="shared" si="11"/>
        <v>77.667662035369943</v>
      </c>
      <c r="O25" s="58"/>
      <c r="Q25" s="55">
        <f t="shared" si="5"/>
        <v>4.0203316803946025</v>
      </c>
      <c r="R25" s="49">
        <f t="shared" si="6"/>
        <v>3.8180908410941825</v>
      </c>
      <c r="S25" s="52">
        <f>IF(K25=0,C53,(1/$C$59)*LN(1+$C$59/$C$58/(RodR+ABS(Calculations!K25-RodR))))</f>
        <v>1.0529691009767757</v>
      </c>
      <c r="T25" s="53">
        <f t="shared" si="7"/>
        <v>2.2028157927130101</v>
      </c>
      <c r="U25" s="49">
        <f t="shared" si="8"/>
        <v>0.95833333333333326</v>
      </c>
      <c r="V25" s="49">
        <f t="shared" si="9"/>
        <v>1.0101994803367265</v>
      </c>
      <c r="W25" s="49">
        <f t="shared" si="10"/>
        <v>1.2153456975714618</v>
      </c>
    </row>
    <row r="26" spans="1:23">
      <c r="A26" s="5" t="s">
        <v>1270</v>
      </c>
      <c r="C26" s="27"/>
      <c r="K26" s="51">
        <v>2.4</v>
      </c>
      <c r="L26" s="22">
        <f t="shared" si="0"/>
        <v>158.42677815045343</v>
      </c>
      <c r="M26" s="22">
        <f t="shared" si="11"/>
        <v>72.230488052228736</v>
      </c>
      <c r="O26" s="58"/>
      <c r="Q26" s="55">
        <f t="shared" si="5"/>
        <v>3.8921028950876</v>
      </c>
      <c r="R26" s="49">
        <f t="shared" si="6"/>
        <v>3.8034836799535534</v>
      </c>
      <c r="S26" s="52">
        <f>IF(K26=0,C54,(1/$C$59)*LN(1+$C$59/$C$58/(RodR+ABS(Calculations!K26-RodR))))</f>
        <v>1.0232994861003659</v>
      </c>
      <c r="T26" s="53">
        <f t="shared" si="7"/>
        <v>2.1210959922379562</v>
      </c>
      <c r="U26" s="49">
        <f t="shared" si="8"/>
        <v>1</v>
      </c>
      <c r="V26" s="49">
        <f t="shared" si="9"/>
        <v>1.0101994803367265</v>
      </c>
      <c r="W26" s="49">
        <f t="shared" si="10"/>
        <v>1.2106960569042144</v>
      </c>
    </row>
    <row r="27" spans="1:23">
      <c r="A27" s="5" t="s">
        <v>1271</v>
      </c>
      <c r="C27" s="35">
        <f>IMABS(E27)/$C$4</f>
        <v>0.27342978921891326</v>
      </c>
      <c r="D27" s="31" t="s">
        <v>1178</v>
      </c>
      <c r="E27" s="24" t="str">
        <f>IMDIV(IMPRODUCT(E23,E24),IMSUM(E23,E24))</f>
        <v>1.32340017981954</v>
      </c>
      <c r="K27" s="51">
        <v>2.5</v>
      </c>
      <c r="L27" s="22">
        <f t="shared" si="0"/>
        <v>153.51717169959591</v>
      </c>
      <c r="M27" s="22">
        <f t="shared" si="11"/>
        <v>67.314919873871645</v>
      </c>
      <c r="O27" s="58"/>
      <c r="Q27" s="55">
        <f t="shared" si="5"/>
        <v>3.7714875944155359</v>
      </c>
      <c r="R27" s="49">
        <f t="shared" si="6"/>
        <v>3.7891213422610259</v>
      </c>
      <c r="S27" s="52">
        <f>IF(K27=0,C55,(1/$C$59)*LN(1+$C$59/$C$58/(RodR+ABS(Calculations!K27-RodR))))</f>
        <v>0.99534621716944871</v>
      </c>
      <c r="T27" s="53">
        <f t="shared" si="7"/>
        <v>2.0443292547275056</v>
      </c>
      <c r="U27" s="49">
        <f t="shared" si="8"/>
        <v>1.0416666666666667</v>
      </c>
      <c r="V27" s="49">
        <f t="shared" si="9"/>
        <v>1.0101994803367265</v>
      </c>
      <c r="W27" s="49">
        <f t="shared" si="10"/>
        <v>1.2061243465787788</v>
      </c>
    </row>
    <row r="28" spans="1:23">
      <c r="C28" s="27"/>
      <c r="K28" s="51">
        <v>2.6</v>
      </c>
      <c r="L28" s="22">
        <f t="shared" si="0"/>
        <v>148.8918567399048</v>
      </c>
      <c r="M28" s="22">
        <f t="shared" si="11"/>
        <v>62.858093510184972</v>
      </c>
      <c r="O28" s="58"/>
      <c r="Q28" s="55">
        <f t="shared" si="5"/>
        <v>3.6578565406538446</v>
      </c>
      <c r="R28" s="49">
        <f t="shared" si="6"/>
        <v>3.775042522712635</v>
      </c>
      <c r="S28" s="52">
        <f>IF(K28=0,C56,(1/$C$59)*LN(1+$C$59/$C$58/(RodR+ABS(Calculations!K28-RodR))))</f>
        <v>0.96895770541557136</v>
      </c>
      <c r="T28" s="53">
        <f t="shared" si="7"/>
        <v>1.9720641746557808</v>
      </c>
      <c r="U28" s="49">
        <f t="shared" si="8"/>
        <v>1.0833333333333335</v>
      </c>
      <c r="V28" s="49">
        <f t="shared" si="9"/>
        <v>1.0101994803367265</v>
      </c>
      <c r="W28" s="49">
        <f t="shared" si="10"/>
        <v>1.2016428835971074</v>
      </c>
    </row>
    <row r="29" spans="1:23">
      <c r="A29" s="5" t="s">
        <v>1196</v>
      </c>
      <c r="C29" s="27"/>
      <c r="K29" s="51">
        <v>2.7</v>
      </c>
      <c r="L29" s="22">
        <f t="shared" si="0"/>
        <v>144.52781484996018</v>
      </c>
      <c r="M29" s="22">
        <f t="shared" si="11"/>
        <v>58.806831651634525</v>
      </c>
      <c r="O29" s="58"/>
      <c r="Q29" s="55">
        <f t="shared" si="5"/>
        <v>3.550644235559774</v>
      </c>
      <c r="R29" s="49">
        <f t="shared" si="6"/>
        <v>3.7612742040272957</v>
      </c>
      <c r="S29" s="52">
        <f>IF(K29=0,C57,(1/$C$59)*LN(1+$C$59/$C$58/(RodR+ABS(Calculations!K29-RodR))))</f>
        <v>0.9440003687468479</v>
      </c>
      <c r="T29" s="53">
        <f t="shared" si="7"/>
        <v>1.9039040643046157</v>
      </c>
      <c r="U29" s="49">
        <f t="shared" si="8"/>
        <v>1.1250000000000002</v>
      </c>
      <c r="V29" s="49">
        <f t="shared" si="9"/>
        <v>1.0101994803367265</v>
      </c>
      <c r="W29" s="49">
        <f t="shared" si="10"/>
        <v>1.1972602568934891</v>
      </c>
    </row>
    <row r="30" spans="1:23">
      <c r="A30" s="5" t="s">
        <v>1272</v>
      </c>
      <c r="C30" s="35">
        <f>IMABS(E30)/$C$4</f>
        <v>1.3007229221242294</v>
      </c>
      <c r="D30" s="31" t="s">
        <v>1178</v>
      </c>
      <c r="E30" s="24" t="str">
        <f>IMDIV(IMPRODUCT(E22,E24),IMSUM(E22,E24))</f>
        <v>6.29549894308127</v>
      </c>
      <c r="K30" s="51">
        <v>2.8</v>
      </c>
      <c r="L30" s="22">
        <f t="shared" si="0"/>
        <v>140.40431936074728</v>
      </c>
      <c r="M30" s="22">
        <f t="shared" si="11"/>
        <v>55.115608423786995</v>
      </c>
      <c r="O30" s="58"/>
      <c r="Q30" s="55">
        <f t="shared" si="5"/>
        <v>3.4493414828382312</v>
      </c>
      <c r="R30" s="49">
        <f t="shared" si="6"/>
        <v>3.7478341481100781</v>
      </c>
      <c r="S30" s="52">
        <f>IF(K30=0,C58,(1/$C$59)*LN(1+$C$59/$C$58/(RodR+ABS(Calculations!K30-RodR))))</f>
        <v>0.92035595667370496</v>
      </c>
      <c r="T30" s="53">
        <f t="shared" si="7"/>
        <v>1.8394987213205505</v>
      </c>
      <c r="U30" s="49">
        <f t="shared" si="8"/>
        <v>1.1666666666666667</v>
      </c>
      <c r="V30" s="49">
        <f t="shared" si="9"/>
        <v>1.0101994803367265</v>
      </c>
      <c r="W30" s="49">
        <f t="shared" si="10"/>
        <v>1.1929821203027344</v>
      </c>
    </row>
    <row r="31" spans="1:23">
      <c r="A31" s="5" t="s">
        <v>1273</v>
      </c>
      <c r="C31" s="35">
        <f>IMABS(E31)/C4</f>
        <v>0.33196230330940385</v>
      </c>
      <c r="D31" s="31" t="s">
        <v>1178</v>
      </c>
      <c r="E31" s="24" t="str">
        <f>IMDIV(IMPRODUCT(E30,E21),IMSUM(E30,E21))</f>
        <v>1.52184331335785+0.515237751327961i</v>
      </c>
      <c r="K31" s="51">
        <v>2.9</v>
      </c>
      <c r="L31" s="22">
        <f t="shared" si="0"/>
        <v>136.50267252255199</v>
      </c>
      <c r="M31" s="22">
        <f t="shared" si="11"/>
        <v>51.745095934275298</v>
      </c>
      <c r="O31" s="58"/>
      <c r="Q31" s="55">
        <f t="shared" si="5"/>
        <v>3.3534889310674192</v>
      </c>
      <c r="R31" s="49">
        <f t="shared" si="6"/>
        <v>3.7347328955761681</v>
      </c>
      <c r="S31" s="52">
        <f>IF(K31=0,C59,(1/$C$59)*LN(1+$C$59/$C$58/(RodR+ABS(Calculations!K31-RodR))))</f>
        <v>0.89791934920959504</v>
      </c>
      <c r="T31" s="53">
        <f t="shared" si="7"/>
        <v>1.7785376662437469</v>
      </c>
      <c r="U31" s="49">
        <f t="shared" si="8"/>
        <v>1.2083333333333333</v>
      </c>
      <c r="V31" s="49">
        <f t="shared" si="9"/>
        <v>1.0101994803367265</v>
      </c>
      <c r="W31" s="49">
        <f t="shared" si="10"/>
        <v>1.188811829033467</v>
      </c>
    </row>
    <row r="32" spans="1:23">
      <c r="C32" s="27"/>
      <c r="K32" s="51">
        <v>3</v>
      </c>
      <c r="L32" s="22">
        <f t="shared" si="0"/>
        <v>132.80597650338314</v>
      </c>
      <c r="M32" s="22">
        <f t="shared" si="11"/>
        <v>48.661087563123118</v>
      </c>
      <c r="O32" s="58"/>
      <c r="Q32" s="55">
        <f t="shared" si="5"/>
        <v>3.2626714477704848</v>
      </c>
      <c r="R32" s="49">
        <f t="shared" si="6"/>
        <v>3.7219753684433674</v>
      </c>
      <c r="S32" s="52">
        <f>IF(K32=0,C60,(1/$C$59)*LN(1+$C$59/$C$58/(RodR+ABS(Calculations!K32-RodR))))</f>
        <v>0.87659673286205109</v>
      </c>
      <c r="T32" s="53">
        <f t="shared" si="7"/>
        <v>1.7207445481294648</v>
      </c>
      <c r="U32" s="49">
        <f t="shared" si="8"/>
        <v>1.25</v>
      </c>
      <c r="V32" s="49">
        <f t="shared" si="9"/>
        <v>1.0101994803367265</v>
      </c>
      <c r="W32" s="49">
        <f t="shared" si="10"/>
        <v>1.1847509498250359</v>
      </c>
    </row>
    <row r="33" spans="1:23">
      <c r="A33" s="5" t="s">
        <v>1274</v>
      </c>
      <c r="C33" s="27"/>
      <c r="K33" s="51">
        <v>3.1</v>
      </c>
      <c r="L33" s="22">
        <f t="shared" si="0"/>
        <v>129.29893327646874</v>
      </c>
      <c r="M33" s="22">
        <f t="shared" si="11"/>
        <v>45.833673697899314</v>
      </c>
      <c r="O33" s="58"/>
      <c r="Q33" s="55">
        <f t="shared" si="5"/>
        <v>3.1765132032109187</v>
      </c>
      <c r="R33" s="49">
        <f t="shared" si="6"/>
        <v>3.7095621527876879</v>
      </c>
      <c r="S33" s="52">
        <f>IF(K33=0,C61,(1/$C$59)*LN(1+$C$59/$C$58/(RodR+ABS(Calculations!K33-RodR))))</f>
        <v>0.85630407912799367</v>
      </c>
      <c r="T33" s="53">
        <f t="shared" si="7"/>
        <v>1.6658724860558287</v>
      </c>
      <c r="U33" s="49">
        <f t="shared" si="8"/>
        <v>1.2916666666666667</v>
      </c>
      <c r="V33" s="49">
        <f t="shared" si="9"/>
        <v>1.0101994803367265</v>
      </c>
      <c r="W33" s="49">
        <f t="shared" si="10"/>
        <v>1.180799669232709</v>
      </c>
    </row>
    <row r="34" spans="1:23">
      <c r="A34" s="5" t="s">
        <v>1275</v>
      </c>
      <c r="C34" s="35">
        <f>IMABS(E34)/C4</f>
        <v>4.7931357449078718</v>
      </c>
      <c r="D34" s="31" t="s">
        <v>1178</v>
      </c>
      <c r="E34" s="24" t="str">
        <f>COMPLEX('Simplified SLD'!N39,0)</f>
        <v>23.1987770053541</v>
      </c>
      <c r="K34" s="51">
        <v>3.2</v>
      </c>
      <c r="L34" s="22">
        <f t="shared" si="0"/>
        <v>125.96766931641044</v>
      </c>
      <c r="M34" s="22">
        <f t="shared" si="11"/>
        <v>43.236592636051725</v>
      </c>
      <c r="Q34" s="55">
        <f t="shared" si="5"/>
        <v>3.0946733636673107</v>
      </c>
      <c r="R34" s="49">
        <f t="shared" si="6"/>
        <v>3.6974905234689404</v>
      </c>
      <c r="S34" s="52">
        <f>IF(K34=0,C62,(1/$C$59)*LN(1+$C$59/$C$58/(RodR+ABS(Calculations!K34-RodR))))</f>
        <v>0.83696586753221103</v>
      </c>
      <c r="T34" s="53">
        <f t="shared" si="7"/>
        <v>1.613700166227924</v>
      </c>
      <c r="U34" s="49">
        <f t="shared" si="8"/>
        <v>1.3333333333333335</v>
      </c>
      <c r="V34" s="49">
        <f t="shared" si="9"/>
        <v>1.0101994803367265</v>
      </c>
      <c r="W34" s="49">
        <f t="shared" si="10"/>
        <v>1.1769571198105446</v>
      </c>
    </row>
    <row r="35" spans="1:23">
      <c r="A35" s="5" t="s">
        <v>1276</v>
      </c>
      <c r="C35" s="35">
        <f>IMABS(E35)/C4</f>
        <v>0.40188151241860348</v>
      </c>
      <c r="D35" s="31" t="s">
        <v>1178</v>
      </c>
      <c r="E35" s="24" t="str">
        <f>IMDIV(IMPRODUCT(E34,E21),IMSUM(E34,E21))</f>
        <v>1.79254186045449+0.755137770924874i</v>
      </c>
      <c r="K35" s="51">
        <v>3.3</v>
      </c>
      <c r="L35" s="22">
        <f t="shared" si="0"/>
        <v>122.79958169479039</v>
      </c>
      <c r="M35" s="22">
        <f t="shared" si="11"/>
        <v>40.846707313912674</v>
      </c>
      <c r="Q35" s="55">
        <f t="shared" si="5"/>
        <v>3.0168423104328088</v>
      </c>
      <c r="R35" s="49">
        <f t="shared" si="6"/>
        <v>3.6857552611004381</v>
      </c>
      <c r="S35" s="52">
        <f>IF(K35=0,C63,(1/$C$59)*LN(1+$C$59/$C$58/(RodR+ABS(Calculations!K35-RodR))))</f>
        <v>0.81851400777274741</v>
      </c>
      <c r="T35" s="53">
        <f t="shared" si="7"/>
        <v>1.5640285534769964</v>
      </c>
      <c r="U35" s="49">
        <f t="shared" si="8"/>
        <v>1.375</v>
      </c>
      <c r="V35" s="49">
        <f t="shared" si="9"/>
        <v>1.0101994803367265</v>
      </c>
      <c r="W35" s="49">
        <f t="shared" si="10"/>
        <v>1.1732216401629876</v>
      </c>
    </row>
    <row r="36" spans="1:23">
      <c r="C36" s="27"/>
      <c r="K36" s="51">
        <v>3.4</v>
      </c>
      <c r="L36" s="22">
        <f t="shared" si="0"/>
        <v>119.78320270013153</v>
      </c>
      <c r="M36" s="22">
        <f t="shared" si="11"/>
        <v>38.643575450321904</v>
      </c>
      <c r="Q36" s="55">
        <f t="shared" si="5"/>
        <v>2.9427383139061356</v>
      </c>
      <c r="R36" s="49">
        <f t="shared" si="6"/>
        <v>3.6743493017675597</v>
      </c>
      <c r="S36" s="52">
        <f>IF(K36=0,C64,(1/$C$59)*LN(1+$C$59/$C$58/(RodR+ABS(Calculations!K36-RodR))))</f>
        <v>0.8008869250646693</v>
      </c>
      <c r="T36" s="53">
        <f t="shared" si="7"/>
        <v>1.5166781056694489</v>
      </c>
      <c r="U36" s="49">
        <f t="shared" si="8"/>
        <v>1.4166666666666667</v>
      </c>
      <c r="V36" s="49">
        <f t="shared" si="9"/>
        <v>1.0101994803367265</v>
      </c>
      <c r="W36" s="49">
        <f t="shared" si="10"/>
        <v>1.1695909817583499</v>
      </c>
    </row>
    <row r="37" spans="1:23">
      <c r="A37" s="5" t="s">
        <v>1277</v>
      </c>
      <c r="C37" s="27"/>
      <c r="K37" s="51">
        <v>3.5</v>
      </c>
      <c r="L37" s="22">
        <f t="shared" si="0"/>
        <v>116.90808053990152</v>
      </c>
      <c r="M37" s="22">
        <f t="shared" si="11"/>
        <v>36.609091159694387</v>
      </c>
      <c r="Q37" s="55">
        <f t="shared" si="5"/>
        <v>2.8721046027734469</v>
      </c>
      <c r="R37" s="49">
        <f t="shared" si="6"/>
        <v>3.6632642521791516</v>
      </c>
      <c r="S37" s="52">
        <f>IF(K37=0,C65,(1/$C$59)*LN(1+$C$59/$C$58/(RodR+ABS(Calculations!K37-RodR))))</f>
        <v>0.78402878008730315</v>
      </c>
      <c r="T37" s="53">
        <f t="shared" si="7"/>
        <v>1.47148640233529</v>
      </c>
      <c r="U37" s="49">
        <f t="shared" si="8"/>
        <v>1.4583333333333335</v>
      </c>
      <c r="V37" s="49">
        <f t="shared" si="9"/>
        <v>1.0101994803367265</v>
      </c>
      <c r="W37" s="49">
        <f t="shared" si="10"/>
        <v>1.1660624729078959</v>
      </c>
    </row>
    <row r="38" spans="1:23">
      <c r="A38" s="24" t="s">
        <v>1278</v>
      </c>
      <c r="C38" s="35">
        <f>IMABS(E38)/C4</f>
        <v>13.227548081442787</v>
      </c>
      <c r="D38" s="31" t="s">
        <v>1178</v>
      </c>
      <c r="E38" s="24" t="str">
        <f>IMSUM(E20,3*IMABS(E35))</f>
        <v>20.9874235603181+60.483544i</v>
      </c>
      <c r="K38" s="51">
        <v>3.6</v>
      </c>
      <c r="L38" s="22">
        <f t="shared" si="0"/>
        <v>114.16467403815302</v>
      </c>
      <c r="M38" s="22">
        <f t="shared" si="11"/>
        <v>34.727182701751772</v>
      </c>
      <c r="Q38" s="55">
        <f t="shared" si="5"/>
        <v>2.8047067770238301</v>
      </c>
      <c r="R38" s="49">
        <f t="shared" si="6"/>
        <v>3.6524907966180344</v>
      </c>
      <c r="S38" s="52">
        <f>IF(K38=0,C66,(1/$C$59)*LN(1+$C$59/$C$58/(RodR+ABS(Calculations!K38-RodR))))</f>
        <v>0.76788880060171638</v>
      </c>
      <c r="T38" s="53">
        <f t="shared" si="7"/>
        <v>1.4283061164592294</v>
      </c>
      <c r="U38" s="49">
        <f t="shared" si="8"/>
        <v>1.5</v>
      </c>
      <c r="V38" s="49">
        <f t="shared" si="9"/>
        <v>1.0101994803367265</v>
      </c>
      <c r="W38" s="49">
        <f t="shared" si="10"/>
        <v>1.1626331483032386</v>
      </c>
    </row>
    <row r="39" spans="1:23">
      <c r="A39" s="24" t="s">
        <v>1279</v>
      </c>
      <c r="C39" s="35">
        <f>IMABS(E39)/C4</f>
        <v>13.160277572217419</v>
      </c>
      <c r="D39" s="31" t="s">
        <v>1178</v>
      </c>
      <c r="E39" s="24" t="str">
        <f>IMSUM(E20,3*IMABS(E31))</f>
        <v>19.9721966440525+60.483544i</v>
      </c>
      <c r="K39" s="51">
        <v>3.7</v>
      </c>
      <c r="L39" s="22">
        <f t="shared" si="0"/>
        <v>111.54425953853053</v>
      </c>
      <c r="M39" s="22">
        <f t="shared" si="11"/>
        <v>32.983555311429654</v>
      </c>
      <c r="Q39" s="55">
        <f t="shared" si="5"/>
        <v>2.7403305208165327</v>
      </c>
      <c r="R39" s="49">
        <f t="shared" si="6"/>
        <v>3.6420190169575335</v>
      </c>
      <c r="S39" s="52">
        <f>IF(K39=0,C67,(1/$C$59)*LN(1+$C$59/$C$58/(RodR+ABS(Calculations!K39-RodR))))</f>
        <v>0.75242070622293111</v>
      </c>
      <c r="T39" s="53">
        <f t="shared" si="7"/>
        <v>1.3870032721265075</v>
      </c>
      <c r="U39" s="49">
        <f t="shared" si="8"/>
        <v>1.5416666666666667</v>
      </c>
      <c r="V39" s="49">
        <f t="shared" si="9"/>
        <v>1.0101994803367265</v>
      </c>
      <c r="W39" s="49">
        <f t="shared" si="10"/>
        <v>1.1592998508815724</v>
      </c>
    </row>
    <row r="40" spans="1:23">
      <c r="A40" s="24"/>
      <c r="C40" s="27"/>
      <c r="K40" s="51">
        <v>3.8</v>
      </c>
      <c r="L40" s="22">
        <f t="shared" si="0"/>
        <v>109.03884847106146</v>
      </c>
      <c r="M40" s="22">
        <f t="shared" si="11"/>
        <v>31.365470889685824</v>
      </c>
      <c r="Q40" s="55">
        <f t="shared" si="5"/>
        <v>2.6787795773275453</v>
      </c>
      <c r="R40" s="49">
        <f t="shared" si="6"/>
        <v>3.6318386428966849</v>
      </c>
      <c r="S40" s="52">
        <f>IF(K40=0,C68,(1/$C$59)*LN(1+$C$59/$C$58/(RodR+ABS(Calculations!K40-RodR))))</f>
        <v>0.73758221130413493</v>
      </c>
      <c r="T40" s="53">
        <f t="shared" si="7"/>
        <v>1.3474557415150981</v>
      </c>
      <c r="U40" s="49">
        <f t="shared" si="8"/>
        <v>1.5833333333333333</v>
      </c>
      <c r="V40" s="49">
        <f t="shared" si="9"/>
        <v>1.0101994803367265</v>
      </c>
      <c r="W40" s="49">
        <f t="shared" si="10"/>
        <v>1.1560593114786455</v>
      </c>
    </row>
    <row r="41" spans="1:23">
      <c r="A41" s="5" t="s">
        <v>1280</v>
      </c>
      <c r="C41" s="37">
        <f>IF(C16="Separate",C5*3*(1/C38),IF(C18="Yes",C5*3*(1/C39),C5*3*(1/C38)))</f>
        <v>598.23648650410871</v>
      </c>
      <c r="D41" s="34" t="s">
        <v>1190</v>
      </c>
      <c r="K41" s="51">
        <v>3.9</v>
      </c>
      <c r="L41" s="22">
        <f t="shared" si="0"/>
        <v>106.6411142515024</v>
      </c>
      <c r="M41" s="22">
        <f t="shared" si="11"/>
        <v>29.861558271049589</v>
      </c>
      <c r="Q41" s="55">
        <f t="shared" si="5"/>
        <v>2.6198739528709662</v>
      </c>
      <c r="R41" s="49">
        <f t="shared" si="6"/>
        <v>3.6219392462480524</v>
      </c>
      <c r="S41" s="52">
        <f>IF(K41=0,C69,(1/$C$59)*LN(1+$C$59/$C$58/(RodR+ABS(Calculations!K41-RodR))))</f>
        <v>0.72333459363927199</v>
      </c>
      <c r="T41" s="53">
        <f t="shared" si="7"/>
        <v>1.3095519432681426</v>
      </c>
      <c r="U41" s="49">
        <f t="shared" si="8"/>
        <v>1.625</v>
      </c>
      <c r="V41" s="49">
        <f t="shared" si="9"/>
        <v>1.0101994803367265</v>
      </c>
      <c r="W41" s="49">
        <f t="shared" si="10"/>
        <v>1.1529082106729818</v>
      </c>
    </row>
    <row r="42" spans="1:23">
      <c r="C42" s="27"/>
      <c r="K42" s="51">
        <v>4</v>
      </c>
      <c r="L42" s="22">
        <f t="shared" si="0"/>
        <v>104.34432736093795</v>
      </c>
      <c r="M42" s="22">
        <f t="shared" si="11"/>
        <v>28.461649142445182</v>
      </c>
      <c r="Q42" s="55">
        <f t="shared" si="5"/>
        <v>2.5634483219862951</v>
      </c>
      <c r="R42" s="49">
        <f t="shared" si="6"/>
        <v>3.612310390434855</v>
      </c>
      <c r="S42" s="52">
        <f>IF(K42=0,C70,(1/$C$59)*LN(1+$C$59/$C$58/(RodR+ABS(Calculations!K42-RodR))))</f>
        <v>0.70964231888104823</v>
      </c>
      <c r="T42" s="53">
        <f t="shared" si="7"/>
        <v>1.2731897110816233</v>
      </c>
      <c r="U42" s="49">
        <f t="shared" si="8"/>
        <v>1.6666666666666667</v>
      </c>
      <c r="V42" s="49">
        <f t="shared" si="9"/>
        <v>1.0101994803367265</v>
      </c>
      <c r="W42" s="49">
        <f t="shared" si="10"/>
        <v>1.1498432263726732</v>
      </c>
    </row>
    <row r="43" spans="1:23">
      <c r="A43" s="5" t="s">
        <v>1201</v>
      </c>
      <c r="C43" s="38">
        <f>IF(C16="Separate",Imod*(C22^-1/(C21^-1+C22^-1)),IF(C18="No",Imod*(C22^-1/(C21^-1+C22^-1)),Imod*(C22^-1/(C21^-1+C22^-1+C24^-1))))</f>
        <v>40.704673648379405</v>
      </c>
      <c r="D43" s="34" t="s">
        <v>1190</v>
      </c>
      <c r="E43" s="43">
        <f>C43/Imod</f>
        <v>6.8041108435635086E-2</v>
      </c>
      <c r="F43" s="5" t="s">
        <v>1281</v>
      </c>
      <c r="K43" s="51">
        <v>4.0999999999999996</v>
      </c>
      <c r="L43" s="22">
        <f t="shared" si="0"/>
        <v>102.14229760619808</v>
      </c>
      <c r="M43" s="22">
        <f t="shared" si="11"/>
        <v>27.15663567027066</v>
      </c>
      <c r="Q43" s="55">
        <f t="shared" si="5"/>
        <v>2.5093506089383601</v>
      </c>
      <c r="R43" s="49">
        <f t="shared" si="6"/>
        <v>3.6029417441942151</v>
      </c>
      <c r="S43" s="52">
        <f>IF(K43=0,C71,(1/$C$59)*LN(1+$C$59/$C$58/(RodR+ABS(Calculations!K43-RodR))))</f>
        <v>0.69647271232790009</v>
      </c>
      <c r="T43" s="53">
        <f t="shared" si="7"/>
        <v>1.2382753067908119</v>
      </c>
      <c r="U43" s="49">
        <f t="shared" si="8"/>
        <v>1.7083333333333333</v>
      </c>
      <c r="V43" s="49">
        <f t="shared" si="9"/>
        <v>1.0101994803367265</v>
      </c>
      <c r="W43" s="49">
        <f t="shared" si="10"/>
        <v>1.146861070008534</v>
      </c>
    </row>
    <row r="44" spans="1:23">
      <c r="A44" s="5" t="s">
        <v>1203</v>
      </c>
      <c r="C44" s="37">
        <f>C43*C34*C4</f>
        <v>944.29864704446709</v>
      </c>
      <c r="D44" s="34" t="s">
        <v>1204</v>
      </c>
      <c r="K44" s="51">
        <v>4.2</v>
      </c>
      <c r="L44" s="22">
        <f t="shared" si="0"/>
        <v>100.02932269271881</v>
      </c>
      <c r="M44" s="22">
        <f t="shared" si="11"/>
        <v>25.938346623691629</v>
      </c>
      <c r="Q44" s="55">
        <f t="shared" si="5"/>
        <v>2.4574407242963199</v>
      </c>
      <c r="R44" s="49">
        <f t="shared" si="6"/>
        <v>3.5938231667402292</v>
      </c>
      <c r="S44" s="52">
        <f>IF(K44=0,C72,(1/$C$59)*LN(1+$C$59/$C$58/(RodR+ABS(Calculations!K44-RodR))))</f>
        <v>0.68379567115021334</v>
      </c>
      <c r="T44" s="53">
        <f t="shared" si="7"/>
        <v>1.204722556629743</v>
      </c>
      <c r="U44" s="49">
        <f t="shared" si="8"/>
        <v>1.7500000000000002</v>
      </c>
      <c r="V44" s="49">
        <f t="shared" si="9"/>
        <v>1.0101994803367265</v>
      </c>
      <c r="W44" s="49">
        <f t="shared" si="10"/>
        <v>1.143958513642563</v>
      </c>
    </row>
    <row r="45" spans="1:23">
      <c r="K45" s="51">
        <v>4.3</v>
      </c>
      <c r="L45" s="22">
        <f t="shared" si="0"/>
        <v>98.000142354147044</v>
      </c>
      <c r="M45" s="22">
        <f t="shared" si="11"/>
        <v>24.799439340643346</v>
      </c>
      <c r="Q45" s="55">
        <f t="shared" si="5"/>
        <v>2.4075894380263327</v>
      </c>
      <c r="R45" s="49">
        <f t="shared" si="6"/>
        <v>3.5849447702334714</v>
      </c>
      <c r="S45" s="52">
        <f>IF(K45=0,C73,(1/$C$59)*LN(1+$C$59/$C$58/(RodR+ABS(Calculations!K45-RodR))))</f>
        <v>0.67158341127513022</v>
      </c>
      <c r="T45" s="53">
        <f t="shared" si="7"/>
        <v>1.1724520928956415</v>
      </c>
      <c r="U45" s="49">
        <f t="shared" si="8"/>
        <v>1.7916666666666667</v>
      </c>
      <c r="V45" s="49">
        <f t="shared" si="9"/>
        <v>1.0101994803367265</v>
      </c>
      <c r="W45" s="49">
        <f t="shared" si="10"/>
        <v>1.1411324098527618</v>
      </c>
    </row>
    <row r="46" spans="1:23" ht="18">
      <c r="A46" s="5" t="s">
        <v>1282</v>
      </c>
      <c r="C46" s="38">
        <f>Imod*(C24^-1/(C21^-1+C22^-1+C24^-1))</f>
        <v>109.29116553482721</v>
      </c>
      <c r="D46" s="34" t="s">
        <v>1190</v>
      </c>
      <c r="K46" s="51">
        <v>4.4000000000000004</v>
      </c>
      <c r="L46" s="22">
        <f t="shared" si="0"/>
        <v>96.049897380089519</v>
      </c>
      <c r="M46" s="22">
        <f t="shared" si="11"/>
        <v>23.733305320042007</v>
      </c>
      <c r="Q46" s="55">
        <f t="shared" si="5"/>
        <v>2.3596773729179277</v>
      </c>
      <c r="R46" s="49">
        <f t="shared" si="6"/>
        <v>3.5762969642673359</v>
      </c>
      <c r="S46" s="52">
        <f>IF(K46=0,C74,(1/$C$59)*LN(1+$C$59/$C$58/(RodR+ABS(Calculations!K46-RodR))))</f>
        <v>0.65981024408618905</v>
      </c>
      <c r="T46" s="53">
        <f t="shared" si="7"/>
        <v>1.1413906861484235</v>
      </c>
      <c r="U46" s="49">
        <f t="shared" si="8"/>
        <v>1.8333333333333335</v>
      </c>
      <c r="V46" s="49">
        <f t="shared" si="9"/>
        <v>1.0101994803367265</v>
      </c>
      <c r="W46" s="49">
        <f t="shared" si="10"/>
        <v>1.13837970589369</v>
      </c>
    </row>
    <row r="47" spans="1:23">
      <c r="K47" s="51">
        <v>4.5</v>
      </c>
      <c r="L47" s="22">
        <f t="shared" si="0"/>
        <v>94.174092967239062</v>
      </c>
      <c r="M47" s="22">
        <f t="shared" si="11"/>
        <v>22.733987572662457</v>
      </c>
      <c r="Q47" s="55">
        <f t="shared" si="5"/>
        <v>2.3135941042236672</v>
      </c>
      <c r="R47" s="49">
        <f t="shared" si="6"/>
        <v>3.5678704861638386</v>
      </c>
      <c r="S47" s="52">
        <f>IF(K47=0,C75,(1/$C$59)*LN(1+$C$59/$C$58/(RodR+ABS(Calculations!K47-RodR))))</f>
        <v>0.64845237886177731</v>
      </c>
      <c r="T47" s="53">
        <f t="shared" si="7"/>
        <v>1.1114706554479017</v>
      </c>
      <c r="U47" s="49">
        <f t="shared" si="8"/>
        <v>1.875</v>
      </c>
      <c r="V47" s="49">
        <f t="shared" si="9"/>
        <v>1.0101994803367265</v>
      </c>
      <c r="W47" s="49">
        <f t="shared" si="10"/>
        <v>1.1356974533399946</v>
      </c>
    </row>
    <row r="48" spans="1:23">
      <c r="F48" s="5" t="s">
        <v>1283</v>
      </c>
      <c r="K48" s="51">
        <v>4.5999999999999996</v>
      </c>
      <c r="L48" s="22">
        <f t="shared" si="0"/>
        <v>92.36856589161691</v>
      </c>
      <c r="M48" s="22">
        <f t="shared" si="11"/>
        <v>21.796108146536113</v>
      </c>
      <c r="Q48" s="55">
        <f t="shared" si="5"/>
        <v>2.2692373531729428</v>
      </c>
      <c r="R48" s="49">
        <f t="shared" si="6"/>
        <v>3.5596564201299969</v>
      </c>
      <c r="S48" s="52">
        <f>IF(K48=0,C76,(1/$C$59)*LN(1+$C$59/$C$58/(RodR+ABS(Calculations!K48-RodR))))</f>
        <v>0.63748774750852821</v>
      </c>
      <c r="T48" s="53">
        <f t="shared" si="7"/>
        <v>1.0826293460829188</v>
      </c>
      <c r="U48" s="49">
        <f t="shared" si="8"/>
        <v>1.9166666666666665</v>
      </c>
      <c r="V48" s="49">
        <f t="shared" si="9"/>
        <v>1.0101994803367265</v>
      </c>
      <c r="W48" s="49">
        <f t="shared" si="10"/>
        <v>1.1330828141841236</v>
      </c>
    </row>
    <row r="49" spans="1:23">
      <c r="F49" s="5" t="s">
        <v>1201</v>
      </c>
      <c r="K49" s="51">
        <v>4.7</v>
      </c>
      <c r="L49" s="22">
        <f t="shared" si="0"/>
        <v>90.629455062471663</v>
      </c>
      <c r="M49" s="22">
        <f t="shared" si="11"/>
        <v>20.914804476058862</v>
      </c>
      <c r="Q49" s="55">
        <f t="shared" si="5"/>
        <v>2.2265122635636199</v>
      </c>
      <c r="R49" s="49">
        <f t="shared" si="6"/>
        <v>3.5516462077266522</v>
      </c>
      <c r="S49" s="52">
        <f>IF(K49=0,C77,(1/$C$59)*LN(1+$C$59/$C$58/(RodR+ABS(Calculations!K49-RodR))))</f>
        <v>0.62689584866865788</v>
      </c>
      <c r="T49" s="53">
        <f t="shared" si="7"/>
        <v>1.0548086658591789</v>
      </c>
      <c r="U49" s="49">
        <f t="shared" si="8"/>
        <v>1.9583333333333335</v>
      </c>
      <c r="V49" s="49">
        <f t="shared" si="9"/>
        <v>1.0101994803367265</v>
      </c>
      <c r="W49" s="49">
        <f t="shared" si="10"/>
        <v>1.1305330641686817</v>
      </c>
    </row>
    <row r="50" spans="1:23">
      <c r="F50" s="5" t="s">
        <v>1284</v>
      </c>
      <c r="K50" s="51">
        <v>4.8</v>
      </c>
      <c r="L50" s="22">
        <f t="shared" si="0"/>
        <v>88.953175072844715</v>
      </c>
      <c r="M50" s="22">
        <f t="shared" si="11"/>
        <v>20.085673398216741</v>
      </c>
      <c r="Q50" s="55">
        <f t="shared" si="5"/>
        <v>2.1853307519733978</v>
      </c>
      <c r="R50" s="49">
        <f t="shared" si="6"/>
        <v>3.5438316516173174</v>
      </c>
      <c r="S50" s="52">
        <f>IF(K50=0,C78,(1/$C$59)*LN(1+$C$59/$C$58/(RodR+ABS(Calculations!K50-RodR))))</f>
        <v>0.6166576087145863</v>
      </c>
      <c r="T50" s="53">
        <f t="shared" si="7"/>
        <v>1.0279546723507373</v>
      </c>
      <c r="U50" s="49">
        <f t="shared" si="8"/>
        <v>2</v>
      </c>
      <c r="V50" s="49">
        <f t="shared" si="9"/>
        <v>1.0101994803367265</v>
      </c>
      <c r="W50" s="49">
        <f t="shared" si="10"/>
        <v>1.1280455939797354</v>
      </c>
    </row>
    <row r="51" spans="1:23">
      <c r="K51" s="51">
        <v>4.9000000000000004</v>
      </c>
      <c r="L51" s="22">
        <f t="shared" si="0"/>
        <v>87.336392409116797</v>
      </c>
      <c r="M51" s="22">
        <f t="shared" si="11"/>
        <v>19.304721842385604</v>
      </c>
      <c r="Q51" s="55">
        <f t="shared" si="5"/>
        <v>2.145610923294897</v>
      </c>
      <c r="R51" s="49">
        <f t="shared" si="6"/>
        <v>3.5362049141731937</v>
      </c>
      <c r="S51" s="52">
        <f>IF(K51=0,C79,(1/$C$59)*LN(1+$C$59/$C$58/(RodR+ABS(Calculations!K51-RodR))))</f>
        <v>0.60675525750649717</v>
      </c>
      <c r="T51" s="53">
        <f t="shared" si="7"/>
        <v>1.0020172046351867</v>
      </c>
      <c r="U51" s="49">
        <f t="shared" si="8"/>
        <v>2.041666666666667</v>
      </c>
      <c r="V51" s="49">
        <f t="shared" si="9"/>
        <v>1.0101994803367265</v>
      </c>
      <c r="W51" s="49">
        <f t="shared" si="10"/>
        <v>1.1256179088027722</v>
      </c>
    </row>
    <row r="52" spans="1:23">
      <c r="A52" s="5" t="s">
        <v>1285</v>
      </c>
      <c r="K52" s="51">
        <v>5</v>
      </c>
      <c r="L52" s="22">
        <f t="shared" si="0"/>
        <v>85.776004022982718</v>
      </c>
      <c r="M52" s="22">
        <f t="shared" si="11"/>
        <v>18.568323337955235</v>
      </c>
      <c r="Q52" s="55">
        <f t="shared" si="5"/>
        <v>2.1072765443090038</v>
      </c>
      <c r="R52" s="49">
        <f t="shared" si="6"/>
        <v>3.5287585121942016</v>
      </c>
      <c r="S52" s="52">
        <f>IF(K52=0,C80,(1/$C$59)*LN(1+$C$59/$C$58/(RodR+ABS(Calculations!K52-RodR))))</f>
        <v>0.59717221709192214</v>
      </c>
      <c r="T52" s="53">
        <f t="shared" si="7"/>
        <v>0.9769495539653773</v>
      </c>
      <c r="U52" s="49">
        <f t="shared" si="8"/>
        <v>2.0833333333333335</v>
      </c>
      <c r="V52" s="49">
        <f t="shared" si="9"/>
        <v>1.0101994803367265</v>
      </c>
      <c r="W52" s="49">
        <f t="shared" si="10"/>
        <v>1.1232476266423399</v>
      </c>
    </row>
    <row r="53" spans="1:23">
      <c r="A53" s="5" t="s">
        <v>1234</v>
      </c>
      <c r="C53" s="47">
        <f>'Simplified SLD'!F41</f>
        <v>57.3</v>
      </c>
      <c r="K53" s="51">
        <v>5.0999999999999996</v>
      </c>
      <c r="L53" s="22">
        <f t="shared" si="0"/>
        <v>84.269118005106222</v>
      </c>
      <c r="M53" s="22">
        <f t="shared" si="11"/>
        <v>17.873179601091863</v>
      </c>
      <c r="Q53" s="55">
        <f t="shared" si="5"/>
        <v>2.070256568890616</v>
      </c>
      <c r="R53" s="49">
        <f t="shared" si="6"/>
        <v>3.5214853087503175</v>
      </c>
      <c r="S53" s="52">
        <f>IF(K53=0,C81,(1/$C$59)*LN(1+$C$59/$C$58/(RodR+ABS(Calculations!K53-RodR))))</f>
        <v>0.58789300178148285</v>
      </c>
      <c r="T53" s="53">
        <f t="shared" si="7"/>
        <v>0.952708168613844</v>
      </c>
      <c r="U53" s="49">
        <f t="shared" si="8"/>
        <v>2.125</v>
      </c>
      <c r="V53" s="49">
        <f t="shared" si="9"/>
        <v>1.0101994803367265</v>
      </c>
      <c r="W53" s="49">
        <f t="shared" si="10"/>
        <v>1.1209324757250418</v>
      </c>
    </row>
    <row r="54" spans="1:23">
      <c r="A54" s="5" t="s">
        <v>1237</v>
      </c>
      <c r="C54" s="47">
        <f>'Simplified SLD'!F42</f>
        <v>24.25</v>
      </c>
      <c r="K54" s="51">
        <v>5.2</v>
      </c>
      <c r="L54" s="22">
        <f t="shared" si="0"/>
        <v>82.813036130912735</v>
      </c>
      <c r="M54" s="22">
        <f t="shared" si="11"/>
        <v>17.216286561806072</v>
      </c>
      <c r="Q54" s="55">
        <f t="shared" si="5"/>
        <v>2.0344847092075828</v>
      </c>
      <c r="R54" s="49">
        <f t="shared" si="6"/>
        <v>3.5143785029411356</v>
      </c>
      <c r="S54" s="52">
        <f>IF(K54=0,C82,(1/$C$59)*LN(1+$C$59/$C$58/(RodR+ABS(Calculations!K54-RodR))))</f>
        <v>0.57890312825011603</v>
      </c>
      <c r="T54" s="53">
        <f t="shared" si="7"/>
        <v>0.92935401280822405</v>
      </c>
      <c r="U54" s="49">
        <f t="shared" si="8"/>
        <v>2.166666666666667</v>
      </c>
      <c r="V54" s="49">
        <f t="shared" si="9"/>
        <v>1.0101994803367265</v>
      </c>
      <c r="W54" s="49">
        <f t="shared" si="10"/>
        <v>1.1186702912398792</v>
      </c>
    </row>
    <row r="55" spans="1:23">
      <c r="A55" s="5" t="s">
        <v>1286</v>
      </c>
      <c r="C55" s="47">
        <f>'Simplified SLD'!H41</f>
        <v>7.53</v>
      </c>
      <c r="K55" s="51">
        <v>5.3</v>
      </c>
      <c r="L55" s="22">
        <f t="shared" si="0"/>
        <v>81.405238076206061</v>
      </c>
      <c r="M55" s="22">
        <f t="shared" si="11"/>
        <v>16.594904277940984</v>
      </c>
      <c r="Q55" s="55">
        <f t="shared" si="5"/>
        <v>1.9998990479425474</v>
      </c>
      <c r="R55" s="49">
        <f t="shared" si="6"/>
        <v>3.5074316182050493</v>
      </c>
      <c r="S55" s="52">
        <f>IF(K55=0,C83,(1/$C$59)*LN(1+$C$59/$C$58/(RodR+ABS(Calculations!K55-RodR))))</f>
        <v>0.57018903449527791</v>
      </c>
      <c r="T55" s="53">
        <f t="shared" si="7"/>
        <v>0.90711915606604399</v>
      </c>
      <c r="U55" s="49">
        <f t="shared" si="8"/>
        <v>2.2083333333333335</v>
      </c>
      <c r="V55" s="49">
        <f t="shared" si="9"/>
        <v>1.0101994803367265</v>
      </c>
      <c r="W55" s="49">
        <f t="shared" si="10"/>
        <v>1.1164590116169177</v>
      </c>
    </row>
    <row r="56" spans="1:23">
      <c r="A56" s="5" t="s">
        <v>1287</v>
      </c>
      <c r="C56" s="47">
        <f>RodL</f>
        <v>2.4</v>
      </c>
      <c r="K56" s="51">
        <v>5.4</v>
      </c>
      <c r="L56" s="22">
        <f t="shared" si="0"/>
        <v>80.043367124075161</v>
      </c>
      <c r="M56" s="22">
        <f t="shared" si="11"/>
        <v>16.006530256014358</v>
      </c>
      <c r="Q56" s="55">
        <f t="shared" si="5"/>
        <v>1.966441687151617</v>
      </c>
      <c r="R56" s="49">
        <f t="shared" si="6"/>
        <v>3.5006384896751581</v>
      </c>
      <c r="S56" s="52">
        <f>IF(K56=0,C84,(1/$C$59)*LN(1+$C$59/$C$58/(RodR+ABS(Calculations!K56-RodR))))</f>
        <v>0.56173800663835272</v>
      </c>
      <c r="T56" s="53">
        <f t="shared" si="7"/>
        <v>0.88594053503425485</v>
      </c>
      <c r="U56" s="49">
        <f t="shared" si="8"/>
        <v>2.2500000000000004</v>
      </c>
      <c r="V56" s="49">
        <f t="shared" si="9"/>
        <v>1.0101994803367265</v>
      </c>
      <c r="W56" s="49">
        <f t="shared" si="10"/>
        <v>1.1142966745025165</v>
      </c>
    </row>
    <row r="57" spans="1:23">
      <c r="A57" s="5" t="s">
        <v>1288</v>
      </c>
      <c r="C57" s="57">
        <f>RodR</f>
        <v>7.4999999999999997E-3</v>
      </c>
      <c r="K57" s="51">
        <v>5.5</v>
      </c>
      <c r="L57" s="22">
        <f t="shared" si="0"/>
        <v>78.72521720535633</v>
      </c>
      <c r="M57" s="22">
        <f t="shared" si="11"/>
        <v>15.448875761882732</v>
      </c>
      <c r="Q57" s="55">
        <f t="shared" si="5"/>
        <v>1.9340584298847623</v>
      </c>
      <c r="R57" s="49">
        <f t="shared" si="6"/>
        <v>3.4939932509708593</v>
      </c>
      <c r="S57" s="52">
        <f>IF(K57=0,C85,(1/$C$59)*LN(1+$C$59/$C$58/(RodR+ABS(Calculations!K57-RodR))))</f>
        <v>0.55353811268735409</v>
      </c>
      <c r="T57" s="53">
        <f t="shared" si="7"/>
        <v>0.86574351046571474</v>
      </c>
      <c r="U57" s="49">
        <f t="shared" si="8"/>
        <v>2.291666666666667</v>
      </c>
      <c r="V57" s="49">
        <f t="shared" si="9"/>
        <v>1.0101994803367265</v>
      </c>
      <c r="W57" s="49">
        <f t="shared" si="10"/>
        <v>1.1121814125549274</v>
      </c>
    </row>
    <row r="58" spans="1:23">
      <c r="A58" s="5" t="s">
        <v>1289</v>
      </c>
      <c r="C58" s="46">
        <f>2*PI()/C54</f>
        <v>0.25910042503833347</v>
      </c>
      <c r="K58" s="51">
        <v>5.6</v>
      </c>
      <c r="L58" s="22">
        <f t="shared" si="0"/>
        <v>77.448721133119321</v>
      </c>
      <c r="M58" s="22">
        <f t="shared" si="11"/>
        <v>14.91984475849759</v>
      </c>
      <c r="Q58" s="55">
        <f t="shared" si="5"/>
        <v>1.902698491140042</v>
      </c>
      <c r="R58" s="49">
        <f t="shared" si="6"/>
        <v>3.4874903207271046</v>
      </c>
      <c r="S58" s="52">
        <f>IF(K58=0,C86,(1/$C$59)*LN(1+$C$59/$C$58/(RodR+ABS(Calculations!K58-RodR))))</f>
        <v>0.54557814249169001</v>
      </c>
      <c r="T58" s="53">
        <f t="shared" si="7"/>
        <v>0.8464604092938518</v>
      </c>
      <c r="U58" s="49">
        <f t="shared" si="8"/>
        <v>2.3333333333333335</v>
      </c>
      <c r="V58" s="49">
        <f t="shared" si="9"/>
        <v>1.0101994803367265</v>
      </c>
      <c r="W58" s="49">
        <f t="shared" si="10"/>
        <v>1.1101114491563904</v>
      </c>
    </row>
    <row r="59" spans="1:23">
      <c r="A59" s="5" t="s">
        <v>1290</v>
      </c>
      <c r="C59" s="46">
        <f>2*PI()*(C54*C55+C53*C69)/(C53*C54)</f>
        <v>0.8256960796345949</v>
      </c>
      <c r="K59" s="51">
        <v>5.7</v>
      </c>
      <c r="L59" s="22">
        <f t="shared" si="0"/>
        <v>76.21193990760392</v>
      </c>
      <c r="M59" s="22">
        <f t="shared" si="11"/>
        <v>14.417515154867743</v>
      </c>
      <c r="Q59" s="55">
        <f t="shared" si="5"/>
        <v>1.8723142351158044</v>
      </c>
      <c r="R59" s="49">
        <f t="shared" si="6"/>
        <v>3.4811243890934978</v>
      </c>
      <c r="S59" s="52">
        <f>IF(K59=0,C87,(1/$C$59)*LN(1+$C$59/$C$58/(RodR+ABS(Calculations!K59-RodR))))</f>
        <v>0.53784755321638034</v>
      </c>
      <c r="T59" s="53">
        <f t="shared" si="7"/>
        <v>0.82802972055918234</v>
      </c>
      <c r="U59" s="49">
        <f t="shared" si="8"/>
        <v>2.375</v>
      </c>
      <c r="V59" s="49">
        <f t="shared" si="9"/>
        <v>1.0101994803367265</v>
      </c>
      <c r="W59" s="49">
        <f t="shared" si="10"/>
        <v>1.1080850941156284</v>
      </c>
    </row>
    <row r="60" spans="1:23">
      <c r="A60" s="5" t="s">
        <v>1291</v>
      </c>
      <c r="C60" s="47">
        <f>C53*C54/(2*PI()*(C56*C53+C55*(C54-C53)))</f>
        <v>-1.986140312445976</v>
      </c>
      <c r="K60" s="51">
        <v>5.8</v>
      </c>
      <c r="L60" s="22">
        <f t="shared" si="0"/>
        <v>75.013052982030942</v>
      </c>
      <c r="M60" s="22">
        <f t="shared" si="11"/>
        <v>13.940122090813773</v>
      </c>
      <c r="Q60" s="55">
        <f t="shared" si="5"/>
        <v>1.842860936068885</v>
      </c>
      <c r="R60" s="49">
        <f t="shared" si="6"/>
        <v>3.4748904043794449</v>
      </c>
      <c r="S60" s="52">
        <f>IF(K60=0,C88,(1/$C$59)*LN(1+$C$59/$C$58/(RodR+ABS(Calculations!K60-RodR))))</f>
        <v>0.53033641974616119</v>
      </c>
      <c r="T60" s="53">
        <f t="shared" si="7"/>
        <v>0.81039540139889632</v>
      </c>
      <c r="U60" s="49">
        <f t="shared" si="8"/>
        <v>2.4166666666666665</v>
      </c>
      <c r="V60" s="49">
        <f t="shared" si="9"/>
        <v>1.0101994803367265</v>
      </c>
      <c r="W60" s="49">
        <f t="shared" si="10"/>
        <v>1.1061007394168336</v>
      </c>
    </row>
    <row r="61" spans="1:23">
      <c r="A61" s="5" t="s">
        <v>1292</v>
      </c>
      <c r="C61" s="47">
        <f>1/$C$59*LN(1+C59/$C$58/C57)</f>
        <v>7.3322547494974701</v>
      </c>
      <c r="K61" s="51">
        <v>5.9</v>
      </c>
      <c r="L61" s="22">
        <f t="shared" si="0"/>
        <v>73.850349392009122</v>
      </c>
      <c r="M61" s="22">
        <f t="shared" si="11"/>
        <v>13.486043017107676</v>
      </c>
      <c r="Q61" s="55">
        <f t="shared" si="5"/>
        <v>1.8142965603889409</v>
      </c>
      <c r="R61" s="49">
        <f t="shared" si="6"/>
        <v>3.4687835599769477</v>
      </c>
      <c r="S61" s="52">
        <f>IF(K61=0,C89,(1/$C$59)*LN(1+$C$59/$C$58/(RodR+ABS(Calculations!K61-RodR))))</f>
        <v>0.52303538950149953</v>
      </c>
      <c r="T61" s="53">
        <f t="shared" si="7"/>
        <v>0.79350627574792854</v>
      </c>
      <c r="U61" s="49">
        <f t="shared" si="8"/>
        <v>2.4583333333333335</v>
      </c>
      <c r="V61" s="49">
        <f t="shared" si="9"/>
        <v>1.0101994803367265</v>
      </c>
      <c r="W61" s="49">
        <f t="shared" si="10"/>
        <v>1.1041568550570298</v>
      </c>
    </row>
    <row r="62" spans="1:23">
      <c r="A62" s="5" t="s">
        <v>1293</v>
      </c>
      <c r="C62" s="47">
        <f>(C53/2/PI()/C56*LN((C55-C56)*(C57+C56)/(C57)/C55)+C60*LN(C55*C54/(C55-C56)/C53))</f>
        <v>21.417720546716502</v>
      </c>
      <c r="K62" s="51">
        <v>6</v>
      </c>
      <c r="L62" s="22">
        <f t="shared" si="0"/>
        <v>72.72221966207141</v>
      </c>
      <c r="M62" s="22">
        <f t="shared" si="11"/>
        <v>13.053784360911308</v>
      </c>
      <c r="Q62" s="55">
        <f t="shared" si="5"/>
        <v>1.7865815677646819</v>
      </c>
      <c r="R62" s="49">
        <f t="shared" si="6"/>
        <v>3.4627992816570097</v>
      </c>
      <c r="S62" s="52">
        <f>IF(K62=0,C90,(1/$C$59)*LN(1+$C$59/$C$58/(RodR+ABS(Calculations!K62-RodR))))</f>
        <v>0.51593564121041735</v>
      </c>
      <c r="T62" s="53">
        <f t="shared" si="7"/>
        <v>0.77731551148332945</v>
      </c>
      <c r="U62" s="49">
        <f t="shared" si="8"/>
        <v>2.5</v>
      </c>
      <c r="V62" s="49">
        <f t="shared" si="9"/>
        <v>1.0101994803367265</v>
      </c>
      <c r="W62" s="49">
        <f t="shared" si="10"/>
        <v>1.1022519850023607</v>
      </c>
    </row>
    <row r="63" spans="1:23">
      <c r="A63" s="5" t="s">
        <v>1294</v>
      </c>
      <c r="C63" s="47">
        <f>IF(C56&lt;C55,C62,C61)</f>
        <v>21.417720546716502</v>
      </c>
      <c r="K63" s="51">
        <v>6.1</v>
      </c>
      <c r="L63" s="22">
        <f t="shared" si="0"/>
        <v>71.627148412393765</v>
      </c>
      <c r="M63" s="22">
        <f t="shared" si="11"/>
        <v>12.641969592712456</v>
      </c>
      <c r="Q63" s="55">
        <f t="shared" si="5"/>
        <v>1.7596787295516247</v>
      </c>
      <c r="R63" s="49">
        <f t="shared" si="6"/>
        <v>3.4569332153074619</v>
      </c>
      <c r="S63" s="52">
        <f>IF(K63=0,C91,(1/$C$59)*LN(1+$C$59/$C$58/(RodR+ABS(Calculations!K63-RodR))))</f>
        <v>0.50902884723363617</v>
      </c>
      <c r="T63" s="53">
        <f t="shared" si="7"/>
        <v>0.76178016421965511</v>
      </c>
      <c r="U63" s="49">
        <f t="shared" si="8"/>
        <v>2.5416666666666665</v>
      </c>
      <c r="V63" s="49">
        <f t="shared" si="9"/>
        <v>1.0101994803367265</v>
      </c>
      <c r="W63" s="49">
        <f t="shared" si="10"/>
        <v>1.1003847432848879</v>
      </c>
    </row>
    <row r="64" spans="1:23">
      <c r="A64" s="5" t="s">
        <v>1295</v>
      </c>
      <c r="C64" s="47">
        <f>IF(C56&lt;C55,1,C55/C56)</f>
        <v>1</v>
      </c>
      <c r="K64" s="51">
        <v>6.2</v>
      </c>
      <c r="L64" s="22">
        <f t="shared" si="0"/>
        <v>70.563707597137451</v>
      </c>
      <c r="M64" s="22">
        <f t="shared" si="11"/>
        <v>12.249328533775284</v>
      </c>
      <c r="Q64" s="55">
        <f t="shared" si="5"/>
        <v>1.733552962657074</v>
      </c>
      <c r="R64" s="49">
        <f t="shared" si="6"/>
        <v>3.4511812151577224</v>
      </c>
      <c r="S64" s="52">
        <f>IF(K64=0,C92,(1/$C$59)*LN(1+$C$59/$C$58/(RodR+ABS(Calculations!K64-RodR))))</f>
        <v>0.50230713908711655</v>
      </c>
      <c r="T64" s="53">
        <f t="shared" si="7"/>
        <v>0.74686077796252703</v>
      </c>
      <c r="U64" s="49">
        <f t="shared" si="8"/>
        <v>2.5833333333333335</v>
      </c>
      <c r="V64" s="49">
        <f t="shared" si="9"/>
        <v>1.0101994803367265</v>
      </c>
      <c r="W64" s="49">
        <f t="shared" si="10"/>
        <v>1.0985538102543859</v>
      </c>
    </row>
    <row r="65" spans="1:23">
      <c r="A65" s="5" t="s">
        <v>1296</v>
      </c>
      <c r="C65" s="47">
        <f>1-C64</f>
        <v>0</v>
      </c>
      <c r="K65" s="51">
        <v>6.3</v>
      </c>
      <c r="L65" s="22">
        <f t="shared" si="0"/>
        <v>69.530550313259184</v>
      </c>
      <c r="M65" s="22">
        <f t="shared" si="11"/>
        <v>11.874687762946877</v>
      </c>
      <c r="Q65" s="55">
        <f t="shared" si="5"/>
        <v>1.7081711774399018</v>
      </c>
      <c r="R65" s="49">
        <f t="shared" si="6"/>
        <v>3.4455393325185852</v>
      </c>
      <c r="S65" s="52">
        <f>IF(K65=0,C93,(1/$C$59)*LN(1+$C$59/$C$58/(RodR+ABS(Calculations!K65-RodR))))</f>
        <v>0.49576307584661361</v>
      </c>
      <c r="T65" s="53">
        <f t="shared" si="7"/>
        <v>0.73252103445079653</v>
      </c>
      <c r="U65" s="49">
        <f t="shared" si="8"/>
        <v>2.625</v>
      </c>
      <c r="V65" s="49">
        <f t="shared" si="9"/>
        <v>1.0101994803367265</v>
      </c>
      <c r="W65" s="49">
        <f t="shared" si="10"/>
        <v>1.096757928994077</v>
      </c>
    </row>
    <row r="66" spans="1:23">
      <c r="A66" s="5" t="s">
        <v>1297</v>
      </c>
      <c r="C66" s="47">
        <f>C64*C53+C65*C54</f>
        <v>57.3</v>
      </c>
      <c r="K66" s="51">
        <v>6.4</v>
      </c>
      <c r="L66" s="22">
        <f t="shared" ref="L66:L129" si="13">IF(K66&lt;RodR,EPRValue,Q66*$C$43)</f>
        <v>68.526405125170413</v>
      </c>
      <c r="M66" s="22">
        <f t="shared" si="11"/>
        <v>11.516961998904748</v>
      </c>
      <c r="Q66" s="55">
        <f t="shared" si="5"/>
        <v>1.6835021382832949</v>
      </c>
      <c r="R66" s="49">
        <f t="shared" si="6"/>
        <v>3.4400038050515169</v>
      </c>
      <c r="S66" s="52">
        <f>IF(K66=0,C94,(1/$C$59)*LN(1+$C$59/$C$58/(RodR+ABS(Calculations!K66-RodR))))</f>
        <v>0.4893896151542434</v>
      </c>
      <c r="T66" s="53">
        <f t="shared" si="7"/>
        <v>0.71872744434241431</v>
      </c>
      <c r="U66" s="49">
        <f t="shared" si="8"/>
        <v>2.666666666666667</v>
      </c>
      <c r="V66" s="49">
        <f t="shared" si="9"/>
        <v>1.0101994803367265</v>
      </c>
      <c r="W66" s="49">
        <f t="shared" si="10"/>
        <v>1.0949959019049147</v>
      </c>
    </row>
    <row r="67" spans="1:23">
      <c r="A67" s="5" t="s">
        <v>1298</v>
      </c>
      <c r="C67" s="45">
        <f>(0.03959047*(C63/C66)+0.06070256)</f>
        <v>7.5500773311922578E-2</v>
      </c>
      <c r="D67" s="44"/>
      <c r="K67" s="51">
        <v>6.5</v>
      </c>
      <c r="L67" s="22">
        <f t="shared" si="13"/>
        <v>67.550070856409164</v>
      </c>
      <c r="M67" s="22">
        <f t="shared" si="11"/>
        <v>11.175146348947166</v>
      </c>
      <c r="Q67" s="55">
        <f t="shared" si="5"/>
        <v>1.6595163356407003</v>
      </c>
      <c r="R67" s="49">
        <f t="shared" si="6"/>
        <v>3.4345710465714938</v>
      </c>
      <c r="S67" s="52">
        <f>IF(K67=0,C95,(1/$C$59)*LN(1+$C$59/$C$58/(RodR+ABS(Calculations!K67-RodR))))</f>
        <v>0.48318008657799821</v>
      </c>
      <c r="T67" s="53">
        <f t="shared" si="7"/>
        <v>0.70544907448531613</v>
      </c>
      <c r="U67" s="49">
        <f t="shared" si="8"/>
        <v>2.7083333333333335</v>
      </c>
      <c r="V67" s="49">
        <f t="shared" si="9"/>
        <v>1.0101994803367265</v>
      </c>
      <c r="W67" s="49">
        <f t="shared" si="10"/>
        <v>1.0932665874597014</v>
      </c>
    </row>
    <row r="68" spans="1:23">
      <c r="A68" s="5" t="s">
        <v>1299</v>
      </c>
      <c r="C68" s="45">
        <f>MIN(C55:C56)</f>
        <v>2.4</v>
      </c>
      <c r="K68" s="51">
        <v>6.6</v>
      </c>
      <c r="L68" s="22">
        <f t="shared" si="13"/>
        <v>66.600411804606622</v>
      </c>
      <c r="M68" s="22">
        <f t="shared" si="11"/>
        <v>10.848309328512698</v>
      </c>
      <c r="Q68" s="55">
        <f t="shared" ref="Q68:Q131" si="14">R68*IF($C$56&lt;$C$55,S68,T68)</f>
        <v>1.6361858684809336</v>
      </c>
      <c r="R68" s="49">
        <f t="shared" ref="R68:R131" si="15">$C$70/$C$61*W68</f>
        <v>3.4292376373793987</v>
      </c>
      <c r="S68" s="52">
        <f>IF(K68=0,C96,(1/$C$59)*LN(1+$C$59/$C$58/(RodR+ABS(Calculations!K68-RodR))))</f>
        <v>0.47712816710226486</v>
      </c>
      <c r="T68" s="53">
        <f t="shared" ref="T68:T131" si="16">IF((ABS(K68))&lt;$C$55-$C$56,($C$53/2/PI()/$C$56*LN(($C$55-$C$56)*(ABS(K68)+$C$56)/(ABS(K68))/$C$55)+$C$60*LN($C$55*$C$54/($C$55-$C$56)/$C$53)),$C$60*LN((((ABS(K68))+$C$56-$C$55)*$C$53+$C$55*$C$54)/($C$53*(ABS(K68)))))</f>
        <v>0.69265730640944112</v>
      </c>
      <c r="U68" s="49">
        <f t="shared" ref="U68:U131" si="17">K68/$C$56</f>
        <v>2.75</v>
      </c>
      <c r="V68" s="49">
        <f t="shared" ref="V68:V131" si="18">IF(K68="","",1/(1.0212-0.0178*LOG10($C$53+0.01)))</f>
        <v>1.0101994803367265</v>
      </c>
      <c r="W68" s="49">
        <f t="shared" ref="W68:W131" si="19">MAX(1/(-(0.21682*LOG10(3.7*U68)-0.293)*(EXP(-3.7*U68)-1)+1),1)*MAX(1/(-(0.1921*LOG10(U68+0.2)+0.072)*(EXP(-150*U68)-1)+1),1)*V68</f>
        <v>1.0915688971257691</v>
      </c>
    </row>
    <row r="69" spans="1:23">
      <c r="A69" s="5" t="s">
        <v>1300</v>
      </c>
      <c r="C69" s="47">
        <f>MAX(C56,C55)-C55</f>
        <v>0</v>
      </c>
      <c r="K69" s="51">
        <v>6.7</v>
      </c>
      <c r="L69" s="22">
        <f t="shared" si="13"/>
        <v>65.676353340566195</v>
      </c>
      <c r="M69" s="22">
        <f t="shared" si="11"/>
        <v>10.535586567037726</v>
      </c>
      <c r="Q69" s="55">
        <f t="shared" si="14"/>
        <v>1.613484336169859</v>
      </c>
      <c r="R69" s="49">
        <f t="shared" si="15"/>
        <v>3.4240003151140512</v>
      </c>
      <c r="S69" s="52">
        <f>IF(K69=0,C97,(1/$C$59)*LN(1+$C$59/$C$58/(RodR+ABS(Calculations!K69-RodR))))</f>
        <v>0.47122785855120891</v>
      </c>
      <c r="T69" s="53">
        <f t="shared" si="16"/>
        <v>0.6803256219163698</v>
      </c>
      <c r="U69" s="49">
        <f t="shared" si="17"/>
        <v>2.791666666666667</v>
      </c>
      <c r="V69" s="49">
        <f t="shared" si="18"/>
        <v>1.0101994803367265</v>
      </c>
      <c r="W69" s="49">
        <f t="shared" si="19"/>
        <v>1.0899017924530681</v>
      </c>
    </row>
    <row r="70" spans="1:23">
      <c r="A70" s="5" t="s">
        <v>1301</v>
      </c>
      <c r="C70" s="47">
        <f>0.03959047*C63^2/C66+1.06070256*C63</f>
        <v>23.03477501057225</v>
      </c>
      <c r="K70" s="51">
        <v>6.8</v>
      </c>
      <c r="L70" s="22">
        <f t="shared" si="13"/>
        <v>64.776877856299166</v>
      </c>
      <c r="M70" s="22">
        <f t="shared" si="11"/>
        <v>10.236175125731776</v>
      </c>
      <c r="Q70" s="55">
        <f t="shared" si="14"/>
        <v>1.5913867389249576</v>
      </c>
      <c r="R70" s="49">
        <f t="shared" si="15"/>
        <v>3.4188559661095286</v>
      </c>
      <c r="S70" s="52">
        <f>IF(K70=0,C98,(1/$C$59)*LN(1+$C$59/$C$58/(RodR+ABS(Calculations!K70-RodR))))</f>
        <v>0.4654734667678524</v>
      </c>
      <c r="T70" s="53">
        <f t="shared" si="16"/>
        <v>0.66842941225821073</v>
      </c>
      <c r="U70" s="49">
        <f t="shared" si="17"/>
        <v>2.8333333333333335</v>
      </c>
      <c r="V70" s="49">
        <f t="shared" si="18"/>
        <v>1.0101994803367265</v>
      </c>
      <c r="W70" s="49">
        <f t="shared" si="19"/>
        <v>1.0882642823230941</v>
      </c>
    </row>
    <row r="71" spans="1:23">
      <c r="A71" s="5" t="s">
        <v>1302</v>
      </c>
      <c r="C71" s="47">
        <f>2*PI()*C63*C56/LN(1+C56/C57)</f>
        <v>55.960306972796644</v>
      </c>
      <c r="K71" s="51">
        <v>6.9</v>
      </c>
      <c r="L71" s="22">
        <f t="shared" si="13"/>
        <v>63.901021030434876</v>
      </c>
      <c r="M71" s="22">
        <f t="shared" si="11"/>
        <v>9.9493283615742456</v>
      </c>
      <c r="Q71" s="55">
        <f t="shared" si="14"/>
        <v>1.5698693860668995</v>
      </c>
      <c r="R71" s="49">
        <f t="shared" si="15"/>
        <v>3.4138016172403156</v>
      </c>
      <c r="S71" s="52">
        <f>IF(K71=0,C99,(1/$C$59)*LN(1+$C$59/$C$58/(RodR+ABS(Calculations!K71-RodR))))</f>
        <v>0.45985958239013514</v>
      </c>
      <c r="T71" s="53">
        <f t="shared" si="16"/>
        <v>0.65694580791054402</v>
      </c>
      <c r="U71" s="49">
        <f t="shared" si="17"/>
        <v>2.8750000000000004</v>
      </c>
      <c r="V71" s="49">
        <f t="shared" si="18"/>
        <v>1.0101994803367265</v>
      </c>
      <c r="W71" s="49">
        <f t="shared" si="19"/>
        <v>1.0866554203530989</v>
      </c>
    </row>
    <row r="72" spans="1:23">
      <c r="K72" s="51">
        <v>7</v>
      </c>
      <c r="L72" s="22">
        <f t="shared" si="13"/>
        <v>63.047868382605046</v>
      </c>
      <c r="M72" s="22">
        <f t="shared" si="11"/>
        <v>9.6743512794663644</v>
      </c>
      <c r="Q72" s="55">
        <f t="shared" si="14"/>
        <v>1.5489098113704003</v>
      </c>
      <c r="R72" s="49">
        <f t="shared" si="15"/>
        <v>3.4088344282347034</v>
      </c>
      <c r="S72" s="52">
        <f>IF(K72=0,C100,(1/$C$59)*LN(1+$C$59/$C$58/(RodR+ABS(Calculations!K72-RodR))))</f>
        <v>0.4543810630815876</v>
      </c>
      <c r="T72" s="53">
        <f t="shared" si="16"/>
        <v>0.64585352637397164</v>
      </c>
      <c r="U72" s="49">
        <f t="shared" si="17"/>
        <v>2.916666666666667</v>
      </c>
      <c r="V72" s="49">
        <f t="shared" si="18"/>
        <v>1.0101994803367265</v>
      </c>
      <c r="W72" s="49">
        <f t="shared" si="19"/>
        <v>1.0850743024493497</v>
      </c>
    </row>
    <row r="73" spans="1:23">
      <c r="K73" s="51">
        <v>7.1</v>
      </c>
      <c r="L73" s="22">
        <f t="shared" si="13"/>
        <v>62.216552091229715</v>
      </c>
      <c r="M73" s="22">
        <f t="shared" si="11"/>
        <v>9.41059632116405</v>
      </c>
      <c r="Q73" s="55">
        <f t="shared" si="14"/>
        <v>1.5284866948861233</v>
      </c>
      <c r="R73" s="49">
        <f t="shared" si="15"/>
        <v>3.4039516844355089</v>
      </c>
      <c r="S73" s="52">
        <f>IF(K73=0,C101,(1/$C$59)*LN(1+$C$59/$C$58/(RodR+ABS(Calculations!K73-RodR))))</f>
        <v>0.449033017088666</v>
      </c>
      <c r="T73" s="53">
        <f t="shared" si="16"/>
        <v>0.63513273579998852</v>
      </c>
      <c r="U73" s="49">
        <f t="shared" si="17"/>
        <v>2.9583333333333335</v>
      </c>
      <c r="V73" s="49">
        <f t="shared" si="18"/>
        <v>1.0101994803367265</v>
      </c>
      <c r="W73" s="49">
        <f t="shared" si="19"/>
        <v>1.0835200645027758</v>
      </c>
    </row>
    <row r="74" spans="1:23">
      <c r="K74" s="51">
        <v>7.2</v>
      </c>
      <c r="L74" s="22">
        <f t="shared" si="13"/>
        <v>61.406248051657549</v>
      </c>
      <c r="M74" s="22">
        <f t="shared" si="11"/>
        <v>9.1574595454799024</v>
      </c>
      <c r="Q74" s="55">
        <f t="shared" si="14"/>
        <v>1.5085797906674125</v>
      </c>
      <c r="R74" s="49">
        <f t="shared" si="15"/>
        <v>3.3991507899864626</v>
      </c>
      <c r="S74" s="52">
        <f>IF(K74=0,C102,(1/$C$59)*LN(1+$C$59/$C$58/(RodR+ABS(Calculations!K74-RodR))))</f>
        <v>0.44381078800961948</v>
      </c>
      <c r="T74" s="53">
        <f t="shared" si="16"/>
        <v>0.62476493254155463</v>
      </c>
      <c r="U74" s="49">
        <f t="shared" si="17"/>
        <v>3</v>
      </c>
      <c r="V74" s="49">
        <f t="shared" si="18"/>
        <v>1.0101994803367265</v>
      </c>
      <c r="W74" s="49">
        <f t="shared" si="19"/>
        <v>1.0819918802201118</v>
      </c>
    </row>
    <row r="75" spans="1:23">
      <c r="A75" s="5" t="s">
        <v>1303</v>
      </c>
      <c r="K75" s="51">
        <v>7.3</v>
      </c>
      <c r="L75" s="22">
        <f t="shared" si="13"/>
        <v>60.616173153862249</v>
      </c>
      <c r="M75" s="22">
        <f t="shared" si="11"/>
        <v>8.9143771593969348</v>
      </c>
      <c r="Q75" s="55">
        <f t="shared" si="14"/>
        <v>1.4891698598909069</v>
      </c>
      <c r="R75" s="49">
        <f t="shared" si="15"/>
        <v>3.3944292614223488</v>
      </c>
      <c r="S75" s="52">
        <f>IF(K75=0,C103,(1/$C$59)*LN(1+$C$59/$C$58/(RodR+ABS(Calculations!K75-RodR))))</f>
        <v>0.4387099406711184</v>
      </c>
      <c r="T75" s="53">
        <f t="shared" si="16"/>
        <v>0.61473283098653764</v>
      </c>
      <c r="U75" s="49">
        <f t="shared" si="17"/>
        <v>3.0416666666666665</v>
      </c>
      <c r="V75" s="49">
        <f t="shared" si="18"/>
        <v>1.0101994803367265</v>
      </c>
      <c r="W75" s="49">
        <f t="shared" si="19"/>
        <v>1.0804889590835598</v>
      </c>
    </row>
    <row r="76" spans="1:23">
      <c r="A76" s="5" t="s">
        <v>1304</v>
      </c>
      <c r="C76" s="47">
        <f>_xlfn.XLOOKUP(1,K:K,L:L)</f>
        <v>279.42384882936585</v>
      </c>
      <c r="D76" s="19" t="s">
        <v>1204</v>
      </c>
      <c r="K76" s="51">
        <v>7.4</v>
      </c>
      <c r="L76" s="22">
        <f t="shared" si="13"/>
        <v>59.845582760908286</v>
      </c>
      <c r="M76" s="22">
        <f t="shared" si="11"/>
        <v>8.6808223642621272</v>
      </c>
      <c r="Q76" s="55">
        <f t="shared" si="14"/>
        <v>1.4702386089094943</v>
      </c>
      <c r="R76" s="49">
        <f t="shared" si="15"/>
        <v>3.3897847216411039</v>
      </c>
      <c r="S76" s="52">
        <f>IF(K76=0,C104,(1/$C$59)*LN(1+$C$59/$C$58/(RodR+ABS(Calculations!K76-RodR))))</f>
        <v>0.43372624801899057</v>
      </c>
      <c r="T76" s="53">
        <f t="shared" si="16"/>
        <v>0.605020264251101</v>
      </c>
      <c r="U76" s="49">
        <f t="shared" si="17"/>
        <v>3.0833333333333335</v>
      </c>
      <c r="V76" s="49">
        <f t="shared" si="18"/>
        <v>1.0101994803367265</v>
      </c>
      <c r="W76" s="49">
        <f t="shared" si="19"/>
        <v>1.0790105444320326</v>
      </c>
    </row>
    <row r="77" spans="1:23">
      <c r="A77" s="5" t="s">
        <v>1305</v>
      </c>
      <c r="C77" s="47">
        <f>_xlfn.XLOOKUP(2,K:K,L:L)</f>
        <v>181.46706406650625</v>
      </c>
      <c r="D77" s="19" t="s">
        <v>1204</v>
      </c>
      <c r="K77" s="51">
        <v>7.5</v>
      </c>
      <c r="L77" s="22">
        <f t="shared" si="13"/>
        <v>59.093768371196013</v>
      </c>
      <c r="M77" s="22">
        <f t="shared" ref="M77:M140" si="20">L67-L77</f>
        <v>8.4563024852131505</v>
      </c>
      <c r="Q77" s="55">
        <f t="shared" si="14"/>
        <v>1.4517686318202121</v>
      </c>
      <c r="R77" s="49">
        <f t="shared" si="15"/>
        <v>3.3852148942364275</v>
      </c>
      <c r="S77" s="52">
        <f>IF(K77=0,C105,(1/$C$59)*LN(1+$C$59/$C$58/(RodR+ABS(Calculations!K77-RodR))))</f>
        <v>0.42885567893841919</v>
      </c>
      <c r="T77" s="53">
        <f t="shared" si="16"/>
        <v>0.59561209449651531</v>
      </c>
      <c r="U77" s="49">
        <f t="shared" si="17"/>
        <v>3.125</v>
      </c>
      <c r="V77" s="49">
        <f t="shared" si="18"/>
        <v>1.0101994803367265</v>
      </c>
      <c r="W77" s="49">
        <f t="shared" si="19"/>
        <v>1.0775559116571545</v>
      </c>
    </row>
    <row r="78" spans="1:23">
      <c r="A78" s="5" t="s">
        <v>1306</v>
      </c>
      <c r="C78" s="47">
        <f>EPRValue-C76</f>
        <v>664.87479821510124</v>
      </c>
      <c r="D78" s="19" t="s">
        <v>1204</v>
      </c>
      <c r="K78" s="51">
        <v>7.6</v>
      </c>
      <c r="L78" s="22">
        <f t="shared" si="13"/>
        <v>58.360055449106056</v>
      </c>
      <c r="M78" s="22">
        <f t="shared" si="20"/>
        <v>8.2403563555005661</v>
      </c>
      <c r="Q78" s="55">
        <f t="shared" si="14"/>
        <v>1.4337433571692466</v>
      </c>
      <c r="R78" s="49">
        <f t="shared" si="15"/>
        <v>3.3807175981700719</v>
      </c>
      <c r="S78" s="52">
        <f>IF(K78=0,C106,(1/$C$59)*LN(1+$C$59/$C$58/(RodR+ABS(Calculations!K78-RodR))))</f>
        <v>0.42409438692699708</v>
      </c>
      <c r="T78" s="53">
        <f t="shared" si="16"/>
        <v>0.58649413179212073</v>
      </c>
      <c r="U78" s="49">
        <f t="shared" si="17"/>
        <v>3.1666666666666665</v>
      </c>
      <c r="V78" s="49">
        <f t="shared" si="18"/>
        <v>1.0101994803367265</v>
      </c>
      <c r="W78" s="49">
        <f t="shared" si="19"/>
        <v>1.0761243665073843</v>
      </c>
    </row>
    <row r="79" spans="1:23">
      <c r="A79" s="5" t="s">
        <v>1307</v>
      </c>
      <c r="C79" s="47">
        <f>EPRValue-C76</f>
        <v>664.87479821510124</v>
      </c>
      <c r="D79" s="19" t="s">
        <v>1204</v>
      </c>
      <c r="K79" s="51">
        <v>7.7</v>
      </c>
      <c r="L79" s="22">
        <f t="shared" si="13"/>
        <v>57.643801410104693</v>
      </c>
      <c r="M79" s="22">
        <f t="shared" si="20"/>
        <v>8.0325519304615014</v>
      </c>
      <c r="Q79" s="55">
        <f t="shared" si="14"/>
        <v>1.4161469984516064</v>
      </c>
      <c r="R79" s="49">
        <f t="shared" si="15"/>
        <v>3.3762907427636657</v>
      </c>
      <c r="S79" s="52">
        <f>IF(K79=0,C107,(1/$C$59)*LN(1+$C$59/$C$58/(RodR+ABS(Calculations!K79-RodR))))</f>
        <v>0.4194386995512176</v>
      </c>
      <c r="T79" s="53">
        <f t="shared" si="16"/>
        <v>0.57765306058358457</v>
      </c>
      <c r="U79" s="49">
        <f t="shared" si="17"/>
        <v>3.2083333333333335</v>
      </c>
      <c r="V79" s="49">
        <f t="shared" si="18"/>
        <v>1.0101994803367265</v>
      </c>
      <c r="W79" s="49">
        <f t="shared" si="19"/>
        <v>1.0747152434938509</v>
      </c>
    </row>
    <row r="80" spans="1:23">
      <c r="K80" s="51">
        <v>7.8</v>
      </c>
      <c r="L80" s="22">
        <f t="shared" si="13"/>
        <v>56.944393747664542</v>
      </c>
      <c r="M80" s="22">
        <f t="shared" si="20"/>
        <v>7.832484108634624</v>
      </c>
      <c r="Q80" s="55">
        <f t="shared" si="14"/>
        <v>1.3989645080948019</v>
      </c>
      <c r="R80" s="49">
        <f t="shared" si="15"/>
        <v>3.3719323229907538</v>
      </c>
      <c r="S80" s="52">
        <f>IF(K80=0,C108,(1/$C$59)*LN(1+$C$59/$C$58/(RodR+ABS(Calculations!K80-RodR))))</f>
        <v>0.41488510862340877</v>
      </c>
      <c r="T80" s="53">
        <f t="shared" si="16"/>
        <v>0.56907637294278057</v>
      </c>
      <c r="U80" s="49">
        <f t="shared" si="17"/>
        <v>3.25</v>
      </c>
      <c r="V80" s="49">
        <f t="shared" si="18"/>
        <v>1.0101994803367265</v>
      </c>
      <c r="W80" s="49">
        <f t="shared" si="19"/>
        <v>1.0733279043917512</v>
      </c>
    </row>
    <row r="81" spans="11:23">
      <c r="K81" s="51">
        <v>7.9</v>
      </c>
      <c r="L81" s="22">
        <f t="shared" si="13"/>
        <v>56.261248290517969</v>
      </c>
      <c r="M81" s="22">
        <f t="shared" si="20"/>
        <v>7.6397727399169071</v>
      </c>
      <c r="Q81" s="55">
        <f t="shared" si="14"/>
        <v>1.3821815346444357</v>
      </c>
      <c r="R81" s="49">
        <f t="shared" si="15"/>
        <v>3.3676404150506221</v>
      </c>
      <c r="S81" s="52">
        <f>IF(K81=0,C109,(1/$C$59)*LN(1+$C$59/$C$58/(RodR+ABS(Calculations!K81-RodR))))</f>
        <v>0.41043026104188707</v>
      </c>
      <c r="T81" s="53">
        <f t="shared" si="16"/>
        <v>0.56075230787655517</v>
      </c>
      <c r="U81" s="49">
        <f t="shared" si="17"/>
        <v>3.291666666666667</v>
      </c>
      <c r="V81" s="49">
        <f t="shared" si="18"/>
        <v>1.0101994803367265</v>
      </c>
      <c r="W81" s="49">
        <f t="shared" si="19"/>
        <v>1.0719617368314431</v>
      </c>
    </row>
    <row r="82" spans="11:23">
      <c r="K82" s="51">
        <v>8</v>
      </c>
      <c r="L82" s="22">
        <f t="shared" si="13"/>
        <v>55.593807579803489</v>
      </c>
      <c r="M82" s="22">
        <f t="shared" si="20"/>
        <v>7.4540608028015569</v>
      </c>
      <c r="Q82" s="55">
        <f t="shared" si="14"/>
        <v>1.3657843828952274</v>
      </c>
      <c r="R82" s="49">
        <f t="shared" si="15"/>
        <v>3.3634131722063776</v>
      </c>
      <c r="S82" s="52">
        <f>IF(K82=0,C110,(1/$C$59)*LN(1+$C$59/$C$58/(RodR+ABS(Calculations!K82-RodR))))</f>
        <v>0.40607095024227474</v>
      </c>
      <c r="T82" s="53">
        <f t="shared" si="16"/>
        <v>0.55266979605880373</v>
      </c>
      <c r="U82" s="49">
        <f t="shared" si="17"/>
        <v>3.3333333333333335</v>
      </c>
      <c r="V82" s="49">
        <f t="shared" si="18"/>
        <v>1.0101994803367265</v>
      </c>
      <c r="W82" s="49">
        <f t="shared" si="19"/>
        <v>1.0706161529736558</v>
      </c>
    </row>
    <row r="83" spans="11:23">
      <c r="K83" s="51">
        <v>8.1</v>
      </c>
      <c r="L83" s="22">
        <f t="shared" si="13"/>
        <v>54.941539356605851</v>
      </c>
      <c r="M83" s="22">
        <f t="shared" si="20"/>
        <v>7.2750127346238642</v>
      </c>
      <c r="Q83" s="55">
        <f t="shared" si="14"/>
        <v>1.3497599767341033</v>
      </c>
      <c r="R83" s="49">
        <f t="shared" si="15"/>
        <v>3.3592488208706919</v>
      </c>
      <c r="S83" s="52">
        <f>IF(K83=0,C111,(1/$C$59)*LN(1+$C$59/$C$58/(RodR+ABS(Calculations!K83-RodR))))</f>
        <v>0.40180410821257823</v>
      </c>
      <c r="T83" s="53">
        <f t="shared" si="16"/>
        <v>0.54481840942574677</v>
      </c>
      <c r="U83" s="49">
        <f t="shared" si="17"/>
        <v>3.375</v>
      </c>
      <c r="V83" s="49">
        <f t="shared" si="18"/>
        <v>1.0101994803367265</v>
      </c>
      <c r="W83" s="49">
        <f t="shared" si="19"/>
        <v>1.069290588263532</v>
      </c>
    </row>
    <row r="84" spans="11:23">
      <c r="K84" s="51">
        <v>8.1999999999999993</v>
      </c>
      <c r="L84" s="22">
        <f t="shared" si="13"/>
        <v>54.303935151236495</v>
      </c>
      <c r="M84" s="22">
        <f t="shared" si="20"/>
        <v>7.1023129004210546</v>
      </c>
      <c r="Q84" s="55">
        <f t="shared" si="14"/>
        <v>1.3340958244827623</v>
      </c>
      <c r="R84" s="49">
        <f t="shared" si="15"/>
        <v>3.355145656923531</v>
      </c>
      <c r="S84" s="52">
        <f>IF(K84=0,C112,(1/$C$59)*LN(1+$C$59/$C$58/(RodR+ABS(Calculations!K84-RodR))))</f>
        <v>0.39762679802880713</v>
      </c>
      <c r="T84" s="53">
        <f t="shared" si="16"/>
        <v>0.53718831513976628</v>
      </c>
      <c r="U84" s="49">
        <f t="shared" si="17"/>
        <v>3.4166666666666665</v>
      </c>
      <c r="V84" s="49">
        <f t="shared" si="18"/>
        <v>1.0101994803367265</v>
      </c>
      <c r="W84" s="49">
        <f t="shared" si="19"/>
        <v>1.0679845002585164</v>
      </c>
    </row>
    <row r="85" spans="11:23">
      <c r="K85" s="51">
        <v>8.3000000000000007</v>
      </c>
      <c r="L85" s="22">
        <f t="shared" si="13"/>
        <v>53.680508966364556</v>
      </c>
      <c r="M85" s="22">
        <f t="shared" si="20"/>
        <v>6.935664187497693</v>
      </c>
      <c r="Q85" s="55">
        <f t="shared" si="14"/>
        <v>1.318779986545888</v>
      </c>
      <c r="R85" s="49">
        <f t="shared" si="15"/>
        <v>3.3511020422471103</v>
      </c>
      <c r="S85" s="52">
        <f>IF(K85=0,C113,(1/$C$59)*LN(1+$C$59/$C$58/(RodR+ABS(Calculations!K85-RodR))))</f>
        <v>0.39353620687168595</v>
      </c>
      <c r="T85" s="53">
        <f t="shared" si="16"/>
        <v>0.52977023348410979</v>
      </c>
      <c r="U85" s="49">
        <f t="shared" si="17"/>
        <v>3.4583333333333339</v>
      </c>
      <c r="V85" s="49">
        <f t="shared" si="18"/>
        <v>1.0101994803367265</v>
      </c>
      <c r="W85" s="49">
        <f t="shared" si="19"/>
        <v>1.0666973675253895</v>
      </c>
    </row>
    <row r="86" spans="11:23">
      <c r="K86" s="51">
        <v>8.4</v>
      </c>
      <c r="L86" s="22">
        <f t="shared" si="13"/>
        <v>53.070796046797625</v>
      </c>
      <c r="M86" s="22">
        <f t="shared" si="20"/>
        <v>6.774786714110661</v>
      </c>
      <c r="Q86" s="55">
        <f t="shared" si="14"/>
        <v>1.303801045188101</v>
      </c>
      <c r="R86" s="49">
        <f t="shared" si="15"/>
        <v>3.3471164014642047</v>
      </c>
      <c r="S86" s="52">
        <f>IF(K86=0,C114,(1/$C$59)*LN(1+$C$59/$C$58/(RodR+ABS(Calculations!K86-RodR))))</f>
        <v>0.38952963948841157</v>
      </c>
      <c r="T86" s="53">
        <f t="shared" si="16"/>
        <v>0.52255539930044148</v>
      </c>
      <c r="U86" s="49">
        <f t="shared" si="17"/>
        <v>3.5000000000000004</v>
      </c>
      <c r="V86" s="49">
        <f t="shared" si="18"/>
        <v>1.0101994803367265</v>
      </c>
      <c r="W86" s="49">
        <f t="shared" si="19"/>
        <v>1.0654286886020297</v>
      </c>
    </row>
    <row r="87" spans="11:23">
      <c r="K87" s="51">
        <v>8.5</v>
      </c>
      <c r="L87" s="22">
        <f t="shared" si="13"/>
        <v>52.474351729333719</v>
      </c>
      <c r="M87" s="22">
        <f t="shared" si="20"/>
        <v>6.6194166418622942</v>
      </c>
      <c r="Q87" s="55">
        <f t="shared" si="14"/>
        <v>1.2891480762780396</v>
      </c>
      <c r="R87" s="49">
        <f t="shared" si="15"/>
        <v>3.3431872188667771</v>
      </c>
      <c r="S87" s="52">
        <f>IF(K87=0,C115,(1/$C$59)*LN(1+$C$59/$C$58/(RodR+ABS(Calculations!K87-RodR))))</f>
        <v>0.3856045120664871</v>
      </c>
      <c r="T87" s="53">
        <f t="shared" si="16"/>
        <v>0.5155355266245466</v>
      </c>
      <c r="U87" s="49">
        <f t="shared" si="17"/>
        <v>3.541666666666667</v>
      </c>
      <c r="V87" s="49">
        <f t="shared" si="18"/>
        <v>1.0101994803367265</v>
      </c>
      <c r="W87" s="49">
        <f t="shared" si="19"/>
        <v>1.0641779810197585</v>
      </c>
    </row>
    <row r="88" spans="11:23">
      <c r="K88" s="51">
        <v>8.6</v>
      </c>
      <c r="L88" s="22">
        <f t="shared" si="13"/>
        <v>51.890750366668982</v>
      </c>
      <c r="M88" s="22">
        <f t="shared" si="20"/>
        <v>6.4693050824370744</v>
      </c>
      <c r="Q88" s="55">
        <f t="shared" si="14"/>
        <v>1.2748106228517799</v>
      </c>
      <c r="R88" s="49">
        <f t="shared" si="15"/>
        <v>3.3393130355227294</v>
      </c>
      <c r="S88" s="52">
        <f>IF(K88=0,C116,(1/$C$59)*LN(1+$C$59/$C$58/(RodR+ABS(Calculations!K88-RodR))))</f>
        <v>0.38175834648943707</v>
      </c>
      <c r="T88" s="53">
        <f t="shared" si="16"/>
        <v>0.50870277621351523</v>
      </c>
      <c r="U88" s="49">
        <f t="shared" si="17"/>
        <v>3.5833333333333335</v>
      </c>
      <c r="V88" s="49">
        <f t="shared" si="18"/>
        <v>1.0101994803367265</v>
      </c>
      <c r="W88" s="49">
        <f t="shared" si="19"/>
        <v>1.0629447803823839</v>
      </c>
    </row>
    <row r="89" spans="11:23">
      <c r="K89" s="51">
        <v>8.6999999999999993</v>
      </c>
      <c r="L89" s="22">
        <f t="shared" si="13"/>
        <v>51.319584319855721</v>
      </c>
      <c r="M89" s="22">
        <f t="shared" si="20"/>
        <v>6.3242170902489718</v>
      </c>
      <c r="Q89" s="55">
        <f t="shared" si="14"/>
        <v>1.260778670360349</v>
      </c>
      <c r="R89" s="49">
        <f t="shared" si="15"/>
        <v>3.3354924465493614</v>
      </c>
      <c r="S89" s="52">
        <f>IF(K89=0,C117,(1/$C$59)*LN(1+$C$59/$C$58/(RodR+ABS(Calculations!K89-RodR))))</f>
        <v>0.37798876494673272</v>
      </c>
      <c r="T89" s="53">
        <f t="shared" si="16"/>
        <v>0.50204972569100648</v>
      </c>
      <c r="U89" s="49">
        <f t="shared" si="17"/>
        <v>3.625</v>
      </c>
      <c r="V89" s="49">
        <f t="shared" si="18"/>
        <v>1.0101994803367265</v>
      </c>
      <c r="W89" s="49">
        <f t="shared" si="19"/>
        <v>1.0617286394983076</v>
      </c>
    </row>
    <row r="90" spans="11:23">
      <c r="K90" s="51">
        <v>8.8000000000000007</v>
      </c>
      <c r="L90" s="22">
        <f t="shared" si="13"/>
        <v>50.760463014266612</v>
      </c>
      <c r="M90" s="22">
        <f t="shared" si="20"/>
        <v>6.1839307333979292</v>
      </c>
      <c r="Q90" s="55">
        <f t="shared" si="14"/>
        <v>1.2470426234774041</v>
      </c>
      <c r="R90" s="49">
        <f t="shared" si="15"/>
        <v>3.331724098542836</v>
      </c>
      <c r="S90" s="52">
        <f>IF(K90=0,C118,(1/$C$59)*LN(1+$C$59/$C$58/(RodR+ABS(Calculations!K90-RodR))))</f>
        <v>0.37429348487253522</v>
      </c>
      <c r="T90" s="53">
        <f t="shared" si="16"/>
        <v>0.49556934206647552</v>
      </c>
      <c r="U90" s="49">
        <f t="shared" si="17"/>
        <v>3.666666666666667</v>
      </c>
      <c r="V90" s="49">
        <f t="shared" si="18"/>
        <v>1.0101994803367265</v>
      </c>
      <c r="W90" s="49">
        <f t="shared" si="19"/>
        <v>1.0605291275622926</v>
      </c>
    </row>
    <row r="91" spans="11:23">
      <c r="K91" s="51">
        <v>8.9</v>
      </c>
      <c r="L91" s="22">
        <f t="shared" si="13"/>
        <v>50.213012054440775</v>
      </c>
      <c r="M91" s="22">
        <f t="shared" si="20"/>
        <v>6.0482362360771944</v>
      </c>
      <c r="Q91" s="55">
        <f t="shared" si="14"/>
        <v>1.2335932843534769</v>
      </c>
      <c r="R91" s="49">
        <f t="shared" si="15"/>
        <v>3.3280066871537</v>
      </c>
      <c r="S91" s="52">
        <f>IF(K91=0,C119,(1/$C$59)*LN(1+$C$59/$C$58/(RodR+ABS(Calculations!K91-RodR))))</f>
        <v>0.37067031418993807</v>
      </c>
      <c r="T91" s="53">
        <f t="shared" si="16"/>
        <v>0.48925495641004563</v>
      </c>
      <c r="U91" s="49">
        <f t="shared" si="17"/>
        <v>3.7083333333333335</v>
      </c>
      <c r="V91" s="49">
        <f t="shared" si="18"/>
        <v>1.0101994803367265</v>
      </c>
      <c r="W91" s="49">
        <f t="shared" si="19"/>
        <v>1.0593458293837203</v>
      </c>
    </row>
    <row r="92" spans="11:23">
      <c r="K92" s="51">
        <v>9</v>
      </c>
      <c r="L92" s="22">
        <f t="shared" si="13"/>
        <v>49.676872393566789</v>
      </c>
      <c r="M92" s="22">
        <f t="shared" si="20"/>
        <v>5.9169351862366995</v>
      </c>
      <c r="Q92" s="55">
        <f t="shared" si="14"/>
        <v>1.2204218322124933</v>
      </c>
      <c r="R92" s="49">
        <f t="shared" si="15"/>
        <v>3.3243389547991105</v>
      </c>
      <c r="S92" s="52">
        <f>IF(K92=0,C120,(1/$C$59)*LN(1+$C$59/$C$58/(RodR+ABS(Calculations!K92-RodR))))</f>
        <v>0.36711714683927088</v>
      </c>
      <c r="T92" s="53">
        <f t="shared" si="16"/>
        <v>0.4831002404874265</v>
      </c>
      <c r="U92" s="49">
        <f t="shared" si="17"/>
        <v>3.75</v>
      </c>
      <c r="V92" s="49">
        <f t="shared" si="18"/>
        <v>1.0101994803367265</v>
      </c>
      <c r="W92" s="49">
        <f t="shared" si="19"/>
        <v>1.0581783446583657</v>
      </c>
    </row>
    <row r="93" spans="11:23">
      <c r="K93" s="51">
        <v>9.1</v>
      </c>
      <c r="L93" s="22">
        <f t="shared" si="13"/>
        <v>49.151699553704681</v>
      </c>
      <c r="M93" s="22">
        <f t="shared" si="20"/>
        <v>5.7898398029011702</v>
      </c>
      <c r="Q93" s="55">
        <f t="shared" si="14"/>
        <v>1.2075198041948085</v>
      </c>
      <c r="R93" s="49">
        <f t="shared" si="15"/>
        <v>3.3207196885031052</v>
      </c>
      <c r="S93" s="52">
        <f>IF(K93=0,C121,(1/$C$59)*LN(1+$C$59/$C$58/(RodR+ABS(Calculations!K93-RodR))))</f>
        <v>0.36363195857074204</v>
      </c>
      <c r="T93" s="53">
        <f t="shared" si="16"/>
        <v>0.47709918517940642</v>
      </c>
      <c r="U93" s="49">
        <f t="shared" si="17"/>
        <v>3.7916666666666665</v>
      </c>
      <c r="V93" s="49">
        <f t="shared" si="18"/>
        <v>1.0101994803367265</v>
      </c>
      <c r="W93" s="49">
        <f t="shared" si="19"/>
        <v>1.0570262872809266</v>
      </c>
    </row>
    <row r="94" spans="11:23">
      <c r="K94" s="51">
        <v>9.1999999999999993</v>
      </c>
      <c r="L94" s="22">
        <f t="shared" si="13"/>
        <v>48.637162893161907</v>
      </c>
      <c r="M94" s="22">
        <f t="shared" si="20"/>
        <v>5.6667722580745874</v>
      </c>
      <c r="Q94" s="55">
        <f t="shared" si="14"/>
        <v>1.1948790773586837</v>
      </c>
      <c r="R94" s="49">
        <f t="shared" si="15"/>
        <v>3.3171477178567796</v>
      </c>
      <c r="S94" s="52">
        <f>IF(K94=0,C122,(1/$C$59)*LN(1+$C$59/$C$58/(RodR+ABS(Calculations!K94-RodR))))</f>
        <v>0.36021280298325065</v>
      </c>
      <c r="T94" s="53">
        <f t="shared" si="16"/>
        <v>0.4712460805282363</v>
      </c>
      <c r="U94" s="49">
        <f t="shared" si="17"/>
        <v>3.833333333333333</v>
      </c>
      <c r="V94" s="49">
        <f t="shared" si="18"/>
        <v>1.0101994803367265</v>
      </c>
      <c r="W94" s="49">
        <f t="shared" si="19"/>
        <v>1.0558892846957237</v>
      </c>
    </row>
    <row r="95" spans="11:23">
      <c r="K95" s="51">
        <v>9.3000000000000007</v>
      </c>
      <c r="L95" s="22">
        <f t="shared" si="13"/>
        <v>48.132944917726292</v>
      </c>
      <c r="M95" s="22">
        <f t="shared" si="20"/>
        <v>5.5475640486382645</v>
      </c>
      <c r="Q95" s="55">
        <f t="shared" si="14"/>
        <v>1.1824918517592053</v>
      </c>
      <c r="R95" s="49">
        <f t="shared" si="15"/>
        <v>3.313621913090814</v>
      </c>
      <c r="S95" s="52">
        <f>IF(K95=0,C123,(1/$C$59)*LN(1+$C$59/$C$58/(RodR+ABS(Calculations!K95-RodR))))</f>
        <v>0.35685780779262904</v>
      </c>
      <c r="T95" s="53">
        <f t="shared" si="16"/>
        <v>0.46553549726900856</v>
      </c>
      <c r="U95" s="49">
        <f t="shared" si="17"/>
        <v>3.8750000000000004</v>
      </c>
      <c r="V95" s="49">
        <f t="shared" si="18"/>
        <v>1.0101994803367265</v>
      </c>
      <c r="W95" s="49">
        <f t="shared" si="19"/>
        <v>1.0547669772831623</v>
      </c>
    </row>
    <row r="96" spans="11:23">
      <c r="K96" s="51">
        <v>9.4</v>
      </c>
      <c r="L96" s="22">
        <f t="shared" si="13"/>
        <v>47.638740632718452</v>
      </c>
      <c r="M96" s="22">
        <f t="shared" si="20"/>
        <v>5.4320554140791728</v>
      </c>
      <c r="Q96" s="55">
        <f t="shared" si="14"/>
        <v>1.1703506345300256</v>
      </c>
      <c r="R96" s="49">
        <f t="shared" si="15"/>
        <v>3.3101411832533025</v>
      </c>
      <c r="S96" s="52">
        <f>IF(K96=0,C124,(1/$C$59)*LN(1+$C$59/$C$58/(RodR+ABS(Calculations!K96-RodR))))</f>
        <v>0.35356517131386256</v>
      </c>
      <c r="T96" s="53">
        <f t="shared" si="16"/>
        <v>0.45996226971816218</v>
      </c>
      <c r="U96" s="49">
        <f t="shared" si="17"/>
        <v>3.916666666666667</v>
      </c>
      <c r="V96" s="49">
        <f t="shared" si="18"/>
        <v>1.0101994803367265</v>
      </c>
      <c r="W96" s="49">
        <f t="shared" si="19"/>
        <v>1.0536590177797116</v>
      </c>
    </row>
    <row r="97" spans="11:23">
      <c r="K97" s="51">
        <v>9.5</v>
      </c>
      <c r="L97" s="22">
        <f t="shared" si="13"/>
        <v>47.154256933064943</v>
      </c>
      <c r="M97" s="22">
        <f t="shared" si="20"/>
        <v>5.3200947962687763</v>
      </c>
      <c r="Q97" s="55">
        <f t="shared" si="14"/>
        <v>1.158448224899165</v>
      </c>
      <c r="R97" s="49">
        <f t="shared" si="15"/>
        <v>3.3067044744862919</v>
      </c>
      <c r="S97" s="52">
        <f>IF(K97=0,C125,(1/$C$59)*LN(1+$C$59/$C$58/(RodR+ABS(Calculations!K97-RodR))))</f>
        <v>0.35033315914302682</v>
      </c>
      <c r="T97" s="53">
        <f t="shared" si="16"/>
        <v>0.45452147990372249</v>
      </c>
      <c r="U97" s="49">
        <f t="shared" si="17"/>
        <v>3.9583333333333335</v>
      </c>
      <c r="V97" s="49">
        <f t="shared" si="18"/>
        <v>1.0101994803367265</v>
      </c>
      <c r="W97" s="49">
        <f t="shared" si="19"/>
        <v>1.0525650707293068</v>
      </c>
    </row>
    <row r="98" spans="11:23">
      <c r="K98" s="51">
        <v>9.6</v>
      </c>
      <c r="L98" s="22">
        <f t="shared" si="13"/>
        <v>46.679212028810362</v>
      </c>
      <c r="M98" s="22">
        <f t="shared" si="20"/>
        <v>5.2115383378586202</v>
      </c>
      <c r="Q98" s="55">
        <f t="shared" si="14"/>
        <v>1.1467777000754513</v>
      </c>
      <c r="R98" s="49">
        <f t="shared" si="15"/>
        <v>3.3033107683949141</v>
      </c>
      <c r="S98" s="52">
        <f>IF(K98=0,C126,(1/$C$59)*LN(1+$C$59/$C$58/(RodR+ABS(Calculations!K98-RodR))))</f>
        <v>0.34716010102575756</v>
      </c>
      <c r="T98" s="53">
        <f t="shared" si="16"/>
        <v>0.44920844283299921</v>
      </c>
      <c r="U98" s="49">
        <f t="shared" si="17"/>
        <v>4</v>
      </c>
      <c r="V98" s="49">
        <f t="shared" si="18"/>
        <v>1.0101994803367265</v>
      </c>
      <c r="W98" s="49">
        <f t="shared" si="19"/>
        <v>1.0514848119642231</v>
      </c>
    </row>
    <row r="99" spans="11:23">
      <c r="K99" s="51">
        <v>9.6999999999999993</v>
      </c>
      <c r="L99" s="22">
        <f t="shared" si="13"/>
        <v>46.213334903685222</v>
      </c>
      <c r="M99" s="22">
        <f t="shared" si="20"/>
        <v>5.106249416170499</v>
      </c>
      <c r="Q99" s="55">
        <f t="shared" si="14"/>
        <v>1.1353324019470461</v>
      </c>
      <c r="R99" s="49">
        <f t="shared" si="15"/>
        <v>3.2999590805033829</v>
      </c>
      <c r="S99" s="52">
        <f>IF(K99=0,C127,(1/$C$59)*LN(1+$C$59/$C$58/(RodR+ABS(Calculations!K99-RodR))))</f>
        <v>0.34404438790006453</v>
      </c>
      <c r="T99" s="53">
        <f t="shared" si="16"/>
        <v>0.44401869280340189</v>
      </c>
      <c r="U99" s="49">
        <f t="shared" si="17"/>
        <v>4.041666666666667</v>
      </c>
      <c r="V99" s="49">
        <f t="shared" si="18"/>
        <v>1.0101994803367265</v>
      </c>
      <c r="W99" s="49">
        <f t="shared" si="19"/>
        <v>1.0504179281136001</v>
      </c>
    </row>
    <row r="100" spans="11:23">
      <c r="K100" s="51">
        <v>9.8000000000000007</v>
      </c>
      <c r="L100" s="22">
        <f t="shared" si="13"/>
        <v>45.756364804528111</v>
      </c>
      <c r="M100" s="22">
        <f t="shared" si="20"/>
        <v>5.0040982097385012</v>
      </c>
      <c r="Q100" s="55">
        <f t="shared" si="14"/>
        <v>1.1241059245379759</v>
      </c>
      <c r="R100" s="49">
        <f t="shared" si="15"/>
        <v>3.2966484587925282</v>
      </c>
      <c r="S100" s="52">
        <f>IF(K100=0,C128,(1/$C$59)*LN(1+$C$59/$C$58/(RodR+ABS(Calculations!K100-RodR))))</f>
        <v>0.34098446910220598</v>
      </c>
      <c r="T100" s="53">
        <f t="shared" si="16"/>
        <v>0.43894797067088576</v>
      </c>
      <c r="U100" s="49">
        <f t="shared" si="17"/>
        <v>4.0833333333333339</v>
      </c>
      <c r="V100" s="49">
        <f t="shared" si="18"/>
        <v>1.0101994803367265</v>
      </c>
      <c r="W100" s="49">
        <f t="shared" si="19"/>
        <v>1.0493641161379215</v>
      </c>
    </row>
    <row r="101" spans="11:23">
      <c r="K101" s="51">
        <v>9.9</v>
      </c>
      <c r="L101" s="22">
        <f t="shared" si="13"/>
        <v>45.308050759525898</v>
      </c>
      <c r="M101" s="22">
        <f t="shared" si="20"/>
        <v>4.9049612949148766</v>
      </c>
      <c r="Q101" s="55">
        <f t="shared" si="14"/>
        <v>1.1130921021726401</v>
      </c>
      <c r="R101" s="49">
        <f t="shared" si="15"/>
        <v>3.2933779823138938</v>
      </c>
      <c r="S101" s="52">
        <f>IF(K101=0,C129,(1/$C$59)*LN(1+$C$59/$C$58/(RodR+ABS(Calculations!K101-RodR))))</f>
        <v>0.33797884972516667</v>
      </c>
      <c r="T101" s="53">
        <f t="shared" si="16"/>
        <v>0.43399221199849913</v>
      </c>
      <c r="U101" s="49">
        <f t="shared" si="17"/>
        <v>4.125</v>
      </c>
      <c r="V101" s="49">
        <f t="shared" si="18"/>
        <v>1.0101994803367265</v>
      </c>
      <c r="W101" s="49">
        <f t="shared" si="19"/>
        <v>1.0483230828878645</v>
      </c>
    </row>
    <row r="102" spans="11:23">
      <c r="K102" s="51">
        <v>10</v>
      </c>
      <c r="L102" s="22">
        <f t="shared" si="13"/>
        <v>44.868151123389772</v>
      </c>
      <c r="M102" s="22">
        <f t="shared" si="20"/>
        <v>4.808721270177017</v>
      </c>
      <c r="Q102" s="55">
        <f t="shared" si="14"/>
        <v>1.1022849983020593</v>
      </c>
      <c r="R102" s="49">
        <f t="shared" si="15"/>
        <v>3.2901467598757663</v>
      </c>
      <c r="S102" s="52">
        <f>IF(K102=0,C130,(1/$C$59)*LN(1+$C$59/$C$58/(RodR+ABS(Calculations!K102-RodR))))</f>
        <v>0.33502608812005724</v>
      </c>
      <c r="T102" s="53">
        <f t="shared" si="16"/>
        <v>0.42914753601460898</v>
      </c>
      <c r="U102" s="49">
        <f t="shared" si="17"/>
        <v>4.166666666666667</v>
      </c>
      <c r="V102" s="49">
        <f t="shared" si="18"/>
        <v>1.0101994803367265</v>
      </c>
      <c r="W102" s="49">
        <f t="shared" si="19"/>
        <v>1.0472945446860471</v>
      </c>
    </row>
    <row r="103" spans="11:23">
      <c r="K103" s="51">
        <v>10.1</v>
      </c>
      <c r="L103" s="22">
        <f t="shared" si="13"/>
        <v>44.436433147721658</v>
      </c>
      <c r="M103" s="22">
        <f t="shared" si="20"/>
        <v>4.7152664059830229</v>
      </c>
      <c r="Q103" s="55">
        <f t="shared" si="14"/>
        <v>1.0916788949489791</v>
      </c>
      <c r="R103" s="49">
        <f t="shared" si="15"/>
        <v>3.2869539287967946</v>
      </c>
      <c r="S103" s="52">
        <f>IF(K103=0,C131,(1/$C$59)*LN(1+$C$59/$C$58/(RodR+ABS(Calculations!K103-RodR))))</f>
        <v>0.33212479353143637</v>
      </c>
      <c r="T103" s="53">
        <f t="shared" si="16"/>
        <v>0.42441023531677247</v>
      </c>
      <c r="U103" s="49">
        <f t="shared" si="17"/>
        <v>4.208333333333333</v>
      </c>
      <c r="V103" s="49">
        <f t="shared" si="18"/>
        <v>1.0101994803367265</v>
      </c>
      <c r="W103" s="49">
        <f t="shared" si="19"/>
        <v>1.046278226930289</v>
      </c>
    </row>
    <row r="104" spans="11:23">
      <c r="K104" s="51">
        <v>10.199999999999999</v>
      </c>
      <c r="L104" s="22">
        <f t="shared" si="13"/>
        <v>44.012672574956746</v>
      </c>
      <c r="M104" s="22">
        <f t="shared" si="20"/>
        <v>4.6244903182051615</v>
      </c>
      <c r="Q104" s="55">
        <f t="shared" si="14"/>
        <v>1.0812682827321733</v>
      </c>
      <c r="R104" s="49">
        <f t="shared" si="15"/>
        <v>3.2837986537231818</v>
      </c>
      <c r="S104" s="52">
        <f>IF(K104=0,C132,(1/$C$59)*LN(1+$C$59/$C$58/(RodR+ABS(Calculations!K104-RodR))))</f>
        <v>0.32927362385821912</v>
      </c>
      <c r="T104" s="53">
        <f t="shared" si="16"/>
        <v>0.41977676626296462</v>
      </c>
      <c r="U104" s="49">
        <f t="shared" si="17"/>
        <v>4.25</v>
      </c>
      <c r="V104" s="49">
        <f t="shared" si="18"/>
        <v>1.0101994803367265</v>
      </c>
      <c r="W104" s="49">
        <f t="shared" si="19"/>
        <v>1.0452738637171104</v>
      </c>
    </row>
    <row r="105" spans="11:23">
      <c r="K105" s="51">
        <v>10.3</v>
      </c>
      <c r="L105" s="22">
        <f t="shared" si="13"/>
        <v>43.596653254382552</v>
      </c>
      <c r="M105" s="22">
        <f t="shared" si="20"/>
        <v>4.5362916633437393</v>
      </c>
      <c r="Q105" s="55">
        <f t="shared" si="14"/>
        <v>1.0710478514331065</v>
      </c>
      <c r="R105" s="49">
        <f t="shared" si="15"/>
        <v>3.2806801255056603</v>
      </c>
      <c r="S105" s="52">
        <f>IF(K105=0,C133,(1/$C$59)*LN(1+$C$59/$C$58/(RodR+ABS(Calculations!K105-RodR))))</f>
        <v>0.32647128353241173</v>
      </c>
      <c r="T105" s="53">
        <f t="shared" si="16"/>
        <v>0.41524373999704023</v>
      </c>
      <c r="U105" s="49">
        <f t="shared" si="17"/>
        <v>4.291666666666667</v>
      </c>
      <c r="V105" s="49">
        <f t="shared" si="18"/>
        <v>1.0101994803367265</v>
      </c>
      <c r="W105" s="49">
        <f t="shared" si="19"/>
        <v>1.0442811974842572</v>
      </c>
    </row>
    <row r="106" spans="11:23">
      <c r="K106" s="51">
        <v>10.4</v>
      </c>
      <c r="L106" s="22">
        <f t="shared" si="13"/>
        <v>43.188166778844668</v>
      </c>
      <c r="M106" s="22">
        <f t="shared" si="20"/>
        <v>4.4505738538737845</v>
      </c>
      <c r="Q106" s="55">
        <f t="shared" si="14"/>
        <v>1.0610124810708104</v>
      </c>
      <c r="R106" s="49">
        <f t="shared" si="15"/>
        <v>3.2775975601327443</v>
      </c>
      <c r="S106" s="52">
        <f>IF(K106=0,C134,(1/$C$59)*LN(1+$C$59/$C$58/(RodR+ABS(Calculations!K106-RodR))))</f>
        <v>0.32371652150846697</v>
      </c>
      <c r="T106" s="53">
        <f t="shared" si="16"/>
        <v>0.41080791405996137</v>
      </c>
      <c r="U106" s="49">
        <f t="shared" si="17"/>
        <v>4.3333333333333339</v>
      </c>
      <c r="V106" s="49">
        <f t="shared" si="18"/>
        <v>1.0101994803367265</v>
      </c>
      <c r="W106" s="49">
        <f t="shared" si="19"/>
        <v>1.0432999786711441</v>
      </c>
    </row>
    <row r="107" spans="11:23">
      <c r="K107" s="51">
        <v>10.5</v>
      </c>
      <c r="L107" s="22">
        <f t="shared" si="13"/>
        <v>42.787012140847935</v>
      </c>
      <c r="M107" s="22">
        <f t="shared" si="20"/>
        <v>4.3672447922170079</v>
      </c>
      <c r="Q107" s="55">
        <f t="shared" si="14"/>
        <v>1.0511572334532508</v>
      </c>
      <c r="R107" s="49">
        <f t="shared" si="15"/>
        <v>3.2745501977169598</v>
      </c>
      <c r="S107" s="52">
        <f>IF(K107=0,C135,(1/$C$59)*LN(1+$C$59/$C$58/(RodR+ABS(Calculations!K107-RodR))))</f>
        <v>0.32100812935655265</v>
      </c>
      <c r="T107" s="53">
        <f t="shared" si="16"/>
        <v>0.40646618454252309</v>
      </c>
      <c r="U107" s="49">
        <f t="shared" si="17"/>
        <v>4.375</v>
      </c>
      <c r="V107" s="49">
        <f t="shared" si="18"/>
        <v>1.0101994803367265</v>
      </c>
      <c r="W107" s="49">
        <f t="shared" si="19"/>
        <v>1.042329965396158</v>
      </c>
    </row>
    <row r="108" spans="11:23">
      <c r="K108" s="51">
        <v>10.6</v>
      </c>
      <c r="L108" s="22">
        <f t="shared" si="13"/>
        <v>42.3929954068538</v>
      </c>
      <c r="M108" s="22">
        <f t="shared" si="20"/>
        <v>4.2862166219565623</v>
      </c>
      <c r="Q108" s="55">
        <f t="shared" si="14"/>
        <v>1.041477344175725</v>
      </c>
      <c r="R108" s="49">
        <f t="shared" si="15"/>
        <v>3.2715373015309952</v>
      </c>
      <c r="S108" s="52">
        <f>IF(K108=0,C136,(1/$C$59)*LN(1+$C$59/$C$58/(RodR+ABS(Calculations!K108-RodR))))</f>
        <v>0.3183449394534919</v>
      </c>
      <c r="T108" s="53">
        <f t="shared" si="16"/>
        <v>0.40221557873910396</v>
      </c>
      <c r="U108" s="49">
        <f t="shared" si="17"/>
        <v>4.416666666666667</v>
      </c>
      <c r="V108" s="49">
        <f t="shared" si="18"/>
        <v>1.0101994803367265</v>
      </c>
      <c r="W108" s="49">
        <f t="shared" si="19"/>
        <v>1.0413709231498525</v>
      </c>
    </row>
    <row r="109" spans="11:23">
      <c r="K109" s="51">
        <v>10.7</v>
      </c>
      <c r="L109" s="22">
        <f t="shared" si="13"/>
        <v>42.005929408657572</v>
      </c>
      <c r="M109" s="22">
        <f t="shared" si="20"/>
        <v>4.2074054950276505</v>
      </c>
      <c r="Q109" s="55">
        <f t="shared" si="14"/>
        <v>1.0319682150388638</v>
      </c>
      <c r="R109" s="49">
        <f t="shared" si="15"/>
        <v>3.2685581570908857</v>
      </c>
      <c r="S109" s="52">
        <f>IF(K109=0,C137,(1/$C$59)*LN(1+$C$59/$C$58/(RodR+ABS(Calculations!K109-RodR))))</f>
        <v>0.31572582326555459</v>
      </c>
      <c r="T109" s="53">
        <f t="shared" si="16"/>
        <v>0.398053248265403</v>
      </c>
      <c r="U109" s="49">
        <f t="shared" si="17"/>
        <v>4.458333333333333</v>
      </c>
      <c r="V109" s="49">
        <f t="shared" si="18"/>
        <v>1.0101994803367265</v>
      </c>
      <c r="W109" s="49">
        <f t="shared" si="19"/>
        <v>1.0404226245031147</v>
      </c>
    </row>
    <row r="110" spans="11:23">
      <c r="K110" s="51">
        <v>10.8</v>
      </c>
      <c r="L110" s="22">
        <f t="shared" si="13"/>
        <v>41.625633450808429</v>
      </c>
      <c r="M110" s="22">
        <f t="shared" si="20"/>
        <v>4.1307313537196819</v>
      </c>
      <c r="Q110" s="55">
        <f t="shared" si="14"/>
        <v>1.0226254068607596</v>
      </c>
      <c r="R110" s="49">
        <f t="shared" si="15"/>
        <v>3.2656120712835417</v>
      </c>
      <c r="S110" s="52">
        <f>IF(K110=0,C138,(1/$C$59)*LN(1+$C$59/$C$58/(RodR+ABS(Calculations!K110-RodR))))</f>
        <v>0.31314968971768253</v>
      </c>
      <c r="T110" s="53">
        <f t="shared" si="16"/>
        <v>0.39397646260622055</v>
      </c>
      <c r="U110" s="49">
        <f t="shared" si="17"/>
        <v>4.5000000000000009</v>
      </c>
      <c r="V110" s="49">
        <f t="shared" si="18"/>
        <v>1.0101994803367265</v>
      </c>
      <c r="W110" s="49">
        <f t="shared" si="19"/>
        <v>1.039484848829447</v>
      </c>
    </row>
    <row r="111" spans="11:23">
      <c r="K111" s="51">
        <v>10.9</v>
      </c>
      <c r="L111" s="22">
        <f t="shared" si="13"/>
        <v>41.251933033105814</v>
      </c>
      <c r="M111" s="22">
        <f t="shared" si="20"/>
        <v>4.0561177264200836</v>
      </c>
      <c r="Q111" s="55">
        <f t="shared" si="14"/>
        <v>1.0134446326594784</v>
      </c>
      <c r="R111" s="49">
        <f t="shared" si="15"/>
        <v>3.26269837153614</v>
      </c>
      <c r="S111" s="52">
        <f>IF(K111=0,C139,(1/$C$59)*LN(1+$C$59/$C$58/(RodR+ABS(Calculations!K111-RodR))))</f>
        <v>0.31061548364408859</v>
      </c>
      <c r="T111" s="53">
        <f t="shared" si="16"/>
        <v>0.38998260306216881</v>
      </c>
      <c r="U111" s="49">
        <f t="shared" si="17"/>
        <v>4.541666666666667</v>
      </c>
      <c r="V111" s="49">
        <f t="shared" si="18"/>
        <v>1.0101994803367265</v>
      </c>
      <c r="W111" s="49">
        <f t="shared" si="19"/>
        <v>1.0385573820405727</v>
      </c>
    </row>
    <row r="112" spans="11:23">
      <c r="K112" s="51">
        <v>11</v>
      </c>
      <c r="L112" s="22">
        <f t="shared" si="13"/>
        <v>40.884659587271152</v>
      </c>
      <c r="M112" s="22">
        <f t="shared" si="20"/>
        <v>3.9834915361186205</v>
      </c>
      <c r="Q112" s="55">
        <f t="shared" si="14"/>
        <v>1.0044217511838205</v>
      </c>
      <c r="R112" s="49">
        <f t="shared" si="15"/>
        <v>3.2598164050249769</v>
      </c>
      <c r="S112" s="52">
        <f>IF(K112=0,C140,(1/$C$59)*LN(1+$C$59/$C$58/(RodR+ABS(Calculations!K112-RodR))))</f>
        <v>0.30812218431550736</v>
      </c>
      <c r="T112" s="53">
        <f t="shared" si="16"/>
        <v>0.38606915706674505</v>
      </c>
      <c r="U112" s="49">
        <f t="shared" si="17"/>
        <v>4.5833333333333339</v>
      </c>
      <c r="V112" s="49">
        <f t="shared" si="18"/>
        <v>1.0101994803367265</v>
      </c>
      <c r="W112" s="49">
        <f t="shared" si="19"/>
        <v>1.0376400163346056</v>
      </c>
    </row>
    <row r="113" spans="11:23">
      <c r="K113" s="51">
        <v>11.1</v>
      </c>
      <c r="L113" s="22">
        <f t="shared" si="13"/>
        <v>40.523650226956953</v>
      </c>
      <c r="M113" s="22">
        <f t="shared" si="20"/>
        <v>3.9127829207647054</v>
      </c>
      <c r="Q113" s="55">
        <f t="shared" si="14"/>
        <v>0.99555276077174348</v>
      </c>
      <c r="R113" s="49">
        <f t="shared" si="15"/>
        <v>3.2569655379216296</v>
      </c>
      <c r="S113" s="52">
        <f>IF(K113=0,C141,(1/$C$59)*LN(1+$C$59/$C$58/(RodR+ABS(Calculations!K113-RodR))))</f>
        <v>0.30566880403869318</v>
      </c>
      <c r="T113" s="53">
        <f t="shared" si="16"/>
        <v>0.38223371284751634</v>
      </c>
      <c r="U113" s="49">
        <f t="shared" si="17"/>
        <v>4.625</v>
      </c>
      <c r="V113" s="49">
        <f t="shared" si="18"/>
        <v>1.0101994803367265</v>
      </c>
      <c r="W113" s="49">
        <f t="shared" si="19"/>
        <v>1.0367325499560927</v>
      </c>
    </row>
    <row r="114" spans="11:23">
      <c r="K114" s="51">
        <v>11.2</v>
      </c>
      <c r="L114" s="22">
        <f t="shared" si="13"/>
        <v>40.16874751030911</v>
      </c>
      <c r="M114" s="22">
        <f t="shared" si="20"/>
        <v>3.8439250646476353</v>
      </c>
      <c r="Q114" s="55">
        <f t="shared" si="14"/>
        <v>0.98683379351718181</v>
      </c>
      <c r="R114" s="49">
        <f t="shared" si="15"/>
        <v>3.2541451546743247</v>
      </c>
      <c r="S114" s="52">
        <f>IF(K114=0,C142,(1/$C$59)*LN(1+$C$59/$C$58/(RodR+ABS(Calculations!K114-RodR))))</f>
        <v>0.3032543868240396</v>
      </c>
      <c r="T114" s="53">
        <f t="shared" si="16"/>
        <v>0.37847395440729376</v>
      </c>
      <c r="U114" s="49">
        <f t="shared" si="17"/>
        <v>4.666666666666667</v>
      </c>
      <c r="V114" s="49">
        <f t="shared" si="18"/>
        <v>1.0101994803367265</v>
      </c>
      <c r="W114" s="49">
        <f t="shared" si="19"/>
        <v>1.0358347869672655</v>
      </c>
    </row>
    <row r="115" spans="11:23">
      <c r="K115" s="51">
        <v>11.3</v>
      </c>
      <c r="L115" s="22">
        <f t="shared" si="13"/>
        <v>39.819799214352869</v>
      </c>
      <c r="M115" s="22">
        <f t="shared" si="20"/>
        <v>3.7768540400296828</v>
      </c>
      <c r="Q115" s="55">
        <f t="shared" si="14"/>
        <v>0.97826110972734048</v>
      </c>
      <c r="R115" s="49">
        <f t="shared" si="15"/>
        <v>3.2513546573226049</v>
      </c>
      <c r="S115" s="52">
        <f>IF(K115=0,C143,(1/$C$59)*LN(1+$C$59/$C$58/(RodR+ABS(Calculations!K115-RodR))))</f>
        <v>0.30087800711747326</v>
      </c>
      <c r="T115" s="53">
        <f t="shared" si="16"/>
        <v>0.37478765680306519</v>
      </c>
      <c r="U115" s="49">
        <f t="shared" si="17"/>
        <v>4.7083333333333339</v>
      </c>
      <c r="V115" s="49">
        <f t="shared" si="18"/>
        <v>1.0101994803367265</v>
      </c>
      <c r="W115" s="49">
        <f t="shared" si="19"/>
        <v>1.0349465370298896</v>
      </c>
    </row>
    <row r="116" spans="11:23">
      <c r="K116" s="51">
        <v>11.4</v>
      </c>
      <c r="L116" s="22">
        <f t="shared" si="13"/>
        <v>39.476658120519275</v>
      </c>
      <c r="M116" s="22">
        <f t="shared" si="20"/>
        <v>3.7115086583253927</v>
      </c>
      <c r="Q116" s="55">
        <f t="shared" si="14"/>
        <v>0.96983109265368062</v>
      </c>
      <c r="R116" s="49">
        <f t="shared" si="15"/>
        <v>3.2485934648434647</v>
      </c>
      <c r="S116" s="52">
        <f>IF(K116=0,C144,(1/$C$59)*LN(1+$C$59/$C$58/(RodR+ABS(Calculations!K116-RodR))))</f>
        <v>0.29853876859301398</v>
      </c>
      <c r="T116" s="53">
        <f t="shared" si="16"/>
        <v>0.371172681702237</v>
      </c>
      <c r="U116" s="49">
        <f t="shared" si="17"/>
        <v>4.75</v>
      </c>
      <c r="V116" s="49">
        <f t="shared" si="18"/>
        <v>1.0101994803367265</v>
      </c>
      <c r="W116" s="49">
        <f t="shared" si="19"/>
        <v>1.034067615197132</v>
      </c>
    </row>
    <row r="117" spans="11:23">
      <c r="K117" s="51">
        <v>11.5</v>
      </c>
      <c r="L117" s="22">
        <f t="shared" si="13"/>
        <v>39.13918181067487</v>
      </c>
      <c r="M117" s="22">
        <f t="shared" si="20"/>
        <v>3.6478303301730648</v>
      </c>
      <c r="Q117" s="55">
        <f t="shared" si="14"/>
        <v>0.96154024348093836</v>
      </c>
      <c r="R117" s="49">
        <f t="shared" si="15"/>
        <v>3.2458610125272753</v>
      </c>
      <c r="S117" s="52">
        <f>IF(K117=0,C145,(1/$C$59)*LN(1+$C$59/$C$58/(RodR+ABS(Calculations!K117-RodR))))</f>
        <v>0.29623580300262731</v>
      </c>
      <c r="T117" s="53">
        <f t="shared" si="16"/>
        <v>0.36762697319730403</v>
      </c>
      <c r="U117" s="49">
        <f t="shared" si="17"/>
        <v>4.791666666666667</v>
      </c>
      <c r="V117" s="49">
        <f t="shared" si="18"/>
        <v>1.0101994803367265</v>
      </c>
      <c r="W117" s="49">
        <f t="shared" si="19"/>
        <v>1.0331978417149095</v>
      </c>
    </row>
    <row r="118" spans="11:23">
      <c r="K118" s="51">
        <v>11.6</v>
      </c>
      <c r="L118" s="22">
        <f t="shared" si="13"/>
        <v>38.807232473058185</v>
      </c>
      <c r="M118" s="22">
        <f t="shared" si="20"/>
        <v>3.5857629337956141</v>
      </c>
      <c r="Q118" s="55">
        <f t="shared" si="14"/>
        <v>0.95338517655952848</v>
      </c>
      <c r="R118" s="49">
        <f t="shared" si="15"/>
        <v>3.2431567513818758</v>
      </c>
      <c r="S118" s="52">
        <f>IF(K118=0,C146,(1/$C$59)*LN(1+$C$59/$C$58/(RodR+ABS(Calculations!K118-RodR))))</f>
        <v>0.29396826908021045</v>
      </c>
      <c r="T118" s="53">
        <f t="shared" si="16"/>
        <v>0.36414855386154482</v>
      </c>
      <c r="U118" s="49">
        <f t="shared" si="17"/>
        <v>4.833333333333333</v>
      </c>
      <c r="V118" s="49">
        <f t="shared" si="18"/>
        <v>1.0101994803367265</v>
      </c>
      <c r="W118" s="49">
        <f t="shared" si="19"/>
        <v>1.0323370418322044</v>
      </c>
    </row>
    <row r="119" spans="11:23">
      <c r="K119" s="51">
        <v>11.7</v>
      </c>
      <c r="L119" s="22">
        <f t="shared" si="13"/>
        <v>38.480676717565473</v>
      </c>
      <c r="M119" s="22">
        <f t="shared" si="20"/>
        <v>3.5252526910920992</v>
      </c>
      <c r="Q119" s="55">
        <f t="shared" si="14"/>
        <v>0.94536261486763007</v>
      </c>
      <c r="R119" s="49">
        <f t="shared" si="15"/>
        <v>3.2404801475633547</v>
      </c>
      <c r="S119" s="52">
        <f>IF(K119=0,C147,(1/$C$59)*LN(1+$C$59/$C$58/(RodR+ABS(Calculations!K119-RodR))))</f>
        <v>0.29173535149674829</v>
      </c>
      <c r="T119" s="53">
        <f t="shared" si="16"/>
        <v>0.36073552102965578</v>
      </c>
      <c r="U119" s="49">
        <f t="shared" si="17"/>
        <v>4.875</v>
      </c>
      <c r="V119" s="49">
        <f t="shared" si="18"/>
        <v>1.0101994803367265</v>
      </c>
      <c r="W119" s="49">
        <f t="shared" si="19"/>
        <v>1.0314850456198748</v>
      </c>
    </row>
    <row r="120" spans="11:23">
      <c r="K120" s="51">
        <v>11.8</v>
      </c>
      <c r="L120" s="22">
        <f t="shared" si="13"/>
        <v>38.15938539986319</v>
      </c>
      <c r="M120" s="22">
        <f t="shared" si="20"/>
        <v>3.4662480509452394</v>
      </c>
      <c r="Q120" s="55">
        <f t="shared" si="14"/>
        <v>0.93746938569012328</v>
      </c>
      <c r="R120" s="49">
        <f t="shared" si="15"/>
        <v>3.237830681832103</v>
      </c>
      <c r="S120" s="52">
        <f>IF(K120=0,C148,(1/$C$59)*LN(1+$C$59/$C$58/(RodR+ABS(Calculations!K120-RodR))))</f>
        <v>0.28953625986386139</v>
      </c>
      <c r="T120" s="53">
        <f t="shared" si="16"/>
        <v>0.35738604328846446</v>
      </c>
      <c r="U120" s="49">
        <f t="shared" si="17"/>
        <v>4.916666666666667</v>
      </c>
      <c r="V120" s="49">
        <f t="shared" si="18"/>
        <v>1.0101994803367265</v>
      </c>
      <c r="W120" s="49">
        <f t="shared" si="19"/>
        <v>1.0306416877975091</v>
      </c>
    </row>
    <row r="121" spans="11:23">
      <c r="K121" s="51">
        <v>11.9</v>
      </c>
      <c r="L121" s="22">
        <f t="shared" si="13"/>
        <v>37.843233453838806</v>
      </c>
      <c r="M121" s="22">
        <f t="shared" si="20"/>
        <v>3.4086995792670081</v>
      </c>
      <c r="Q121" s="55">
        <f t="shared" si="14"/>
        <v>0.92970241650237329</v>
      </c>
      <c r="R121" s="49">
        <f t="shared" si="15"/>
        <v>3.2352078490328249</v>
      </c>
      <c r="S121" s="52">
        <f>IF(K121=0,C149,(1/$C$59)*LN(1+$C$59/$C$58/(RodR+ABS(Calculations!K121-RodR))))</f>
        <v>0.28737022778314247</v>
      </c>
      <c r="T121" s="53">
        <f t="shared" si="16"/>
        <v>0.35409835716397176</v>
      </c>
      <c r="U121" s="49">
        <f t="shared" si="17"/>
        <v>4.9583333333333339</v>
      </c>
      <c r="V121" s="49">
        <f t="shared" si="18"/>
        <v>1.0101994803367265</v>
      </c>
      <c r="W121" s="49">
        <f t="shared" si="19"/>
        <v>1.0298068075679077</v>
      </c>
    </row>
    <row r="122" spans="11:23">
      <c r="K122" s="51">
        <v>12</v>
      </c>
      <c r="L122" s="22">
        <f t="shared" si="13"/>
        <v>37.53209973193097</v>
      </c>
      <c r="M122" s="22">
        <f t="shared" si="20"/>
        <v>3.3525598553401821</v>
      </c>
      <c r="Q122" s="55">
        <f t="shared" si="14"/>
        <v>0.92205873104758951</v>
      </c>
      <c r="R122" s="49">
        <f t="shared" si="15"/>
        <v>3.232611157597252</v>
      </c>
      <c r="S122" s="52">
        <f>IF(K122=0,C150,(1/$C$59)*LN(1+$C$59/$C$58/(RodR+ABS(Calculations!K122-RodR))))</f>
        <v>0.28523651193883182</v>
      </c>
      <c r="T122" s="53">
        <f t="shared" si="16"/>
        <v>0.35087076399199657</v>
      </c>
      <c r="U122" s="49">
        <f t="shared" si="17"/>
        <v>5</v>
      </c>
      <c r="V122" s="49">
        <f t="shared" si="18"/>
        <v>1.0101994803367265</v>
      </c>
      <c r="W122" s="49">
        <f t="shared" si="19"/>
        <v>1.0289802484587902</v>
      </c>
    </row>
    <row r="123" spans="11:23">
      <c r="K123" s="51">
        <v>12.1</v>
      </c>
      <c r="L123" s="22">
        <f t="shared" si="13"/>
        <v>37.225866852910016</v>
      </c>
      <c r="M123" s="22">
        <f t="shared" si="20"/>
        <v>3.2977833740469364</v>
      </c>
      <c r="Q123" s="55">
        <f t="shared" si="14"/>
        <v>0.91453544559721844</v>
      </c>
      <c r="R123" s="49">
        <f t="shared" si="15"/>
        <v>3.2300401290683971</v>
      </c>
      <c r="S123" s="52">
        <f>IF(K123=0,C151,(1/$C$59)*LN(1+$C$59/$C$58/(RodR+ABS(Calculations!K123-RodR))))</f>
        <v>0.28313439123153783</v>
      </c>
      <c r="T123" s="53">
        <f t="shared" si="16"/>
        <v>0.34770162696063472</v>
      </c>
      <c r="U123" s="49">
        <f t="shared" si="17"/>
        <v>5.041666666666667</v>
      </c>
      <c r="V123" s="49">
        <f t="shared" si="18"/>
        <v>1.0101994803367265</v>
      </c>
      <c r="W123" s="49">
        <f t="shared" si="19"/>
        <v>1.0281618581713601</v>
      </c>
    </row>
    <row r="124" spans="11:23">
      <c r="K124" s="51">
        <v>12.2</v>
      </c>
      <c r="L124" s="22">
        <f t="shared" si="13"/>
        <v>36.924421056705526</v>
      </c>
      <c r="M124" s="22">
        <f t="shared" si="20"/>
        <v>3.2443264536035841</v>
      </c>
      <c r="Q124" s="55">
        <f t="shared" si="14"/>
        <v>0.90712976538446255</v>
      </c>
      <c r="R124" s="49">
        <f t="shared" si="15"/>
        <v>3.2274942976452503</v>
      </c>
      <c r="S124" s="52">
        <f>IF(K124=0,C152,(1/$C$59)*LN(1+$C$59/$C$58/(RodR+ABS(Calculations!K124-RodR))))</f>
        <v>0.2810631659508418</v>
      </c>
      <c r="T124" s="53">
        <f t="shared" si="16"/>
        <v>0.34458936831359249</v>
      </c>
      <c r="U124" s="49">
        <f t="shared" si="17"/>
        <v>5.083333333333333</v>
      </c>
      <c r="V124" s="49">
        <f t="shared" si="18"/>
        <v>1.0101994803367265</v>
      </c>
      <c r="W124" s="49">
        <f t="shared" si="19"/>
        <v>1.0273514884353752</v>
      </c>
    </row>
    <row r="125" spans="11:23">
      <c r="K125" s="51">
        <v>12.3</v>
      </c>
      <c r="L125" s="22">
        <f t="shared" si="13"/>
        <v>36.627652065902659</v>
      </c>
      <c r="M125" s="22">
        <f t="shared" si="20"/>
        <v>3.1921471484502106</v>
      </c>
      <c r="Q125" s="55">
        <f t="shared" si="14"/>
        <v>0.89983898120163253</v>
      </c>
      <c r="R125" s="49">
        <f t="shared" si="15"/>
        <v>3.224973209746878</v>
      </c>
      <c r="S125" s="52">
        <f>IF(K125=0,C153,(1/$C$59)*LN(1+$C$59/$C$58/(RodR+ABS(Calculations!K125-RodR))))</f>
        <v>0.27902215698475807</v>
      </c>
      <c r="T125" s="53">
        <f t="shared" si="16"/>
        <v>0.34153246670426557</v>
      </c>
      <c r="U125" s="49">
        <f t="shared" si="17"/>
        <v>5.1250000000000009</v>
      </c>
      <c r="V125" s="49">
        <f t="shared" si="18"/>
        <v>1.0101994803367265</v>
      </c>
      <c r="W125" s="49">
        <f t="shared" si="19"/>
        <v>1.0265489948703954</v>
      </c>
    </row>
    <row r="126" spans="11:23">
      <c r="K126" s="51">
        <v>12.4</v>
      </c>
      <c r="L126" s="22">
        <f t="shared" si="13"/>
        <v>36.335452953552299</v>
      </c>
      <c r="M126" s="22">
        <f t="shared" si="20"/>
        <v>3.1412051669669765</v>
      </c>
      <c r="Q126" s="55">
        <f t="shared" si="14"/>
        <v>0.89266046615261185</v>
      </c>
      <c r="R126" s="49">
        <f t="shared" si="15"/>
        <v>3.2224764235949475</v>
      </c>
      <c r="S126" s="52">
        <f>IF(K126=0,C154,(1/$C$59)*LN(1+$C$59/$C$58/(RodR+ABS(Calculations!K126-RodR))))</f>
        <v>0.27701070506414222</v>
      </c>
      <c r="T126" s="53">
        <f t="shared" si="16"/>
        <v>0.3385294546911376</v>
      </c>
      <c r="U126" s="49">
        <f t="shared" si="17"/>
        <v>5.166666666666667</v>
      </c>
      <c r="V126" s="49">
        <f t="shared" si="18"/>
        <v>1.0101994803367265</v>
      </c>
      <c r="W126" s="49">
        <f t="shared" si="19"/>
        <v>1.0257542368528949</v>
      </c>
    </row>
    <row r="127" spans="11:23">
      <c r="K127" s="51">
        <v>12.5</v>
      </c>
      <c r="L127" s="22">
        <f t="shared" si="13"/>
        <v>36.04772001696076</v>
      </c>
      <c r="M127" s="22">
        <f t="shared" si="20"/>
        <v>3.0914617937141102</v>
      </c>
      <c r="Q127" s="55">
        <f t="shared" si="14"/>
        <v>0.88559167255222415</v>
      </c>
      <c r="R127" s="49">
        <f t="shared" si="15"/>
        <v>3.220003508813754</v>
      </c>
      <c r="S127" s="52">
        <f>IF(K127=0,C155,(1/$C$59)*LN(1+$C$59/$C$58/(RodR+ABS(Calculations!K127-RodR))))</f>
        <v>0.27502817004024793</v>
      </c>
      <c r="T127" s="53">
        <f t="shared" si="16"/>
        <v>0.33557891636575127</v>
      </c>
      <c r="U127" s="49">
        <f t="shared" si="17"/>
        <v>5.2083333333333339</v>
      </c>
      <c r="V127" s="49">
        <f t="shared" si="18"/>
        <v>1.0101994803367265</v>
      </c>
      <c r="W127" s="49">
        <f t="shared" si="19"/>
        <v>1.0249670773889459</v>
      </c>
    </row>
    <row r="128" spans="11:23">
      <c r="K128" s="51">
        <v>12.6</v>
      </c>
      <c r="L128" s="22">
        <f t="shared" si="13"/>
        <v>35.764352657146333</v>
      </c>
      <c r="M128" s="22">
        <f t="shared" si="20"/>
        <v>3.0428798159118529</v>
      </c>
      <c r="Q128" s="55">
        <f t="shared" si="14"/>
        <v>0.87863012896481574</v>
      </c>
      <c r="R128" s="49">
        <f t="shared" si="15"/>
        <v>3.2175540460468972</v>
      </c>
      <c r="S128" s="52">
        <f>IF(K128=0,C156,(1/$C$59)*LN(1+$C$59/$C$58/(RodR+ABS(Calculations!K128-RodR))))</f>
        <v>0.27307393019374609</v>
      </c>
      <c r="T128" s="53">
        <f t="shared" si="16"/>
        <v>0.33267948510512474</v>
      </c>
      <c r="U128" s="49">
        <f t="shared" si="17"/>
        <v>5.25</v>
      </c>
      <c r="V128" s="49">
        <f t="shared" si="18"/>
        <v>1.0101994803367265</v>
      </c>
      <c r="W128" s="49">
        <f t="shared" si="19"/>
        <v>1.0241873829922019</v>
      </c>
    </row>
    <row r="129" spans="11:23">
      <c r="K129" s="51">
        <v>12.7</v>
      </c>
      <c r="L129" s="22">
        <f t="shared" si="13"/>
        <v>35.485253263666657</v>
      </c>
      <c r="M129" s="22">
        <f t="shared" si="20"/>
        <v>2.995423453898816</v>
      </c>
      <c r="Q129" s="55">
        <f t="shared" si="14"/>
        <v>0.87177343737478774</v>
      </c>
      <c r="R129" s="49">
        <f t="shared" si="15"/>
        <v>3.2151276265897728</v>
      </c>
      <c r="S129" s="52">
        <f>IF(K129=0,C157,(1/$C$59)*LN(1+$C$59/$C$58/(RodR+ABS(Calculations!K129-RodR))))</f>
        <v>0.27114738157360863</v>
      </c>
      <c r="T129" s="53">
        <f t="shared" si="16"/>
        <v>0.32982984144103838</v>
      </c>
      <c r="U129" s="49">
        <f t="shared" si="17"/>
        <v>5.291666666666667</v>
      </c>
      <c r="V129" s="49">
        <f t="shared" si="18"/>
        <v>1.0101994803367265</v>
      </c>
      <c r="W129" s="49">
        <f t="shared" si="19"/>
        <v>1.0234150235669153</v>
      </c>
    </row>
    <row r="130" spans="11:23">
      <c r="K130" s="51">
        <v>12.8</v>
      </c>
      <c r="L130" s="22">
        <f t="shared" ref="L130:L193" si="21">IF(K130&lt;RodR,EPRValue,Q130*$C$43)</f>
        <v>35.21032710454017</v>
      </c>
      <c r="M130" s="22">
        <f t="shared" si="20"/>
        <v>2.9490582953230202</v>
      </c>
      <c r="Q130" s="55">
        <f t="shared" si="14"/>
        <v>0.86501927048227334</v>
      </c>
      <c r="R130" s="49">
        <f t="shared" si="15"/>
        <v>3.2127238520371186</v>
      </c>
      <c r="S130" s="52">
        <f>IF(K130=0,C158,(1/$C$59)*LN(1+$C$59/$C$58/(RodR+ABS(Calculations!K130-RodR))))</f>
        <v>0.26924793736435931</v>
      </c>
      <c r="T130" s="53">
        <f t="shared" si="16"/>
        <v>0.3270287110391526</v>
      </c>
      <c r="U130" s="49">
        <f t="shared" si="17"/>
        <v>5.3333333333333339</v>
      </c>
      <c r="V130" s="49">
        <f t="shared" si="18"/>
        <v>1.0101994803367265</v>
      </c>
      <c r="W130" s="49">
        <f t="shared" si="19"/>
        <v>1.0226498722957467</v>
      </c>
    </row>
    <row r="131" spans="11:23">
      <c r="K131" s="51">
        <v>12.9</v>
      </c>
      <c r="L131" s="22">
        <f t="shared" si="21"/>
        <v>34.939482220999942</v>
      </c>
      <c r="M131" s="22">
        <f t="shared" si="20"/>
        <v>2.9037512328388644</v>
      </c>
      <c r="Q131" s="55">
        <f t="shared" si="14"/>
        <v>0.85836536911753392</v>
      </c>
      <c r="R131" s="49">
        <f t="shared" si="15"/>
        <v>3.2103423339448813</v>
      </c>
      <c r="S131" s="52">
        <f>IF(K131=0,C159,(1/$C$59)*LN(1+$C$59/$C$58/(RodR+ABS(Calculations!K131-RodR))))</f>
        <v>0.26737502728027485</v>
      </c>
      <c r="T131" s="53">
        <f t="shared" si="16"/>
        <v>0.32427486278139434</v>
      </c>
      <c r="U131" s="49">
        <f t="shared" si="17"/>
        <v>5.375</v>
      </c>
      <c r="V131" s="49">
        <f t="shared" si="18"/>
        <v>1.0101994803367265</v>
      </c>
      <c r="W131" s="49">
        <f t="shared" si="19"/>
        <v>1.0218918055321335</v>
      </c>
    </row>
    <row r="132" spans="11:23">
      <c r="K132" s="51">
        <v>13</v>
      </c>
      <c r="L132" s="22">
        <f t="shared" si="21"/>
        <v>34.672629326834318</v>
      </c>
      <c r="M132" s="22">
        <f t="shared" si="20"/>
        <v>2.8594704050966513</v>
      </c>
      <c r="Q132" s="55">
        <f t="shared" ref="Q132:Q195" si="22">R132*IF($C$56&lt;$C$55,S132,T132)</f>
        <v>0.85180953976803975</v>
      </c>
      <c r="R132" s="49">
        <f t="shared" ref="R132:R195" si="23">$C$70/$C$61*W132</f>
        <v>3.207982693505719</v>
      </c>
      <c r="S132" s="52">
        <f>IF(K132=0,C160,(1/$C$59)*LN(1+$C$59/$C$58/(RodR+ABS(Calculations!K132-RodR))))</f>
        <v>0.26552809698520313</v>
      </c>
      <c r="T132" s="53">
        <f t="shared" ref="T132:T195" si="24">IF((ABS(K132))&lt;$C$55-$C$56,($C$53/2/PI()/$C$56*LN(($C$55-$C$56)*(ABS(K132)+$C$56)/(ABS(K132))/$C$55)+$C$60*LN($C$55*$C$54/($C$55-$C$56)/$C$53)),$C$60*LN((((ABS(K132))+$C$56-$C$55)*$C$53+$C$55*$C$54)/($C$53*(ABS(K132)))))</f>
        <v>0.32156710694548923</v>
      </c>
      <c r="U132" s="49">
        <f t="shared" ref="U132:U195" si="25">K132/$C$56</f>
        <v>5.416666666666667</v>
      </c>
      <c r="V132" s="49">
        <f t="shared" ref="V132:V195" si="26">IF(K132="","",1/(1.0212-0.0178*LOG10($C$53+0.01)))</f>
        <v>1.0101994803367265</v>
      </c>
      <c r="W132" s="49">
        <f t="shared" ref="W132:W195" si="27">MAX(1/(-(0.21682*LOG10(3.7*U132)-0.293)*(EXP(-3.7*U132)-1)+1),1)*MAX(1/(-(0.1921*LOG10(U132+0.2)+0.072)*(EXP(-150*U132)-1)+1),1)*V132</f>
        <v>1.0211407026969979</v>
      </c>
    </row>
    <row r="133" spans="11:23">
      <c r="K133" s="51">
        <v>13.1</v>
      </c>
      <c r="L133" s="22">
        <f t="shared" si="21"/>
        <v>34.409681712081976</v>
      </c>
      <c r="M133" s="22">
        <f t="shared" si="20"/>
        <v>2.8161851408280398</v>
      </c>
      <c r="Q133" s="55">
        <f t="shared" si="22"/>
        <v>0.84534965221252789</v>
      </c>
      <c r="R133" s="49">
        <f t="shared" si="23"/>
        <v>3.2056445612374889</v>
      </c>
      <c r="S133" s="52">
        <f>IF(K133=0,C161,(1/$C$59)*LN(1+$C$59/$C$58/(RodR+ABS(Calculations!K133-RodR))))</f>
        <v>0.26370660753673636</v>
      </c>
      <c r="T133" s="53">
        <f t="shared" si="24"/>
        <v>0.31890429347594351</v>
      </c>
      <c r="U133" s="49">
        <f t="shared" si="25"/>
        <v>5.458333333333333</v>
      </c>
      <c r="V133" s="49">
        <f t="shared" si="26"/>
        <v>1.0101994803367265</v>
      </c>
      <c r="W133" s="49">
        <f t="shared" si="27"/>
        <v>1.0203964461795882</v>
      </c>
    </row>
    <row r="134" spans="11:23">
      <c r="K134" s="51">
        <v>13.2</v>
      </c>
      <c r="L134" s="22">
        <f t="shared" si="21"/>
        <v>34.150555150863703</v>
      </c>
      <c r="M134" s="22">
        <f t="shared" si="20"/>
        <v>2.7738659058418236</v>
      </c>
      <c r="Q134" s="55">
        <f t="shared" si="22"/>
        <v>0.83898363725668534</v>
      </c>
      <c r="R134" s="49">
        <f t="shared" si="23"/>
        <v>3.2033275766841021</v>
      </c>
      <c r="S134" s="52">
        <f>IF(K134=0,C162,(1/$C$59)*LN(1+$C$59/$C$58/(RodR+ABS(Calculations!K134-RodR))))</f>
        <v>0.26191003485355446</v>
      </c>
      <c r="T134" s="53">
        <f t="shared" si="24"/>
        <v>0.31628531034113988</v>
      </c>
      <c r="U134" s="49">
        <f t="shared" si="25"/>
        <v>5.5</v>
      </c>
      <c r="V134" s="49">
        <f t="shared" si="26"/>
        <v>1.0101994803367265</v>
      </c>
      <c r="W134" s="49">
        <f t="shared" si="27"/>
        <v>1.0196589212422582</v>
      </c>
    </row>
    <row r="135" spans="11:23">
      <c r="K135" s="51">
        <v>13.3</v>
      </c>
      <c r="L135" s="22">
        <f t="shared" si="21"/>
        <v>33.895167813144063</v>
      </c>
      <c r="M135" s="22">
        <f t="shared" si="20"/>
        <v>2.7324842527585957</v>
      </c>
      <c r="Q135" s="55">
        <f t="shared" si="22"/>
        <v>0.83270948456538108</v>
      </c>
      <c r="R135" s="49">
        <f t="shared" si="23"/>
        <v>3.2010313881281718</v>
      </c>
      <c r="S135" s="52">
        <f>IF(K135=0,C163,(1/$C$59)*LN(1+$C$59/$C$58/(RodR+ABS(Calculations!K135-RodR))))</f>
        <v>0.26013786920481102</v>
      </c>
      <c r="T135" s="53">
        <f t="shared" si="24"/>
        <v>0.31370908197158537</v>
      </c>
      <c r="U135" s="49">
        <f t="shared" si="25"/>
        <v>5.541666666666667</v>
      </c>
      <c r="V135" s="49">
        <f t="shared" si="26"/>
        <v>1.0101994803367265</v>
      </c>
      <c r="W135" s="49">
        <f t="shared" si="27"/>
        <v>1.0189280159289988</v>
      </c>
    </row>
    <row r="136" spans="11:23">
      <c r="K136" s="51">
        <v>13.4</v>
      </c>
      <c r="L136" s="22">
        <f t="shared" si="21"/>
        <v>33.643440180229355</v>
      </c>
      <c r="M136" s="22">
        <f t="shared" si="20"/>
        <v>2.6920127733229435</v>
      </c>
      <c r="Q136" s="55">
        <f t="shared" si="22"/>
        <v>0.82652524058668675</v>
      </c>
      <c r="R136" s="49">
        <f t="shared" si="23"/>
        <v>3.1987556523149041</v>
      </c>
      <c r="S136" s="52">
        <f>IF(K136=0,C164,(1/$C$59)*LN(1+$C$59/$C$58/(RodR+ABS(Calculations!K136-RodR))))</f>
        <v>0.25838961472050531</v>
      </c>
      <c r="T136" s="53">
        <f t="shared" si="24"/>
        <v>0.3111745677746518</v>
      </c>
      <c r="U136" s="49">
        <f t="shared" si="25"/>
        <v>5.5833333333333339</v>
      </c>
      <c r="V136" s="49">
        <f t="shared" si="26"/>
        <v>1.0101994803367265</v>
      </c>
      <c r="W136" s="49">
        <f t="shared" si="27"/>
        <v>1.0182036209775494</v>
      </c>
    </row>
    <row r="137" spans="11:23">
      <c r="K137" s="51">
        <v>13.5</v>
      </c>
      <c r="L137" s="22">
        <f t="shared" si="21"/>
        <v>33.395294963817889</v>
      </c>
      <c r="M137" s="22">
        <f t="shared" si="20"/>
        <v>2.6524250531428706</v>
      </c>
      <c r="Q137" s="55">
        <f t="shared" si="22"/>
        <v>0.82042900656316831</v>
      </c>
      <c r="R137" s="49">
        <f t="shared" si="23"/>
        <v>3.1965000341867</v>
      </c>
      <c r="S137" s="52">
        <f>IF(K137=0,C165,(1/$C$59)*LN(1+$C$59/$C$58/(RodR+ABS(Calculations!K137-RodR))))</f>
        <v>0.2566647889218352</v>
      </c>
      <c r="T137" s="53">
        <f t="shared" si="24"/>
        <v>0.3086807607214756</v>
      </c>
      <c r="U137" s="49">
        <f t="shared" si="25"/>
        <v>5.625</v>
      </c>
      <c r="V137" s="49">
        <f t="shared" si="26"/>
        <v>1.0101994803367265</v>
      </c>
      <c r="W137" s="49">
        <f t="shared" si="27"/>
        <v>1.017485629734918</v>
      </c>
    </row>
    <row r="138" spans="11:23">
      <c r="K138" s="51">
        <v>13.6</v>
      </c>
      <c r="L138" s="22">
        <f t="shared" si="21"/>
        <v>33.150657028429556</v>
      </c>
      <c r="M138" s="22">
        <f t="shared" si="20"/>
        <v>2.6136956287167763</v>
      </c>
      <c r="Q138" s="55">
        <f t="shared" si="22"/>
        <v>0.81441893662619746</v>
      </c>
      <c r="R138" s="49">
        <f t="shared" si="23"/>
        <v>3.1942642066279934</v>
      </c>
      <c r="S138" s="52">
        <f>IF(K138=0,C166,(1/$C$59)*LN(1+$C$59/$C$58/(RodR+ABS(Calculations!K138-RodR))))</f>
        <v>0.25496292227058265</v>
      </c>
      <c r="T138" s="53">
        <f t="shared" si="24"/>
        <v>0.30622668600195058</v>
      </c>
      <c r="U138" s="49">
        <f t="shared" si="25"/>
        <v>5.666666666666667</v>
      </c>
      <c r="V138" s="49">
        <f t="shared" si="26"/>
        <v>1.0101994803367265</v>
      </c>
      <c r="W138" s="49">
        <f t="shared" si="27"/>
        <v>1.0167739380761602</v>
      </c>
    </row>
    <row r="139" spans="11:23">
      <c r="K139" s="51">
        <v>13.7</v>
      </c>
      <c r="L139" s="22">
        <f t="shared" si="21"/>
        <v>32.909453317051273</v>
      </c>
      <c r="M139" s="22">
        <f t="shared" si="20"/>
        <v>2.5757999466153834</v>
      </c>
      <c r="Q139" s="55">
        <f t="shared" si="22"/>
        <v>0.80849323596926848</v>
      </c>
      <c r="R139" s="49">
        <f t="shared" si="23"/>
        <v>3.192047850219847</v>
      </c>
      <c r="S139" s="52">
        <f>IF(K139=0,C167,(1/$C$59)*LN(1+$C$59/$C$58/(RodR+ABS(Calculations!K139-RodR))))</f>
        <v>0.25328355773663758</v>
      </c>
      <c r="T139" s="53">
        <f t="shared" si="24"/>
        <v>0.30381139974399474</v>
      </c>
      <c r="U139" s="49">
        <f t="shared" si="25"/>
        <v>5.708333333333333</v>
      </c>
      <c r="V139" s="49">
        <f t="shared" si="26"/>
        <v>1.0101994803367265</v>
      </c>
      <c r="W139" s="49">
        <f t="shared" si="27"/>
        <v>1.0160684443262646</v>
      </c>
    </row>
    <row r="140" spans="11:23">
      <c r="K140" s="51">
        <v>13.8</v>
      </c>
      <c r="L140" s="22">
        <f t="shared" si="21"/>
        <v>32.671612779843365</v>
      </c>
      <c r="M140" s="22">
        <f t="shared" si="20"/>
        <v>2.5387143246968051</v>
      </c>
      <c r="Q140" s="55">
        <f t="shared" si="22"/>
        <v>0.80265015909651283</v>
      </c>
      <c r="R140" s="49">
        <f t="shared" si="23"/>
        <v>3.189850653003873</v>
      </c>
      <c r="S140" s="52">
        <f>IF(K140=0,C168,(1/$C$59)*LN(1+$C$59/$C$58/(RodR+ABS(Calculations!K140-RodR))))</f>
        <v>0.25162625038280695</v>
      </c>
      <c r="T140" s="53">
        <f t="shared" si="24"/>
        <v>0.3014339877935569</v>
      </c>
      <c r="U140" s="49">
        <f t="shared" si="25"/>
        <v>5.7500000000000009</v>
      </c>
      <c r="V140" s="49">
        <f t="shared" si="26"/>
        <v>1.0101994803367265</v>
      </c>
      <c r="W140" s="49">
        <f t="shared" si="27"/>
        <v>1.0153690491850047</v>
      </c>
    </row>
    <row r="141" spans="11:23">
      <c r="K141" s="51">
        <v>13.9</v>
      </c>
      <c r="L141" s="22">
        <f t="shared" si="21"/>
        <v>32.437066305761</v>
      </c>
      <c r="M141" s="22">
        <f t="shared" ref="M141:M204" si="28">L131-L141</f>
        <v>2.5024159152389416</v>
      </c>
      <c r="Q141" s="55">
        <f t="shared" si="22"/>
        <v>0.7968880081428299</v>
      </c>
      <c r="R141" s="49">
        <f t="shared" si="23"/>
        <v>3.1876723102550413</v>
      </c>
      <c r="S141" s="52">
        <f>IF(K141=0,C169,(1/$C$59)*LN(1+$C$59/$C$58/(RodR+ABS(Calculations!K141-RodR))))</f>
        <v>0.24999056696611074</v>
      </c>
      <c r="T141" s="53">
        <f t="shared" si="24"/>
        <v>0.29909356455199398</v>
      </c>
      <c r="U141" s="49">
        <f t="shared" si="25"/>
        <v>5.791666666666667</v>
      </c>
      <c r="V141" s="49">
        <f t="shared" si="26"/>
        <v>1.0101994803367265</v>
      </c>
      <c r="W141" s="49">
        <f t="shared" si="27"/>
        <v>1.0146756556546219</v>
      </c>
    </row>
    <row r="142" spans="11:23">
      <c r="K142" s="51">
        <v>14</v>
      </c>
      <c r="L142" s="22">
        <f t="shared" si="21"/>
        <v>32.205746656952378</v>
      </c>
      <c r="M142" s="22">
        <f t="shared" si="28"/>
        <v>2.4668826698819402</v>
      </c>
      <c r="Q142" s="55">
        <f t="shared" si="22"/>
        <v>0.79120513126223291</v>
      </c>
      <c r="R142" s="49">
        <f t="shared" si="23"/>
        <v>3.1855125242630136</v>
      </c>
      <c r="S142" s="52">
        <f>IF(K142=0,C170,(1/$C$59)*LN(1+$C$59/$C$58/(RodR+ABS(Calculations!K142-RodR))))</f>
        <v>0.24837608555479868</v>
      </c>
      <c r="T142" s="53">
        <f t="shared" si="24"/>
        <v>0.29678927186771048</v>
      </c>
      <c r="U142" s="49">
        <f t="shared" si="25"/>
        <v>5.8333333333333339</v>
      </c>
      <c r="V142" s="49">
        <f t="shared" si="26"/>
        <v>1.0101994803367265</v>
      </c>
      <c r="W142" s="49">
        <f t="shared" si="27"/>
        <v>1.0139881689702208</v>
      </c>
    </row>
    <row r="143" spans="11:23">
      <c r="K143" s="51">
        <v>14.1</v>
      </c>
      <c r="L143" s="22">
        <f t="shared" si="21"/>
        <v>31.977588405802809</v>
      </c>
      <c r="M143" s="22">
        <f t="shared" si="28"/>
        <v>2.4320933062791674</v>
      </c>
      <c r="Q143" s="55">
        <f t="shared" si="22"/>
        <v>0.78559992108119869</v>
      </c>
      <c r="R143" s="49">
        <f t="shared" si="23"/>
        <v>3.1833710041215801</v>
      </c>
      <c r="S143" s="52">
        <f>IF(K143=0,C171,(1/$C$59)*LN(1+$C$59/$C$58/(RodR+ABS(Calculations!K143-RodR))))</f>
        <v>0.24678239516037095</v>
      </c>
      <c r="T143" s="53">
        <f t="shared" si="24"/>
        <v>0.29452027797911179</v>
      </c>
      <c r="U143" s="49">
        <f t="shared" si="25"/>
        <v>5.875</v>
      </c>
      <c r="V143" s="49">
        <f t="shared" si="26"/>
        <v>1.0101994803367265</v>
      </c>
      <c r="W143" s="49">
        <f t="shared" si="27"/>
        <v>1.0133064965327447</v>
      </c>
    </row>
    <row r="144" spans="11:23">
      <c r="K144" s="51">
        <v>14.2</v>
      </c>
      <c r="L144" s="22">
        <f t="shared" si="21"/>
        <v>31.752527874500956</v>
      </c>
      <c r="M144" s="22">
        <f t="shared" si="28"/>
        <v>2.3980272763627468</v>
      </c>
      <c r="Q144" s="55">
        <f t="shared" si="22"/>
        <v>0.78007081321397931</v>
      </c>
      <c r="R144" s="49">
        <f t="shared" si="23"/>
        <v>3.1812474655258853</v>
      </c>
      <c r="S144" s="52">
        <f>IF(K144=0,C172,(1/$C$59)*LN(1+$C$59/$C$58/(RodR+ABS(Calculations!K144-RodR))))</f>
        <v>0.24520909538391647</v>
      </c>
      <c r="T144" s="53">
        <f t="shared" si="24"/>
        <v>0.29228577650612336</v>
      </c>
      <c r="U144" s="49">
        <f t="shared" si="25"/>
        <v>5.916666666666667</v>
      </c>
      <c r="V144" s="49">
        <f t="shared" si="26"/>
        <v>1.0101994803367265</v>
      </c>
      <c r="W144" s="49">
        <f t="shared" si="27"/>
        <v>1.01263054784443</v>
      </c>
    </row>
    <row r="145" spans="11:23">
      <c r="K145" s="51">
        <v>14.3</v>
      </c>
      <c r="L145" s="22">
        <f t="shared" si="21"/>
        <v>31.530503077010302</v>
      </c>
      <c r="M145" s="22">
        <f t="shared" si="28"/>
        <v>2.3646647361337614</v>
      </c>
      <c r="Q145" s="55">
        <f t="shared" si="22"/>
        <v>0.77461628483700273</v>
      </c>
      <c r="R145" s="49">
        <f t="shared" si="23"/>
        <v>3.1791416305770759</v>
      </c>
      <c r="S145" s="52">
        <f>IF(K145=0,C173,(1/$C$59)*LN(1+$C$59/$C$58/(RodR+ABS(Calculations!K145-RodR))))</f>
        <v>0.2436557960761235</v>
      </c>
      <c r="T145" s="53">
        <f t="shared" si="24"/>
        <v>0.29008498548768136</v>
      </c>
      <c r="U145" s="49">
        <f t="shared" si="25"/>
        <v>5.9583333333333339</v>
      </c>
      <c r="V145" s="49">
        <f t="shared" si="26"/>
        <v>1.0101994803367265</v>
      </c>
      <c r="W145" s="49">
        <f t="shared" si="27"/>
        <v>1.0119602344466225</v>
      </c>
    </row>
    <row r="146" spans="11:23">
      <c r="K146" s="51">
        <v>14.4</v>
      </c>
      <c r="L146" s="22">
        <f t="shared" si="21"/>
        <v>31.311453663334376</v>
      </c>
      <c r="M146" s="22">
        <f t="shared" si="28"/>
        <v>2.3319865168949789</v>
      </c>
      <c r="Q146" s="55">
        <f t="shared" si="22"/>
        <v>0.76923485331962593</v>
      </c>
      <c r="R146" s="49">
        <f t="shared" si="23"/>
        <v>3.1770532275940542</v>
      </c>
      <c r="S146" s="52">
        <f>IF(K146=0,C174,(1/$C$59)*LN(1+$C$59/$C$58/(RodR+ABS(Calculations!K146-RodR))))</f>
        <v>0.2421221170103463</v>
      </c>
      <c r="T146" s="53">
        <f t="shared" si="24"/>
        <v>0.28791714646277311</v>
      </c>
      <c r="U146" s="49">
        <f t="shared" si="25"/>
        <v>6</v>
      </c>
      <c r="V146" s="49">
        <f t="shared" si="26"/>
        <v>1.0101994803367265</v>
      </c>
      <c r="W146" s="49">
        <f t="shared" si="27"/>
        <v>1.0112954698598575</v>
      </c>
    </row>
    <row r="147" spans="11:23">
      <c r="K147" s="51">
        <v>14.5</v>
      </c>
      <c r="L147" s="22">
        <f t="shared" si="21"/>
        <v>31.095320865970844</v>
      </c>
      <c r="M147" s="22">
        <f t="shared" si="28"/>
        <v>2.2999740978470449</v>
      </c>
      <c r="Q147" s="55">
        <f t="shared" si="22"/>
        <v>0.76392507490866124</v>
      </c>
      <c r="R147" s="49">
        <f t="shared" si="23"/>
        <v>3.1749819909320389</v>
      </c>
      <c r="S147" s="52">
        <f>IF(K147=0,C175,(1/$C$59)*LN(1+$C$59/$C$58/(RodR+ABS(Calculations!K147-RodR))))</f>
        <v>0.24060768756814443</v>
      </c>
      <c r="T147" s="53">
        <f t="shared" si="24"/>
        <v>0.28578152359273046</v>
      </c>
      <c r="U147" s="49">
        <f t="shared" si="25"/>
        <v>6.041666666666667</v>
      </c>
      <c r="V147" s="49">
        <f t="shared" si="26"/>
        <v>1.0101994803367265</v>
      </c>
      <c r="W147" s="49">
        <f t="shared" si="27"/>
        <v>1.0106361695261046</v>
      </c>
    </row>
    <row r="148" spans="11:23">
      <c r="K148" s="51">
        <v>14.6</v>
      </c>
      <c r="L148" s="22">
        <f t="shared" si="21"/>
        <v>30.888689638754904</v>
      </c>
      <c r="M148" s="22">
        <f t="shared" si="28"/>
        <v>2.2619673896746519</v>
      </c>
      <c r="Q148" s="55">
        <f t="shared" si="22"/>
        <v>0.75884872350486687</v>
      </c>
      <c r="R148" s="49">
        <f t="shared" si="23"/>
        <v>3.1736101022606089</v>
      </c>
      <c r="S148" s="52">
        <f>IF(K148=0,C176,(1/$C$59)*LN(1+$C$59/$C$58/(RodR+ABS(Calculations!K148-RodR))))</f>
        <v>0.23911214643674339</v>
      </c>
      <c r="T148" s="53">
        <f t="shared" si="24"/>
        <v>0.28367740282263709</v>
      </c>
      <c r="U148" s="49">
        <f t="shared" si="25"/>
        <v>6.083333333333333</v>
      </c>
      <c r="V148" s="49">
        <f t="shared" si="26"/>
        <v>1.0101994803367265</v>
      </c>
      <c r="W148" s="49">
        <f t="shared" si="27"/>
        <v>1.0101994803367265</v>
      </c>
    </row>
    <row r="149" spans="11:23">
      <c r="K149" s="51">
        <v>14.7</v>
      </c>
      <c r="L149" s="22">
        <f t="shared" si="21"/>
        <v>30.697888989808259</v>
      </c>
      <c r="M149" s="22">
        <f t="shared" si="28"/>
        <v>2.2115643272430141</v>
      </c>
      <c r="Q149" s="55">
        <f t="shared" si="22"/>
        <v>0.75416128513857894</v>
      </c>
      <c r="R149" s="49">
        <f t="shared" si="23"/>
        <v>3.1736101022606089</v>
      </c>
      <c r="S149" s="52">
        <f>IF(K149=0,C177,(1/$C$59)*LN(1+$C$59/$C$58/(RodR+ABS(Calculations!K149-RodR))))</f>
        <v>0.23763514131788868</v>
      </c>
      <c r="T149" s="53">
        <f t="shared" si="24"/>
        <v>0.28160409107982493</v>
      </c>
      <c r="U149" s="49">
        <f t="shared" si="25"/>
        <v>6.125</v>
      </c>
      <c r="V149" s="49">
        <f t="shared" si="26"/>
        <v>1.0101994803367265</v>
      </c>
      <c r="W149" s="49">
        <f t="shared" si="27"/>
        <v>1.0101994803367265</v>
      </c>
    </row>
    <row r="150" spans="11:23">
      <c r="K150" s="51">
        <v>14.8</v>
      </c>
      <c r="L150" s="22">
        <f t="shared" si="21"/>
        <v>30.509438455257015</v>
      </c>
      <c r="M150" s="22">
        <f t="shared" si="28"/>
        <v>2.1621743245863492</v>
      </c>
      <c r="Q150" s="55">
        <f t="shared" si="22"/>
        <v>0.74953158251083785</v>
      </c>
      <c r="R150" s="49">
        <f t="shared" si="23"/>
        <v>3.1736101022606089</v>
      </c>
      <c r="S150" s="52">
        <f>IF(K150=0,C178,(1/$C$59)*LN(1+$C$59/$C$58/(RodR+ABS(Calculations!K150-RodR))))</f>
        <v>0.23617632864759774</v>
      </c>
      <c r="T150" s="53">
        <f t="shared" si="24"/>
        <v>0.2795609155075563</v>
      </c>
      <c r="U150" s="49">
        <f t="shared" si="25"/>
        <v>6.166666666666667</v>
      </c>
      <c r="V150" s="49">
        <f t="shared" si="26"/>
        <v>1.0101994803367265</v>
      </c>
      <c r="W150" s="49">
        <f t="shared" si="27"/>
        <v>1.0101994803367265</v>
      </c>
    </row>
    <row r="151" spans="11:23">
      <c r="K151" s="51">
        <v>14.9</v>
      </c>
      <c r="L151" s="22">
        <f t="shared" si="21"/>
        <v>30.323294746686756</v>
      </c>
      <c r="M151" s="22">
        <f t="shared" si="28"/>
        <v>2.1137715590742445</v>
      </c>
      <c r="Q151" s="55">
        <f t="shared" si="22"/>
        <v>0.74495855214635853</v>
      </c>
      <c r="R151" s="49">
        <f t="shared" si="23"/>
        <v>3.1736101022606089</v>
      </c>
      <c r="S151" s="52">
        <f>IF(K151=0,C179,(1/$C$59)*LN(1+$C$59/$C$58/(RodR+ABS(Calculations!K151-RodR))))</f>
        <v>0.23473537332633068</v>
      </c>
      <c r="T151" s="53">
        <f t="shared" si="24"/>
        <v>0.27754722273210181</v>
      </c>
      <c r="U151" s="49">
        <f t="shared" si="25"/>
        <v>6.2083333333333339</v>
      </c>
      <c r="V151" s="49">
        <f t="shared" si="26"/>
        <v>1.0101994803367265</v>
      </c>
      <c r="W151" s="49">
        <f t="shared" si="27"/>
        <v>1.0101994803367265</v>
      </c>
    </row>
    <row r="152" spans="11:23">
      <c r="K152" s="51">
        <v>15</v>
      </c>
      <c r="L152" s="22">
        <f t="shared" si="21"/>
        <v>30.139415635557782</v>
      </c>
      <c r="M152" s="22">
        <f t="shared" si="28"/>
        <v>2.0663310213945962</v>
      </c>
      <c r="Q152" s="55">
        <f t="shared" si="22"/>
        <v>0.74044115660801368</v>
      </c>
      <c r="R152" s="49">
        <f t="shared" si="23"/>
        <v>3.1736101022606089</v>
      </c>
      <c r="S152" s="52">
        <f>IF(K152=0,C180,(1/$C$59)*LN(1+$C$59/$C$58/(RodR+ABS(Calculations!K152-RodR))))</f>
        <v>0.23331194845913386</v>
      </c>
      <c r="T152" s="53">
        <f t="shared" si="24"/>
        <v>0.27556237816152246</v>
      </c>
      <c r="U152" s="49">
        <f t="shared" si="25"/>
        <v>6.25</v>
      </c>
      <c r="V152" s="49">
        <f t="shared" si="26"/>
        <v>1.0101994803367265</v>
      </c>
      <c r="W152" s="49">
        <f t="shared" si="27"/>
        <v>1.0101994803367265</v>
      </c>
    </row>
    <row r="153" spans="11:23">
      <c r="K153" s="51">
        <v>15.1</v>
      </c>
      <c r="L153" s="22">
        <f t="shared" si="21"/>
        <v>29.957759920869176</v>
      </c>
      <c r="M153" s="22">
        <f t="shared" si="28"/>
        <v>2.0198284849336332</v>
      </c>
      <c r="Q153" s="55">
        <f t="shared" si="22"/>
        <v>0.73597838370243018</v>
      </c>
      <c r="R153" s="49">
        <f t="shared" si="23"/>
        <v>3.1736101022606089</v>
      </c>
      <c r="S153" s="52">
        <f>IF(K153=0,C181,(1/$C$59)*LN(1+$C$59/$C$58/(RodR+ABS(Calculations!K153-RodR))))</f>
        <v>0.23190573510532439</v>
      </c>
      <c r="T153" s="53">
        <f t="shared" si="24"/>
        <v>0.27360576531456604</v>
      </c>
      <c r="U153" s="49">
        <f t="shared" si="25"/>
        <v>6.291666666666667</v>
      </c>
      <c r="V153" s="49">
        <f t="shared" si="26"/>
        <v>1.0101994803367265</v>
      </c>
      <c r="W153" s="49">
        <f t="shared" si="27"/>
        <v>1.0101994803367265</v>
      </c>
    </row>
    <row r="154" spans="11:23">
      <c r="K154" s="51">
        <v>15.2</v>
      </c>
      <c r="L154" s="22">
        <f t="shared" si="21"/>
        <v>29.778287398003187</v>
      </c>
      <c r="M154" s="22">
        <f t="shared" si="28"/>
        <v>1.9742404764977692</v>
      </c>
      <c r="Q154" s="55">
        <f t="shared" si="22"/>
        <v>0.73156924571458304</v>
      </c>
      <c r="R154" s="49">
        <f t="shared" si="23"/>
        <v>3.1736101022606089</v>
      </c>
      <c r="S154" s="52">
        <f>IF(K154=0,C182,(1/$C$59)*LN(1+$C$59/$C$58/(RodR+ABS(Calculations!K154-RodR))))</f>
        <v>0.23051642203731187</v>
      </c>
      <c r="T154" s="53">
        <f t="shared" si="24"/>
        <v>0.27167678517818611</v>
      </c>
      <c r="U154" s="49">
        <f t="shared" si="25"/>
        <v>6.333333333333333</v>
      </c>
      <c r="V154" s="49">
        <f t="shared" si="26"/>
        <v>1.0101994803367265</v>
      </c>
      <c r="W154" s="49">
        <f t="shared" si="27"/>
        <v>1.0101994803367265</v>
      </c>
    </row>
    <row r="155" spans="11:23">
      <c r="K155" s="51">
        <v>15.3</v>
      </c>
      <c r="L155" s="22">
        <f t="shared" si="21"/>
        <v>29.600958828699213</v>
      </c>
      <c r="M155" s="22">
        <f t="shared" si="28"/>
        <v>1.9295442483110889</v>
      </c>
      <c r="Q155" s="55">
        <f t="shared" si="22"/>
        <v>0.72721277867014</v>
      </c>
      <c r="R155" s="49">
        <f t="shared" si="23"/>
        <v>3.1736101022606089</v>
      </c>
      <c r="S155" s="52">
        <f>IF(K155=0,C183,(1/$C$59)*LN(1+$C$59/$C$58/(RodR+ABS(Calculations!K155-RodR))))</f>
        <v>0.22914370550816426</v>
      </c>
      <c r="T155" s="53">
        <f t="shared" si="24"/>
        <v>0.26977485559224601</v>
      </c>
      <c r="U155" s="49">
        <f t="shared" si="25"/>
        <v>6.3750000000000009</v>
      </c>
      <c r="V155" s="49">
        <f t="shared" si="26"/>
        <v>1.0101994803367265</v>
      </c>
      <c r="W155" s="49">
        <f t="shared" si="27"/>
        <v>1.0101994803367265</v>
      </c>
    </row>
    <row r="156" spans="11:23">
      <c r="K156" s="51">
        <v>15.4</v>
      </c>
      <c r="L156" s="22">
        <f t="shared" si="21"/>
        <v>29.425735912110522</v>
      </c>
      <c r="M156" s="22">
        <f t="shared" si="28"/>
        <v>1.8857177512238543</v>
      </c>
      <c r="Q156" s="55">
        <f t="shared" si="22"/>
        <v>0.72290804162440603</v>
      </c>
      <c r="R156" s="49">
        <f t="shared" si="23"/>
        <v>3.1736101022606089</v>
      </c>
      <c r="S156" s="52">
        <f>IF(K156=0,C184,(1/$C$59)*LN(1+$C$59/$C$58/(RodR+ABS(Calculations!K156-RodR))))</f>
        <v>0.2277872890275551</v>
      </c>
      <c r="T156" s="53">
        <f t="shared" si="24"/>
        <v>0.26789941066010237</v>
      </c>
      <c r="U156" s="49">
        <f t="shared" si="25"/>
        <v>6.416666666666667</v>
      </c>
      <c r="V156" s="49">
        <f t="shared" si="26"/>
        <v>1.0101994803367265</v>
      </c>
      <c r="W156" s="49">
        <f t="shared" si="27"/>
        <v>1.0101994803367265</v>
      </c>
    </row>
    <row r="157" spans="11:23">
      <c r="K157" s="51">
        <v>15.5</v>
      </c>
      <c r="L157" s="22">
        <f t="shared" si="21"/>
        <v>29.25258125689761</v>
      </c>
      <c r="M157" s="22">
        <f t="shared" si="28"/>
        <v>1.8427396090732344</v>
      </c>
      <c r="Q157" s="55">
        <f t="shared" si="22"/>
        <v>0.71865411597673523</v>
      </c>
      <c r="R157" s="49">
        <f t="shared" si="23"/>
        <v>3.1736101022606089</v>
      </c>
      <c r="S157" s="52">
        <f>IF(K157=0,C185,(1/$C$59)*LN(1+$C$59/$C$58/(RodR+ABS(Calculations!K157-RodR))))</f>
        <v>0.22644688314573597</v>
      </c>
      <c r="T157" s="53">
        <f t="shared" si="24"/>
        <v>0.2660499001837765</v>
      </c>
      <c r="U157" s="49">
        <f t="shared" si="25"/>
        <v>6.4583333333333339</v>
      </c>
      <c r="V157" s="49">
        <f t="shared" si="26"/>
        <v>1.0101994803367265</v>
      </c>
      <c r="W157" s="49">
        <f t="shared" si="27"/>
        <v>1.0101994803367265</v>
      </c>
    </row>
    <row r="158" spans="11:23">
      <c r="K158" s="51">
        <v>15.6</v>
      </c>
      <c r="L158" s="22">
        <f t="shared" si="21"/>
        <v>29.081458354315515</v>
      </c>
      <c r="M158" s="22">
        <f t="shared" si="28"/>
        <v>1.8072312844393892</v>
      </c>
      <c r="Q158" s="55">
        <f t="shared" si="22"/>
        <v>0.71445010480936133</v>
      </c>
      <c r="R158" s="49">
        <f t="shared" si="23"/>
        <v>3.1736101022606089</v>
      </c>
      <c r="S158" s="52">
        <f>IF(K158=0,C186,(1/$C$59)*LN(1+$C$59/$C$58/(RodR+ABS(Calculations!K158-RodR))))</f>
        <v>0.22512220524520263</v>
      </c>
      <c r="T158" s="53">
        <f t="shared" si="24"/>
        <v>0.26422578912254419</v>
      </c>
      <c r="U158" s="49">
        <f t="shared" si="25"/>
        <v>6.5</v>
      </c>
      <c r="V158" s="49">
        <f t="shared" si="26"/>
        <v>1.0101994803367265</v>
      </c>
      <c r="W158" s="49">
        <f t="shared" si="27"/>
        <v>1.0101994803367265</v>
      </c>
    </row>
    <row r="159" spans="11:23">
      <c r="K159" s="51">
        <v>15.7</v>
      </c>
      <c r="L159" s="22">
        <f t="shared" si="21"/>
        <v>28.912331552253523</v>
      </c>
      <c r="M159" s="22">
        <f t="shared" si="28"/>
        <v>1.7855574375547363</v>
      </c>
      <c r="Q159" s="55">
        <f t="shared" si="22"/>
        <v>0.71029513224962615</v>
      </c>
      <c r="R159" s="49">
        <f t="shared" si="23"/>
        <v>3.1736101022606089</v>
      </c>
      <c r="S159" s="52">
        <f>IF(K159=0,C187,(1/$C$59)*LN(1+$C$59/$C$58/(RodR+ABS(Calculations!K159-RodR))))</f>
        <v>0.22381297933973443</v>
      </c>
      <c r="T159" s="53">
        <f t="shared" si="24"/>
        <v>0.26242655707381224</v>
      </c>
      <c r="U159" s="49">
        <f t="shared" si="25"/>
        <v>6.541666666666667</v>
      </c>
      <c r="V159" s="49">
        <f t="shared" si="26"/>
        <v>1.0101994803367265</v>
      </c>
      <c r="W159" s="49">
        <f t="shared" si="27"/>
        <v>1.0101994803367265</v>
      </c>
    </row>
    <row r="160" spans="11:23">
      <c r="K160" s="51">
        <v>15.8</v>
      </c>
      <c r="L160" s="22">
        <f t="shared" si="21"/>
        <v>28.745166030188553</v>
      </c>
      <c r="M160" s="22">
        <f t="shared" si="28"/>
        <v>1.7642724250684623</v>
      </c>
      <c r="Q160" s="55">
        <f t="shared" si="22"/>
        <v>0.70618834285465393</v>
      </c>
      <c r="R160" s="49">
        <f t="shared" si="23"/>
        <v>3.1736101022606089</v>
      </c>
      <c r="S160" s="52">
        <f>IF(K160=0,C188,(1/$C$59)*LN(1+$C$59/$C$58/(RodR+ABS(Calculations!K160-RodR))))</f>
        <v>0.22251893588050581</v>
      </c>
      <c r="T160" s="53">
        <f t="shared" si="24"/>
        <v>0.26065169777520408</v>
      </c>
      <c r="U160" s="49">
        <f t="shared" si="25"/>
        <v>6.5833333333333339</v>
      </c>
      <c r="V160" s="49">
        <f t="shared" si="26"/>
        <v>1.0101994803367265</v>
      </c>
      <c r="W160" s="49">
        <f t="shared" si="27"/>
        <v>1.0101994803367265</v>
      </c>
    </row>
    <row r="161" spans="11:23">
      <c r="K161" s="51">
        <v>15.9</v>
      </c>
      <c r="L161" s="22">
        <f t="shared" si="21"/>
        <v>28.579927775014305</v>
      </c>
      <c r="M161" s="22">
        <f t="shared" si="28"/>
        <v>1.7433669716724509</v>
      </c>
      <c r="Q161" s="55">
        <f t="shared" si="22"/>
        <v>0.70212890101754133</v>
      </c>
      <c r="R161" s="49">
        <f t="shared" si="23"/>
        <v>3.1736101022606089</v>
      </c>
      <c r="S161" s="52">
        <f>IF(K161=0,C189,(1/$C$59)*LN(1+$C$59/$C$58/(RodR+ABS(Calculations!K161-RodR))))</f>
        <v>0.22123981156897773</v>
      </c>
      <c r="T161" s="53">
        <f t="shared" si="24"/>
        <v>0.2589007186268717</v>
      </c>
      <c r="U161" s="49">
        <f t="shared" si="25"/>
        <v>6.625</v>
      </c>
      <c r="V161" s="49">
        <f t="shared" si="26"/>
        <v>1.0101994803367265</v>
      </c>
      <c r="W161" s="49">
        <f t="shared" si="27"/>
        <v>1.0101994803367265</v>
      </c>
    </row>
    <row r="162" spans="11:23">
      <c r="K162" s="51">
        <v>16</v>
      </c>
      <c r="L162" s="22">
        <f t="shared" si="21"/>
        <v>28.416583557710904</v>
      </c>
      <c r="M162" s="22">
        <f t="shared" si="28"/>
        <v>1.7228320778468778</v>
      </c>
      <c r="Q162" s="55">
        <f t="shared" si="22"/>
        <v>0.69811599039419558</v>
      </c>
      <c r="R162" s="49">
        <f t="shared" si="23"/>
        <v>3.1736101022606089</v>
      </c>
      <c r="S162" s="52">
        <f>IF(K162=0,C190,(1/$C$59)*LN(1+$C$59/$C$58/(RodR+ABS(Calculations!K162-RodR))))</f>
        <v>0.21997534917629527</v>
      </c>
      <c r="T162" s="53">
        <f t="shared" si="24"/>
        <v>0.25717314023306564</v>
      </c>
      <c r="U162" s="49">
        <f t="shared" si="25"/>
        <v>6.666666666666667</v>
      </c>
      <c r="V162" s="49">
        <f t="shared" si="26"/>
        <v>1.0101994803367265</v>
      </c>
      <c r="W162" s="49">
        <f t="shared" si="27"/>
        <v>1.0101994803367265</v>
      </c>
    </row>
    <row r="163" spans="11:23">
      <c r="K163" s="51">
        <v>16.100000000000001</v>
      </c>
      <c r="L163" s="22">
        <f t="shared" si="21"/>
        <v>28.255100910820978</v>
      </c>
      <c r="M163" s="22">
        <f t="shared" si="28"/>
        <v>1.7026590100481975</v>
      </c>
      <c r="Q163" s="55">
        <f t="shared" si="22"/>
        <v>0.69414881334998524</v>
      </c>
      <c r="R163" s="49">
        <f t="shared" si="23"/>
        <v>3.1736101022606089</v>
      </c>
      <c r="S163" s="52">
        <f>IF(K163=0,C191,(1/$C$59)*LN(1+$C$59/$C$58/(RodR+ABS(Calculations!K163-RodR))))</f>
        <v>0.21872529736892785</v>
      </c>
      <c r="T163" s="53">
        <f t="shared" si="24"/>
        <v>0.25546849596205728</v>
      </c>
      <c r="U163" s="49">
        <f t="shared" si="25"/>
        <v>6.7083333333333339</v>
      </c>
      <c r="V163" s="49">
        <f t="shared" si="26"/>
        <v>1.0101994803367265</v>
      </c>
      <c r="W163" s="49">
        <f t="shared" si="27"/>
        <v>1.0101994803367265</v>
      </c>
    </row>
    <row r="164" spans="11:23">
      <c r="K164" s="51">
        <v>16.2</v>
      </c>
      <c r="L164" s="22">
        <f t="shared" si="21"/>
        <v>28.095448106699667</v>
      </c>
      <c r="M164" s="22">
        <f t="shared" si="28"/>
        <v>1.6828392913035195</v>
      </c>
      <c r="Q164" s="55">
        <f t="shared" si="22"/>
        <v>0.69022659042540302</v>
      </c>
      <c r="R164" s="49">
        <f t="shared" si="23"/>
        <v>3.1736101022606089</v>
      </c>
      <c r="S164" s="52">
        <f>IF(K164=0,C192,(1/$C$59)*LN(1+$C$59/$C$58/(RodR+ABS(Calculations!K164-RodR))))</f>
        <v>0.21748941054030063</v>
      </c>
      <c r="T164" s="53">
        <f t="shared" si="24"/>
        <v>0.25378633152358082</v>
      </c>
      <c r="U164" s="49">
        <f t="shared" si="25"/>
        <v>6.75</v>
      </c>
      <c r="V164" s="49">
        <f t="shared" si="26"/>
        <v>1.0101994803367265</v>
      </c>
      <c r="W164" s="49">
        <f t="shared" si="27"/>
        <v>1.0101994803367265</v>
      </c>
    </row>
    <row r="165" spans="11:23">
      <c r="K165" s="51">
        <v>16.3</v>
      </c>
      <c r="L165" s="22">
        <f t="shared" si="21"/>
        <v>27.937594136507759</v>
      </c>
      <c r="M165" s="22">
        <f t="shared" si="28"/>
        <v>1.663364692191454</v>
      </c>
      <c r="Q165" s="55">
        <f t="shared" si="22"/>
        <v>0.68634855981998644</v>
      </c>
      <c r="R165" s="49">
        <f t="shared" si="23"/>
        <v>3.1736101022606089</v>
      </c>
      <c r="S165" s="52">
        <f>IF(K165=0,C193,(1/$C$59)*LN(1+$C$59/$C$58/(RodR+ABS(Calculations!K165-RodR))))</f>
        <v>0.2162674486481784</v>
      </c>
      <c r="T165" s="53">
        <f t="shared" si="24"/>
        <v>0.25212620456296531</v>
      </c>
      <c r="U165" s="49">
        <f t="shared" si="25"/>
        <v>6.791666666666667</v>
      </c>
      <c r="V165" s="49">
        <f t="shared" si="26"/>
        <v>1.0101994803367265</v>
      </c>
      <c r="W165" s="49">
        <f t="shared" si="27"/>
        <v>1.0101994803367265</v>
      </c>
    </row>
    <row r="166" spans="11:23">
      <c r="K166" s="51">
        <v>16.399999999999999</v>
      </c>
      <c r="L166" s="22">
        <f t="shared" si="21"/>
        <v>27.781508689918276</v>
      </c>
      <c r="M166" s="22">
        <f t="shared" si="28"/>
        <v>1.6442272221922458</v>
      </c>
      <c r="Q166" s="55">
        <f t="shared" si="22"/>
        <v>0.68251397689376525</v>
      </c>
      <c r="R166" s="49">
        <f t="shared" si="23"/>
        <v>3.1736101022606089</v>
      </c>
      <c r="S166" s="52">
        <f>IF(K166=0,C194,(1/$C$59)*LN(1+$C$59/$C$58/(RodR+ABS(Calculations!K166-RodR))))</f>
        <v>0.21505917705757255</v>
      </c>
      <c r="T166" s="53">
        <f t="shared" si="24"/>
        <v>0.25048768427120133</v>
      </c>
      <c r="U166" s="49">
        <f t="shared" si="25"/>
        <v>6.833333333333333</v>
      </c>
      <c r="V166" s="49">
        <f t="shared" si="26"/>
        <v>1.0101994803367265</v>
      </c>
      <c r="W166" s="49">
        <f t="shared" si="27"/>
        <v>1.0101994803367265</v>
      </c>
    </row>
    <row r="167" spans="11:23">
      <c r="K167" s="51">
        <v>16.5</v>
      </c>
      <c r="L167" s="22">
        <f t="shared" si="21"/>
        <v>27.627162135508502</v>
      </c>
      <c r="M167" s="22">
        <f t="shared" si="28"/>
        <v>1.6254191213891076</v>
      </c>
      <c r="Q167" s="55">
        <f t="shared" si="22"/>
        <v>0.67872211368554813</v>
      </c>
      <c r="R167" s="49">
        <f t="shared" si="23"/>
        <v>3.1736101022606089</v>
      </c>
      <c r="S167" s="52">
        <f>IF(K167=0,C195,(1/$C$59)*LN(1+$C$59/$C$58/(RodR+ABS(Calculations!K167-RodR))))</f>
        <v>0.21386436638895384</v>
      </c>
      <c r="T167" s="53">
        <f t="shared" si="24"/>
        <v>0.24887035101021734</v>
      </c>
      <c r="U167" s="49">
        <f t="shared" si="25"/>
        <v>6.875</v>
      </c>
      <c r="V167" s="49">
        <f t="shared" si="26"/>
        <v>1.0101994803367265</v>
      </c>
      <c r="W167" s="49">
        <f t="shared" si="27"/>
        <v>1.0101994803367265</v>
      </c>
    </row>
    <row r="168" spans="11:23">
      <c r="K168" s="51">
        <v>16.600000000000001</v>
      </c>
      <c r="L168" s="22">
        <f t="shared" si="21"/>
        <v>27.474525501810472</v>
      </c>
      <c r="M168" s="22">
        <f t="shared" si="28"/>
        <v>1.606932852505043</v>
      </c>
      <c r="Q168" s="55">
        <f t="shared" si="22"/>
        <v>0.67497225844738662</v>
      </c>
      <c r="R168" s="49">
        <f t="shared" si="23"/>
        <v>3.1736101022606089</v>
      </c>
      <c r="S168" s="52">
        <f>IF(K168=0,C196,(1/$C$59)*LN(1+$C$59/$C$58/(RodR+ABS(Calculations!K168-RodR))))</f>
        <v>0.2126827923715626</v>
      </c>
      <c r="T168" s="53">
        <f t="shared" si="24"/>
        <v>0.24727379595267179</v>
      </c>
      <c r="U168" s="49">
        <f t="shared" si="25"/>
        <v>6.9166666666666679</v>
      </c>
      <c r="V168" s="49">
        <f t="shared" si="26"/>
        <v>1.0101994803367265</v>
      </c>
      <c r="W168" s="49">
        <f t="shared" si="27"/>
        <v>1.0101994803367265</v>
      </c>
    </row>
    <row r="169" spans="11:23">
      <c r="K169" s="51">
        <v>16.7</v>
      </c>
      <c r="L169" s="22">
        <f t="shared" si="21"/>
        <v>27.323570458994027</v>
      </c>
      <c r="M169" s="22">
        <f t="shared" si="28"/>
        <v>1.588761093259496</v>
      </c>
      <c r="Q169" s="55">
        <f t="shared" si="22"/>
        <v>0.67126371519457873</v>
      </c>
      <c r="R169" s="49">
        <f t="shared" si="23"/>
        <v>3.1736101022606089</v>
      </c>
      <c r="S169" s="52">
        <f>IF(K169=0,C197,(1/$C$59)*LN(1+$C$59/$C$58/(RodR+ABS(Calculations!K169-RodR))))</f>
        <v>0.21151423570161557</v>
      </c>
      <c r="T169" s="53">
        <f t="shared" si="24"/>
        <v>0.24569762073561169</v>
      </c>
      <c r="U169" s="49">
        <f t="shared" si="25"/>
        <v>6.958333333333333</v>
      </c>
      <c r="V169" s="49">
        <f t="shared" si="26"/>
        <v>1.0101994803367265</v>
      </c>
      <c r="W169" s="49">
        <f t="shared" si="27"/>
        <v>1.0101994803367265</v>
      </c>
    </row>
    <row r="170" spans="11:23">
      <c r="K170" s="51">
        <v>16.8</v>
      </c>
      <c r="L170" s="22">
        <f t="shared" si="21"/>
        <v>27.17426930115823</v>
      </c>
      <c r="M170" s="22">
        <f t="shared" si="28"/>
        <v>1.5708967290303235</v>
      </c>
      <c r="Q170" s="55">
        <f t="shared" si="22"/>
        <v>0.66759580327061863</v>
      </c>
      <c r="R170" s="49">
        <f t="shared" si="23"/>
        <v>3.1736101022606089</v>
      </c>
      <c r="S170" s="52">
        <f>IF(K170=0,C198,(1/$C$59)*LN(1+$C$59/$C$58/(RodR+ABS(Calculations!K170-RodR))))</f>
        <v>0.21035848190522219</v>
      </c>
      <c r="T170" s="53">
        <f t="shared" si="24"/>
        <v>0.2441414371273794</v>
      </c>
      <c r="U170" s="49">
        <f t="shared" si="25"/>
        <v>7.0000000000000009</v>
      </c>
      <c r="V170" s="49">
        <f t="shared" si="26"/>
        <v>1.0101994803367265</v>
      </c>
      <c r="W170" s="49">
        <f t="shared" si="27"/>
        <v>1.0101994803367265</v>
      </c>
    </row>
    <row r="171" spans="11:23">
      <c r="K171" s="51">
        <v>16.899999999999999</v>
      </c>
      <c r="L171" s="22">
        <f t="shared" si="21"/>
        <v>27.026594929207334</v>
      </c>
      <c r="M171" s="22">
        <f t="shared" si="28"/>
        <v>1.5533328458069704</v>
      </c>
      <c r="Q171" s="55">
        <f t="shared" si="22"/>
        <v>0.66396785692650695</v>
      </c>
      <c r="R171" s="49">
        <f t="shared" si="23"/>
        <v>3.1736101022606089</v>
      </c>
      <c r="S171" s="52">
        <f>IF(K171=0,C199,(1/$C$59)*LN(1+$C$59/$C$58/(RodR+ABS(Calculations!K171-RodR))))</f>
        <v>0.20921532120582578</v>
      </c>
      <c r="T171" s="53">
        <f t="shared" si="24"/>
        <v>0.24260486670717585</v>
      </c>
      <c r="U171" s="49">
        <f t="shared" si="25"/>
        <v>7.0416666666666661</v>
      </c>
      <c r="V171" s="49">
        <f t="shared" si="26"/>
        <v>1.0101994803367265</v>
      </c>
      <c r="W171" s="49">
        <f t="shared" si="27"/>
        <v>1.0101994803367265</v>
      </c>
    </row>
    <row r="172" spans="11:23">
      <c r="K172" s="51">
        <v>17</v>
      </c>
      <c r="L172" s="22">
        <f t="shared" si="21"/>
        <v>26.880520834288895</v>
      </c>
      <c r="M172" s="22">
        <f t="shared" si="28"/>
        <v>1.5360627234220097</v>
      </c>
      <c r="Q172" s="55">
        <f t="shared" si="22"/>
        <v>0.6603792249138718</v>
      </c>
      <c r="R172" s="49">
        <f t="shared" si="23"/>
        <v>3.1736101022606089</v>
      </c>
      <c r="S172" s="52">
        <f>IF(K172=0,C200,(1/$C$59)*LN(1+$C$59/$C$58/(RodR+ABS(Calculations!K172-RodR))))</f>
        <v>0.20808454839599672</v>
      </c>
      <c r="T172" s="53">
        <f t="shared" si="24"/>
        <v>0.24108754055672246</v>
      </c>
      <c r="U172" s="49">
        <f t="shared" si="25"/>
        <v>7.0833333333333339</v>
      </c>
      <c r="V172" s="49">
        <f t="shared" si="26"/>
        <v>1.0101994803367265</v>
      </c>
      <c r="W172" s="49">
        <f t="shared" si="27"/>
        <v>1.0101994803367265</v>
      </c>
    </row>
    <row r="173" spans="11:23">
      <c r="K173" s="51">
        <v>17.100000000000001</v>
      </c>
      <c r="L173" s="22">
        <f t="shared" si="21"/>
        <v>26.736021081772908</v>
      </c>
      <c r="M173" s="22">
        <f t="shared" si="28"/>
        <v>1.5190798290480707</v>
      </c>
      <c r="Q173" s="55">
        <f t="shared" si="22"/>
        <v>0.65682927009138081</v>
      </c>
      <c r="R173" s="49">
        <f t="shared" si="23"/>
        <v>3.1736101022606089</v>
      </c>
      <c r="S173" s="52">
        <f>IF(K173=0,C201,(1/$C$59)*LN(1+$C$59/$C$58/(RodR+ABS(Calculations!K173-RodR))))</f>
        <v>0.20696596271341325</v>
      </c>
      <c r="T173" s="53">
        <f t="shared" si="24"/>
        <v>0.23958909896349831</v>
      </c>
      <c r="U173" s="49">
        <f t="shared" si="25"/>
        <v>7.1250000000000009</v>
      </c>
      <c r="V173" s="49">
        <f t="shared" si="26"/>
        <v>1.0101994803367265</v>
      </c>
      <c r="W173" s="49">
        <f t="shared" si="27"/>
        <v>1.0101994803367265</v>
      </c>
    </row>
    <row r="174" spans="11:23">
      <c r="K174" s="51">
        <v>17.2</v>
      </c>
      <c r="L174" s="22">
        <f t="shared" si="21"/>
        <v>26.59307029575082</v>
      </c>
      <c r="M174" s="22">
        <f t="shared" si="28"/>
        <v>1.5023778109488468</v>
      </c>
      <c r="Q174" s="55">
        <f t="shared" si="22"/>
        <v>0.65331736904392512</v>
      </c>
      <c r="R174" s="49">
        <f t="shared" si="23"/>
        <v>3.1736101022606089</v>
      </c>
      <c r="S174" s="52">
        <f>IF(K174=0,C202,(1/$C$59)*LN(1+$C$59/$C$58/(RodR+ABS(Calculations!K174-RodR))))</f>
        <v>0.20585936772086705</v>
      </c>
      <c r="T174" s="53">
        <f t="shared" si="24"/>
        <v>0.23810919113503476</v>
      </c>
      <c r="U174" s="49">
        <f t="shared" si="25"/>
        <v>7.166666666666667</v>
      </c>
      <c r="V174" s="49">
        <f t="shared" si="26"/>
        <v>1.0101994803367265</v>
      </c>
      <c r="W174" s="49">
        <f t="shared" si="27"/>
        <v>1.0101994803367265</v>
      </c>
    </row>
    <row r="175" spans="11:23">
      <c r="K175" s="51">
        <v>17.3</v>
      </c>
      <c r="L175" s="22">
        <f t="shared" si="21"/>
        <v>26.451643644035432</v>
      </c>
      <c r="M175" s="22">
        <f t="shared" si="28"/>
        <v>1.4859504924723268</v>
      </c>
      <c r="Q175" s="55">
        <f t="shared" si="22"/>
        <v>0.64984291171410891</v>
      </c>
      <c r="R175" s="49">
        <f t="shared" si="23"/>
        <v>3.1736101022606089</v>
      </c>
      <c r="S175" s="52">
        <f>IF(K175=0,C203,(1/$C$59)*LN(1+$C$59/$C$58/(RodR+ABS(Calculations!K175-RodR))))</f>
        <v>0.20476457119014599</v>
      </c>
      <c r="T175" s="53">
        <f t="shared" si="24"/>
        <v>0.23664747492380428</v>
      </c>
      <c r="U175" s="49">
        <f t="shared" si="25"/>
        <v>7.2083333333333339</v>
      </c>
      <c r="V175" s="49">
        <f t="shared" si="26"/>
        <v>1.0101994803367265</v>
      </c>
      <c r="W175" s="49">
        <f t="shared" si="27"/>
        <v>1.0101994803367265</v>
      </c>
    </row>
    <row r="176" spans="11:23">
      <c r="K176" s="51">
        <v>17.399999999999999</v>
      </c>
      <c r="L176" s="22">
        <f t="shared" si="21"/>
        <v>26.311716823642353</v>
      </c>
      <c r="M176" s="22">
        <f t="shared" si="28"/>
        <v>1.4697918662759228</v>
      </c>
      <c r="Q176" s="55">
        <f t="shared" si="22"/>
        <v>0.64640530104556959</v>
      </c>
      <c r="R176" s="49">
        <f t="shared" si="23"/>
        <v>3.1736101022606089</v>
      </c>
      <c r="S176" s="52">
        <f>IF(K176=0,C204,(1/$C$59)*LN(1+$C$59/$C$58/(RodR+ABS(Calculations!K176-RodR))))</f>
        <v>0.20368138498964497</v>
      </c>
      <c r="T176" s="53">
        <f t="shared" si="24"/>
        <v>0.23520361656223671</v>
      </c>
      <c r="U176" s="49">
        <f t="shared" si="25"/>
        <v>7.25</v>
      </c>
      <c r="V176" s="49">
        <f t="shared" si="26"/>
        <v>1.0101994803367265</v>
      </c>
      <c r="W176" s="49">
        <f t="shared" si="27"/>
        <v>1.0101994803367265</v>
      </c>
    </row>
    <row r="177" spans="11:23">
      <c r="K177" s="51">
        <v>17.5</v>
      </c>
      <c r="L177" s="22">
        <f t="shared" si="21"/>
        <v>26.173266046735254</v>
      </c>
      <c r="M177" s="22">
        <f t="shared" si="28"/>
        <v>1.4538960887732486</v>
      </c>
      <c r="Q177" s="55">
        <f t="shared" si="22"/>
        <v>0.64300395263769183</v>
      </c>
      <c r="R177" s="49">
        <f t="shared" si="23"/>
        <v>3.1736101022606089</v>
      </c>
      <c r="S177" s="52">
        <f>IF(K177=0,C205,(1/$C$59)*LN(1+$C$59/$C$58/(RodR+ABS(Calculations!K177-RodR))))</f>
        <v>0.2026096249755667</v>
      </c>
      <c r="T177" s="53">
        <f t="shared" si="24"/>
        <v>0.23377729040743384</v>
      </c>
      <c r="U177" s="49">
        <f t="shared" si="25"/>
        <v>7.291666666666667</v>
      </c>
      <c r="V177" s="49">
        <f t="shared" si="26"/>
        <v>1.0101994803367265</v>
      </c>
      <c r="W177" s="49">
        <f t="shared" si="27"/>
        <v>1.0101994803367265</v>
      </c>
    </row>
    <row r="178" spans="11:23">
      <c r="K178" s="51">
        <v>17.600000000000001</v>
      </c>
      <c r="L178" s="22">
        <f t="shared" si="21"/>
        <v>26.036268027017876</v>
      </c>
      <c r="M178" s="22">
        <f t="shared" si="28"/>
        <v>1.4382574747925965</v>
      </c>
      <c r="Q178" s="55">
        <f t="shared" si="22"/>
        <v>0.63963829441129716</v>
      </c>
      <c r="R178" s="49">
        <f t="shared" si="23"/>
        <v>3.1736101022606089</v>
      </c>
      <c r="S178" s="52">
        <f>IF(K178=0,C206,(1/$C$59)*LN(1+$C$59/$C$58/(RodR+ABS(Calculations!K178-RodR))))</f>
        <v>0.20154911088658101</v>
      </c>
      <c r="T178" s="53">
        <f t="shared" si="24"/>
        <v>0.23236817869517143</v>
      </c>
      <c r="U178" s="49">
        <f t="shared" si="25"/>
        <v>7.3333333333333339</v>
      </c>
      <c r="V178" s="49">
        <f t="shared" si="26"/>
        <v>1.0101994803367265</v>
      </c>
      <c r="W178" s="49">
        <f t="shared" si="27"/>
        <v>1.0101994803367265</v>
      </c>
    </row>
    <row r="179" spans="11:23">
      <c r="K179" s="51">
        <v>17.7</v>
      </c>
      <c r="L179" s="22">
        <f t="shared" si="21"/>
        <v>25.900699966555862</v>
      </c>
      <c r="M179" s="22">
        <f t="shared" si="28"/>
        <v>1.4228704924381645</v>
      </c>
      <c r="Q179" s="55">
        <f t="shared" si="22"/>
        <v>0.63630776628489338</v>
      </c>
      <c r="R179" s="49">
        <f t="shared" si="23"/>
        <v>3.1736101022606089</v>
      </c>
      <c r="S179" s="52">
        <f>IF(K179=0,C207,(1/$C$59)*LN(1+$C$59/$C$58/(RodR+ABS(Calculations!K179-RodR))))</f>
        <v>0.20049966624181151</v>
      </c>
      <c r="T179" s="53">
        <f t="shared" si="24"/>
        <v>0.23097597130279607</v>
      </c>
      <c r="U179" s="49">
        <f t="shared" si="25"/>
        <v>7.375</v>
      </c>
      <c r="V179" s="49">
        <f t="shared" si="26"/>
        <v>1.0101994803367265</v>
      </c>
      <c r="W179" s="49">
        <f t="shared" si="27"/>
        <v>1.0101994803367265</v>
      </c>
    </row>
    <row r="180" spans="11:23">
      <c r="K180" s="51">
        <v>17.8</v>
      </c>
      <c r="L180" s="22">
        <f t="shared" si="21"/>
        <v>25.766539543012836</v>
      </c>
      <c r="M180" s="22">
        <f t="shared" si="28"/>
        <v>1.4077297581453934</v>
      </c>
      <c r="Q180" s="55">
        <f t="shared" si="22"/>
        <v>0.63301181986110067</v>
      </c>
      <c r="R180" s="49">
        <f t="shared" si="23"/>
        <v>3.1736101022606089</v>
      </c>
      <c r="S180" s="52">
        <f>IF(K180=0,C208,(1/$C$59)*LN(1+$C$59/$C$58/(RodR+ABS(Calculations!K180-RodR))))</f>
        <v>0.19946111824202886</v>
      </c>
      <c r="T180" s="53">
        <f t="shared" si="24"/>
        <v>0.22960036552063851</v>
      </c>
      <c r="U180" s="49">
        <f t="shared" si="25"/>
        <v>7.416666666666667</v>
      </c>
      <c r="V180" s="49">
        <f t="shared" si="26"/>
        <v>1.0101994803367265</v>
      </c>
      <c r="W180" s="49">
        <f t="shared" si="27"/>
        <v>1.0101994803367265</v>
      </c>
    </row>
    <row r="181" spans="11:23">
      <c r="K181" s="51">
        <v>17.899999999999999</v>
      </c>
      <c r="L181" s="22">
        <f t="shared" si="21"/>
        <v>25.63376489728574</v>
      </c>
      <c r="M181" s="22">
        <f t="shared" si="28"/>
        <v>1.3928300319215943</v>
      </c>
      <c r="Q181" s="55">
        <f t="shared" si="22"/>
        <v>0.62974991812288639</v>
      </c>
      <c r="R181" s="49">
        <f t="shared" si="23"/>
        <v>3.1736101022606089</v>
      </c>
      <c r="S181" s="52">
        <f>IF(K181=0,C209,(1/$C$59)*LN(1+$C$59/$C$58/(RodR+ABS(Calculations!K181-RodR))))</f>
        <v>0.19843329767393489</v>
      </c>
      <c r="T181" s="53">
        <f t="shared" si="24"/>
        <v>0.22824106583159873</v>
      </c>
      <c r="U181" s="49">
        <f t="shared" si="25"/>
        <v>7.458333333333333</v>
      </c>
      <c r="V181" s="49">
        <f t="shared" si="26"/>
        <v>1.0101994803367265</v>
      </c>
      <c r="W181" s="49">
        <f t="shared" si="27"/>
        <v>1.0101994803367265</v>
      </c>
    </row>
    <row r="182" spans="11:23">
      <c r="K182" s="51">
        <v>18</v>
      </c>
      <c r="L182" s="22">
        <f t="shared" si="21"/>
        <v>25.502354621524667</v>
      </c>
      <c r="M182" s="22">
        <f t="shared" si="28"/>
        <v>1.3781662127642278</v>
      </c>
      <c r="Q182" s="55">
        <f t="shared" si="22"/>
        <v>0.62652153513924569</v>
      </c>
      <c r="R182" s="49">
        <f t="shared" si="23"/>
        <v>3.1736101022606089</v>
      </c>
      <c r="S182" s="52">
        <f>IF(K182=0,C210,(1/$C$59)*LN(1+$C$59/$C$58/(RodR+ABS(Calculations!K182-RodR))))</f>
        <v>0.19741603881742284</v>
      </c>
      <c r="T182" s="53">
        <f t="shared" si="24"/>
        <v>0.22689778369855093</v>
      </c>
      <c r="U182" s="49">
        <f t="shared" si="25"/>
        <v>7.5</v>
      </c>
      <c r="V182" s="49">
        <f t="shared" si="26"/>
        <v>1.0101994803367265</v>
      </c>
      <c r="W182" s="49">
        <f t="shared" si="27"/>
        <v>1.0101994803367265</v>
      </c>
    </row>
    <row r="183" spans="11:23">
      <c r="K183" s="51">
        <v>18.100000000000001</v>
      </c>
      <c r="L183" s="22">
        <f t="shared" si="21"/>
        <v>25.372287747523252</v>
      </c>
      <c r="M183" s="22">
        <f t="shared" si="28"/>
        <v>1.3637333342496554</v>
      </c>
      <c r="Q183" s="55">
        <f t="shared" si="22"/>
        <v>0.62332615577998651</v>
      </c>
      <c r="R183" s="49">
        <f t="shared" si="23"/>
        <v>3.1736101022606089</v>
      </c>
      <c r="S183" s="52">
        <f>IF(K183=0,C211,(1/$C$59)*LN(1+$C$59/$C$58/(RodR+ABS(Calculations!K183-RodR))))</f>
        <v>0.19640917935570668</v>
      </c>
      <c r="T183" s="53">
        <f t="shared" si="24"/>
        <v>0.22557023735925821</v>
      </c>
      <c r="U183" s="49">
        <f t="shared" si="25"/>
        <v>7.5416666666666679</v>
      </c>
      <c r="V183" s="49">
        <f t="shared" si="26"/>
        <v>1.0101994803367265</v>
      </c>
      <c r="W183" s="49">
        <f t="shared" si="27"/>
        <v>1.0101994803367265</v>
      </c>
    </row>
    <row r="184" spans="11:23">
      <c r="K184" s="51">
        <v>18.2</v>
      </c>
      <c r="L184" s="22">
        <f t="shared" si="21"/>
        <v>25.243543735466563</v>
      </c>
      <c r="M184" s="22">
        <f t="shared" si="28"/>
        <v>1.3495265602842572</v>
      </c>
      <c r="Q184" s="55">
        <f t="shared" si="22"/>
        <v>0.62016327543929584</v>
      </c>
      <c r="R184" s="49">
        <f t="shared" si="23"/>
        <v>3.1736101022606089</v>
      </c>
      <c r="S184" s="52">
        <f>IF(K184=0,C212,(1/$C$59)*LN(1+$C$59/$C$58/(RodR+ABS(Calculations!K184-RodR))))</f>
        <v>0.19541256028821702</v>
      </c>
      <c r="T184" s="53">
        <f t="shared" si="24"/>
        <v>0.22425815162847842</v>
      </c>
      <c r="U184" s="49">
        <f t="shared" si="25"/>
        <v>7.583333333333333</v>
      </c>
      <c r="V184" s="49">
        <f t="shared" si="26"/>
        <v>1.0101994803367265</v>
      </c>
      <c r="W184" s="49">
        <f t="shared" si="27"/>
        <v>1.0101994803367265</v>
      </c>
    </row>
    <row r="185" spans="11:23">
      <c r="K185" s="51">
        <v>18.3</v>
      </c>
      <c r="L185" s="22">
        <f t="shared" si="21"/>
        <v>25.116102463023473</v>
      </c>
      <c r="M185" s="22">
        <f t="shared" si="28"/>
        <v>1.3355411810119584</v>
      </c>
      <c r="Q185" s="55">
        <f t="shared" si="22"/>
        <v>0.61703239976777047</v>
      </c>
      <c r="R185" s="49">
        <f t="shared" si="23"/>
        <v>3.1736101022606089</v>
      </c>
      <c r="S185" s="52">
        <f>IF(K185=0,C213,(1/$C$59)*LN(1+$C$59/$C$58/(RodR+ABS(Calculations!K185-RodR))))</f>
        <v>0.19442602584616467</v>
      </c>
      <c r="T185" s="53">
        <f t="shared" si="24"/>
        <v>0.22296125770697867</v>
      </c>
      <c r="U185" s="49">
        <f t="shared" si="25"/>
        <v>7.6250000000000009</v>
      </c>
      <c r="V185" s="49">
        <f t="shared" si="26"/>
        <v>1.0101994803367265</v>
      </c>
      <c r="W185" s="49">
        <f t="shared" si="27"/>
        <v>1.0101994803367265</v>
      </c>
    </row>
    <row r="186" spans="11:23">
      <c r="K186" s="51">
        <v>18.399999999999999</v>
      </c>
      <c r="L186" s="22">
        <f t="shared" si="21"/>
        <v>24.989944214771299</v>
      </c>
      <c r="M186" s="22">
        <f t="shared" si="28"/>
        <v>1.3217726088710542</v>
      </c>
      <c r="Q186" s="55">
        <f t="shared" si="22"/>
        <v>0.61393304441260976</v>
      </c>
      <c r="R186" s="49">
        <f t="shared" si="23"/>
        <v>3.1736101022606089</v>
      </c>
      <c r="S186" s="52">
        <f>IF(K186=0,C214,(1/$C$59)*LN(1+$C$59/$C$58/(RodR+ABS(Calculations!K186-RodR))))</f>
        <v>0.19344942341067553</v>
      </c>
      <c r="T186" s="53">
        <f t="shared" si="24"/>
        <v>0.22167929299716882</v>
      </c>
      <c r="U186" s="49">
        <f t="shared" si="25"/>
        <v>7.6666666666666661</v>
      </c>
      <c r="V186" s="49">
        <f t="shared" si="26"/>
        <v>1.0101994803367265</v>
      </c>
      <c r="W186" s="49">
        <f t="shared" si="27"/>
        <v>1.0101994803367265</v>
      </c>
    </row>
    <row r="187" spans="11:23">
      <c r="K187" s="51">
        <v>18.5</v>
      </c>
      <c r="L187" s="22">
        <f t="shared" si="21"/>
        <v>24.865049671940874</v>
      </c>
      <c r="M187" s="22">
        <f t="shared" si="28"/>
        <v>1.3082163747943802</v>
      </c>
      <c r="Q187" s="55">
        <f t="shared" si="22"/>
        <v>0.61086473476568059</v>
      </c>
      <c r="R187" s="49">
        <f t="shared" si="23"/>
        <v>3.1736101022606089</v>
      </c>
      <c r="S187" s="52">
        <f>IF(K187=0,C215,(1/$C$59)*LN(1+$C$59/$C$58/(RodR+ABS(Calculations!K187-RodR))))</f>
        <v>0.19248260343340623</v>
      </c>
      <c r="T187" s="53">
        <f t="shared" si="24"/>
        <v>0.22041200092509367</v>
      </c>
      <c r="U187" s="49">
        <f t="shared" si="25"/>
        <v>7.7083333333333339</v>
      </c>
      <c r="V187" s="49">
        <f t="shared" si="26"/>
        <v>1.0101994803367265</v>
      </c>
      <c r="W187" s="49">
        <f t="shared" si="27"/>
        <v>1.0101994803367265</v>
      </c>
    </row>
    <row r="188" spans="11:23">
      <c r="K188" s="51">
        <v>18.600000000000001</v>
      </c>
      <c r="L188" s="22">
        <f t="shared" si="21"/>
        <v>24.741399902470906</v>
      </c>
      <c r="M188" s="22">
        <f t="shared" si="28"/>
        <v>1.2948681245469693</v>
      </c>
      <c r="Q188" s="55">
        <f t="shared" si="22"/>
        <v>0.60782700571918102</v>
      </c>
      <c r="R188" s="49">
        <f t="shared" si="23"/>
        <v>3.1736101022606089</v>
      </c>
      <c r="S188" s="52">
        <f>IF(K188=0,C216,(1/$C$59)*LN(1+$C$59/$C$58/(RodR+ABS(Calculations!K188-RodR))))</f>
        <v>0.19152541935955425</v>
      </c>
      <c r="T188" s="53">
        <f t="shared" si="24"/>
        <v>0.21915913076852883</v>
      </c>
      <c r="U188" s="49">
        <f t="shared" si="25"/>
        <v>7.7500000000000009</v>
      </c>
      <c r="V188" s="49">
        <f t="shared" si="26"/>
        <v>1.0101994803367265</v>
      </c>
      <c r="W188" s="49">
        <f t="shared" si="27"/>
        <v>1.0101994803367265</v>
      </c>
    </row>
    <row r="189" spans="11:23">
      <c r="K189" s="51">
        <v>18.7</v>
      </c>
      <c r="L189" s="22">
        <f t="shared" si="21"/>
        <v>24.618976351360686</v>
      </c>
      <c r="M189" s="22">
        <f t="shared" si="28"/>
        <v>1.2817236151951761</v>
      </c>
      <c r="Q189" s="55">
        <f t="shared" si="22"/>
        <v>0.60481940142863311</v>
      </c>
      <c r="R189" s="49">
        <f t="shared" si="23"/>
        <v>3.1736101022606089</v>
      </c>
      <c r="S189" s="52">
        <f>IF(K189=0,C217,(1/$C$59)*LN(1+$C$59/$C$58/(RodR+ABS(Calculations!K189-RodR))))</f>
        <v>0.1905777275531772</v>
      </c>
      <c r="T189" s="53">
        <f t="shared" si="24"/>
        <v>0.21792043749093454</v>
      </c>
      <c r="U189" s="49">
        <f t="shared" si="25"/>
        <v>7.791666666666667</v>
      </c>
      <c r="V189" s="49">
        <f t="shared" si="26"/>
        <v>1.0101994803367265</v>
      </c>
      <c r="W189" s="49">
        <f t="shared" si="27"/>
        <v>1.0101994803367265</v>
      </c>
    </row>
    <row r="190" spans="11:23">
      <c r="K190" s="51">
        <v>18.8</v>
      </c>
      <c r="L190" s="22">
        <f t="shared" si="21"/>
        <v>24.497760831310661</v>
      </c>
      <c r="M190" s="22">
        <f t="shared" si="28"/>
        <v>1.2687787117021756</v>
      </c>
      <c r="Q190" s="55">
        <f t="shared" si="22"/>
        <v>0.60184147508294794</v>
      </c>
      <c r="R190" s="49">
        <f t="shared" si="23"/>
        <v>3.1736101022606089</v>
      </c>
      <c r="S190" s="52">
        <f>IF(K190=0,C218,(1/$C$59)*LN(1+$C$59/$C$58/(RodR+ABS(Calculations!K190-RodR))))</f>
        <v>0.18963938722474052</v>
      </c>
      <c r="T190" s="53">
        <f t="shared" si="24"/>
        <v>0.21669568158103603</v>
      </c>
      <c r="U190" s="49">
        <f t="shared" si="25"/>
        <v>7.8333333333333339</v>
      </c>
      <c r="V190" s="49">
        <f t="shared" si="26"/>
        <v>1.0101994803367265</v>
      </c>
      <c r="W190" s="49">
        <f t="shared" si="27"/>
        <v>1.0101994803367265</v>
      </c>
    </row>
    <row r="191" spans="11:23">
      <c r="K191" s="51">
        <v>18.899999999999999</v>
      </c>
      <c r="L191" s="22">
        <f t="shared" si="21"/>
        <v>24.377735513641102</v>
      </c>
      <c r="M191" s="22">
        <f t="shared" si="28"/>
        <v>1.2560293836446377</v>
      </c>
      <c r="Q191" s="55">
        <f t="shared" si="22"/>
        <v>0.59889278868132301</v>
      </c>
      <c r="R191" s="49">
        <f t="shared" si="23"/>
        <v>3.1736101022606089</v>
      </c>
      <c r="S191" s="52">
        <f>IF(K191=0,C219,(1/$C$59)*LN(1+$C$59/$C$58/(RodR+ABS(Calculations!K191-RodR))))</f>
        <v>0.18871026036081839</v>
      </c>
      <c r="T191" s="53">
        <f t="shared" si="24"/>
        <v>0.21548462889781256</v>
      </c>
      <c r="U191" s="49">
        <f t="shared" si="25"/>
        <v>7.875</v>
      </c>
      <c r="V191" s="49">
        <f t="shared" si="26"/>
        <v>1.0101994803367265</v>
      </c>
      <c r="W191" s="49">
        <f t="shared" si="27"/>
        <v>1.0101994803367265</v>
      </c>
    </row>
    <row r="192" spans="11:23">
      <c r="K192" s="51">
        <v>19</v>
      </c>
      <c r="L192" s="22">
        <f t="shared" si="21"/>
        <v>24.2588829194789</v>
      </c>
      <c r="M192" s="22">
        <f t="shared" si="28"/>
        <v>1.2434717020457668</v>
      </c>
      <c r="Q192" s="55">
        <f t="shared" si="22"/>
        <v>0.59597291281672593</v>
      </c>
      <c r="R192" s="49">
        <f t="shared" si="23"/>
        <v>3.1736101022606089</v>
      </c>
      <c r="S192" s="52">
        <f>IF(K192=0,C220,(1/$C$59)*LN(1+$C$59/$C$58/(RodR+ABS(Calculations!K192-RodR))))</f>
        <v>0.18779021165586968</v>
      </c>
      <c r="T192" s="53">
        <f t="shared" si="24"/>
        <v>0.21428705052067987</v>
      </c>
      <c r="U192" s="49">
        <f t="shared" si="25"/>
        <v>7.916666666666667</v>
      </c>
      <c r="V192" s="49">
        <f t="shared" si="26"/>
        <v>1.0101994803367265</v>
      </c>
      <c r="W192" s="49">
        <f t="shared" si="27"/>
        <v>1.0101994803367265</v>
      </c>
    </row>
    <row r="193" spans="11:23">
      <c r="K193" s="51">
        <v>19.100000000000001</v>
      </c>
      <c r="L193" s="22">
        <f t="shared" si="21"/>
        <v>24.141185911203699</v>
      </c>
      <c r="M193" s="22">
        <f t="shared" si="28"/>
        <v>1.2311018363195529</v>
      </c>
      <c r="Q193" s="55">
        <f t="shared" si="22"/>
        <v>0.59308142646575046</v>
      </c>
      <c r="R193" s="49">
        <f t="shared" si="23"/>
        <v>3.1736101022606089</v>
      </c>
      <c r="S193" s="52">
        <f>IF(K193=0,C221,(1/$C$59)*LN(1+$C$59/$C$58/(RodR+ABS(Calculations!K193-RodR))))</f>
        <v>0.18687910844602174</v>
      </c>
      <c r="T193" s="53">
        <f t="shared" si="24"/>
        <v>0.2131027226046637</v>
      </c>
      <c r="U193" s="49">
        <f t="shared" si="25"/>
        <v>7.9583333333333339</v>
      </c>
      <c r="V193" s="49">
        <f t="shared" si="26"/>
        <v>1.0101994803367265</v>
      </c>
      <c r="W193" s="49">
        <f t="shared" si="27"/>
        <v>1.0101994803367265</v>
      </c>
    </row>
    <row r="194" spans="11:23">
      <c r="K194" s="51">
        <v>19.2</v>
      </c>
      <c r="L194" s="22">
        <f t="shared" ref="L194:L257" si="29">IF(K194&lt;RodR,EPRValue,Q194*$C$43)</f>
        <v>24.024627684144161</v>
      </c>
      <c r="M194" s="22">
        <f t="shared" si="28"/>
        <v>1.2189160513224024</v>
      </c>
      <c r="Q194" s="55">
        <f t="shared" si="22"/>
        <v>0.59021791678461633</v>
      </c>
      <c r="R194" s="49">
        <f t="shared" si="23"/>
        <v>3.1736101022606089</v>
      </c>
      <c r="S194" s="52">
        <f>IF(K194=0,C222,(1/$C$59)*LN(1+$C$59/$C$58/(RodR+ABS(Calculations!K194-RodR))))</f>
        <v>0.18597682064479046</v>
      </c>
      <c r="T194" s="53">
        <f t="shared" si="24"/>
        <v>0.21193142624037381</v>
      </c>
      <c r="U194" s="49">
        <f t="shared" si="25"/>
        <v>8</v>
      </c>
      <c r="V194" s="49">
        <f t="shared" si="26"/>
        <v>1.0101994803367265</v>
      </c>
      <c r="W194" s="49">
        <f t="shared" si="27"/>
        <v>1.0101994803367265</v>
      </c>
    </row>
    <row r="195" spans="11:23">
      <c r="K195" s="51">
        <v>19.3</v>
      </c>
      <c r="L195" s="22">
        <f t="shared" si="29"/>
        <v>23.909191758516091</v>
      </c>
      <c r="M195" s="22">
        <f t="shared" si="28"/>
        <v>1.2069107045073828</v>
      </c>
      <c r="Q195" s="55">
        <f t="shared" si="22"/>
        <v>0.5873819789111121</v>
      </c>
      <c r="R195" s="49">
        <f t="shared" si="23"/>
        <v>3.1736101022606089</v>
      </c>
      <c r="S195" s="52">
        <f>IF(K195=0,C223,(1/$C$59)*LN(1+$C$59/$C$58/(RodR+ABS(Calculations!K195-RodR))))</f>
        <v>0.18508322068067257</v>
      </c>
      <c r="T195" s="53">
        <f t="shared" si="24"/>
        <v>0.21077294731859392</v>
      </c>
      <c r="U195" s="49">
        <f t="shared" si="25"/>
        <v>8.0416666666666679</v>
      </c>
      <c r="V195" s="49">
        <f t="shared" si="26"/>
        <v>1.0101994803367265</v>
      </c>
      <c r="W195" s="49">
        <f t="shared" si="27"/>
        <v>1.0101994803367265</v>
      </c>
    </row>
    <row r="196" spans="11:23">
      <c r="K196" s="51">
        <v>19.399999999999999</v>
      </c>
      <c r="L196" s="22">
        <f t="shared" si="29"/>
        <v>23.794861971594027</v>
      </c>
      <c r="M196" s="22">
        <f t="shared" si="28"/>
        <v>1.1950822431772714</v>
      </c>
      <c r="Q196" s="55">
        <f t="shared" ref="Q196:Q259" si="30">R196*IF($C$56&lt;$C$55,S196,T196)</f>
        <v>0.5845732157722725</v>
      </c>
      <c r="R196" s="49">
        <f t="shared" ref="R196:R259" si="31">$C$70/$C$61*W196</f>
        <v>3.1736101022606089</v>
      </c>
      <c r="S196" s="52">
        <f>IF(K196=0,C224,(1/$C$59)*LN(1+$C$59/$C$58/(RodR+ABS(Calculations!K196-RodR))))</f>
        <v>0.18419818343654515</v>
      </c>
      <c r="T196" s="53">
        <f t="shared" ref="T196:T259" si="32">IF((ABS(K196))&lt;$C$55-$C$56,($C$53/2/PI()/$C$56*LN(($C$55-$C$56)*(ABS(K196)+$C$56)/(ABS(K196))/$C$55)+$C$60*LN($C$55*$C$54/($C$55-$C$56)/$C$53)),$C$60*LN((((ABS(K196))+$C$56-$C$55)*$C$53+$C$55*$C$54)/($C$53*(ABS(K196)))))</f>
        <v>0.20962707639930547</v>
      </c>
      <c r="U196" s="49">
        <f t="shared" ref="U196:U259" si="33">K196/$C$56</f>
        <v>8.0833333333333339</v>
      </c>
      <c r="V196" s="49">
        <f t="shared" ref="V196:V259" si="34">IF(K196="","",1/(1.0212-0.0178*LOG10($C$53+0.01)))</f>
        <v>1.0101994803367265</v>
      </c>
      <c r="W196" s="49">
        <f t="shared" ref="W196:W259" si="35">MAX(1/(-(0.21682*LOG10(3.7*U196)-0.293)*(EXP(-3.7*U196)-1)+1),1)*MAX(1/(-(0.1921*LOG10(U196+0.2)+0.072)*(EXP(-150*U196)-1)+1),1)*V196</f>
        <v>1.0101994803367265</v>
      </c>
    </row>
    <row r="197" spans="11:23">
      <c r="K197" s="51">
        <v>19.5</v>
      </c>
      <c r="L197" s="22">
        <f t="shared" si="29"/>
        <v>23.681622470108433</v>
      </c>
      <c r="M197" s="22">
        <f t="shared" si="28"/>
        <v>1.1834272018324405</v>
      </c>
      <c r="Q197" s="55">
        <f t="shared" si="30"/>
        <v>0.58179123789759901</v>
      </c>
      <c r="R197" s="49">
        <f t="shared" si="31"/>
        <v>3.1736101022606089</v>
      </c>
      <c r="S197" s="52">
        <f>IF(K197=0,C225,(1/$C$59)*LN(1+$C$59/$C$58/(RodR+ABS(Calculations!K197-RodR))))</f>
        <v>0.18332158619081174</v>
      </c>
      <c r="T197" s="53">
        <f t="shared" si="32"/>
        <v>0.20849360858498378</v>
      </c>
      <c r="U197" s="49">
        <f t="shared" si="33"/>
        <v>8.125</v>
      </c>
      <c r="V197" s="49">
        <f t="shared" si="34"/>
        <v>1.0101994803367265</v>
      </c>
      <c r="W197" s="49">
        <f t="shared" si="35"/>
        <v>1.0101994803367265</v>
      </c>
    </row>
    <row r="198" spans="11:23">
      <c r="K198" s="51">
        <v>19.600000000000001</v>
      </c>
      <c r="L198" s="22">
        <f t="shared" si="29"/>
        <v>23.569457702861303</v>
      </c>
      <c r="M198" s="22">
        <f t="shared" si="28"/>
        <v>1.1719421996096031</v>
      </c>
      <c r="Q198" s="55">
        <f t="shared" si="30"/>
        <v>0.5790356632376461</v>
      </c>
      <c r="R198" s="49">
        <f t="shared" si="31"/>
        <v>3.1736101022606089</v>
      </c>
      <c r="S198" s="52">
        <f>IF(K198=0,C226,(1/$C$59)*LN(1+$C$59/$C$58/(RodR+ABS(Calculations!K198-RodR))))</f>
        <v>0.18245330856023886</v>
      </c>
      <c r="T198" s="53">
        <f t="shared" si="32"/>
        <v>0.20737234339800181</v>
      </c>
      <c r="U198" s="49">
        <f t="shared" si="33"/>
        <v>8.1666666666666679</v>
      </c>
      <c r="V198" s="49">
        <f t="shared" si="34"/>
        <v>1.0101994803367265</v>
      </c>
      <c r="W198" s="49">
        <f t="shared" si="35"/>
        <v>1.0101994803367265</v>
      </c>
    </row>
    <row r="199" spans="11:23">
      <c r="K199" s="51">
        <v>19.7</v>
      </c>
      <c r="L199" s="22">
        <f t="shared" si="29"/>
        <v>23.458352413552277</v>
      </c>
      <c r="M199" s="22">
        <f t="shared" si="28"/>
        <v>1.1606239378084098</v>
      </c>
      <c r="Q199" s="55">
        <f t="shared" si="30"/>
        <v>0.57630611698777823</v>
      </c>
      <c r="R199" s="49">
        <f t="shared" si="31"/>
        <v>3.1736101022606089</v>
      </c>
      <c r="S199" s="52">
        <f>IF(K199=0,C227,(1/$C$59)*LN(1+$C$59/$C$58/(RodR+ABS(Calculations!K199-RodR))))</f>
        <v>0.18159323244442252</v>
      </c>
      <c r="T199" s="53">
        <f t="shared" si="32"/>
        <v>0.2062630846619839</v>
      </c>
      <c r="U199" s="49">
        <f t="shared" si="33"/>
        <v>8.2083333333333339</v>
      </c>
      <c r="V199" s="49">
        <f t="shared" si="34"/>
        <v>1.0101994803367265</v>
      </c>
      <c r="W199" s="49">
        <f t="shared" si="35"/>
        <v>1.0101994803367265</v>
      </c>
    </row>
    <row r="200" spans="11:23">
      <c r="K200" s="51">
        <v>19.8</v>
      </c>
      <c r="L200" s="22">
        <f t="shared" si="29"/>
        <v>23.348291633808856</v>
      </c>
      <c r="M200" s="22">
        <f t="shared" si="28"/>
        <v>1.149469197501805</v>
      </c>
      <c r="Q200" s="55">
        <f t="shared" si="30"/>
        <v>0.57360223141694278</v>
      </c>
      <c r="R200" s="49">
        <f t="shared" si="31"/>
        <v>3.1736101022606089</v>
      </c>
      <c r="S200" s="52">
        <f>IF(K200=0,C228,(1/$C$59)*LN(1+$C$59/$C$58/(RodR+ABS(Calculations!K200-RodR))))</f>
        <v>0.18074124197183439</v>
      </c>
      <c r="T200" s="53">
        <f t="shared" si="32"/>
        <v>0.20516564038696453</v>
      </c>
      <c r="U200" s="49">
        <f t="shared" si="33"/>
        <v>8.25</v>
      </c>
      <c r="V200" s="49">
        <f t="shared" si="34"/>
        <v>1.0101994803367265</v>
      </c>
      <c r="W200" s="49">
        <f t="shared" si="35"/>
        <v>1.0101994803367265</v>
      </c>
    </row>
    <row r="201" spans="11:23">
      <c r="K201" s="51">
        <v>19.899999999999999</v>
      </c>
      <c r="L201" s="22">
        <f t="shared" si="29"/>
        <v>23.23926067641354</v>
      </c>
      <c r="M201" s="22">
        <f t="shared" si="28"/>
        <v>1.1384748372275624</v>
      </c>
      <c r="Q201" s="55">
        <f t="shared" si="30"/>
        <v>0.57092364570127874</v>
      </c>
      <c r="R201" s="49">
        <f t="shared" si="31"/>
        <v>3.1736101022606089</v>
      </c>
      <c r="S201" s="52">
        <f>IF(K201=0,C229,(1/$C$59)*LN(1+$C$59/$C$58/(RodR+ABS(Calculations!K201-RodR))))</f>
        <v>0.17989722344739245</v>
      </c>
      <c r="T201" s="53">
        <f t="shared" si="32"/>
        <v>0.20407982265821517</v>
      </c>
      <c r="U201" s="49">
        <f t="shared" si="33"/>
        <v>8.2916666666666661</v>
      </c>
      <c r="V201" s="49">
        <f t="shared" si="34"/>
        <v>1.0101994803367265</v>
      </c>
      <c r="W201" s="49">
        <f t="shared" si="35"/>
        <v>1.0101994803367265</v>
      </c>
    </row>
    <row r="202" spans="11:23">
      <c r="K202" s="51">
        <v>20</v>
      </c>
      <c r="L202" s="22">
        <f t="shared" si="29"/>
        <v>23.131245128721687</v>
      </c>
      <c r="M202" s="22">
        <f t="shared" si="28"/>
        <v>1.1276377907572126</v>
      </c>
      <c r="Q202" s="55">
        <f t="shared" si="30"/>
        <v>0.5682700057624126</v>
      </c>
      <c r="R202" s="49">
        <f t="shared" si="31"/>
        <v>3.1736101022606089</v>
      </c>
      <c r="S202" s="52">
        <f>IF(K202=0,C230,(1/$C$59)*LN(1+$C$59/$C$58/(RodR+ABS(Calculations!K202-RodR))))</f>
        <v>0.17906106530150809</v>
      </c>
      <c r="T202" s="53">
        <f t="shared" si="32"/>
        <v>0.20300544752859104</v>
      </c>
      <c r="U202" s="49">
        <f t="shared" si="33"/>
        <v>8.3333333333333339</v>
      </c>
      <c r="V202" s="49">
        <f t="shared" si="34"/>
        <v>1.0101994803367265</v>
      </c>
      <c r="W202" s="49">
        <f t="shared" si="35"/>
        <v>1.0101994803367265</v>
      </c>
    </row>
    <row r="203" spans="11:23">
      <c r="K203" s="51">
        <v>20.100000000000001</v>
      </c>
      <c r="L203" s="22">
        <f t="shared" si="29"/>
        <v>23.024230846263706</v>
      </c>
      <c r="M203" s="22">
        <f t="shared" si="28"/>
        <v>1.1169550649399937</v>
      </c>
      <c r="Q203" s="55">
        <f t="shared" si="30"/>
        <v>0.56564096411028175</v>
      </c>
      <c r="R203" s="49">
        <f t="shared" si="31"/>
        <v>3.1736101022606089</v>
      </c>
      <c r="S203" s="52">
        <f>IF(K203=0,C231,(1/$C$59)*LN(1+$C$59/$C$58/(RodR+ABS(Calculations!K203-RodR))))</f>
        <v>0.17823265804055999</v>
      </c>
      <c r="T203" s="53">
        <f t="shared" si="32"/>
        <v>0.20194233491427996</v>
      </c>
      <c r="U203" s="49">
        <f t="shared" si="33"/>
        <v>8.3750000000000018</v>
      </c>
      <c r="V203" s="49">
        <f t="shared" si="34"/>
        <v>1.0101994803367265</v>
      </c>
      <c r="W203" s="49">
        <f t="shared" si="35"/>
        <v>1.0101994803367265</v>
      </c>
    </row>
    <row r="204" spans="11:23">
      <c r="K204" s="51">
        <v>20.2</v>
      </c>
      <c r="L204" s="22">
        <f t="shared" si="29"/>
        <v>22.918203946525566</v>
      </c>
      <c r="M204" s="22">
        <f t="shared" si="28"/>
        <v>1.106423737618595</v>
      </c>
      <c r="Q204" s="55">
        <f t="shared" si="30"/>
        <v>0.56303617969033926</v>
      </c>
      <c r="R204" s="49">
        <f t="shared" si="31"/>
        <v>3.1736101022606089</v>
      </c>
      <c r="S204" s="52">
        <f>IF(K204=0,C232,(1/$C$59)*LN(1+$C$59/$C$58/(RodR+ABS(Calculations!K204-RodR))))</f>
        <v>0.17741189419874873</v>
      </c>
      <c r="T204" s="53">
        <f t="shared" si="32"/>
        <v>0.20089030849382239</v>
      </c>
      <c r="U204" s="49">
        <f t="shared" si="33"/>
        <v>8.4166666666666661</v>
      </c>
      <c r="V204" s="49">
        <f t="shared" si="34"/>
        <v>1.0101994803367265</v>
      </c>
      <c r="W204" s="49">
        <f t="shared" si="35"/>
        <v>1.0101994803367265</v>
      </c>
    </row>
    <row r="205" spans="11:23">
      <c r="K205" s="51">
        <v>20.3</v>
      </c>
      <c r="L205" s="22">
        <f t="shared" si="29"/>
        <v>22.813150802902111</v>
      </c>
      <c r="M205" s="22">
        <f t="shared" ref="M205:M268" si="36">L195-L205</f>
        <v>1.0960409556139794</v>
      </c>
      <c r="Q205" s="55">
        <f t="shared" si="30"/>
        <v>0.56045531773500368</v>
      </c>
      <c r="R205" s="49">
        <f t="shared" si="31"/>
        <v>3.1736101022606089</v>
      </c>
      <c r="S205" s="52">
        <f>IF(K205=0,C233,(1/$C$59)*LN(1+$C$59/$C$58/(RodR+ABS(Calculations!K205-RodR))))</f>
        <v>0.17659866829128856</v>
      </c>
      <c r="T205" s="53">
        <f t="shared" si="32"/>
        <v>0.19984919561028586</v>
      </c>
      <c r="U205" s="49">
        <f t="shared" si="33"/>
        <v>8.4583333333333339</v>
      </c>
      <c r="V205" s="49">
        <f t="shared" si="34"/>
        <v>1.0101994803367265</v>
      </c>
      <c r="W205" s="49">
        <f t="shared" si="35"/>
        <v>1.0101994803367265</v>
      </c>
    </row>
    <row r="206" spans="11:23">
      <c r="K206" s="51">
        <v>20.399999999999999</v>
      </c>
      <c r="L206" s="22">
        <f t="shared" si="29"/>
        <v>22.709058038817076</v>
      </c>
      <c r="M206" s="22">
        <f t="shared" si="36"/>
        <v>1.0858039327769511</v>
      </c>
      <c r="Q206" s="55">
        <f t="shared" si="30"/>
        <v>0.55789804961920397</v>
      </c>
      <c r="R206" s="49">
        <f t="shared" si="31"/>
        <v>3.1736101022606089</v>
      </c>
      <c r="S206" s="52">
        <f>IF(K206=0,C234,(1/$C$59)*LN(1+$C$59/$C$58/(RodR+ABS(Calculations!K206-RodR))))</f>
        <v>0.17579287676889011</v>
      </c>
      <c r="T206" s="53">
        <f t="shared" si="32"/>
        <v>0.198818827176477</v>
      </c>
      <c r="U206" s="49">
        <f t="shared" si="33"/>
        <v>8.5</v>
      </c>
      <c r="V206" s="49">
        <f t="shared" si="34"/>
        <v>1.0101994803367265</v>
      </c>
      <c r="W206" s="49">
        <f t="shared" si="35"/>
        <v>1.0101994803367265</v>
      </c>
    </row>
    <row r="207" spans="11:23">
      <c r="K207" s="51">
        <v>20.5</v>
      </c>
      <c r="L207" s="22">
        <f t="shared" si="29"/>
        <v>22.605912522004949</v>
      </c>
      <c r="M207" s="22">
        <f t="shared" si="36"/>
        <v>1.0757099481034835</v>
      </c>
      <c r="Q207" s="55">
        <f t="shared" si="30"/>
        <v>0.55536405271990108</v>
      </c>
      <c r="R207" s="49">
        <f t="shared" si="31"/>
        <v>3.1736101022606089</v>
      </c>
      <c r="S207" s="52">
        <f>IF(K207=0,C235,(1/$C$59)*LN(1+$C$59/$C$58/(RodR+ABS(Calculations!K207-RodR))))</f>
        <v>0.17499441797349558</v>
      </c>
      <c r="T207" s="53">
        <f t="shared" si="32"/>
        <v>0.1977990375830842</v>
      </c>
      <c r="U207" s="49">
        <f t="shared" si="33"/>
        <v>8.5416666666666679</v>
      </c>
      <c r="V207" s="49">
        <f t="shared" si="34"/>
        <v>1.0101994803367265</v>
      </c>
      <c r="W207" s="49">
        <f t="shared" si="35"/>
        <v>1.0101994803367265</v>
      </c>
    </row>
    <row r="208" spans="11:23">
      <c r="K208" s="51">
        <v>20.6</v>
      </c>
      <c r="L208" s="22">
        <f t="shared" si="29"/>
        <v>22.5037013589493</v>
      </c>
      <c r="M208" s="22">
        <f t="shared" si="36"/>
        <v>1.0657563439120032</v>
      </c>
      <c r="Q208" s="55">
        <f t="shared" si="30"/>
        <v>0.55285301027945355</v>
      </c>
      <c r="R208" s="49">
        <f t="shared" si="31"/>
        <v>3.1736101022606089</v>
      </c>
      <c r="S208" s="52">
        <f>IF(K208=0,C236,(1/$C$59)*LN(1+$C$59/$C$58/(RodR+ABS(Calculations!K208-RodR))))</f>
        <v>0.17420319209522564</v>
      </c>
      <c r="T208" s="53">
        <f t="shared" si="32"/>
        <v>0.19678966460964384</v>
      </c>
      <c r="U208" s="49">
        <f t="shared" si="33"/>
        <v>8.5833333333333339</v>
      </c>
      <c r="V208" s="49">
        <f t="shared" si="34"/>
        <v>1.0101994803367265</v>
      </c>
      <c r="W208" s="49">
        <f t="shared" si="35"/>
        <v>1.0101994803367265</v>
      </c>
    </row>
    <row r="209" spans="11:23">
      <c r="K209" s="51">
        <v>20.7</v>
      </c>
      <c r="L209" s="22">
        <f t="shared" si="29"/>
        <v>22.402411889472607</v>
      </c>
      <c r="M209" s="22">
        <f t="shared" si="36"/>
        <v>1.05594052407967</v>
      </c>
      <c r="Q209" s="55">
        <f t="shared" si="30"/>
        <v>0.55036461127270397</v>
      </c>
      <c r="R209" s="49">
        <f t="shared" si="31"/>
        <v>3.1736101022606089</v>
      </c>
      <c r="S209" s="52">
        <f>IF(K209=0,C237,(1/$C$59)*LN(1+$C$59/$C$58/(RodR+ABS(Calculations!K209-RodR))))</f>
        <v>0.17341910113049844</v>
      </c>
      <c r="T209" s="53">
        <f t="shared" si="32"/>
        <v>0.19579054933823054</v>
      </c>
      <c r="U209" s="49">
        <f t="shared" si="33"/>
        <v>8.625</v>
      </c>
      <c r="V209" s="49">
        <f t="shared" si="34"/>
        <v>1.0101994803367265</v>
      </c>
      <c r="W209" s="49">
        <f t="shared" si="35"/>
        <v>1.0101994803367265</v>
      </c>
    </row>
    <row r="210" spans="11:23">
      <c r="K210" s="51">
        <v>20.8</v>
      </c>
      <c r="L210" s="22">
        <f t="shared" si="29"/>
        <v>22.302031681472613</v>
      </c>
      <c r="M210" s="22">
        <f t="shared" si="36"/>
        <v>1.0462599523362428</v>
      </c>
      <c r="Q210" s="55">
        <f t="shared" si="30"/>
        <v>0.54789855027766654</v>
      </c>
      <c r="R210" s="49">
        <f t="shared" si="31"/>
        <v>3.1736101022606089</v>
      </c>
      <c r="S210" s="52">
        <f>IF(K210=0,C238,(1/$C$59)*LN(1+$C$59/$C$58/(RodR+ABS(Calculations!K210-RodR))))</f>
        <v>0.17264204884128342</v>
      </c>
      <c r="T210" s="53">
        <f t="shared" si="32"/>
        <v>0.19480153606977235</v>
      </c>
      <c r="U210" s="49">
        <f t="shared" si="33"/>
        <v>8.6666666666666679</v>
      </c>
      <c r="V210" s="49">
        <f t="shared" si="34"/>
        <v>1.0101994803367265</v>
      </c>
      <c r="W210" s="49">
        <f t="shared" si="35"/>
        <v>1.0101994803367265</v>
      </c>
    </row>
    <row r="211" spans="11:23">
      <c r="K211" s="51">
        <v>20.9</v>
      </c>
      <c r="L211" s="22">
        <f t="shared" si="29"/>
        <v>22.202548525800974</v>
      </c>
      <c r="M211" s="22">
        <f t="shared" si="36"/>
        <v>1.0367121506125656</v>
      </c>
      <c r="Q211" s="55">
        <f t="shared" si="30"/>
        <v>0.54545452734970978</v>
      </c>
      <c r="R211" s="49">
        <f t="shared" si="31"/>
        <v>3.1736101022606089</v>
      </c>
      <c r="S211" s="52">
        <f>IF(K211=0,C239,(1/$C$59)*LN(1+$C$59/$C$58/(RodR+ABS(Calculations!K211-RodR))))</f>
        <v>0.17187194071545667</v>
      </c>
      <c r="T211" s="53">
        <f t="shared" si="32"/>
        <v>0.19382247224290233</v>
      </c>
      <c r="U211" s="49">
        <f t="shared" si="33"/>
        <v>8.7083333333333339</v>
      </c>
      <c r="V211" s="49">
        <f t="shared" si="34"/>
        <v>1.0101994803367265</v>
      </c>
      <c r="W211" s="49">
        <f t="shared" si="35"/>
        <v>1.0101994803367265</v>
      </c>
    </row>
    <row r="212" spans="11:23">
      <c r="K212" s="51">
        <v>21</v>
      </c>
      <c r="L212" s="22">
        <f t="shared" si="29"/>
        <v>22.103950431279511</v>
      </c>
      <c r="M212" s="22">
        <f t="shared" si="36"/>
        <v>1.0272946974421764</v>
      </c>
      <c r="Q212" s="55">
        <f t="shared" si="30"/>
        <v>0.54303224789911919</v>
      </c>
      <c r="R212" s="49">
        <f t="shared" si="31"/>
        <v>3.1736101022606089</v>
      </c>
      <c r="S212" s="52">
        <f>IF(K212=0,C240,(1/$C$59)*LN(1+$C$59/$C$58/(RodR+ABS(Calculations!K212-RodR))))</f>
        <v>0.17110868392822084</v>
      </c>
      <c r="T212" s="53">
        <f t="shared" si="32"/>
        <v>0.19285320835525205</v>
      </c>
      <c r="U212" s="49">
        <f t="shared" si="33"/>
        <v>8.75</v>
      </c>
      <c r="V212" s="49">
        <f t="shared" si="34"/>
        <v>1.0101994803367265</v>
      </c>
      <c r="W212" s="49">
        <f t="shared" si="35"/>
        <v>1.0101994803367265</v>
      </c>
    </row>
    <row r="213" spans="11:23">
      <c r="K213" s="51">
        <v>21.1</v>
      </c>
      <c r="L213" s="22">
        <f t="shared" si="29"/>
        <v>22.006225619849463</v>
      </c>
      <c r="M213" s="22">
        <f t="shared" si="36"/>
        <v>1.0180052264142425</v>
      </c>
      <c r="Q213" s="55">
        <f t="shared" si="30"/>
        <v>0.54063142257192887</v>
      </c>
      <c r="R213" s="49">
        <f t="shared" si="31"/>
        <v>3.1736101022606089</v>
      </c>
      <c r="S213" s="52">
        <f>IF(K213=0,C241,(1/$C$59)*LN(1+$C$59/$C$58/(RodR+ABS(Calculations!K213-RodR))))</f>
        <v>0.17035218730455554</v>
      </c>
      <c r="T213" s="53">
        <f t="shared" si="32"/>
        <v>0.19189359788710633</v>
      </c>
      <c r="U213" s="49">
        <f t="shared" si="33"/>
        <v>8.7916666666666679</v>
      </c>
      <c r="V213" s="49">
        <f t="shared" si="34"/>
        <v>1.0101994803367265</v>
      </c>
      <c r="W213" s="49">
        <f t="shared" si="35"/>
        <v>1.0101994803367265</v>
      </c>
    </row>
    <row r="214" spans="11:23">
      <c r="K214" s="51">
        <v>21.2</v>
      </c>
      <c r="L214" s="22">
        <f t="shared" si="29"/>
        <v>21.90936252185033</v>
      </c>
      <c r="M214" s="22">
        <f t="shared" si="36"/>
        <v>1.0088414246752357</v>
      </c>
      <c r="Q214" s="55">
        <f t="shared" si="30"/>
        <v>0.53825176713393497</v>
      </c>
      <c r="R214" s="49">
        <f t="shared" si="31"/>
        <v>3.1736101022606089</v>
      </c>
      <c r="S214" s="52">
        <f>IF(K214=0,C242,(1/$C$59)*LN(1+$C$59/$C$58/(RodR+ABS(Calculations!K214-RodR))))</f>
        <v>0.16960236128266995</v>
      </c>
      <c r="T214" s="53">
        <f t="shared" si="32"/>
        <v>0.19094349722733242</v>
      </c>
      <c r="U214" s="49">
        <f t="shared" si="33"/>
        <v>8.8333333333333339</v>
      </c>
      <c r="V214" s="49">
        <f t="shared" si="34"/>
        <v>1.0101994803367265</v>
      </c>
      <c r="W214" s="49">
        <f t="shared" si="35"/>
        <v>1.0101994803367265</v>
      </c>
    </row>
    <row r="215" spans="11:23">
      <c r="K215" s="51">
        <v>21.3</v>
      </c>
      <c r="L215" s="22">
        <f t="shared" si="29"/>
        <v>21.813349771423628</v>
      </c>
      <c r="M215" s="22">
        <f t="shared" si="36"/>
        <v>0.99980103147848354</v>
      </c>
      <c r="Q215" s="55">
        <f t="shared" si="30"/>
        <v>0.53589300235777948</v>
      </c>
      <c r="R215" s="49">
        <f t="shared" si="31"/>
        <v>3.1736101022606089</v>
      </c>
      <c r="S215" s="52">
        <f>IF(K215=0,C243,(1/$C$59)*LN(1+$C$59/$C$58/(RodR+ABS(Calculations!K215-RodR))))</f>
        <v>0.16885911787842339</v>
      </c>
      <c r="T215" s="53">
        <f t="shared" si="32"/>
        <v>0.19000276560151083</v>
      </c>
      <c r="U215" s="49">
        <f t="shared" si="33"/>
        <v>8.875</v>
      </c>
      <c r="V215" s="49">
        <f t="shared" si="34"/>
        <v>1.0101994803367265</v>
      </c>
      <c r="W215" s="49">
        <f t="shared" si="35"/>
        <v>1.0101994803367265</v>
      </c>
    </row>
    <row r="216" spans="11:23">
      <c r="K216" s="51">
        <v>21.4</v>
      </c>
      <c r="L216" s="22">
        <f t="shared" si="29"/>
        <v>21.718176202037828</v>
      </c>
      <c r="M216" s="22">
        <f t="shared" si="36"/>
        <v>0.99088183677924846</v>
      </c>
      <c r="Q216" s="55">
        <f t="shared" si="30"/>
        <v>0.53355485391301016</v>
      </c>
      <c r="R216" s="49">
        <f t="shared" si="31"/>
        <v>3.1736101022606089</v>
      </c>
      <c r="S216" s="52">
        <f>IF(K216=0,C244,(1/$C$59)*LN(1+$C$59/$C$58/(RodR+ABS(Calculations!K216-RodR))))</f>
        <v>0.16812237065068303</v>
      </c>
      <c r="T216" s="53">
        <f t="shared" si="32"/>
        <v>0.18907126500218405</v>
      </c>
      <c r="U216" s="49">
        <f t="shared" si="33"/>
        <v>8.9166666666666661</v>
      </c>
      <c r="V216" s="49">
        <f t="shared" si="34"/>
        <v>1.0101994803367265</v>
      </c>
      <c r="W216" s="49">
        <f t="shared" si="35"/>
        <v>1.0101994803367265</v>
      </c>
    </row>
    <row r="217" spans="11:23">
      <c r="K217" s="51">
        <v>21.5</v>
      </c>
      <c r="L217" s="22">
        <f t="shared" si="29"/>
        <v>21.623830842131252</v>
      </c>
      <c r="M217" s="22">
        <f t="shared" si="36"/>
        <v>0.98208167987369777</v>
      </c>
      <c r="Q217" s="55">
        <f t="shared" si="30"/>
        <v>0.53123705225903883</v>
      </c>
      <c r="R217" s="49">
        <f t="shared" si="31"/>
        <v>3.1736101022606089</v>
      </c>
      <c r="S217" s="52">
        <f>IF(K217=0,C245,(1/$C$59)*LN(1+$C$59/$C$58/(RodR+ABS(Calculations!K217-RodR))))</f>
        <v>0.16739203466759539</v>
      </c>
      <c r="T217" s="53">
        <f t="shared" si="32"/>
        <v>0.18814886012115833</v>
      </c>
      <c r="U217" s="49">
        <f t="shared" si="33"/>
        <v>8.9583333333333339</v>
      </c>
      <c r="V217" s="49">
        <f t="shared" si="34"/>
        <v>1.0101994803367265</v>
      </c>
      <c r="W217" s="49">
        <f t="shared" si="35"/>
        <v>1.0101994803367265</v>
      </c>
    </row>
    <row r="218" spans="11:23">
      <c r="K218" s="51">
        <v>21.6</v>
      </c>
      <c r="L218" s="22">
        <f t="shared" si="29"/>
        <v>21.530302910868482</v>
      </c>
      <c r="M218" s="22">
        <f t="shared" si="36"/>
        <v>0.97339844808081821</v>
      </c>
      <c r="Q218" s="55">
        <f t="shared" si="30"/>
        <v>0.52893933254088821</v>
      </c>
      <c r="R218" s="49">
        <f t="shared" si="31"/>
        <v>3.1736101022606089</v>
      </c>
      <c r="S218" s="52">
        <f>IF(K218=0,C246,(1/$C$59)*LN(1+$C$59/$C$58/(RodR+ABS(Calculations!K218-RodR))))</f>
        <v>0.16666802647373632</v>
      </c>
      <c r="T218" s="53">
        <f t="shared" si="32"/>
        <v>0.18723541828378276</v>
      </c>
      <c r="U218" s="49">
        <f t="shared" si="33"/>
        <v>9.0000000000000018</v>
      </c>
      <c r="V218" s="49">
        <f t="shared" si="34"/>
        <v>1.0101994803367265</v>
      </c>
      <c r="W218" s="49">
        <f t="shared" si="35"/>
        <v>1.0101994803367265</v>
      </c>
    </row>
    <row r="219" spans="11:23">
      <c r="K219" s="51">
        <v>21.7</v>
      </c>
      <c r="L219" s="22">
        <f t="shared" si="29"/>
        <v>21.43758181400775</v>
      </c>
      <c r="M219" s="22">
        <f t="shared" si="36"/>
        <v>0.96483007546485666</v>
      </c>
      <c r="Q219" s="55">
        <f t="shared" si="30"/>
        <v>0.52666143448766489</v>
      </c>
      <c r="R219" s="49">
        <f t="shared" si="31"/>
        <v>3.1736101022606089</v>
      </c>
      <c r="S219" s="52">
        <f>IF(K219=0,C247,(1/$C$59)*LN(1+$C$59/$C$58/(RodR+ABS(Calculations!K219-RodR))))</f>
        <v>0.16595026405811988</v>
      </c>
      <c r="T219" s="53">
        <f t="shared" si="32"/>
        <v>0.18633080938514196</v>
      </c>
      <c r="U219" s="49">
        <f t="shared" si="33"/>
        <v>9.0416666666666661</v>
      </c>
      <c r="V219" s="49">
        <f t="shared" si="34"/>
        <v>1.0101994803367265</v>
      </c>
      <c r="W219" s="49">
        <f t="shared" si="35"/>
        <v>1.0101994803367265</v>
      </c>
    </row>
    <row r="220" spans="11:23">
      <c r="K220" s="51">
        <v>21.8</v>
      </c>
      <c r="L220" s="22">
        <f t="shared" si="29"/>
        <v>21.345657139875073</v>
      </c>
      <c r="M220" s="22">
        <f t="shared" si="36"/>
        <v>0.95637454159754043</v>
      </c>
      <c r="Q220" s="55">
        <f t="shared" si="30"/>
        <v>0.52440310231365572</v>
      </c>
      <c r="R220" s="49">
        <f t="shared" si="31"/>
        <v>3.1736101022606089</v>
      </c>
      <c r="S220" s="52">
        <f>IF(K220=0,C248,(1/$C$59)*LN(1+$C$59/$C$58/(RodR+ABS(Calculations!K220-RodR))))</f>
        <v>0.16523866682303404</v>
      </c>
      <c r="T220" s="53">
        <f t="shared" si="32"/>
        <v>0.18543490582809458</v>
      </c>
      <c r="U220" s="49">
        <f t="shared" si="33"/>
        <v>9.0833333333333339</v>
      </c>
      <c r="V220" s="49">
        <f t="shared" si="34"/>
        <v>1.0101994803367265</v>
      </c>
      <c r="W220" s="49">
        <f t="shared" si="35"/>
        <v>1.0101994803367265</v>
      </c>
    </row>
    <row r="221" spans="11:23">
      <c r="K221" s="51">
        <v>21.9</v>
      </c>
      <c r="L221" s="22">
        <f t="shared" si="29"/>
        <v>21.25451865544262</v>
      </c>
      <c r="M221" s="22">
        <f t="shared" si="36"/>
        <v>0.94802987035835429</v>
      </c>
      <c r="Q221" s="55">
        <f t="shared" si="30"/>
        <v>0.52216408462198383</v>
      </c>
      <c r="R221" s="49">
        <f t="shared" si="31"/>
        <v>3.1736101022606089</v>
      </c>
      <c r="S221" s="52">
        <f>IF(K221=0,C249,(1/$C$59)*LN(1+$C$59/$C$58/(RodR+ABS(Calculations!K221-RodR))))</f>
        <v>0.16453315555368275</v>
      </c>
      <c r="T221" s="53">
        <f t="shared" si="32"/>
        <v>0.18454758246309955</v>
      </c>
      <c r="U221" s="49">
        <f t="shared" si="33"/>
        <v>9.125</v>
      </c>
      <c r="V221" s="49">
        <f t="shared" si="34"/>
        <v>1.0101994803367265</v>
      </c>
      <c r="W221" s="49">
        <f t="shared" si="35"/>
        <v>1.0101994803367265</v>
      </c>
    </row>
    <row r="222" spans="11:23">
      <c r="K222" s="51">
        <v>22</v>
      </c>
      <c r="L222" s="22">
        <f t="shared" si="29"/>
        <v>21.164156302507674</v>
      </c>
      <c r="M222" s="22">
        <f t="shared" si="36"/>
        <v>0.93979412877183677</v>
      </c>
      <c r="Q222" s="55">
        <f t="shared" si="30"/>
        <v>0.51994413431073638</v>
      </c>
      <c r="R222" s="49">
        <f t="shared" si="31"/>
        <v>3.1736101022606089</v>
      </c>
      <c r="S222" s="52">
        <f>IF(K222=0,C250,(1/$C$59)*LN(1+$C$59/$C$58/(RodR+ABS(Calculations!K222-RodR))))</f>
        <v>0.16383365238860709</v>
      </c>
      <c r="T222" s="53">
        <f t="shared" si="32"/>
        <v>0.18366871652976668</v>
      </c>
      <c r="U222" s="49">
        <f t="shared" si="33"/>
        <v>9.1666666666666679</v>
      </c>
      <c r="V222" s="49">
        <f t="shared" si="34"/>
        <v>1.0101994803367265</v>
      </c>
      <c r="W222" s="49">
        <f t="shared" si="35"/>
        <v>1.0101994803367265</v>
      </c>
    </row>
    <row r="223" spans="11:23">
      <c r="K223" s="51">
        <v>22.1</v>
      </c>
      <c r="L223" s="22">
        <f t="shared" si="29"/>
        <v>21.074560193969656</v>
      </c>
      <c r="M223" s="22">
        <f t="shared" si="36"/>
        <v>0.93166542587980672</v>
      </c>
      <c r="Q223" s="55">
        <f t="shared" si="30"/>
        <v>0.51774300848150168</v>
      </c>
      <c r="R223" s="49">
        <f t="shared" si="31"/>
        <v>3.1736101022606089</v>
      </c>
      <c r="S223" s="52">
        <f>IF(K223=0,C251,(1/$C$59)*LN(1+$C$59/$C$58/(RodR+ABS(Calculations!K223-RodR))))</f>
        <v>0.1631400807908652</v>
      </c>
      <c r="T223" s="53">
        <f t="shared" si="32"/>
        <v>0.18279818760007391</v>
      </c>
      <c r="U223" s="49">
        <f t="shared" si="33"/>
        <v>9.2083333333333339</v>
      </c>
      <c r="V223" s="49">
        <f t="shared" si="34"/>
        <v>1.0101994803367265</v>
      </c>
      <c r="W223" s="49">
        <f t="shared" si="35"/>
        <v>1.0101994803367265</v>
      </c>
    </row>
    <row r="224" spans="11:23">
      <c r="K224" s="51">
        <v>22.2</v>
      </c>
      <c r="L224" s="22">
        <f t="shared" si="29"/>
        <v>20.985720610201636</v>
      </c>
      <c r="M224" s="22">
        <f t="shared" si="36"/>
        <v>0.92364191164869425</v>
      </c>
      <c r="Q224" s="55">
        <f t="shared" si="30"/>
        <v>0.51556046835022717</v>
      </c>
      <c r="R224" s="49">
        <f t="shared" si="31"/>
        <v>3.1736101022606089</v>
      </c>
      <c r="S224" s="52">
        <f>IF(K224=0,C252,(1/$C$59)*LN(1+$C$59/$C$58/(RodR+ABS(Calculations!K224-RodR))))</f>
        <v>0.16245236551994396</v>
      </c>
      <c r="T224" s="53">
        <f t="shared" si="32"/>
        <v>0.18193587752320101</v>
      </c>
      <c r="U224" s="49">
        <f t="shared" si="33"/>
        <v>9.25</v>
      </c>
      <c r="V224" s="49">
        <f t="shared" si="34"/>
        <v>1.0101994803367265</v>
      </c>
      <c r="W224" s="49">
        <f t="shared" si="35"/>
        <v>1.0101994803367265</v>
      </c>
    </row>
    <row r="225" spans="11:23">
      <c r="K225" s="51">
        <v>22.3</v>
      </c>
      <c r="L225" s="22">
        <f t="shared" si="29"/>
        <v>20.897627995514345</v>
      </c>
      <c r="M225" s="22">
        <f t="shared" si="36"/>
        <v>0.91572177590928305</v>
      </c>
      <c r="Q225" s="55">
        <f t="shared" si="30"/>
        <v>0.51339627916035024</v>
      </c>
      <c r="R225" s="49">
        <f t="shared" si="31"/>
        <v>3.1736101022606089</v>
      </c>
      <c r="S225" s="52">
        <f>IF(K225=0,C253,(1/$C$59)*LN(1+$C$59/$C$58/(RodR+ABS(Calculations!K225-RodR))))</f>
        <v>0.16177043260438659</v>
      </c>
      <c r="T225" s="53">
        <f t="shared" si="32"/>
        <v>0.18108167037192002</v>
      </c>
      <c r="U225" s="49">
        <f t="shared" si="33"/>
        <v>9.2916666666666679</v>
      </c>
      <c r="V225" s="49">
        <f t="shared" si="34"/>
        <v>1.0101994803367265</v>
      </c>
      <c r="W225" s="49">
        <f t="shared" si="35"/>
        <v>1.0101994803367265</v>
      </c>
    </row>
    <row r="226" spans="11:23">
      <c r="K226" s="51">
        <v>22.4</v>
      </c>
      <c r="L226" s="22">
        <f t="shared" si="29"/>
        <v>20.810272954709212</v>
      </c>
      <c r="M226" s="22">
        <f t="shared" si="36"/>
        <v>0.90790324732861549</v>
      </c>
      <c r="Q226" s="55">
        <f t="shared" si="30"/>
        <v>0.51125021009811589</v>
      </c>
      <c r="R226" s="49">
        <f t="shared" si="31"/>
        <v>3.1736101022606089</v>
      </c>
      <c r="S226" s="52">
        <f>IF(K226=0,C254,(1/$C$59)*LN(1+$C$59/$C$58/(RodR+ABS(Calculations!K226-RodR))))</f>
        <v>0.16109420931510926</v>
      </c>
      <c r="T226" s="53">
        <f t="shared" si="32"/>
        <v>0.18023545239049379</v>
      </c>
      <c r="U226" s="49">
        <f t="shared" si="33"/>
        <v>9.3333333333333339</v>
      </c>
      <c r="V226" s="49">
        <f t="shared" si="34"/>
        <v>1.0101994803367265</v>
      </c>
      <c r="W226" s="49">
        <f t="shared" si="35"/>
        <v>1.0101994803367265</v>
      </c>
    </row>
    <row r="227" spans="11:23">
      <c r="K227" s="51">
        <v>22.5</v>
      </c>
      <c r="L227" s="22">
        <f t="shared" si="29"/>
        <v>20.723646249718314</v>
      </c>
      <c r="M227" s="22">
        <f t="shared" si="36"/>
        <v>0.90018459241293769</v>
      </c>
      <c r="Q227" s="55">
        <f t="shared" si="30"/>
        <v>0.50912203421002966</v>
      </c>
      <c r="R227" s="49">
        <f t="shared" si="31"/>
        <v>3.1736101022606089</v>
      </c>
      <c r="S227" s="52">
        <f>IF(K227=0,C255,(1/$C$59)*LN(1+$C$59/$C$58/(RodR+ABS(Calculations!K227-RodR))))</f>
        <v>0.16042362413939085</v>
      </c>
      <c r="T227" s="53">
        <f t="shared" si="32"/>
        <v>0.17939711194403668</v>
      </c>
      <c r="U227" s="49">
        <f t="shared" si="33"/>
        <v>9.375</v>
      </c>
      <c r="V227" s="49">
        <f t="shared" si="34"/>
        <v>1.0101994803367265</v>
      </c>
      <c r="W227" s="49">
        <f t="shared" si="35"/>
        <v>1.0101994803367265</v>
      </c>
    </row>
    <row r="228" spans="11:23">
      <c r="K228" s="51">
        <v>22.6</v>
      </c>
      <c r="L228" s="22">
        <f t="shared" si="29"/>
        <v>20.637738796328424</v>
      </c>
      <c r="M228" s="22">
        <f t="shared" si="36"/>
        <v>0.89256411454005757</v>
      </c>
      <c r="Q228" s="55">
        <f t="shared" si="30"/>
        <v>0.50701152832237695</v>
      </c>
      <c r="R228" s="49">
        <f t="shared" si="31"/>
        <v>3.1736101022606089</v>
      </c>
      <c r="S228" s="52">
        <f>IF(K228=0,C256,(1/$C$59)*LN(1+$C$59/$C$58/(RodR+ABS(Calculations!K228-RodR))))</f>
        <v>0.15975860675551329</v>
      </c>
      <c r="T228" s="53">
        <f t="shared" si="32"/>
        <v>0.17856653946928314</v>
      </c>
      <c r="U228" s="49">
        <f t="shared" si="33"/>
        <v>9.4166666666666679</v>
      </c>
      <c r="V228" s="49">
        <f t="shared" si="34"/>
        <v>1.0101994803367265</v>
      </c>
      <c r="W228" s="49">
        <f t="shared" si="35"/>
        <v>1.0101994803367265</v>
      </c>
    </row>
    <row r="229" spans="11:23">
      <c r="K229" s="51">
        <v>22.7</v>
      </c>
      <c r="L229" s="22">
        <f t="shared" si="29"/>
        <v>20.552541660986805</v>
      </c>
      <c r="M229" s="22">
        <f t="shared" si="36"/>
        <v>0.8850401530209453</v>
      </c>
      <c r="Q229" s="55">
        <f t="shared" si="30"/>
        <v>0.50491847296274961</v>
      </c>
      <c r="R229" s="49">
        <f t="shared" si="31"/>
        <v>3.1736101022606089</v>
      </c>
      <c r="S229" s="52">
        <f>IF(K229=0,C257,(1/$C$59)*LN(1+$C$59/$C$58/(RodR+ABS(Calculations!K229-RodR))))</f>
        <v>0.15909908800803502</v>
      </c>
      <c r="T229" s="53">
        <f t="shared" si="32"/>
        <v>0.17774362742672442</v>
      </c>
      <c r="U229" s="49">
        <f t="shared" si="33"/>
        <v>9.4583333333333339</v>
      </c>
      <c r="V229" s="49">
        <f t="shared" si="34"/>
        <v>1.0101994803367265</v>
      </c>
      <c r="W229" s="49">
        <f t="shared" si="35"/>
        <v>1.0101994803367265</v>
      </c>
    </row>
    <row r="230" spans="11:23">
      <c r="K230" s="51">
        <v>22.8</v>
      </c>
      <c r="L230" s="22">
        <f t="shared" si="29"/>
        <v>20.468046057686397</v>
      </c>
      <c r="M230" s="22">
        <f t="shared" si="36"/>
        <v>0.87761108218867534</v>
      </c>
      <c r="Q230" s="55">
        <f t="shared" si="30"/>
        <v>0.50284265228352476</v>
      </c>
      <c r="R230" s="49">
        <f t="shared" si="31"/>
        <v>3.1736101022606089</v>
      </c>
      <c r="S230" s="52">
        <f>IF(K230=0,C258,(1/$C$59)*LN(1+$C$59/$C$58/(RodR+ABS(Calculations!K230-RodR))))</f>
        <v>0.15844499988367902</v>
      </c>
      <c r="T230" s="53">
        <f t="shared" si="32"/>
        <v>0.17692827025406668</v>
      </c>
      <c r="U230" s="49">
        <f t="shared" si="33"/>
        <v>9.5</v>
      </c>
      <c r="V230" s="49">
        <f t="shared" si="34"/>
        <v>1.0101994803367265</v>
      </c>
      <c r="W230" s="49">
        <f t="shared" si="35"/>
        <v>1.0101994803367265</v>
      </c>
    </row>
    <row r="231" spans="11:23">
      <c r="K231" s="51">
        <v>22.9</v>
      </c>
      <c r="L231" s="22">
        <f t="shared" si="29"/>
        <v>20.384243344928016</v>
      </c>
      <c r="M231" s="22">
        <f t="shared" si="36"/>
        <v>0.87027531051460372</v>
      </c>
      <c r="Q231" s="55">
        <f t="shared" si="30"/>
        <v>0.50078385398723335</v>
      </c>
      <c r="R231" s="49">
        <f t="shared" si="31"/>
        <v>3.1736101022606089</v>
      </c>
      <c r="S231" s="52">
        <f>IF(K231=0,C259,(1/$C$59)*LN(1+$C$59/$C$58/(RodR+ABS(Calculations!K231-RodR))))</f>
        <v>0.15779627548781677</v>
      </c>
      <c r="T231" s="53">
        <f t="shared" si="32"/>
        <v>0.17612036432096745</v>
      </c>
      <c r="U231" s="49">
        <f t="shared" si="33"/>
        <v>9.5416666666666661</v>
      </c>
      <c r="V231" s="49">
        <f t="shared" si="34"/>
        <v>1.0101994803367265</v>
      </c>
      <c r="W231" s="49">
        <f t="shared" si="35"/>
        <v>1.0101994803367265</v>
      </c>
    </row>
    <row r="232" spans="11:23">
      <c r="K232" s="51">
        <v>23</v>
      </c>
      <c r="L232" s="22">
        <f t="shared" si="29"/>
        <v>20.301125022757468</v>
      </c>
      <c r="M232" s="22">
        <f t="shared" si="36"/>
        <v>0.86303127975020644</v>
      </c>
      <c r="Q232" s="55">
        <f t="shared" si="30"/>
        <v>0.49874186925377118</v>
      </c>
      <c r="R232" s="49">
        <f t="shared" si="31"/>
        <v>3.1736101022606089</v>
      </c>
      <c r="S232" s="52">
        <f>IF(K232=0,C260,(1/$C$59)*LN(1+$C$59/$C$58/(RodR+ABS(Calculations!K232-RodR))))</f>
        <v>0.15715284902153231</v>
      </c>
      <c r="T232" s="53">
        <f t="shared" si="32"/>
        <v>0.17531980788501275</v>
      </c>
      <c r="U232" s="49">
        <f t="shared" si="33"/>
        <v>9.5833333333333339</v>
      </c>
      <c r="V232" s="49">
        <f t="shared" si="34"/>
        <v>1.0101994803367265</v>
      </c>
      <c r="W232" s="49">
        <f t="shared" si="35"/>
        <v>1.0101994803367265</v>
      </c>
    </row>
    <row r="233" spans="11:23">
      <c r="K233" s="51">
        <v>23.1</v>
      </c>
      <c r="L233" s="22">
        <f t="shared" si="29"/>
        <v>20.218682729875255</v>
      </c>
      <c r="M233" s="22">
        <f t="shared" si="36"/>
        <v>0.85587746409440157</v>
      </c>
      <c r="Q233" s="55">
        <f t="shared" si="30"/>
        <v>0.49671649266939227</v>
      </c>
      <c r="R233" s="49">
        <f t="shared" si="31"/>
        <v>3.1736101022606089</v>
      </c>
      <c r="S233" s="52">
        <f>IF(K233=0,C261,(1/$C$59)*LN(1+$C$59/$C$58/(RodR+ABS(Calculations!K233-RodR))))</f>
        <v>0.15651465575924839</v>
      </c>
      <c r="T233" s="53">
        <f t="shared" si="32"/>
        <v>0.17452650104889078</v>
      </c>
      <c r="U233" s="49">
        <f t="shared" si="33"/>
        <v>9.6250000000000018</v>
      </c>
      <c r="V233" s="49">
        <f t="shared" si="34"/>
        <v>1.0101994803367265</v>
      </c>
      <c r="W233" s="49">
        <f t="shared" si="35"/>
        <v>1.0101994803367265</v>
      </c>
    </row>
    <row r="234" spans="11:23">
      <c r="K234" s="51">
        <v>23.2</v>
      </c>
      <c r="L234" s="22">
        <f t="shared" si="29"/>
        <v>20.136908240817093</v>
      </c>
      <c r="M234" s="22">
        <f t="shared" si="36"/>
        <v>0.84881236938454308</v>
      </c>
      <c r="Q234" s="55">
        <f t="shared" si="30"/>
        <v>0.49470752215744179</v>
      </c>
      <c r="R234" s="49">
        <f t="shared" si="31"/>
        <v>3.1736101022606089</v>
      </c>
      <c r="S234" s="52">
        <f>IF(K234=0,C262,(1/$C$59)*LN(1+$C$59/$C$58/(RodR+ABS(Calculations!K234-RodR))))</f>
        <v>0.15588163202690034</v>
      </c>
      <c r="T234" s="53">
        <f t="shared" si="32"/>
        <v>0.17374034571872748</v>
      </c>
      <c r="U234" s="49">
        <f t="shared" si="33"/>
        <v>9.6666666666666661</v>
      </c>
      <c r="V234" s="49">
        <f t="shared" si="34"/>
        <v>1.0101994803367265</v>
      </c>
      <c r="W234" s="49">
        <f t="shared" si="35"/>
        <v>1.0101994803367265</v>
      </c>
    </row>
    <row r="235" spans="11:23">
      <c r="K235" s="51">
        <v>23.3</v>
      </c>
      <c r="L235" s="22">
        <f t="shared" si="29"/>
        <v>20.055793463202857</v>
      </c>
      <c r="M235" s="22">
        <f t="shared" si="36"/>
        <v>0.84183453231148775</v>
      </c>
      <c r="Q235" s="55">
        <f t="shared" si="30"/>
        <v>0.4927147589107706</v>
      </c>
      <c r="R235" s="49">
        <f t="shared" si="31"/>
        <v>3.1736101022606089</v>
      </c>
      <c r="S235" s="52">
        <f>IF(K235=0,C263,(1/$C$59)*LN(1+$C$59/$C$58/(RodR+ABS(Calculations!K235-RodR))))</f>
        <v>0.15525371518064007</v>
      </c>
      <c r="T235" s="53">
        <f t="shared" si="32"/>
        <v>0.17296124556355047</v>
      </c>
      <c r="U235" s="49">
        <f t="shared" si="33"/>
        <v>9.7083333333333339</v>
      </c>
      <c r="V235" s="49">
        <f t="shared" si="34"/>
        <v>1.0101994803367265</v>
      </c>
      <c r="W235" s="49">
        <f t="shared" si="35"/>
        <v>1.0101994803367265</v>
      </c>
    </row>
    <row r="236" spans="11:23">
      <c r="K236" s="51">
        <v>23.4</v>
      </c>
      <c r="L236" s="22">
        <f t="shared" si="29"/>
        <v>19.975330435052303</v>
      </c>
      <c r="M236" s="22">
        <f t="shared" si="36"/>
        <v>0.83494251965690935</v>
      </c>
      <c r="Q236" s="55">
        <f t="shared" si="30"/>
        <v>0.49073800732578998</v>
      </c>
      <c r="R236" s="49">
        <f t="shared" si="31"/>
        <v>3.1736101022606089</v>
      </c>
      <c r="S236" s="52">
        <f>IF(K236=0,C264,(1/$C$59)*LN(1+$C$59/$C$58/(RodR+ABS(Calculations!K236-RodR))))</f>
        <v>0.1546308435860568</v>
      </c>
      <c r="T236" s="53">
        <f t="shared" si="32"/>
        <v>0.1721891059758357</v>
      </c>
      <c r="U236" s="49">
        <f t="shared" si="33"/>
        <v>9.75</v>
      </c>
      <c r="V236" s="49">
        <f t="shared" si="34"/>
        <v>1.0101994803367265</v>
      </c>
      <c r="W236" s="49">
        <f t="shared" si="35"/>
        <v>1.0101994803367265</v>
      </c>
    </row>
    <row r="237" spans="11:23">
      <c r="K237" s="51">
        <v>23.5</v>
      </c>
      <c r="L237" s="22">
        <f t="shared" si="29"/>
        <v>19.895511322165472</v>
      </c>
      <c r="M237" s="22">
        <f t="shared" si="36"/>
        <v>0.82813492755284202</v>
      </c>
      <c r="Q237" s="55">
        <f t="shared" si="30"/>
        <v>0.48877707493811545</v>
      </c>
      <c r="R237" s="49">
        <f t="shared" si="31"/>
        <v>3.1736101022606089</v>
      </c>
      <c r="S237" s="52">
        <f>IF(K237=0,C265,(1/$C$59)*LN(1+$C$59/$C$58/(RodR+ABS(Calculations!K237-RodR))))</f>
        <v>0.15401295659789851</v>
      </c>
      <c r="T237" s="53">
        <f t="shared" si="32"/>
        <v>0.17142383403311315</v>
      </c>
      <c r="U237" s="49">
        <f t="shared" si="33"/>
        <v>9.7916666666666679</v>
      </c>
      <c r="V237" s="49">
        <f t="shared" si="34"/>
        <v>1.0101994803367265</v>
      </c>
      <c r="W237" s="49">
        <f t="shared" si="35"/>
        <v>1.0101994803367265</v>
      </c>
    </row>
    <row r="238" spans="11:23">
      <c r="K238" s="51">
        <v>23.6</v>
      </c>
      <c r="L238" s="22">
        <f t="shared" si="29"/>
        <v>19.816328415566367</v>
      </c>
      <c r="M238" s="22">
        <f t="shared" si="36"/>
        <v>0.82141038076205675</v>
      </c>
      <c r="Q238" s="55">
        <f t="shared" si="30"/>
        <v>0.48683177235976499</v>
      </c>
      <c r="R238" s="49">
        <f t="shared" si="31"/>
        <v>3.1736101022606089</v>
      </c>
      <c r="S238" s="52">
        <f>IF(K238=0,C266,(1/$C$59)*LN(1+$C$59/$C$58/(RodR+ABS(Calculations!K238-RodR))))</f>
        <v>0.15339999454028319</v>
      </c>
      <c r="T238" s="53">
        <f t="shared" si="32"/>
        <v>0.17066533846059695</v>
      </c>
      <c r="U238" s="49">
        <f t="shared" si="33"/>
        <v>9.8333333333333339</v>
      </c>
      <c r="V238" s="49">
        <f t="shared" si="34"/>
        <v>1.0101994803367265</v>
      </c>
      <c r="W238" s="49">
        <f t="shared" si="35"/>
        <v>1.0101994803367265</v>
      </c>
    </row>
    <row r="239" spans="11:23">
      <c r="K239" s="51">
        <v>23.7</v>
      </c>
      <c r="L239" s="22">
        <f t="shared" si="29"/>
        <v>19.737774129007406</v>
      </c>
      <c r="M239" s="22">
        <f t="shared" si="36"/>
        <v>0.814767531979399</v>
      </c>
      <c r="Q239" s="55">
        <f t="shared" si="30"/>
        <v>0.48490191321785076</v>
      </c>
      <c r="R239" s="49">
        <f t="shared" si="31"/>
        <v>3.1736101022606089</v>
      </c>
      <c r="S239" s="52">
        <f>IF(K239=0,C267,(1/$C$59)*LN(1+$C$59/$C$58/(RodR+ABS(Calculations!K239-RodR))))</f>
        <v>0.15279189868738066</v>
      </c>
      <c r="T239" s="53">
        <f t="shared" si="32"/>
        <v>0.1699135295948023</v>
      </c>
      <c r="U239" s="49">
        <f t="shared" si="33"/>
        <v>9.875</v>
      </c>
      <c r="V239" s="49">
        <f t="shared" si="34"/>
        <v>1.0101994803367265</v>
      </c>
      <c r="W239" s="49">
        <f t="shared" si="35"/>
        <v>1.0101994803367265</v>
      </c>
    </row>
    <row r="240" spans="11:23">
      <c r="K240" s="51">
        <v>23.8</v>
      </c>
      <c r="L240" s="22">
        <f t="shared" si="29"/>
        <v>19.659840996533802</v>
      </c>
      <c r="M240" s="22">
        <f t="shared" si="36"/>
        <v>0.80820506115259505</v>
      </c>
      <c r="Q240" s="55">
        <f t="shared" si="30"/>
        <v>0.48298731409474227</v>
      </c>
      <c r="R240" s="49">
        <f t="shared" si="31"/>
        <v>3.1736101022606089</v>
      </c>
      <c r="S240" s="52">
        <f>IF(K240=0,C268,(1/$C$59)*LN(1+$C$59/$C$58/(RodR+ABS(Calculations!K240-RodR))))</f>
        <v>0.15218861124455815</v>
      </c>
      <c r="T240" s="53">
        <f t="shared" si="32"/>
        <v>0.1691683193481231</v>
      </c>
      <c r="U240" s="49">
        <f t="shared" si="33"/>
        <v>9.9166666666666679</v>
      </c>
      <c r="V240" s="49">
        <f t="shared" si="34"/>
        <v>1.0101994803367265</v>
      </c>
      <c r="W240" s="49">
        <f t="shared" si="35"/>
        <v>1.0101994803367265</v>
      </c>
    </row>
    <row r="241" spans="11:23">
      <c r="K241" s="51">
        <v>23.9</v>
      </c>
      <c r="L241" s="22">
        <f t="shared" si="29"/>
        <v>19.582521670105418</v>
      </c>
      <c r="M241" s="22">
        <f t="shared" si="36"/>
        <v>0.80172167482259837</v>
      </c>
      <c r="Q241" s="55">
        <f t="shared" si="30"/>
        <v>0.48108779446964234</v>
      </c>
      <c r="R241" s="49">
        <f t="shared" si="31"/>
        <v>3.1736101022606089</v>
      </c>
      <c r="S241" s="52">
        <f>IF(K241=0,C269,(1/$C$59)*LN(1+$C$59/$C$58/(RodR+ABS(Calculations!K241-RodR))))</f>
        <v>0.1515900753299709</v>
      </c>
      <c r="T241" s="53">
        <f t="shared" si="32"/>
        <v>0.16842962117434548</v>
      </c>
      <c r="U241" s="49">
        <f t="shared" si="33"/>
        <v>9.9583333333333339</v>
      </c>
      <c r="V241" s="49">
        <f t="shared" si="34"/>
        <v>1.0101994803367265</v>
      </c>
      <c r="W241" s="49">
        <f t="shared" si="35"/>
        <v>1.0101994803367265</v>
      </c>
    </row>
    <row r="242" spans="11:23">
      <c r="K242" s="51">
        <v>24</v>
      </c>
      <c r="L242" s="22">
        <f t="shared" si="29"/>
        <v>19.505808917275267</v>
      </c>
      <c r="M242" s="22">
        <f t="shared" si="36"/>
        <v>0.79531610548220044</v>
      </c>
      <c r="Q242" s="55">
        <f t="shared" si="30"/>
        <v>0.47920317666155426</v>
      </c>
      <c r="R242" s="49">
        <f t="shared" si="31"/>
        <v>3.1736101022606089</v>
      </c>
      <c r="S242" s="52">
        <f>IF(K242=0,C270,(1/$C$59)*LN(1+$C$59/$C$58/(RodR+ABS(Calculations!K242-RodR))))</f>
        <v>0.15099623495659117</v>
      </c>
      <c r="T242" s="53">
        <f t="shared" si="32"/>
        <v>0.16769735003505643</v>
      </c>
      <c r="U242" s="49">
        <f t="shared" si="33"/>
        <v>10</v>
      </c>
      <c r="V242" s="49">
        <f t="shared" si="34"/>
        <v>1.0101994803367265</v>
      </c>
      <c r="W242" s="49">
        <f t="shared" si="35"/>
        <v>1.0101994803367265</v>
      </c>
    </row>
    <row r="243" spans="11:23">
      <c r="K243" s="51">
        <v>24.1</v>
      </c>
      <c r="L243" s="22">
        <f t="shared" si="29"/>
        <v>19.429695618922405</v>
      </c>
      <c r="M243" s="22">
        <f t="shared" si="36"/>
        <v>0.78898711095284924</v>
      </c>
      <c r="Q243" s="55">
        <f t="shared" si="30"/>
        <v>0.47733328577358514</v>
      </c>
      <c r="R243" s="49">
        <f t="shared" si="31"/>
        <v>3.1736101022606089</v>
      </c>
      <c r="S243" s="52">
        <f>IF(K243=0,C271,(1/$C$59)*LN(1+$C$59/$C$58/(RodR+ABS(Calculations!K243-RodR))))</f>
        <v>0.15040703501465844</v>
      </c>
      <c r="T243" s="53">
        <f t="shared" si="32"/>
        <v>0.16697142236693316</v>
      </c>
      <c r="U243" s="49">
        <f t="shared" si="33"/>
        <v>10.041666666666668</v>
      </c>
      <c r="V243" s="49">
        <f t="shared" si="34"/>
        <v>1.0101994803367265</v>
      </c>
      <c r="W243" s="49">
        <f t="shared" si="35"/>
        <v>1.0101994803367265</v>
      </c>
    </row>
    <row r="244" spans="11:23">
      <c r="K244" s="51">
        <v>24.2</v>
      </c>
      <c r="L244" s="22">
        <f t="shared" si="29"/>
        <v>19.354174767038163</v>
      </c>
      <c r="M244" s="22">
        <f t="shared" si="36"/>
        <v>0.78273347377892932</v>
      </c>
      <c r="Q244" s="55">
        <f t="shared" si="30"/>
        <v>0.47547794963855999</v>
      </c>
      <c r="R244" s="49">
        <f t="shared" si="31"/>
        <v>3.1736101022606089</v>
      </c>
      <c r="S244" s="52">
        <f>IF(K244=0,C272,(1/$C$59)*LN(1+$C$59/$C$58/(RodR+ABS(Calculations!K244-RodR))))</f>
        <v>0.14982242125454229</v>
      </c>
      <c r="T244" s="53">
        <f t="shared" si="32"/>
        <v>0.16625175604987819</v>
      </c>
      <c r="U244" s="49">
        <f t="shared" si="33"/>
        <v>10.083333333333334</v>
      </c>
      <c r="V244" s="49">
        <f t="shared" si="34"/>
        <v>1.0101994803367265</v>
      </c>
      <c r="W244" s="49">
        <f t="shared" si="35"/>
        <v>1.0101994803367265</v>
      </c>
    </row>
    <row r="245" spans="11:23">
      <c r="K245" s="51">
        <v>24.3</v>
      </c>
      <c r="L245" s="22">
        <f t="shared" si="29"/>
        <v>19.27923946256422</v>
      </c>
      <c r="M245" s="22">
        <f t="shared" si="36"/>
        <v>0.77655400063863667</v>
      </c>
      <c r="Q245" s="55">
        <f t="shared" si="30"/>
        <v>0.47363699876590937</v>
      </c>
      <c r="R245" s="49">
        <f t="shared" si="31"/>
        <v>3.1736101022606089</v>
      </c>
      <c r="S245" s="52">
        <f>IF(K245=0,C273,(1/$C$59)*LN(1+$C$59/$C$58/(RodR+ABS(Calculations!K245-RodR))))</f>
        <v>0.14924234027000696</v>
      </c>
      <c r="T245" s="53">
        <f t="shared" si="32"/>
        <v>0.16553827037597746</v>
      </c>
      <c r="U245" s="49">
        <f t="shared" si="33"/>
        <v>10.125</v>
      </c>
      <c r="V245" s="49">
        <f t="shared" si="34"/>
        <v>1.0101994803367265</v>
      </c>
      <c r="W245" s="49">
        <f t="shared" si="35"/>
        <v>1.0101994803367265</v>
      </c>
    </row>
    <row r="246" spans="11:23">
      <c r="K246" s="51">
        <v>24.4</v>
      </c>
      <c r="L246" s="22">
        <f t="shared" si="29"/>
        <v>19.204882913280805</v>
      </c>
      <c r="M246" s="22">
        <f t="shared" si="36"/>
        <v>0.77044752177149789</v>
      </c>
      <c r="Q246" s="55">
        <f t="shared" si="30"/>
        <v>0.47181026628978806</v>
      </c>
      <c r="R246" s="49">
        <f t="shared" si="31"/>
        <v>3.1736101022606089</v>
      </c>
      <c r="S246" s="52">
        <f>IF(K246=0,C274,(1/$C$59)*LN(1+$C$59/$C$58/(RodR+ABS(Calculations!K246-RodR))))</f>
        <v>0.14866673948186349</v>
      </c>
      <c r="T246" s="53">
        <f t="shared" si="32"/>
        <v>0.16483088601925758</v>
      </c>
      <c r="U246" s="49">
        <f t="shared" si="33"/>
        <v>10.166666666666666</v>
      </c>
      <c r="V246" s="49">
        <f t="shared" si="34"/>
        <v>1.0101994803367265</v>
      </c>
      <c r="W246" s="49">
        <f t="shared" si="35"/>
        <v>1.0101994803367265</v>
      </c>
    </row>
    <row r="247" spans="11:23">
      <c r="K247" s="51">
        <v>24.5</v>
      </c>
      <c r="L247" s="22">
        <f t="shared" si="29"/>
        <v>19.131098431744146</v>
      </c>
      <c r="M247" s="22">
        <f t="shared" si="36"/>
        <v>0.7644128904213261</v>
      </c>
      <c r="Q247" s="55">
        <f t="shared" si="30"/>
        <v>0.46999758791840412</v>
      </c>
      <c r="R247" s="49">
        <f t="shared" si="31"/>
        <v>3.1736101022606089</v>
      </c>
      <c r="S247" s="52">
        <f>IF(K247=0,C275,(1/$C$59)*LN(1+$C$59/$C$58/(RodR+ABS(Calculations!K247-RodR))))</f>
        <v>0.14809556712200342</v>
      </c>
      <c r="T247" s="53">
        <f t="shared" si="32"/>
        <v>0.164129525006217</v>
      </c>
      <c r="U247" s="49">
        <f t="shared" si="33"/>
        <v>10.208333333333334</v>
      </c>
      <c r="V247" s="49">
        <f t="shared" si="34"/>
        <v>1.0101994803367265</v>
      </c>
      <c r="W247" s="49">
        <f t="shared" si="35"/>
        <v>1.0101994803367265</v>
      </c>
    </row>
    <row r="248" spans="11:23">
      <c r="K248" s="51">
        <v>24.6</v>
      </c>
      <c r="L248" s="22">
        <f t="shared" si="29"/>
        <v>19.057879433271307</v>
      </c>
      <c r="M248" s="22">
        <f t="shared" si="36"/>
        <v>0.75844898229506086</v>
      </c>
      <c r="Q248" s="55">
        <f t="shared" si="30"/>
        <v>0.46819880188451207</v>
      </c>
      <c r="R248" s="49">
        <f t="shared" si="31"/>
        <v>3.1736101022606089</v>
      </c>
      <c r="S248" s="52">
        <f>IF(K248=0,C276,(1/$C$59)*LN(1+$C$59/$C$58/(RodR+ABS(Calculations!K248-RodR))))</f>
        <v>0.14752877221779928</v>
      </c>
      <c r="T248" s="53">
        <f t="shared" si="32"/>
        <v>0.16343411068710864</v>
      </c>
      <c r="U248" s="49">
        <f t="shared" si="33"/>
        <v>10.250000000000002</v>
      </c>
      <c r="V248" s="49">
        <f t="shared" si="34"/>
        <v>1.0101994803367265</v>
      </c>
      <c r="W248" s="49">
        <f t="shared" si="35"/>
        <v>1.0101994803367265</v>
      </c>
    </row>
    <row r="249" spans="11:23">
      <c r="K249" s="51">
        <v>24.7</v>
      </c>
      <c r="L249" s="22">
        <f t="shared" si="29"/>
        <v>18.98521943397164</v>
      </c>
      <c r="M249" s="22">
        <f t="shared" si="36"/>
        <v>0.75255469503576577</v>
      </c>
      <c r="Q249" s="55">
        <f t="shared" si="30"/>
        <v>0.46641374889705095</v>
      </c>
      <c r="R249" s="49">
        <f t="shared" si="31"/>
        <v>3.1736101022606089</v>
      </c>
      <c r="S249" s="52">
        <f>IF(K249=0,C277,(1/$C$59)*LN(1+$C$59/$C$58/(RodR+ABS(Calculations!K249-RodR))))</f>
        <v>0.14696630457686582</v>
      </c>
      <c r="T249" s="53">
        <f t="shared" si="32"/>
        <v>0.16274456770795129</v>
      </c>
      <c r="U249" s="49">
        <f t="shared" si="33"/>
        <v>10.291666666666666</v>
      </c>
      <c r="V249" s="49">
        <f t="shared" si="34"/>
        <v>1.0101994803367265</v>
      </c>
      <c r="W249" s="49">
        <f t="shared" si="35"/>
        <v>1.0101994803367265</v>
      </c>
    </row>
    <row r="250" spans="11:23">
      <c r="K250" s="51">
        <v>24.8</v>
      </c>
      <c r="L250" s="22">
        <f t="shared" si="29"/>
        <v>18.913112048823258</v>
      </c>
      <c r="M250" s="22">
        <f t="shared" si="36"/>
        <v>0.74672894771054388</v>
      </c>
      <c r="Q250" s="55">
        <f t="shared" si="30"/>
        <v>0.46464227209388903</v>
      </c>
      <c r="R250" s="49">
        <f t="shared" si="31"/>
        <v>3.1736101022606089</v>
      </c>
      <c r="S250" s="52">
        <f>IF(K250=0,C278,(1/$C$59)*LN(1+$C$59/$C$58/(RodR+ABS(Calculations!K250-RodR))))</f>
        <v>0.14640811477216989</v>
      </c>
      <c r="T250" s="53">
        <f t="shared" si="32"/>
        <v>0.16206082198324687</v>
      </c>
      <c r="U250" s="49">
        <f t="shared" si="33"/>
        <v>10.333333333333334</v>
      </c>
      <c r="V250" s="49">
        <f t="shared" si="34"/>
        <v>1.0101994803367265</v>
      </c>
      <c r="W250" s="49">
        <f t="shared" si="35"/>
        <v>1.0101994803367265</v>
      </c>
    </row>
    <row r="251" spans="11:23">
      <c r="K251" s="51">
        <v>24.9</v>
      </c>
      <c r="L251" s="22">
        <f t="shared" si="29"/>
        <v>18.841550989793451</v>
      </c>
      <c r="M251" s="22">
        <f t="shared" si="36"/>
        <v>0.74097068031196756</v>
      </c>
      <c r="Q251" s="55">
        <f t="shared" si="30"/>
        <v>0.46288421699564714</v>
      </c>
      <c r="R251" s="49">
        <f t="shared" si="31"/>
        <v>3.1736101022606089</v>
      </c>
      <c r="S251" s="52">
        <f>IF(K251=0,C279,(1/$C$59)*LN(1+$C$59/$C$58/(RodR+ABS(Calculations!K251-RodR))))</f>
        <v>0.14585415412748023</v>
      </c>
      <c r="T251" s="53">
        <f t="shared" si="32"/>
        <v>0.16138280066938993</v>
      </c>
      <c r="U251" s="49">
        <f t="shared" si="33"/>
        <v>10.375</v>
      </c>
      <c r="V251" s="49">
        <f t="shared" si="34"/>
        <v>1.0101994803367265</v>
      </c>
      <c r="W251" s="49">
        <f t="shared" si="35"/>
        <v>1.0101994803367265</v>
      </c>
    </row>
    <row r="252" spans="11:23">
      <c r="K252" s="51">
        <v>25</v>
      </c>
      <c r="L252" s="22">
        <f t="shared" si="29"/>
        <v>18.770530064001882</v>
      </c>
      <c r="M252" s="22">
        <f t="shared" si="36"/>
        <v>0.73527885327338538</v>
      </c>
      <c r="Q252" s="55">
        <f t="shared" si="30"/>
        <v>0.4611394314605739</v>
      </c>
      <c r="R252" s="49">
        <f t="shared" si="31"/>
        <v>3.1736101022606089</v>
      </c>
      <c r="S252" s="52">
        <f>IF(K252=0,C280,(1/$C$59)*LN(1+$C$59/$C$58/(RodR+ABS(Calculations!K252-RodR))))</f>
        <v>0.1453043747031488</v>
      </c>
      <c r="T252" s="53">
        <f t="shared" si="32"/>
        <v>0.16071043213873681</v>
      </c>
      <c r="U252" s="49">
        <f t="shared" si="33"/>
        <v>10.416666666666668</v>
      </c>
      <c r="V252" s="49">
        <f t="shared" si="34"/>
        <v>1.0101994803367265</v>
      </c>
      <c r="W252" s="49">
        <f t="shared" si="35"/>
        <v>1.0101994803367265</v>
      </c>
    </row>
    <row r="253" spans="11:23">
      <c r="K253" s="51">
        <v>25.1</v>
      </c>
      <c r="L253" s="22">
        <f t="shared" si="29"/>
        <v>18.700043171925483</v>
      </c>
      <c r="M253" s="22">
        <f t="shared" si="36"/>
        <v>0.72965244699692278</v>
      </c>
      <c r="Q253" s="55">
        <f t="shared" si="30"/>
        <v>0.459407765640445</v>
      </c>
      <c r="R253" s="49">
        <f t="shared" si="31"/>
        <v>3.1736101022606089</v>
      </c>
      <c r="S253" s="52">
        <f>IF(K253=0,C281,(1/$C$59)*LN(1+$C$59/$C$58/(RodR+ABS(Calculations!K253-RodR))))</f>
        <v>0.14475872928221464</v>
      </c>
      <c r="T253" s="53">
        <f t="shared" si="32"/>
        <v>0.16004364595432513</v>
      </c>
      <c r="U253" s="49">
        <f t="shared" si="33"/>
        <v>10.458333333333334</v>
      </c>
      <c r="V253" s="49">
        <f t="shared" si="34"/>
        <v>1.0101994803367265</v>
      </c>
      <c r="W253" s="49">
        <f t="shared" si="35"/>
        <v>1.0101994803367265</v>
      </c>
    </row>
    <row r="254" spans="11:23">
      <c r="K254" s="51">
        <v>25.2</v>
      </c>
      <c r="L254" s="22">
        <f t="shared" si="29"/>
        <v>18.630084305643681</v>
      </c>
      <c r="M254" s="22">
        <f t="shared" si="36"/>
        <v>0.72409046139448208</v>
      </c>
      <c r="Q254" s="55">
        <f t="shared" si="30"/>
        <v>0.45768907193745334</v>
      </c>
      <c r="R254" s="49">
        <f t="shared" si="31"/>
        <v>3.1736101022606089</v>
      </c>
      <c r="S254" s="52">
        <f>IF(K254=0,C282,(1/$C$59)*LN(1+$C$59/$C$58/(RodR+ABS(Calculations!K254-RodR))))</f>
        <v>0.14421717135682002</v>
      </c>
      <c r="T254" s="53">
        <f t="shared" si="32"/>
        <v>0.15938237284522508</v>
      </c>
      <c r="U254" s="49">
        <f t="shared" si="33"/>
        <v>10.5</v>
      </c>
      <c r="V254" s="49">
        <f t="shared" si="34"/>
        <v>1.0101994803367265</v>
      </c>
      <c r="W254" s="49">
        <f t="shared" si="35"/>
        <v>1.0101994803367265</v>
      </c>
    </row>
    <row r="255" spans="11:23">
      <c r="K255" s="51">
        <v>25.3</v>
      </c>
      <c r="L255" s="22">
        <f t="shared" si="29"/>
        <v>18.560647547123356</v>
      </c>
      <c r="M255" s="22">
        <f t="shared" si="36"/>
        <v>0.71859191544086443</v>
      </c>
      <c r="Q255" s="55">
        <f t="shared" si="30"/>
        <v>0.4559832049620749</v>
      </c>
      <c r="R255" s="49">
        <f t="shared" si="31"/>
        <v>3.1736101022606089</v>
      </c>
      <c r="S255" s="52">
        <f>IF(K255=0,C283,(1/$C$59)*LN(1+$C$59/$C$58/(RodR+ABS(Calculations!K255-RodR))))</f>
        <v>0.14367965511493405</v>
      </c>
      <c r="T255" s="53">
        <f t="shared" si="32"/>
        <v>0.15872654468249434</v>
      </c>
      <c r="U255" s="49">
        <f t="shared" si="33"/>
        <v>10.541666666666668</v>
      </c>
      <c r="V255" s="49">
        <f t="shared" si="34"/>
        <v>1.0101994803367265</v>
      </c>
      <c r="W255" s="49">
        <f t="shared" si="35"/>
        <v>1.0101994803367265</v>
      </c>
    </row>
    <row r="256" spans="11:23">
      <c r="K256" s="51">
        <v>25.4</v>
      </c>
      <c r="L256" s="22">
        <f t="shared" si="29"/>
        <v>18.491727066542087</v>
      </c>
      <c r="M256" s="22">
        <f t="shared" si="36"/>
        <v>0.71315584673871868</v>
      </c>
      <c r="Q256" s="55">
        <f t="shared" si="30"/>
        <v>0.45429002149187619</v>
      </c>
      <c r="R256" s="49">
        <f t="shared" si="31"/>
        <v>3.1736101022606089</v>
      </c>
      <c r="S256" s="52">
        <f>IF(K256=0,C284,(1/$C$59)*LN(1+$C$59/$C$58/(RodR+ABS(Calculations!K256-RodR))))</f>
        <v>0.14314613542737301</v>
      </c>
      <c r="T256" s="53">
        <f t="shared" si="32"/>
        <v>0.15807609445572945</v>
      </c>
      <c r="U256" s="49">
        <f t="shared" si="33"/>
        <v>10.583333333333334</v>
      </c>
      <c r="V256" s="49">
        <f t="shared" si="34"/>
        <v>1.0101994803367265</v>
      </c>
      <c r="W256" s="49">
        <f t="shared" si="35"/>
        <v>1.0101994803367265</v>
      </c>
    </row>
    <row r="257" spans="11:23">
      <c r="K257" s="51">
        <v>25.5</v>
      </c>
      <c r="L257" s="22">
        <f t="shared" si="29"/>
        <v>18.423317120648793</v>
      </c>
      <c r="M257" s="22">
        <f t="shared" si="36"/>
        <v>0.70778131109535281</v>
      </c>
      <c r="Q257" s="55">
        <f t="shared" si="30"/>
        <v>0.45260938043123922</v>
      </c>
      <c r="R257" s="49">
        <f t="shared" si="31"/>
        <v>3.1736101022606089</v>
      </c>
      <c r="S257" s="52">
        <f>IF(K257=0,C285,(1/$C$59)*LN(1+$C$59/$C$58/(RodR+ABS(Calculations!K257-RodR))))</f>
        <v>0.14261656783510959</v>
      </c>
      <c r="T257" s="53">
        <f t="shared" si="32"/>
        <v>0.15743095625019507</v>
      </c>
      <c r="U257" s="49">
        <f t="shared" si="33"/>
        <v>10.625</v>
      </c>
      <c r="V257" s="49">
        <f t="shared" si="34"/>
        <v>1.0101994803367265</v>
      </c>
      <c r="W257" s="49">
        <f t="shared" si="35"/>
        <v>1.0101994803367265</v>
      </c>
    </row>
    <row r="258" spans="11:23">
      <c r="K258" s="51">
        <v>25.6</v>
      </c>
      <c r="L258" s="22">
        <f t="shared" ref="L258:L321" si="37">IF(K258&lt;RodR,EPRValue,Q258*$C$43)</f>
        <v>18.355412051161039</v>
      </c>
      <c r="M258" s="22">
        <f t="shared" si="36"/>
        <v>0.70246738211026738</v>
      </c>
      <c r="Q258" s="55">
        <f t="shared" si="30"/>
        <v>0.4509411427719881</v>
      </c>
      <c r="R258" s="49">
        <f t="shared" si="31"/>
        <v>3.1736101022606089</v>
      </c>
      <c r="S258" s="52">
        <f>IF(K258=0,C286,(1/$C$59)*LN(1+$C$59/$C$58/(RodR+ABS(Calculations!K258-RodR))))</f>
        <v>0.14209090853686662</v>
      </c>
      <c r="T258" s="53">
        <f t="shared" si="32"/>
        <v>0.15679106522450728</v>
      </c>
      <c r="U258" s="49">
        <f t="shared" si="33"/>
        <v>10.666666666666668</v>
      </c>
      <c r="V258" s="49">
        <f t="shared" si="34"/>
        <v>1.0101994803367265</v>
      </c>
      <c r="W258" s="49">
        <f t="shared" si="35"/>
        <v>1.0101994803367265</v>
      </c>
    </row>
    <row r="259" spans="11:23">
      <c r="K259" s="51">
        <v>25.7</v>
      </c>
      <c r="L259" s="22">
        <f t="shared" si="37"/>
        <v>18.288006283197618</v>
      </c>
      <c r="M259" s="22">
        <f t="shared" si="36"/>
        <v>0.69721315077402224</v>
      </c>
      <c r="Q259" s="55">
        <f t="shared" si="30"/>
        <v>0.44928517155488179</v>
      </c>
      <c r="R259" s="49">
        <f t="shared" si="31"/>
        <v>3.1736101022606089</v>
      </c>
      <c r="S259" s="52">
        <f>IF(K259=0,C287,(1/$C$59)*LN(1+$C$59/$C$58/(RodR+ABS(Calculations!K259-RodR))))</f>
        <v>0.1415691143769833</v>
      </c>
      <c r="T259" s="53">
        <f t="shared" si="32"/>
        <v>0.15615635758886318</v>
      </c>
      <c r="U259" s="49">
        <f t="shared" si="33"/>
        <v>10.708333333333334</v>
      </c>
      <c r="V259" s="49">
        <f t="shared" si="34"/>
        <v>1.0101994803367265</v>
      </c>
      <c r="W259" s="49">
        <f t="shared" si="35"/>
        <v>1.0101994803367265</v>
      </c>
    </row>
    <row r="260" spans="11:23">
      <c r="K260" s="51">
        <v>25.8</v>
      </c>
      <c r="L260" s="22">
        <f t="shared" si="37"/>
        <v>18.221094323745884</v>
      </c>
      <c r="M260" s="22">
        <f t="shared" si="36"/>
        <v>0.69201772507737402</v>
      </c>
      <c r="Q260" s="55">
        <f t="shared" ref="Q260:Q323" si="38">R260*IF($C$56&lt;$C$55,S260,T260)</f>
        <v>0.44764133183196098</v>
      </c>
      <c r="R260" s="49">
        <f t="shared" ref="R260:R323" si="39">$C$70/$C$61*W260</f>
        <v>3.1736101022606089</v>
      </c>
      <c r="S260" s="52">
        <f>IF(K260=0,C288,(1/$C$59)*LN(1+$C$59/$C$58/(RodR+ABS(Calculations!K260-RodR))))</f>
        <v>0.14105114283355083</v>
      </c>
      <c r="T260" s="53">
        <f t="shared" ref="T260:T323" si="40">IF((ABS(K260))&lt;$C$55-$C$56,($C$53/2/PI()/$C$56*LN(($C$55-$C$56)*(ABS(K260)+$C$56)/(ABS(K260))/$C$55)+$C$60*LN($C$55*$C$54/($C$55-$C$56)/$C$53)),$C$60*LN((((ABS(K260))+$C$56-$C$55)*$C$53+$C$55*$C$54)/($C$53*(ABS(K260)))))</f>
        <v>0.15552677058380113</v>
      </c>
      <c r="U260" s="49">
        <f t="shared" ref="U260:U323" si="41">K260/$C$56</f>
        <v>10.75</v>
      </c>
      <c r="V260" s="49">
        <f t="shared" ref="V260:V323" si="42">IF(K260="","",1/(1.0212-0.0178*LOG10($C$53+0.01)))</f>
        <v>1.0101994803367265</v>
      </c>
      <c r="W260" s="49">
        <f t="shared" ref="W260:W323" si="43">MAX(1/(-(0.21682*LOG10(3.7*U260)-0.293)*(EXP(-3.7*U260)-1)+1),1)*MAX(1/(-(0.1921*LOG10(U260+0.2)+0.072)*(EXP(-150*U260)-1)+1),1)*V260</f>
        <v>1.0101994803367265</v>
      </c>
    </row>
    <row r="261" spans="11:23">
      <c r="K261" s="51">
        <v>25.9</v>
      </c>
      <c r="L261" s="22">
        <f t="shared" si="37"/>
        <v>18.154670760162741</v>
      </c>
      <c r="M261" s="22">
        <f t="shared" si="36"/>
        <v>0.68688022963070949</v>
      </c>
      <c r="Q261" s="55">
        <f t="shared" si="38"/>
        <v>0.44600949062972134</v>
      </c>
      <c r="R261" s="49">
        <f t="shared" si="39"/>
        <v>3.1736101022606089</v>
      </c>
      <c r="S261" s="52">
        <f>IF(K261=0,C289,(1/$C$59)*LN(1+$C$59/$C$58/(RodR+ABS(Calculations!K261-RodR))))</f>
        <v>0.14053695200680835</v>
      </c>
      <c r="T261" s="53">
        <f t="shared" si="40"/>
        <v>0.15490224245946799</v>
      </c>
      <c r="U261" s="49">
        <f t="shared" si="41"/>
        <v>10.791666666666666</v>
      </c>
      <c r="V261" s="49">
        <f t="shared" si="42"/>
        <v>1.0101994803367265</v>
      </c>
      <c r="W261" s="49">
        <f t="shared" si="43"/>
        <v>1.0101994803367265</v>
      </c>
    </row>
    <row r="262" spans="11:23">
      <c r="K262" s="51">
        <v>26</v>
      </c>
      <c r="L262" s="22">
        <f t="shared" si="37"/>
        <v>18.08873025870848</v>
      </c>
      <c r="M262" s="22">
        <f t="shared" si="36"/>
        <v>0.68179980529340156</v>
      </c>
      <c r="Q262" s="55">
        <f t="shared" si="38"/>
        <v>0.44438951691309425</v>
      </c>
      <c r="R262" s="49">
        <f t="shared" si="39"/>
        <v>3.1736101022606089</v>
      </c>
      <c r="S262" s="52">
        <f>IF(K262=0,C290,(1/$C$59)*LN(1+$C$59/$C$58/(RodR+ABS(Calculations!K262-RodR))))</f>
        <v>0.14002650060779334</v>
      </c>
      <c r="T262" s="53">
        <f t="shared" si="40"/>
        <v>0.15428271245538883</v>
      </c>
      <c r="U262" s="49">
        <f t="shared" si="41"/>
        <v>10.833333333333334</v>
      </c>
      <c r="V262" s="49">
        <f t="shared" si="42"/>
        <v>1.0101994803367265</v>
      </c>
      <c r="W262" s="49">
        <f t="shared" si="43"/>
        <v>1.0101994803367265</v>
      </c>
    </row>
    <row r="263" spans="11:23">
      <c r="K263" s="51">
        <v>26.1</v>
      </c>
      <c r="L263" s="22">
        <f t="shared" si="37"/>
        <v>18.023267563112832</v>
      </c>
      <c r="M263" s="22">
        <f t="shared" si="36"/>
        <v>0.67677560881265109</v>
      </c>
      <c r="Q263" s="55">
        <f t="shared" si="38"/>
        <v>0.44278128155021829</v>
      </c>
      <c r="R263" s="49">
        <f t="shared" si="39"/>
        <v>3.1736101022606089</v>
      </c>
      <c r="S263" s="52">
        <f>IF(K263=0,C291,(1/$C$59)*LN(1+$C$59/$C$58/(RodR+ABS(Calculations!K263-RodR))))</f>
        <v>0.13951974794724112</v>
      </c>
      <c r="T263" s="53">
        <f t="shared" si="40"/>
        <v>0.15366812078072351</v>
      </c>
      <c r="U263" s="49">
        <f t="shared" si="41"/>
        <v>10.875000000000002</v>
      </c>
      <c r="V263" s="49">
        <f t="shared" si="42"/>
        <v>1.0101994803367265</v>
      </c>
      <c r="W263" s="49">
        <f t="shared" si="43"/>
        <v>1.0101994803367265</v>
      </c>
    </row>
    <row r="264" spans="11:23">
      <c r="K264" s="51">
        <v>26.2</v>
      </c>
      <c r="L264" s="22">
        <f t="shared" si="37"/>
        <v>17.95827749317171</v>
      </c>
      <c r="M264" s="22">
        <f t="shared" si="36"/>
        <v>0.67180681247197072</v>
      </c>
      <c r="Q264" s="55">
        <f t="shared" si="38"/>
        <v>0.44118465727796574</v>
      </c>
      <c r="R264" s="49">
        <f t="shared" si="39"/>
        <v>3.1736101022606089</v>
      </c>
      <c r="S264" s="52">
        <f>IF(K264=0,C292,(1/$C$59)*LN(1+$C$59/$C$58/(RodR+ABS(Calculations!K264-RodR))))</f>
        <v>0.13901665392472234</v>
      </c>
      <c r="T264" s="53">
        <f t="shared" si="40"/>
        <v>0.15305840859498934</v>
      </c>
      <c r="U264" s="49">
        <f t="shared" si="41"/>
        <v>10.916666666666666</v>
      </c>
      <c r="V264" s="49">
        <f t="shared" si="42"/>
        <v>1.0101994803367265</v>
      </c>
      <c r="W264" s="49">
        <f t="shared" si="43"/>
        <v>1.0101994803367265</v>
      </c>
    </row>
    <row r="265" spans="11:23">
      <c r="K265" s="51">
        <v>26.3</v>
      </c>
      <c r="L265" s="22">
        <f t="shared" si="37"/>
        <v>17.893754943375036</v>
      </c>
      <c r="M265" s="22">
        <f t="shared" si="36"/>
        <v>0.6668926037483196</v>
      </c>
      <c r="Q265" s="55">
        <f t="shared" si="38"/>
        <v>0.4395995186682316</v>
      </c>
      <c r="R265" s="49">
        <f t="shared" si="39"/>
        <v>3.1736101022606089</v>
      </c>
      <c r="S265" s="52">
        <f>IF(K265=0,C293,(1/$C$59)*LN(1+$C$59/$C$58/(RodR+ABS(Calculations!K265-RodR))))</f>
        <v>0.13851717901802066</v>
      </c>
      <c r="T265" s="53">
        <f t="shared" si="40"/>
        <v>0.15245351798924439</v>
      </c>
      <c r="U265" s="49">
        <f t="shared" si="41"/>
        <v>10.958333333333334</v>
      </c>
      <c r="V265" s="49">
        <f t="shared" si="42"/>
        <v>1.0101994803367265</v>
      </c>
      <c r="W265" s="49">
        <f t="shared" si="43"/>
        <v>1.0101994803367265</v>
      </c>
    </row>
    <row r="266" spans="11:23">
      <c r="K266" s="51">
        <v>26.4</v>
      </c>
      <c r="L266" s="22">
        <f t="shared" si="37"/>
        <v>17.829694881563633</v>
      </c>
      <c r="M266" s="22">
        <f t="shared" si="36"/>
        <v>0.66203218497845384</v>
      </c>
      <c r="Q266" s="55">
        <f t="shared" si="38"/>
        <v>0.43802574209493744</v>
      </c>
      <c r="R266" s="49">
        <f t="shared" si="39"/>
        <v>3.1736101022606089</v>
      </c>
      <c r="S266" s="52">
        <f>IF(K266=0,C294,(1/$C$59)*LN(1+$C$59/$C$58/(RodR+ABS(Calculations!K266-RodR))))</f>
        <v>0.13802128427273574</v>
      </c>
      <c r="T266" s="53">
        <f t="shared" si="40"/>
        <v>0.15185339196771924</v>
      </c>
      <c r="U266" s="49">
        <f t="shared" si="41"/>
        <v>11</v>
      </c>
      <c r="V266" s="49">
        <f t="shared" si="42"/>
        <v>1.0101994803367265</v>
      </c>
      <c r="W266" s="49">
        <f t="shared" si="43"/>
        <v>1.0101994803367265</v>
      </c>
    </row>
    <row r="267" spans="11:23">
      <c r="K267" s="51">
        <v>26.5</v>
      </c>
      <c r="L267" s="22">
        <f t="shared" si="37"/>
        <v>17.766092347615331</v>
      </c>
      <c r="M267" s="22">
        <f t="shared" si="36"/>
        <v>0.65722477303346238</v>
      </c>
      <c r="Q267" s="55">
        <f t="shared" si="38"/>
        <v>0.43646320570175268</v>
      </c>
      <c r="R267" s="49">
        <f t="shared" si="39"/>
        <v>3.1736101022606089</v>
      </c>
      <c r="S267" s="52">
        <f>IF(K267=0,C295,(1/$C$59)*LN(1+$C$59/$C$58/(RodR+ABS(Calculations!K267-RodR))))</f>
        <v>0.13752893129211227</v>
      </c>
      <c r="T267" s="53">
        <f t="shared" si="40"/>
        <v>0.15125797442987649</v>
      </c>
      <c r="U267" s="49">
        <f t="shared" si="41"/>
        <v>11.041666666666668</v>
      </c>
      <c r="V267" s="49">
        <f t="shared" si="42"/>
        <v>1.0101994803367265</v>
      </c>
      <c r="W267" s="49">
        <f t="shared" si="43"/>
        <v>1.0101994803367265</v>
      </c>
    </row>
    <row r="268" spans="11:23">
      <c r="K268" s="51">
        <v>26.6</v>
      </c>
      <c r="L268" s="22">
        <f t="shared" si="37"/>
        <v>17.702942452159192</v>
      </c>
      <c r="M268" s="22">
        <f t="shared" si="36"/>
        <v>0.6524695990018472</v>
      </c>
      <c r="Q268" s="55">
        <f t="shared" si="38"/>
        <v>0.43491178937050656</v>
      </c>
      <c r="R268" s="49">
        <f t="shared" si="39"/>
        <v>3.1736101022606089</v>
      </c>
      <c r="S268" s="52">
        <f>IF(K268=0,C296,(1/$C$59)*LN(1+$C$59/$C$58/(RodR+ABS(Calculations!K268-RodR))))</f>
        <v>0.13704008222708661</v>
      </c>
      <c r="T268" s="53">
        <f t="shared" si="40"/>
        <v>0.15066721015289516</v>
      </c>
      <c r="U268" s="49">
        <f t="shared" si="41"/>
        <v>11.083333333333334</v>
      </c>
      <c r="V268" s="49">
        <f t="shared" si="42"/>
        <v>1.0101994803367265</v>
      </c>
      <c r="W268" s="49">
        <f t="shared" si="43"/>
        <v>1.0101994803367265</v>
      </c>
    </row>
    <row r="269" spans="11:23">
      <c r="K269" s="51">
        <v>26.7</v>
      </c>
      <c r="L269" s="22">
        <f t="shared" si="37"/>
        <v>17.640240375317184</v>
      </c>
      <c r="M269" s="22">
        <f t="shared" ref="M269:M332" si="44">L259-L269</f>
        <v>0.64776590788043364</v>
      </c>
      <c r="Q269" s="55">
        <f t="shared" si="38"/>
        <v>0.43337137469027476</v>
      </c>
      <c r="R269" s="49">
        <f t="shared" si="39"/>
        <v>3.1736101022606089</v>
      </c>
      <c r="S269" s="52">
        <f>IF(K269=0,C297,(1/$C$59)*LN(1+$C$59/$C$58/(RodR+ABS(Calculations!K269-RodR))))</f>
        <v>0.13655469976654599</v>
      </c>
      <c r="T269" s="53">
        <f t="shared" si="40"/>
        <v>0.15008104477456402</v>
      </c>
      <c r="U269" s="49">
        <f t="shared" si="41"/>
        <v>11.125</v>
      </c>
      <c r="V269" s="49">
        <f t="shared" si="42"/>
        <v>1.0101994803367265</v>
      </c>
      <c r="W269" s="49">
        <f t="shared" si="43"/>
        <v>1.0101994803367265</v>
      </c>
    </row>
    <row r="270" spans="11:23">
      <c r="K270" s="51">
        <v>26.8</v>
      </c>
      <c r="L270" s="22">
        <f t="shared" si="37"/>
        <v>17.577981365472475</v>
      </c>
      <c r="M270" s="22">
        <f t="shared" si="44"/>
        <v>0.64311295827340942</v>
      </c>
      <c r="Q270" s="55">
        <f t="shared" si="38"/>
        <v>0.43184184492711974</v>
      </c>
      <c r="R270" s="49">
        <f t="shared" si="39"/>
        <v>3.1736101022606089</v>
      </c>
      <c r="S270" s="52">
        <f>IF(K270=0,C298,(1/$C$59)*LN(1+$C$59/$C$58/(RodR+ABS(Calculations!K270-RodR))))</f>
        <v>0.13607274712779382</v>
      </c>
      <c r="T270" s="53">
        <f t="shared" si="40"/>
        <v>0.14949942477657507</v>
      </c>
      <c r="U270" s="49">
        <f t="shared" si="41"/>
        <v>11.166666666666668</v>
      </c>
      <c r="V270" s="49">
        <f t="shared" si="42"/>
        <v>1.0101994803367265</v>
      </c>
      <c r="W270" s="49">
        <f t="shared" si="43"/>
        <v>1.0101994803367265</v>
      </c>
    </row>
    <row r="271" spans="11:23">
      <c r="K271" s="51">
        <v>26.9</v>
      </c>
      <c r="L271" s="22">
        <f t="shared" si="37"/>
        <v>17.516160738064301</v>
      </c>
      <c r="M271" s="22">
        <f t="shared" si="44"/>
        <v>0.63851002209844054</v>
      </c>
      <c r="Q271" s="55">
        <f t="shared" si="38"/>
        <v>0.43032308499448396</v>
      </c>
      <c r="R271" s="49">
        <f t="shared" si="39"/>
        <v>3.1736101022606089</v>
      </c>
      <c r="S271" s="52">
        <f>IF(K271=0,C299,(1/$C$59)*LN(1+$C$59/$C$58/(RodR+ABS(Calculations!K271-RodR))))</f>
        <v>0.13559418804722059</v>
      </c>
      <c r="T271" s="53">
        <f t="shared" si="40"/>
        <v>0.14892229746820174</v>
      </c>
      <c r="U271" s="49">
        <f t="shared" si="41"/>
        <v>11.208333333333334</v>
      </c>
      <c r="V271" s="49">
        <f t="shared" si="42"/>
        <v>1.0101994803367265</v>
      </c>
      <c r="W271" s="49">
        <f t="shared" si="43"/>
        <v>1.0101994803367265</v>
      </c>
    </row>
    <row r="272" spans="11:23">
      <c r="K272" s="51">
        <v>27</v>
      </c>
      <c r="L272" s="22">
        <f t="shared" si="37"/>
        <v>17.454773874407774</v>
      </c>
      <c r="M272" s="22">
        <f t="shared" si="44"/>
        <v>0.63395638430070633</v>
      </c>
      <c r="Q272" s="55">
        <f t="shared" si="38"/>
        <v>0.42881498142419594</v>
      </c>
      <c r="R272" s="49">
        <f t="shared" si="39"/>
        <v>3.1736101022606089</v>
      </c>
      <c r="S272" s="52">
        <f>IF(K272=0,C300,(1/$C$59)*LN(1+$C$59/$C$58/(RodR+ABS(Calculations!K272-RodR))))</f>
        <v>0.13511898677116788</v>
      </c>
      <c r="T272" s="53">
        <f t="shared" si="40"/>
        <v>0.14834961097035765</v>
      </c>
      <c r="U272" s="49">
        <f t="shared" si="41"/>
        <v>11.25</v>
      </c>
      <c r="V272" s="49">
        <f t="shared" si="42"/>
        <v>1.0101994803367265</v>
      </c>
      <c r="W272" s="49">
        <f t="shared" si="43"/>
        <v>1.0101994803367265</v>
      </c>
    </row>
    <row r="273" spans="11:23">
      <c r="K273" s="51">
        <v>27.1</v>
      </c>
      <c r="L273" s="22">
        <f t="shared" si="37"/>
        <v>17.393816220538913</v>
      </c>
      <c r="M273" s="22">
        <f t="shared" si="44"/>
        <v>0.62945134257391899</v>
      </c>
      <c r="Q273" s="55">
        <f t="shared" si="38"/>
        <v>0.42731742233809611</v>
      </c>
      <c r="R273" s="49">
        <f t="shared" si="39"/>
        <v>3.1736101022606089</v>
      </c>
      <c r="S273" s="52">
        <f>IF(K273=0,C301,(1/$C$59)*LN(1+$C$59/$C$58/(RodR+ABS(Calculations!K273-RodR))))</f>
        <v>0.13464710804698776</v>
      </c>
      <c r="T273" s="53">
        <f t="shared" si="40"/>
        <v>0.14778131420002116</v>
      </c>
      <c r="U273" s="49">
        <f t="shared" si="41"/>
        <v>11.291666666666668</v>
      </c>
      <c r="V273" s="49">
        <f t="shared" si="42"/>
        <v>1.0101994803367265</v>
      </c>
      <c r="W273" s="49">
        <f t="shared" si="43"/>
        <v>1.0101994803367265</v>
      </c>
    </row>
    <row r="274" spans="11:23">
      <c r="K274" s="51">
        <v>27.2</v>
      </c>
      <c r="L274" s="22">
        <f t="shared" si="37"/>
        <v>17.333283286083841</v>
      </c>
      <c r="M274" s="22">
        <f t="shared" si="44"/>
        <v>0.62499420708786957</v>
      </c>
      <c r="Q274" s="55">
        <f t="shared" si="38"/>
        <v>0.42583029742025558</v>
      </c>
      <c r="R274" s="49">
        <f t="shared" si="39"/>
        <v>3.1736101022606089</v>
      </c>
      <c r="S274" s="52">
        <f>IF(K274=0,C302,(1/$C$59)*LN(1+$C$59/$C$58/(RodR+ABS(Calculations!K274-RodR))))</f>
        <v>0.13417851711428899</v>
      </c>
      <c r="T274" s="53">
        <f t="shared" si="40"/>
        <v>0.14721735685501752</v>
      </c>
      <c r="U274" s="49">
        <f t="shared" si="41"/>
        <v>11.333333333333334</v>
      </c>
      <c r="V274" s="49">
        <f t="shared" si="42"/>
        <v>1.0101994803367265</v>
      </c>
      <c r="W274" s="49">
        <f t="shared" si="43"/>
        <v>1.0101994803367265</v>
      </c>
    </row>
    <row r="275" spans="11:23">
      <c r="K275" s="51">
        <v>27.3</v>
      </c>
      <c r="L275" s="22">
        <f t="shared" si="37"/>
        <v>17.273170643151492</v>
      </c>
      <c r="M275" s="22">
        <f t="shared" si="44"/>
        <v>0.62058430022354472</v>
      </c>
      <c r="Q275" s="55">
        <f t="shared" si="38"/>
        <v>0.42435349788977356</v>
      </c>
      <c r="R275" s="49">
        <f t="shared" si="39"/>
        <v>3.1736101022606089</v>
      </c>
      <c r="S275" s="52">
        <f>IF(K275=0,C303,(1/$C$59)*LN(1+$C$59/$C$58/(RodR+ABS(Calculations!K275-RodR))))</f>
        <v>0.13371317969636545</v>
      </c>
      <c r="T275" s="53">
        <f t="shared" si="40"/>
        <v>0.14665768939914797</v>
      </c>
      <c r="U275" s="49">
        <f t="shared" si="41"/>
        <v>11.375</v>
      </c>
      <c r="V275" s="49">
        <f t="shared" si="42"/>
        <v>1.0101994803367265</v>
      </c>
      <c r="W275" s="49">
        <f t="shared" si="43"/>
        <v>1.0101994803367265</v>
      </c>
    </row>
    <row r="276" spans="11:23">
      <c r="K276" s="51">
        <v>27.4</v>
      </c>
      <c r="L276" s="22">
        <f t="shared" si="37"/>
        <v>17.213473925249513</v>
      </c>
      <c r="M276" s="22">
        <f t="shared" si="44"/>
        <v>0.61622095631411966</v>
      </c>
      <c r="Q276" s="55">
        <f t="shared" si="38"/>
        <v>0.422886916474144</v>
      </c>
      <c r="R276" s="49">
        <f t="shared" si="39"/>
        <v>3.1736101022606089</v>
      </c>
      <c r="S276" s="52">
        <f>IF(K276=0,C304,(1/$C$59)*LN(1+$C$59/$C$58/(RodR+ABS(Calculations!K276-RodR))))</f>
        <v>0.13325106199180406</v>
      </c>
      <c r="T276" s="53">
        <f t="shared" si="40"/>
        <v>0.14610226304766238</v>
      </c>
      <c r="U276" s="49">
        <f t="shared" si="41"/>
        <v>11.416666666666666</v>
      </c>
      <c r="V276" s="49">
        <f t="shared" si="42"/>
        <v>1.0101994803367265</v>
      </c>
      <c r="W276" s="49">
        <f t="shared" si="43"/>
        <v>1.0101994803367265</v>
      </c>
    </row>
    <row r="277" spans="11:23">
      <c r="K277" s="51">
        <v>27.5</v>
      </c>
      <c r="L277" s="22">
        <f t="shared" si="37"/>
        <v>17.154188826222754</v>
      </c>
      <c r="M277" s="22">
        <f t="shared" si="44"/>
        <v>0.61190352139257698</v>
      </c>
      <c r="Q277" s="55">
        <f t="shared" si="38"/>
        <v>0.42143044738317714</v>
      </c>
      <c r="R277" s="49">
        <f t="shared" si="39"/>
        <v>3.1736101022606089</v>
      </c>
      <c r="S277" s="52">
        <f>IF(K277=0,C305,(1/$C$59)*LN(1+$C$59/$C$58/(RodR+ABS(Calculations!K277-RodR))))</f>
        <v>0.13279213066626744</v>
      </c>
      <c r="T277" s="53">
        <f t="shared" si="40"/>
        <v>0.1455510297530529</v>
      </c>
      <c r="U277" s="49">
        <f t="shared" si="41"/>
        <v>11.458333333333334</v>
      </c>
      <c r="V277" s="49">
        <f t="shared" si="42"/>
        <v>1.0101994803367265</v>
      </c>
      <c r="W277" s="49">
        <f t="shared" si="43"/>
        <v>1.0101994803367265</v>
      </c>
    </row>
    <row r="278" spans="11:23">
      <c r="K278" s="51">
        <v>27.6</v>
      </c>
      <c r="L278" s="22">
        <f t="shared" si="37"/>
        <v>17.095311099213607</v>
      </c>
      <c r="M278" s="22">
        <f t="shared" si="44"/>
        <v>0.60763135294558523</v>
      </c>
      <c r="Q278" s="55">
        <f t="shared" si="38"/>
        <v>0.41998398628345796</v>
      </c>
      <c r="R278" s="49">
        <f t="shared" si="39"/>
        <v>3.1736101022606089</v>
      </c>
      <c r="S278" s="52">
        <f>IF(K278=0,C306,(1/$C$59)*LN(1+$C$59/$C$58/(RodR+ABS(Calculations!K278-RodR))))</f>
        <v>0.13233635284444589</v>
      </c>
      <c r="T278" s="53">
        <f t="shared" si="40"/>
        <v>0.14500394219117607</v>
      </c>
      <c r="U278" s="49">
        <f t="shared" si="41"/>
        <v>11.500000000000002</v>
      </c>
      <c r="V278" s="49">
        <f t="shared" si="42"/>
        <v>1.0101994803367265</v>
      </c>
      <c r="W278" s="49">
        <f t="shared" si="43"/>
        <v>1.0101994803367265</v>
      </c>
    </row>
    <row r="279" spans="11:23">
      <c r="K279" s="51">
        <v>27.7</v>
      </c>
      <c r="L279" s="22">
        <f t="shared" si="37"/>
        <v>17.03683655564376</v>
      </c>
      <c r="M279" s="22">
        <f t="shared" si="44"/>
        <v>0.60340381967342438</v>
      </c>
      <c r="Q279" s="55">
        <f t="shared" si="38"/>
        <v>0.41854743027333069</v>
      </c>
      <c r="R279" s="49">
        <f t="shared" si="39"/>
        <v>3.1736101022606089</v>
      </c>
      <c r="S279" s="52">
        <f>IF(K279=0,C307,(1/$C$59)*LN(1+$C$59/$C$58/(RodR+ABS(Calculations!K279-RodR))))</f>
        <v>0.13188369610217501</v>
      </c>
      <c r="T279" s="53">
        <f t="shared" si="40"/>
        <v>0.1444609537476863</v>
      </c>
      <c r="U279" s="49">
        <f t="shared" si="41"/>
        <v>11.541666666666666</v>
      </c>
      <c r="V279" s="49">
        <f t="shared" si="42"/>
        <v>1.0101994803367265</v>
      </c>
      <c r="W279" s="49">
        <f t="shared" si="43"/>
        <v>1.0101994803367265</v>
      </c>
    </row>
    <row r="280" spans="11:23">
      <c r="K280" s="51">
        <v>27.8</v>
      </c>
      <c r="L280" s="22">
        <f t="shared" si="37"/>
        <v>16.978761064216968</v>
      </c>
      <c r="M280" s="22">
        <f t="shared" si="44"/>
        <v>0.59922030125550663</v>
      </c>
      <c r="Q280" s="55">
        <f t="shared" si="38"/>
        <v>0.41712067785839996</v>
      </c>
      <c r="R280" s="49">
        <f t="shared" si="39"/>
        <v>3.1736101022606089</v>
      </c>
      <c r="S280" s="52">
        <f>IF(K280=0,C308,(1/$C$59)*LN(1+$C$59/$C$58/(RodR+ABS(Calculations!K280-RodR))))</f>
        <v>0.13143412845871608</v>
      </c>
      <c r="T280" s="53">
        <f t="shared" si="40"/>
        <v>0.14392201850476888</v>
      </c>
      <c r="U280" s="49">
        <f t="shared" si="41"/>
        <v>11.583333333333334</v>
      </c>
      <c r="V280" s="49">
        <f t="shared" si="42"/>
        <v>1.0101994803367265</v>
      </c>
      <c r="W280" s="49">
        <f t="shared" si="43"/>
        <v>1.0101994803367265</v>
      </c>
    </row>
    <row r="281" spans="11:23">
      <c r="K281" s="51">
        <v>27.9</v>
      </c>
      <c r="L281" s="22">
        <f t="shared" si="37"/>
        <v>16.921080549942257</v>
      </c>
      <c r="M281" s="22">
        <f t="shared" si="44"/>
        <v>0.59508018812204355</v>
      </c>
      <c r="Q281" s="55">
        <f t="shared" si="38"/>
        <v>0.41570362892753338</v>
      </c>
      <c r="R281" s="49">
        <f t="shared" si="39"/>
        <v>3.1736101022606089</v>
      </c>
      <c r="S281" s="52">
        <f>IF(K281=0,C309,(1/$C$59)*LN(1+$C$59/$C$58/(RodR+ABS(Calculations!K281-RodR))))</f>
        <v>0.13098761836919462</v>
      </c>
      <c r="T281" s="53">
        <f t="shared" si="40"/>
        <v>0.14338709122817545</v>
      </c>
      <c r="U281" s="49">
        <f t="shared" si="41"/>
        <v>11.625</v>
      </c>
      <c r="V281" s="49">
        <f t="shared" si="42"/>
        <v>1.0101994803367265</v>
      </c>
      <c r="W281" s="49">
        <f t="shared" si="43"/>
        <v>1.0101994803367265</v>
      </c>
    </row>
    <row r="282" spans="11:23">
      <c r="K282" s="51">
        <v>28</v>
      </c>
      <c r="L282" s="22">
        <f t="shared" si="37"/>
        <v>16.863790993177069</v>
      </c>
      <c r="M282" s="22">
        <f t="shared" si="44"/>
        <v>0.59098288123070475</v>
      </c>
      <c r="Q282" s="55">
        <f t="shared" si="38"/>
        <v>0.4142961847293542</v>
      </c>
      <c r="R282" s="49">
        <f t="shared" si="39"/>
        <v>3.1736101022606089</v>
      </c>
      <c r="S282" s="52">
        <f>IF(K282=0,C310,(1/$C$59)*LN(1+$C$59/$C$58/(RodR+ABS(Calculations!K282-RodR))))</f>
        <v>0.1305441347171932</v>
      </c>
      <c r="T282" s="53">
        <f t="shared" si="40"/>
        <v>0.14285612735454511</v>
      </c>
      <c r="U282" s="49">
        <f t="shared" si="41"/>
        <v>11.666666666666668</v>
      </c>
      <c r="V282" s="49">
        <f t="shared" si="42"/>
        <v>1.0101994803367265</v>
      </c>
      <c r="W282" s="49">
        <f t="shared" si="43"/>
        <v>1.0101994803367265</v>
      </c>
    </row>
    <row r="283" spans="11:23">
      <c r="K283" s="51">
        <v>28.1</v>
      </c>
      <c r="L283" s="22">
        <f t="shared" si="37"/>
        <v>16.806888428689767</v>
      </c>
      <c r="M283" s="22">
        <f t="shared" si="44"/>
        <v>0.58692779184914556</v>
      </c>
      <c r="Q283" s="55">
        <f t="shared" si="38"/>
        <v>0.41289824784920998</v>
      </c>
      <c r="R283" s="49">
        <f t="shared" si="39"/>
        <v>3.1736101022606089</v>
      </c>
      <c r="S283" s="52">
        <f>IF(K283=0,C311,(1/$C$59)*LN(1+$C$59/$C$58/(RodR+ABS(Calculations!K283-RodR))))</f>
        <v>0.13010364680749426</v>
      </c>
      <c r="T283" s="53">
        <f t="shared" si="40"/>
        <v>0.1423290829790074</v>
      </c>
      <c r="U283" s="49">
        <f t="shared" si="41"/>
        <v>11.708333333333334</v>
      </c>
      <c r="V283" s="49">
        <f t="shared" si="42"/>
        <v>1.0101994803367265</v>
      </c>
      <c r="W283" s="49">
        <f t="shared" si="43"/>
        <v>1.0101994803367265</v>
      </c>
    </row>
    <row r="284" spans="11:23">
      <c r="K284" s="51">
        <v>28.2</v>
      </c>
      <c r="L284" s="22">
        <f t="shared" si="37"/>
        <v>16.75036894474119</v>
      </c>
      <c r="M284" s="22">
        <f t="shared" si="44"/>
        <v>0.58291434134265074</v>
      </c>
      <c r="Q284" s="55">
        <f t="shared" si="38"/>
        <v>0.41150972218660892</v>
      </c>
      <c r="R284" s="49">
        <f t="shared" si="39"/>
        <v>3.1736101022606089</v>
      </c>
      <c r="S284" s="52">
        <f>IF(K284=0,C312,(1/$C$59)*LN(1+$C$59/$C$58/(RodR+ABS(Calculations!K284-RodR))))</f>
        <v>0.1296661243589704</v>
      </c>
      <c r="T284" s="53">
        <f t="shared" si="40"/>
        <v>0.14180591484305768</v>
      </c>
      <c r="U284" s="49">
        <f t="shared" si="41"/>
        <v>11.75</v>
      </c>
      <c r="V284" s="49">
        <f t="shared" si="42"/>
        <v>1.0101994803367265</v>
      </c>
      <c r="W284" s="49">
        <f t="shared" si="43"/>
        <v>1.0101994803367265</v>
      </c>
    </row>
    <row r="285" spans="11:23">
      <c r="K285" s="51">
        <v>28.3</v>
      </c>
      <c r="L285" s="22">
        <f t="shared" si="37"/>
        <v>16.694228682184914</v>
      </c>
      <c r="M285" s="22">
        <f t="shared" si="44"/>
        <v>0.5789419609665778</v>
      </c>
      <c r="Q285" s="55">
        <f t="shared" si="38"/>
        <v>0.41013051293311542</v>
      </c>
      <c r="R285" s="49">
        <f t="shared" si="39"/>
        <v>3.1736101022606089</v>
      </c>
      <c r="S285" s="52">
        <f>IF(K285=0,C313,(1/$C$59)*LN(1+$C$59/$C$58/(RodR+ABS(Calculations!K285-RodR))))</f>
        <v>0.12923153749761934</v>
      </c>
      <c r="T285" s="53">
        <f t="shared" si="40"/>
        <v>0.14128658032270439</v>
      </c>
      <c r="U285" s="49">
        <f t="shared" si="41"/>
        <v>11.791666666666668</v>
      </c>
      <c r="V285" s="49">
        <f t="shared" si="42"/>
        <v>1.0101994803367265</v>
      </c>
      <c r="W285" s="49">
        <f t="shared" si="43"/>
        <v>1.0101994803367265</v>
      </c>
    </row>
    <row r="286" spans="11:23">
      <c r="K286" s="51">
        <v>28.4</v>
      </c>
      <c r="L286" s="22">
        <f t="shared" si="37"/>
        <v>16.63846383358549</v>
      </c>
      <c r="M286" s="22">
        <f t="shared" si="44"/>
        <v>0.57501009166402284</v>
      </c>
      <c r="Q286" s="55">
        <f t="shared" si="38"/>
        <v>0.40876052655068829</v>
      </c>
      <c r="R286" s="49">
        <f t="shared" si="39"/>
        <v>3.1736101022606089</v>
      </c>
      <c r="S286" s="52">
        <f>IF(K286=0,C314,(1/$C$59)*LN(1+$C$59/$C$58/(RodR+ABS(Calculations!K286-RodR))))</f>
        <v>0.12879985674973815</v>
      </c>
      <c r="T286" s="53">
        <f t="shared" si="40"/>
        <v>0.14077103741686967</v>
      </c>
      <c r="U286" s="49">
        <f t="shared" si="41"/>
        <v>11.833333333333334</v>
      </c>
      <c r="V286" s="49">
        <f t="shared" si="42"/>
        <v>1.0101994803367265</v>
      </c>
      <c r="W286" s="49">
        <f t="shared" si="43"/>
        <v>1.0101994803367265</v>
      </c>
    </row>
    <row r="287" spans="11:23">
      <c r="K287" s="51">
        <v>28.5</v>
      </c>
      <c r="L287" s="22">
        <f t="shared" si="37"/>
        <v>16.583070642354247</v>
      </c>
      <c r="M287" s="22">
        <f t="shared" si="44"/>
        <v>0.57111818386850643</v>
      </c>
      <c r="Q287" s="55">
        <f t="shared" si="38"/>
        <v>0.40739967075044897</v>
      </c>
      <c r="R287" s="49">
        <f t="shared" si="39"/>
        <v>3.1736101022606089</v>
      </c>
      <c r="S287" s="52">
        <f>IF(K287=0,C315,(1/$C$59)*LN(1+$C$59/$C$58/(RodR+ABS(Calculations!K287-RodR))))</f>
        <v>0.12837105303523336</v>
      </c>
      <c r="T287" s="53">
        <f t="shared" si="40"/>
        <v>0.14025924473604762</v>
      </c>
      <c r="U287" s="49">
        <f t="shared" si="41"/>
        <v>11.875</v>
      </c>
      <c r="V287" s="49">
        <f t="shared" si="42"/>
        <v>1.0101994803367265</v>
      </c>
      <c r="W287" s="49">
        <f t="shared" si="43"/>
        <v>1.0101994803367265</v>
      </c>
    </row>
    <row r="288" spans="11:23">
      <c r="K288" s="51">
        <v>28.6</v>
      </c>
      <c r="L288" s="22">
        <f t="shared" si="37"/>
        <v>16.528045401902805</v>
      </c>
      <c r="M288" s="22">
        <f t="shared" si="44"/>
        <v>0.5672656973108019</v>
      </c>
      <c r="Q288" s="55">
        <f t="shared" si="38"/>
        <v>0.40604785447188679</v>
      </c>
      <c r="R288" s="49">
        <f t="shared" si="39"/>
        <v>3.1736101022606089</v>
      </c>
      <c r="S288" s="52">
        <f>IF(K288=0,C316,(1/$C$59)*LN(1+$C$59/$C$58/(RodR+ABS(Calculations!K288-RodR))))</f>
        <v>0.12794509766106837</v>
      </c>
      <c r="T288" s="53">
        <f t="shared" si="40"/>
        <v>0.1397511614912112</v>
      </c>
      <c r="U288" s="49">
        <f t="shared" si="41"/>
        <v>11.916666666666668</v>
      </c>
      <c r="V288" s="49">
        <f t="shared" si="42"/>
        <v>1.0101994803367265</v>
      </c>
      <c r="W288" s="49">
        <f t="shared" si="43"/>
        <v>1.0101994803367265</v>
      </c>
    </row>
    <row r="289" spans="11:23">
      <c r="K289" s="51">
        <v>28.7</v>
      </c>
      <c r="L289" s="22">
        <f t="shared" si="37"/>
        <v>16.473384454812901</v>
      </c>
      <c r="M289" s="22">
        <f t="shared" si="44"/>
        <v>0.56345210083085817</v>
      </c>
      <c r="Q289" s="55">
        <f t="shared" si="38"/>
        <v>0.40470498786246295</v>
      </c>
      <c r="R289" s="49">
        <f t="shared" si="39"/>
        <v>3.1736101022606089</v>
      </c>
      <c r="S289" s="52">
        <f>IF(K289=0,C317,(1/$C$59)*LN(1+$C$59/$C$58/(RodR+ABS(Calculations!K289-RodR))))</f>
        <v>0.12752196231483687</v>
      </c>
      <c r="T289" s="53">
        <f t="shared" si="40"/>
        <v>0.13924674748295457</v>
      </c>
      <c r="U289" s="49">
        <f t="shared" si="41"/>
        <v>11.958333333333334</v>
      </c>
      <c r="V289" s="49">
        <f t="shared" si="42"/>
        <v>1.0101994803367265</v>
      </c>
      <c r="W289" s="49">
        <f t="shared" si="43"/>
        <v>1.0101994803367265</v>
      </c>
    </row>
    <row r="290" spans="11:23">
      <c r="K290" s="51">
        <v>28.8</v>
      </c>
      <c r="L290" s="22">
        <f t="shared" si="37"/>
        <v>16.419084192023234</v>
      </c>
      <c r="M290" s="22">
        <f t="shared" si="44"/>
        <v>0.55967687219373374</v>
      </c>
      <c r="Q290" s="55">
        <f t="shared" si="38"/>
        <v>0.40337098225763407</v>
      </c>
      <c r="R290" s="49">
        <f t="shared" si="39"/>
        <v>3.1736101022606089</v>
      </c>
      <c r="S290" s="52">
        <f>IF(K290=0,C318,(1/$C$59)*LN(1+$C$59/$C$58/(RodR+ABS(Calculations!K290-RodR))))</f>
        <v>0.12710161905846815</v>
      </c>
      <c r="T290" s="53">
        <f t="shared" si="40"/>
        <v>0.13874596309087325</v>
      </c>
      <c r="U290" s="49">
        <f t="shared" si="41"/>
        <v>12</v>
      </c>
      <c r="V290" s="49">
        <f t="shared" si="42"/>
        <v>1.0101994803367265</v>
      </c>
      <c r="W290" s="49">
        <f t="shared" si="43"/>
        <v>1.0101994803367265</v>
      </c>
    </row>
    <row r="291" spans="11:23">
      <c r="K291" s="51">
        <v>28.9</v>
      </c>
      <c r="L291" s="22">
        <f t="shared" si="37"/>
        <v>16.365141052032115</v>
      </c>
      <c r="M291" s="22">
        <f t="shared" si="44"/>
        <v>0.55593949791014197</v>
      </c>
      <c r="Q291" s="55">
        <f t="shared" si="38"/>
        <v>0.40204575016126359</v>
      </c>
      <c r="R291" s="49">
        <f t="shared" si="39"/>
        <v>3.1736101022606089</v>
      </c>
      <c r="S291" s="52">
        <f>IF(K291=0,C319,(1/$C$59)*LN(1+$C$59/$C$58/(RodR+ABS(Calculations!K291-RodR))))</f>
        <v>0.12668404032205485</v>
      </c>
      <c r="T291" s="53">
        <f t="shared" si="40"/>
        <v>0.13824876926317631</v>
      </c>
      <c r="U291" s="49">
        <f t="shared" si="41"/>
        <v>12.041666666666666</v>
      </c>
      <c r="V291" s="49">
        <f t="shared" si="42"/>
        <v>1.0101994803367265</v>
      </c>
      <c r="W291" s="49">
        <f t="shared" si="43"/>
        <v>1.0101994803367265</v>
      </c>
    </row>
    <row r="292" spans="11:23">
      <c r="K292" s="51">
        <v>29</v>
      </c>
      <c r="L292" s="22">
        <f t="shared" si="37"/>
        <v>16.311551520115838</v>
      </c>
      <c r="M292" s="22">
        <f t="shared" si="44"/>
        <v>0.55223947306123122</v>
      </c>
      <c r="Q292" s="55">
        <f t="shared" si="38"/>
        <v>0.40072920522641892</v>
      </c>
      <c r="R292" s="49">
        <f t="shared" si="39"/>
        <v>3.1736101022606089</v>
      </c>
      <c r="S292" s="52">
        <f>IF(K292=0,C320,(1/$C$59)*LN(1+$C$59/$C$58/(RodR+ABS(Calculations!K292-RodR))))</f>
        <v>0.12626919889780211</v>
      </c>
      <c r="T292" s="53">
        <f t="shared" si="40"/>
        <v>0.13775512750651431</v>
      </c>
      <c r="U292" s="49">
        <f t="shared" si="41"/>
        <v>12.083333333333334</v>
      </c>
      <c r="V292" s="49">
        <f t="shared" si="42"/>
        <v>1.0101994803367265</v>
      </c>
      <c r="W292" s="49">
        <f t="shared" si="43"/>
        <v>1.0101994803367265</v>
      </c>
    </row>
    <row r="293" spans="11:23">
      <c r="K293" s="51">
        <v>29.1</v>
      </c>
      <c r="L293" s="22">
        <f t="shared" si="37"/>
        <v>16.258312127562625</v>
      </c>
      <c r="M293" s="22">
        <f t="shared" si="44"/>
        <v>0.54857630112714162</v>
      </c>
      <c r="Q293" s="55">
        <f t="shared" si="38"/>
        <v>0.39942126223655222</v>
      </c>
      <c r="R293" s="49">
        <f t="shared" si="39"/>
        <v>3.1736101022606089</v>
      </c>
      <c r="S293" s="52">
        <f>IF(K293=0,C321,(1/$C$59)*LN(1+$C$59/$C$58/(RodR+ABS(Calculations!K293-RodR))))</f>
        <v>0.1258570679340977</v>
      </c>
      <c r="T293" s="53">
        <f t="shared" si="40"/>
        <v>0.13726499987603041</v>
      </c>
      <c r="U293" s="49">
        <f t="shared" si="41"/>
        <v>12.125000000000002</v>
      </c>
      <c r="V293" s="49">
        <f t="shared" si="42"/>
        <v>1.0101994803367265</v>
      </c>
      <c r="W293" s="49">
        <f t="shared" si="43"/>
        <v>1.0101994803367265</v>
      </c>
    </row>
    <row r="294" spans="11:23">
      <c r="K294" s="51">
        <v>29.2</v>
      </c>
      <c r="L294" s="22">
        <f t="shared" si="37"/>
        <v>16.20541945092144</v>
      </c>
      <c r="M294" s="22">
        <f t="shared" si="44"/>
        <v>0.54494949381975033</v>
      </c>
      <c r="Q294" s="55">
        <f t="shared" si="38"/>
        <v>0.39812183708704502</v>
      </c>
      <c r="R294" s="49">
        <f t="shared" si="39"/>
        <v>3.1736101022606089</v>
      </c>
      <c r="S294" s="52">
        <f>IF(K294=0,C322,(1/$C$59)*LN(1+$C$59/$C$58/(RodR+ABS(Calculations!K294-RodR))))</f>
        <v>0.12544762092969675</v>
      </c>
      <c r="T294" s="53">
        <f t="shared" si="40"/>
        <v>0.13677834896562174</v>
      </c>
      <c r="U294" s="49">
        <f t="shared" si="41"/>
        <v>12.166666666666666</v>
      </c>
      <c r="V294" s="49">
        <f t="shared" si="42"/>
        <v>1.0101994803367265</v>
      </c>
      <c r="W294" s="49">
        <f t="shared" si="43"/>
        <v>1.0101994803367265</v>
      </c>
    </row>
    <row r="295" spans="11:23">
      <c r="K295" s="51">
        <v>29.3</v>
      </c>
      <c r="L295" s="22">
        <f t="shared" si="37"/>
        <v>16.152870111265486</v>
      </c>
      <c r="M295" s="22">
        <f t="shared" si="44"/>
        <v>0.54135857091942796</v>
      </c>
      <c r="Q295" s="55">
        <f t="shared" si="38"/>
        <v>0.39683084676711533</v>
      </c>
      <c r="R295" s="49">
        <f t="shared" si="39"/>
        <v>3.1736101022606089</v>
      </c>
      <c r="S295" s="52">
        <f>IF(K295=0,C323,(1/$C$59)*LN(1+$C$59/$C$58/(RodR+ABS(Calculations!K295-RodR))))</f>
        <v>0.12504083172802069</v>
      </c>
      <c r="T295" s="53">
        <f t="shared" si="40"/>
        <v>0.1362951378984085</v>
      </c>
      <c r="U295" s="49">
        <f t="shared" si="41"/>
        <v>12.208333333333334</v>
      </c>
      <c r="V295" s="49">
        <f t="shared" si="42"/>
        <v>1.0101994803367265</v>
      </c>
      <c r="W295" s="49">
        <f t="shared" si="43"/>
        <v>1.0101994803367265</v>
      </c>
    </row>
    <row r="296" spans="11:23">
      <c r="K296" s="51">
        <v>29.4</v>
      </c>
      <c r="L296" s="22">
        <f t="shared" si="37"/>
        <v>16.100660773470135</v>
      </c>
      <c r="M296" s="22">
        <f t="shared" si="44"/>
        <v>0.53780306011535473</v>
      </c>
      <c r="Q296" s="55">
        <f t="shared" si="38"/>
        <v>0.39554820934207785</v>
      </c>
      <c r="R296" s="49">
        <f t="shared" si="39"/>
        <v>3.1736101022606089</v>
      </c>
      <c r="S296" s="52">
        <f>IF(K296=0,C324,(1/$C$59)*LN(1+$C$59/$C$58/(RodR+ABS(Calculations!K296-RodR))))</f>
        <v>0.12463667451156747</v>
      </c>
      <c r="T296" s="53">
        <f t="shared" si="40"/>
        <v>0.13581533031740289</v>
      </c>
      <c r="U296" s="49">
        <f t="shared" si="41"/>
        <v>12.25</v>
      </c>
      <c r="V296" s="49">
        <f t="shared" si="42"/>
        <v>1.0101994803367265</v>
      </c>
      <c r="W296" s="49">
        <f t="shared" si="43"/>
        <v>1.0101994803367265</v>
      </c>
    </row>
    <row r="297" spans="11:23">
      <c r="K297" s="51">
        <v>29.5</v>
      </c>
      <c r="L297" s="22">
        <f t="shared" si="37"/>
        <v>16.04878814550478</v>
      </c>
      <c r="M297" s="22">
        <f t="shared" si="44"/>
        <v>0.53428249684946749</v>
      </c>
      <c r="Q297" s="55">
        <f t="shared" si="38"/>
        <v>0.39427384393594661</v>
      </c>
      <c r="R297" s="49">
        <f t="shared" si="39"/>
        <v>3.1736101022606089</v>
      </c>
      <c r="S297" s="52">
        <f>IF(K297=0,C325,(1/$C$59)*LN(1+$C$59/$C$58/(RodR+ABS(Calculations!K297-RodR))))</f>
        <v>0.12423512379642968</v>
      </c>
      <c r="T297" s="53">
        <f t="shared" si="40"/>
        <v>0.13533889037637487</v>
      </c>
      <c r="U297" s="49">
        <f t="shared" si="41"/>
        <v>12.291666666666668</v>
      </c>
      <c r="V297" s="49">
        <f t="shared" si="42"/>
        <v>1.0101994803367265</v>
      </c>
      <c r="W297" s="49">
        <f t="shared" si="43"/>
        <v>1.0101994803367265</v>
      </c>
    </row>
    <row r="298" spans="11:23">
      <c r="K298" s="51">
        <v>29.6</v>
      </c>
      <c r="L298" s="22">
        <f t="shared" si="37"/>
        <v>15.997248977738492</v>
      </c>
      <c r="M298" s="22">
        <f t="shared" si="44"/>
        <v>0.53079642416431305</v>
      </c>
      <c r="Q298" s="55">
        <f t="shared" si="38"/>
        <v>0.39300767071437748</v>
      </c>
      <c r="R298" s="49">
        <f t="shared" si="39"/>
        <v>3.1736101022606089</v>
      </c>
      <c r="S298" s="52">
        <f>IF(K298=0,C326,(1/$C$59)*LN(1+$C$59/$C$58/(RodR+ABS(Calculations!K298-RodR))))</f>
        <v>0.1238361544269198</v>
      </c>
      <c r="T298" s="53">
        <f t="shared" si="40"/>
        <v>0.1348657827309149</v>
      </c>
      <c r="U298" s="49">
        <f t="shared" si="41"/>
        <v>12.333333333333334</v>
      </c>
      <c r="V298" s="49">
        <f t="shared" si="42"/>
        <v>1.0101994803367265</v>
      </c>
      <c r="W298" s="49">
        <f t="shared" si="43"/>
        <v>1.0101994803367265</v>
      </c>
    </row>
    <row r="299" spans="11:23">
      <c r="K299" s="51">
        <v>29.7</v>
      </c>
      <c r="L299" s="22">
        <f t="shared" si="37"/>
        <v>15.946040062259003</v>
      </c>
      <c r="M299" s="22">
        <f t="shared" si="44"/>
        <v>0.52734439255389809</v>
      </c>
      <c r="Q299" s="55">
        <f t="shared" si="38"/>
        <v>0.39174961086793703</v>
      </c>
      <c r="R299" s="49">
        <f t="shared" si="39"/>
        <v>3.1736101022606089</v>
      </c>
      <c r="S299" s="52">
        <f>IF(K299=0,C327,(1/$C$59)*LN(1+$C$59/$C$58/(RodR+ABS(Calculations!K299-RodR))))</f>
        <v>0.12343974157029815</v>
      </c>
      <c r="T299" s="53">
        <f t="shared" si="40"/>
        <v>0.13439597252967544</v>
      </c>
      <c r="U299" s="49">
        <f t="shared" si="41"/>
        <v>12.375</v>
      </c>
      <c r="V299" s="49">
        <f t="shared" si="42"/>
        <v>1.0101994803367265</v>
      </c>
      <c r="W299" s="49">
        <f t="shared" si="43"/>
        <v>1.0101994803367265</v>
      </c>
    </row>
    <row r="300" spans="11:23">
      <c r="K300" s="51">
        <v>29.8</v>
      </c>
      <c r="L300" s="22">
        <f t="shared" si="37"/>
        <v>15.895158232204764</v>
      </c>
      <c r="M300" s="22">
        <f t="shared" si="44"/>
        <v>0.52392595981847023</v>
      </c>
      <c r="Q300" s="55">
        <f t="shared" si="38"/>
        <v>0.39049958659569317</v>
      </c>
      <c r="R300" s="49">
        <f t="shared" si="39"/>
        <v>3.1736101022606089</v>
      </c>
      <c r="S300" s="52">
        <f>IF(K300=0,C328,(1/$C$59)*LN(1+$C$59/$C$58/(RodR+ABS(Calculations!K300-RodR))))</f>
        <v>0.12304586071160241</v>
      </c>
      <c r="T300" s="53">
        <f t="shared" si="40"/>
        <v>0.13392942540580197</v>
      </c>
      <c r="U300" s="49">
        <f t="shared" si="41"/>
        <v>12.416666666666668</v>
      </c>
      <c r="V300" s="49">
        <f t="shared" si="42"/>
        <v>1.0101994803367265</v>
      </c>
      <c r="W300" s="49">
        <f t="shared" si="43"/>
        <v>1.0101994803367265</v>
      </c>
    </row>
    <row r="301" spans="11:23">
      <c r="K301" s="51">
        <v>29.9</v>
      </c>
      <c r="L301" s="22">
        <f t="shared" si="37"/>
        <v>15.844600361109865</v>
      </c>
      <c r="M301" s="22">
        <f t="shared" si="44"/>
        <v>0.52054069092224964</v>
      </c>
      <c r="Q301" s="55">
        <f t="shared" si="38"/>
        <v>0.38925752108912176</v>
      </c>
      <c r="R301" s="49">
        <f t="shared" si="39"/>
        <v>3.1736101022606089</v>
      </c>
      <c r="S301" s="52">
        <f>IF(K301=0,C329,(1/$C$59)*LN(1+$C$59/$C$58/(RodR+ABS(Calculations!K301-RodR))))</f>
        <v>0.1226544876485766</v>
      </c>
      <c r="T301" s="53">
        <f t="shared" si="40"/>
        <v>0.1334661074685404</v>
      </c>
      <c r="U301" s="49">
        <f t="shared" si="41"/>
        <v>12.458333333333334</v>
      </c>
      <c r="V301" s="49">
        <f t="shared" si="42"/>
        <v>1.0101994803367265</v>
      </c>
      <c r="W301" s="49">
        <f t="shared" si="43"/>
        <v>1.0101994803367265</v>
      </c>
    </row>
    <row r="302" spans="11:23">
      <c r="K302" s="51">
        <v>30</v>
      </c>
      <c r="L302" s="22">
        <f t="shared" si="37"/>
        <v>15.794363362261546</v>
      </c>
      <c r="M302" s="22">
        <f t="shared" si="44"/>
        <v>0.51718815785429229</v>
      </c>
      <c r="Q302" s="55">
        <f t="shared" si="38"/>
        <v>0.38802333851632231</v>
      </c>
      <c r="R302" s="49">
        <f t="shared" si="39"/>
        <v>3.1736101022606089</v>
      </c>
      <c r="S302" s="52">
        <f>IF(K302=0,C330,(1/$C$59)*LN(1+$C$59/$C$58/(RodR+ABS(Calculations!K302-RodR))))</f>
        <v>0.12226559848669741</v>
      </c>
      <c r="T302" s="53">
        <f t="shared" si="40"/>
        <v>0.13300598529501609</v>
      </c>
      <c r="U302" s="49">
        <f t="shared" si="41"/>
        <v>12.5</v>
      </c>
      <c r="V302" s="49">
        <f t="shared" si="42"/>
        <v>1.0101994803367265</v>
      </c>
      <c r="W302" s="49">
        <f t="shared" si="43"/>
        <v>1.0101994803367265</v>
      </c>
    </row>
    <row r="303" spans="11:23">
      <c r="K303" s="51">
        <v>30.1</v>
      </c>
      <c r="L303" s="22">
        <f t="shared" si="37"/>
        <v>15.744444188069572</v>
      </c>
      <c r="M303" s="22">
        <f t="shared" si="44"/>
        <v>0.51386793949305343</v>
      </c>
      <c r="Q303" s="55">
        <f t="shared" si="38"/>
        <v>0.38679696400652541</v>
      </c>
      <c r="R303" s="49">
        <f t="shared" si="39"/>
        <v>3.1736101022606089</v>
      </c>
      <c r="S303" s="52">
        <f>IF(K303=0,C331,(1/$C$59)*LN(1+$C$59/$C$58/(RodR+ABS(Calculations!K303-RodR))))</f>
        <v>0.1218791696342926</v>
      </c>
      <c r="T303" s="53">
        <f t="shared" si="40"/>
        <v>0.1325490259221849</v>
      </c>
      <c r="U303" s="49">
        <f t="shared" si="41"/>
        <v>12.541666666666668</v>
      </c>
      <c r="V303" s="49">
        <f t="shared" si="42"/>
        <v>1.0101994803367265</v>
      </c>
      <c r="W303" s="49">
        <f t="shared" si="43"/>
        <v>1.0101994803367265</v>
      </c>
    </row>
    <row r="304" spans="11:23">
      <c r="K304" s="51">
        <v>30.2</v>
      </c>
      <c r="L304" s="22">
        <f t="shared" si="37"/>
        <v>15.694839829448219</v>
      </c>
      <c r="M304" s="22">
        <f t="shared" si="44"/>
        <v>0.51057962147322122</v>
      </c>
      <c r="Q304" s="55">
        <f t="shared" si="38"/>
        <v>0.38557832363490979</v>
      </c>
      <c r="R304" s="49">
        <f t="shared" si="39"/>
        <v>3.1736101022606089</v>
      </c>
      <c r="S304" s="52">
        <f>IF(K304=0,C332,(1/$C$59)*LN(1+$C$59/$C$58/(RodR+ABS(Calculations!K304-RodR))))</f>
        <v>0.12149517779775679</v>
      </c>
      <c r="T304" s="53">
        <f t="shared" si="40"/>
        <v>0.13209519683895143</v>
      </c>
      <c r="U304" s="49">
        <f t="shared" si="41"/>
        <v>12.583333333333334</v>
      </c>
      <c r="V304" s="49">
        <f t="shared" si="42"/>
        <v>1.0101994803367265</v>
      </c>
      <c r="W304" s="49">
        <f t="shared" si="43"/>
        <v>1.0101994803367265</v>
      </c>
    </row>
    <row r="305" spans="11:23">
      <c r="K305" s="51">
        <v>30.3</v>
      </c>
      <c r="L305" s="22">
        <f t="shared" si="37"/>
        <v>15.645547315209214</v>
      </c>
      <c r="M305" s="22">
        <f t="shared" si="44"/>
        <v>0.50732279605627184</v>
      </c>
      <c r="Q305" s="55">
        <f t="shared" si="38"/>
        <v>0.3843673444076886</v>
      </c>
      <c r="R305" s="49">
        <f t="shared" si="39"/>
        <v>3.1736101022606089</v>
      </c>
      <c r="S305" s="52">
        <f>IF(K305=0,C333,(1/$C$59)*LN(1+$C$59/$C$58/(RodR+ABS(Calculations!K305-RodR))))</f>
        <v>0.12111359997685227</v>
      </c>
      <c r="T305" s="53">
        <f t="shared" si="40"/>
        <v>0.13164446597844548</v>
      </c>
      <c r="U305" s="49">
        <f t="shared" si="41"/>
        <v>12.625</v>
      </c>
      <c r="V305" s="49">
        <f t="shared" si="42"/>
        <v>1.0101994803367265</v>
      </c>
      <c r="W305" s="49">
        <f t="shared" si="43"/>
        <v>1.0101994803367265</v>
      </c>
    </row>
    <row r="306" spans="11:23">
      <c r="K306" s="51">
        <v>30.4</v>
      </c>
      <c r="L306" s="22">
        <f t="shared" si="37"/>
        <v>15.596563711466814</v>
      </c>
      <c r="M306" s="22">
        <f t="shared" si="44"/>
        <v>0.50409706200332138</v>
      </c>
      <c r="Q306" s="55">
        <f t="shared" si="38"/>
        <v>0.38316395424749383</v>
      </c>
      <c r="R306" s="49">
        <f t="shared" si="39"/>
        <v>3.1736101022606089</v>
      </c>
      <c r="S306" s="52">
        <f>IF(K306=0,C334,(1/$C$59)*LN(1+$C$59/$C$58/(RodR+ABS(Calculations!K306-RodR))))</f>
        <v>0.12073441346010354</v>
      </c>
      <c r="T306" s="53">
        <f t="shared" si="40"/>
        <v>0.13119680171045653</v>
      </c>
      <c r="U306" s="49">
        <f t="shared" si="41"/>
        <v>12.666666666666666</v>
      </c>
      <c r="V306" s="49">
        <f t="shared" si="42"/>
        <v>1.0101994803367265</v>
      </c>
      <c r="W306" s="49">
        <f t="shared" si="43"/>
        <v>1.0101994803367265</v>
      </c>
    </row>
    <row r="307" spans="11:23">
      <c r="K307" s="51">
        <v>30.5</v>
      </c>
      <c r="L307" s="22">
        <f t="shared" si="37"/>
        <v>15.547886121053603</v>
      </c>
      <c r="M307" s="22">
        <f t="shared" si="44"/>
        <v>0.50090202445117704</v>
      </c>
      <c r="Q307" s="55">
        <f t="shared" si="38"/>
        <v>0.38196808197902399</v>
      </c>
      <c r="R307" s="49">
        <f t="shared" si="39"/>
        <v>3.1736101022606089</v>
      </c>
      <c r="S307" s="52">
        <f>IF(K307=0,C335,(1/$C$59)*LN(1+$C$59/$C$58/(RodR+ABS(Calculations!K307-RodR))))</f>
        <v>0.120357595820275</v>
      </c>
      <c r="T307" s="53">
        <f t="shared" si="40"/>
        <v>0.13075217283402635</v>
      </c>
      <c r="U307" s="49">
        <f t="shared" si="41"/>
        <v>12.708333333333334</v>
      </c>
      <c r="V307" s="49">
        <f t="shared" si="42"/>
        <v>1.0101994803367265</v>
      </c>
      <c r="W307" s="49">
        <f t="shared" si="43"/>
        <v>1.0101994803367265</v>
      </c>
    </row>
    <row r="308" spans="11:23">
      <c r="K308" s="51">
        <v>30.6</v>
      </c>
      <c r="L308" s="22">
        <f t="shared" si="37"/>
        <v>15.499511682947348</v>
      </c>
      <c r="M308" s="22">
        <f t="shared" si="44"/>
        <v>0.49773729479114337</v>
      </c>
      <c r="Q308" s="55">
        <f t="shared" si="38"/>
        <v>0.38077965731496383</v>
      </c>
      <c r="R308" s="49">
        <f t="shared" si="39"/>
        <v>3.1736101022606089</v>
      </c>
      <c r="S308" s="52">
        <f>IF(K308=0,C336,(1/$C$59)*LN(1+$C$59/$C$58/(RodR+ABS(Calculations!K308-RodR))))</f>
        <v>0.11998312490993425</v>
      </c>
      <c r="T308" s="53">
        <f t="shared" si="40"/>
        <v>0.1303105485701877</v>
      </c>
      <c r="U308" s="49">
        <f t="shared" si="41"/>
        <v>12.750000000000002</v>
      </c>
      <c r="V308" s="49">
        <f t="shared" si="42"/>
        <v>1.0101994803367265</v>
      </c>
      <c r="W308" s="49">
        <f t="shared" si="43"/>
        <v>1.0101994803367265</v>
      </c>
    </row>
    <row r="309" spans="11:23">
      <c r="K309" s="51">
        <v>30.7</v>
      </c>
      <c r="L309" s="22">
        <f t="shared" si="37"/>
        <v>15.451437571708793</v>
      </c>
      <c r="M309" s="22">
        <f t="shared" si="44"/>
        <v>0.49460249055021066</v>
      </c>
      <c r="Q309" s="55">
        <f t="shared" si="38"/>
        <v>0.37959861084217211</v>
      </c>
      <c r="R309" s="49">
        <f t="shared" si="39"/>
        <v>3.1736101022606089</v>
      </c>
      <c r="S309" s="52">
        <f>IF(K309=0,C337,(1/$C$59)*LN(1+$C$59/$C$58/(RodR+ABS(Calculations!K309-RodR))))</f>
        <v>0.11961097885709983</v>
      </c>
      <c r="T309" s="53">
        <f t="shared" si="40"/>
        <v>0.12987189855485209</v>
      </c>
      <c r="U309" s="49">
        <f t="shared" si="41"/>
        <v>12.791666666666666</v>
      </c>
      <c r="V309" s="49">
        <f t="shared" si="42"/>
        <v>1.0101994803367265</v>
      </c>
      <c r="W309" s="49">
        <f t="shared" si="43"/>
        <v>1.0101994803367265</v>
      </c>
    </row>
    <row r="310" spans="11:23">
      <c r="K310" s="51">
        <v>30.8</v>
      </c>
      <c r="L310" s="22">
        <f t="shared" si="37"/>
        <v>15.403660996929515</v>
      </c>
      <c r="M310" s="22">
        <f t="shared" si="44"/>
        <v>0.49149723527524891</v>
      </c>
      <c r="Q310" s="55">
        <f t="shared" si="38"/>
        <v>0.37842487400811747</v>
      </c>
      <c r="R310" s="49">
        <f t="shared" si="39"/>
        <v>3.1736101022606089</v>
      </c>
      <c r="S310" s="52">
        <f>IF(K310=0,C338,(1/$C$59)*LN(1+$C$59/$C$58/(RodR+ABS(Calculations!K310-RodR))))</f>
        <v>0.11924113606096726</v>
      </c>
      <c r="T310" s="53">
        <f t="shared" si="40"/>
        <v>0.1294361928318398</v>
      </c>
      <c r="U310" s="49">
        <f t="shared" si="41"/>
        <v>12.833333333333334</v>
      </c>
      <c r="V310" s="49">
        <f t="shared" si="42"/>
        <v>1.0101994803367265</v>
      </c>
      <c r="W310" s="49">
        <f t="shared" si="43"/>
        <v>1.0101994803367265</v>
      </c>
    </row>
    <row r="311" spans="11:23">
      <c r="K311" s="51">
        <v>30.9</v>
      </c>
      <c r="L311" s="22">
        <f t="shared" si="37"/>
        <v>15.35617920269045</v>
      </c>
      <c r="M311" s="22">
        <f t="shared" si="44"/>
        <v>0.48842115841941514</v>
      </c>
      <c r="Q311" s="55">
        <f t="shared" si="38"/>
        <v>0.37725837910757537</v>
      </c>
      <c r="R311" s="49">
        <f t="shared" si="39"/>
        <v>3.1736101022606089</v>
      </c>
      <c r="S311" s="52">
        <f>IF(K311=0,C339,(1/$C$59)*LN(1+$C$59/$C$58/(RodR+ABS(Calculations!K311-RodR))))</f>
        <v>0.1188735751877172</v>
      </c>
      <c r="T311" s="53">
        <f t="shared" si="40"/>
        <v>0.12900340184605316</v>
      </c>
      <c r="U311" s="49">
        <f t="shared" si="41"/>
        <v>12.875</v>
      </c>
      <c r="V311" s="49">
        <f t="shared" si="42"/>
        <v>1.0101994803367265</v>
      </c>
      <c r="W311" s="49">
        <f t="shared" si="43"/>
        <v>1.0101994803367265</v>
      </c>
    </row>
    <row r="312" spans="11:23">
      <c r="K312" s="51">
        <v>31</v>
      </c>
      <c r="L312" s="22">
        <f t="shared" si="37"/>
        <v>15.308989467030147</v>
      </c>
      <c r="M312" s="22">
        <f t="shared" si="44"/>
        <v>0.48537389523139929</v>
      </c>
      <c r="Q312" s="55">
        <f t="shared" si="38"/>
        <v>0.37609905926956499</v>
      </c>
      <c r="R312" s="49">
        <f t="shared" si="39"/>
        <v>3.1736101022606089</v>
      </c>
      <c r="S312" s="52">
        <f>IF(K312=0,C340,(1/$C$59)*LN(1+$C$59/$C$58/(RodR+ABS(Calculations!K312-RodR))))</f>
        <v>0.11850827516639935</v>
      </c>
      <c r="T312" s="53">
        <f t="shared" si="40"/>
        <v>0.12857349643677876</v>
      </c>
      <c r="U312" s="49">
        <f t="shared" si="41"/>
        <v>12.916666666666668</v>
      </c>
      <c r="V312" s="49">
        <f t="shared" si="42"/>
        <v>1.0101994803367265</v>
      </c>
      <c r="W312" s="49">
        <f t="shared" si="43"/>
        <v>1.0101994803367265</v>
      </c>
    </row>
    <row r="313" spans="11:23">
      <c r="K313" s="51">
        <v>31.1</v>
      </c>
      <c r="L313" s="22">
        <f t="shared" si="37"/>
        <v>15.262089101423044</v>
      </c>
      <c r="M313" s="22">
        <f t="shared" si="44"/>
        <v>0.48235508664652826</v>
      </c>
      <c r="Q313" s="55">
        <f t="shared" si="38"/>
        <v>0.37494684844453191</v>
      </c>
      <c r="R313" s="49">
        <f t="shared" si="39"/>
        <v>3.1736101022606089</v>
      </c>
      <c r="S313" s="52">
        <f>IF(K313=0,C341,(1/$C$59)*LN(1+$C$59/$C$58/(RodR+ABS(Calculations!K313-RodR))))</f>
        <v>0.11814521518489363</v>
      </c>
      <c r="T313" s="53">
        <f t="shared" si="40"/>
        <v>0.12814644783113496</v>
      </c>
      <c r="U313" s="49">
        <f t="shared" si="41"/>
        <v>12.958333333333334</v>
      </c>
      <c r="V313" s="49">
        <f t="shared" si="42"/>
        <v>1.0101994803367265</v>
      </c>
      <c r="W313" s="49">
        <f t="shared" si="43"/>
        <v>1.0101994803367265</v>
      </c>
    </row>
    <row r="314" spans="11:23">
      <c r="K314" s="51">
        <v>31.2</v>
      </c>
      <c r="L314" s="22">
        <f t="shared" si="37"/>
        <v>15.215475450267158</v>
      </c>
      <c r="M314" s="22">
        <f t="shared" si="44"/>
        <v>0.47936437918106023</v>
      </c>
      <c r="Q314" s="55">
        <f t="shared" si="38"/>
        <v>0.37380168139176173</v>
      </c>
      <c r="R314" s="49">
        <f t="shared" si="39"/>
        <v>3.1736101022606089</v>
      </c>
      <c r="S314" s="52">
        <f>IF(K314=0,C342,(1/$C$59)*LN(1+$C$59/$C$58/(RodR+ABS(Calculations!K314-RodR))))</f>
        <v>0.11778437468594435</v>
      </c>
      <c r="T314" s="53">
        <f t="shared" si="40"/>
        <v>0.12772222763763924</v>
      </c>
      <c r="U314" s="49">
        <f t="shared" si="41"/>
        <v>13</v>
      </c>
      <c r="V314" s="49">
        <f t="shared" si="42"/>
        <v>1.0101994803367265</v>
      </c>
      <c r="W314" s="49">
        <f t="shared" si="43"/>
        <v>1.0101994803367265</v>
      </c>
    </row>
    <row r="315" spans="11:23">
      <c r="K315" s="51">
        <v>31.3</v>
      </c>
      <c r="L315" s="22">
        <f t="shared" si="37"/>
        <v>15.169145890381191</v>
      </c>
      <c r="M315" s="22">
        <f t="shared" si="44"/>
        <v>0.47640142482802261</v>
      </c>
      <c r="Q315" s="55">
        <f t="shared" si="38"/>
        <v>0.37266349366702584</v>
      </c>
      <c r="R315" s="49">
        <f t="shared" si="39"/>
        <v>3.1736101022606089</v>
      </c>
      <c r="S315" s="52">
        <f>IF(K315=0,C343,(1/$C$59)*LN(1+$C$59/$C$58/(RodR+ABS(Calculations!K315-RodR))))</f>
        <v>0.11742573336326734</v>
      </c>
      <c r="T315" s="53">
        <f t="shared" si="40"/>
        <v>0.1273008078399093</v>
      </c>
      <c r="U315" s="49">
        <f t="shared" si="41"/>
        <v>13.041666666666668</v>
      </c>
      <c r="V315" s="49">
        <f t="shared" si="42"/>
        <v>1.0101994803367265</v>
      </c>
      <c r="W315" s="49">
        <f t="shared" si="43"/>
        <v>1.0101994803367265</v>
      </c>
    </row>
    <row r="316" spans="11:23">
      <c r="K316" s="51">
        <v>31.4</v>
      </c>
      <c r="L316" s="22">
        <f t="shared" si="37"/>
        <v>15.123097830511085</v>
      </c>
      <c r="M316" s="22">
        <f t="shared" si="44"/>
        <v>0.47346588095572884</v>
      </c>
      <c r="Q316" s="55">
        <f t="shared" si="38"/>
        <v>0.37153222161045846</v>
      </c>
      <c r="R316" s="49">
        <f t="shared" si="39"/>
        <v>3.1736101022606089</v>
      </c>
      <c r="S316" s="52">
        <f>IF(K316=0,C344,(1/$C$59)*LN(1+$C$59/$C$58/(RodR+ABS(Calculations!K316-RodR))))</f>
        <v>0.11706927115773</v>
      </c>
      <c r="T316" s="53">
        <f t="shared" si="40"/>
        <v>0.12688216079048492</v>
      </c>
      <c r="U316" s="49">
        <f t="shared" si="41"/>
        <v>13.083333333333334</v>
      </c>
      <c r="V316" s="49">
        <f t="shared" si="42"/>
        <v>1.0101994803367265</v>
      </c>
      <c r="W316" s="49">
        <f t="shared" si="43"/>
        <v>1.0101994803367265</v>
      </c>
    </row>
    <row r="317" spans="11:23">
      <c r="K317" s="51">
        <v>31.5</v>
      </c>
      <c r="L317" s="22">
        <f t="shared" si="37"/>
        <v>15.077328710845258</v>
      </c>
      <c r="M317" s="22">
        <f t="shared" si="44"/>
        <v>0.47055741020834496</v>
      </c>
      <c r="Q317" s="55">
        <f t="shared" si="38"/>
        <v>0.3704078023346476</v>
      </c>
      <c r="R317" s="49">
        <f t="shared" si="39"/>
        <v>3.1736101022606089</v>
      </c>
      <c r="S317" s="52">
        <f>IF(K317=0,C345,(1/$C$59)*LN(1+$C$59/$C$58/(RodR+ABS(Calculations!K317-RodR))))</f>
        <v>0.11671496825359885</v>
      </c>
      <c r="T317" s="53">
        <f t="shared" si="40"/>
        <v>0.12646625920477564</v>
      </c>
      <c r="U317" s="49">
        <f t="shared" si="41"/>
        <v>13.125</v>
      </c>
      <c r="V317" s="49">
        <f t="shared" si="42"/>
        <v>1.0101994803367265</v>
      </c>
      <c r="W317" s="49">
        <f t="shared" si="43"/>
        <v>1.0101994803367265</v>
      </c>
    </row>
    <row r="318" spans="11:23">
      <c r="K318" s="51">
        <v>31.6</v>
      </c>
      <c r="L318" s="22">
        <f t="shared" si="37"/>
        <v>15.031836002538798</v>
      </c>
      <c r="M318" s="22">
        <f t="shared" si="44"/>
        <v>0.46767568040855068</v>
      </c>
      <c r="Q318" s="55">
        <f t="shared" si="38"/>
        <v>0.36929017371294581</v>
      </c>
      <c r="R318" s="49">
        <f t="shared" si="39"/>
        <v>3.1736101022606089</v>
      </c>
      <c r="S318" s="52">
        <f>IF(K318=0,C346,(1/$C$59)*LN(1+$C$59/$C$58/(RodR+ABS(Calculations!K318-RodR))))</f>
        <v>0.11636280507485623</v>
      </c>
      <c r="T318" s="53">
        <f t="shared" si="40"/>
        <v>0.12605307615512357</v>
      </c>
      <c r="U318" s="49">
        <f t="shared" si="41"/>
        <v>13.166666666666668</v>
      </c>
      <c r="V318" s="49">
        <f t="shared" si="42"/>
        <v>1.0101994803367265</v>
      </c>
      <c r="W318" s="49">
        <f t="shared" si="43"/>
        <v>1.0101994803367265</v>
      </c>
    </row>
    <row r="319" spans="11:23">
      <c r="K319" s="51">
        <v>31.7</v>
      </c>
      <c r="L319" s="22">
        <f t="shared" si="37"/>
        <v>14.986617207246258</v>
      </c>
      <c r="M319" s="22">
        <f t="shared" si="44"/>
        <v>0.46482036446253439</v>
      </c>
      <c r="Q319" s="55">
        <f t="shared" si="38"/>
        <v>0.36817927436799208</v>
      </c>
      <c r="R319" s="49">
        <f t="shared" si="39"/>
        <v>3.1736101022606089</v>
      </c>
      <c r="S319" s="52">
        <f>IF(K319=0,C347,(1/$C$59)*LN(1+$C$59/$C$58/(RodR+ABS(Calculations!K319-RodR))))</f>
        <v>0.11601276228158355</v>
      </c>
      <c r="T319" s="53">
        <f t="shared" si="40"/>
        <v>0.12564258506498255</v>
      </c>
      <c r="U319" s="49">
        <f t="shared" si="41"/>
        <v>13.208333333333334</v>
      </c>
      <c r="V319" s="49">
        <f t="shared" si="42"/>
        <v>1.0101994803367265</v>
      </c>
      <c r="W319" s="49">
        <f t="shared" si="43"/>
        <v>1.0101994803367265</v>
      </c>
    </row>
    <row r="320" spans="11:23">
      <c r="K320" s="51">
        <v>31.8</v>
      </c>
      <c r="L320" s="22">
        <f t="shared" si="37"/>
        <v>14.941669856662896</v>
      </c>
      <c r="M320" s="22">
        <f t="shared" si="44"/>
        <v>0.46199114026661903</v>
      </c>
      <c r="Q320" s="55">
        <f t="shared" si="38"/>
        <v>0.36707504366044158</v>
      </c>
      <c r="R320" s="49">
        <f t="shared" si="39"/>
        <v>3.1736101022606089</v>
      </c>
      <c r="S320" s="52">
        <f>IF(K320=0,C348,(1/$C$59)*LN(1+$C$59/$C$58/(RodR+ABS(Calculations!K320-RodR))))</f>
        <v>0.11566482076641005</v>
      </c>
      <c r="T320" s="53">
        <f t="shared" si="40"/>
        <v>0.1252347597032164</v>
      </c>
      <c r="U320" s="49">
        <f t="shared" si="41"/>
        <v>13.25</v>
      </c>
      <c r="V320" s="49">
        <f t="shared" si="42"/>
        <v>1.0101994803367265</v>
      </c>
      <c r="W320" s="49">
        <f t="shared" si="43"/>
        <v>1.0101994803367265</v>
      </c>
    </row>
    <row r="321" spans="11:23">
      <c r="K321" s="51">
        <v>31.9</v>
      </c>
      <c r="L321" s="22">
        <f t="shared" si="37"/>
        <v>14.896991512074109</v>
      </c>
      <c r="M321" s="22">
        <f t="shared" si="44"/>
        <v>0.45918769061634102</v>
      </c>
      <c r="Q321" s="55">
        <f t="shared" si="38"/>
        <v>0.36597742167789643</v>
      </c>
      <c r="R321" s="49">
        <f t="shared" si="39"/>
        <v>3.1736101022606089</v>
      </c>
      <c r="S321" s="52">
        <f>IF(K321=0,C349,(1/$C$59)*LN(1+$C$59/$C$58/(RodR+ABS(Calculations!K321-RodR))))</f>
        <v>0.11531896165102493</v>
      </c>
      <c r="T321" s="53">
        <f t="shared" si="40"/>
        <v>0.12482957417849988</v>
      </c>
      <c r="U321" s="49">
        <f t="shared" si="41"/>
        <v>13.291666666666666</v>
      </c>
      <c r="V321" s="49">
        <f t="shared" si="42"/>
        <v>1.0101994803367265</v>
      </c>
      <c r="W321" s="49">
        <f t="shared" si="43"/>
        <v>1.0101994803367265</v>
      </c>
    </row>
    <row r="322" spans="11:23">
      <c r="K322" s="51">
        <v>32</v>
      </c>
      <c r="L322" s="22">
        <f t="shared" ref="L322:L385" si="45">IF(K322&lt;RodR,EPRValue,Q322*$C$43)</f>
        <v>14.852579763913189</v>
      </c>
      <c r="M322" s="22">
        <f t="shared" si="44"/>
        <v>0.45640970311695739</v>
      </c>
      <c r="Q322" s="55">
        <f t="shared" si="38"/>
        <v>0.36488634922404106</v>
      </c>
      <c r="R322" s="49">
        <f t="shared" si="39"/>
        <v>3.1736101022606089</v>
      </c>
      <c r="S322" s="52">
        <f>IF(K322=0,C350,(1/$C$59)*LN(1+$C$59/$C$58/(RodR+ABS(Calculations!K322-RodR))))</f>
        <v>0.11497516628275388</v>
      </c>
      <c r="T322" s="53">
        <f t="shared" si="40"/>
        <v>0.12442700293383088</v>
      </c>
      <c r="U322" s="49">
        <f t="shared" si="41"/>
        <v>13.333333333333334</v>
      </c>
      <c r="V322" s="49">
        <f t="shared" si="42"/>
        <v>1.0101994803367265</v>
      </c>
      <c r="W322" s="49">
        <f t="shared" si="43"/>
        <v>1.0101994803367265</v>
      </c>
    </row>
    <row r="323" spans="11:23">
      <c r="K323" s="51">
        <v>32.1</v>
      </c>
      <c r="L323" s="22">
        <f t="shared" si="45"/>
        <v>14.808432231326602</v>
      </c>
      <c r="M323" s="22">
        <f t="shared" si="44"/>
        <v>0.45365687009644162</v>
      </c>
      <c r="Q323" s="55">
        <f t="shared" si="38"/>
        <v>0.3638017678079622</v>
      </c>
      <c r="R323" s="49">
        <f t="shared" si="39"/>
        <v>3.1736101022606089</v>
      </c>
      <c r="S323" s="52">
        <f>IF(K323=0,C351,(1/$C$59)*LN(1+$C$59/$C$58/(RodR+ABS(Calculations!K323-RodR))))</f>
        <v>0.11463341623119389</v>
      </c>
      <c r="T323" s="53">
        <f t="shared" si="40"/>
        <v>0.12402702074115546</v>
      </c>
      <c r="U323" s="49">
        <f t="shared" si="41"/>
        <v>13.375000000000002</v>
      </c>
      <c r="V323" s="49">
        <f t="shared" si="42"/>
        <v>1.0101994803367265</v>
      </c>
      <c r="W323" s="49">
        <f t="shared" si="43"/>
        <v>1.0101994803367265</v>
      </c>
    </row>
    <row r="324" spans="11:23">
      <c r="K324" s="51">
        <v>32.200000000000003</v>
      </c>
      <c r="L324" s="22">
        <f t="shared" si="45"/>
        <v>14.764546561747368</v>
      </c>
      <c r="M324" s="22">
        <f t="shared" si="44"/>
        <v>0.45092888851979041</v>
      </c>
      <c r="Q324" s="55">
        <f t="shared" ref="Q324:Q387" si="46">R324*IF($C$56&lt;$C$55,S324,T324)</f>
        <v>0.36272361963366817</v>
      </c>
      <c r="R324" s="49">
        <f t="shared" ref="R324:R387" si="47">$C$70/$C$61*W324</f>
        <v>3.1736101022606089</v>
      </c>
      <c r="S324" s="52">
        <f>IF(K324=0,C352,(1/$C$59)*LN(1+$C$59/$C$58/(RodR+ABS(Calculations!K324-RodR))))</f>
        <v>0.11429369328491072</v>
      </c>
      <c r="T324" s="53">
        <f t="shared" ref="T324:T387" si="48">IF((ABS(K324))&lt;$C$55-$C$56,($C$53/2/PI()/$C$56*LN(($C$55-$C$56)*(ABS(K324)+$C$56)/(ABS(K324))/$C$55)+$C$60*LN($C$55*$C$54/($C$55-$C$56)/$C$53)),$C$60*LN((((ABS(K324))+$C$56-$C$55)*$C$53+$C$55*$C$54)/($C$53*(ABS(K324)))))</f>
        <v>0.1236296026960861</v>
      </c>
      <c r="U324" s="49">
        <f t="shared" ref="U324:U387" si="49">K324/$C$56</f>
        <v>13.416666666666668</v>
      </c>
      <c r="V324" s="49">
        <f t="shared" ref="V324:V387" si="50">IF(K324="","",1/(1.0212-0.0178*LOG10($C$53+0.01)))</f>
        <v>1.0101994803367265</v>
      </c>
      <c r="W324" s="49">
        <f t="shared" ref="W324:W387" si="51">MAX(1/(-(0.21682*LOG10(3.7*U324)-0.293)*(EXP(-3.7*U324)-1)+1),1)*MAX(1/(-(0.1921*LOG10(U324+0.2)+0.072)*(EXP(-150*U324)-1)+1),1)*V324</f>
        <v>1.0101994803367265</v>
      </c>
    </row>
    <row r="325" spans="11:23">
      <c r="K325" s="51">
        <v>32.299999999999997</v>
      </c>
      <c r="L325" s="22">
        <f t="shared" si="45"/>
        <v>14.72092043047598</v>
      </c>
      <c r="M325" s="22">
        <f t="shared" si="44"/>
        <v>0.44822545990521157</v>
      </c>
      <c r="Q325" s="55">
        <f t="shared" si="46"/>
        <v>0.36165184758979319</v>
      </c>
      <c r="R325" s="49">
        <f t="shared" si="47"/>
        <v>3.1736101022606089</v>
      </c>
      <c r="S325" s="52">
        <f>IF(K325=0,C353,(1/$C$59)*LN(1+$C$59/$C$58/(RodR+ABS(Calculations!K325-RodR))))</f>
        <v>0.11395597944819474</v>
      </c>
      <c r="T325" s="53">
        <f t="shared" si="48"/>
        <v>0.12323472421272598</v>
      </c>
      <c r="U325" s="49">
        <f t="shared" si="49"/>
        <v>13.458333333333332</v>
      </c>
      <c r="V325" s="49">
        <f t="shared" si="50"/>
        <v>1.0101994803367265</v>
      </c>
      <c r="W325" s="49">
        <f t="shared" si="51"/>
        <v>1.0101994803367265</v>
      </c>
    </row>
    <row r="326" spans="11:23">
      <c r="K326" s="51">
        <v>32.4</v>
      </c>
      <c r="L326" s="22">
        <f t="shared" si="45"/>
        <v>14.677551540268528</v>
      </c>
      <c r="M326" s="22">
        <f t="shared" si="44"/>
        <v>0.44554629024255732</v>
      </c>
      <c r="Q326" s="55">
        <f t="shared" si="46"/>
        <v>0.36058639523947866</v>
      </c>
      <c r="R326" s="49">
        <f t="shared" si="47"/>
        <v>3.1736101022606089</v>
      </c>
      <c r="S326" s="52">
        <f>IF(K326=0,C354,(1/$C$59)*LN(1+$C$59/$C$58/(RodR+ABS(Calculations!K326-RodR))))</f>
        <v>0.11362025693787264</v>
      </c>
      <c r="T326" s="53">
        <f t="shared" si="48"/>
        <v>0.12284236101859565</v>
      </c>
      <c r="U326" s="49">
        <f t="shared" si="49"/>
        <v>13.5</v>
      </c>
      <c r="V326" s="49">
        <f t="shared" si="50"/>
        <v>1.0101994803367265</v>
      </c>
      <c r="W326" s="49">
        <f t="shared" si="51"/>
        <v>1.0101994803367265</v>
      </c>
    </row>
    <row r="327" spans="11:23">
      <c r="K327" s="51">
        <v>32.5</v>
      </c>
      <c r="L327" s="22">
        <f t="shared" si="45"/>
        <v>14.63443762093236</v>
      </c>
      <c r="M327" s="22">
        <f t="shared" si="44"/>
        <v>0.44289108991289794</v>
      </c>
      <c r="Q327" s="55">
        <f t="shared" si="46"/>
        <v>0.35952720681043976</v>
      </c>
      <c r="R327" s="49">
        <f t="shared" si="47"/>
        <v>3.1736101022606089</v>
      </c>
      <c r="S327" s="52">
        <f>IF(K327=0,C355,(1/$C$59)*LN(1+$C$59/$C$58/(RodR+ABS(Calculations!K327-RodR))))</f>
        <v>0.1132865081801773</v>
      </c>
      <c r="T327" s="53">
        <f t="shared" si="48"/>
        <v>0.12245248914965029</v>
      </c>
      <c r="U327" s="49">
        <f t="shared" si="49"/>
        <v>13.541666666666668</v>
      </c>
      <c r="V327" s="49">
        <f t="shared" si="50"/>
        <v>1.0101994803367265</v>
      </c>
      <c r="W327" s="49">
        <f t="shared" si="51"/>
        <v>1.0101994803367265</v>
      </c>
    </row>
    <row r="328" spans="11:23">
      <c r="K328" s="51">
        <v>32.6</v>
      </c>
      <c r="L328" s="22">
        <f t="shared" si="45"/>
        <v>14.591576428928876</v>
      </c>
      <c r="M328" s="22">
        <f t="shared" si="44"/>
        <v>0.44025957360992152</v>
      </c>
      <c r="Q328" s="55">
        <f t="shared" si="46"/>
        <v>0.35847422718520722</v>
      </c>
      <c r="R328" s="49">
        <f t="shared" si="47"/>
        <v>3.1736101022606089</v>
      </c>
      <c r="S328" s="52">
        <f>IF(K328=0,C356,(1/$C$59)*LN(1+$C$59/$C$58/(RodR+ABS(Calculations!K328-RodR))))</f>
        <v>0.11295471580767304</v>
      </c>
      <c r="T328" s="53">
        <f t="shared" si="48"/>
        <v>0.12206508494539382</v>
      </c>
      <c r="U328" s="49">
        <f t="shared" si="49"/>
        <v>13.583333333333334</v>
      </c>
      <c r="V328" s="49">
        <f t="shared" si="50"/>
        <v>1.0101994803367265</v>
      </c>
      <c r="W328" s="49">
        <f t="shared" si="51"/>
        <v>1.0101994803367265</v>
      </c>
    </row>
    <row r="329" spans="11:23">
      <c r="K329" s="51">
        <v>32.700000000000003</v>
      </c>
      <c r="L329" s="22">
        <f t="shared" si="45"/>
        <v>14.548965746982971</v>
      </c>
      <c r="M329" s="22">
        <f t="shared" si="44"/>
        <v>0.43765146026328772</v>
      </c>
      <c r="Q329" s="55">
        <f t="shared" si="46"/>
        <v>0.35742740189153233</v>
      </c>
      <c r="R329" s="49">
        <f t="shared" si="47"/>
        <v>3.1736101022606089</v>
      </c>
      <c r="S329" s="52">
        <f>IF(K329=0,C357,(1/$C$59)*LN(1+$C$59/$C$58/(RodR+ABS(Calculations!K329-RodR))))</f>
        <v>0.11262486265623227</v>
      </c>
      <c r="T329" s="53">
        <f t="shared" si="48"/>
        <v>0.12168012504409033</v>
      </c>
      <c r="U329" s="49">
        <f t="shared" si="49"/>
        <v>13.625000000000002</v>
      </c>
      <c r="V329" s="49">
        <f t="shared" si="50"/>
        <v>1.0101994803367265</v>
      </c>
      <c r="W329" s="49">
        <f t="shared" si="51"/>
        <v>1.0101994803367265</v>
      </c>
    </row>
    <row r="330" spans="11:23">
      <c r="K330" s="51">
        <v>32.799999999999997</v>
      </c>
      <c r="L330" s="22">
        <f t="shared" si="45"/>
        <v>14.506603383699888</v>
      </c>
      <c r="M330" s="22">
        <f t="shared" si="44"/>
        <v>0.43506647296300827</v>
      </c>
      <c r="Q330" s="55">
        <f t="shared" si="46"/>
        <v>0.35638667709297422</v>
      </c>
      <c r="R330" s="49">
        <f t="shared" si="47"/>
        <v>3.1736101022606089</v>
      </c>
      <c r="S330" s="52">
        <f>IF(K330=0,C358,(1/$C$59)*LN(1+$C$59/$C$58/(RodR+ABS(Calculations!K330-RodR))))</f>
        <v>0.11229693176206958</v>
      </c>
      <c r="T330" s="53">
        <f t="shared" si="48"/>
        <v>0.12129758637805733</v>
      </c>
      <c r="U330" s="49">
        <f t="shared" si="49"/>
        <v>13.666666666666666</v>
      </c>
      <c r="V330" s="49">
        <f t="shared" si="50"/>
        <v>1.0101994803367265</v>
      </c>
      <c r="W330" s="49">
        <f t="shared" si="51"/>
        <v>1.0101994803367265</v>
      </c>
    </row>
    <row r="331" spans="11:23">
      <c r="K331" s="51">
        <v>32.9</v>
      </c>
      <c r="L331" s="22">
        <f t="shared" si="45"/>
        <v>14.464487173188127</v>
      </c>
      <c r="M331" s="22">
        <f t="shared" si="44"/>
        <v>0.43250433888598216</v>
      </c>
      <c r="Q331" s="55">
        <f t="shared" si="46"/>
        <v>0.3553519995796357</v>
      </c>
      <c r="R331" s="49">
        <f t="shared" si="47"/>
        <v>3.1736101022606089</v>
      </c>
      <c r="S331" s="52">
        <f>IF(K331=0,C359,(1/$C$59)*LN(1+$C$59/$C$58/(RodR+ABS(Calculations!K331-RodR))))</f>
        <v>0.11197090635882248</v>
      </c>
      <c r="T331" s="53">
        <f t="shared" si="48"/>
        <v>0.12091744616905453</v>
      </c>
      <c r="U331" s="49">
        <f t="shared" si="49"/>
        <v>13.708333333333334</v>
      </c>
      <c r="V331" s="49">
        <f t="shared" si="50"/>
        <v>1.0101994803367265</v>
      </c>
      <c r="W331" s="49">
        <f t="shared" si="51"/>
        <v>1.0101994803367265</v>
      </c>
    </row>
    <row r="332" spans="11:23">
      <c r="K332" s="51">
        <v>33</v>
      </c>
      <c r="L332" s="22">
        <f t="shared" si="45"/>
        <v>14.422614974689548</v>
      </c>
      <c r="M332" s="22">
        <f t="shared" si="44"/>
        <v>0.42996478922364112</v>
      </c>
      <c r="Q332" s="55">
        <f t="shared" si="46"/>
        <v>0.35432331675907597</v>
      </c>
      <c r="R332" s="49">
        <f t="shared" si="47"/>
        <v>3.1736101022606089</v>
      </c>
      <c r="S332" s="52">
        <f>IF(K332=0,C360,(1/$C$59)*LN(1+$C$59/$C$58/(RodR+ABS(Calculations!K332-RodR))))</f>
        <v>0.11164676987468823</v>
      </c>
      <c r="T332" s="53">
        <f t="shared" si="48"/>
        <v>0.1205396819237577</v>
      </c>
      <c r="U332" s="49">
        <f t="shared" si="49"/>
        <v>13.75</v>
      </c>
      <c r="V332" s="49">
        <f t="shared" si="50"/>
        <v>1.0101994803367265</v>
      </c>
      <c r="W332" s="49">
        <f t="shared" si="51"/>
        <v>1.0101994803367265</v>
      </c>
    </row>
    <row r="333" spans="11:23">
      <c r="K333" s="51">
        <v>33.1</v>
      </c>
      <c r="L333" s="22">
        <f t="shared" si="45"/>
        <v>14.380984672215424</v>
      </c>
      <c r="M333" s="22">
        <f t="shared" ref="M333:M396" si="52">L323-L333</f>
        <v>0.42744755911117771</v>
      </c>
      <c r="Q333" s="55">
        <f t="shared" si="46"/>
        <v>0.35330057664736936</v>
      </c>
      <c r="R333" s="49">
        <f t="shared" si="47"/>
        <v>3.1736101022606089</v>
      </c>
      <c r="S333" s="52">
        <f>IF(K333=0,C361,(1/$C$59)*LN(1+$C$59/$C$58/(RodR+ABS(Calculations!K333-RodR))))</f>
        <v>0.11132450592960622</v>
      </c>
      <c r="T333" s="53">
        <f t="shared" si="48"/>
        <v>0.12016427142931455</v>
      </c>
      <c r="U333" s="49">
        <f t="shared" si="49"/>
        <v>13.791666666666668</v>
      </c>
      <c r="V333" s="49">
        <f t="shared" si="50"/>
        <v>1.0101994803367265</v>
      </c>
      <c r="W333" s="49">
        <f t="shared" si="51"/>
        <v>1.0101994803367265</v>
      </c>
    </row>
    <row r="334" spans="11:23">
      <c r="K334" s="51">
        <v>33.200000000000003</v>
      </c>
      <c r="L334" s="22">
        <f t="shared" si="45"/>
        <v>14.339594174189024</v>
      </c>
      <c r="M334" s="22">
        <f t="shared" si="52"/>
        <v>0.42495238755834386</v>
      </c>
      <c r="Q334" s="55">
        <f t="shared" si="46"/>
        <v>0.3522837278603248</v>
      </c>
      <c r="R334" s="49">
        <f t="shared" si="47"/>
        <v>3.1736101022606089</v>
      </c>
      <c r="S334" s="52">
        <f>IF(K334=0,C362,(1/$C$59)*LN(1+$C$59/$C$58/(RodR+ABS(Calculations!K334-RodR))))</f>
        <v>0.11100409833249143</v>
      </c>
      <c r="T334" s="53">
        <f t="shared" si="48"/>
        <v>0.11979119274898709</v>
      </c>
      <c r="U334" s="49">
        <f t="shared" si="49"/>
        <v>13.833333333333336</v>
      </c>
      <c r="V334" s="49">
        <f t="shared" si="50"/>
        <v>1.0101994803367265</v>
      </c>
      <c r="W334" s="49">
        <f t="shared" si="51"/>
        <v>1.0101994803367265</v>
      </c>
    </row>
    <row r="335" spans="11:23">
      <c r="K335" s="51">
        <v>33.299999999999997</v>
      </c>
      <c r="L335" s="22">
        <f t="shared" si="45"/>
        <v>14.298441413094375</v>
      </c>
      <c r="M335" s="22">
        <f t="shared" si="52"/>
        <v>0.42247901738160465</v>
      </c>
      <c r="Q335" s="55">
        <f t="shared" si="46"/>
        <v>0.35127271960485662</v>
      </c>
      <c r="R335" s="49">
        <f t="shared" si="47"/>
        <v>3.1736101022606089</v>
      </c>
      <c r="S335" s="52">
        <f>IF(K335=0,C363,(1/$C$59)*LN(1+$C$59/$C$58/(RodR+ABS(Calculations!K335-RodR))))</f>
        <v>0.11068553107851525</v>
      </c>
      <c r="T335" s="53">
        <f t="shared" si="48"/>
        <v>0.11942042421787123</v>
      </c>
      <c r="U335" s="49">
        <f t="shared" si="49"/>
        <v>13.875</v>
      </c>
      <c r="V335" s="49">
        <f t="shared" si="50"/>
        <v>1.0101994803367265</v>
      </c>
      <c r="W335" s="49">
        <f t="shared" si="51"/>
        <v>1.0101994803367265</v>
      </c>
    </row>
    <row r="336" spans="11:23">
      <c r="K336" s="51">
        <v>33.4</v>
      </c>
      <c r="L336" s="22">
        <f t="shared" si="45"/>
        <v>14.257524345130973</v>
      </c>
      <c r="M336" s="22">
        <f t="shared" si="52"/>
        <v>0.42002719513755515</v>
      </c>
      <c r="Q336" s="55">
        <f t="shared" si="46"/>
        <v>0.35026750167050202</v>
      </c>
      <c r="R336" s="49">
        <f t="shared" si="47"/>
        <v>3.1736101022606089</v>
      </c>
      <c r="S336" s="52">
        <f>IF(K336=0,C364,(1/$C$59)*LN(1+$C$59/$C$58/(RodR+ABS(Calculations!K336-RodR))))</f>
        <v>0.11036878834643278</v>
      </c>
      <c r="T336" s="53">
        <f t="shared" si="48"/>
        <v>0.11905194443870137</v>
      </c>
      <c r="U336" s="49">
        <f t="shared" si="49"/>
        <v>13.916666666666666</v>
      </c>
      <c r="V336" s="49">
        <f t="shared" si="50"/>
        <v>1.0101994803367265</v>
      </c>
      <c r="W336" s="49">
        <f t="shared" si="51"/>
        <v>1.0101994803367265</v>
      </c>
    </row>
    <row r="337" spans="11:23">
      <c r="K337" s="51">
        <v>33.5</v>
      </c>
      <c r="L337" s="22">
        <f t="shared" si="45"/>
        <v>14.216840949874546</v>
      </c>
      <c r="M337" s="22">
        <f t="shared" si="52"/>
        <v>0.4175966710578134</v>
      </c>
      <c r="Q337" s="55">
        <f t="shared" si="46"/>
        <v>0.34926802442108679</v>
      </c>
      <c r="R337" s="49">
        <f t="shared" si="47"/>
        <v>3.1736101022606089</v>
      </c>
      <c r="S337" s="52">
        <f>IF(K337=0,C365,(1/$C$59)*LN(1+$C$59/$C$58/(RodR+ABS(Calculations!K337-RodR))))</f>
        <v>0.11005385449595653</v>
      </c>
      <c r="T337" s="53">
        <f t="shared" si="48"/>
        <v>0.11868573227772476</v>
      </c>
      <c r="U337" s="49">
        <f t="shared" si="49"/>
        <v>13.958333333333334</v>
      </c>
      <c r="V337" s="49">
        <f t="shared" si="50"/>
        <v>1.0101994803367265</v>
      </c>
      <c r="W337" s="49">
        <f t="shared" si="51"/>
        <v>1.0101994803367265</v>
      </c>
    </row>
    <row r="338" spans="11:23">
      <c r="K338" s="51">
        <v>33.6</v>
      </c>
      <c r="L338" s="22">
        <f t="shared" si="45"/>
        <v>14.176389229943561</v>
      </c>
      <c r="M338" s="22">
        <f t="shared" si="52"/>
        <v>0.41518719898531486</v>
      </c>
      <c r="Q338" s="55">
        <f t="shared" si="46"/>
        <v>0.34827423878653241</v>
      </c>
      <c r="R338" s="49">
        <f t="shared" si="47"/>
        <v>3.1736101022606089</v>
      </c>
      <c r="S338" s="52">
        <f>IF(K338=0,C366,(1/$C$59)*LN(1+$C$59/$C$58/(RodR+ABS(Calculations!K338-RodR))))</f>
        <v>0.10974071406517505</v>
      </c>
      <c r="T338" s="53">
        <f t="shared" si="48"/>
        <v>0.11832176686066016</v>
      </c>
      <c r="U338" s="49">
        <f t="shared" si="49"/>
        <v>14.000000000000002</v>
      </c>
      <c r="V338" s="49">
        <f t="shared" si="50"/>
        <v>1.0101994803367265</v>
      </c>
      <c r="W338" s="49">
        <f t="shared" si="51"/>
        <v>1.0101994803367265</v>
      </c>
    </row>
    <row r="339" spans="11:23">
      <c r="K339" s="51">
        <v>33.700000000000003</v>
      </c>
      <c r="L339" s="22">
        <f t="shared" si="45"/>
        <v>14.136167210671417</v>
      </c>
      <c r="M339" s="22">
        <f t="shared" si="52"/>
        <v>0.41279853631155383</v>
      </c>
      <c r="Q339" s="55">
        <f t="shared" si="46"/>
        <v>0.34728609625480261</v>
      </c>
      <c r="R339" s="49">
        <f t="shared" si="47"/>
        <v>3.1736101022606089</v>
      </c>
      <c r="S339" s="52">
        <f>IF(K339=0,C367,(1/$C$59)*LN(1+$C$59/$C$58/(RodR+ABS(Calculations!K339-RodR))))</f>
        <v>0.10942935176801512</v>
      </c>
      <c r="T339" s="53">
        <f t="shared" si="48"/>
        <v>0.11796002756872466</v>
      </c>
      <c r="U339" s="49">
        <f t="shared" si="49"/>
        <v>14.041666666666668</v>
      </c>
      <c r="V339" s="49">
        <f t="shared" si="50"/>
        <v>1.0101994803367265</v>
      </c>
      <c r="W339" s="49">
        <f t="shared" si="51"/>
        <v>1.0101994803367265</v>
      </c>
    </row>
    <row r="340" spans="11:23">
      <c r="K340" s="51">
        <v>33.799999999999997</v>
      </c>
      <c r="L340" s="22">
        <f t="shared" si="45"/>
        <v>14.096172939784161</v>
      </c>
      <c r="M340" s="22">
        <f t="shared" si="52"/>
        <v>0.41043044391572714</v>
      </c>
      <c r="Q340" s="55">
        <f t="shared" si="46"/>
        <v>0.34630354886398601</v>
      </c>
      <c r="R340" s="49">
        <f t="shared" si="47"/>
        <v>3.1736101022606089</v>
      </c>
      <c r="S340" s="52">
        <f>IF(K340=0,C368,(1/$C$59)*LN(1+$C$59/$C$58/(RodR+ABS(Calculations!K340-RodR))))</f>
        <v>0.10911975249174714</v>
      </c>
      <c r="T340" s="53">
        <f t="shared" si="48"/>
        <v>0.11760049403473526</v>
      </c>
      <c r="U340" s="49">
        <f t="shared" si="49"/>
        <v>14.083333333333332</v>
      </c>
      <c r="V340" s="49">
        <f t="shared" si="50"/>
        <v>1.0101994803367265</v>
      </c>
      <c r="W340" s="49">
        <f t="shared" si="51"/>
        <v>1.0101994803367265</v>
      </c>
    </row>
    <row r="341" spans="11:23">
      <c r="K341" s="51">
        <v>33.9</v>
      </c>
      <c r="L341" s="22">
        <f t="shared" si="45"/>
        <v>14.056404487083954</v>
      </c>
      <c r="M341" s="22">
        <f t="shared" si="52"/>
        <v>0.40808268610417286</v>
      </c>
      <c r="Q341" s="55">
        <f t="shared" si="46"/>
        <v>0.34532654919451955</v>
      </c>
      <c r="R341" s="49">
        <f t="shared" si="47"/>
        <v>3.1736101022606089</v>
      </c>
      <c r="S341" s="52">
        <f>IF(K341=0,C369,(1/$C$59)*LN(1+$C$59/$C$58/(RodR+ABS(Calculations!K341-RodR))))</f>
        <v>0.1088119012945347</v>
      </c>
      <c r="T341" s="53">
        <f t="shared" si="48"/>
        <v>0.1172431461392828</v>
      </c>
      <c r="U341" s="49">
        <f t="shared" si="49"/>
        <v>14.125</v>
      </c>
      <c r="V341" s="49">
        <f t="shared" si="50"/>
        <v>1.0101994803367265</v>
      </c>
      <c r="W341" s="49">
        <f t="shared" si="51"/>
        <v>1.0101994803367265</v>
      </c>
    </row>
    <row r="342" spans="11:23">
      <c r="K342" s="51">
        <v>34</v>
      </c>
      <c r="L342" s="22">
        <f t="shared" si="45"/>
        <v>14.016859944137531</v>
      </c>
      <c r="M342" s="22">
        <f t="shared" si="52"/>
        <v>0.405755030552017</v>
      </c>
      <c r="Q342" s="55">
        <f t="shared" si="46"/>
        <v>0.34435505036153485</v>
      </c>
      <c r="R342" s="49">
        <f t="shared" si="47"/>
        <v>3.1736101022606089</v>
      </c>
      <c r="S342" s="52">
        <f>IF(K342=0,C370,(1/$C$59)*LN(1+$C$59/$C$58/(RodR+ABS(Calculations!K342-RodR))))</f>
        <v>0.10850578340302286</v>
      </c>
      <c r="T342" s="53">
        <f t="shared" si="48"/>
        <v>0.11688796400697374</v>
      </c>
      <c r="U342" s="49">
        <f t="shared" si="49"/>
        <v>14.166666666666668</v>
      </c>
      <c r="V342" s="49">
        <f t="shared" si="50"/>
        <v>1.0101994803367265</v>
      </c>
      <c r="W342" s="49">
        <f t="shared" si="51"/>
        <v>1.0101994803367265</v>
      </c>
    </row>
    <row r="343" spans="11:23">
      <c r="K343" s="51">
        <v>34.1</v>
      </c>
      <c r="L343" s="22">
        <f t="shared" si="45"/>
        <v>13.977537423970183</v>
      </c>
      <c r="M343" s="22">
        <f t="shared" si="52"/>
        <v>0.40344724824524114</v>
      </c>
      <c r="Q343" s="55">
        <f t="shared" si="46"/>
        <v>0.34338900600734035</v>
      </c>
      <c r="R343" s="49">
        <f t="shared" si="47"/>
        <v>3.1736101022606089</v>
      </c>
      <c r="S343" s="52">
        <f>IF(K343=0,C371,(1/$C$59)*LN(1+$C$59/$C$58/(RodR+ABS(Calculations!K343-RodR))))</f>
        <v>0.10820138420996937</v>
      </c>
      <c r="T343" s="53">
        <f t="shared" si="48"/>
        <v>0.11653492800274115</v>
      </c>
      <c r="U343" s="49">
        <f t="shared" si="49"/>
        <v>14.208333333333334</v>
      </c>
      <c r="V343" s="49">
        <f t="shared" si="50"/>
        <v>1.0101994803367265</v>
      </c>
      <c r="W343" s="49">
        <f t="shared" si="51"/>
        <v>1.0101994803367265</v>
      </c>
    </row>
    <row r="344" spans="11:23">
      <c r="K344" s="51">
        <v>34.200000000000003</v>
      </c>
      <c r="L344" s="22">
        <f t="shared" si="45"/>
        <v>13.938435060764707</v>
      </c>
      <c r="M344" s="22">
        <f t="shared" si="52"/>
        <v>0.40115911342431687</v>
      </c>
      <c r="Q344" s="55">
        <f t="shared" si="46"/>
        <v>0.34242837029402506</v>
      </c>
      <c r="R344" s="49">
        <f t="shared" si="47"/>
        <v>3.1736101022606089</v>
      </c>
      <c r="S344" s="52">
        <f>IF(K344=0,C372,(1/$C$59)*LN(1+$C$59/$C$58/(RodR+ABS(Calculations!K344-RodR))))</f>
        <v>0.10789868927191414</v>
      </c>
      <c r="T344" s="53">
        <f t="shared" si="48"/>
        <v>0.11618401872822161</v>
      </c>
      <c r="U344" s="49">
        <f t="shared" si="49"/>
        <v>14.250000000000002</v>
      </c>
      <c r="V344" s="49">
        <f t="shared" si="50"/>
        <v>1.0101994803367265</v>
      </c>
      <c r="W344" s="49">
        <f t="shared" si="51"/>
        <v>1.0101994803367265</v>
      </c>
    </row>
    <row r="345" spans="11:23">
      <c r="K345" s="51">
        <v>34.299999999999997</v>
      </c>
      <c r="L345" s="22">
        <f t="shared" si="45"/>
        <v>13.899551009565675</v>
      </c>
      <c r="M345" s="22">
        <f t="shared" si="52"/>
        <v>0.39889040352869998</v>
      </c>
      <c r="Q345" s="55">
        <f t="shared" si="46"/>
        <v>0.34147309789619368</v>
      </c>
      <c r="R345" s="49">
        <f t="shared" si="47"/>
        <v>3.1736101022606089</v>
      </c>
      <c r="S345" s="52">
        <f>IF(K345=0,C373,(1/$C$59)*LN(1+$C$59/$C$58/(RodR+ABS(Calculations!K345-RodR))))</f>
        <v>0.10759768430688993</v>
      </c>
      <c r="T345" s="53">
        <f t="shared" si="48"/>
        <v>0.11583521701820021</v>
      </c>
      <c r="U345" s="49">
        <f t="shared" si="49"/>
        <v>14.291666666666666</v>
      </c>
      <c r="V345" s="49">
        <f t="shared" si="50"/>
        <v>1.0101994803367265</v>
      </c>
      <c r="W345" s="49">
        <f t="shared" si="51"/>
        <v>1.0101994803367265</v>
      </c>
    </row>
    <row r="346" spans="11:23">
      <c r="K346" s="51">
        <v>34.4</v>
      </c>
      <c r="L346" s="22">
        <f t="shared" si="45"/>
        <v>13.860883445988286</v>
      </c>
      <c r="M346" s="22">
        <f t="shared" si="52"/>
        <v>0.39664089914268708</v>
      </c>
      <c r="Q346" s="55">
        <f t="shared" si="46"/>
        <v>0.3405231439938135</v>
      </c>
      <c r="R346" s="49">
        <f t="shared" si="47"/>
        <v>3.1736101022606089</v>
      </c>
      <c r="S346" s="52">
        <f>IF(K346=0,C374,(1/$C$59)*LN(1+$C$59/$C$58/(RodR+ABS(Calculations!K346-RodR))))</f>
        <v>0.10729835519216865</v>
      </c>
      <c r="T346" s="53">
        <f t="shared" si="48"/>
        <v>0.11548850393711445</v>
      </c>
      <c r="U346" s="49">
        <f t="shared" si="49"/>
        <v>14.333333333333334</v>
      </c>
      <c r="V346" s="49">
        <f t="shared" si="50"/>
        <v>1.0101994803367265</v>
      </c>
      <c r="W346" s="49">
        <f t="shared" si="51"/>
        <v>1.0101994803367265</v>
      </c>
    </row>
    <row r="347" spans="11:23">
      <c r="K347" s="51">
        <v>34.5</v>
      </c>
      <c r="L347" s="22">
        <f t="shared" si="45"/>
        <v>13.822430565932416</v>
      </c>
      <c r="M347" s="22">
        <f t="shared" si="52"/>
        <v>0.39441038394213024</v>
      </c>
      <c r="Q347" s="55">
        <f t="shared" si="46"/>
        <v>0.33957846426518973</v>
      </c>
      <c r="R347" s="49">
        <f t="shared" si="47"/>
        <v>3.1736101022606089</v>
      </c>
      <c r="S347" s="52">
        <f>IF(K347=0,C375,(1/$C$59)*LN(1+$C$59/$C$58/(RodR+ABS(Calculations!K347-RodR))))</f>
        <v>0.1070006879620477</v>
      </c>
      <c r="T347" s="53">
        <f t="shared" si="48"/>
        <v>0.11514386077562432</v>
      </c>
      <c r="U347" s="49">
        <f t="shared" si="49"/>
        <v>14.375</v>
      </c>
      <c r="V347" s="49">
        <f t="shared" si="50"/>
        <v>1.0101994803367265</v>
      </c>
      <c r="W347" s="49">
        <f t="shared" si="51"/>
        <v>1.0101994803367265</v>
      </c>
    </row>
    <row r="348" spans="11:23">
      <c r="K348" s="51">
        <v>34.6</v>
      </c>
      <c r="L348" s="22">
        <f t="shared" si="45"/>
        <v>13.784190585301324</v>
      </c>
      <c r="M348" s="22">
        <f t="shared" si="52"/>
        <v>0.39219864464223697</v>
      </c>
      <c r="Q348" s="55">
        <f t="shared" si="46"/>
        <v>0.33863901488005471</v>
      </c>
      <c r="R348" s="49">
        <f t="shared" si="47"/>
        <v>3.1736101022606089</v>
      </c>
      <c r="S348" s="52">
        <f>IF(K348=0,C376,(1/$C$59)*LN(1+$C$59/$C$58/(RodR+ABS(Calculations!K348-RodR))))</f>
        <v>0.1067046688056725</v>
      </c>
      <c r="T348" s="53">
        <f t="shared" si="48"/>
        <v>0.1148012690472455</v>
      </c>
      <c r="U348" s="49">
        <f t="shared" si="49"/>
        <v>14.416666666666668</v>
      </c>
      <c r="V348" s="49">
        <f t="shared" si="50"/>
        <v>1.0101994803367265</v>
      </c>
      <c r="W348" s="49">
        <f t="shared" si="51"/>
        <v>1.0101994803367265</v>
      </c>
    </row>
    <row r="349" spans="11:23">
      <c r="K349" s="51">
        <v>34.700000000000003</v>
      </c>
      <c r="L349" s="22">
        <f t="shared" si="45"/>
        <v>13.746161739724828</v>
      </c>
      <c r="M349" s="22">
        <f t="shared" si="52"/>
        <v>0.39000547094658877</v>
      </c>
      <c r="Q349" s="55">
        <f t="shared" si="46"/>
        <v>0.33770475249276716</v>
      </c>
      <c r="R349" s="49">
        <f t="shared" si="47"/>
        <v>3.1736101022606089</v>
      </c>
      <c r="S349" s="52">
        <f>IF(K349=0,C377,(1/$C$59)*LN(1+$C$59/$C$58/(RodR+ABS(Calculations!K349-RodR))))</f>
        <v>0.10641028406489351</v>
      </c>
      <c r="T349" s="53">
        <f t="shared" si="48"/>
        <v>0.11446071048503755</v>
      </c>
      <c r="U349" s="49">
        <f t="shared" si="49"/>
        <v>14.458333333333336</v>
      </c>
      <c r="V349" s="49">
        <f t="shared" si="50"/>
        <v>1.0101994803367265</v>
      </c>
      <c r="W349" s="49">
        <f t="shared" si="51"/>
        <v>1.0101994803367265</v>
      </c>
    </row>
    <row r="350" spans="11:23">
      <c r="K350" s="51">
        <v>34.799999999999997</v>
      </c>
      <c r="L350" s="22">
        <f t="shared" si="45"/>
        <v>13.708342284287497</v>
      </c>
      <c r="M350" s="22">
        <f t="shared" si="52"/>
        <v>0.38783065549666418</v>
      </c>
      <c r="Q350" s="55">
        <f t="shared" si="46"/>
        <v>0.33677563423563461</v>
      </c>
      <c r="R350" s="49">
        <f t="shared" si="47"/>
        <v>3.1736101022606089</v>
      </c>
      <c r="S350" s="52">
        <f>IF(K350=0,C378,(1/$C$59)*LN(1+$C$59/$C$58/(RodR+ABS(Calculations!K350-RodR))))</f>
        <v>0.10611752023216223</v>
      </c>
      <c r="T350" s="53">
        <f t="shared" si="48"/>
        <v>0.11412216703835328</v>
      </c>
      <c r="U350" s="49">
        <f t="shared" si="49"/>
        <v>14.5</v>
      </c>
      <c r="V350" s="49">
        <f t="shared" si="50"/>
        <v>1.0101994803367265</v>
      </c>
      <c r="W350" s="49">
        <f t="shared" si="51"/>
        <v>1.0101994803367265</v>
      </c>
    </row>
    <row r="351" spans="11:23">
      <c r="K351" s="51">
        <v>34.9</v>
      </c>
      <c r="L351" s="22">
        <f t="shared" si="45"/>
        <v>13.670730493260775</v>
      </c>
      <c r="M351" s="22">
        <f t="shared" si="52"/>
        <v>0.38567399382317902</v>
      </c>
      <c r="Q351" s="55">
        <f t="shared" si="46"/>
        <v>0.33585161771233252</v>
      </c>
      <c r="R351" s="49">
        <f t="shared" si="47"/>
        <v>3.1736101022606089</v>
      </c>
      <c r="S351" s="52">
        <f>IF(K351=0,C379,(1/$C$59)*LN(1+$C$59/$C$58/(RodR+ABS(Calculations!K351-RodR))))</f>
        <v>0.10582636394845747</v>
      </c>
      <c r="T351" s="53">
        <f t="shared" si="48"/>
        <v>0.11378562086964922</v>
      </c>
      <c r="U351" s="49">
        <f t="shared" si="49"/>
        <v>14.541666666666666</v>
      </c>
      <c r="V351" s="49">
        <f t="shared" si="50"/>
        <v>1.0101994803367265</v>
      </c>
      <c r="W351" s="49">
        <f t="shared" si="51"/>
        <v>1.0101994803367265</v>
      </c>
    </row>
    <row r="352" spans="11:23">
      <c r="K352" s="51">
        <v>35</v>
      </c>
      <c r="L352" s="22">
        <f t="shared" si="45"/>
        <v>13.633324659840097</v>
      </c>
      <c r="M352" s="22">
        <f t="shared" si="52"/>
        <v>0.38353528429743378</v>
      </c>
      <c r="Q352" s="55">
        <f t="shared" si="46"/>
        <v>0.33493266099144581</v>
      </c>
      <c r="R352" s="49">
        <f t="shared" si="47"/>
        <v>3.1736101022606089</v>
      </c>
      <c r="S352" s="52">
        <f>IF(K352=0,C380,(1/$C$59)*LN(1+$C$59/$C$58/(RodR+ABS(Calculations!K352-RodR))))</f>
        <v>0.10553680200125036</v>
      </c>
      <c r="T352" s="53">
        <f t="shared" si="48"/>
        <v>0.11345105435134573</v>
      </c>
      <c r="U352" s="49">
        <f t="shared" si="49"/>
        <v>14.583333333333334</v>
      </c>
      <c r="V352" s="49">
        <f t="shared" si="50"/>
        <v>1.0101994803367265</v>
      </c>
      <c r="W352" s="49">
        <f t="shared" si="51"/>
        <v>1.0101994803367265</v>
      </c>
    </row>
    <row r="353" spans="11:23">
      <c r="K353" s="51">
        <v>35.1</v>
      </c>
      <c r="L353" s="22">
        <f t="shared" si="45"/>
        <v>13.596123095885829</v>
      </c>
      <c r="M353" s="22">
        <f t="shared" si="52"/>
        <v>0.38141432808435383</v>
      </c>
      <c r="Q353" s="55">
        <f t="shared" si="46"/>
        <v>0.33401872260010462</v>
      </c>
      <c r="R353" s="49">
        <f t="shared" si="47"/>
        <v>3.1736101022606089</v>
      </c>
      <c r="S353" s="52">
        <f>IF(K353=0,C381,(1/$C$59)*LN(1+$C$59/$C$58/(RodR+ABS(Calculations!K353-RodR))))</f>
        <v>0.10524882132249901</v>
      </c>
      <c r="T353" s="53">
        <f t="shared" si="48"/>
        <v>0.11311845006274665</v>
      </c>
      <c r="U353" s="49">
        <f t="shared" si="49"/>
        <v>14.625000000000002</v>
      </c>
      <c r="V353" s="49">
        <f t="shared" si="50"/>
        <v>1.0101994803367265</v>
      </c>
      <c r="W353" s="49">
        <f t="shared" si="51"/>
        <v>1.0101994803367265</v>
      </c>
    </row>
    <row r="354" spans="11:23">
      <c r="K354" s="51">
        <v>35.200000000000003</v>
      </c>
      <c r="L354" s="22">
        <f t="shared" si="45"/>
        <v>13.559124131668797</v>
      </c>
      <c r="M354" s="22">
        <f t="shared" si="52"/>
        <v>0.3793109290959098</v>
      </c>
      <c r="Q354" s="55">
        <f t="shared" si="46"/>
        <v>0.33310976151773258</v>
      </c>
      <c r="R354" s="49">
        <f t="shared" si="47"/>
        <v>3.1736101022606089</v>
      </c>
      <c r="S354" s="52">
        <f>IF(K354=0,C382,(1/$C$59)*LN(1+$C$59/$C$58/(RodR+ABS(Calculations!K354-RodR))))</f>
        <v>0.1049624089866785</v>
      </c>
      <c r="T354" s="53">
        <f t="shared" si="48"/>
        <v>0.11278779078701455</v>
      </c>
      <c r="U354" s="49">
        <f t="shared" si="49"/>
        <v>14.666666666666668</v>
      </c>
      <c r="V354" s="49">
        <f t="shared" si="50"/>
        <v>1.0101994803367265</v>
      </c>
      <c r="W354" s="49">
        <f t="shared" si="51"/>
        <v>1.0101994803367265</v>
      </c>
    </row>
    <row r="355" spans="11:23">
      <c r="K355" s="51">
        <v>35.299999999999997</v>
      </c>
      <c r="L355" s="22">
        <f t="shared" si="45"/>
        <v>13.522326115619828</v>
      </c>
      <c r="M355" s="22">
        <f t="shared" si="52"/>
        <v>0.37722489394584713</v>
      </c>
      <c r="Q355" s="55">
        <f t="shared" si="46"/>
        <v>0.33220573716989371</v>
      </c>
      <c r="R355" s="49">
        <f t="shared" si="47"/>
        <v>3.1736101022606089</v>
      </c>
      <c r="S355" s="52">
        <f>IF(K355=0,C383,(1/$C$59)*LN(1+$C$59/$C$58/(RodR+ABS(Calculations!K355-RodR))))</f>
        <v>0.10467755220884213</v>
      </c>
      <c r="T355" s="53">
        <f t="shared" si="48"/>
        <v>0.11245905950819424</v>
      </c>
      <c r="U355" s="49">
        <f t="shared" si="49"/>
        <v>14.708333333333332</v>
      </c>
      <c r="V355" s="49">
        <f t="shared" si="50"/>
        <v>1.0101994803367265</v>
      </c>
      <c r="W355" s="49">
        <f t="shared" si="51"/>
        <v>1.0101994803367265</v>
      </c>
    </row>
    <row r="356" spans="11:23">
      <c r="K356" s="51">
        <v>35.4</v>
      </c>
      <c r="L356" s="22">
        <f t="shared" si="45"/>
        <v>13.485727414083247</v>
      </c>
      <c r="M356" s="22">
        <f t="shared" si="52"/>
        <v>0.3751560319050391</v>
      </c>
      <c r="Q356" s="55">
        <f t="shared" si="46"/>
        <v>0.33130660942223672</v>
      </c>
      <c r="R356" s="49">
        <f t="shared" si="47"/>
        <v>3.1736101022606089</v>
      </c>
      <c r="S356" s="52">
        <f>IF(K356=0,C384,(1/$C$59)*LN(1+$C$59/$C$58/(RodR+ABS(Calculations!K356-RodR))))</f>
        <v>0.10439423834271329</v>
      </c>
      <c r="T356" s="53">
        <f t="shared" si="48"/>
        <v>0.11213223940829012</v>
      </c>
      <c r="U356" s="49">
        <f t="shared" si="49"/>
        <v>14.75</v>
      </c>
      <c r="V356" s="49">
        <f t="shared" si="50"/>
        <v>1.0101994803367265</v>
      </c>
      <c r="W356" s="49">
        <f t="shared" si="51"/>
        <v>1.0101994803367265</v>
      </c>
    </row>
    <row r="357" spans="11:23">
      <c r="K357" s="51">
        <v>35.5</v>
      </c>
      <c r="L357" s="22">
        <f t="shared" si="45"/>
        <v>13.44932641107472</v>
      </c>
      <c r="M357" s="22">
        <f t="shared" si="52"/>
        <v>0.3731041548576961</v>
      </c>
      <c r="Q357" s="55">
        <f t="shared" si="46"/>
        <v>0.33041233857454561</v>
      </c>
      <c r="R357" s="49">
        <f t="shared" si="47"/>
        <v>3.1736101022606089</v>
      </c>
      <c r="S357" s="52">
        <f>IF(K357=0,C385,(1/$C$59)*LN(1+$C$59/$C$58/(RodR+ABS(Calculations!K357-RodR))))</f>
        <v>0.10411245487881074</v>
      </c>
      <c r="T357" s="53">
        <f t="shared" si="48"/>
        <v>0.11180731386439861</v>
      </c>
      <c r="U357" s="49">
        <f t="shared" si="49"/>
        <v>14.791666666666668</v>
      </c>
      <c r="V357" s="49">
        <f t="shared" si="50"/>
        <v>1.0101994803367265</v>
      </c>
      <c r="W357" s="49">
        <f t="shared" si="51"/>
        <v>1.0101994803367265</v>
      </c>
    </row>
    <row r="358" spans="11:23">
      <c r="K358" s="51">
        <v>35.6</v>
      </c>
      <c r="L358" s="22">
        <f t="shared" si="45"/>
        <v>13.413121508042648</v>
      </c>
      <c r="M358" s="22">
        <f t="shared" si="52"/>
        <v>0.37106907725867622</v>
      </c>
      <c r="Q358" s="55">
        <f t="shared" si="46"/>
        <v>0.32952288535487795</v>
      </c>
      <c r="R358" s="49">
        <f t="shared" si="47"/>
        <v>3.1736101022606089</v>
      </c>
      <c r="S358" s="52">
        <f>IF(K358=0,C386,(1/$C$59)*LN(1+$C$59/$C$58/(RodR+ABS(Calculations!K358-RodR))))</f>
        <v>0.10383218944260166</v>
      </c>
      <c r="T358" s="53">
        <f t="shared" si="48"/>
        <v>0.11148426644588293</v>
      </c>
      <c r="U358" s="49">
        <f t="shared" si="49"/>
        <v>14.833333333333334</v>
      </c>
      <c r="V358" s="49">
        <f t="shared" si="50"/>
        <v>1.0101994803367265</v>
      </c>
      <c r="W358" s="49">
        <f t="shared" si="51"/>
        <v>1.0101994803367265</v>
      </c>
    </row>
    <row r="359" spans="11:23">
      <c r="K359" s="51">
        <v>35.700000000000003</v>
      </c>
      <c r="L359" s="22">
        <f t="shared" si="45"/>
        <v>13.377111123633666</v>
      </c>
      <c r="M359" s="22">
        <f t="shared" si="52"/>
        <v>0.36905061609116174</v>
      </c>
      <c r="Q359" s="55">
        <f t="shared" si="46"/>
        <v>0.32863821091380391</v>
      </c>
      <c r="R359" s="49">
        <f t="shared" si="47"/>
        <v>3.1736101022606089</v>
      </c>
      <c r="S359" s="52">
        <f>IF(K359=0,C387,(1/$C$59)*LN(1+$C$59/$C$58/(RodR+ABS(Calculations!K359-RodR))))</f>
        <v>0.10355342979268629</v>
      </c>
      <c r="T359" s="53">
        <f t="shared" si="48"/>
        <v>0.11116308091160314</v>
      </c>
      <c r="U359" s="49">
        <f t="shared" si="49"/>
        <v>14.875000000000002</v>
      </c>
      <c r="V359" s="49">
        <f t="shared" si="50"/>
        <v>1.0101994803367265</v>
      </c>
      <c r="W359" s="49">
        <f t="shared" si="51"/>
        <v>1.0101994803367265</v>
      </c>
    </row>
    <row r="360" spans="11:23">
      <c r="K360" s="51">
        <v>35.799999999999997</v>
      </c>
      <c r="L360" s="22">
        <f t="shared" si="45"/>
        <v>13.341293693461793</v>
      </c>
      <c r="M360" s="22">
        <f t="shared" si="52"/>
        <v>0.36704859082570351</v>
      </c>
      <c r="Q360" s="55">
        <f t="shared" si="46"/>
        <v>0.32775827681873471</v>
      </c>
      <c r="R360" s="49">
        <f t="shared" si="47"/>
        <v>3.1736101022606089</v>
      </c>
      <c r="S360" s="52">
        <f>IF(K360=0,C388,(1/$C$59)*LN(1+$C$59/$C$58/(RodR+ABS(Calculations!K360-RodR))))</f>
        <v>0.10327616381901093</v>
      </c>
      <c r="T360" s="53">
        <f t="shared" si="48"/>
        <v>0.11084374120718875</v>
      </c>
      <c r="U360" s="49">
        <f t="shared" si="49"/>
        <v>14.916666666666666</v>
      </c>
      <c r="V360" s="49">
        <f t="shared" si="50"/>
        <v>1.0101994803367265</v>
      </c>
      <c r="W360" s="49">
        <f t="shared" si="51"/>
        <v>1.0101994803367265</v>
      </c>
    </row>
    <row r="361" spans="11:23">
      <c r="K361" s="51">
        <v>35.9</v>
      </c>
      <c r="L361" s="22">
        <f t="shared" si="45"/>
        <v>13.305667669881426</v>
      </c>
      <c r="M361" s="22">
        <f t="shared" si="52"/>
        <v>0.3650628233793487</v>
      </c>
      <c r="Q361" s="55">
        <f t="shared" si="46"/>
        <v>0.32688304504834598</v>
      </c>
      <c r="R361" s="49">
        <f t="shared" si="47"/>
        <v>3.1736101022606089</v>
      </c>
      <c r="S361" s="52">
        <f>IF(K361=0,C389,(1/$C$59)*LN(1+$C$59/$C$58/(RodR+ABS(Calculations!K361-RodR))))</f>
        <v>0.10300037954111074</v>
      </c>
      <c r="T361" s="53">
        <f t="shared" si="48"/>
        <v>0.11052623146236441</v>
      </c>
      <c r="U361" s="49">
        <f t="shared" si="49"/>
        <v>14.958333333333334</v>
      </c>
      <c r="V361" s="49">
        <f t="shared" si="50"/>
        <v>1.0101994803367265</v>
      </c>
      <c r="W361" s="49">
        <f t="shared" si="51"/>
        <v>1.0101994803367265</v>
      </c>
    </row>
    <row r="362" spans="11:23">
      <c r="K362" s="51">
        <v>36</v>
      </c>
      <c r="L362" s="22">
        <f t="shared" si="45"/>
        <v>13.270231521763774</v>
      </c>
      <c r="M362" s="22">
        <f t="shared" si="52"/>
        <v>0.36309313807632293</v>
      </c>
      <c r="Q362" s="55">
        <f t="shared" si="46"/>
        <v>0.3260124779870851</v>
      </c>
      <c r="R362" s="49">
        <f t="shared" si="47"/>
        <v>3.1736101022606089</v>
      </c>
      <c r="S362" s="52">
        <f>IF(K362=0,C390,(1/$C$59)*LN(1+$C$59/$C$58/(RodR+ABS(Calculations!K362-RodR))))</f>
        <v>0.1027260651063789</v>
      </c>
      <c r="T362" s="53">
        <f t="shared" si="48"/>
        <v>0.11021053598831541</v>
      </c>
      <c r="U362" s="49">
        <f t="shared" si="49"/>
        <v>15</v>
      </c>
      <c r="V362" s="49">
        <f t="shared" si="50"/>
        <v>1.0101994803367265</v>
      </c>
      <c r="W362" s="49">
        <f t="shared" si="51"/>
        <v>1.0101994803367265</v>
      </c>
    </row>
    <row r="363" spans="11:23">
      <c r="K363" s="51">
        <v>36.1</v>
      </c>
      <c r="L363" s="22">
        <f t="shared" si="45"/>
        <v>13.234983734276975</v>
      </c>
      <c r="M363" s="22">
        <f t="shared" si="52"/>
        <v>0.36113936160885451</v>
      </c>
      <c r="Q363" s="55">
        <f t="shared" si="46"/>
        <v>0.32514653841976954</v>
      </c>
      <c r="R363" s="49">
        <f t="shared" si="47"/>
        <v>3.1736101022606089</v>
      </c>
      <c r="S363" s="52">
        <f>IF(K363=0,C391,(1/$C$59)*LN(1+$C$59/$C$58/(RodR+ABS(Calculations!K363-RodR))))</f>
        <v>0.10245320878836467</v>
      </c>
      <c r="T363" s="53">
        <f t="shared" si="48"/>
        <v>0.10989663927510165</v>
      </c>
      <c r="U363" s="49">
        <f t="shared" si="49"/>
        <v>15.041666666666668</v>
      </c>
      <c r="V363" s="49">
        <f t="shared" si="50"/>
        <v>1.0101994803367265</v>
      </c>
      <c r="W363" s="49">
        <f t="shared" si="51"/>
        <v>1.0101994803367265</v>
      </c>
    </row>
    <row r="364" spans="11:23">
      <c r="K364" s="51">
        <v>36.200000000000003</v>
      </c>
      <c r="L364" s="22">
        <f t="shared" si="45"/>
        <v>13.199922808669854</v>
      </c>
      <c r="M364" s="22">
        <f t="shared" si="52"/>
        <v>0.3592013229989437</v>
      </c>
      <c r="Q364" s="55">
        <f t="shared" si="46"/>
        <v>0.32428518952627416</v>
      </c>
      <c r="R364" s="49">
        <f t="shared" si="47"/>
        <v>3.1736101022606089</v>
      </c>
      <c r="S364" s="52">
        <f>IF(K364=0,C392,(1/$C$59)*LN(1+$C$59/$C$58/(RodR+ABS(Calculations!K364-RodR))))</f>
        <v>0.10218179898509935</v>
      </c>
      <c r="T364" s="53">
        <f t="shared" si="48"/>
        <v>0.10958452598911524</v>
      </c>
      <c r="U364" s="49">
        <f t="shared" si="49"/>
        <v>15.083333333333336</v>
      </c>
      <c r="V364" s="49">
        <f t="shared" si="50"/>
        <v>1.0101994803367265</v>
      </c>
      <c r="W364" s="49">
        <f t="shared" si="51"/>
        <v>1.0101994803367265</v>
      </c>
    </row>
    <row r="365" spans="11:23">
      <c r="K365" s="51">
        <v>36.299999999999997</v>
      </c>
      <c r="L365" s="22">
        <f t="shared" si="45"/>
        <v>13.165047262058811</v>
      </c>
      <c r="M365" s="22">
        <f t="shared" si="52"/>
        <v>0.35727885356101652</v>
      </c>
      <c r="Q365" s="55">
        <f t="shared" si="46"/>
        <v>0.32342839487629593</v>
      </c>
      <c r="R365" s="49">
        <f t="shared" si="47"/>
        <v>3.1736101022606089</v>
      </c>
      <c r="S365" s="52">
        <f>IF(K365=0,C393,(1/$C$59)*LN(1+$C$59/$C$58/(RodR+ABS(Calculations!K365-RodR))))</f>
        <v>0.10191182421744661</v>
      </c>
      <c r="T365" s="53">
        <f t="shared" si="48"/>
        <v>0.10927418097058009</v>
      </c>
      <c r="U365" s="49">
        <f t="shared" si="49"/>
        <v>15.125</v>
      </c>
      <c r="V365" s="49">
        <f t="shared" si="50"/>
        <v>1.0101994803367265</v>
      </c>
      <c r="W365" s="49">
        <f t="shared" si="51"/>
        <v>1.0101994803367265</v>
      </c>
    </row>
    <row r="366" spans="11:23">
      <c r="K366" s="51">
        <v>36.4</v>
      </c>
      <c r="L366" s="22">
        <f t="shared" si="45"/>
        <v>13.13035562721841</v>
      </c>
      <c r="M366" s="22">
        <f t="shared" si="52"/>
        <v>0.35537178686483628</v>
      </c>
      <c r="Q366" s="55">
        <f t="shared" si="46"/>
        <v>0.32257611842420891</v>
      </c>
      <c r="R366" s="49">
        <f t="shared" si="47"/>
        <v>3.1736101022606089</v>
      </c>
      <c r="S366" s="52">
        <f>IF(K366=0,C394,(1/$C$59)*LN(1+$C$59/$C$58/(RodR+ABS(Calculations!K366-RodR))))</f>
        <v>0.1016432731274813</v>
      </c>
      <c r="T366" s="53">
        <f t="shared" si="48"/>
        <v>0.10896558923109714</v>
      </c>
      <c r="U366" s="49">
        <f t="shared" si="49"/>
        <v>15.166666666666666</v>
      </c>
      <c r="V366" s="49">
        <f t="shared" si="50"/>
        <v>1.0101994803367265</v>
      </c>
      <c r="W366" s="49">
        <f t="shared" si="51"/>
        <v>1.0101994803367265</v>
      </c>
    </row>
    <row r="367" spans="11:23">
      <c r="K367" s="51">
        <v>36.5</v>
      </c>
      <c r="L367" s="22">
        <f t="shared" si="45"/>
        <v>13.095846452375037</v>
      </c>
      <c r="M367" s="22">
        <f t="shared" si="52"/>
        <v>0.35347995869968329</v>
      </c>
      <c r="Q367" s="55">
        <f t="shared" si="46"/>
        <v>0.32172832450399536</v>
      </c>
      <c r="R367" s="49">
        <f t="shared" si="47"/>
        <v>3.1736101022606089</v>
      </c>
      <c r="S367" s="52">
        <f>IF(K367=0,C395,(1/$C$59)*LN(1+$C$59/$C$58/(RodR+ABS(Calculations!K367-RodR))))</f>
        <v>0.10137613447689228</v>
      </c>
      <c r="T367" s="53">
        <f t="shared" si="48"/>
        <v>0.10865873595122624</v>
      </c>
      <c r="U367" s="49">
        <f t="shared" si="49"/>
        <v>15.208333333333334</v>
      </c>
      <c r="V367" s="49">
        <f t="shared" si="50"/>
        <v>1.0101994803367265</v>
      </c>
      <c r="W367" s="49">
        <f t="shared" si="51"/>
        <v>1.0101994803367265</v>
      </c>
    </row>
    <row r="368" spans="11:23">
      <c r="K368" s="51">
        <v>36.6</v>
      </c>
      <c r="L368" s="22">
        <f t="shared" si="45"/>
        <v>13.06151830100389</v>
      </c>
      <c r="M368" s="22">
        <f t="shared" si="52"/>
        <v>0.35160320703875847</v>
      </c>
      <c r="Q368" s="55">
        <f t="shared" si="46"/>
        <v>0.32088497782425812</v>
      </c>
      <c r="R368" s="49">
        <f t="shared" si="47"/>
        <v>3.1736101022606089</v>
      </c>
      <c r="S368" s="52">
        <f>IF(K368=0,C396,(1/$C$59)*LN(1+$C$59/$C$58/(RodR+ABS(Calculations!K368-RodR))))</f>
        <v>0.10111039714541085</v>
      </c>
      <c r="T368" s="53">
        <f t="shared" si="48"/>
        <v>0.10835360647811298</v>
      </c>
      <c r="U368" s="49">
        <f t="shared" si="49"/>
        <v>15.250000000000002</v>
      </c>
      <c r="V368" s="49">
        <f t="shared" si="50"/>
        <v>1.0101994803367265</v>
      </c>
      <c r="W368" s="49">
        <f t="shared" si="51"/>
        <v>1.0101994803367265</v>
      </c>
    </row>
    <row r="369" spans="11:23">
      <c r="K369" s="51">
        <v>36.700000000000003</v>
      </c>
      <c r="L369" s="22">
        <f t="shared" si="45"/>
        <v>13.027369751629243</v>
      </c>
      <c r="M369" s="22">
        <f t="shared" si="52"/>
        <v>0.34974137200442357</v>
      </c>
      <c r="Q369" s="55">
        <f t="shared" si="46"/>
        <v>0.32004604346331389</v>
      </c>
      <c r="R369" s="49">
        <f t="shared" si="47"/>
        <v>3.1736101022606089</v>
      </c>
      <c r="S369" s="52">
        <f>IF(K369=0,C397,(1/$C$59)*LN(1+$C$59/$C$58/(RodR+ABS(Calculations!K369-RodR))))</f>
        <v>0.10084605012926459</v>
      </c>
      <c r="T369" s="53">
        <f t="shared" si="48"/>
        <v>0.10805018632315327</v>
      </c>
      <c r="U369" s="49">
        <f t="shared" si="49"/>
        <v>15.291666666666668</v>
      </c>
      <c r="V369" s="49">
        <f t="shared" si="50"/>
        <v>1.0101994803367265</v>
      </c>
      <c r="W369" s="49">
        <f t="shared" si="51"/>
        <v>1.0101994803367265</v>
      </c>
    </row>
    <row r="370" spans="11:23">
      <c r="K370" s="51">
        <v>36.799999999999997</v>
      </c>
      <c r="L370" s="22">
        <f t="shared" si="45"/>
        <v>12.993399397627789</v>
      </c>
      <c r="M370" s="22">
        <f t="shared" si="52"/>
        <v>0.34789429583400455</v>
      </c>
      <c r="Q370" s="55">
        <f t="shared" si="46"/>
        <v>0.31921148686436163</v>
      </c>
      <c r="R370" s="49">
        <f t="shared" si="47"/>
        <v>3.1736101022606089</v>
      </c>
      <c r="S370" s="52">
        <f>IF(K370=0,C398,(1/$C$59)*LN(1+$C$59/$C$58/(RodR+ABS(Calculations!K370-RodR))))</f>
        <v>0.10058308253965495</v>
      </c>
      <c r="T370" s="53">
        <f t="shared" si="48"/>
        <v>0.10774846115969965</v>
      </c>
      <c r="U370" s="49">
        <f t="shared" si="49"/>
        <v>15.333333333333332</v>
      </c>
      <c r="V370" s="49">
        <f t="shared" si="50"/>
        <v>1.0101994803367265</v>
      </c>
      <c r="W370" s="49">
        <f t="shared" si="51"/>
        <v>1.0101994803367265</v>
      </c>
    </row>
    <row r="371" spans="11:23">
      <c r="K371" s="51">
        <v>36.9</v>
      </c>
      <c r="L371" s="22">
        <f t="shared" si="45"/>
        <v>12.959605847035016</v>
      </c>
      <c r="M371" s="22">
        <f t="shared" si="52"/>
        <v>0.34606182284641029</v>
      </c>
      <c r="Q371" s="55">
        <f t="shared" si="46"/>
        <v>0.3183812738307259</v>
      </c>
      <c r="R371" s="49">
        <f t="shared" si="47"/>
        <v>3.1736101022606089</v>
      </c>
      <c r="S371" s="52">
        <f>IF(K371=0,C399,(1/$C$59)*LN(1+$C$59/$C$58/(RodR+ABS(Calculations!K371-RodR))))</f>
        <v>0.10032148360125848</v>
      </c>
      <c r="T371" s="53">
        <f t="shared" si="48"/>
        <v>0.10744841682079993</v>
      </c>
      <c r="U371" s="49">
        <f t="shared" si="49"/>
        <v>15.375</v>
      </c>
      <c r="V371" s="49">
        <f t="shared" si="50"/>
        <v>1.0101994803367265</v>
      </c>
      <c r="W371" s="49">
        <f t="shared" si="51"/>
        <v>1.0101994803367265</v>
      </c>
    </row>
    <row r="372" spans="11:23">
      <c r="K372" s="51">
        <v>37</v>
      </c>
      <c r="L372" s="22">
        <f t="shared" si="45"/>
        <v>12.925987722354638</v>
      </c>
      <c r="M372" s="22">
        <f t="shared" si="52"/>
        <v>0.34424379940913674</v>
      </c>
      <c r="Q372" s="55">
        <f t="shared" si="46"/>
        <v>0.31755537052117516</v>
      </c>
      <c r="R372" s="49">
        <f t="shared" si="47"/>
        <v>3.1736101022606089</v>
      </c>
      <c r="S372" s="52">
        <f>IF(K372=0,C400,(1/$C$59)*LN(1+$C$59/$C$58/(RodR+ABS(Calculations!K372-RodR))))</f>
        <v>0.10006124265075153</v>
      </c>
      <c r="T372" s="53">
        <f t="shared" si="48"/>
        <v>0.10715003929698164</v>
      </c>
      <c r="U372" s="49">
        <f t="shared" si="49"/>
        <v>15.416666666666668</v>
      </c>
      <c r="V372" s="49">
        <f t="shared" si="50"/>
        <v>1.0101994803367265</v>
      </c>
      <c r="W372" s="49">
        <f t="shared" si="51"/>
        <v>1.0101994803367265</v>
      </c>
    </row>
    <row r="373" spans="11:23">
      <c r="K373" s="51">
        <v>37.1</v>
      </c>
      <c r="L373" s="22">
        <f t="shared" si="45"/>
        <v>12.892543660370961</v>
      </c>
      <c r="M373" s="22">
        <f t="shared" si="52"/>
        <v>0.34244007390601361</v>
      </c>
      <c r="Q373" s="55">
        <f t="shared" si="46"/>
        <v>0.31673374344531219</v>
      </c>
      <c r="R373" s="49">
        <f t="shared" si="47"/>
        <v>3.1736101022606089</v>
      </c>
      <c r="S373" s="52">
        <f>IF(K373=0,C401,(1/$C$59)*LN(1+$C$59/$C$58/(RodR+ABS(Calculations!K373-RodR))))</f>
        <v>9.9802349135357904E-2</v>
      </c>
      <c r="T373" s="53">
        <f t="shared" si="48"/>
        <v>0.10685331473406927</v>
      </c>
      <c r="U373" s="49">
        <f t="shared" si="49"/>
        <v>15.458333333333334</v>
      </c>
      <c r="V373" s="49">
        <f t="shared" si="50"/>
        <v>1.0101994803367265</v>
      </c>
      <c r="W373" s="49">
        <f t="shared" si="51"/>
        <v>1.0101994803367265</v>
      </c>
    </row>
    <row r="374" spans="11:23">
      <c r="K374" s="51">
        <v>37.200000000000003</v>
      </c>
      <c r="L374" s="22">
        <f t="shared" si="45"/>
        <v>12.859272311964306</v>
      </c>
      <c r="M374" s="22">
        <f t="shared" si="52"/>
        <v>0.34065049670554792</v>
      </c>
      <c r="Q374" s="55">
        <f t="shared" si="46"/>
        <v>0.31591635945903912</v>
      </c>
      <c r="R374" s="49">
        <f t="shared" si="47"/>
        <v>3.1736101022606089</v>
      </c>
      <c r="S374" s="52">
        <f>IF(K374=0,C402,(1/$C$59)*LN(1+$C$59/$C$58/(RodR+ABS(Calculations!K374-RodR))))</f>
        <v>9.9544792611419811E-2</v>
      </c>
      <c r="T374" s="53">
        <f t="shared" si="48"/>
        <v>0.1065582294310345</v>
      </c>
      <c r="U374" s="49">
        <f t="shared" si="49"/>
        <v>15.500000000000002</v>
      </c>
      <c r="V374" s="49">
        <f t="shared" si="50"/>
        <v>1.0101994803367265</v>
      </c>
      <c r="W374" s="49">
        <f t="shared" si="51"/>
        <v>1.0101994803367265</v>
      </c>
    </row>
    <row r="375" spans="11:23">
      <c r="K375" s="51">
        <v>37.299999999999997</v>
      </c>
      <c r="L375" s="22">
        <f t="shared" si="45"/>
        <v>12.826172341929084</v>
      </c>
      <c r="M375" s="22">
        <f t="shared" si="52"/>
        <v>0.33887492012972764</v>
      </c>
      <c r="Q375" s="55">
        <f t="shared" si="46"/>
        <v>0.31510318576008872</v>
      </c>
      <c r="R375" s="49">
        <f t="shared" si="47"/>
        <v>3.1736101022606089</v>
      </c>
      <c r="S375" s="52">
        <f>IF(K375=0,C403,(1/$C$59)*LN(1+$C$59/$C$58/(RodR+ABS(Calculations!K375-RodR))))</f>
        <v>9.9288562742989792E-2</v>
      </c>
      <c r="T375" s="53">
        <f t="shared" si="48"/>
        <v>0.10626476983788899</v>
      </c>
      <c r="U375" s="49">
        <f t="shared" si="49"/>
        <v>15.541666666666666</v>
      </c>
      <c r="V375" s="49">
        <f t="shared" si="50"/>
        <v>1.0101994803367265</v>
      </c>
      <c r="W375" s="49">
        <f t="shared" si="51"/>
        <v>1.0101994803367265</v>
      </c>
    </row>
    <row r="376" spans="11:23">
      <c r="K376" s="51">
        <v>37.4</v>
      </c>
      <c r="L376" s="22">
        <f t="shared" si="45"/>
        <v>12.793242428794832</v>
      </c>
      <c r="M376" s="22">
        <f t="shared" si="52"/>
        <v>0.33711319842357845</v>
      </c>
      <c r="Q376" s="55">
        <f t="shared" si="46"/>
        <v>0.31429418988362717</v>
      </c>
      <c r="R376" s="49">
        <f t="shared" si="47"/>
        <v>3.1736101022606089</v>
      </c>
      <c r="S376" s="52">
        <f>IF(K376=0,C404,(1/$C$59)*LN(1+$C$59/$C$58/(RodR+ABS(Calculations!K376-RodR))))</f>
        <v>9.9033649300445198E-2</v>
      </c>
      <c r="T376" s="53">
        <f t="shared" si="48"/>
        <v>0.10597292255360675</v>
      </c>
      <c r="U376" s="49">
        <f t="shared" si="49"/>
        <v>15.583333333333334</v>
      </c>
      <c r="V376" s="49">
        <f t="shared" si="50"/>
        <v>1.0101994803367265</v>
      </c>
      <c r="W376" s="49">
        <f t="shared" si="51"/>
        <v>1.0101994803367265</v>
      </c>
    </row>
    <row r="377" spans="11:23">
      <c r="K377" s="51">
        <v>37.5</v>
      </c>
      <c r="L377" s="22">
        <f t="shared" si="45"/>
        <v>12.760481264649911</v>
      </c>
      <c r="M377" s="22">
        <f t="shared" si="52"/>
        <v>0.33536518772512558</v>
      </c>
      <c r="Q377" s="55">
        <f t="shared" si="46"/>
        <v>0.31348933969792314</v>
      </c>
      <c r="R377" s="49">
        <f t="shared" si="47"/>
        <v>3.1736101022606089</v>
      </c>
      <c r="S377" s="52">
        <f>IF(K377=0,C405,(1/$C$59)*LN(1+$C$59/$C$58/(RodR+ABS(Calculations!K377-RodR))))</f>
        <v>9.8780042159123477E-2</v>
      </c>
      <c r="T377" s="53">
        <f t="shared" si="48"/>
        <v>0.10568267432408077</v>
      </c>
      <c r="U377" s="49">
        <f t="shared" si="49"/>
        <v>15.625</v>
      </c>
      <c r="V377" s="49">
        <f t="shared" si="50"/>
        <v>1.0101994803367265</v>
      </c>
      <c r="W377" s="49">
        <f t="shared" si="51"/>
        <v>1.0101994803367265</v>
      </c>
    </row>
    <row r="378" spans="11:23">
      <c r="K378" s="51">
        <v>37.6</v>
      </c>
      <c r="L378" s="22">
        <f t="shared" si="45"/>
        <v>12.727887554968028</v>
      </c>
      <c r="M378" s="22">
        <f t="shared" si="52"/>
        <v>0.33363074603586185</v>
      </c>
      <c r="Q378" s="55">
        <f t="shared" si="46"/>
        <v>0.3126886034000857</v>
      </c>
      <c r="R378" s="49">
        <f t="shared" si="47"/>
        <v>3.1736101022606089</v>
      </c>
      <c r="S378" s="52">
        <f>IF(K378=0,C406,(1/$C$59)*LN(1+$C$59/$C$58/(RodR+ABS(Calculations!K378-RodR))))</f>
        <v>9.8527731297979246E-2</v>
      </c>
      <c r="T378" s="53">
        <f t="shared" si="48"/>
        <v>0.10539401204011785</v>
      </c>
      <c r="U378" s="49">
        <f t="shared" si="49"/>
        <v>15.666666666666668</v>
      </c>
      <c r="V378" s="49">
        <f t="shared" si="50"/>
        <v>1.0101994803367265</v>
      </c>
      <c r="W378" s="49">
        <f t="shared" si="51"/>
        <v>1.0101994803367265</v>
      </c>
    </row>
    <row r="379" spans="11:23">
      <c r="K379" s="51">
        <v>37.700000000000003</v>
      </c>
      <c r="L379" s="22">
        <f t="shared" si="45"/>
        <v>12.695460018437233</v>
      </c>
      <c r="M379" s="22">
        <f t="shared" si="52"/>
        <v>0.33190973319200978</v>
      </c>
      <c r="Q379" s="55">
        <f t="shared" si="46"/>
        <v>0.31189194951186355</v>
      </c>
      <c r="R379" s="49">
        <f t="shared" si="47"/>
        <v>3.1736101022606089</v>
      </c>
      <c r="S379" s="52">
        <f>IF(K379=0,C407,(1/$C$59)*LN(1+$C$59/$C$58/(RodR+ABS(Calculations!K379-RodR))))</f>
        <v>9.827670679826056E-2</v>
      </c>
      <c r="T379" s="53">
        <f t="shared" si="48"/>
        <v>0.10510692273546099</v>
      </c>
      <c r="U379" s="49">
        <f t="shared" si="49"/>
        <v>15.708333333333336</v>
      </c>
      <c r="V379" s="49">
        <f t="shared" si="50"/>
        <v>1.0101994803367265</v>
      </c>
      <c r="W379" s="49">
        <f t="shared" si="51"/>
        <v>1.0101994803367265</v>
      </c>
    </row>
    <row r="380" spans="11:23">
      <c r="K380" s="51">
        <v>37.799999999999997</v>
      </c>
      <c r="L380" s="22">
        <f t="shared" si="45"/>
        <v>12.663197386791769</v>
      </c>
      <c r="M380" s="22">
        <f t="shared" si="52"/>
        <v>0.33020201083601997</v>
      </c>
      <c r="Q380" s="55">
        <f t="shared" si="46"/>
        <v>0.31109934687551377</v>
      </c>
      <c r="R380" s="49">
        <f t="shared" si="47"/>
        <v>3.1736101022606089</v>
      </c>
      <c r="S380" s="52">
        <f>IF(K380=0,C408,(1/$C$59)*LN(1+$C$59/$C$58/(RodR+ABS(Calculations!K380-RodR))))</f>
        <v>9.8026958842207218E-2</v>
      </c>
      <c r="T380" s="53">
        <f t="shared" si="48"/>
        <v>0.10482139358484631</v>
      </c>
      <c r="U380" s="49">
        <f t="shared" si="49"/>
        <v>15.75</v>
      </c>
      <c r="V380" s="49">
        <f t="shared" si="50"/>
        <v>1.0101994803367265</v>
      </c>
      <c r="W380" s="49">
        <f t="shared" si="51"/>
        <v>1.0101994803367265</v>
      </c>
    </row>
    <row r="381" spans="11:23">
      <c r="K381" s="51">
        <v>37.9</v>
      </c>
      <c r="L381" s="22">
        <f t="shared" si="45"/>
        <v>12.631098404646288</v>
      </c>
      <c r="M381" s="22">
        <f t="shared" si="52"/>
        <v>0.32850744238872842</v>
      </c>
      <c r="Q381" s="55">
        <f t="shared" si="46"/>
        <v>0.31031076464972901</v>
      </c>
      <c r="R381" s="49">
        <f t="shared" si="47"/>
        <v>3.1736101022606089</v>
      </c>
      <c r="S381" s="52">
        <f>IF(K381=0,C409,(1/$C$59)*LN(1+$C$59/$C$58/(RodR+ABS(Calculations!K381-RodR))))</f>
        <v>9.7778477711767467E-2</v>
      </c>
      <c r="T381" s="53">
        <f t="shared" si="48"/>
        <v>0.10453741190209086</v>
      </c>
      <c r="U381" s="49">
        <f t="shared" si="49"/>
        <v>15.791666666666666</v>
      </c>
      <c r="V381" s="49">
        <f t="shared" si="50"/>
        <v>1.0101994803367265</v>
      </c>
      <c r="W381" s="49">
        <f t="shared" si="51"/>
        <v>1.0101994803367265</v>
      </c>
    </row>
    <row r="382" spans="11:23">
      <c r="K382" s="51">
        <v>38</v>
      </c>
      <c r="L382" s="22">
        <f t="shared" si="45"/>
        <v>12.59916182933266</v>
      </c>
      <c r="M382" s="22">
        <f t="shared" si="52"/>
        <v>0.32682589302197762</v>
      </c>
      <c r="Q382" s="55">
        <f t="shared" si="46"/>
        <v>0.30952617230562851</v>
      </c>
      <c r="R382" s="49">
        <f t="shared" si="47"/>
        <v>3.1736101022606089</v>
      </c>
      <c r="S382" s="52">
        <f>IF(K382=0,C410,(1/$C$59)*LN(1+$C$59/$C$58/(RodR+ABS(Calculations!K382-RodR))))</f>
        <v>9.753125378733464E-2</v>
      </c>
      <c r="T382" s="53">
        <f t="shared" si="48"/>
        <v>0.10425496513821492</v>
      </c>
      <c r="U382" s="49">
        <f t="shared" si="49"/>
        <v>15.833333333333334</v>
      </c>
      <c r="V382" s="49">
        <f t="shared" si="50"/>
        <v>1.0101994803367265</v>
      </c>
      <c r="W382" s="49">
        <f t="shared" si="51"/>
        <v>1.0101994803367265</v>
      </c>
    </row>
    <row r="383" spans="11:23">
      <c r="K383" s="51">
        <v>38.1</v>
      </c>
      <c r="L383" s="22">
        <f t="shared" si="45"/>
        <v>12.567386430739287</v>
      </c>
      <c r="M383" s="22">
        <f t="shared" si="52"/>
        <v>0.32515722963167448</v>
      </c>
      <c r="Q383" s="55">
        <f t="shared" si="46"/>
        <v>0.30874553962281032</v>
      </c>
      <c r="R383" s="49">
        <f t="shared" si="47"/>
        <v>3.1736101022606089</v>
      </c>
      <c r="S383" s="52">
        <f>IF(K383=0,C411,(1/$C$59)*LN(1+$C$59/$C$58/(RodR+ABS(Calculations!K383-RodR))))</f>
        <v>9.7285277546503388E-2</v>
      </c>
      <c r="T383" s="53">
        <f t="shared" si="48"/>
        <v>0.10397404087958641</v>
      </c>
      <c r="U383" s="49">
        <f t="shared" si="49"/>
        <v>15.875000000000002</v>
      </c>
      <c r="V383" s="49">
        <f t="shared" si="50"/>
        <v>1.0101994803367265</v>
      </c>
      <c r="W383" s="49">
        <f t="shared" si="51"/>
        <v>1.0101994803367265</v>
      </c>
    </row>
    <row r="384" spans="11:23">
      <c r="K384" s="51">
        <v>38.200000000000003</v>
      </c>
      <c r="L384" s="22">
        <f t="shared" si="45"/>
        <v>12.535770991152805</v>
      </c>
      <c r="M384" s="22">
        <f t="shared" si="52"/>
        <v>0.32350132081150029</v>
      </c>
      <c r="Q384" s="55">
        <f t="shared" si="46"/>
        <v>0.30796883668546249</v>
      </c>
      <c r="R384" s="49">
        <f t="shared" si="47"/>
        <v>3.1736101022606089</v>
      </c>
      <c r="S384" s="52">
        <f>IF(K384=0,C412,(1/$C$59)*LN(1+$C$59/$C$58/(RodR+ABS(Calculations!K384-RodR))))</f>
        <v>9.7040539562844141E-2</v>
      </c>
      <c r="T384" s="53">
        <f t="shared" si="48"/>
        <v>0.10369462684610577</v>
      </c>
      <c r="U384" s="49">
        <f t="shared" si="49"/>
        <v>15.916666666666668</v>
      </c>
      <c r="V384" s="49">
        <f t="shared" si="50"/>
        <v>1.0101994803367265</v>
      </c>
      <c r="W384" s="49">
        <f t="shared" si="51"/>
        <v>1.0101994803367265</v>
      </c>
    </row>
    <row r="385" spans="11:23">
      <c r="K385" s="51">
        <v>38.299999999999997</v>
      </c>
      <c r="L385" s="22">
        <f t="shared" si="45"/>
        <v>12.504314305102213</v>
      </c>
      <c r="M385" s="22">
        <f t="shared" si="52"/>
        <v>0.32185803682687109</v>
      </c>
      <c r="Q385" s="55">
        <f t="shared" si="46"/>
        <v>0.30719603387853356</v>
      </c>
      <c r="R385" s="49">
        <f t="shared" si="47"/>
        <v>3.1736101022606089</v>
      </c>
      <c r="S385" s="52">
        <f>IF(K385=0,C413,(1/$C$59)*LN(1+$C$59/$C$58/(RodR+ABS(Calculations!K385-RodR))))</f>
        <v>9.6797030504696624E-2</v>
      </c>
      <c r="T385" s="53">
        <f t="shared" si="48"/>
        <v>0.10341671088941252</v>
      </c>
      <c r="U385" s="49">
        <f t="shared" si="49"/>
        <v>15.958333333333332</v>
      </c>
      <c r="V385" s="49">
        <f t="shared" si="50"/>
        <v>1.0101994803367265</v>
      </c>
      <c r="W385" s="49">
        <f t="shared" si="51"/>
        <v>1.0101994803367265</v>
      </c>
    </row>
    <row r="386" spans="11:23">
      <c r="K386" s="51">
        <v>38.4</v>
      </c>
      <c r="L386" s="22">
        <f t="shared" ref="L386:L449" si="53">IF(K386&lt;RodR,EPRValue,Q386*$C$43)</f>
        <v>12.473015179205266</v>
      </c>
      <c r="M386" s="22">
        <f t="shared" si="52"/>
        <v>0.32022724958956594</v>
      </c>
      <c r="Q386" s="55">
        <f t="shared" si="46"/>
        <v>0.30642710188395922</v>
      </c>
      <c r="R386" s="49">
        <f t="shared" si="47"/>
        <v>3.1736101022606089</v>
      </c>
      <c r="S386" s="52">
        <f>IF(K386=0,C414,(1/$C$59)*LN(1+$C$59/$C$58/(RodR+ABS(Calculations!K386-RodR))))</f>
        <v>9.6554741133980743E-2</v>
      </c>
      <c r="T386" s="53">
        <f t="shared" si="48"/>
        <v>0.10314028099112296</v>
      </c>
      <c r="U386" s="49">
        <f t="shared" si="49"/>
        <v>16</v>
      </c>
      <c r="V386" s="49">
        <f t="shared" si="50"/>
        <v>1.0101994803367265</v>
      </c>
      <c r="W386" s="49">
        <f t="shared" si="51"/>
        <v>1.0101994803367265</v>
      </c>
    </row>
    <row r="387" spans="11:23">
      <c r="K387" s="51">
        <v>38.5</v>
      </c>
      <c r="L387" s="22">
        <f t="shared" si="53"/>
        <v>12.441872432017362</v>
      </c>
      <c r="M387" s="22">
        <f t="shared" si="52"/>
        <v>0.31860883263254891</v>
      </c>
      <c r="Q387" s="55">
        <f t="shared" si="46"/>
        <v>0.30566201167694945</v>
      </c>
      <c r="R387" s="49">
        <f t="shared" si="47"/>
        <v>3.1736101022606089</v>
      </c>
      <c r="S387" s="52">
        <f>IF(K387=0,C415,(1/$C$59)*LN(1+$C$59/$C$58/(RodR+ABS(Calculations!K387-RodR))))</f>
        <v>9.6313662305026679E-2</v>
      </c>
      <c r="T387" s="53">
        <f t="shared" si="48"/>
        <v>0.10286532526109662</v>
      </c>
      <c r="U387" s="49">
        <f t="shared" si="49"/>
        <v>16.041666666666668</v>
      </c>
      <c r="V387" s="49">
        <f t="shared" si="50"/>
        <v>1.0101994803367265</v>
      </c>
      <c r="W387" s="49">
        <f t="shared" si="51"/>
        <v>1.0101994803367265</v>
      </c>
    </row>
    <row r="388" spans="11:23">
      <c r="K388" s="51">
        <v>38.6</v>
      </c>
      <c r="L388" s="22">
        <f t="shared" si="53"/>
        <v>12.410884893882452</v>
      </c>
      <c r="M388" s="22">
        <f t="shared" si="52"/>
        <v>0.31700266108557607</v>
      </c>
      <c r="Q388" s="55">
        <f t="shared" ref="Q388:Q451" si="54">R388*IF($C$56&lt;$C$55,S388,T388)</f>
        <v>0.30490073452232608</v>
      </c>
      <c r="R388" s="49">
        <f t="shared" ref="R388:R451" si="55">$C$70/$C$61*W388</f>
        <v>3.1736101022606089</v>
      </c>
      <c r="S388" s="52">
        <f>IF(K388=0,C416,(1/$C$59)*LN(1+$C$59/$C$58/(RodR+ABS(Calculations!K388-RodR))))</f>
        <v>9.6073784963420936E-2</v>
      </c>
      <c r="T388" s="53">
        <f t="shared" ref="T388:T451" si="56">IF((ABS(K388))&lt;$C$55-$C$56,($C$53/2/PI()/$C$56*LN(($C$55-$C$56)*(ABS(K388)+$C$56)/(ABS(K388))/$C$55)+$C$60*LN($C$55*$C$54/($C$55-$C$56)/$C$53)),$C$60*LN((((ABS(K388))+$C$56-$C$55)*$C$53+$C$55*$C$54)/($C$53*(ABS(K388)))))</f>
        <v>0.10259183193572913</v>
      </c>
      <c r="U388" s="49">
        <f t="shared" ref="U388:U451" si="57">K388/$C$56</f>
        <v>16.083333333333336</v>
      </c>
      <c r="V388" s="49">
        <f t="shared" ref="V388:V451" si="58">IF(K388="","",1/(1.0212-0.0178*LOG10($C$53+0.01)))</f>
        <v>1.0101994803367265</v>
      </c>
      <c r="W388" s="49">
        <f t="shared" ref="W388:W451" si="59">MAX(1/(-(0.21682*LOG10(3.7*U388)-0.293)*(EXP(-3.7*U388)-1)+1),1)*MAX(1/(-(0.1921*LOG10(U388+0.2)+0.072)*(EXP(-150*U388)-1)+1),1)*V388</f>
        <v>1.0101994803367265</v>
      </c>
    </row>
    <row r="389" spans="11:23">
      <c r="K389" s="51">
        <v>38.700000000000003</v>
      </c>
      <c r="L389" s="22">
        <f t="shared" si="53"/>
        <v>12.380051406786343</v>
      </c>
      <c r="M389" s="22">
        <f t="shared" si="52"/>
        <v>0.31540861165088963</v>
      </c>
      <c r="Q389" s="55">
        <f t="shared" si="54"/>
        <v>0.30414324197091891</v>
      </c>
      <c r="R389" s="49">
        <f t="shared" si="55"/>
        <v>3.1736101022606089</v>
      </c>
      <c r="S389" s="52">
        <f>IF(K389=0,C417,(1/$C$59)*LN(1+$C$59/$C$58/(RodR+ABS(Calculations!K389-RodR))))</f>
        <v>9.5835100144870733E-2</v>
      </c>
      <c r="T389" s="53">
        <f t="shared" si="56"/>
        <v>0.10231978937627569</v>
      </c>
      <c r="U389" s="49">
        <f t="shared" si="57"/>
        <v>16.125000000000004</v>
      </c>
      <c r="V389" s="49">
        <f t="shared" si="58"/>
        <v>1.0101994803367265</v>
      </c>
      <c r="W389" s="49">
        <f t="shared" si="59"/>
        <v>1.0101994803367265</v>
      </c>
    </row>
    <row r="390" spans="11:23">
      <c r="K390" s="51">
        <v>38.799999999999997</v>
      </c>
      <c r="L390" s="22">
        <f t="shared" si="53"/>
        <v>12.349370824212087</v>
      </c>
      <c r="M390" s="22">
        <f t="shared" si="52"/>
        <v>0.31382656257968122</v>
      </c>
      <c r="Q390" s="55">
        <f t="shared" si="54"/>
        <v>0.30338950585601265</v>
      </c>
      <c r="R390" s="49">
        <f t="shared" si="55"/>
        <v>3.1736101022606089</v>
      </c>
      <c r="S390" s="52">
        <f>IF(K390=0,C418,(1/$C$59)*LN(1+$C$59/$C$58/(RodR+ABS(Calculations!K390-RodR))))</f>
        <v>9.5597598974084388E-2</v>
      </c>
      <c r="T390" s="53">
        <f t="shared" si="56"/>
        <v>0.10204918606719394</v>
      </c>
      <c r="U390" s="49">
        <f t="shared" si="57"/>
        <v>16.166666666666668</v>
      </c>
      <c r="V390" s="49">
        <f t="shared" si="58"/>
        <v>1.0101994803367265</v>
      </c>
      <c r="W390" s="49">
        <f t="shared" si="59"/>
        <v>1.0101994803367265</v>
      </c>
    </row>
    <row r="391" spans="11:23">
      <c r="K391" s="51">
        <v>38.9</v>
      </c>
      <c r="L391" s="22">
        <f t="shared" si="53"/>
        <v>12.318842010997695</v>
      </c>
      <c r="M391" s="22">
        <f t="shared" si="52"/>
        <v>0.31225639364859248</v>
      </c>
      <c r="Q391" s="55">
        <f t="shared" si="54"/>
        <v>0.30263949828985182</v>
      </c>
      <c r="R391" s="49">
        <f t="shared" si="55"/>
        <v>3.1736101022606089</v>
      </c>
      <c r="S391" s="52">
        <f>IF(K391=0,C419,(1/$C$59)*LN(1+$C$59/$C$58/(RodR+ABS(Calculations!K391-RodR))))</f>
        <v>9.5361272663670088E-2</v>
      </c>
      <c r="T391" s="53">
        <f t="shared" si="56"/>
        <v>0.10178001061452133</v>
      </c>
      <c r="U391" s="49">
        <f t="shared" si="57"/>
        <v>16.208333333333332</v>
      </c>
      <c r="V391" s="49">
        <f t="shared" si="58"/>
        <v>1.0101994803367265</v>
      </c>
      <c r="W391" s="49">
        <f t="shared" si="59"/>
        <v>1.0101994803367265</v>
      </c>
    </row>
    <row r="392" spans="11:23">
      <c r="K392" s="51">
        <v>39</v>
      </c>
      <c r="L392" s="22">
        <f t="shared" si="53"/>
        <v>12.288463843195752</v>
      </c>
      <c r="M392" s="22">
        <f t="shared" si="52"/>
        <v>0.31069798613690836</v>
      </c>
      <c r="Q392" s="55">
        <f t="shared" si="54"/>
        <v>0.30189319166019152</v>
      </c>
      <c r="R392" s="49">
        <f t="shared" si="55"/>
        <v>3.1736101022606089</v>
      </c>
      <c r="S392" s="52">
        <f>IF(K392=0,C420,(1/$C$59)*LN(1+$C$59/$C$58/(RodR+ABS(Calculations!K392-RodR))))</f>
        <v>9.5126112513048963E-2</v>
      </c>
      <c r="T392" s="53">
        <f t="shared" si="56"/>
        <v>0.10151225174427386</v>
      </c>
      <c r="U392" s="49">
        <f t="shared" si="57"/>
        <v>16.25</v>
      </c>
      <c r="V392" s="49">
        <f t="shared" si="58"/>
        <v>1.0101994803367265</v>
      </c>
      <c r="W392" s="49">
        <f t="shared" si="59"/>
        <v>1.0101994803367265</v>
      </c>
    </row>
    <row r="393" spans="11:23">
      <c r="K393" s="51">
        <v>39.1</v>
      </c>
      <c r="L393" s="22">
        <f t="shared" si="53"/>
        <v>12.258235207935149</v>
      </c>
      <c r="M393" s="22">
        <f t="shared" si="52"/>
        <v>0.30915122280413776</v>
      </c>
      <c r="Q393" s="55">
        <f t="shared" si="54"/>
        <v>0.30115055862690088</v>
      </c>
      <c r="R393" s="49">
        <f t="shared" si="55"/>
        <v>3.1736101022606089</v>
      </c>
      <c r="S393" s="52">
        <f>IF(K393=0,C421,(1/$C$59)*LN(1+$C$59/$C$58/(RodR+ABS(Calculations!K393-RodR))))</f>
        <v>9.4892109907384947E-2</v>
      </c>
      <c r="T393" s="53">
        <f t="shared" si="56"/>
        <v>0.1012458983008693</v>
      </c>
      <c r="U393" s="49">
        <f t="shared" si="57"/>
        <v>16.291666666666668</v>
      </c>
      <c r="V393" s="49">
        <f t="shared" si="58"/>
        <v>1.0101994803367265</v>
      </c>
      <c r="W393" s="49">
        <f t="shared" si="59"/>
        <v>1.0101994803367265</v>
      </c>
    </row>
    <row r="394" spans="11:23">
      <c r="K394" s="51">
        <v>39.200000000000003</v>
      </c>
      <c r="L394" s="22">
        <f t="shared" si="53"/>
        <v>12.228155003285007</v>
      </c>
      <c r="M394" s="22">
        <f t="shared" si="52"/>
        <v>0.30761598786779842</v>
      </c>
      <c r="Q394" s="55">
        <f t="shared" si="54"/>
        <v>0.30041157211861969</v>
      </c>
      <c r="R394" s="49">
        <f t="shared" si="55"/>
        <v>3.1736101022606089</v>
      </c>
      <c r="S394" s="52">
        <f>IF(K394=0,C422,(1/$C$59)*LN(1+$C$59/$C$58/(RodR+ABS(Calculations!K394-RodR))))</f>
        <v>9.4659256316531173E-2</v>
      </c>
      <c r="T394" s="53">
        <f t="shared" si="56"/>
        <v>0.10098093924557763</v>
      </c>
      <c r="U394" s="49">
        <f t="shared" si="57"/>
        <v>16.333333333333336</v>
      </c>
      <c r="V394" s="49">
        <f t="shared" si="58"/>
        <v>1.0101994803367265</v>
      </c>
      <c r="W394" s="49">
        <f t="shared" si="59"/>
        <v>1.0101994803367265</v>
      </c>
    </row>
    <row r="395" spans="11:23">
      <c r="K395" s="51">
        <v>39.299999999999997</v>
      </c>
      <c r="L395" s="22">
        <f t="shared" si="53"/>
        <v>12.19822213812053</v>
      </c>
      <c r="M395" s="22">
        <f t="shared" si="52"/>
        <v>0.30609216698168318</v>
      </c>
      <c r="Q395" s="55">
        <f t="shared" si="54"/>
        <v>0.29967620532946304</v>
      </c>
      <c r="R395" s="49">
        <f t="shared" si="55"/>
        <v>3.1736101022606089</v>
      </c>
      <c r="S395" s="52">
        <f>IF(K395=0,C423,(1/$C$59)*LN(1+$C$59/$C$58/(RodR+ABS(Calculations!K395-RodR))))</f>
        <v>9.4427543293991681E-2</v>
      </c>
      <c r="T395" s="53">
        <f t="shared" si="56"/>
        <v>0.10071736365499624</v>
      </c>
      <c r="U395" s="49">
        <f t="shared" si="57"/>
        <v>16.375</v>
      </c>
      <c r="V395" s="49">
        <f t="shared" si="58"/>
        <v>1.0101994803367265</v>
      </c>
      <c r="W395" s="49">
        <f t="shared" si="59"/>
        <v>1.0101994803367265</v>
      </c>
    </row>
    <row r="396" spans="11:23">
      <c r="K396" s="51">
        <v>39.4</v>
      </c>
      <c r="L396" s="22">
        <f t="shared" si="53"/>
        <v>12.168435531990625</v>
      </c>
      <c r="M396" s="22">
        <f t="shared" si="52"/>
        <v>0.30457964721464137</v>
      </c>
      <c r="Q396" s="55">
        <f t="shared" si="54"/>
        <v>0.29894443171576912</v>
      </c>
      <c r="R396" s="49">
        <f t="shared" si="55"/>
        <v>3.1736101022606089</v>
      </c>
      <c r="S396" s="52">
        <f>IF(K396=0,C424,(1/$C$59)*LN(1+$C$59/$C$58/(RodR+ABS(Calculations!K396-RodR))))</f>
        <v>9.4196962475896651E-2</v>
      </c>
      <c r="T396" s="53">
        <f t="shared" si="56"/>
        <v>0.10045516071954265</v>
      </c>
      <c r="U396" s="49">
        <f t="shared" si="57"/>
        <v>16.416666666666668</v>
      </c>
      <c r="V396" s="49">
        <f t="shared" si="58"/>
        <v>1.0101994803367265</v>
      </c>
      <c r="W396" s="49">
        <f t="shared" si="59"/>
        <v>1.0101994803367265</v>
      </c>
    </row>
    <row r="397" spans="11:23">
      <c r="K397" s="51">
        <v>39.5</v>
      </c>
      <c r="L397" s="22">
        <f t="shared" si="53"/>
        <v>12.138794114987814</v>
      </c>
      <c r="M397" s="22">
        <f t="shared" ref="M397:M460" si="60">L387-L397</f>
        <v>0.30307831702954857</v>
      </c>
      <c r="Q397" s="55">
        <f t="shared" si="54"/>
        <v>0.29821622499290329</v>
      </c>
      <c r="R397" s="49">
        <f t="shared" si="55"/>
        <v>3.1736101022606089</v>
      </c>
      <c r="S397" s="52">
        <f>IF(K397=0,C425,(1/$C$59)*LN(1+$C$59/$C$58/(RodR+ABS(Calculations!K397-RodR))))</f>
        <v>9.3967505579995322E-2</v>
      </c>
      <c r="T397" s="53">
        <f t="shared" si="56"/>
        <v>0.10019431974198093</v>
      </c>
      <c r="U397" s="49">
        <f t="shared" si="57"/>
        <v>16.458333333333336</v>
      </c>
      <c r="V397" s="49">
        <f t="shared" si="58"/>
        <v>1.0101994803367265</v>
      </c>
      <c r="W397" s="49">
        <f t="shared" si="59"/>
        <v>1.0101994803367265</v>
      </c>
    </row>
    <row r="398" spans="11:23">
      <c r="K398" s="51">
        <v>39.6</v>
      </c>
      <c r="L398" s="22">
        <f t="shared" si="53"/>
        <v>12.109296827619763</v>
      </c>
      <c r="M398" s="22">
        <f t="shared" si="60"/>
        <v>0.30158806626268841</v>
      </c>
      <c r="Q398" s="55">
        <f t="shared" si="54"/>
        <v>0.29749155913210168</v>
      </c>
      <c r="R398" s="49">
        <f t="shared" si="55"/>
        <v>3.1736101022606089</v>
      </c>
      <c r="S398" s="52">
        <f>IF(K398=0,C426,(1/$C$59)*LN(1+$C$59/$C$58/(RodR+ABS(Calculations!K398-RodR))))</f>
        <v>9.3739164404661457E-2</v>
      </c>
      <c r="T398" s="53">
        <f t="shared" si="56"/>
        <v>9.9934830135962466E-2</v>
      </c>
      <c r="U398" s="49">
        <f t="shared" si="57"/>
        <v>16.5</v>
      </c>
      <c r="V398" s="49">
        <f t="shared" si="58"/>
        <v>1.0101994803367265</v>
      </c>
      <c r="W398" s="49">
        <f t="shared" si="59"/>
        <v>1.0101994803367265</v>
      </c>
    </row>
    <row r="399" spans="11:23">
      <c r="K399" s="51">
        <v>39.700000000000003</v>
      </c>
      <c r="L399" s="22">
        <f t="shared" si="53"/>
        <v>12.07994262068287</v>
      </c>
      <c r="M399" s="22">
        <f t="shared" si="60"/>
        <v>0.30010878610347369</v>
      </c>
      <c r="Q399" s="55">
        <f t="shared" si="54"/>
        <v>0.29677040835736596</v>
      </c>
      <c r="R399" s="49">
        <f t="shared" si="55"/>
        <v>3.1736101022606089</v>
      </c>
      <c r="S399" s="52">
        <f>IF(K399=0,C427,(1/$C$59)*LN(1+$C$59/$C$58/(RodR+ABS(Calculations!K399-RodR))))</f>
        <v>9.3511930827914896E-2</v>
      </c>
      <c r="T399" s="53">
        <f t="shared" si="56"/>
        <v>9.9676681424593877E-2</v>
      </c>
      <c r="U399" s="49">
        <f t="shared" si="57"/>
        <v>16.541666666666668</v>
      </c>
      <c r="V399" s="49">
        <f t="shared" si="58"/>
        <v>1.0101994803367265</v>
      </c>
      <c r="W399" s="49">
        <f t="shared" si="59"/>
        <v>1.0101994803367265</v>
      </c>
    </row>
    <row r="400" spans="11:23">
      <c r="K400" s="51">
        <v>39.799999999999997</v>
      </c>
      <c r="L400" s="22">
        <f t="shared" si="53"/>
        <v>12.05073045513759</v>
      </c>
      <c r="M400" s="22">
        <f t="shared" si="60"/>
        <v>0.29864036907449787</v>
      </c>
      <c r="Q400" s="55">
        <f t="shared" si="54"/>
        <v>0.29605274714240021</v>
      </c>
      <c r="R400" s="49">
        <f t="shared" si="55"/>
        <v>3.1736101022606089</v>
      </c>
      <c r="S400" s="52">
        <f>IF(K400=0,C428,(1/$C$59)*LN(1+$C$59/$C$58/(RodR+ABS(Calculations!K400-RodR))))</f>
        <v>9.3285796806456309E-2</v>
      </c>
      <c r="T400" s="53">
        <f t="shared" si="56"/>
        <v>9.9419863239024159E-2</v>
      </c>
      <c r="U400" s="49">
        <f t="shared" si="57"/>
        <v>16.583333333333332</v>
      </c>
      <c r="V400" s="49">
        <f t="shared" si="58"/>
        <v>1.0101994803367265</v>
      </c>
      <c r="W400" s="49">
        <f t="shared" si="59"/>
        <v>1.0101994803367265</v>
      </c>
    </row>
    <row r="401" spans="11:23">
      <c r="K401" s="51">
        <v>39.9</v>
      </c>
      <c r="L401" s="22">
        <f t="shared" si="53"/>
        <v>12.02165930198551</v>
      </c>
      <c r="M401" s="22">
        <f t="shared" si="60"/>
        <v>0.29718270901218524</v>
      </c>
      <c r="Q401" s="55">
        <f t="shared" si="54"/>
        <v>0.29533855020759109</v>
      </c>
      <c r="R401" s="49">
        <f t="shared" si="55"/>
        <v>3.1736101022606089</v>
      </c>
      <c r="S401" s="52">
        <f>IF(K401=0,C429,(1/$C$59)*LN(1+$C$59/$C$58/(RodR+ABS(Calculations!K401-RodR))))</f>
        <v>9.3060754374715768E-2</v>
      </c>
      <c r="T401" s="53">
        <f t="shared" si="56"/>
        <v>9.9164365317058911E-2</v>
      </c>
      <c r="U401" s="49">
        <f t="shared" si="57"/>
        <v>16.625</v>
      </c>
      <c r="V401" s="49">
        <f t="shared" si="58"/>
        <v>1.0101994803367265</v>
      </c>
      <c r="W401" s="49">
        <f t="shared" si="59"/>
        <v>1.0101994803367265</v>
      </c>
    </row>
    <row r="402" spans="11:23">
      <c r="K402" s="51">
        <v>40</v>
      </c>
      <c r="L402" s="22">
        <f t="shared" si="53"/>
        <v>11.992728142148469</v>
      </c>
      <c r="M402" s="22">
        <f t="shared" si="60"/>
        <v>0.29573570104728297</v>
      </c>
      <c r="Q402" s="55">
        <f t="shared" si="54"/>
        <v>0.29462779251703791</v>
      </c>
      <c r="R402" s="49">
        <f t="shared" si="55"/>
        <v>3.1736101022606089</v>
      </c>
      <c r="S402" s="52">
        <f>IF(K402=0,C430,(1/$C$59)*LN(1+$C$59/$C$58/(RodR+ABS(Calculations!K402-RodR))))</f>
        <v>9.2836795643916753E-2</v>
      </c>
      <c r="T402" s="53">
        <f t="shared" si="56"/>
        <v>9.89101775017866E-2</v>
      </c>
      <c r="U402" s="49">
        <f t="shared" si="57"/>
        <v>16.666666666666668</v>
      </c>
      <c r="V402" s="49">
        <f t="shared" si="58"/>
        <v>1.0101994803367265</v>
      </c>
      <c r="W402" s="49">
        <f t="shared" si="59"/>
        <v>1.0101994803367265</v>
      </c>
    </row>
    <row r="403" spans="11:23">
      <c r="K403" s="51">
        <v>40.1</v>
      </c>
      <c r="L403" s="22">
        <f t="shared" si="53"/>
        <v>11.963935966348977</v>
      </c>
      <c r="M403" s="22">
        <f t="shared" si="60"/>
        <v>0.29429924158617204</v>
      </c>
      <c r="Q403" s="55">
        <f t="shared" si="54"/>
        <v>0.29392044927561539</v>
      </c>
      <c r="R403" s="49">
        <f t="shared" si="55"/>
        <v>3.1736101022606089</v>
      </c>
      <c r="S403" s="52">
        <f>IF(K403=0,C431,(1/$C$59)*LN(1+$C$59/$C$58/(RodR+ABS(Calculations!K403-RodR))))</f>
        <v>9.2613912801150819E-2</v>
      </c>
      <c r="T403" s="53">
        <f t="shared" si="56"/>
        <v>9.8657289740236395E-2</v>
      </c>
      <c r="U403" s="49">
        <f t="shared" si="57"/>
        <v>16.708333333333336</v>
      </c>
      <c r="V403" s="49">
        <f t="shared" si="58"/>
        <v>1.0101994803367265</v>
      </c>
      <c r="W403" s="49">
        <f t="shared" si="59"/>
        <v>1.0101994803367265</v>
      </c>
    </row>
    <row r="404" spans="11:23">
      <c r="K404" s="51">
        <v>40.200000000000003</v>
      </c>
      <c r="L404" s="22">
        <f t="shared" si="53"/>
        <v>11.935281774992927</v>
      </c>
      <c r="M404" s="22">
        <f t="shared" si="60"/>
        <v>0.29287322829208051</v>
      </c>
      <c r="Q404" s="55">
        <f t="shared" si="54"/>
        <v>0.29321649592609156</v>
      </c>
      <c r="R404" s="49">
        <f t="shared" si="55"/>
        <v>3.1736101022606089</v>
      </c>
      <c r="S404" s="52">
        <f>IF(K404=0,C432,(1/$C$59)*LN(1+$C$59/$C$58/(RodR+ABS(Calculations!K404-RodR))))</f>
        <v>9.2392098108469337E-2</v>
      </c>
      <c r="T404" s="53">
        <f t="shared" si="56"/>
        <v>9.8405692082049565E-2</v>
      </c>
      <c r="U404" s="49">
        <f t="shared" si="57"/>
        <v>16.750000000000004</v>
      </c>
      <c r="V404" s="49">
        <f t="shared" si="58"/>
        <v>1.0101994803367265</v>
      </c>
      <c r="W404" s="49">
        <f t="shared" si="59"/>
        <v>1.0101994803367265</v>
      </c>
    </row>
    <row r="405" spans="11:23">
      <c r="K405" s="51">
        <v>40.299999999999997</v>
      </c>
      <c r="L405" s="22">
        <f t="shared" si="53"/>
        <v>11.906764578053442</v>
      </c>
      <c r="M405" s="22">
        <f t="shared" si="60"/>
        <v>0.29145756006708723</v>
      </c>
      <c r="Q405" s="55">
        <f t="shared" si="54"/>
        <v>0.29251590814627482</v>
      </c>
      <c r="R405" s="49">
        <f t="shared" si="55"/>
        <v>3.1736101022606089</v>
      </c>
      <c r="S405" s="52">
        <f>IF(K405=0,C433,(1/$C$59)*LN(1+$C$59/$C$58/(RodR+ABS(Calculations!K405-RodR))))</f>
        <v>9.2171343901984504E-2</v>
      </c>
      <c r="T405" s="53">
        <f t="shared" si="56"/>
        <v>9.815537467817427E-2</v>
      </c>
      <c r="U405" s="49">
        <f t="shared" si="57"/>
        <v>16.791666666666668</v>
      </c>
      <c r="V405" s="49">
        <f t="shared" si="58"/>
        <v>1.0101994803367265</v>
      </c>
      <c r="W405" s="49">
        <f t="shared" si="59"/>
        <v>1.0101994803367265</v>
      </c>
    </row>
    <row r="406" spans="11:23">
      <c r="K406" s="51">
        <v>40.4</v>
      </c>
      <c r="L406" s="22">
        <f t="shared" si="53"/>
        <v>11.878383394956746</v>
      </c>
      <c r="M406" s="22">
        <f t="shared" si="60"/>
        <v>0.29005213703387867</v>
      </c>
      <c r="Q406" s="55">
        <f t="shared" si="54"/>
        <v>0.29181866184620953</v>
      </c>
      <c r="R406" s="49">
        <f t="shared" si="55"/>
        <v>3.1736101022606089</v>
      </c>
      <c r="S406" s="52">
        <f>IF(K406=0,C434,(1/$C$59)*LN(1+$C$59/$C$58/(RodR+ABS(Calculations!K406-RodR))))</f>
        <v>9.1951642590985844E-2</v>
      </c>
      <c r="T406" s="53">
        <f t="shared" si="56"/>
        <v>9.7906327779577376E-2</v>
      </c>
      <c r="U406" s="49">
        <f t="shared" si="57"/>
        <v>16.833333333333332</v>
      </c>
      <c r="V406" s="49">
        <f t="shared" si="58"/>
        <v>1.0101994803367265</v>
      </c>
      <c r="W406" s="49">
        <f t="shared" si="59"/>
        <v>1.0101994803367265</v>
      </c>
    </row>
    <row r="407" spans="11:23">
      <c r="K407" s="51">
        <v>40.5</v>
      </c>
      <c r="L407" s="22">
        <f t="shared" si="53"/>
        <v>11.850137254469551</v>
      </c>
      <c r="M407" s="22">
        <f t="shared" si="60"/>
        <v>0.28865686051826245</v>
      </c>
      <c r="Q407" s="55">
        <f t="shared" si="54"/>
        <v>0.29112473316541004</v>
      </c>
      <c r="R407" s="49">
        <f t="shared" si="55"/>
        <v>3.1736101022606089</v>
      </c>
      <c r="S407" s="52">
        <f>IF(K407=0,C435,(1/$C$59)*LN(1+$C$59/$C$58/(RodR+ABS(Calculations!K407-RodR))))</f>
        <v>9.1732986657068444E-2</v>
      </c>
      <c r="T407" s="53">
        <f t="shared" si="56"/>
        <v>9.7658541735981291E-2</v>
      </c>
      <c r="U407" s="49">
        <f t="shared" si="57"/>
        <v>16.875</v>
      </c>
      <c r="V407" s="49">
        <f t="shared" si="58"/>
        <v>1.0101994803367265</v>
      </c>
      <c r="W407" s="49">
        <f t="shared" si="59"/>
        <v>1.0101994803367265</v>
      </c>
    </row>
    <row r="408" spans="11:23">
      <c r="K408" s="51">
        <v>40.6</v>
      </c>
      <c r="L408" s="22">
        <f t="shared" si="53"/>
        <v>11.822025194587958</v>
      </c>
      <c r="M408" s="22">
        <f t="shared" si="60"/>
        <v>0.28727163303180525</v>
      </c>
      <c r="Q408" s="55">
        <f t="shared" si="54"/>
        <v>0.29043409847013069</v>
      </c>
      <c r="R408" s="49">
        <f t="shared" si="55"/>
        <v>3.1736101022606089</v>
      </c>
      <c r="S408" s="52">
        <f>IF(K408=0,C436,(1/$C$59)*LN(1+$C$59/$C$58/(RodR+ABS(Calculations!K408-RodR))))</f>
        <v>9.151536865327288E-2</v>
      </c>
      <c r="T408" s="53">
        <f t="shared" si="56"/>
        <v>9.7412006994611847E-2</v>
      </c>
      <c r="U408" s="49">
        <f t="shared" si="57"/>
        <v>16.916666666666668</v>
      </c>
      <c r="V408" s="49">
        <f t="shared" si="58"/>
        <v>1.0101994803367265</v>
      </c>
      <c r="W408" s="49">
        <f t="shared" si="59"/>
        <v>1.0101994803367265</v>
      </c>
    </row>
    <row r="409" spans="11:23">
      <c r="K409" s="51">
        <v>40.700000000000003</v>
      </c>
      <c r="L409" s="22">
        <f t="shared" si="53"/>
        <v>11.794046262428219</v>
      </c>
      <c r="M409" s="22">
        <f t="shared" si="60"/>
        <v>0.2858963582546501</v>
      </c>
      <c r="Q409" s="55">
        <f t="shared" si="54"/>
        <v>0.28974673435068266</v>
      </c>
      <c r="R409" s="49">
        <f t="shared" si="55"/>
        <v>3.1736101022606089</v>
      </c>
      <c r="S409" s="52">
        <f>IF(K409=0,C437,(1/$C$59)*LN(1+$C$59/$C$58/(RodR+ABS(Calculations!K409-RodR))))</f>
        <v>9.129878120323974E-2</v>
      </c>
      <c r="T409" s="53">
        <f t="shared" si="56"/>
        <v>9.7166714098973775E-2</v>
      </c>
      <c r="U409" s="49">
        <f t="shared" si="57"/>
        <v>16.958333333333336</v>
      </c>
      <c r="V409" s="49">
        <f t="shared" si="58"/>
        <v>1.0101994803367265</v>
      </c>
      <c r="W409" s="49">
        <f t="shared" si="59"/>
        <v>1.0101994803367265</v>
      </c>
    </row>
    <row r="410" spans="11:23">
      <c r="K410" s="51">
        <v>40.799999999999997</v>
      </c>
      <c r="L410" s="22">
        <f t="shared" si="53"/>
        <v>11.766199514118686</v>
      </c>
      <c r="M410" s="22">
        <f t="shared" si="60"/>
        <v>0.28453094101890386</v>
      </c>
      <c r="Q410" s="55">
        <f t="shared" si="54"/>
        <v>0.28906261761877899</v>
      </c>
      <c r="R410" s="49">
        <f t="shared" si="55"/>
        <v>3.1736101022606089</v>
      </c>
      <c r="S410" s="52">
        <f>IF(K410=0,C438,(1/$C$59)*LN(1+$C$59/$C$58/(RodR+ABS(Calculations!K410-RodR))))</f>
        <v>9.1083217000373001E-2</v>
      </c>
      <c r="T410" s="53">
        <f t="shared" si="56"/>
        <v>9.6922653687638555E-2</v>
      </c>
      <c r="U410" s="49">
        <f t="shared" si="57"/>
        <v>17</v>
      </c>
      <c r="V410" s="49">
        <f t="shared" si="58"/>
        <v>1.0101994803367265</v>
      </c>
      <c r="W410" s="49">
        <f t="shared" si="59"/>
        <v>1.0101994803367265</v>
      </c>
    </row>
    <row r="411" spans="11:23">
      <c r="K411" s="51">
        <v>40.9</v>
      </c>
      <c r="L411" s="22">
        <f t="shared" si="53"/>
        <v>11.738484014693483</v>
      </c>
      <c r="M411" s="22">
        <f t="shared" si="60"/>
        <v>0.28317528729202657</v>
      </c>
      <c r="Q411" s="55">
        <f t="shared" si="54"/>
        <v>0.2883817253049229</v>
      </c>
      <c r="R411" s="49">
        <f t="shared" si="55"/>
        <v>3.1736101022606089</v>
      </c>
      <c r="S411" s="52">
        <f>IF(K411=0,C439,(1/$C$59)*LN(1+$C$59/$C$58/(RodR+ABS(Calculations!K411-RodR))))</f>
        <v>9.0868668807017078E-2</v>
      </c>
      <c r="T411" s="53">
        <f t="shared" si="56"/>
        <v>9.6679816493052489E-2</v>
      </c>
      <c r="U411" s="49">
        <f t="shared" si="57"/>
        <v>17.041666666666668</v>
      </c>
      <c r="V411" s="49">
        <f t="shared" si="58"/>
        <v>1.0101994803367265</v>
      </c>
      <c r="W411" s="49">
        <f t="shared" si="59"/>
        <v>1.0101994803367265</v>
      </c>
    </row>
    <row r="412" spans="11:23">
      <c r="K412" s="51">
        <v>41</v>
      </c>
      <c r="L412" s="22">
        <f t="shared" si="53"/>
        <v>11.710898837987822</v>
      </c>
      <c r="M412" s="22">
        <f t="shared" si="60"/>
        <v>0.281829304160647</v>
      </c>
      <c r="Q412" s="55">
        <f t="shared" si="54"/>
        <v>0.28770403465583549</v>
      </c>
      <c r="R412" s="49">
        <f t="shared" si="55"/>
        <v>3.1736101022606089</v>
      </c>
      <c r="S412" s="52">
        <f>IF(K412=0,C440,(1/$C$59)*LN(1+$C$59/$C$58/(RodR+ABS(Calculations!K412-RodR))))</f>
        <v>9.0655129453646399E-2</v>
      </c>
      <c r="T412" s="53">
        <f t="shared" si="56"/>
        <v>9.6438193340363548E-2</v>
      </c>
      <c r="U412" s="49">
        <f t="shared" si="57"/>
        <v>17.083333333333336</v>
      </c>
      <c r="V412" s="49">
        <f t="shared" si="58"/>
        <v>1.0101994803367265</v>
      </c>
      <c r="W412" s="49">
        <f t="shared" si="59"/>
        <v>1.0101994803367265</v>
      </c>
    </row>
    <row r="413" spans="11:23">
      <c r="K413" s="51">
        <v>41.1</v>
      </c>
      <c r="L413" s="22">
        <f t="shared" si="53"/>
        <v>11.683443066534526</v>
      </c>
      <c r="M413" s="22">
        <f t="shared" si="60"/>
        <v>0.28049289981445114</v>
      </c>
      <c r="Q413" s="55">
        <f t="shared" si="54"/>
        <v>0.28702952313191399</v>
      </c>
      <c r="R413" s="49">
        <f t="shared" si="55"/>
        <v>3.1736101022606089</v>
      </c>
      <c r="S413" s="52">
        <f>IF(K413=0,C441,(1/$C$59)*LN(1+$C$59/$C$58/(RodR+ABS(Calculations!K413-RodR))))</f>
        <v>9.0442591838064371E-2</v>
      </c>
      <c r="T413" s="53">
        <f t="shared" si="56"/>
        <v>9.6197775146264292E-2</v>
      </c>
      <c r="U413" s="49">
        <f t="shared" si="57"/>
        <v>17.125</v>
      </c>
      <c r="V413" s="49">
        <f t="shared" si="58"/>
        <v>1.0101994803367265</v>
      </c>
      <c r="W413" s="49">
        <f t="shared" si="59"/>
        <v>1.0101994803367265</v>
      </c>
    </row>
    <row r="414" spans="11:23">
      <c r="K414" s="51">
        <v>41.2</v>
      </c>
      <c r="L414" s="22">
        <f t="shared" si="53"/>
        <v>11.656115791462032</v>
      </c>
      <c r="M414" s="22">
        <f t="shared" si="60"/>
        <v>0.27916598353089483</v>
      </c>
      <c r="Q414" s="55">
        <f t="shared" si="54"/>
        <v>0.28635816840472572</v>
      </c>
      <c r="R414" s="49">
        <f t="shared" si="55"/>
        <v>3.1736101022606089</v>
      </c>
      <c r="S414" s="52">
        <f>IF(K414=0,C442,(1/$C$59)*LN(1+$C$59/$C$58/(RodR+ABS(Calculations!K414-RodR))))</f>
        <v>9.0231048924613838E-2</v>
      </c>
      <c r="T414" s="53">
        <f t="shared" si="56"/>
        <v>9.595855291785374E-2</v>
      </c>
      <c r="U414" s="49">
        <f t="shared" si="57"/>
        <v>17.166666666666668</v>
      </c>
      <c r="V414" s="49">
        <f t="shared" si="58"/>
        <v>1.0101994803367265</v>
      </c>
      <c r="W414" s="49">
        <f t="shared" si="59"/>
        <v>1.0101994803367265</v>
      </c>
    </row>
    <row r="415" spans="11:23">
      <c r="K415" s="51">
        <v>41.3</v>
      </c>
      <c r="L415" s="22">
        <f t="shared" si="53"/>
        <v>11.628916112394107</v>
      </c>
      <c r="M415" s="22">
        <f t="shared" si="60"/>
        <v>0.27784846565933563</v>
      </c>
      <c r="Q415" s="55">
        <f t="shared" si="54"/>
        <v>0.28568994835454464</v>
      </c>
      <c r="R415" s="49">
        <f t="shared" si="55"/>
        <v>3.1736101022606089</v>
      </c>
      <c r="S415" s="52">
        <f>IF(K415=0,C443,(1/$C$59)*LN(1+$C$59/$C$58/(RodR+ABS(Calculations!K415-RodR))))</f>
        <v>9.0020493743400778E-2</v>
      </c>
      <c r="T415" s="53">
        <f t="shared" si="56"/>
        <v>9.5720517751512524E-2</v>
      </c>
      <c r="U415" s="49">
        <f t="shared" si="57"/>
        <v>17.208333333333332</v>
      </c>
      <c r="V415" s="49">
        <f t="shared" si="58"/>
        <v>1.0101994803367265</v>
      </c>
      <c r="W415" s="49">
        <f t="shared" si="59"/>
        <v>1.0101994803367265</v>
      </c>
    </row>
    <row r="416" spans="11:23">
      <c r="K416" s="51">
        <v>41.4</v>
      </c>
      <c r="L416" s="22">
        <f t="shared" si="53"/>
        <v>11.601843137350743</v>
      </c>
      <c r="M416" s="22">
        <f t="shared" si="60"/>
        <v>0.27654025760600298</v>
      </c>
      <c r="Q416" s="55">
        <f t="shared" si="54"/>
        <v>0.28502484106791637</v>
      </c>
      <c r="R416" s="49">
        <f t="shared" si="55"/>
        <v>3.1736101022606089</v>
      </c>
      <c r="S416" s="52">
        <f>IF(K416=0,C444,(1/$C$59)*LN(1+$C$59/$C$58/(RodR+ABS(Calculations!K416-RodR))))</f>
        <v>8.981091938952708E-2</v>
      </c>
      <c r="T416" s="53">
        <f t="shared" si="56"/>
        <v>9.5483660831801417E-2</v>
      </c>
      <c r="U416" s="49">
        <f t="shared" si="57"/>
        <v>17.25</v>
      </c>
      <c r="V416" s="49">
        <f t="shared" si="58"/>
        <v>1.0101994803367265</v>
      </c>
      <c r="W416" s="49">
        <f t="shared" si="59"/>
        <v>1.0101994803367265</v>
      </c>
    </row>
    <row r="417" spans="11:23">
      <c r="K417" s="51">
        <v>41.5</v>
      </c>
      <c r="L417" s="22">
        <f t="shared" si="53"/>
        <v>11.57489598265024</v>
      </c>
      <c r="M417" s="22">
        <f t="shared" si="60"/>
        <v>0.27524127181931135</v>
      </c>
      <c r="Q417" s="55">
        <f t="shared" si="54"/>
        <v>0.28436282483525271</v>
      </c>
      <c r="R417" s="49">
        <f t="shared" si="55"/>
        <v>3.1736101022606089</v>
      </c>
      <c r="S417" s="52">
        <f>IF(K417=0,C445,(1/$C$59)*LN(1+$C$59/$C$58/(RodR+ABS(Calculations!K417-RodR))))</f>
        <v>8.9602319022332622E-2</v>
      </c>
      <c r="T417" s="53">
        <f t="shared" si="56"/>
        <v>9.5247973430369129E-2</v>
      </c>
      <c r="U417" s="49">
        <f t="shared" si="57"/>
        <v>17.291666666666668</v>
      </c>
      <c r="V417" s="49">
        <f t="shared" si="58"/>
        <v>1.0101994803367265</v>
      </c>
      <c r="W417" s="49">
        <f t="shared" si="59"/>
        <v>1.0101994803367265</v>
      </c>
    </row>
    <row r="418" spans="11:23">
      <c r="K418" s="51">
        <v>41.6</v>
      </c>
      <c r="L418" s="22">
        <f t="shared" si="53"/>
        <v>11.548073772813215</v>
      </c>
      <c r="M418" s="22">
        <f t="shared" si="60"/>
        <v>0.27395142177474341</v>
      </c>
      <c r="Q418" s="55">
        <f t="shared" si="54"/>
        <v>0.28370387814847359</v>
      </c>
      <c r="R418" s="49">
        <f t="shared" si="55"/>
        <v>3.1736101022606089</v>
      </c>
      <c r="S418" s="52">
        <f>IF(K418=0,C446,(1/$C$59)*LN(1+$C$59/$C$58/(RodR+ABS(Calculations!K418-RodR))))</f>
        <v>8.9394685864652115E-2</v>
      </c>
      <c r="T418" s="53">
        <f t="shared" si="56"/>
        <v>9.5013446904879909E-2</v>
      </c>
      <c r="U418" s="49">
        <f t="shared" si="57"/>
        <v>17.333333333333336</v>
      </c>
      <c r="V418" s="49">
        <f t="shared" si="58"/>
        <v>1.0101994803367265</v>
      </c>
      <c r="W418" s="49">
        <f t="shared" si="59"/>
        <v>1.0101994803367265</v>
      </c>
    </row>
    <row r="419" spans="11:23">
      <c r="K419" s="51">
        <v>41.7</v>
      </c>
      <c r="L419" s="22">
        <f t="shared" si="53"/>
        <v>11.52137564046742</v>
      </c>
      <c r="M419" s="22">
        <f t="shared" si="60"/>
        <v>0.27267062196079905</v>
      </c>
      <c r="Q419" s="55">
        <f t="shared" si="54"/>
        <v>0.28304797969866852</v>
      </c>
      <c r="R419" s="49">
        <f t="shared" si="55"/>
        <v>3.1736101022606089</v>
      </c>
      <c r="S419" s="52">
        <f>IF(K419=0,C447,(1/$C$59)*LN(1+$C$59/$C$58/(RodR+ABS(Calculations!K419-RodR))))</f>
        <v>8.9188013202078392E-2</v>
      </c>
      <c r="T419" s="53">
        <f t="shared" si="56"/>
        <v>9.4780072697957268E-2</v>
      </c>
      <c r="U419" s="49">
        <f t="shared" si="57"/>
        <v>17.375000000000004</v>
      </c>
      <c r="V419" s="49">
        <f t="shared" si="58"/>
        <v>1.0101994803367265</v>
      </c>
      <c r="W419" s="49">
        <f t="shared" si="59"/>
        <v>1.0101994803367265</v>
      </c>
    </row>
    <row r="420" spans="11:23">
      <c r="K420" s="51">
        <v>41.8</v>
      </c>
      <c r="L420" s="22">
        <f t="shared" si="53"/>
        <v>11.494800726254082</v>
      </c>
      <c r="M420" s="22">
        <f t="shared" si="60"/>
        <v>0.27139878786460336</v>
      </c>
      <c r="Q420" s="55">
        <f t="shared" si="54"/>
        <v>0.28239510837379556</v>
      </c>
      <c r="R420" s="49">
        <f t="shared" si="55"/>
        <v>3.1736101022606089</v>
      </c>
      <c r="S420" s="52">
        <f>IF(K420=0,C448,(1/$C$59)*LN(1+$C$59/$C$58/(RodR+ABS(Calculations!K420-RodR))))</f>
        <v>8.8982294382237245E-2</v>
      </c>
      <c r="T420" s="53">
        <f t="shared" si="56"/>
        <v>9.4547842336141705E-2</v>
      </c>
      <c r="U420" s="49">
        <f t="shared" si="57"/>
        <v>17.416666666666668</v>
      </c>
      <c r="V420" s="49">
        <f t="shared" si="58"/>
        <v>1.0101994803367265</v>
      </c>
      <c r="W420" s="49">
        <f t="shared" si="59"/>
        <v>1.0101994803367265</v>
      </c>
    </row>
    <row r="421" spans="11:23">
      <c r="K421" s="51">
        <v>41.9</v>
      </c>
      <c r="L421" s="22">
        <f t="shared" si="53"/>
        <v>11.468348178735543</v>
      </c>
      <c r="M421" s="22">
        <f t="shared" si="60"/>
        <v>0.27013583595794088</v>
      </c>
      <c r="Q421" s="55">
        <f t="shared" si="54"/>
        <v>0.28174524325641259</v>
      </c>
      <c r="R421" s="49">
        <f t="shared" si="55"/>
        <v>3.1736101022606089</v>
      </c>
      <c r="S421" s="52">
        <f>IF(K421=0,C449,(1/$C$59)*LN(1+$C$59/$C$58/(RodR+ABS(Calculations!K421-RodR))))</f>
        <v>8.8777522814072626E-2</v>
      </c>
      <c r="T421" s="53">
        <f t="shared" si="56"/>
        <v>9.4316747428864242E-2</v>
      </c>
      <c r="U421" s="49">
        <f t="shared" si="57"/>
        <v>17.458333333333332</v>
      </c>
      <c r="V421" s="49">
        <f t="shared" si="58"/>
        <v>1.0101994803367265</v>
      </c>
      <c r="W421" s="49">
        <f t="shared" si="59"/>
        <v>1.0101994803367265</v>
      </c>
    </row>
    <row r="422" spans="11:23">
      <c r="K422" s="51">
        <v>42</v>
      </c>
      <c r="L422" s="22">
        <f t="shared" si="53"/>
        <v>11.44201715430423</v>
      </c>
      <c r="M422" s="22">
        <f t="shared" si="60"/>
        <v>0.26888168368359189</v>
      </c>
      <c r="Q422" s="55">
        <f t="shared" si="54"/>
        <v>0.28109836362144069</v>
      </c>
      <c r="R422" s="49">
        <f t="shared" si="55"/>
        <v>3.1736101022606089</v>
      </c>
      <c r="S422" s="52">
        <f>IF(K422=0,C450,(1/$C$59)*LN(1+$C$59/$C$58/(RodR+ABS(Calculations!K422-RodR))))</f>
        <v>8.8573691967141835E-2</v>
      </c>
      <c r="T422" s="53">
        <f t="shared" si="56"/>
        <v>9.4086779667435463E-2</v>
      </c>
      <c r="U422" s="49">
        <f t="shared" si="57"/>
        <v>17.5</v>
      </c>
      <c r="V422" s="49">
        <f t="shared" si="58"/>
        <v>1.0101994803367265</v>
      </c>
      <c r="W422" s="49">
        <f t="shared" si="59"/>
        <v>1.0101994803367265</v>
      </c>
    </row>
    <row r="423" spans="11:23">
      <c r="K423" s="51">
        <v>42.1</v>
      </c>
      <c r="L423" s="22">
        <f t="shared" si="53"/>
        <v>11.415806817092719</v>
      </c>
      <c r="M423" s="22">
        <f t="shared" si="60"/>
        <v>0.26763624944180719</v>
      </c>
      <c r="Q423" s="55">
        <f t="shared" si="54"/>
        <v>0.28045444893395483</v>
      </c>
      <c r="R423" s="49">
        <f t="shared" si="55"/>
        <v>3.1736101022606089</v>
      </c>
      <c r="S423" s="52">
        <f>IF(K423=0,C451,(1/$C$59)*LN(1+$C$59/$C$58/(RodR+ABS(Calculations!K423-RodR))))</f>
        <v>8.8370795370919394E-2</v>
      </c>
      <c r="T423" s="53">
        <f t="shared" si="56"/>
        <v>9.3857930824048877E-2</v>
      </c>
      <c r="U423" s="49">
        <f t="shared" si="57"/>
        <v>17.541666666666668</v>
      </c>
      <c r="V423" s="49">
        <f t="shared" si="58"/>
        <v>1.0101994803367265</v>
      </c>
      <c r="W423" s="49">
        <f t="shared" si="59"/>
        <v>1.0101994803367265</v>
      </c>
    </row>
    <row r="424" spans="11:23">
      <c r="K424" s="51">
        <v>42.2</v>
      </c>
      <c r="L424" s="22">
        <f t="shared" si="53"/>
        <v>11.389716338885263</v>
      </c>
      <c r="M424" s="22">
        <f t="shared" si="60"/>
        <v>0.26639945257676878</v>
      </c>
      <c r="Q424" s="55">
        <f t="shared" si="54"/>
        <v>0.27981347884701019</v>
      </c>
      <c r="R424" s="49">
        <f t="shared" si="55"/>
        <v>3.1736101022606089</v>
      </c>
      <c r="S424" s="52">
        <f>IF(K424=0,C452,(1/$C$59)*LN(1+$C$59/$C$58/(RodR+ABS(Calculations!K424-RodR))))</f>
        <v>8.81688266141121E-2</v>
      </c>
      <c r="T424" s="53">
        <f t="shared" si="56"/>
        <v>9.3630192750798466E-2</v>
      </c>
      <c r="U424" s="49">
        <f t="shared" si="57"/>
        <v>17.583333333333336</v>
      </c>
      <c r="V424" s="49">
        <f t="shared" si="58"/>
        <v>1.0101994803367265</v>
      </c>
      <c r="W424" s="49">
        <f t="shared" si="59"/>
        <v>1.0101994803367265</v>
      </c>
    </row>
    <row r="425" spans="11:23">
      <c r="K425" s="51">
        <v>42.3</v>
      </c>
      <c r="L425" s="22">
        <f t="shared" si="53"/>
        <v>11.363744899030184</v>
      </c>
      <c r="M425" s="22">
        <f t="shared" si="60"/>
        <v>0.26517121336392258</v>
      </c>
      <c r="Q425" s="55">
        <f t="shared" si="54"/>
        <v>0.27917543319948995</v>
      </c>
      <c r="R425" s="49">
        <f t="shared" si="55"/>
        <v>3.1736101022606089</v>
      </c>
      <c r="S425" s="52">
        <f>IF(K425=0,C453,(1/$C$59)*LN(1+$C$59/$C$58/(RodR+ABS(Calculations!K425-RodR))))</f>
        <v>8.7967779343980923E-2</v>
      </c>
      <c r="T425" s="53">
        <f t="shared" si="56"/>
        <v>9.3403557378712254E-2</v>
      </c>
      <c r="U425" s="49">
        <f t="shared" si="57"/>
        <v>17.625</v>
      </c>
      <c r="V425" s="49">
        <f t="shared" si="58"/>
        <v>1.0101994803367265</v>
      </c>
      <c r="W425" s="49">
        <f t="shared" si="59"/>
        <v>1.0101994803367265</v>
      </c>
    </row>
    <row r="426" spans="11:23">
      <c r="K426" s="51">
        <v>42.4</v>
      </c>
      <c r="L426" s="22">
        <f t="shared" si="53"/>
        <v>11.337891684353844</v>
      </c>
      <c r="M426" s="22">
        <f t="shared" si="60"/>
        <v>0.26395145299689915</v>
      </c>
      <c r="Q426" s="55">
        <f t="shared" si="54"/>
        <v>0.278540292013992</v>
      </c>
      <c r="R426" s="49">
        <f t="shared" si="55"/>
        <v>3.1736101022606089</v>
      </c>
      <c r="S426" s="52">
        <f>IF(K426=0,C454,(1/$C$59)*LN(1+$C$59/$C$58/(RodR+ABS(Calculations!K426-RodR))))</f>
        <v>8.7767647265675028E-2</v>
      </c>
      <c r="T426" s="53">
        <f t="shared" si="56"/>
        <v>9.317801671679754E-2</v>
      </c>
      <c r="U426" s="49">
        <f t="shared" si="57"/>
        <v>17.666666666666668</v>
      </c>
      <c r="V426" s="49">
        <f t="shared" si="58"/>
        <v>1.0101994803367265</v>
      </c>
      <c r="W426" s="49">
        <f t="shared" si="59"/>
        <v>1.0101994803367265</v>
      </c>
    </row>
    <row r="427" spans="11:23">
      <c r="K427" s="51">
        <v>42.5</v>
      </c>
      <c r="L427" s="22">
        <f t="shared" si="53"/>
        <v>11.312155889075642</v>
      </c>
      <c r="M427" s="22">
        <f t="shared" si="60"/>
        <v>0.26274009357459782</v>
      </c>
      <c r="Q427" s="55">
        <f t="shared" si="54"/>
        <v>0.27790803549474025</v>
      </c>
      <c r="R427" s="49">
        <f t="shared" si="55"/>
        <v>3.1736101022606089</v>
      </c>
      <c r="S427" s="52">
        <f>IF(K427=0,C455,(1/$C$59)*LN(1+$C$59/$C$58/(RodR+ABS(Calculations!K427-RodR))))</f>
        <v>8.7568424141573745E-2</v>
      </c>
      <c r="T427" s="53">
        <f t="shared" si="56"/>
        <v>9.2953562851099583E-2</v>
      </c>
      <c r="U427" s="49">
        <f t="shared" si="57"/>
        <v>17.708333333333336</v>
      </c>
      <c r="V427" s="49">
        <f t="shared" si="58"/>
        <v>1.0101994803367265</v>
      </c>
      <c r="W427" s="49">
        <f t="shared" si="59"/>
        <v>1.0101994803367265</v>
      </c>
    </row>
    <row r="428" spans="11:23">
      <c r="K428" s="51">
        <v>42.6</v>
      </c>
      <c r="L428" s="22">
        <f t="shared" si="53"/>
        <v>11.286536714724042</v>
      </c>
      <c r="M428" s="22">
        <f t="shared" si="60"/>
        <v>0.26153705808917316</v>
      </c>
      <c r="Q428" s="55">
        <f t="shared" si="54"/>
        <v>0.27727864402552205</v>
      </c>
      <c r="R428" s="49">
        <f t="shared" si="55"/>
        <v>3.1736101022606089</v>
      </c>
      <c r="S428" s="52">
        <f>IF(K428=0,C456,(1/$C$59)*LN(1+$C$59/$C$58/(RodR+ABS(Calculations!K428-RodR))))</f>
        <v>8.7370103790636547E-2</v>
      </c>
      <c r="T428" s="53">
        <f t="shared" si="56"/>
        <v>9.2730187943779144E-2</v>
      </c>
      <c r="U428" s="49">
        <f t="shared" si="57"/>
        <v>17.75</v>
      </c>
      <c r="V428" s="49">
        <f t="shared" si="58"/>
        <v>1.0101994803367265</v>
      </c>
      <c r="W428" s="49">
        <f t="shared" si="59"/>
        <v>1.0101994803367265</v>
      </c>
    </row>
    <row r="429" spans="11:23">
      <c r="K429" s="51">
        <v>42.7</v>
      </c>
      <c r="L429" s="22">
        <f t="shared" si="53"/>
        <v>11.261033370053857</v>
      </c>
      <c r="M429" s="22">
        <f t="shared" si="60"/>
        <v>0.26034227041356317</v>
      </c>
      <c r="Q429" s="55">
        <f t="shared" si="54"/>
        <v>0.27665209816765596</v>
      </c>
      <c r="R429" s="49">
        <f t="shared" si="55"/>
        <v>3.1736101022606089</v>
      </c>
      <c r="S429" s="52">
        <f>IF(K429=0,C457,(1/$C$59)*LN(1+$C$59/$C$58/(RodR+ABS(Calculations!K429-RodR))))</f>
        <v>8.7172680087762702E-2</v>
      </c>
      <c r="T429" s="53">
        <f t="shared" si="56"/>
        <v>9.2507884232196191E-2</v>
      </c>
      <c r="U429" s="49">
        <f t="shared" si="57"/>
        <v>17.791666666666668</v>
      </c>
      <c r="V429" s="49">
        <f t="shared" si="58"/>
        <v>1.0101994803367265</v>
      </c>
      <c r="W429" s="49">
        <f t="shared" si="59"/>
        <v>1.0101994803367265</v>
      </c>
    </row>
    <row r="430" spans="11:23">
      <c r="K430" s="51">
        <v>42.8</v>
      </c>
      <c r="L430" s="22">
        <f t="shared" si="53"/>
        <v>11.235645070964823</v>
      </c>
      <c r="M430" s="22">
        <f t="shared" si="60"/>
        <v>0.2591556552892591</v>
      </c>
      <c r="Q430" s="55">
        <f t="shared" si="54"/>
        <v>0.27602837865799112</v>
      </c>
      <c r="R430" s="49">
        <f t="shared" si="55"/>
        <v>3.1736101022606089</v>
      </c>
      <c r="S430" s="52">
        <f>IF(K430=0,C458,(1/$C$59)*LN(1+$C$59/$C$58/(RodR+ABS(Calculations!K430-RodR))))</f>
        <v>8.6976146963161E-2</v>
      </c>
      <c r="T430" s="53">
        <f t="shared" si="56"/>
        <v>9.2286644028010914E-2</v>
      </c>
      <c r="U430" s="49">
        <f t="shared" si="57"/>
        <v>17.833333333333332</v>
      </c>
      <c r="V430" s="49">
        <f t="shared" si="58"/>
        <v>1.0101994803367265</v>
      </c>
      <c r="W430" s="49">
        <f t="shared" si="59"/>
        <v>1.0101994803367265</v>
      </c>
    </row>
    <row r="431" spans="11:23">
      <c r="K431" s="51">
        <v>42.9</v>
      </c>
      <c r="L431" s="22">
        <f t="shared" si="53"/>
        <v>11.210371040420773</v>
      </c>
      <c r="M431" s="22">
        <f t="shared" si="60"/>
        <v>0.25797713831476976</v>
      </c>
      <c r="Q431" s="55">
        <f t="shared" si="54"/>
        <v>0.27540746640692199</v>
      </c>
      <c r="R431" s="49">
        <f t="shared" si="55"/>
        <v>3.1736101022606089</v>
      </c>
      <c r="S431" s="52">
        <f>IF(K431=0,C459,(1/$C$59)*LN(1+$C$59/$C$58/(RodR+ABS(Calculations!K431-RodR))))</f>
        <v>8.6780498401724027E-2</v>
      </c>
      <c r="T431" s="53">
        <f t="shared" si="56"/>
        <v>9.2066459716296775E-2</v>
      </c>
      <c r="U431" s="49">
        <f t="shared" si="57"/>
        <v>17.875</v>
      </c>
      <c r="V431" s="49">
        <f t="shared" si="58"/>
        <v>1.0101994803367265</v>
      </c>
      <c r="W431" s="49">
        <f t="shared" si="59"/>
        <v>1.0101994803367265</v>
      </c>
    </row>
    <row r="432" spans="11:23">
      <c r="K432" s="51">
        <v>43</v>
      </c>
      <c r="L432" s="22">
        <f t="shared" si="53"/>
        <v>11.185210508370636</v>
      </c>
      <c r="M432" s="22">
        <f t="shared" si="60"/>
        <v>0.25680664593359381</v>
      </c>
      <c r="Q432" s="55">
        <f t="shared" si="54"/>
        <v>0.27478934249644715</v>
      </c>
      <c r="R432" s="49">
        <f t="shared" si="55"/>
        <v>3.1736101022606089</v>
      </c>
      <c r="S432" s="52">
        <f>IF(K432=0,C460,(1/$C$59)*LN(1+$C$59/$C$58/(RodR+ABS(Calculations!K432-RodR))))</f>
        <v>8.6585728442416632E-2</v>
      </c>
      <c r="T432" s="53">
        <f t="shared" si="56"/>
        <v>9.1847323754667073E-2</v>
      </c>
      <c r="U432" s="49">
        <f t="shared" si="57"/>
        <v>17.916666666666668</v>
      </c>
      <c r="V432" s="49">
        <f t="shared" si="58"/>
        <v>1.0101994803367265</v>
      </c>
      <c r="W432" s="49">
        <f t="shared" si="59"/>
        <v>1.0101994803367265</v>
      </c>
    </row>
    <row r="433" spans="11:23">
      <c r="K433" s="51">
        <v>43.1</v>
      </c>
      <c r="L433" s="22">
        <f t="shared" si="53"/>
        <v>11.160162711669715</v>
      </c>
      <c r="M433" s="22">
        <f t="shared" si="60"/>
        <v>0.25564410542300386</v>
      </c>
      <c r="Q433" s="55">
        <f t="shared" si="54"/>
        <v>0.27417398817823563</v>
      </c>
      <c r="R433" s="49">
        <f t="shared" si="55"/>
        <v>3.1736101022606089</v>
      </c>
      <c r="S433" s="52">
        <f>IF(K433=0,C461,(1/$C$59)*LN(1+$C$59/$C$58/(RodR+ABS(Calculations!K433-RodR))))</f>
        <v>8.639183117766655E-2</v>
      </c>
      <c r="T433" s="53">
        <f t="shared" si="56"/>
        <v>9.162922867241019E-2</v>
      </c>
      <c r="U433" s="49">
        <f t="shared" si="57"/>
        <v>17.958333333333336</v>
      </c>
      <c r="V433" s="49">
        <f t="shared" si="58"/>
        <v>1.0101994803367265</v>
      </c>
      <c r="W433" s="49">
        <f t="shared" si="59"/>
        <v>1.0101994803367265</v>
      </c>
    </row>
    <row r="434" spans="11:23">
      <c r="K434" s="51">
        <v>43.2</v>
      </c>
      <c r="L434" s="22">
        <f t="shared" si="53"/>
        <v>11.135226894002631</v>
      </c>
      <c r="M434" s="22">
        <f t="shared" si="60"/>
        <v>0.25448944488263159</v>
      </c>
      <c r="Q434" s="55">
        <f t="shared" si="54"/>
        <v>0.27356138487173359</v>
      </c>
      <c r="R434" s="49">
        <f t="shared" si="55"/>
        <v>3.1736101022606089</v>
      </c>
      <c r="S434" s="52">
        <f>IF(K434=0,C462,(1/$C$59)*LN(1+$C$59/$C$58/(RodR+ABS(Calculations!K434-RodR))))</f>
        <v>8.6198800752767896E-2</v>
      </c>
      <c r="T434" s="53">
        <f t="shared" si="56"/>
        <v>9.1412167069645028E-2</v>
      </c>
      <c r="U434" s="49">
        <f t="shared" si="57"/>
        <v>18.000000000000004</v>
      </c>
      <c r="V434" s="49">
        <f t="shared" si="58"/>
        <v>1.0101994803367265</v>
      </c>
      <c r="W434" s="49">
        <f t="shared" si="59"/>
        <v>1.0101994803367265</v>
      </c>
    </row>
    <row r="435" spans="11:23">
      <c r="K435" s="51">
        <v>43.3</v>
      </c>
      <c r="L435" s="22">
        <f t="shared" si="53"/>
        <v>11.110402305806966</v>
      </c>
      <c r="M435" s="22">
        <f t="shared" si="60"/>
        <v>0.25334259322321806</v>
      </c>
      <c r="Q435" s="55">
        <f t="shared" si="54"/>
        <v>0.27295151416228858</v>
      </c>
      <c r="R435" s="49">
        <f t="shared" si="55"/>
        <v>3.1736101022606089</v>
      </c>
      <c r="S435" s="52">
        <f>IF(K435=0,C463,(1/$C$59)*LN(1+$C$59/$C$58/(RodR+ABS(Calculations!K435-RodR))))</f>
        <v>8.6006631365290034E-2</v>
      </c>
      <c r="T435" s="53">
        <f t="shared" si="56"/>
        <v>9.119613161647841E-2</v>
      </c>
      <c r="U435" s="49">
        <f t="shared" si="57"/>
        <v>18.041666666666668</v>
      </c>
      <c r="V435" s="49">
        <f t="shared" si="58"/>
        <v>1.0101994803367265</v>
      </c>
      <c r="W435" s="49">
        <f t="shared" si="59"/>
        <v>1.0101994803367265</v>
      </c>
    </row>
    <row r="436" spans="11:23">
      <c r="K436" s="51">
        <v>43.4</v>
      </c>
      <c r="L436" s="22">
        <f t="shared" si="53"/>
        <v>11.085688204198155</v>
      </c>
      <c r="M436" s="22">
        <f t="shared" si="60"/>
        <v>0.25220348015568916</v>
      </c>
      <c r="Q436" s="55">
        <f t="shared" si="54"/>
        <v>0.27234435779930433</v>
      </c>
      <c r="R436" s="49">
        <f t="shared" si="55"/>
        <v>3.1736101022606089</v>
      </c>
      <c r="S436" s="52">
        <f>IF(K436=0,C464,(1/$C$59)*LN(1+$C$59/$C$58/(RodR+ABS(Calculations!K436-RodR))))</f>
        <v>8.5815317264496177E-2</v>
      </c>
      <c r="T436" s="53">
        <f t="shared" si="56"/>
        <v>9.0981115052182343E-2</v>
      </c>
      <c r="U436" s="49">
        <f t="shared" si="57"/>
        <v>18.083333333333332</v>
      </c>
      <c r="V436" s="49">
        <f t="shared" si="58"/>
        <v>1.0101994803367265</v>
      </c>
      <c r="W436" s="49">
        <f t="shared" si="59"/>
        <v>1.0101994803367265</v>
      </c>
    </row>
    <row r="437" spans="11:23">
      <c r="K437" s="51">
        <v>43.5</v>
      </c>
      <c r="L437" s="22">
        <f t="shared" si="53"/>
        <v>11.061083852895051</v>
      </c>
      <c r="M437" s="22">
        <f t="shared" si="60"/>
        <v>0.2510720361805916</v>
      </c>
      <c r="Q437" s="55">
        <f t="shared" si="54"/>
        <v>0.27173989769441209</v>
      </c>
      <c r="R437" s="49">
        <f t="shared" si="55"/>
        <v>3.1736101022606089</v>
      </c>
      <c r="S437" s="52">
        <f>IF(K437=0,C465,(1/$C$59)*LN(1+$C$59/$C$58/(RodR+ABS(Calculations!K437-RodR))))</f>
        <v>8.5624852750767269E-2</v>
      </c>
      <c r="T437" s="53">
        <f t="shared" si="56"/>
        <v>9.076711018437876E-2</v>
      </c>
      <c r="U437" s="49">
        <f t="shared" si="57"/>
        <v>18.125</v>
      </c>
      <c r="V437" s="49">
        <f t="shared" si="58"/>
        <v>1.0101994803367265</v>
      </c>
      <c r="W437" s="49">
        <f t="shared" si="59"/>
        <v>1.0101994803367265</v>
      </c>
    </row>
    <row r="438" spans="11:23">
      <c r="K438" s="51">
        <v>43.6</v>
      </c>
      <c r="L438" s="22">
        <f t="shared" si="53"/>
        <v>11.036588522146856</v>
      </c>
      <c r="M438" s="22">
        <f t="shared" si="60"/>
        <v>0.24994819257718603</v>
      </c>
      <c r="Q438" s="55">
        <f t="shared" si="54"/>
        <v>0.27113811591967552</v>
      </c>
      <c r="R438" s="49">
        <f t="shared" si="55"/>
        <v>3.1736101022606089</v>
      </c>
      <c r="S438" s="52">
        <f>IF(K438=0,C466,(1/$C$59)*LN(1+$C$59/$C$58/(RodR+ABS(Calculations!K438-RodR))))</f>
        <v>8.5435232175036208E-2</v>
      </c>
      <c r="T438" s="53">
        <f t="shared" si="56"/>
        <v>9.0554109888237602E-2</v>
      </c>
      <c r="U438" s="49">
        <f t="shared" si="57"/>
        <v>18.166666666666668</v>
      </c>
      <c r="V438" s="49">
        <f t="shared" si="58"/>
        <v>1.0101994803367265</v>
      </c>
      <c r="W438" s="49">
        <f t="shared" si="59"/>
        <v>1.0101994803367265</v>
      </c>
    </row>
    <row r="439" spans="11:23">
      <c r="K439" s="51">
        <v>43.7</v>
      </c>
      <c r="L439" s="22">
        <f t="shared" si="53"/>
        <v>11.012201488660834</v>
      </c>
      <c r="M439" s="22">
        <f t="shared" si="60"/>
        <v>0.24883188139302348</v>
      </c>
      <c r="Q439" s="55">
        <f t="shared" si="54"/>
        <v>0.27053899470581477</v>
      </c>
      <c r="R439" s="49">
        <f t="shared" si="55"/>
        <v>3.1736101022606089</v>
      </c>
      <c r="S439" s="52">
        <f>IF(K439=0,C467,(1/$C$59)*LN(1+$C$59/$C$58/(RodR+ABS(Calculations!K439-RodR))))</f>
        <v>8.5246449938228358E-2</v>
      </c>
      <c r="T439" s="53">
        <f t="shared" si="56"/>
        <v>9.0342107105686215E-2</v>
      </c>
      <c r="U439" s="49">
        <f t="shared" si="57"/>
        <v>18.208333333333336</v>
      </c>
      <c r="V439" s="49">
        <f t="shared" si="58"/>
        <v>1.0101994803367265</v>
      </c>
      <c r="W439" s="49">
        <f t="shared" si="59"/>
        <v>1.0101994803367265</v>
      </c>
    </row>
    <row r="440" spans="11:23">
      <c r="K440" s="51">
        <v>43.8</v>
      </c>
      <c r="L440" s="22">
        <f t="shared" si="53"/>
        <v>10.987922035530827</v>
      </c>
      <c r="M440" s="22">
        <f t="shared" si="60"/>
        <v>0.24772303543399588</v>
      </c>
      <c r="Q440" s="55">
        <f t="shared" si="54"/>
        <v>0.26994251644045042</v>
      </c>
      <c r="R440" s="49">
        <f t="shared" si="55"/>
        <v>3.1736101022606089</v>
      </c>
      <c r="S440" s="52">
        <f>IF(K440=0,C468,(1/$C$59)*LN(1+$C$59/$C$58/(RodR+ABS(Calculations!K440-RodR))))</f>
        <v>8.5058500490708178E-2</v>
      </c>
      <c r="T440" s="53">
        <f t="shared" si="56"/>
        <v>9.0131094844626128E-2</v>
      </c>
      <c r="U440" s="49">
        <f t="shared" si="57"/>
        <v>18.25</v>
      </c>
      <c r="V440" s="49">
        <f t="shared" si="58"/>
        <v>1.0101994803367265</v>
      </c>
      <c r="W440" s="49">
        <f t="shared" si="59"/>
        <v>1.0101994803367265</v>
      </c>
    </row>
    <row r="441" spans="11:23">
      <c r="K441" s="51">
        <v>43.9</v>
      </c>
      <c r="L441" s="22">
        <f t="shared" si="53"/>
        <v>10.963749452167146</v>
      </c>
      <c r="M441" s="22">
        <f t="shared" si="60"/>
        <v>0.24662158825362646</v>
      </c>
      <c r="Q441" s="55">
        <f t="shared" si="54"/>
        <v>0.26934866366638099</v>
      </c>
      <c r="R441" s="49">
        <f t="shared" si="55"/>
        <v>3.1736101022606089</v>
      </c>
      <c r="S441" s="52">
        <f>IF(K441=0,C469,(1/$C$59)*LN(1+$C$59/$C$58/(RodR+ABS(Calculations!K441-RodR))))</f>
        <v>8.4871378331736469E-2</v>
      </c>
      <c r="T441" s="53">
        <f t="shared" si="56"/>
        <v>8.9921066178168793E-2</v>
      </c>
      <c r="U441" s="49">
        <f t="shared" si="57"/>
        <v>18.291666666666668</v>
      </c>
      <c r="V441" s="49">
        <f t="shared" si="58"/>
        <v>1.0101994803367265</v>
      </c>
      <c r="W441" s="49">
        <f t="shared" si="59"/>
        <v>1.0101994803367265</v>
      </c>
    </row>
    <row r="442" spans="11:23">
      <c r="K442" s="51">
        <v>44</v>
      </c>
      <c r="L442" s="22">
        <f t="shared" si="53"/>
        <v>10.939683034227016</v>
      </c>
      <c r="M442" s="22">
        <f t="shared" si="60"/>
        <v>0.24552747414361953</v>
      </c>
      <c r="Q442" s="55">
        <f t="shared" si="54"/>
        <v>0.26875741907987422</v>
      </c>
      <c r="R442" s="49">
        <f t="shared" si="55"/>
        <v>3.1736101022606089</v>
      </c>
      <c r="S442" s="52">
        <f>IF(K442=0,C470,(1/$C$59)*LN(1+$C$59/$C$58/(RodR+ABS(Calculations!K442-RodR))))</f>
        <v>8.4685078008931963E-2</v>
      </c>
      <c r="T442" s="53">
        <f t="shared" si="56"/>
        <v>8.9712014243872429E-2</v>
      </c>
      <c r="U442" s="49">
        <f t="shared" si="57"/>
        <v>18.333333333333336</v>
      </c>
      <c r="V442" s="49">
        <f t="shared" si="58"/>
        <v>1.0101994803367265</v>
      </c>
      <c r="W442" s="49">
        <f t="shared" si="59"/>
        <v>1.0101994803367265</v>
      </c>
    </row>
    <row r="443" spans="11:23">
      <c r="K443" s="51">
        <v>44.1</v>
      </c>
      <c r="L443" s="22">
        <f t="shared" si="53"/>
        <v>10.915722083545932</v>
      </c>
      <c r="M443" s="22">
        <f t="shared" si="60"/>
        <v>0.2444406281237832</v>
      </c>
      <c r="Q443" s="55">
        <f t="shared" si="54"/>
        <v>0.26816876552898061</v>
      </c>
      <c r="R443" s="49">
        <f t="shared" si="55"/>
        <v>3.1736101022606089</v>
      </c>
      <c r="S443" s="52">
        <f>IF(K443=0,C471,(1/$C$59)*LN(1+$C$59/$C$58/(RodR+ABS(Calculations!K443-RodR))))</f>
        <v>8.449959411773994E-2</v>
      </c>
      <c r="T443" s="53">
        <f t="shared" si="56"/>
        <v>8.9503932242996825E-2</v>
      </c>
      <c r="U443" s="49">
        <f t="shared" si="57"/>
        <v>18.375</v>
      </c>
      <c r="V443" s="49">
        <f t="shared" si="58"/>
        <v>1.0101994803367265</v>
      </c>
      <c r="W443" s="49">
        <f t="shared" si="59"/>
        <v>1.0101994803367265</v>
      </c>
    </row>
    <row r="444" spans="11:23">
      <c r="K444" s="51">
        <v>44.2</v>
      </c>
      <c r="L444" s="22">
        <f t="shared" si="53"/>
        <v>10.891865908070226</v>
      </c>
      <c r="M444" s="22">
        <f t="shared" si="60"/>
        <v>0.24336098593240507</v>
      </c>
      <c r="Q444" s="55">
        <f t="shared" si="54"/>
        <v>0.2675826860118769</v>
      </c>
      <c r="R444" s="49">
        <f t="shared" si="55"/>
        <v>3.1736101022606089</v>
      </c>
      <c r="S444" s="52">
        <f>IF(K444=0,C472,(1/$C$59)*LN(1+$C$59/$C$58/(RodR+ABS(Calculations!K444-RodR))))</f>
        <v>8.4314921300910228E-2</v>
      </c>
      <c r="T444" s="53">
        <f t="shared" si="56"/>
        <v>8.9296813439764672E-2</v>
      </c>
      <c r="U444" s="49">
        <f t="shared" si="57"/>
        <v>18.416666666666668</v>
      </c>
      <c r="V444" s="49">
        <f t="shared" si="58"/>
        <v>1.0101994803367265</v>
      </c>
      <c r="W444" s="49">
        <f t="shared" si="59"/>
        <v>1.0101994803367265</v>
      </c>
    </row>
    <row r="445" spans="11:23">
      <c r="K445" s="51">
        <v>44.3</v>
      </c>
      <c r="L445" s="22">
        <f t="shared" si="53"/>
        <v>10.868113821790283</v>
      </c>
      <c r="M445" s="22">
        <f t="shared" si="60"/>
        <v>0.24228848401668301</v>
      </c>
      <c r="Q445" s="55">
        <f t="shared" si="54"/>
        <v>0.2669991636752253</v>
      </c>
      <c r="R445" s="49">
        <f t="shared" si="55"/>
        <v>3.1736101022606089</v>
      </c>
      <c r="S445" s="52">
        <f>IF(K445=0,C473,(1/$C$59)*LN(1+$C$59/$C$58/(RodR+ABS(Calculations!K445-RodR))))</f>
        <v>8.4131054247980203E-2</v>
      </c>
      <c r="T445" s="53">
        <f t="shared" si="56"/>
        <v>8.9090651160634624E-2</v>
      </c>
      <c r="U445" s="49">
        <f t="shared" si="57"/>
        <v>18.458333333333332</v>
      </c>
      <c r="V445" s="49">
        <f t="shared" si="58"/>
        <v>1.0101994803367265</v>
      </c>
      <c r="W445" s="49">
        <f t="shared" si="59"/>
        <v>1.0101994803367265</v>
      </c>
    </row>
    <row r="446" spans="11:23">
      <c r="K446" s="51">
        <v>44.4</v>
      </c>
      <c r="L446" s="22">
        <f t="shared" si="53"/>
        <v>10.844465144674562</v>
      </c>
      <c r="M446" s="22">
        <f t="shared" si="60"/>
        <v>0.24122305952359291</v>
      </c>
      <c r="Q446" s="55">
        <f t="shared" si="54"/>
        <v>0.26641818181255256</v>
      </c>
      <c r="R446" s="49">
        <f t="shared" si="55"/>
        <v>3.1736101022606089</v>
      </c>
      <c r="S446" s="52">
        <f>IF(K446=0,C474,(1/$C$59)*LN(1+$C$59/$C$58/(RodR+ABS(Calculations!K446-RodR))))</f>
        <v>8.3947987694764067E-2</v>
      </c>
      <c r="T446" s="53">
        <f t="shared" si="56"/>
        <v>8.8885438793584071E-2</v>
      </c>
      <c r="U446" s="49">
        <f t="shared" si="57"/>
        <v>18.5</v>
      </c>
      <c r="V446" s="49">
        <f t="shared" si="58"/>
        <v>1.0101994803367265</v>
      </c>
      <c r="W446" s="49">
        <f t="shared" si="59"/>
        <v>1.0101994803367265</v>
      </c>
    </row>
    <row r="447" spans="11:23">
      <c r="K447" s="51">
        <v>44.5</v>
      </c>
      <c r="L447" s="22">
        <f t="shared" si="53"/>
        <v>10.82091920260476</v>
      </c>
      <c r="M447" s="22">
        <f t="shared" si="60"/>
        <v>0.24016465029029099</v>
      </c>
      <c r="Q447" s="55">
        <f t="shared" si="54"/>
        <v>0.2658397238626572</v>
      </c>
      <c r="R447" s="49">
        <f t="shared" si="55"/>
        <v>3.1736101022606089</v>
      </c>
      <c r="S447" s="52">
        <f>IF(K447=0,C475,(1/$C$59)*LN(1+$C$59/$C$58/(RodR+ABS(Calculations!K447-RodR))))</f>
        <v>8.3765716422850953E-2</v>
      </c>
      <c r="T447" s="53">
        <f t="shared" si="56"/>
        <v>8.8681169787401148E-2</v>
      </c>
      <c r="U447" s="49">
        <f t="shared" si="57"/>
        <v>18.541666666666668</v>
      </c>
      <c r="V447" s="49">
        <f t="shared" si="58"/>
        <v>1.0101994803367265</v>
      </c>
      <c r="W447" s="49">
        <f t="shared" si="59"/>
        <v>1.0101994803367265</v>
      </c>
    </row>
    <row r="448" spans="11:23">
      <c r="K448" s="51">
        <v>44.6</v>
      </c>
      <c r="L448" s="22">
        <f t="shared" si="53"/>
        <v>10.797475327311476</v>
      </c>
      <c r="M448" s="22">
        <f t="shared" si="60"/>
        <v>0.23911319483537952</v>
      </c>
      <c r="Q448" s="55">
        <f t="shared" si="54"/>
        <v>0.26526377340802881</v>
      </c>
      <c r="R448" s="49">
        <f t="shared" si="55"/>
        <v>3.1736101022606089</v>
      </c>
      <c r="S448" s="52">
        <f>IF(K448=0,C476,(1/$C$59)*LN(1+$C$59/$C$58/(RodR+ABS(Calculations!K448-RodR))))</f>
        <v>8.3584235259106826E-2</v>
      </c>
      <c r="T448" s="53">
        <f t="shared" si="56"/>
        <v>8.8477837650988433E-2</v>
      </c>
      <c r="U448" s="49">
        <f t="shared" si="57"/>
        <v>18.583333333333336</v>
      </c>
      <c r="V448" s="49">
        <f t="shared" si="58"/>
        <v>1.0101994803367265</v>
      </c>
      <c r="W448" s="49">
        <f t="shared" si="59"/>
        <v>1.0101994803367265</v>
      </c>
    </row>
    <row r="449" spans="11:23">
      <c r="K449" s="51">
        <v>44.7</v>
      </c>
      <c r="L449" s="22">
        <f t="shared" si="53"/>
        <v>10.774132856311045</v>
      </c>
      <c r="M449" s="22">
        <f t="shared" si="60"/>
        <v>0.2380686323497887</v>
      </c>
      <c r="Q449" s="55">
        <f t="shared" si="54"/>
        <v>0.26469031417329641</v>
      </c>
      <c r="R449" s="49">
        <f t="shared" si="55"/>
        <v>3.1736101022606089</v>
      </c>
      <c r="S449" s="52">
        <f>IF(K449=0,C477,(1/$C$59)*LN(1+$C$59/$C$58/(RodR+ABS(Calculations!K449-RodR))))</f>
        <v>8.3403539075185579E-2</v>
      </c>
      <c r="T449" s="53">
        <f t="shared" si="56"/>
        <v>8.8275435952673495E-2</v>
      </c>
      <c r="U449" s="49">
        <f t="shared" si="57"/>
        <v>18.625000000000004</v>
      </c>
      <c r="V449" s="49">
        <f t="shared" si="58"/>
        <v>1.0101994803367265</v>
      </c>
      <c r="W449" s="49">
        <f t="shared" si="59"/>
        <v>1.0101994803367265</v>
      </c>
    </row>
    <row r="450" spans="11:23">
      <c r="K450" s="51">
        <v>44.8</v>
      </c>
      <c r="L450" s="22">
        <f t="shared" ref="L450:L513" si="61">IF(K450&lt;RodR,EPRValue,Q450*$C$43)</f>
        <v>10.750891132842966</v>
      </c>
      <c r="M450" s="22">
        <f t="shared" si="60"/>
        <v>0.2370309026878612</v>
      </c>
      <c r="Q450" s="55">
        <f t="shared" si="54"/>
        <v>0.2641193300236912</v>
      </c>
      <c r="R450" s="49">
        <f t="shared" si="55"/>
        <v>3.1736101022606089</v>
      </c>
      <c r="S450" s="52">
        <f>IF(K450=0,C478,(1/$C$59)*LN(1+$C$59/$C$58/(RodR+ABS(Calculations!K450-RodR))))</f>
        <v>8.3223622787044677E-2</v>
      </c>
      <c r="T450" s="53">
        <f t="shared" si="56"/>
        <v>8.8073958319531215E-2</v>
      </c>
      <c r="U450" s="49">
        <f t="shared" si="57"/>
        <v>18.666666666666668</v>
      </c>
      <c r="V450" s="49">
        <f t="shared" si="58"/>
        <v>1.0101994803367265</v>
      </c>
      <c r="W450" s="49">
        <f t="shared" si="59"/>
        <v>1.0101994803367265</v>
      </c>
    </row>
    <row r="451" spans="11:23">
      <c r="K451" s="51">
        <v>44.9</v>
      </c>
      <c r="L451" s="22">
        <f t="shared" si="61"/>
        <v>10.727749505808246</v>
      </c>
      <c r="M451" s="22">
        <f t="shared" si="60"/>
        <v>0.2359999463589002</v>
      </c>
      <c r="Q451" s="55">
        <f t="shared" si="54"/>
        <v>0.26355080496353162</v>
      </c>
      <c r="R451" s="49">
        <f t="shared" si="55"/>
        <v>3.1736101022606089</v>
      </c>
      <c r="S451" s="52">
        <f>IF(K451=0,C479,(1/$C$59)*LN(1+$C$59/$C$58/(RodR+ABS(Calculations!K451-RodR))))</f>
        <v>8.304448135446775E-2</v>
      </c>
      <c r="T451" s="53">
        <f t="shared" si="56"/>
        <v>8.7873398436714129E-2</v>
      </c>
      <c r="U451" s="49">
        <f t="shared" si="57"/>
        <v>18.708333333333332</v>
      </c>
      <c r="V451" s="49">
        <f t="shared" si="58"/>
        <v>1.0101994803367265</v>
      </c>
      <c r="W451" s="49">
        <f t="shared" si="59"/>
        <v>1.0101994803367265</v>
      </c>
    </row>
    <row r="452" spans="11:23">
      <c r="K452" s="51">
        <v>45</v>
      </c>
      <c r="L452" s="22">
        <f t="shared" si="61"/>
        <v>10.70470732970834</v>
      </c>
      <c r="M452" s="22">
        <f t="shared" si="60"/>
        <v>0.23497570451867666</v>
      </c>
      <c r="Q452" s="55">
        <f t="shared" ref="Q452:Q515" si="62">R452*IF($C$56&lt;$C$55,S452,T452)</f>
        <v>0.26298472313472365</v>
      </c>
      <c r="R452" s="49">
        <f t="shared" ref="R452:R515" si="63">$C$70/$C$61*W452</f>
        <v>3.1736101022606089</v>
      </c>
      <c r="S452" s="52">
        <f>IF(K452=0,C480,(1/$C$59)*LN(1+$C$59/$C$58/(RodR+ABS(Calculations!K452-RodR))))</f>
        <v>8.286610978059207E-2</v>
      </c>
      <c r="T452" s="53">
        <f t="shared" ref="T452:T515" si="64">IF((ABS(K452))&lt;$C$55-$C$56,($C$53/2/PI()/$C$56*LN(($C$55-$C$56)*(ABS(K452)+$C$56)/(ABS(K452))/$C$55)+$C$60*LN($C$55*$C$54/($C$55-$C$56)/$C$53)),$C$60*LN((((ABS(K452))+$C$56-$C$55)*$C$53+$C$55*$C$54)/($C$53*(ABS(K452)))))</f>
        <v>8.7673750046791538E-2</v>
      </c>
      <c r="U452" s="49">
        <f t="shared" ref="U452:U515" si="65">K452/$C$56</f>
        <v>18.75</v>
      </c>
      <c r="V452" s="49">
        <f t="shared" ref="V452:V515" si="66">IF(K452="","",1/(1.0212-0.0178*LOG10($C$53+0.01)))</f>
        <v>1.0101994803367265</v>
      </c>
      <c r="W452" s="49">
        <f t="shared" ref="W452:W515" si="67">MAX(1/(-(0.21682*LOG10(3.7*U452)-0.293)*(EXP(-3.7*U452)-1)+1),1)*MAX(1/(-(0.1921*LOG10(U452+0.2)+0.072)*(EXP(-150*U452)-1)+1),1)*V452</f>
        <v>1.0101994803367265</v>
      </c>
    </row>
    <row r="453" spans="11:23">
      <c r="K453" s="51">
        <v>45.1</v>
      </c>
      <c r="L453" s="22">
        <f t="shared" si="61"/>
        <v>10.681763964585345</v>
      </c>
      <c r="M453" s="22">
        <f t="shared" si="60"/>
        <v>0.2339581189605866</v>
      </c>
      <c r="Q453" s="55">
        <f t="shared" si="62"/>
        <v>0.26242106881529126</v>
      </c>
      <c r="R453" s="49">
        <f t="shared" si="63"/>
        <v>3.1736101022606089</v>
      </c>
      <c r="S453" s="52">
        <f>IF(K453=0,C481,(1/$C$59)*LN(1+$C$59/$C$58/(RodR+ABS(Calculations!K453-RodR))))</f>
        <v>8.2688503111445502E-2</v>
      </c>
      <c r="T453" s="53">
        <f t="shared" si="64"/>
        <v>8.7475006949100806E-2</v>
      </c>
      <c r="U453" s="49">
        <f t="shared" si="65"/>
        <v>18.791666666666668</v>
      </c>
      <c r="V453" s="49">
        <f t="shared" si="66"/>
        <v>1.0101994803367265</v>
      </c>
      <c r="W453" s="49">
        <f t="shared" si="67"/>
        <v>1.0101994803367265</v>
      </c>
    </row>
    <row r="454" spans="11:23">
      <c r="K454" s="51">
        <v>45.2</v>
      </c>
      <c r="L454" s="22">
        <f t="shared" si="61"/>
        <v>10.658918775962373</v>
      </c>
      <c r="M454" s="22">
        <f t="shared" si="60"/>
        <v>0.23294713210785289</v>
      </c>
      <c r="Q454" s="55">
        <f t="shared" si="62"/>
        <v>0.26185982641791167</v>
      </c>
      <c r="R454" s="49">
        <f t="shared" si="63"/>
        <v>3.1736101022606089</v>
      </c>
      <c r="S454" s="52">
        <f>IF(K454=0,C482,(1/$C$59)*LN(1+$C$59/$C$58/(RodR+ABS(Calculations!K454-RodR))))</f>
        <v>8.2511656435484956E-2</v>
      </c>
      <c r="T454" s="53">
        <f t="shared" si="64"/>
        <v>8.7277162999101196E-2</v>
      </c>
      <c r="U454" s="49">
        <f t="shared" si="65"/>
        <v>18.833333333333336</v>
      </c>
      <c r="V454" s="49">
        <f t="shared" si="66"/>
        <v>1.0101994803367265</v>
      </c>
      <c r="W454" s="49">
        <f t="shared" si="67"/>
        <v>1.0101994803367265</v>
      </c>
    </row>
    <row r="455" spans="11:23">
      <c r="K455" s="51">
        <v>45.3</v>
      </c>
      <c r="L455" s="22">
        <f t="shared" si="61"/>
        <v>10.636171134785112</v>
      </c>
      <c r="M455" s="22">
        <f t="shared" si="60"/>
        <v>0.23194268700517107</v>
      </c>
      <c r="Q455" s="55">
        <f t="shared" si="62"/>
        <v>0.2613009804884795</v>
      </c>
      <c r="R455" s="49">
        <f t="shared" si="63"/>
        <v>3.1736101022606089</v>
      </c>
      <c r="S455" s="52">
        <f>IF(K455=0,C483,(1/$C$59)*LN(1+$C$59/$C$58/(RodR+ABS(Calculations!K455-RodR))))</f>
        <v>8.2335564883143961E-2</v>
      </c>
      <c r="T455" s="53">
        <f t="shared" si="64"/>
        <v>8.7080212107743596E-2</v>
      </c>
      <c r="U455" s="49">
        <f t="shared" si="65"/>
        <v>18.875</v>
      </c>
      <c r="V455" s="49">
        <f t="shared" si="66"/>
        <v>1.0101994803367265</v>
      </c>
      <c r="W455" s="49">
        <f t="shared" si="67"/>
        <v>1.0101994803367265</v>
      </c>
    </row>
    <row r="456" spans="11:23">
      <c r="K456" s="51">
        <v>45.4</v>
      </c>
      <c r="L456" s="22">
        <f t="shared" si="61"/>
        <v>10.613520417363961</v>
      </c>
      <c r="M456" s="22">
        <f t="shared" si="60"/>
        <v>0.23094472731060023</v>
      </c>
      <c r="Q456" s="55">
        <f t="shared" si="62"/>
        <v>0.26074451570468549</v>
      </c>
      <c r="R456" s="49">
        <f t="shared" si="63"/>
        <v>3.1736101022606089</v>
      </c>
      <c r="S456" s="52">
        <f>IF(K456=0,C484,(1/$C$59)*LN(1+$C$59/$C$58/(RodR+ABS(Calculations!K456-RodR))))</f>
        <v>8.2160223626384768E-2</v>
      </c>
      <c r="T456" s="53">
        <f t="shared" si="64"/>
        <v>8.6884148240843173E-2</v>
      </c>
      <c r="U456" s="49">
        <f t="shared" si="65"/>
        <v>18.916666666666668</v>
      </c>
      <c r="V456" s="49">
        <f t="shared" si="66"/>
        <v>1.0101994803367265</v>
      </c>
      <c r="W456" s="49">
        <f t="shared" si="67"/>
        <v>1.0101994803367265</v>
      </c>
    </row>
    <row r="457" spans="11:23">
      <c r="K457" s="51">
        <v>45.5</v>
      </c>
      <c r="L457" s="22">
        <f t="shared" si="61"/>
        <v>10.590966005316954</v>
      </c>
      <c r="M457" s="22">
        <f t="shared" si="60"/>
        <v>0.22995319728780572</v>
      </c>
      <c r="Q457" s="55">
        <f t="shared" si="62"/>
        <v>0.26019041687461403</v>
      </c>
      <c r="R457" s="49">
        <f t="shared" si="63"/>
        <v>3.1736101022606089</v>
      </c>
      <c r="S457" s="52">
        <f>IF(K457=0,C485,(1/$C$59)*LN(1+$C$59/$C$58/(RodR+ABS(Calculations!K457-RodR))))</f>
        <v>8.1985627878256556E-2</v>
      </c>
      <c r="T457" s="53">
        <f t="shared" si="64"/>
        <v>8.6688965418464617E-2</v>
      </c>
      <c r="U457" s="49">
        <f t="shared" si="65"/>
        <v>18.958333333333336</v>
      </c>
      <c r="V457" s="49">
        <f t="shared" si="66"/>
        <v>1.0101994803367265</v>
      </c>
      <c r="W457" s="49">
        <f t="shared" si="67"/>
        <v>1.0101994803367265</v>
      </c>
    </row>
    <row r="458" spans="11:23">
      <c r="K458" s="51">
        <v>45.6</v>
      </c>
      <c r="L458" s="22">
        <f t="shared" si="61"/>
        <v>10.568507285513443</v>
      </c>
      <c r="M458" s="22">
        <f t="shared" si="60"/>
        <v>0.22896804179803354</v>
      </c>
      <c r="Q458" s="55">
        <f t="shared" si="62"/>
        <v>0.25963866893535975</v>
      </c>
      <c r="R458" s="49">
        <f t="shared" si="63"/>
        <v>3.1736101022606089</v>
      </c>
      <c r="S458" s="52">
        <f>IF(K458=0,C486,(1/$C$59)*LN(1+$C$59/$C$58/(RodR+ABS(Calculations!K458-RodR))))</f>
        <v>8.1811772892459389E-2</v>
      </c>
      <c r="T458" s="53">
        <f t="shared" si="64"/>
        <v>8.6494657714311127E-2</v>
      </c>
      <c r="U458" s="49">
        <f t="shared" si="65"/>
        <v>19</v>
      </c>
      <c r="V458" s="49">
        <f t="shared" si="66"/>
        <v>1.0101994803367265</v>
      </c>
      <c r="W458" s="49">
        <f t="shared" si="67"/>
        <v>1.0101994803367265</v>
      </c>
    </row>
    <row r="459" spans="11:23">
      <c r="K459" s="51">
        <v>45.7</v>
      </c>
      <c r="L459" s="22">
        <f t="shared" si="61"/>
        <v>10.546143650018294</v>
      </c>
      <c r="M459" s="22">
        <f t="shared" si="60"/>
        <v>0.22798920629275088</v>
      </c>
      <c r="Q459" s="55">
        <f t="shared" si="62"/>
        <v>0.25908925695165652</v>
      </c>
      <c r="R459" s="49">
        <f t="shared" si="63"/>
        <v>3.1736101022606089</v>
      </c>
      <c r="S459" s="52">
        <f>IF(K459=0,C487,(1/$C$59)*LN(1+$C$59/$C$58/(RodR+ABS(Calculations!K459-RodR))))</f>
        <v>8.1638653962912283E-2</v>
      </c>
      <c r="T459" s="53">
        <f t="shared" si="64"/>
        <v>8.6301219255127806E-2</v>
      </c>
      <c r="U459" s="49">
        <f t="shared" si="65"/>
        <v>19.041666666666668</v>
      </c>
      <c r="V459" s="49">
        <f t="shared" si="66"/>
        <v>1.0101994803367265</v>
      </c>
      <c r="W459" s="49">
        <f t="shared" si="67"/>
        <v>1.0101994803367265</v>
      </c>
    </row>
    <row r="460" spans="11:23">
      <c r="K460" s="51">
        <v>45.8</v>
      </c>
      <c r="L460" s="22">
        <f t="shared" si="61"/>
        <v>10.523874496037218</v>
      </c>
      <c r="M460" s="22">
        <f t="shared" si="60"/>
        <v>0.22701663680574846</v>
      </c>
      <c r="Q460" s="55">
        <f t="shared" si="62"/>
        <v>0.25854216611453434</v>
      </c>
      <c r="R460" s="49">
        <f t="shared" si="63"/>
        <v>3.1736101022606089</v>
      </c>
      <c r="S460" s="52">
        <f>IF(K460=0,C488,(1/$C$59)*LN(1+$C$59/$C$58/(RodR+ABS(Calculations!K460-RodR))))</f>
        <v>8.1466266423330005E-2</v>
      </c>
      <c r="T460" s="53">
        <f t="shared" si="64"/>
        <v>8.6108644220106084E-2</v>
      </c>
      <c r="U460" s="49">
        <f t="shared" si="65"/>
        <v>19.083333333333332</v>
      </c>
      <c r="V460" s="49">
        <f t="shared" si="66"/>
        <v>1.0101994803367265</v>
      </c>
      <c r="W460" s="49">
        <f t="shared" si="67"/>
        <v>1.0101994803367265</v>
      </c>
    </row>
    <row r="461" spans="11:23">
      <c r="K461" s="51">
        <v>45.9</v>
      </c>
      <c r="L461" s="22">
        <f t="shared" si="61"/>
        <v>10.50169922586217</v>
      </c>
      <c r="M461" s="22">
        <f t="shared" ref="M461:M524" si="68">L451-L461</f>
        <v>0.22605027994607596</v>
      </c>
      <c r="Q461" s="55">
        <f t="shared" si="62"/>
        <v>0.25799738173997816</v>
      </c>
      <c r="R461" s="49">
        <f t="shared" si="63"/>
        <v>3.1736101022606089</v>
      </c>
      <c r="S461" s="52">
        <f>IF(K461=0,C489,(1/$C$59)*LN(1+$C$59/$C$58/(RodR+ABS(Calculations!K461-RodR))))</f>
        <v>8.1294605646800425E-2</v>
      </c>
      <c r="T461" s="53">
        <f t="shared" si="64"/>
        <v>8.5916926840301763E-2</v>
      </c>
      <c r="U461" s="49">
        <f t="shared" si="65"/>
        <v>19.125</v>
      </c>
      <c r="V461" s="49">
        <f t="shared" si="66"/>
        <v>1.0101994803367265</v>
      </c>
      <c r="W461" s="49">
        <f t="shared" si="67"/>
        <v>1.0101994803367265</v>
      </c>
    </row>
    <row r="462" spans="11:23">
      <c r="K462" s="51">
        <v>46</v>
      </c>
      <c r="L462" s="22">
        <f t="shared" si="61"/>
        <v>10.479617246818206</v>
      </c>
      <c r="M462" s="22">
        <f t="shared" si="68"/>
        <v>0.22509008289013366</v>
      </c>
      <c r="Q462" s="55">
        <f t="shared" si="62"/>
        <v>0.25745488926762189</v>
      </c>
      <c r="R462" s="49">
        <f t="shared" si="63"/>
        <v>3.1736101022606089</v>
      </c>
      <c r="S462" s="52">
        <f>IF(K462=0,C490,(1/$C$59)*LN(1+$C$59/$C$58/(RodR+ABS(Calculations!K462-RodR))))</f>
        <v>8.1123667045373035E-2</v>
      </c>
      <c r="T462" s="53">
        <f t="shared" si="64"/>
        <v>8.5726061398057565E-2</v>
      </c>
      <c r="U462" s="49">
        <f t="shared" si="65"/>
        <v>19.166666666666668</v>
      </c>
      <c r="V462" s="49">
        <f t="shared" si="66"/>
        <v>1.0101994803367265</v>
      </c>
      <c r="W462" s="49">
        <f t="shared" si="67"/>
        <v>1.0101994803367265</v>
      </c>
    </row>
    <row r="463" spans="11:23">
      <c r="K463" s="51">
        <v>46.1</v>
      </c>
      <c r="L463" s="22">
        <f t="shared" si="61"/>
        <v>10.457627971210194</v>
      </c>
      <c r="M463" s="22">
        <f t="shared" si="68"/>
        <v>0.22413599337515144</v>
      </c>
      <c r="Q463" s="55">
        <f t="shared" si="62"/>
        <v>0.2569146742594397</v>
      </c>
      <c r="R463" s="49">
        <f t="shared" si="63"/>
        <v>3.1736101022606089</v>
      </c>
      <c r="S463" s="52">
        <f>IF(K463=0,C491,(1/$C$59)*LN(1+$C$59/$C$58/(RodR+ABS(Calculations!K463-RodR))))</f>
        <v>8.0953446069646565E-2</v>
      </c>
      <c r="T463" s="53">
        <f t="shared" si="64"/>
        <v>8.5536042226434517E-2</v>
      </c>
      <c r="U463" s="49">
        <f t="shared" si="65"/>
        <v>19.208333333333336</v>
      </c>
      <c r="V463" s="49">
        <f t="shared" si="66"/>
        <v>1.0101994803367265</v>
      </c>
      <c r="W463" s="49">
        <f t="shared" si="67"/>
        <v>1.0101994803367265</v>
      </c>
    </row>
    <row r="464" spans="11:23">
      <c r="K464" s="51">
        <v>46.2</v>
      </c>
      <c r="L464" s="22">
        <f t="shared" si="61"/>
        <v>10.435730816270942</v>
      </c>
      <c r="M464" s="22">
        <f t="shared" si="68"/>
        <v>0.22318795969143146</v>
      </c>
      <c r="Q464" s="55">
        <f t="shared" si="62"/>
        <v>0.25637672239847142</v>
      </c>
      <c r="R464" s="49">
        <f t="shared" si="63"/>
        <v>3.1736101022606089</v>
      </c>
      <c r="S464" s="52">
        <f>IF(K464=0,C492,(1/$C$59)*LN(1+$C$59/$C$58/(RodR+ABS(Calculations!K464-RodR))))</f>
        <v>8.0783938208367351E-2</v>
      </c>
      <c r="T464" s="53">
        <f t="shared" si="64"/>
        <v>8.5346863708650966E-2</v>
      </c>
      <c r="U464" s="49">
        <f t="shared" si="65"/>
        <v>19.250000000000004</v>
      </c>
      <c r="V464" s="49">
        <f t="shared" si="66"/>
        <v>1.0101994803367265</v>
      </c>
      <c r="W464" s="49">
        <f t="shared" si="67"/>
        <v>1.0101994803367265</v>
      </c>
    </row>
    <row r="465" spans="11:23">
      <c r="K465" s="51">
        <v>46.3</v>
      </c>
      <c r="L465" s="22">
        <f t="shared" si="61"/>
        <v>10.413925204109402</v>
      </c>
      <c r="M465" s="22">
        <f t="shared" si="68"/>
        <v>0.22224593067570986</v>
      </c>
      <c r="Q465" s="55">
        <f t="shared" si="62"/>
        <v>0.25584101948755011</v>
      </c>
      <c r="R465" s="49">
        <f t="shared" si="63"/>
        <v>3.1736101022606089</v>
      </c>
      <c r="S465" s="52">
        <f>IF(K465=0,C493,(1/$C$59)*LN(1+$C$59/$C$58/(RodR+ABS(Calculations!K465-RodR))))</f>
        <v>8.0615138988028426E-2</v>
      </c>
      <c r="T465" s="53">
        <f t="shared" si="64"/>
        <v>8.5158520277527711E-2</v>
      </c>
      <c r="U465" s="49">
        <f t="shared" si="65"/>
        <v>19.291666666666668</v>
      </c>
      <c r="V465" s="49">
        <f t="shared" si="66"/>
        <v>1.0101994803367265</v>
      </c>
      <c r="W465" s="49">
        <f t="shared" si="67"/>
        <v>1.0101994803367265</v>
      </c>
    </row>
    <row r="466" spans="11:23">
      <c r="K466" s="51">
        <v>46.4</v>
      </c>
      <c r="L466" s="22">
        <f t="shared" si="61"/>
        <v>10.392210561659859</v>
      </c>
      <c r="M466" s="22">
        <f t="shared" si="68"/>
        <v>0.22130985570410289</v>
      </c>
      <c r="Q466" s="55">
        <f t="shared" si="62"/>
        <v>0.25530755144805367</v>
      </c>
      <c r="R466" s="49">
        <f t="shared" si="63"/>
        <v>3.1736101022606089</v>
      </c>
      <c r="S466" s="52">
        <f>IF(K466=0,C494,(1/$C$59)*LN(1+$C$59/$C$58/(RodR+ABS(Calculations!K466-RodR))))</f>
        <v>8.0447043972476137E-2</v>
      </c>
      <c r="T466" s="53">
        <f t="shared" si="64"/>
        <v>8.4971006414944095E-2</v>
      </c>
      <c r="U466" s="49">
        <f t="shared" si="65"/>
        <v>19.333333333333332</v>
      </c>
      <c r="V466" s="49">
        <f t="shared" si="66"/>
        <v>1.0101994803367265</v>
      </c>
      <c r="W466" s="49">
        <f t="shared" si="67"/>
        <v>1.0101994803367265</v>
      </c>
    </row>
    <row r="467" spans="11:23">
      <c r="K467" s="51">
        <v>46.5</v>
      </c>
      <c r="L467" s="22">
        <f t="shared" si="61"/>
        <v>10.370586320631656</v>
      </c>
      <c r="M467" s="22">
        <f t="shared" si="68"/>
        <v>0.22037968468529812</v>
      </c>
      <c r="Q467" s="55">
        <f t="shared" si="62"/>
        <v>0.25477630431866993</v>
      </c>
      <c r="R467" s="49">
        <f t="shared" si="63"/>
        <v>3.1736101022606089</v>
      </c>
      <c r="S467" s="52">
        <f>IF(K467=0,C495,(1/$C$59)*LN(1+$C$59/$C$58/(RodR+ABS(Calculations!K467-RodR))))</f>
        <v>8.0279648762520972E-2</v>
      </c>
      <c r="T467" s="53">
        <f t="shared" si="64"/>
        <v>8.4784316651296085E-2</v>
      </c>
      <c r="U467" s="49">
        <f t="shared" si="65"/>
        <v>19.375</v>
      </c>
      <c r="V467" s="49">
        <f t="shared" si="66"/>
        <v>1.0101994803367265</v>
      </c>
      <c r="W467" s="49">
        <f t="shared" si="67"/>
        <v>1.0101994803367265</v>
      </c>
    </row>
    <row r="468" spans="11:23">
      <c r="K468" s="51">
        <v>46.6</v>
      </c>
      <c r="L468" s="22">
        <f t="shared" si="61"/>
        <v>10.349051917459468</v>
      </c>
      <c r="M468" s="22">
        <f t="shared" si="68"/>
        <v>0.21945536805397481</v>
      </c>
      <c r="Q468" s="55">
        <f t="shared" si="62"/>
        <v>0.25424726425417488</v>
      </c>
      <c r="R468" s="49">
        <f t="shared" si="63"/>
        <v>3.1736101022606089</v>
      </c>
      <c r="S468" s="52">
        <f>IF(K468=0,C496,(1/$C$59)*LN(1+$C$59/$C$58/(RodR+ABS(Calculations!K468-RodR))))</f>
        <v>8.0112948995552671E-2</v>
      </c>
      <c r="T468" s="53">
        <f t="shared" si="64"/>
        <v>8.4598445564965499E-2</v>
      </c>
      <c r="U468" s="49">
        <f t="shared" si="65"/>
        <v>19.416666666666668</v>
      </c>
      <c r="V468" s="49">
        <f t="shared" si="66"/>
        <v>1.0101994803367265</v>
      </c>
      <c r="W468" s="49">
        <f t="shared" si="67"/>
        <v>1.0101994803367265</v>
      </c>
    </row>
    <row r="469" spans="11:23">
      <c r="K469" s="51">
        <v>46.7</v>
      </c>
      <c r="L469" s="22">
        <f t="shared" si="61"/>
        <v>10.327606793254402</v>
      </c>
      <c r="M469" s="22">
        <f t="shared" si="68"/>
        <v>0.21853685676389212</v>
      </c>
      <c r="Q469" s="55">
        <f t="shared" si="62"/>
        <v>0.25372041752423141</v>
      </c>
      <c r="R469" s="49">
        <f t="shared" si="63"/>
        <v>3.1736101022606089</v>
      </c>
      <c r="S469" s="52">
        <f>IF(K469=0,C497,(1/$C$59)*LN(1+$C$59/$C$58/(RodR+ABS(Calculations!K469-RodR))))</f>
        <v>7.9946940345161699E-2</v>
      </c>
      <c r="T469" s="53">
        <f t="shared" si="64"/>
        <v>8.441338778179433E-2</v>
      </c>
      <c r="U469" s="49">
        <f t="shared" si="65"/>
        <v>19.458333333333336</v>
      </c>
      <c r="V469" s="49">
        <f t="shared" si="66"/>
        <v>1.0101994803367265</v>
      </c>
      <c r="W469" s="49">
        <f t="shared" si="67"/>
        <v>1.0101994803367265</v>
      </c>
    </row>
    <row r="470" spans="11:23">
      <c r="K470" s="51">
        <v>46.8</v>
      </c>
      <c r="L470" s="22">
        <f t="shared" si="61"/>
        <v>10.306250393755503</v>
      </c>
      <c r="M470" s="22">
        <f t="shared" si="68"/>
        <v>0.21762410228171447</v>
      </c>
      <c r="Q470" s="55">
        <f t="shared" si="62"/>
        <v>0.25319575051219778</v>
      </c>
      <c r="R470" s="49">
        <f t="shared" si="63"/>
        <v>3.1736101022606089</v>
      </c>
      <c r="S470" s="52">
        <f>IF(K470=0,C498,(1/$C$59)*LN(1+$C$59/$C$58/(RodR+ABS(Calculations!K470-RodR))))</f>
        <v>7.9781618520763695E-2</v>
      </c>
      <c r="T470" s="53">
        <f t="shared" si="64"/>
        <v>8.4229137974567353E-2</v>
      </c>
      <c r="U470" s="49">
        <f t="shared" si="65"/>
        <v>19.5</v>
      </c>
      <c r="V470" s="49">
        <f t="shared" si="66"/>
        <v>1.0101994803367265</v>
      </c>
      <c r="W470" s="49">
        <f t="shared" si="67"/>
        <v>1.0101994803367265</v>
      </c>
    </row>
    <row r="471" spans="11:23">
      <c r="K471" s="51">
        <v>46.9</v>
      </c>
      <c r="L471" s="22">
        <f t="shared" si="61"/>
        <v>10.284982169281836</v>
      </c>
      <c r="M471" s="22">
        <f t="shared" si="68"/>
        <v>0.21671705658033424</v>
      </c>
      <c r="Q471" s="55">
        <f t="shared" si="62"/>
        <v>0.25267324971395067</v>
      </c>
      <c r="R471" s="49">
        <f t="shared" si="63"/>
        <v>3.1736101022606089</v>
      </c>
      <c r="S471" s="52">
        <f>IF(K471=0,C499,(1/$C$59)*LN(1+$C$59/$C$58/(RodR+ABS(Calculations!K471-RodR))))</f>
        <v>7.9616979267228771E-2</v>
      </c>
      <c r="T471" s="53">
        <f t="shared" si="64"/>
        <v>8.404569086249819E-2</v>
      </c>
      <c r="U471" s="49">
        <f t="shared" si="65"/>
        <v>19.541666666666668</v>
      </c>
      <c r="V471" s="49">
        <f t="shared" si="66"/>
        <v>1.0101994803367265</v>
      </c>
      <c r="W471" s="49">
        <f t="shared" si="67"/>
        <v>1.0101994803367265</v>
      </c>
    </row>
    <row r="472" spans="11:23">
      <c r="K472" s="51">
        <v>47</v>
      </c>
      <c r="L472" s="22">
        <f t="shared" si="61"/>
        <v>10.263801574685441</v>
      </c>
      <c r="M472" s="22">
        <f t="shared" si="68"/>
        <v>0.21581567213276465</v>
      </c>
      <c r="Q472" s="55">
        <f t="shared" si="62"/>
        <v>0.25215290173672916</v>
      </c>
      <c r="R472" s="49">
        <f t="shared" si="63"/>
        <v>3.1736101022606089</v>
      </c>
      <c r="S472" s="52">
        <f>IF(K472=0,C500,(1/$C$59)*LN(1+$C$59/$C$58/(RodR+ABS(Calculations!K472-RodR))))</f>
        <v>7.9453018364517111E-2</v>
      </c>
      <c r="T472" s="53">
        <f t="shared" si="64"/>
        <v>8.3863041210728587E-2</v>
      </c>
      <c r="U472" s="49">
        <f t="shared" si="65"/>
        <v>19.583333333333336</v>
      </c>
      <c r="V472" s="49">
        <f t="shared" si="66"/>
        <v>1.0101994803367265</v>
      </c>
      <c r="W472" s="49">
        <f t="shared" si="67"/>
        <v>1.0101994803367265</v>
      </c>
    </row>
    <row r="473" spans="11:23">
      <c r="K473" s="51">
        <v>47.1</v>
      </c>
      <c r="L473" s="22">
        <f t="shared" si="61"/>
        <v>10.242708069304626</v>
      </c>
      <c r="M473" s="22">
        <f t="shared" si="68"/>
        <v>0.2149199019055672</v>
      </c>
      <c r="Q473" s="55">
        <f t="shared" si="62"/>
        <v>0.25163469329798754</v>
      </c>
      <c r="R473" s="49">
        <f t="shared" si="63"/>
        <v>3.1736101022606089</v>
      </c>
      <c r="S473" s="52">
        <f>IF(K473=0,C501,(1/$C$59)*LN(1+$C$59/$C$58/(RodR+ABS(Calculations!K473-RodR))))</f>
        <v>7.9289731627317575E-2</v>
      </c>
      <c r="T473" s="53">
        <f t="shared" si="64"/>
        <v>8.3681183829826339E-2</v>
      </c>
      <c r="U473" s="49">
        <f t="shared" si="65"/>
        <v>19.625</v>
      </c>
      <c r="V473" s="49">
        <f t="shared" si="66"/>
        <v>1.0101994803367265</v>
      </c>
      <c r="W473" s="49">
        <f t="shared" si="67"/>
        <v>1.0101994803367265</v>
      </c>
    </row>
    <row r="474" spans="11:23">
      <c r="K474" s="51">
        <v>47.2</v>
      </c>
      <c r="L474" s="22">
        <f t="shared" si="61"/>
        <v>10.221701116917746</v>
      </c>
      <c r="M474" s="22">
        <f t="shared" si="68"/>
        <v>0.21402969935319582</v>
      </c>
      <c r="Q474" s="55">
        <f t="shared" si="62"/>
        <v>0.25111861122425944</v>
      </c>
      <c r="R474" s="49">
        <f t="shared" si="63"/>
        <v>3.1736101022606089</v>
      </c>
      <c r="S474" s="52">
        <f>IF(K474=0,C502,(1/$C$59)*LN(1+$C$59/$C$58/(RodR+ABS(Calculations!K474-RodR))))</f>
        <v>7.9127114904689766E-2</v>
      </c>
      <c r="T474" s="53">
        <f t="shared" si="64"/>
        <v>8.350011357529559E-2</v>
      </c>
      <c r="U474" s="49">
        <f t="shared" si="65"/>
        <v>19.666666666666668</v>
      </c>
      <c r="V474" s="49">
        <f t="shared" si="66"/>
        <v>1.0101994803367265</v>
      </c>
      <c r="W474" s="49">
        <f t="shared" si="67"/>
        <v>1.0101994803367265</v>
      </c>
    </row>
    <row r="475" spans="11:23">
      <c r="K475" s="51">
        <v>47.3</v>
      </c>
      <c r="L475" s="22">
        <f t="shared" si="61"/>
        <v>10.200780185697944</v>
      </c>
      <c r="M475" s="22">
        <f t="shared" si="68"/>
        <v>0.21314501841145805</v>
      </c>
      <c r="Q475" s="55">
        <f t="shared" si="62"/>
        <v>0.25060464245004632</v>
      </c>
      <c r="R475" s="49">
        <f t="shared" si="63"/>
        <v>3.1736101022606089</v>
      </c>
      <c r="S475" s="52">
        <f>IF(K475=0,C503,(1/$C$59)*LN(1+$C$59/$C$58/(RodR+ABS(Calculations!K475-RodR))))</f>
        <v>7.8965164079713823E-2</v>
      </c>
      <c r="T475" s="53">
        <f t="shared" si="64"/>
        <v>8.3319825347090343E-2</v>
      </c>
      <c r="U475" s="49">
        <f t="shared" si="65"/>
        <v>19.708333333333332</v>
      </c>
      <c r="V475" s="49">
        <f t="shared" si="66"/>
        <v>1.0101994803367265</v>
      </c>
      <c r="W475" s="49">
        <f t="shared" si="67"/>
        <v>1.0101994803367265</v>
      </c>
    </row>
    <row r="476" spans="11:23">
      <c r="K476" s="51">
        <v>47.4</v>
      </c>
      <c r="L476" s="22">
        <f t="shared" si="61"/>
        <v>10.179944748168028</v>
      </c>
      <c r="M476" s="22">
        <f t="shared" si="68"/>
        <v>0.21226581349183071</v>
      </c>
      <c r="Q476" s="55">
        <f t="shared" si="62"/>
        <v>0.25009277401670871</v>
      </c>
      <c r="R476" s="49">
        <f t="shared" si="63"/>
        <v>3.1736101022606089</v>
      </c>
      <c r="S476" s="52">
        <f>IF(K476=0,C504,(1/$C$59)*LN(1+$C$59/$C$58/(RodR+ABS(Calculations!K476-RodR))))</f>
        <v>7.8803875069140966E-2</v>
      </c>
      <c r="T476" s="53">
        <f t="shared" si="64"/>
        <v>8.3140314089136663E-2</v>
      </c>
      <c r="U476" s="49">
        <f t="shared" si="65"/>
        <v>19.75</v>
      </c>
      <c r="V476" s="49">
        <f t="shared" si="66"/>
        <v>1.0101994803367265</v>
      </c>
      <c r="W476" s="49">
        <f t="shared" si="67"/>
        <v>1.0101994803367265</v>
      </c>
    </row>
    <row r="477" spans="11:23">
      <c r="K477" s="51">
        <v>47.5</v>
      </c>
      <c r="L477" s="22">
        <f t="shared" si="61"/>
        <v>10.159194281156138</v>
      </c>
      <c r="M477" s="22">
        <f t="shared" si="68"/>
        <v>0.21139203947551799</v>
      </c>
      <c r="Q477" s="55">
        <f t="shared" si="62"/>
        <v>0.24958299307137699</v>
      </c>
      <c r="R477" s="49">
        <f t="shared" si="63"/>
        <v>3.1736101022606089</v>
      </c>
      <c r="S477" s="52">
        <f>IF(K477=0,C505,(1/$C$59)*LN(1+$C$59/$C$58/(RodR+ABS(Calculations!K477-RodR))))</f>
        <v>7.8643243823050407E-2</v>
      </c>
      <c r="T477" s="53">
        <f t="shared" si="64"/>
        <v>8.2961574788857531E-2</v>
      </c>
      <c r="U477" s="49">
        <f t="shared" si="65"/>
        <v>19.791666666666668</v>
      </c>
      <c r="V477" s="49">
        <f t="shared" si="66"/>
        <v>1.0101994803367265</v>
      </c>
      <c r="W477" s="49">
        <f t="shared" si="67"/>
        <v>1.0101994803367265</v>
      </c>
    </row>
    <row r="478" spans="11:23">
      <c r="K478" s="51">
        <v>47.6</v>
      </c>
      <c r="L478" s="22">
        <f t="shared" si="61"/>
        <v>10.138528265751901</v>
      </c>
      <c r="M478" s="22">
        <f t="shared" si="68"/>
        <v>0.21052365170756637</v>
      </c>
      <c r="Q478" s="55">
        <f t="shared" si="62"/>
        <v>0.24907528686587446</v>
      </c>
      <c r="R478" s="49">
        <f t="shared" si="63"/>
        <v>3.1736101022606089</v>
      </c>
      <c r="S478" s="52">
        <f>IF(K478=0,C506,(1/$C$59)*LN(1+$C$59/$C$58/(RodR+ABS(Calculations!K478-RodR))))</f>
        <v>7.8483266324509901E-2</v>
      </c>
      <c r="T478" s="53">
        <f t="shared" si="64"/>
        <v>8.2783602476709267E-2</v>
      </c>
      <c r="U478" s="49">
        <f t="shared" si="65"/>
        <v>19.833333333333336</v>
      </c>
      <c r="V478" s="49">
        <f t="shared" si="66"/>
        <v>1.0101994803367265</v>
      </c>
      <c r="W478" s="49">
        <f t="shared" si="67"/>
        <v>1.0101994803367265</v>
      </c>
    </row>
    <row r="479" spans="11:23">
      <c r="K479" s="51">
        <v>47.7</v>
      </c>
      <c r="L479" s="22">
        <f t="shared" si="61"/>
        <v>10.11794618726311</v>
      </c>
      <c r="M479" s="22">
        <f t="shared" si="68"/>
        <v>0.20966060599129221</v>
      </c>
      <c r="Q479" s="55">
        <f t="shared" si="62"/>
        <v>0.24856964275565296</v>
      </c>
      <c r="R479" s="49">
        <f t="shared" si="63"/>
        <v>3.1736101022606089</v>
      </c>
      <c r="S479" s="52">
        <f>IF(K479=0,C507,(1/$C$59)*LN(1+$C$59/$C$58/(RodR+ABS(Calculations!K479-RodR))))</f>
        <v>7.832393858924043E-2</v>
      </c>
      <c r="T479" s="53">
        <f t="shared" si="64"/>
        <v>8.2606392225717362E-2</v>
      </c>
      <c r="U479" s="49">
        <f t="shared" si="65"/>
        <v>19.875000000000004</v>
      </c>
      <c r="V479" s="49">
        <f t="shared" si="66"/>
        <v>1.0101994803367265</v>
      </c>
      <c r="W479" s="49">
        <f t="shared" si="67"/>
        <v>1.0101994803367265</v>
      </c>
    </row>
    <row r="480" spans="11:23">
      <c r="K480" s="51">
        <v>47.8</v>
      </c>
      <c r="L480" s="22">
        <f t="shared" si="61"/>
        <v>10.097447535172936</v>
      </c>
      <c r="M480" s="22">
        <f t="shared" si="68"/>
        <v>0.2088028585825672</v>
      </c>
      <c r="Q480" s="55">
        <f t="shared" si="62"/>
        <v>0.24806604819874167</v>
      </c>
      <c r="R480" s="49">
        <f t="shared" si="63"/>
        <v>3.1736101022606089</v>
      </c>
      <c r="S480" s="52">
        <f>IF(K480=0,C508,(1/$C$59)*LN(1+$C$59/$C$58/(RodR+ABS(Calculations!K480-RodR))))</f>
        <v>7.8165256665284941E-2</v>
      </c>
      <c r="T480" s="53">
        <f t="shared" si="64"/>
        <v>8.2429939151023576E-2</v>
      </c>
      <c r="U480" s="49">
        <f t="shared" si="65"/>
        <v>19.916666666666668</v>
      </c>
      <c r="V480" s="49">
        <f t="shared" si="66"/>
        <v>1.0101994803367265</v>
      </c>
      <c r="W480" s="49">
        <f t="shared" si="67"/>
        <v>1.0101994803367265</v>
      </c>
    </row>
    <row r="481" spans="11:23">
      <c r="K481" s="51">
        <v>47.9</v>
      </c>
      <c r="L481" s="22">
        <f t="shared" si="61"/>
        <v>10.077031803097618</v>
      </c>
      <c r="M481" s="22">
        <f t="shared" si="68"/>
        <v>0.20795036618421747</v>
      </c>
      <c r="Q481" s="55">
        <f t="shared" si="62"/>
        <v>0.24756449075470771</v>
      </c>
      <c r="R481" s="49">
        <f t="shared" si="63"/>
        <v>3.1736101022606089</v>
      </c>
      <c r="S481" s="52">
        <f>IF(K481=0,C509,(1/$C$59)*LN(1+$C$59/$C$58/(RodR+ABS(Calculations!K481-RodR))))</f>
        <v>7.8007216632680842E-2</v>
      </c>
      <c r="T481" s="53">
        <f t="shared" si="64"/>
        <v>8.225423840943627E-2</v>
      </c>
      <c r="U481" s="49">
        <f t="shared" si="65"/>
        <v>19.958333333333332</v>
      </c>
      <c r="V481" s="49">
        <f t="shared" si="66"/>
        <v>1.0101994803367265</v>
      </c>
      <c r="W481" s="49">
        <f t="shared" si="67"/>
        <v>1.0101994803367265</v>
      </c>
    </row>
    <row r="482" spans="11:23">
      <c r="K482" s="51">
        <v>48</v>
      </c>
      <c r="L482" s="22">
        <f t="shared" si="61"/>
        <v>10.056698488744765</v>
      </c>
      <c r="M482" s="22">
        <f t="shared" si="68"/>
        <v>0.20710308594067683</v>
      </c>
      <c r="Q482" s="55">
        <f t="shared" si="62"/>
        <v>0.24706495808363169</v>
      </c>
      <c r="R482" s="49">
        <f t="shared" si="63"/>
        <v>3.1736101022606089</v>
      </c>
      <c r="S482" s="52">
        <f>IF(K482=0,C510,(1/$C$59)*LN(1+$C$59/$C$58/(RodR+ABS(Calculations!K482-RodR))))</f>
        <v>7.7849814603137196E-2</v>
      </c>
      <c r="T482" s="53">
        <f t="shared" si="64"/>
        <v>8.207928519898687E-2</v>
      </c>
      <c r="U482" s="49">
        <f t="shared" si="65"/>
        <v>20</v>
      </c>
      <c r="V482" s="49">
        <f t="shared" si="66"/>
        <v>1.0101994803367265</v>
      </c>
      <c r="W482" s="49">
        <f t="shared" si="67"/>
        <v>1.0101994803367265</v>
      </c>
    </row>
    <row r="483" spans="11:23">
      <c r="K483" s="51">
        <v>48.1</v>
      </c>
      <c r="L483" s="22">
        <f t="shared" si="61"/>
        <v>10.036447093872065</v>
      </c>
      <c r="M483" s="22">
        <f t="shared" si="68"/>
        <v>0.20626097543256172</v>
      </c>
      <c r="Q483" s="55">
        <f t="shared" si="62"/>
        <v>0.24656743794509334</v>
      </c>
      <c r="R483" s="49">
        <f t="shared" si="63"/>
        <v>3.1736101022606089</v>
      </c>
      <c r="S483" s="52">
        <f>IF(K483=0,C511,(1/$C$59)*LN(1+$C$59/$C$58/(RodR+ABS(Calculations!K483-RodR))))</f>
        <v>7.7693046719715109E-2</v>
      </c>
      <c r="T483" s="53">
        <f t="shared" si="64"/>
        <v>8.1905074758492541E-2</v>
      </c>
      <c r="U483" s="49">
        <f t="shared" si="65"/>
        <v>20.041666666666668</v>
      </c>
      <c r="V483" s="49">
        <f t="shared" si="66"/>
        <v>1.0101994803367265</v>
      </c>
      <c r="W483" s="49">
        <f t="shared" si="67"/>
        <v>1.0101994803367265</v>
      </c>
    </row>
    <row r="484" spans="11:23">
      <c r="K484" s="51">
        <v>48.2</v>
      </c>
      <c r="L484" s="22">
        <f t="shared" si="61"/>
        <v>10.016277124246605</v>
      </c>
      <c r="M484" s="22">
        <f t="shared" si="68"/>
        <v>0.20542399267114142</v>
      </c>
      <c r="Q484" s="55">
        <f t="shared" si="62"/>
        <v>0.24607191819717211</v>
      </c>
      <c r="R484" s="49">
        <f t="shared" si="63"/>
        <v>3.1736101022606089</v>
      </c>
      <c r="S484" s="52">
        <f>IF(K484=0,C512,(1/$C$59)*LN(1+$C$59/$C$58/(RodR+ABS(Calculations!K484-RodR))))</f>
        <v>7.753690915651279E-2</v>
      </c>
      <c r="T484" s="53">
        <f t="shared" si="64"/>
        <v>8.1731602367122777E-2</v>
      </c>
      <c r="U484" s="49">
        <f t="shared" si="65"/>
        <v>20.083333333333336</v>
      </c>
      <c r="V484" s="49">
        <f t="shared" si="66"/>
        <v>1.0101994803367265</v>
      </c>
      <c r="W484" s="49">
        <f t="shared" si="67"/>
        <v>1.0101994803367265</v>
      </c>
    </row>
    <row r="485" spans="11:23">
      <c r="K485" s="51">
        <v>48.3</v>
      </c>
      <c r="L485" s="22">
        <f t="shared" si="61"/>
        <v>9.9961880896044573</v>
      </c>
      <c r="M485" s="22">
        <f t="shared" si="68"/>
        <v>0.20459209609348683</v>
      </c>
      <c r="Q485" s="55">
        <f t="shared" si="62"/>
        <v>0.24557838679545441</v>
      </c>
      <c r="R485" s="49">
        <f t="shared" si="63"/>
        <v>3.1736101022606089</v>
      </c>
      <c r="S485" s="52">
        <f>IF(K485=0,C513,(1/$C$59)*LN(1+$C$59/$C$58/(RodR+ABS(Calculations!K485-RodR))))</f>
        <v>7.7381398118352762E-2</v>
      </c>
      <c r="T485" s="53">
        <f t="shared" si="64"/>
        <v>8.1558863343975468E-2</v>
      </c>
      <c r="U485" s="49">
        <f t="shared" si="65"/>
        <v>20.125</v>
      </c>
      <c r="V485" s="49">
        <f t="shared" si="66"/>
        <v>1.0101994803367265</v>
      </c>
      <c r="W485" s="49">
        <f t="shared" si="67"/>
        <v>1.0101994803367265</v>
      </c>
    </row>
    <row r="486" spans="11:23">
      <c r="K486" s="51">
        <v>48.4</v>
      </c>
      <c r="L486" s="22">
        <f t="shared" si="61"/>
        <v>9.9761795036110712</v>
      </c>
      <c r="M486" s="22">
        <f t="shared" si="68"/>
        <v>0.20376524455695666</v>
      </c>
      <c r="Q486" s="55">
        <f t="shared" si="62"/>
        <v>0.24508683179206026</v>
      </c>
      <c r="R486" s="49">
        <f t="shared" si="63"/>
        <v>3.1736101022606089</v>
      </c>
      <c r="S486" s="52">
        <f>IF(K486=0,C514,(1/$C$59)*LN(1+$C$59/$C$58/(RodR+ABS(Calculations!K486-RodR))))</f>
        <v>7.7226509840475147E-2</v>
      </c>
      <c r="T486" s="53">
        <f t="shared" si="64"/>
        <v>8.138685304765253E-2</v>
      </c>
      <c r="U486" s="49">
        <f t="shared" si="65"/>
        <v>20.166666666666668</v>
      </c>
      <c r="V486" s="49">
        <f t="shared" si="66"/>
        <v>1.0101994803367265</v>
      </c>
      <c r="W486" s="49">
        <f t="shared" si="67"/>
        <v>1.0101994803367265</v>
      </c>
    </row>
    <row r="487" spans="11:23">
      <c r="K487" s="51">
        <v>48.5</v>
      </c>
      <c r="L487" s="22">
        <f t="shared" si="61"/>
        <v>9.9562508838218324</v>
      </c>
      <c r="M487" s="22">
        <f t="shared" si="68"/>
        <v>0.20294339733430533</v>
      </c>
      <c r="Q487" s="55">
        <f t="shared" si="62"/>
        <v>0.24459724133467473</v>
      </c>
      <c r="R487" s="49">
        <f t="shared" si="63"/>
        <v>3.1736101022606089</v>
      </c>
      <c r="S487" s="52">
        <f>IF(K487=0,C515,(1/$C$59)*LN(1+$C$59/$C$58/(RodR+ABS(Calculations!K487-RodR))))</f>
        <v>7.7072240588232477E-2</v>
      </c>
      <c r="T487" s="53">
        <f t="shared" si="64"/>
        <v>8.1215566875845926E-2</v>
      </c>
      <c r="U487" s="49">
        <f t="shared" si="65"/>
        <v>20.208333333333336</v>
      </c>
      <c r="V487" s="49">
        <f t="shared" si="66"/>
        <v>1.0101994803367265</v>
      </c>
      <c r="W487" s="49">
        <f t="shared" si="67"/>
        <v>1.0101994803367265</v>
      </c>
    </row>
    <row r="488" spans="11:23">
      <c r="K488" s="51">
        <v>48.6</v>
      </c>
      <c r="L488" s="22">
        <f t="shared" si="61"/>
        <v>9.9364017516434178</v>
      </c>
      <c r="M488" s="22">
        <f t="shared" si="68"/>
        <v>0.20212651410848359</v>
      </c>
      <c r="Q488" s="55">
        <f t="shared" si="62"/>
        <v>0.24410960366559825</v>
      </c>
      <c r="R488" s="49">
        <f t="shared" si="63"/>
        <v>3.1736101022606089</v>
      </c>
      <c r="S488" s="52">
        <f>IF(K488=0,C516,(1/$C$59)*LN(1+$C$59/$C$58/(RodR+ABS(Calculations!K488-RodR))))</f>
        <v>7.6918586656790452E-2</v>
      </c>
      <c r="T488" s="53">
        <f t="shared" si="64"/>
        <v>8.1045000264925893E-2</v>
      </c>
      <c r="U488" s="49">
        <f t="shared" si="65"/>
        <v>20.25</v>
      </c>
      <c r="V488" s="49">
        <f t="shared" si="66"/>
        <v>1.0101994803367265</v>
      </c>
      <c r="W488" s="49">
        <f t="shared" si="67"/>
        <v>1.0101994803367265</v>
      </c>
    </row>
    <row r="489" spans="11:23">
      <c r="K489" s="51">
        <v>48.7</v>
      </c>
      <c r="L489" s="22">
        <f t="shared" si="61"/>
        <v>9.9166316322952319</v>
      </c>
      <c r="M489" s="22">
        <f t="shared" si="68"/>
        <v>0.20131455496787787</v>
      </c>
      <c r="Q489" s="55">
        <f t="shared" si="62"/>
        <v>0.24362390712079934</v>
      </c>
      <c r="R489" s="49">
        <f t="shared" si="63"/>
        <v>3.1736101022606089</v>
      </c>
      <c r="S489" s="52">
        <f>IF(K489=0,C517,(1/$C$59)*LN(1+$C$59/$C$58/(RodR+ABS(Calculations!K489-RodR))))</f>
        <v>7.6765544370829442E-2</v>
      </c>
      <c r="T489" s="53">
        <f t="shared" si="64"/>
        <v>8.0875148689536644E-2</v>
      </c>
      <c r="U489" s="49">
        <f t="shared" si="65"/>
        <v>20.291666666666668</v>
      </c>
      <c r="V489" s="49">
        <f t="shared" si="66"/>
        <v>1.0101994803367265</v>
      </c>
      <c r="W489" s="49">
        <f t="shared" si="67"/>
        <v>1.0101994803367265</v>
      </c>
    </row>
    <row r="490" spans="11:23">
      <c r="K490" s="51">
        <v>48.8</v>
      </c>
      <c r="L490" s="22">
        <f t="shared" si="61"/>
        <v>9.8969400547715303</v>
      </c>
      <c r="M490" s="22">
        <f t="shared" si="68"/>
        <v>0.20050748040140576</v>
      </c>
      <c r="Q490" s="55">
        <f t="shared" si="62"/>
        <v>0.24314014012898397</v>
      </c>
      <c r="R490" s="49">
        <f t="shared" si="63"/>
        <v>3.1736101022606089</v>
      </c>
      <c r="S490" s="52">
        <f>IF(K490=0,C518,(1/$C$59)*LN(1+$C$59/$C$58/(RodR+ABS(Calculations!K490-RodR))))</f>
        <v>7.6613110084251271E-2</v>
      </c>
      <c r="T490" s="53">
        <f t="shared" si="64"/>
        <v>8.0706007662193741E-2</v>
      </c>
      <c r="U490" s="49">
        <f t="shared" si="65"/>
        <v>20.333333333333332</v>
      </c>
      <c r="V490" s="49">
        <f t="shared" si="66"/>
        <v>1.0101994803367265</v>
      </c>
      <c r="W490" s="49">
        <f t="shared" si="67"/>
        <v>1.0101994803367265</v>
      </c>
    </row>
    <row r="491" spans="11:23">
      <c r="K491" s="51">
        <v>48.9</v>
      </c>
      <c r="L491" s="22">
        <f t="shared" si="61"/>
        <v>9.8773265518041296</v>
      </c>
      <c r="M491" s="22">
        <f t="shared" si="68"/>
        <v>0.19970525129348893</v>
      </c>
      <c r="Q491" s="55">
        <f t="shared" si="62"/>
        <v>0.24265829121067969</v>
      </c>
      <c r="R491" s="49">
        <f t="shared" si="63"/>
        <v>3.1736101022606089</v>
      </c>
      <c r="S491" s="52">
        <f>IF(K491=0,C519,(1/$C$59)*LN(1+$C$59/$C$58/(RodR+ABS(Calculations!K491-RodR))))</f>
        <v>7.6461280179890609E-2</v>
      </c>
      <c r="T491" s="53">
        <f t="shared" si="64"/>
        <v>8.0537572732891818E-2</v>
      </c>
      <c r="U491" s="49">
        <f t="shared" si="65"/>
        <v>20.375</v>
      </c>
      <c r="V491" s="49">
        <f t="shared" si="66"/>
        <v>1.0101994803367265</v>
      </c>
      <c r="W491" s="49">
        <f t="shared" si="67"/>
        <v>1.0101994803367265</v>
      </c>
    </row>
    <row r="492" spans="11:23">
      <c r="K492" s="51">
        <v>49</v>
      </c>
      <c r="L492" s="22">
        <f t="shared" si="61"/>
        <v>9.8577906598252696</v>
      </c>
      <c r="M492" s="22">
        <f t="shared" si="68"/>
        <v>0.19890782891949499</v>
      </c>
      <c r="Q492" s="55">
        <f t="shared" si="62"/>
        <v>0.24217834897732299</v>
      </c>
      <c r="R492" s="49">
        <f t="shared" si="63"/>
        <v>3.1736101022606089</v>
      </c>
      <c r="S492" s="52">
        <f>IF(K492=0,C520,(1/$C$59)*LN(1+$C$59/$C$58/(RodR+ABS(Calculations!K492-RodR))))</f>
        <v>7.6310051069227378E-2</v>
      </c>
      <c r="T492" s="53">
        <f t="shared" si="64"/>
        <v>8.0369839488711362E-2</v>
      </c>
      <c r="U492" s="49">
        <f t="shared" si="65"/>
        <v>20.416666666666668</v>
      </c>
      <c r="V492" s="49">
        <f t="shared" si="66"/>
        <v>1.0101994803367265</v>
      </c>
      <c r="W492" s="49">
        <f t="shared" si="67"/>
        <v>1.0101994803367265</v>
      </c>
    </row>
    <row r="493" spans="11:23">
      <c r="K493" s="51">
        <v>49.1</v>
      </c>
      <c r="L493" s="22">
        <f t="shared" si="61"/>
        <v>9.8383319189309315</v>
      </c>
      <c r="M493" s="22">
        <f t="shared" si="68"/>
        <v>0.19811517494113318</v>
      </c>
      <c r="Q493" s="55">
        <f t="shared" si="62"/>
        <v>0.2417003021303582</v>
      </c>
      <c r="R493" s="49">
        <f t="shared" si="63"/>
        <v>3.1736101022606089</v>
      </c>
      <c r="S493" s="52">
        <f>IF(K493=0,C521,(1/$C$59)*LN(1+$C$59/$C$58/(RodR+ABS(Calculations!K493-RodR))))</f>
        <v>7.6159419192102881E-2</v>
      </c>
      <c r="T493" s="53">
        <f t="shared" si="64"/>
        <v>8.0202803553434149E-2</v>
      </c>
      <c r="U493" s="49">
        <f t="shared" si="65"/>
        <v>20.458333333333336</v>
      </c>
      <c r="V493" s="49">
        <f t="shared" si="66"/>
        <v>1.0101994803367265</v>
      </c>
      <c r="W493" s="49">
        <f t="shared" si="67"/>
        <v>1.0101994803367265</v>
      </c>
    </row>
    <row r="494" spans="11:23">
      <c r="K494" s="51">
        <v>49.2</v>
      </c>
      <c r="L494" s="22">
        <f t="shared" si="61"/>
        <v>9.8189498728450175</v>
      </c>
      <c r="M494" s="22">
        <f t="shared" si="68"/>
        <v>0.19732725140158713</v>
      </c>
      <c r="Q494" s="55">
        <f t="shared" si="62"/>
        <v>0.24122413946035762</v>
      </c>
      <c r="R494" s="49">
        <f t="shared" si="63"/>
        <v>3.1736101022606089</v>
      </c>
      <c r="S494" s="52">
        <f>IF(K494=0,C522,(1/$C$59)*LN(1+$C$59/$C$58/(RodR+ABS(Calculations!K494-RodR))))</f>
        <v>7.6009381016442487E-2</v>
      </c>
      <c r="T494" s="53">
        <f t="shared" si="64"/>
        <v>8.0036460587162697E-2</v>
      </c>
      <c r="U494" s="49">
        <f t="shared" si="65"/>
        <v>20.500000000000004</v>
      </c>
      <c r="V494" s="49">
        <f t="shared" si="66"/>
        <v>1.0101994803367265</v>
      </c>
      <c r="W494" s="49">
        <f t="shared" si="67"/>
        <v>1.0101994803367265</v>
      </c>
    </row>
    <row r="495" spans="11:23">
      <c r="K495" s="51">
        <v>49.3</v>
      </c>
      <c r="L495" s="22">
        <f t="shared" si="61"/>
        <v>9.7996440688833104</v>
      </c>
      <c r="M495" s="22">
        <f t="shared" si="68"/>
        <v>0.19654402072114685</v>
      </c>
      <c r="Q495" s="55">
        <f t="shared" si="62"/>
        <v>0.24074984984613598</v>
      </c>
      <c r="R495" s="49">
        <f t="shared" si="63"/>
        <v>3.1736101022606089</v>
      </c>
      <c r="S495" s="52">
        <f>IF(K495=0,C523,(1/$C$59)*LN(1+$C$59/$C$58/(RodR+ABS(Calculations!K495-RodR))))</f>
        <v>7.585993303797664E-2</v>
      </c>
      <c r="T495" s="53">
        <f t="shared" si="64"/>
        <v>7.9870806285944188E-2</v>
      </c>
      <c r="U495" s="49">
        <f t="shared" si="65"/>
        <v>20.541666666666668</v>
      </c>
      <c r="V495" s="49">
        <f t="shared" si="66"/>
        <v>1.0101994803367265</v>
      </c>
      <c r="W495" s="49">
        <f t="shared" si="67"/>
        <v>1.0101994803367265</v>
      </c>
    </row>
    <row r="496" spans="11:23">
      <c r="K496" s="51">
        <v>49.4</v>
      </c>
      <c r="L496" s="22">
        <f t="shared" si="61"/>
        <v>9.7804140579183603</v>
      </c>
      <c r="M496" s="22">
        <f t="shared" si="68"/>
        <v>0.19576544569271093</v>
      </c>
      <c r="Q496" s="55">
        <f t="shared" si="62"/>
        <v>0.24027742225388787</v>
      </c>
      <c r="R496" s="49">
        <f t="shared" si="63"/>
        <v>3.1736101022606089</v>
      </c>
      <c r="S496" s="52">
        <f>IF(K496=0,C524,(1/$C$59)*LN(1+$C$59/$C$58/(RodR+ABS(Calculations!K496-RodR))))</f>
        <v>7.5711071779969052E-2</v>
      </c>
      <c r="T496" s="53">
        <f t="shared" si="64"/>
        <v>7.9705836381397208E-2</v>
      </c>
      <c r="U496" s="49">
        <f t="shared" si="65"/>
        <v>20.583333333333332</v>
      </c>
      <c r="V496" s="49">
        <f t="shared" si="66"/>
        <v>1.0101994803367265</v>
      </c>
      <c r="W496" s="49">
        <f t="shared" si="67"/>
        <v>1.0101994803367265</v>
      </c>
    </row>
    <row r="497" spans="11:23">
      <c r="K497" s="51">
        <v>49.5</v>
      </c>
      <c r="L497" s="22">
        <f t="shared" si="61"/>
        <v>9.7612593943446004</v>
      </c>
      <c r="M497" s="22">
        <f t="shared" si="68"/>
        <v>0.19499148947723199</v>
      </c>
      <c r="Q497" s="55">
        <f t="shared" si="62"/>
        <v>0.2398068457363306</v>
      </c>
      <c r="R497" s="49">
        <f t="shared" si="63"/>
        <v>3.1736101022606089</v>
      </c>
      <c r="S497" s="52">
        <f>IF(K497=0,C525,(1/$C$59)*LN(1+$C$59/$C$58/(RodR+ABS(Calculations!K497-RodR))))</f>
        <v>7.5562793792946614E-2</v>
      </c>
      <c r="T497" s="53">
        <f t="shared" si="64"/>
        <v>7.9541546640348362E-2</v>
      </c>
      <c r="U497" s="49">
        <f t="shared" si="65"/>
        <v>20.625</v>
      </c>
      <c r="V497" s="49">
        <f t="shared" si="66"/>
        <v>1.0101994803367265</v>
      </c>
      <c r="W497" s="49">
        <f t="shared" si="67"/>
        <v>1.0101994803367265</v>
      </c>
    </row>
    <row r="498" spans="11:23">
      <c r="K498" s="51">
        <v>49.6</v>
      </c>
      <c r="L498" s="22">
        <f t="shared" si="61"/>
        <v>9.7421796360438258</v>
      </c>
      <c r="M498" s="22">
        <f t="shared" si="68"/>
        <v>0.19422211559959202</v>
      </c>
      <c r="Q498" s="55">
        <f t="shared" si="62"/>
        <v>0.23933810943185624</v>
      </c>
      <c r="R498" s="49">
        <f t="shared" si="63"/>
        <v>3.1736101022606089</v>
      </c>
      <c r="S498" s="52">
        <f>IF(K498=0,C526,(1/$C$59)*LN(1+$C$59/$C$58/(RodR+ABS(Calculations!K498-RodR))))</f>
        <v>7.5415095654432218E-2</v>
      </c>
      <c r="T498" s="53">
        <f t="shared" si="64"/>
        <v>7.937793286446751E-2</v>
      </c>
      <c r="U498" s="49">
        <f t="shared" si="65"/>
        <v>20.666666666666668</v>
      </c>
      <c r="V498" s="49">
        <f t="shared" si="66"/>
        <v>1.0101994803367265</v>
      </c>
      <c r="W498" s="49">
        <f t="shared" si="67"/>
        <v>1.0101994803367265</v>
      </c>
    </row>
    <row r="499" spans="11:23">
      <c r="K499" s="51">
        <v>49.7</v>
      </c>
      <c r="L499" s="22">
        <f t="shared" si="61"/>
        <v>9.7231743443511824</v>
      </c>
      <c r="M499" s="22">
        <f t="shared" si="68"/>
        <v>0.19345728794404948</v>
      </c>
      <c r="Q499" s="55">
        <f t="shared" si="62"/>
        <v>0.23887120256369618</v>
      </c>
      <c r="R499" s="49">
        <f t="shared" si="63"/>
        <v>3.1736101022606089</v>
      </c>
      <c r="S499" s="52">
        <f>IF(K499=0,C527,(1/$C$59)*LN(1+$C$59/$C$58/(RodR+ABS(Calculations!K499-RodR))))</f>
        <v>7.5267973968681512E-2</v>
      </c>
      <c r="T499" s="53">
        <f t="shared" si="64"/>
        <v>7.9214990889910047E-2</v>
      </c>
      <c r="U499" s="49">
        <f t="shared" si="65"/>
        <v>20.708333333333336</v>
      </c>
      <c r="V499" s="49">
        <f t="shared" si="66"/>
        <v>1.0101994803367265</v>
      </c>
      <c r="W499" s="49">
        <f t="shared" si="67"/>
        <v>1.0101994803367265</v>
      </c>
    </row>
    <row r="500" spans="11:23">
      <c r="K500" s="51">
        <v>49.8</v>
      </c>
      <c r="L500" s="22">
        <f t="shared" si="61"/>
        <v>9.7042430840214919</v>
      </c>
      <c r="M500" s="22">
        <f t="shared" si="68"/>
        <v>0.19269697075003833</v>
      </c>
      <c r="Q500" s="55">
        <f t="shared" si="62"/>
        <v>0.23840611443909343</v>
      </c>
      <c r="R500" s="49">
        <f t="shared" si="63"/>
        <v>3.1736101022606089</v>
      </c>
      <c r="S500" s="52">
        <f>IF(K500=0,C528,(1/$C$59)*LN(1+$C$59/$C$58/(RodR+ABS(Calculations!K500-RodR))))</f>
        <v>7.5121425366422065E-2</v>
      </c>
      <c r="T500" s="53">
        <f t="shared" si="64"/>
        <v>7.9052716586964694E-2</v>
      </c>
      <c r="U500" s="49">
        <f t="shared" si="65"/>
        <v>20.75</v>
      </c>
      <c r="V500" s="49">
        <f t="shared" si="66"/>
        <v>1.0101994803367265</v>
      </c>
      <c r="W500" s="49">
        <f t="shared" si="67"/>
        <v>1.0101994803367265</v>
      </c>
    </row>
    <row r="501" spans="11:23">
      <c r="K501" s="51">
        <v>49.9</v>
      </c>
      <c r="L501" s="22">
        <f t="shared" si="61"/>
        <v>9.6853854231959122</v>
      </c>
      <c r="M501" s="22">
        <f t="shared" si="68"/>
        <v>0.19194112860821733</v>
      </c>
      <c r="Q501" s="55">
        <f t="shared" si="62"/>
        <v>0.23794283444848408</v>
      </c>
      <c r="R501" s="49">
        <f t="shared" si="63"/>
        <v>3.1736101022606089</v>
      </c>
      <c r="S501" s="52">
        <f>IF(K501=0,C529,(1/$C$59)*LN(1+$C$59/$C$58/(RodR+ABS(Calculations!K501-RodR))))</f>
        <v>7.4975446504595478E-2</v>
      </c>
      <c r="T501" s="53">
        <f t="shared" si="64"/>
        <v>7.88911058597037E-2</v>
      </c>
      <c r="U501" s="49">
        <f t="shared" si="65"/>
        <v>20.791666666666668</v>
      </c>
      <c r="V501" s="49">
        <f t="shared" si="66"/>
        <v>1.0101994803367265</v>
      </c>
      <c r="W501" s="49">
        <f t="shared" si="67"/>
        <v>1.0101994803367265</v>
      </c>
    </row>
    <row r="502" spans="11:23">
      <c r="K502" s="51">
        <v>50</v>
      </c>
      <c r="L502" s="22">
        <f t="shared" si="61"/>
        <v>9.6666009333692067</v>
      </c>
      <c r="M502" s="22">
        <f t="shared" si="68"/>
        <v>0.19118972645606291</v>
      </c>
      <c r="Q502" s="55">
        <f t="shared" si="62"/>
        <v>0.23748135206469265</v>
      </c>
      <c r="R502" s="49">
        <f t="shared" si="63"/>
        <v>3.1736101022606089</v>
      </c>
      <c r="S502" s="52">
        <f>IF(K502=0,C530,(1/$C$59)*LN(1+$C$59/$C$58/(RodR+ABS(Calculations!K502-RodR))))</f>
        <v>7.4830034066103834E-2</v>
      </c>
      <c r="T502" s="53">
        <f t="shared" si="64"/>
        <v>7.8730154645636846E-2</v>
      </c>
      <c r="U502" s="49">
        <f t="shared" si="65"/>
        <v>20.833333333333336</v>
      </c>
      <c r="V502" s="49">
        <f t="shared" si="66"/>
        <v>1.0101994803367265</v>
      </c>
      <c r="W502" s="49">
        <f t="shared" si="67"/>
        <v>1.0101994803367265</v>
      </c>
    </row>
    <row r="503" spans="11:23">
      <c r="K503" s="51">
        <v>50.1</v>
      </c>
      <c r="L503" s="22">
        <f t="shared" si="61"/>
        <v>9.647889189357107</v>
      </c>
      <c r="M503" s="22">
        <f t="shared" si="68"/>
        <v>0.19044272957382447</v>
      </c>
      <c r="Q503" s="55">
        <f t="shared" si="62"/>
        <v>0.23702165684213078</v>
      </c>
      <c r="R503" s="49">
        <f t="shared" si="63"/>
        <v>3.1736101022606089</v>
      </c>
      <c r="S503" s="52">
        <f>IF(K503=0,C531,(1/$C$59)*LN(1+$C$59/$C$58/(RodR+ABS(Calculations!K503-RodR))))</f>
        <v>7.4685184759557197E-2</v>
      </c>
      <c r="T503" s="53">
        <f t="shared" si="64"/>
        <v>7.8569858915373686E-2</v>
      </c>
      <c r="U503" s="49">
        <f t="shared" si="65"/>
        <v>20.875</v>
      </c>
      <c r="V503" s="49">
        <f t="shared" si="66"/>
        <v>1.0101994803367265</v>
      </c>
      <c r="W503" s="49">
        <f t="shared" si="67"/>
        <v>1.0101994803367265</v>
      </c>
    </row>
    <row r="504" spans="11:23">
      <c r="K504" s="51">
        <v>50.2</v>
      </c>
      <c r="L504" s="22">
        <f t="shared" si="61"/>
        <v>9.629249769264268</v>
      </c>
      <c r="M504" s="22">
        <f t="shared" si="68"/>
        <v>0.18970010358074951</v>
      </c>
      <c r="Q504" s="55">
        <f t="shared" si="62"/>
        <v>0.23656373841600967</v>
      </c>
      <c r="R504" s="49">
        <f t="shared" si="63"/>
        <v>3.1736101022606089</v>
      </c>
      <c r="S504" s="52">
        <f>IF(K504=0,C532,(1/$C$59)*LN(1+$C$59/$C$58/(RodR+ABS(Calculations!K504-RodR))))</f>
        <v>7.4540895319025441E-2</v>
      </c>
      <c r="T504" s="53">
        <f t="shared" si="64"/>
        <v>7.8410214672285178E-2</v>
      </c>
      <c r="U504" s="49">
        <f t="shared" si="65"/>
        <v>20.916666666666668</v>
      </c>
      <c r="V504" s="49">
        <f t="shared" si="66"/>
        <v>1.0101994803367265</v>
      </c>
      <c r="W504" s="49">
        <f t="shared" si="67"/>
        <v>1.0101994803367265</v>
      </c>
    </row>
    <row r="505" spans="11:23">
      <c r="K505" s="51">
        <v>50.3</v>
      </c>
      <c r="L505" s="22">
        <f t="shared" si="61"/>
        <v>9.6106822544524704</v>
      </c>
      <c r="M505" s="22">
        <f t="shared" si="68"/>
        <v>0.18896181443084004</v>
      </c>
      <c r="Q505" s="55">
        <f t="shared" si="62"/>
        <v>0.23610758650155902</v>
      </c>
      <c r="R505" s="49">
        <f t="shared" si="63"/>
        <v>3.1736101022606089</v>
      </c>
      <c r="S505" s="52">
        <f>IF(K505=0,C533,(1/$C$59)*LN(1+$C$59/$C$58/(RodR+ABS(Calculations!K505-RodR))))</f>
        <v>7.4397162503792177E-2</v>
      </c>
      <c r="T505" s="53">
        <f t="shared" si="64"/>
        <v>7.8251217952170687E-2</v>
      </c>
      <c r="U505" s="49">
        <f t="shared" si="65"/>
        <v>20.958333333333332</v>
      </c>
      <c r="V505" s="49">
        <f t="shared" si="66"/>
        <v>1.0101994803367265</v>
      </c>
      <c r="W505" s="49">
        <f t="shared" si="67"/>
        <v>1.0101994803367265</v>
      </c>
    </row>
    <row r="506" spans="11:23">
      <c r="K506" s="51">
        <v>50.4</v>
      </c>
      <c r="L506" s="22">
        <f t="shared" si="61"/>
        <v>9.5921862295092932</v>
      </c>
      <c r="M506" s="22">
        <f t="shared" si="68"/>
        <v>0.18822782840906704</v>
      </c>
      <c r="Q506" s="55">
        <f t="shared" si="62"/>
        <v>0.23565319089325731</v>
      </c>
      <c r="R506" s="49">
        <f t="shared" si="63"/>
        <v>3.1736101022606089</v>
      </c>
      <c r="S506" s="52">
        <f>IF(K506=0,C534,(1/$C$59)*LN(1+$C$59/$C$58/(RodR+ABS(Calculations!K506-RodR))))</f>
        <v>7.4253983098112181E-2</v>
      </c>
      <c r="T506" s="53">
        <f t="shared" si="64"/>
        <v>7.8092864822931887E-2</v>
      </c>
      <c r="U506" s="49">
        <f t="shared" si="65"/>
        <v>21</v>
      </c>
      <c r="V506" s="49">
        <f t="shared" si="66"/>
        <v>1.0101994803367265</v>
      </c>
      <c r="W506" s="49">
        <f t="shared" si="67"/>
        <v>1.0101994803367265</v>
      </c>
    </row>
    <row r="507" spans="11:23">
      <c r="K507" s="51">
        <v>50.5</v>
      </c>
      <c r="L507" s="22">
        <f t="shared" si="61"/>
        <v>9.5737612822170455</v>
      </c>
      <c r="M507" s="22">
        <f t="shared" si="68"/>
        <v>0.18749811212755496</v>
      </c>
      <c r="Q507" s="55">
        <f t="shared" si="62"/>
        <v>0.23520054146406871</v>
      </c>
      <c r="R507" s="49">
        <f t="shared" si="63"/>
        <v>3.1736101022606089</v>
      </c>
      <c r="S507" s="52">
        <f>IF(K507=0,C535,(1/$C$59)*LN(1+$C$59/$C$58/(RodR+ABS(Calculations!K507-RodR))))</f>
        <v>7.4111353910970956E-2</v>
      </c>
      <c r="T507" s="53">
        <f t="shared" si="64"/>
        <v>7.7935151384246198E-2</v>
      </c>
      <c r="U507" s="49">
        <f t="shared" si="65"/>
        <v>21.041666666666668</v>
      </c>
      <c r="V507" s="49">
        <f t="shared" si="66"/>
        <v>1.0101994803367265</v>
      </c>
      <c r="W507" s="49">
        <f t="shared" si="67"/>
        <v>1.0101994803367265</v>
      </c>
    </row>
    <row r="508" spans="11:23">
      <c r="K508" s="51">
        <v>50.6</v>
      </c>
      <c r="L508" s="22">
        <f t="shared" si="61"/>
        <v>9.5554070035220917</v>
      </c>
      <c r="M508" s="22">
        <f t="shared" si="68"/>
        <v>0.18677263252173404</v>
      </c>
      <c r="Q508" s="55">
        <f t="shared" si="62"/>
        <v>0.23474962816468928</v>
      </c>
      <c r="R508" s="49">
        <f t="shared" si="63"/>
        <v>3.1736101022606089</v>
      </c>
      <c r="S508" s="52">
        <f>IF(K508=0,C536,(1/$C$59)*LN(1+$C$59/$C$58/(RodR+ABS(Calculations!K508-RodR))))</f>
        <v>7.3969271775847223E-2</v>
      </c>
      <c r="T508" s="53">
        <f t="shared" si="64"/>
        <v>7.7778073767248809E-2</v>
      </c>
      <c r="U508" s="49">
        <f t="shared" si="65"/>
        <v>21.083333333333336</v>
      </c>
      <c r="V508" s="49">
        <f t="shared" si="66"/>
        <v>1.0101994803367265</v>
      </c>
      <c r="W508" s="49">
        <f t="shared" si="67"/>
        <v>1.0101994803367265</v>
      </c>
    </row>
    <row r="509" spans="11:23">
      <c r="K509" s="51">
        <v>50.7</v>
      </c>
      <c r="L509" s="22">
        <f t="shared" si="61"/>
        <v>9.5371229875046453</v>
      </c>
      <c r="M509" s="22">
        <f t="shared" si="68"/>
        <v>0.18605135684653717</v>
      </c>
      <c r="Q509" s="55">
        <f t="shared" si="62"/>
        <v>0.23430044102280506</v>
      </c>
      <c r="R509" s="49">
        <f t="shared" si="63"/>
        <v>3.1736101022606089</v>
      </c>
      <c r="S509" s="52">
        <f>IF(K509=0,C537,(1/$C$59)*LN(1+$C$59/$C$58/(RodR+ABS(Calculations!K509-RodR))))</f>
        <v>7.3827733550479127E-2</v>
      </c>
      <c r="T509" s="53">
        <f t="shared" si="64"/>
        <v>7.7621628134212431E-2</v>
      </c>
      <c r="U509" s="49">
        <f t="shared" si="65"/>
        <v>21.125000000000004</v>
      </c>
      <c r="V509" s="49">
        <f t="shared" si="66"/>
        <v>1.0101994803367265</v>
      </c>
      <c r="W509" s="49">
        <f t="shared" si="67"/>
        <v>1.0101994803367265</v>
      </c>
    </row>
    <row r="510" spans="11:23">
      <c r="K510" s="51">
        <v>50.8</v>
      </c>
      <c r="L510" s="22">
        <f t="shared" si="61"/>
        <v>9.5189088313486874</v>
      </c>
      <c r="M510" s="22">
        <f t="shared" si="68"/>
        <v>0.18533425267280457</v>
      </c>
      <c r="Q510" s="55">
        <f t="shared" si="62"/>
        <v>0.2338529701423529</v>
      </c>
      <c r="R510" s="49">
        <f t="shared" si="63"/>
        <v>3.1736101022606089</v>
      </c>
      <c r="S510" s="52">
        <f>IF(K510=0,C538,(1/$C$59)*LN(1+$C$59/$C$58/(RodR+ABS(Calculations!K510-RodR))))</f>
        <v>7.3686736116631346E-2</v>
      </c>
      <c r="T510" s="53">
        <f t="shared" si="64"/>
        <v>7.7465810678239821E-2</v>
      </c>
      <c r="U510" s="49">
        <f t="shared" si="65"/>
        <v>21.166666666666668</v>
      </c>
      <c r="V510" s="49">
        <f t="shared" si="66"/>
        <v>1.0101994803367265</v>
      </c>
      <c r="W510" s="49">
        <f t="shared" si="67"/>
        <v>1.0101994803367265</v>
      </c>
    </row>
    <row r="511" spans="11:23">
      <c r="K511" s="51">
        <v>50.9</v>
      </c>
      <c r="L511" s="22">
        <f t="shared" si="61"/>
        <v>9.5007641353124175</v>
      </c>
      <c r="M511" s="22">
        <f t="shared" si="68"/>
        <v>0.18462128788349474</v>
      </c>
      <c r="Q511" s="55">
        <f t="shared" si="62"/>
        <v>0.23340720570279466</v>
      </c>
      <c r="R511" s="49">
        <f t="shared" si="63"/>
        <v>3.1736101022606089</v>
      </c>
      <c r="S511" s="52">
        <f>IF(K511=0,C539,(1/$C$59)*LN(1+$C$59/$C$58/(RodR+ABS(Calculations!K511-RodR))))</f>
        <v>7.3546276379866354E-2</v>
      </c>
      <c r="T511" s="53">
        <f t="shared" si="64"/>
        <v>7.7310617622949815E-2</v>
      </c>
      <c r="U511" s="49">
        <f t="shared" si="65"/>
        <v>21.208333333333332</v>
      </c>
      <c r="V511" s="49">
        <f t="shared" si="66"/>
        <v>1.0101994803367265</v>
      </c>
      <c r="W511" s="49">
        <f t="shared" si="67"/>
        <v>1.0101994803367265</v>
      </c>
    </row>
    <row r="512" spans="11:23">
      <c r="K512" s="51">
        <v>51</v>
      </c>
      <c r="L512" s="22">
        <f t="shared" si="61"/>
        <v>9.4826885026989061</v>
      </c>
      <c r="M512" s="22">
        <f t="shared" si="68"/>
        <v>0.18391243067030061</v>
      </c>
      <c r="Q512" s="55">
        <f t="shared" si="62"/>
        <v>0.23296313795839621</v>
      </c>
      <c r="R512" s="49">
        <f t="shared" si="63"/>
        <v>3.1736101022606089</v>
      </c>
      <c r="S512" s="52">
        <f>IF(K512=0,C540,(1/$C$59)*LN(1+$C$59/$C$58/(RodR+ABS(Calculations!K512-RodR))))</f>
        <v>7.3406351269317285E-2</v>
      </c>
      <c r="T512" s="53">
        <f t="shared" si="64"/>
        <v>7.7156045222174952E-2</v>
      </c>
      <c r="U512" s="49">
        <f t="shared" si="65"/>
        <v>21.25</v>
      </c>
      <c r="V512" s="49">
        <f t="shared" si="66"/>
        <v>1.0101994803367265</v>
      </c>
      <c r="W512" s="49">
        <f t="shared" si="67"/>
        <v>1.0101994803367265</v>
      </c>
    </row>
    <row r="513" spans="11:23">
      <c r="K513" s="51">
        <v>51.1</v>
      </c>
      <c r="L513" s="22">
        <f t="shared" si="61"/>
        <v>9.4646815398272288</v>
      </c>
      <c r="M513" s="22">
        <f t="shared" si="68"/>
        <v>0.18320764952987822</v>
      </c>
      <c r="Q513" s="55">
        <f t="shared" si="62"/>
        <v>0.23252075723751811</v>
      </c>
      <c r="R513" s="49">
        <f t="shared" si="63"/>
        <v>3.1736101022606089</v>
      </c>
      <c r="S513" s="52">
        <f>IF(K513=0,C541,(1/$C$59)*LN(1+$C$59/$C$58/(RodR+ABS(Calculations!K513-RodR))))</f>
        <v>7.3266957737464403E-2</v>
      </c>
      <c r="T513" s="53">
        <f t="shared" si="64"/>
        <v>7.7002089759659345E-2</v>
      </c>
      <c r="U513" s="49">
        <f t="shared" si="65"/>
        <v>21.291666666666668</v>
      </c>
      <c r="V513" s="49">
        <f t="shared" si="66"/>
        <v>1.0101994803367265</v>
      </c>
      <c r="W513" s="49">
        <f t="shared" si="67"/>
        <v>1.0101994803367265</v>
      </c>
    </row>
    <row r="514" spans="11:23">
      <c r="K514" s="51">
        <v>51.2</v>
      </c>
      <c r="L514" s="22">
        <f t="shared" ref="L514:L577" si="69">IF(K514&lt;RodR,EPRValue,Q514*$C$43)</f>
        <v>9.4467428560038638</v>
      </c>
      <c r="M514" s="22">
        <f t="shared" si="68"/>
        <v>0.18250691326040425</v>
      </c>
      <c r="Q514" s="55">
        <f t="shared" si="62"/>
        <v>0.23208005394191317</v>
      </c>
      <c r="R514" s="49">
        <f t="shared" si="63"/>
        <v>3.1736101022606089</v>
      </c>
      <c r="S514" s="52">
        <f>IF(K514=0,C542,(1/$C$59)*LN(1+$C$59/$C$58/(RodR+ABS(Calculations!K514-RodR))))</f>
        <v>7.3128092759913749E-2</v>
      </c>
      <c r="T514" s="53">
        <f t="shared" si="64"/>
        <v>7.6848747548760268E-2</v>
      </c>
      <c r="U514" s="49">
        <f t="shared" si="65"/>
        <v>21.333333333333336</v>
      </c>
      <c r="V514" s="49">
        <f t="shared" si="66"/>
        <v>1.0101994803367265</v>
      </c>
      <c r="W514" s="49">
        <f t="shared" si="67"/>
        <v>1.0101994803367265</v>
      </c>
    </row>
    <row r="515" spans="11:23">
      <c r="K515" s="51">
        <v>51.3</v>
      </c>
      <c r="L515" s="22">
        <f t="shared" si="69"/>
        <v>9.4288720634942429</v>
      </c>
      <c r="M515" s="22">
        <f t="shared" si="68"/>
        <v>0.18181019095822748</v>
      </c>
      <c r="Q515" s="55">
        <f t="shared" si="62"/>
        <v>0.23164101854602731</v>
      </c>
      <c r="R515" s="49">
        <f t="shared" si="63"/>
        <v>3.1736101022606089</v>
      </c>
      <c r="S515" s="52">
        <f>IF(K515=0,C543,(1/$C$59)*LN(1+$C$59/$C$58/(RodR+ABS(Calculations!K515-RodR))))</f>
        <v>7.2989753335176877E-2</v>
      </c>
      <c r="T515" s="53">
        <f t="shared" si="64"/>
        <v>7.6696014932153167E-2</v>
      </c>
      <c r="U515" s="49">
        <f t="shared" si="65"/>
        <v>21.375</v>
      </c>
      <c r="V515" s="49">
        <f t="shared" si="66"/>
        <v>1.0101994803367265</v>
      </c>
      <c r="W515" s="49">
        <f t="shared" si="67"/>
        <v>1.0101994803367265</v>
      </c>
    </row>
    <row r="516" spans="11:23">
      <c r="K516" s="51">
        <v>51.4</v>
      </c>
      <c r="L516" s="22">
        <f t="shared" si="69"/>
        <v>9.4110687774949575</v>
      </c>
      <c r="M516" s="22">
        <f t="shared" si="68"/>
        <v>0.18111745201433571</v>
      </c>
      <c r="Q516" s="55">
        <f t="shared" ref="Q516:Q579" si="70">R516*IF($C$56&lt;$C$55,S516,T516)</f>
        <v>0.23120364159631693</v>
      </c>
      <c r="R516" s="49">
        <f t="shared" ref="R516:R579" si="71">$C$70/$C$61*W516</f>
        <v>3.1736101022606089</v>
      </c>
      <c r="S516" s="52">
        <f>IF(K516=0,C544,(1/$C$59)*LN(1+$C$59/$C$58/(RodR+ABS(Calculations!K516-RodR))))</f>
        <v>7.2851936484455732E-2</v>
      </c>
      <c r="T516" s="53">
        <f t="shared" ref="T516:T579" si="72">IF((ABS(K516))&lt;$C$55-$C$56,($C$53/2/PI()/$C$56*LN(($C$55-$C$56)*(ABS(K516)+$C$56)/(ABS(K516))/$C$55)+$C$60*LN($C$55*$C$54/($C$55-$C$56)/$C$53)),$C$60*LN((((ABS(K516))+$C$56-$C$55)*$C$53+$C$55*$C$54)/($C$53*(ABS(K516)))))</f>
        <v>7.6543888281543404E-2</v>
      </c>
      <c r="U516" s="49">
        <f t="shared" ref="U516:U579" si="73">K516/$C$56</f>
        <v>21.416666666666668</v>
      </c>
      <c r="V516" s="49">
        <f t="shared" ref="V516:V579" si="74">IF(K516="","",1/(1.0212-0.0178*LOG10($C$53+0.01)))</f>
        <v>1.0101994803367265</v>
      </c>
      <c r="W516" s="49">
        <f t="shared" ref="W516:W579" si="75">MAX(1/(-(0.21682*LOG10(3.7*U516)-0.293)*(EXP(-3.7*U516)-1)+1),1)*MAX(1/(-(0.1921*LOG10(U516+0.2)+0.072)*(EXP(-150*U516)-1)+1),1)*V516</f>
        <v>1.0101994803367265</v>
      </c>
    </row>
    <row r="517" spans="11:23">
      <c r="K517" s="51">
        <v>51.5</v>
      </c>
      <c r="L517" s="22">
        <f t="shared" si="69"/>
        <v>9.3933326161060382</v>
      </c>
      <c r="M517" s="22">
        <f t="shared" si="68"/>
        <v>0.18042866611100727</v>
      </c>
      <c r="Q517" s="55">
        <f t="shared" si="70"/>
        <v>0.23076791371056771</v>
      </c>
      <c r="R517" s="49">
        <f t="shared" si="71"/>
        <v>3.1736101022606089</v>
      </c>
      <c r="S517" s="52">
        <f>IF(K517=0,C545,(1/$C$59)*LN(1+$C$59/$C$58/(RodR+ABS(Calculations!K517-RodR))))</f>
        <v>7.2714639251428001E-2</v>
      </c>
      <c r="T517" s="53">
        <f t="shared" si="72"/>
        <v>7.6392363997375534E-2</v>
      </c>
      <c r="U517" s="49">
        <f t="shared" si="73"/>
        <v>21.458333333333336</v>
      </c>
      <c r="V517" s="49">
        <f t="shared" si="74"/>
        <v>1.0101994803367265</v>
      </c>
      <c r="W517" s="49">
        <f t="shared" si="75"/>
        <v>1.0101994803367265</v>
      </c>
    </row>
    <row r="518" spans="11:23">
      <c r="K518" s="51">
        <v>51.6</v>
      </c>
      <c r="L518" s="22">
        <f t="shared" si="69"/>
        <v>9.3756632003036131</v>
      </c>
      <c r="M518" s="22">
        <f t="shared" si="68"/>
        <v>0.1797438032184786</v>
      </c>
      <c r="Q518" s="55">
        <f t="shared" si="70"/>
        <v>0.23033382557722315</v>
      </c>
      <c r="R518" s="49">
        <f t="shared" si="71"/>
        <v>3.1736101022606089</v>
      </c>
      <c r="S518" s="52">
        <f>IF(K518=0,C546,(1/$C$59)*LN(1+$C$59/$C$58/(RodR+ABS(Calculations!K518-RodR))))</f>
        <v>7.2577858702035578E-2</v>
      </c>
      <c r="T518" s="53">
        <f t="shared" si="72"/>
        <v>7.6241438508550835E-2</v>
      </c>
      <c r="U518" s="49">
        <f t="shared" si="73"/>
        <v>21.5</v>
      </c>
      <c r="V518" s="49">
        <f t="shared" si="74"/>
        <v>1.0101994803367265</v>
      </c>
      <c r="W518" s="49">
        <f t="shared" si="75"/>
        <v>1.0101994803367265</v>
      </c>
    </row>
    <row r="519" spans="11:23">
      <c r="K519" s="51">
        <v>51.7</v>
      </c>
      <c r="L519" s="22">
        <f t="shared" si="69"/>
        <v>9.3580601539128736</v>
      </c>
      <c r="M519" s="22">
        <f t="shared" si="68"/>
        <v>0.17906283359177166</v>
      </c>
      <c r="Q519" s="55">
        <f t="shared" si="70"/>
        <v>0.22990136795472013</v>
      </c>
      <c r="R519" s="49">
        <f t="shared" si="71"/>
        <v>3.1736101022606089</v>
      </c>
      <c r="S519" s="52">
        <f>IF(K519=0,C547,(1/$C$59)*LN(1+$C$59/$C$58/(RodR+ABS(Calculations!K519-RodR))))</f>
        <v>7.2441591924275142E-2</v>
      </c>
      <c r="T519" s="53">
        <f t="shared" si="72"/>
        <v>7.6091108272146837E-2</v>
      </c>
      <c r="U519" s="49">
        <f t="shared" si="73"/>
        <v>21.541666666666668</v>
      </c>
      <c r="V519" s="49">
        <f t="shared" si="74"/>
        <v>1.0101994803367265</v>
      </c>
      <c r="W519" s="49">
        <f t="shared" si="75"/>
        <v>1.0101994803367265</v>
      </c>
    </row>
    <row r="520" spans="11:23">
      <c r="K520" s="51">
        <v>51.8</v>
      </c>
      <c r="L520" s="22">
        <f t="shared" si="69"/>
        <v>9.3405231035813312</v>
      </c>
      <c r="M520" s="22">
        <f t="shared" si="68"/>
        <v>0.17838572776735617</v>
      </c>
      <c r="Q520" s="55">
        <f t="shared" si="70"/>
        <v>0.22947053167083209</v>
      </c>
      <c r="R520" s="49">
        <f t="shared" si="71"/>
        <v>3.1736101022606089</v>
      </c>
      <c r="S520" s="52">
        <f>IF(K520=0,C548,(1/$C$59)*LN(1+$C$59/$C$58/(RodR+ABS(Calculations!K520-RodR))))</f>
        <v>7.2305836027991233E-2</v>
      </c>
      <c r="T520" s="53">
        <f t="shared" si="72"/>
        <v>7.5941369773139811E-2</v>
      </c>
      <c r="U520" s="49">
        <f t="shared" si="73"/>
        <v>21.583333333333332</v>
      </c>
      <c r="V520" s="49">
        <f t="shared" si="74"/>
        <v>1.0101994803367265</v>
      </c>
      <c r="W520" s="49">
        <f t="shared" si="75"/>
        <v>1.0101994803367265</v>
      </c>
    </row>
    <row r="521" spans="11:23">
      <c r="K521" s="51">
        <v>51.9</v>
      </c>
      <c r="L521" s="22">
        <f t="shared" si="69"/>
        <v>9.32305167875246</v>
      </c>
      <c r="M521" s="22">
        <f t="shared" si="68"/>
        <v>0.17771245655995749</v>
      </c>
      <c r="Q521" s="55">
        <f t="shared" si="70"/>
        <v>0.22904130762202152</v>
      </c>
      <c r="R521" s="49">
        <f t="shared" si="71"/>
        <v>3.1736101022606089</v>
      </c>
      <c r="S521" s="52">
        <f>IF(K521=0,C549,(1/$C$59)*LN(1+$C$59/$C$58/(RodR+ABS(Calculations!K521-RodR))))</f>
        <v>7.2170588144672226E-2</v>
      </c>
      <c r="T521" s="53">
        <f t="shared" si="72"/>
        <v>7.5792219524128762E-2</v>
      </c>
      <c r="U521" s="49">
        <f t="shared" si="73"/>
        <v>21.625</v>
      </c>
      <c r="V521" s="49">
        <f t="shared" si="74"/>
        <v>1.0101994803367265</v>
      </c>
      <c r="W521" s="49">
        <f t="shared" si="75"/>
        <v>1.0101994803367265</v>
      </c>
    </row>
    <row r="522" spans="11:23">
      <c r="K522" s="51">
        <v>52</v>
      </c>
      <c r="L522" s="22">
        <f t="shared" si="69"/>
        <v>9.3056455116394652</v>
      </c>
      <c r="M522" s="22">
        <f t="shared" si="68"/>
        <v>0.17704299105944088</v>
      </c>
      <c r="Q522" s="55">
        <f t="shared" si="70"/>
        <v>0.22861368677279531</v>
      </c>
      <c r="R522" s="49">
        <f t="shared" si="71"/>
        <v>3.1736101022606089</v>
      </c>
      <c r="S522" s="52">
        <f>IF(K522=0,C550,(1/$C$59)*LN(1+$C$59/$C$58/(RodR+ABS(Calculations!K522-RodR))))</f>
        <v>7.2035845427247169E-2</v>
      </c>
      <c r="T522" s="53">
        <f t="shared" si="72"/>
        <v>7.5643654065068511E-2</v>
      </c>
      <c r="U522" s="49">
        <f t="shared" si="73"/>
        <v>21.666666666666668</v>
      </c>
      <c r="V522" s="49">
        <f t="shared" si="74"/>
        <v>1.0101994803367265</v>
      </c>
      <c r="W522" s="49">
        <f t="shared" si="75"/>
        <v>1.0101994803367265</v>
      </c>
    </row>
    <row r="523" spans="11:23">
      <c r="K523" s="51">
        <v>52.1</v>
      </c>
      <c r="L523" s="22">
        <f t="shared" si="69"/>
        <v>9.2883042371994797</v>
      </c>
      <c r="M523" s="22">
        <f t="shared" si="68"/>
        <v>0.17637730262774909</v>
      </c>
      <c r="Q523" s="55">
        <f t="shared" si="70"/>
        <v>0.22818766015507116</v>
      </c>
      <c r="R523" s="49">
        <f t="shared" si="71"/>
        <v>3.1736101022606089</v>
      </c>
      <c r="S523" s="52">
        <f>IF(K523=0,C551,(1/$C$59)*LN(1+$C$59/$C$58/(RodR+ABS(Calculations!K523-RodR))))</f>
        <v>7.1901605049886172E-2</v>
      </c>
      <c r="T523" s="53">
        <f t="shared" si="72"/>
        <v>7.5495669962998654E-2</v>
      </c>
      <c r="U523" s="49">
        <f t="shared" si="73"/>
        <v>21.708333333333336</v>
      </c>
      <c r="V523" s="49">
        <f t="shared" si="74"/>
        <v>1.0101994803367265</v>
      </c>
      <c r="W523" s="49">
        <f t="shared" si="75"/>
        <v>1.0101994803367265</v>
      </c>
    </row>
    <row r="524" spans="11:23">
      <c r="K524" s="51">
        <v>52.2</v>
      </c>
      <c r="L524" s="22">
        <f t="shared" si="69"/>
        <v>9.2710274931081322</v>
      </c>
      <c r="M524" s="22">
        <f t="shared" si="68"/>
        <v>0.17571536289573153</v>
      </c>
      <c r="Q524" s="55">
        <f t="shared" si="70"/>
        <v>0.22776321886755241</v>
      </c>
      <c r="R524" s="49">
        <f t="shared" si="71"/>
        <v>3.1736101022606089</v>
      </c>
      <c r="S524" s="52">
        <f>IF(K524=0,C552,(1/$C$59)*LN(1+$C$59/$C$58/(RodR+ABS(Calculations!K524-RodR))))</f>
        <v>7.1767864207803386E-2</v>
      </c>
      <c r="T524" s="53">
        <f t="shared" si="72"/>
        <v>7.5348263811779517E-2</v>
      </c>
      <c r="U524" s="49">
        <f t="shared" si="73"/>
        <v>21.750000000000004</v>
      </c>
      <c r="V524" s="49">
        <f t="shared" si="74"/>
        <v>1.0101994803367265</v>
      </c>
      <c r="W524" s="49">
        <f t="shared" si="75"/>
        <v>1.0101994803367265</v>
      </c>
    </row>
    <row r="525" spans="11:23">
      <c r="K525" s="51">
        <v>52.3</v>
      </c>
      <c r="L525" s="22">
        <f t="shared" si="69"/>
        <v>9.2538149197340402</v>
      </c>
      <c r="M525" s="22">
        <f t="shared" ref="M525:M588" si="76">L515-L525</f>
        <v>0.17505714376020265</v>
      </c>
      <c r="Q525" s="55">
        <f t="shared" si="70"/>
        <v>0.22734035407510181</v>
      </c>
      <c r="R525" s="49">
        <f t="shared" si="71"/>
        <v>3.1736101022606089</v>
      </c>
      <c r="S525" s="52">
        <f>IF(K525=0,C553,(1/$C$59)*LN(1+$C$59/$C$58/(RodR+ABS(Calculations!K525-RodR))))</f>
        <v>7.1634620117059733E-2</v>
      </c>
      <c r="T525" s="53">
        <f t="shared" si="72"/>
        <v>7.5201432231832413E-2</v>
      </c>
      <c r="U525" s="49">
        <f t="shared" si="73"/>
        <v>21.791666666666668</v>
      </c>
      <c r="V525" s="49">
        <f t="shared" si="74"/>
        <v>1.0101994803367265</v>
      </c>
      <c r="W525" s="49">
        <f t="shared" si="75"/>
        <v>1.0101994803367265</v>
      </c>
    </row>
    <row r="526" spans="11:23">
      <c r="K526" s="51">
        <v>52.4</v>
      </c>
      <c r="L526" s="22">
        <f t="shared" si="69"/>
        <v>9.2366661601141136</v>
      </c>
      <c r="M526" s="22">
        <f t="shared" si="76"/>
        <v>0.17440261738084395</v>
      </c>
      <c r="Q526" s="55">
        <f t="shared" si="70"/>
        <v>0.22691905700813444</v>
      </c>
      <c r="R526" s="49">
        <f t="shared" si="71"/>
        <v>3.1736101022606089</v>
      </c>
      <c r="S526" s="52">
        <f>IF(K526=0,C554,(1/$C$59)*LN(1+$C$59/$C$58/(RodR+ABS(Calculations!K526-RodR))))</f>
        <v>7.1501870014371541E-2</v>
      </c>
      <c r="T526" s="53">
        <f t="shared" si="72"/>
        <v>7.5055171869879353E-2</v>
      </c>
      <c r="U526" s="49">
        <f t="shared" si="73"/>
        <v>21.833333333333332</v>
      </c>
      <c r="V526" s="49">
        <f t="shared" si="74"/>
        <v>1.0101994803367265</v>
      </c>
      <c r="W526" s="49">
        <f t="shared" si="75"/>
        <v>1.0101994803367265</v>
      </c>
    </row>
    <row r="527" spans="11:23">
      <c r="K527" s="51">
        <v>52.5</v>
      </c>
      <c r="L527" s="22">
        <f t="shared" si="69"/>
        <v>9.2195808599285591</v>
      </c>
      <c r="M527" s="22">
        <f t="shared" si="76"/>
        <v>0.17375175617747907</v>
      </c>
      <c r="Q527" s="55">
        <f t="shared" si="70"/>
        <v>0.22649931896200381</v>
      </c>
      <c r="R527" s="49">
        <f t="shared" si="71"/>
        <v>3.1736101022606089</v>
      </c>
      <c r="S527" s="52">
        <f>IF(K527=0,C555,(1/$C$59)*LN(1+$C$59/$C$58/(RodR+ABS(Calculations!K527-RodR))))</f>
        <v>7.1369611156917173E-2</v>
      </c>
      <c r="T527" s="53">
        <f t="shared" si="72"/>
        <v>7.4909479398687445E-2</v>
      </c>
      <c r="U527" s="49">
        <f t="shared" si="73"/>
        <v>21.875</v>
      </c>
      <c r="V527" s="49">
        <f t="shared" si="74"/>
        <v>1.0101994803367265</v>
      </c>
      <c r="W527" s="49">
        <f t="shared" si="75"/>
        <v>1.0101994803367265</v>
      </c>
    </row>
    <row r="528" spans="11:23">
      <c r="K528" s="51">
        <v>52.6</v>
      </c>
      <c r="L528" s="22">
        <f t="shared" si="69"/>
        <v>9.2025586674766942</v>
      </c>
      <c r="M528" s="22">
        <f t="shared" si="76"/>
        <v>0.17310453282691896</v>
      </c>
      <c r="Q528" s="55">
        <f t="shared" si="70"/>
        <v>0.22608113129640778</v>
      </c>
      <c r="R528" s="49">
        <f t="shared" si="71"/>
        <v>3.1736101022606089</v>
      </c>
      <c r="S528" s="52">
        <f>IF(K528=0,C556,(1/$C$59)*LN(1+$C$59/$C$58/(RodR+ABS(Calculations!K528-RodR))))</f>
        <v>7.1237840822149789E-2</v>
      </c>
      <c r="T528" s="53">
        <f t="shared" si="72"/>
        <v>7.4764351516819774E-2</v>
      </c>
      <c r="U528" s="49">
        <f t="shared" si="73"/>
        <v>21.916666666666668</v>
      </c>
      <c r="V528" s="49">
        <f t="shared" si="74"/>
        <v>1.0101994803367265</v>
      </c>
      <c r="W528" s="49">
        <f t="shared" si="75"/>
        <v>1.0101994803367265</v>
      </c>
    </row>
    <row r="529" spans="11:23">
      <c r="K529" s="51">
        <v>52.7</v>
      </c>
      <c r="L529" s="22">
        <f t="shared" si="69"/>
        <v>9.1855992336526562</v>
      </c>
      <c r="M529" s="22">
        <f t="shared" si="76"/>
        <v>0.17246092026021742</v>
      </c>
      <c r="Q529" s="55">
        <f t="shared" si="70"/>
        <v>0.22566448543479153</v>
      </c>
      <c r="R529" s="49">
        <f t="shared" si="71"/>
        <v>3.1736101022606089</v>
      </c>
      <c r="S529" s="52">
        <f>IF(K529=0,C557,(1/$C$59)*LN(1+$C$59/$C$58/(RodR+ABS(Calculations!K529-RodR))))</f>
        <v>7.1106556307609245E-2</v>
      </c>
      <c r="T529" s="53">
        <f t="shared" si="72"/>
        <v>7.4619784948381535E-2</v>
      </c>
      <c r="U529" s="49">
        <f t="shared" si="73"/>
        <v>21.958333333333336</v>
      </c>
      <c r="V529" s="49">
        <f t="shared" si="74"/>
        <v>1.0101994803367265</v>
      </c>
      <c r="W529" s="49">
        <f t="shared" si="75"/>
        <v>1.0101994803367265</v>
      </c>
    </row>
    <row r="530" spans="11:23">
      <c r="K530" s="51">
        <v>52.8</v>
      </c>
      <c r="L530" s="22">
        <f t="shared" si="69"/>
        <v>9.1687022119215147</v>
      </c>
      <c r="M530" s="22">
        <f t="shared" si="76"/>
        <v>0.17182089165981651</v>
      </c>
      <c r="Q530" s="55">
        <f t="shared" si="70"/>
        <v>0.22524937286376087</v>
      </c>
      <c r="R530" s="49">
        <f t="shared" si="71"/>
        <v>3.1736101022606089</v>
      </c>
      <c r="S530" s="52">
        <f>IF(K530=0,C558,(1/$C$59)*LN(1+$C$59/$C$58/(RodR+ABS(Calculations!K530-RodR))))</f>
        <v>7.0975754930737225E-2</v>
      </c>
      <c r="T530" s="53">
        <f t="shared" si="72"/>
        <v>7.447577644277624E-2</v>
      </c>
      <c r="U530" s="49">
        <f t="shared" si="73"/>
        <v>22</v>
      </c>
      <c r="V530" s="49">
        <f t="shared" si="74"/>
        <v>1.0101994803367265</v>
      </c>
      <c r="W530" s="49">
        <f t="shared" si="75"/>
        <v>1.0101994803367265</v>
      </c>
    </row>
    <row r="531" spans="11:23">
      <c r="K531" s="51">
        <v>52.9</v>
      </c>
      <c r="L531" s="22">
        <f t="shared" si="69"/>
        <v>9.1518672582957254</v>
      </c>
      <c r="M531" s="22">
        <f t="shared" si="76"/>
        <v>0.17118442045673454</v>
      </c>
      <c r="Q531" s="55">
        <f t="shared" si="70"/>
        <v>0.22483578513250388</v>
      </c>
      <c r="R531" s="49">
        <f t="shared" si="71"/>
        <v>3.1736101022606089</v>
      </c>
      <c r="S531" s="52">
        <f>IF(K531=0,C559,(1/$C$59)*LN(1+$C$59/$C$58/(RodR+ABS(Calculations!K531-RodR))))</f>
        <v>7.0845434028694976E-2</v>
      </c>
      <c r="T531" s="53">
        <f t="shared" si="72"/>
        <v>7.4332322774460668E-2</v>
      </c>
      <c r="U531" s="49">
        <f t="shared" si="73"/>
        <v>22.041666666666668</v>
      </c>
      <c r="V531" s="49">
        <f t="shared" si="74"/>
        <v>1.0101994803367265</v>
      </c>
      <c r="W531" s="49">
        <f t="shared" si="75"/>
        <v>1.0101994803367265</v>
      </c>
    </row>
    <row r="532" spans="11:23">
      <c r="K532" s="51">
        <v>53</v>
      </c>
      <c r="L532" s="22">
        <f t="shared" si="69"/>
        <v>9.1350940313116293</v>
      </c>
      <c r="M532" s="22">
        <f t="shared" si="76"/>
        <v>0.17055148032783585</v>
      </c>
      <c r="Q532" s="55">
        <f t="shared" si="70"/>
        <v>0.22442371385221335</v>
      </c>
      <c r="R532" s="49">
        <f t="shared" si="71"/>
        <v>3.1736101022606089</v>
      </c>
      <c r="S532" s="52">
        <f>IF(K532=0,C560,(1/$C$59)*LN(1+$C$59/$C$58/(RodR+ABS(Calculations!K532-RodR))))</f>
        <v>7.0715590958181362E-2</v>
      </c>
      <c r="T532" s="53">
        <f t="shared" si="72"/>
        <v>7.418942074270482E-2</v>
      </c>
      <c r="U532" s="49">
        <f t="shared" si="73"/>
        <v>22.083333333333336</v>
      </c>
      <c r="V532" s="49">
        <f t="shared" si="74"/>
        <v>1.0101994803367265</v>
      </c>
      <c r="W532" s="49">
        <f t="shared" si="75"/>
        <v>1.0101994803367265</v>
      </c>
    </row>
    <row r="533" spans="11:23">
      <c r="K533" s="51">
        <v>53.1</v>
      </c>
      <c r="L533" s="22">
        <f t="shared" si="69"/>
        <v>9.1183821920064236</v>
      </c>
      <c r="M533" s="22">
        <f t="shared" si="76"/>
        <v>0.16992204519305609</v>
      </c>
      <c r="Q533" s="55">
        <f t="shared" si="70"/>
        <v>0.22401315069552113</v>
      </c>
      <c r="R533" s="49">
        <f t="shared" si="71"/>
        <v>3.1736101022606089</v>
      </c>
      <c r="S533" s="52">
        <f>IF(K533=0,C561,(1/$C$59)*LN(1+$C$59/$C$58/(RodR+ABS(Calculations!K533-RodR))))</f>
        <v>7.0586223095254613E-2</v>
      </c>
      <c r="T533" s="53">
        <f t="shared" si="72"/>
        <v>7.4047067171353648E-2</v>
      </c>
      <c r="U533" s="49">
        <f t="shared" si="73"/>
        <v>22.125</v>
      </c>
      <c r="V533" s="49">
        <f t="shared" si="74"/>
        <v>1.0101994803367265</v>
      </c>
      <c r="W533" s="49">
        <f t="shared" si="75"/>
        <v>1.0101994803367265</v>
      </c>
    </row>
    <row r="534" spans="11:23">
      <c r="K534" s="51">
        <v>53.2</v>
      </c>
      <c r="L534" s="22">
        <f t="shared" si="69"/>
        <v>9.101731403895311</v>
      </c>
      <c r="M534" s="22">
        <f t="shared" si="76"/>
        <v>0.16929608921282124</v>
      </c>
      <c r="Q534" s="55">
        <f t="shared" si="70"/>
        <v>0.22360408739593671</v>
      </c>
      <c r="R534" s="49">
        <f t="shared" si="71"/>
        <v>3.1736101022606089</v>
      </c>
      <c r="S534" s="52">
        <f>IF(K534=0,C562,(1/$C$59)*LN(1+$C$59/$C$58/(RodR+ABS(Calculations!K534-RodR))))</f>
        <v>7.0457327835155376E-2</v>
      </c>
      <c r="T534" s="53">
        <f t="shared" si="72"/>
        <v>7.3905258908589913E-2</v>
      </c>
      <c r="U534" s="49">
        <f t="shared" si="73"/>
        <v>22.166666666666668</v>
      </c>
      <c r="V534" s="49">
        <f t="shared" si="74"/>
        <v>1.0101994803367265</v>
      </c>
      <c r="W534" s="49">
        <f t="shared" si="75"/>
        <v>1.0101994803367265</v>
      </c>
    </row>
    <row r="535" spans="11:23">
      <c r="K535" s="51">
        <v>53.3</v>
      </c>
      <c r="L535" s="22">
        <f t="shared" si="69"/>
        <v>9.0851413329488597</v>
      </c>
      <c r="M535" s="22">
        <f t="shared" si="76"/>
        <v>0.16867358678518052</v>
      </c>
      <c r="Q535" s="55">
        <f t="shared" si="70"/>
        <v>0.2231965157472911</v>
      </c>
      <c r="R535" s="49">
        <f t="shared" si="71"/>
        <v>3.1736101022606089</v>
      </c>
      <c r="S535" s="52">
        <f>IF(K535=0,C563,(1/$C$59)*LN(1+$C$59/$C$58/(RodR+ABS(Calculations!K535-RodR))))</f>
        <v>7.0328902592131579E-2</v>
      </c>
      <c r="T535" s="53">
        <f t="shared" si="72"/>
        <v>7.3763992826704469E-2</v>
      </c>
      <c r="U535" s="49">
        <f t="shared" si="73"/>
        <v>22.208333333333332</v>
      </c>
      <c r="V535" s="49">
        <f t="shared" si="74"/>
        <v>1.0101994803367265</v>
      </c>
      <c r="W535" s="49">
        <f t="shared" si="75"/>
        <v>1.0101994803367265</v>
      </c>
    </row>
    <row r="536" spans="11:23">
      <c r="K536" s="51">
        <v>53.4</v>
      </c>
      <c r="L536" s="22">
        <f t="shared" si="69"/>
        <v>9.0686116475706502</v>
      </c>
      <c r="M536" s="22">
        <f t="shared" si="76"/>
        <v>0.16805451254346337</v>
      </c>
      <c r="Q536" s="55">
        <f t="shared" si="70"/>
        <v>0.2227904276031876</v>
      </c>
      <c r="R536" s="49">
        <f t="shared" si="71"/>
        <v>3.1736101022606089</v>
      </c>
      <c r="S536" s="52">
        <f>IF(K536=0,C564,(1/$C$59)*LN(1+$C$59/$C$58/(RodR+ABS(Calculations!K536-RodR))))</f>
        <v>7.0200944799265266E-2</v>
      </c>
      <c r="T536" s="53">
        <f t="shared" si="72"/>
        <v>7.3623265821864084E-2</v>
      </c>
      <c r="U536" s="49">
        <f t="shared" si="73"/>
        <v>22.25</v>
      </c>
      <c r="V536" s="49">
        <f t="shared" si="74"/>
        <v>1.0101994803367265</v>
      </c>
      <c r="W536" s="49">
        <f t="shared" si="75"/>
        <v>1.0101994803367265</v>
      </c>
    </row>
    <row r="537" spans="11:23">
      <c r="K537" s="51">
        <v>53.5</v>
      </c>
      <c r="L537" s="22">
        <f t="shared" si="69"/>
        <v>9.0521420185751733</v>
      </c>
      <c r="M537" s="22">
        <f t="shared" si="76"/>
        <v>0.16743884135338583</v>
      </c>
      <c r="Q537" s="55">
        <f t="shared" si="70"/>
        <v>0.22238581487645881</v>
      </c>
      <c r="R537" s="49">
        <f t="shared" si="71"/>
        <v>3.1736101022606089</v>
      </c>
      <c r="S537" s="52">
        <f>IF(K537=0,C565,(1/$C$59)*LN(1+$C$59/$C$58/(RodR+ABS(Calculations!K537-RodR))))</f>
        <v>7.0073451908301568E-2</v>
      </c>
      <c r="T537" s="53">
        <f t="shared" si="72"/>
        <v>7.3483074813884025E-2</v>
      </c>
      <c r="U537" s="49">
        <f t="shared" si="73"/>
        <v>22.291666666666668</v>
      </c>
      <c r="V537" s="49">
        <f t="shared" si="74"/>
        <v>1.0101994803367265</v>
      </c>
      <c r="W537" s="49">
        <f t="shared" si="75"/>
        <v>1.0101994803367265</v>
      </c>
    </row>
    <row r="538" spans="11:23">
      <c r="K538" s="51">
        <v>53.6</v>
      </c>
      <c r="L538" s="22">
        <f t="shared" si="69"/>
        <v>9.0357321191658784</v>
      </c>
      <c r="M538" s="22">
        <f t="shared" si="76"/>
        <v>0.16682654831081578</v>
      </c>
      <c r="Q538" s="55">
        <f t="shared" si="70"/>
        <v>0.22198266953862733</v>
      </c>
      <c r="R538" s="49">
        <f t="shared" si="71"/>
        <v>3.1736101022606089</v>
      </c>
      <c r="S538" s="52">
        <f>IF(K538=0,C566,(1/$C$59)*LN(1+$C$59/$C$58/(RodR+ABS(Calculations!K538-RodR))))</f>
        <v>6.9946421389478763E-2</v>
      </c>
      <c r="T538" s="53">
        <f t="shared" si="72"/>
        <v>7.3343416746004225E-2</v>
      </c>
      <c r="U538" s="49">
        <f t="shared" si="73"/>
        <v>22.333333333333336</v>
      </c>
      <c r="V538" s="49">
        <f t="shared" si="74"/>
        <v>1.0101994803367265</v>
      </c>
      <c r="W538" s="49">
        <f t="shared" si="75"/>
        <v>1.0101994803367265</v>
      </c>
    </row>
    <row r="539" spans="11:23">
      <c r="K539" s="51">
        <v>53.7</v>
      </c>
      <c r="L539" s="22">
        <f t="shared" si="69"/>
        <v>9.0193816249136631</v>
      </c>
      <c r="M539" s="22">
        <f t="shared" si="76"/>
        <v>0.16621760873899305</v>
      </c>
      <c r="Q539" s="55">
        <f t="shared" si="70"/>
        <v>0.22158098361937748</v>
      </c>
      <c r="R539" s="49">
        <f t="shared" si="71"/>
        <v>3.1736101022606089</v>
      </c>
      <c r="S539" s="52">
        <f>IF(K539=0,C567,(1/$C$59)*LN(1+$C$59/$C$58/(RodR+ABS(Calculations!K539-RodR))))</f>
        <v>6.9819850731361766E-2</v>
      </c>
      <c r="T539" s="53">
        <f t="shared" si="72"/>
        <v>7.3204288584666904E-2</v>
      </c>
      <c r="U539" s="49">
        <f t="shared" si="73"/>
        <v>22.375000000000004</v>
      </c>
      <c r="V539" s="49">
        <f t="shared" si="74"/>
        <v>1.0101994803367265</v>
      </c>
      <c r="W539" s="49">
        <f t="shared" si="75"/>
        <v>1.0101994803367265</v>
      </c>
    </row>
    <row r="540" spans="11:23">
      <c r="K540" s="51">
        <v>53.8</v>
      </c>
      <c r="L540" s="22">
        <f t="shared" si="69"/>
        <v>9.003090213735339</v>
      </c>
      <c r="M540" s="22">
        <f t="shared" si="76"/>
        <v>0.16561199818617567</v>
      </c>
      <c r="Q540" s="55">
        <f t="shared" si="70"/>
        <v>0.22118074920602596</v>
      </c>
      <c r="R540" s="49">
        <f t="shared" si="71"/>
        <v>3.1736101022606089</v>
      </c>
      <c r="S540" s="52">
        <f>IF(K540=0,C568,(1/$C$59)*LN(1+$C$59/$C$58/(RodR+ABS(Calculations!K540-RodR))))</f>
        <v>6.9693737440675418E-2</v>
      </c>
      <c r="T540" s="53">
        <f t="shared" si="72"/>
        <v>7.3065687319294914E-2</v>
      </c>
      <c r="U540" s="49">
        <f t="shared" si="73"/>
        <v>22.416666666666668</v>
      </c>
      <c r="V540" s="49">
        <f t="shared" si="74"/>
        <v>1.0101994803367265</v>
      </c>
      <c r="W540" s="49">
        <f t="shared" si="75"/>
        <v>1.0101994803367265</v>
      </c>
    </row>
    <row r="541" spans="11:23">
      <c r="K541" s="51">
        <v>53.9</v>
      </c>
      <c r="L541" s="22">
        <f t="shared" si="69"/>
        <v>8.9868575658725387</v>
      </c>
      <c r="M541" s="22">
        <f t="shared" si="76"/>
        <v>0.16500969242318675</v>
      </c>
      <c r="Q541" s="55">
        <f t="shared" si="70"/>
        <v>0.22078195844300394</v>
      </c>
      <c r="R541" s="49">
        <f t="shared" si="71"/>
        <v>3.1736101022606089</v>
      </c>
      <c r="S541" s="52">
        <f>IF(K541=0,C569,(1/$C$59)*LN(1+$C$59/$C$58/(RodR+ABS(Calculations!K541-RodR))))</f>
        <v>6.9568079042141226E-2</v>
      </c>
      <c r="T541" s="53">
        <f t="shared" si="72"/>
        <v>7.2927609962077727E-2</v>
      </c>
      <c r="U541" s="49">
        <f t="shared" si="73"/>
        <v>22.458333333333332</v>
      </c>
      <c r="V541" s="49">
        <f t="shared" si="74"/>
        <v>1.0101994803367265</v>
      </c>
      <c r="W541" s="49">
        <f t="shared" si="75"/>
        <v>1.0101994803367265</v>
      </c>
    </row>
    <row r="542" spans="11:23">
      <c r="K542" s="51">
        <v>54</v>
      </c>
      <c r="L542" s="22">
        <f t="shared" si="69"/>
        <v>8.9706833638707888</v>
      </c>
      <c r="M542" s="22">
        <f t="shared" si="76"/>
        <v>0.16441066744084054</v>
      </c>
      <c r="Q542" s="55">
        <f t="shared" si="70"/>
        <v>0.2203846035313427</v>
      </c>
      <c r="R542" s="49">
        <f t="shared" si="71"/>
        <v>3.1736101022606089</v>
      </c>
      <c r="S542" s="52">
        <f>IF(K542=0,C570,(1/$C$59)*LN(1+$C$59/$C$58/(RodR+ABS(Calculations!K542-RodR))))</f>
        <v>6.9442873078315301E-2</v>
      </c>
      <c r="T542" s="53">
        <f t="shared" si="72"/>
        <v>7.2790053547754238E-2</v>
      </c>
      <c r="U542" s="49">
        <f t="shared" si="73"/>
        <v>22.5</v>
      </c>
      <c r="V542" s="49">
        <f t="shared" si="74"/>
        <v>1.0101994803367265</v>
      </c>
      <c r="W542" s="49">
        <f t="shared" si="75"/>
        <v>1.0101994803367265</v>
      </c>
    </row>
    <row r="543" spans="11:23">
      <c r="K543" s="51">
        <v>54.1</v>
      </c>
      <c r="L543" s="22">
        <f t="shared" si="69"/>
        <v>8.9545672925587141</v>
      </c>
      <c r="M543" s="22">
        <f t="shared" si="76"/>
        <v>0.16381489944770955</v>
      </c>
      <c r="Q543" s="55">
        <f t="shared" si="70"/>
        <v>0.21998867672816305</v>
      </c>
      <c r="R543" s="49">
        <f t="shared" si="71"/>
        <v>3.1736101022606089</v>
      </c>
      <c r="S543" s="52">
        <f>IF(K543=0,C571,(1/$C$59)*LN(1+$C$59/$C$58/(RodR+ABS(Calculations!K543-RodR))))</f>
        <v>6.9318117109427493E-2</v>
      </c>
      <c r="T543" s="53">
        <f t="shared" si="72"/>
        <v>7.2653015133400847E-2</v>
      </c>
      <c r="U543" s="49">
        <f t="shared" si="73"/>
        <v>22.541666666666668</v>
      </c>
      <c r="V543" s="49">
        <f t="shared" si="74"/>
        <v>1.0101994803367265</v>
      </c>
      <c r="W543" s="49">
        <f t="shared" si="75"/>
        <v>1.0101994803367265</v>
      </c>
    </row>
    <row r="544" spans="11:23">
      <c r="K544" s="51">
        <v>54.2</v>
      </c>
      <c r="L544" s="22">
        <f t="shared" si="69"/>
        <v>8.9385090390275845</v>
      </c>
      <c r="M544" s="22">
        <f t="shared" si="76"/>
        <v>0.16322236486772645</v>
      </c>
      <c r="Q544" s="55">
        <f t="shared" si="70"/>
        <v>0.21959417034617248</v>
      </c>
      <c r="R544" s="49">
        <f t="shared" si="71"/>
        <v>3.1736101022606089</v>
      </c>
      <c r="S544" s="52">
        <f>IF(K544=0,C572,(1/$C$59)*LN(1+$C$59/$C$58/(RodR+ABS(Calculations!K544-RodR))))</f>
        <v>6.9193808713222948E-2</v>
      </c>
      <c r="T544" s="53">
        <f t="shared" si="72"/>
        <v>7.251649179822206E-2</v>
      </c>
      <c r="U544" s="49">
        <f t="shared" si="73"/>
        <v>22.583333333333336</v>
      </c>
      <c r="V544" s="49">
        <f t="shared" si="74"/>
        <v>1.0101994803367265</v>
      </c>
      <c r="W544" s="49">
        <f t="shared" si="75"/>
        <v>1.0101994803367265</v>
      </c>
    </row>
    <row r="545" spans="11:23">
      <c r="K545" s="51">
        <v>54.3</v>
      </c>
      <c r="L545" s="22">
        <f t="shared" si="69"/>
        <v>8.9225082926110506</v>
      </c>
      <c r="M545" s="22">
        <f t="shared" si="76"/>
        <v>0.16263304033780912</v>
      </c>
      <c r="Q545" s="55">
        <f t="shared" si="70"/>
        <v>0.21920107675316755</v>
      </c>
      <c r="R545" s="49">
        <f t="shared" si="71"/>
        <v>3.1736101022606089</v>
      </c>
      <c r="S545" s="52">
        <f>IF(K545=0,C573,(1/$C$59)*LN(1+$C$59/$C$58/(RodR+ABS(Calculations!K545-RodR))))</f>
        <v>6.9069945484805273E-2</v>
      </c>
      <c r="T545" s="53">
        <f t="shared" si="72"/>
        <v>7.2380480643342751E-2</v>
      </c>
      <c r="U545" s="49">
        <f t="shared" si="73"/>
        <v>22.625</v>
      </c>
      <c r="V545" s="49">
        <f t="shared" si="74"/>
        <v>1.0101994803367265</v>
      </c>
      <c r="W545" s="49">
        <f t="shared" si="75"/>
        <v>1.0101994803367265</v>
      </c>
    </row>
    <row r="546" spans="11:23">
      <c r="K546" s="51">
        <v>54.4</v>
      </c>
      <c r="L546" s="22">
        <f t="shared" si="69"/>
        <v>8.9065647448650935</v>
      </c>
      <c r="M546" s="22">
        <f t="shared" si="76"/>
        <v>0.16204690270555666</v>
      </c>
      <c r="Q546" s="55">
        <f t="shared" si="70"/>
        <v>0.21880938837154135</v>
      </c>
      <c r="R546" s="49">
        <f t="shared" si="71"/>
        <v>3.1736101022606089</v>
      </c>
      <c r="S546" s="52">
        <f>IF(K546=0,C574,(1/$C$59)*LN(1+$C$59/$C$58/(RodR+ABS(Calculations!K546-RodR))))</f>
        <v>6.8946525036481396E-2</v>
      </c>
      <c r="T546" s="53">
        <f t="shared" si="72"/>
        <v>7.2244978791601591E-2</v>
      </c>
      <c r="U546" s="49">
        <f t="shared" si="73"/>
        <v>22.666666666666668</v>
      </c>
      <c r="V546" s="49">
        <f t="shared" si="74"/>
        <v>1.0101994803367265</v>
      </c>
      <c r="W546" s="49">
        <f t="shared" si="75"/>
        <v>1.0101994803367265</v>
      </c>
    </row>
    <row r="547" spans="11:23">
      <c r="K547" s="51">
        <v>54.5</v>
      </c>
      <c r="L547" s="22">
        <f t="shared" si="69"/>
        <v>8.8906780895481479</v>
      </c>
      <c r="M547" s="22">
        <f t="shared" si="76"/>
        <v>0.16146392902702544</v>
      </c>
      <c r="Q547" s="55">
        <f t="shared" si="70"/>
        <v>0.21841909767779497</v>
      </c>
      <c r="R547" s="49">
        <f t="shared" si="71"/>
        <v>3.1736101022606089</v>
      </c>
      <c r="S547" s="52">
        <f>IF(K547=0,C575,(1/$C$59)*LN(1+$C$59/$C$58/(RodR+ABS(Calculations!K547-RodR))))</f>
        <v>6.8823544997607566E-2</v>
      </c>
      <c r="T547" s="53">
        <f t="shared" si="72"/>
        <v>7.2109983387350529E-2</v>
      </c>
      <c r="U547" s="49">
        <f t="shared" si="73"/>
        <v>22.708333333333336</v>
      </c>
      <c r="V547" s="49">
        <f t="shared" si="74"/>
        <v>1.0101994803367265</v>
      </c>
      <c r="W547" s="49">
        <f t="shared" si="75"/>
        <v>1.0101994803367265</v>
      </c>
    </row>
    <row r="548" spans="11:23">
      <c r="K548" s="51">
        <v>54.6</v>
      </c>
      <c r="L548" s="22">
        <f t="shared" si="69"/>
        <v>8.874848022601471</v>
      </c>
      <c r="M548" s="22">
        <f t="shared" si="76"/>
        <v>0.16088409656440739</v>
      </c>
      <c r="Q548" s="55">
        <f t="shared" si="70"/>
        <v>0.21803019720205544</v>
      </c>
      <c r="R548" s="49">
        <f t="shared" si="71"/>
        <v>3.1736101022606089</v>
      </c>
      <c r="S548" s="52">
        <f>IF(K548=0,C576,(1/$C$59)*LN(1+$C$59/$C$58/(RodR+ABS(Calculations!K548-RodR))))</f>
        <v>6.8701003014437517E-2</v>
      </c>
      <c r="T548" s="53">
        <f t="shared" si="72"/>
        <v>7.1975491596252314E-2</v>
      </c>
      <c r="U548" s="49">
        <f t="shared" si="73"/>
        <v>22.75</v>
      </c>
      <c r="V548" s="49">
        <f t="shared" si="74"/>
        <v>1.0101994803367265</v>
      </c>
      <c r="W548" s="49">
        <f t="shared" si="75"/>
        <v>1.0101994803367265</v>
      </c>
    </row>
    <row r="549" spans="11:23">
      <c r="K549" s="51">
        <v>54.7</v>
      </c>
      <c r="L549" s="22">
        <f t="shared" si="69"/>
        <v>8.8590742421298216</v>
      </c>
      <c r="M549" s="22">
        <f t="shared" si="76"/>
        <v>0.16030738278384149</v>
      </c>
      <c r="Q549" s="55">
        <f t="shared" si="70"/>
        <v>0.21764267952760094</v>
      </c>
      <c r="R549" s="49">
        <f t="shared" si="71"/>
        <v>3.1736101022606089</v>
      </c>
      <c r="S549" s="52">
        <f>IF(K549=0,C577,(1/$C$59)*LN(1+$C$59/$C$58/(RodR+ABS(Calculations!K549-RodR))))</f>
        <v>6.8578896749972806E-2</v>
      </c>
      <c r="T549" s="53">
        <f t="shared" si="72"/>
        <v>7.1841500605081973E-2</v>
      </c>
      <c r="U549" s="49">
        <f t="shared" si="73"/>
        <v>22.791666666666668</v>
      </c>
      <c r="V549" s="49">
        <f t="shared" si="74"/>
        <v>1.0101994803367265</v>
      </c>
      <c r="W549" s="49">
        <f t="shared" si="75"/>
        <v>1.0101994803367265</v>
      </c>
    </row>
    <row r="550" spans="11:23">
      <c r="K550" s="51">
        <v>54.8</v>
      </c>
      <c r="L550" s="22">
        <f t="shared" si="69"/>
        <v>8.8433564483820977</v>
      </c>
      <c r="M550" s="22">
        <f t="shared" si="76"/>
        <v>0.15973376535324135</v>
      </c>
      <c r="Q550" s="55">
        <f t="shared" si="70"/>
        <v>0.21725653729038516</v>
      </c>
      <c r="R550" s="49">
        <f t="shared" si="71"/>
        <v>3.1736101022606089</v>
      </c>
      <c r="S550" s="52">
        <f>IF(K550=0,C578,(1/$C$59)*LN(1+$C$59/$C$58/(RodR+ABS(Calculations!K550-RodR))))</f>
        <v>6.8457223883812993E-2</v>
      </c>
      <c r="T550" s="53">
        <f t="shared" si="72"/>
        <v>7.1708007621531553E-2</v>
      </c>
      <c r="U550" s="49">
        <f t="shared" si="73"/>
        <v>22.833333333333332</v>
      </c>
      <c r="V550" s="49">
        <f t="shared" si="74"/>
        <v>1.0101994803367265</v>
      </c>
      <c r="W550" s="49">
        <f t="shared" si="75"/>
        <v>1.0101994803367265</v>
      </c>
    </row>
    <row r="551" spans="11:23">
      <c r="K551" s="51">
        <v>54.9</v>
      </c>
      <c r="L551" s="22">
        <f t="shared" si="69"/>
        <v>8.8276943437324569</v>
      </c>
      <c r="M551" s="22">
        <f t="shared" si="76"/>
        <v>0.15916322214008183</v>
      </c>
      <c r="Q551" s="55">
        <f t="shared" si="70"/>
        <v>0.21687176317857343</v>
      </c>
      <c r="R551" s="49">
        <f t="shared" si="71"/>
        <v>3.1736101022606089</v>
      </c>
      <c r="S551" s="52">
        <f>IF(K551=0,C579,(1/$C$59)*LN(1+$C$59/$C$58/(RodR+ABS(Calculations!K551-RodR))))</f>
        <v>6.8335982112009447E-2</v>
      </c>
      <c r="T551" s="53">
        <f t="shared" si="72"/>
        <v>7.1575009874015924E-2</v>
      </c>
      <c r="U551" s="49">
        <f t="shared" si="73"/>
        <v>22.875</v>
      </c>
      <c r="V551" s="49">
        <f t="shared" si="74"/>
        <v>1.0101994803367265</v>
      </c>
      <c r="W551" s="49">
        <f t="shared" si="75"/>
        <v>1.0101994803367265</v>
      </c>
    </row>
    <row r="552" spans="11:23">
      <c r="K552" s="51">
        <v>55</v>
      </c>
      <c r="L552" s="22">
        <f t="shared" si="69"/>
        <v>8.812087632661413</v>
      </c>
      <c r="M552" s="22">
        <f t="shared" si="76"/>
        <v>0.15859573120937576</v>
      </c>
      <c r="Q552" s="55">
        <f t="shared" si="70"/>
        <v>0.21648834993207847</v>
      </c>
      <c r="R552" s="49">
        <f t="shared" si="71"/>
        <v>3.1736101022606089</v>
      </c>
      <c r="S552" s="52">
        <f>IF(K552=0,C580,(1/$C$59)*LN(1+$C$59/$C$58/(RodR+ABS(Calculations!K552-RodR))))</f>
        <v>6.8215169146919039E-2</v>
      </c>
      <c r="T552" s="53">
        <f t="shared" si="72"/>
        <v>7.144250461147901E-2</v>
      </c>
      <c r="U552" s="49">
        <f t="shared" si="73"/>
        <v>22.916666666666668</v>
      </c>
      <c r="V552" s="49">
        <f t="shared" si="74"/>
        <v>1.0101994803367265</v>
      </c>
      <c r="W552" s="49">
        <f t="shared" si="75"/>
        <v>1.0101994803367265</v>
      </c>
    </row>
    <row r="553" spans="11:23">
      <c r="K553" s="51">
        <v>55.1</v>
      </c>
      <c r="L553" s="22">
        <f t="shared" si="69"/>
        <v>8.7965360217372535</v>
      </c>
      <c r="M553" s="22">
        <f t="shared" si="76"/>
        <v>0.15803127082146062</v>
      </c>
      <c r="Q553" s="55">
        <f t="shared" si="70"/>
        <v>0.2161062903421036</v>
      </c>
      <c r="R553" s="49">
        <f t="shared" si="71"/>
        <v>3.1736101022606089</v>
      </c>
      <c r="S553" s="52">
        <f>IF(K553=0,C581,(1/$C$59)*LN(1+$C$59/$C$58/(RodR+ABS(Calculations!K553-RodR))))</f>
        <v>6.8094782717060279E-2</v>
      </c>
      <c r="T553" s="53">
        <f t="shared" si="72"/>
        <v>7.1310489103207517E-2</v>
      </c>
      <c r="U553" s="49">
        <f t="shared" si="73"/>
        <v>22.958333333333336</v>
      </c>
      <c r="V553" s="49">
        <f t="shared" si="74"/>
        <v>1.0101994803367265</v>
      </c>
      <c r="W553" s="49">
        <f t="shared" si="75"/>
        <v>1.0101994803367265</v>
      </c>
    </row>
    <row r="554" spans="11:23">
      <c r="K554" s="51">
        <v>55.2</v>
      </c>
      <c r="L554" s="22">
        <f t="shared" si="69"/>
        <v>8.7810392195977744</v>
      </c>
      <c r="M554" s="22">
        <f t="shared" si="76"/>
        <v>0.15746981942981009</v>
      </c>
      <c r="Q554" s="55">
        <f t="shared" si="70"/>
        <v>0.21572557725069438</v>
      </c>
      <c r="R554" s="49">
        <f t="shared" si="71"/>
        <v>3.1736101022606089</v>
      </c>
      <c r="S554" s="52">
        <f>IF(K554=0,C582,(1/$C$59)*LN(1+$C$59/$C$58/(RodR+ABS(Calculations!K554-RodR))))</f>
        <v>6.7974820566971947E-2</v>
      </c>
      <c r="T554" s="53">
        <f t="shared" si="72"/>
        <v>7.1178960638640085E-2</v>
      </c>
      <c r="U554" s="49">
        <f t="shared" si="73"/>
        <v>23.000000000000004</v>
      </c>
      <c r="V554" s="49">
        <f t="shared" si="74"/>
        <v>1.0101994803367265</v>
      </c>
      <c r="W554" s="49">
        <f t="shared" si="75"/>
        <v>1.0101994803367265</v>
      </c>
    </row>
    <row r="555" spans="11:23">
      <c r="K555" s="51">
        <v>55.3</v>
      </c>
      <c r="L555" s="22">
        <f t="shared" si="69"/>
        <v>8.7655969369317752</v>
      </c>
      <c r="M555" s="22">
        <f t="shared" si="76"/>
        <v>0.15691135567927539</v>
      </c>
      <c r="Q555" s="55">
        <f t="shared" si="70"/>
        <v>0.21534620355028355</v>
      </c>
      <c r="R555" s="49">
        <f t="shared" si="71"/>
        <v>3.1736101022606089</v>
      </c>
      <c r="S555" s="52">
        <f>IF(K555=0,C583,(1/$C$59)*LN(1+$C$59/$C$58/(RodR+ABS(Calculations!K555-RodR))))</f>
        <v>6.7855280457069789E-2</v>
      </c>
      <c r="T555" s="53">
        <f t="shared" si="72"/>
        <v>7.1047916527183189E-2</v>
      </c>
      <c r="U555" s="49">
        <f t="shared" si="73"/>
        <v>23.041666666666668</v>
      </c>
      <c r="V555" s="49">
        <f t="shared" si="74"/>
        <v>1.0101994803367265</v>
      </c>
      <c r="W555" s="49">
        <f t="shared" si="75"/>
        <v>1.0101994803367265</v>
      </c>
    </row>
    <row r="556" spans="11:23">
      <c r="K556" s="51">
        <v>55.4</v>
      </c>
      <c r="L556" s="22">
        <f t="shared" si="69"/>
        <v>8.7502088864612819</v>
      </c>
      <c r="M556" s="22">
        <f t="shared" si="76"/>
        <v>0.15635585840381161</v>
      </c>
      <c r="Q556" s="55">
        <f t="shared" si="70"/>
        <v>0.21496816218325479</v>
      </c>
      <c r="R556" s="49">
        <f t="shared" si="71"/>
        <v>3.1736101022606089</v>
      </c>
      <c r="S556" s="52">
        <f>IF(K556=0,C584,(1/$C$59)*LN(1+$C$59/$C$58/(RodR+ABS(Calculations!K556-RodR))))</f>
        <v>6.7736160163509002E-2</v>
      </c>
      <c r="T556" s="53">
        <f t="shared" si="72"/>
        <v>7.0917354098027297E-2</v>
      </c>
      <c r="U556" s="49">
        <f t="shared" si="73"/>
        <v>23.083333333333332</v>
      </c>
      <c r="V556" s="49">
        <f t="shared" si="74"/>
        <v>1.0101994803367265</v>
      </c>
      <c r="W556" s="49">
        <f t="shared" si="75"/>
        <v>1.0101994803367265</v>
      </c>
    </row>
    <row r="557" spans="11:23">
      <c r="K557" s="51">
        <v>55.5</v>
      </c>
      <c r="L557" s="22">
        <f t="shared" si="69"/>
        <v>8.7348747829236864</v>
      </c>
      <c r="M557" s="22">
        <f t="shared" si="76"/>
        <v>0.15580330662446151</v>
      </c>
      <c r="Q557" s="55">
        <f t="shared" si="70"/>
        <v>0.21459144614150349</v>
      </c>
      <c r="R557" s="49">
        <f t="shared" si="71"/>
        <v>3.1736101022606089</v>
      </c>
      <c r="S557" s="52">
        <f>IF(K557=0,C585,(1/$C$59)*LN(1+$C$59/$C$58/(RodR+ABS(Calculations!K557-RodR))))</f>
        <v>6.7617457478045859E-2</v>
      </c>
      <c r="T557" s="53">
        <f t="shared" si="72"/>
        <v>7.0787270699965349E-2</v>
      </c>
      <c r="U557" s="49">
        <f t="shared" si="73"/>
        <v>23.125</v>
      </c>
      <c r="V557" s="49">
        <f t="shared" si="74"/>
        <v>1.0101994803367265</v>
      </c>
      <c r="W557" s="49">
        <f t="shared" si="75"/>
        <v>1.0101994803367265</v>
      </c>
    </row>
    <row r="558" spans="11:23">
      <c r="K558" s="51">
        <v>55.6</v>
      </c>
      <c r="L558" s="22">
        <f t="shared" si="69"/>
        <v>8.7195943430539238</v>
      </c>
      <c r="M558" s="22">
        <f t="shared" si="76"/>
        <v>0.15525367954754721</v>
      </c>
      <c r="Q558" s="55">
        <f t="shared" si="70"/>
        <v>0.2142160484659992</v>
      </c>
      <c r="R558" s="49">
        <f t="shared" si="71"/>
        <v>3.1736101022606089</v>
      </c>
      <c r="S558" s="52">
        <f>IF(K558=0,C586,(1/$C$59)*LN(1+$C$59/$C$58/(RodR+ABS(Calculations!K558-RodR))))</f>
        <v>6.749917020789982E-2</v>
      </c>
      <c r="T558" s="53">
        <f t="shared" si="72"/>
        <v>7.0657663701213666E-2</v>
      </c>
      <c r="U558" s="49">
        <f t="shared" si="73"/>
        <v>23.166666666666668</v>
      </c>
      <c r="V558" s="49">
        <f t="shared" si="74"/>
        <v>1.0101994803367265</v>
      </c>
      <c r="W558" s="49">
        <f t="shared" si="75"/>
        <v>1.0101994803367265</v>
      </c>
    </row>
    <row r="559" spans="11:23">
      <c r="K559" s="51">
        <v>55.7</v>
      </c>
      <c r="L559" s="22">
        <f t="shared" si="69"/>
        <v>8.7043672855672565</v>
      </c>
      <c r="M559" s="22">
        <f t="shared" si="76"/>
        <v>0.15470695656256517</v>
      </c>
      <c r="Q559" s="55">
        <f t="shared" si="70"/>
        <v>0.21384196224636251</v>
      </c>
      <c r="R559" s="49">
        <f t="shared" si="71"/>
        <v>3.1736101022606089</v>
      </c>
      <c r="S559" s="52">
        <f>IF(K559=0,C587,(1/$C$59)*LN(1+$C$59/$C$58/(RodR+ABS(Calculations!K559-RodR))))</f>
        <v>6.7381296175620234E-2</v>
      </c>
      <c r="T559" s="53">
        <f t="shared" si="72"/>
        <v>7.0528530489232438E-2</v>
      </c>
      <c r="U559" s="49">
        <f t="shared" si="73"/>
        <v>23.208333333333336</v>
      </c>
      <c r="V559" s="49">
        <f t="shared" si="74"/>
        <v>1.0101994803367265</v>
      </c>
      <c r="W559" s="49">
        <f t="shared" si="75"/>
        <v>1.0101994803367265</v>
      </c>
    </row>
    <row r="560" spans="11:23">
      <c r="K560" s="51">
        <v>55.8</v>
      </c>
      <c r="L560" s="22">
        <f t="shared" si="69"/>
        <v>8.6891933311417766</v>
      </c>
      <c r="M560" s="22">
        <f t="shared" si="76"/>
        <v>0.15416311724032106</v>
      </c>
      <c r="Q560" s="55">
        <f t="shared" si="70"/>
        <v>0.21346918062043529</v>
      </c>
      <c r="R560" s="49">
        <f t="shared" si="71"/>
        <v>3.1736101022606089</v>
      </c>
      <c r="S560" s="52">
        <f>IF(K560=0,C588,(1/$C$59)*LN(1+$C$59/$C$58/(RodR+ABS(Calculations!K560-RodR))))</f>
        <v>6.7263833218950894E-2</v>
      </c>
      <c r="T560" s="53">
        <f t="shared" si="72"/>
        <v>7.0399868470553892E-2</v>
      </c>
      <c r="U560" s="49">
        <f t="shared" si="73"/>
        <v>23.25</v>
      </c>
      <c r="V560" s="49">
        <f t="shared" si="74"/>
        <v>1.0101994803367265</v>
      </c>
      <c r="W560" s="49">
        <f t="shared" si="75"/>
        <v>1.0101994803367265</v>
      </c>
    </row>
    <row r="561" spans="11:23">
      <c r="K561" s="51">
        <v>55.9</v>
      </c>
      <c r="L561" s="22">
        <f t="shared" si="69"/>
        <v>8.674072202401435</v>
      </c>
      <c r="M561" s="22">
        <f t="shared" si="76"/>
        <v>0.15362214133102192</v>
      </c>
      <c r="Q561" s="55">
        <f t="shared" si="70"/>
        <v>0.21309769677386373</v>
      </c>
      <c r="R561" s="49">
        <f t="shared" si="71"/>
        <v>3.1736101022606089</v>
      </c>
      <c r="S561" s="52">
        <f>IF(K561=0,C589,(1/$C$59)*LN(1+$C$59/$C$58/(RodR+ABS(Calculations!K561-RodR))))</f>
        <v>6.7146779190698669E-2</v>
      </c>
      <c r="T561" s="53">
        <f t="shared" si="72"/>
        <v>7.0271675070604792E-2</v>
      </c>
      <c r="U561" s="49">
        <f t="shared" si="73"/>
        <v>23.291666666666668</v>
      </c>
      <c r="V561" s="49">
        <f t="shared" si="74"/>
        <v>1.0101994803367265</v>
      </c>
      <c r="W561" s="49">
        <f t="shared" si="75"/>
        <v>1.0101994803367265</v>
      </c>
    </row>
    <row r="562" spans="11:23">
      <c r="K562" s="51">
        <v>56</v>
      </c>
      <c r="L562" s="22">
        <f t="shared" si="69"/>
        <v>8.6590036238991406</v>
      </c>
      <c r="M562" s="22">
        <f t="shared" si="76"/>
        <v>0.15308400876227246</v>
      </c>
      <c r="Q562" s="55">
        <f t="shared" si="70"/>
        <v>0.21272750393968298</v>
      </c>
      <c r="R562" s="49">
        <f t="shared" si="71"/>
        <v>3.1736101022606089</v>
      </c>
      <c r="S562" s="52">
        <f>IF(K562=0,C590,(1/$C$59)*LN(1+$C$59/$C$58/(RodR+ABS(Calculations!K562-RodR))))</f>
        <v>6.7030131958602621E-2</v>
      </c>
      <c r="T562" s="53">
        <f t="shared" si="72"/>
        <v>7.0143947733536202E-2</v>
      </c>
      <c r="U562" s="49">
        <f t="shared" si="73"/>
        <v>23.333333333333336</v>
      </c>
      <c r="V562" s="49">
        <f t="shared" si="74"/>
        <v>1.0101994803367265</v>
      </c>
      <c r="W562" s="49">
        <f t="shared" si="75"/>
        <v>1.0101994803367265</v>
      </c>
    </row>
    <row r="563" spans="11:23">
      <c r="K563" s="51">
        <v>56.1</v>
      </c>
      <c r="L563" s="22">
        <f t="shared" si="69"/>
        <v>8.6439873220999317</v>
      </c>
      <c r="M563" s="22">
        <f t="shared" si="76"/>
        <v>0.15254869963732176</v>
      </c>
      <c r="Q563" s="55">
        <f t="shared" si="70"/>
        <v>0.21235859539790414</v>
      </c>
      <c r="R563" s="49">
        <f t="shared" si="71"/>
        <v>3.1736101022606089</v>
      </c>
      <c r="S563" s="52">
        <f>IF(K563=0,C591,(1/$C$59)*LN(1+$C$59/$C$58/(RodR+ABS(Calculations!K563-RodR))))</f>
        <v>6.6913889405203875E-2</v>
      </c>
      <c r="T563" s="53">
        <f t="shared" si="72"/>
        <v>7.0016683922054165E-2</v>
      </c>
      <c r="U563" s="49">
        <f t="shared" si="73"/>
        <v>23.375</v>
      </c>
      <c r="V563" s="49">
        <f t="shared" si="74"/>
        <v>1.0101994803367265</v>
      </c>
      <c r="W563" s="49">
        <f t="shared" si="75"/>
        <v>1.0101994803367265</v>
      </c>
    </row>
    <row r="564" spans="11:23">
      <c r="K564" s="51">
        <v>56.2</v>
      </c>
      <c r="L564" s="22">
        <f t="shared" si="69"/>
        <v>8.6290230253644342</v>
      </c>
      <c r="M564" s="22">
        <f t="shared" si="76"/>
        <v>0.15201619423334023</v>
      </c>
      <c r="Q564" s="55">
        <f t="shared" si="70"/>
        <v>0.21199096447510729</v>
      </c>
      <c r="R564" s="49">
        <f t="shared" si="71"/>
        <v>3.1736101022606089</v>
      </c>
      <c r="S564" s="52">
        <f>IF(K564=0,C592,(1/$C$59)*LN(1+$C$59/$C$58/(RodR+ABS(Calculations!K564-RodR))))</f>
        <v>6.679804942771736E-2</v>
      </c>
      <c r="T564" s="53">
        <f t="shared" si="72"/>
        <v>6.9889881117250668E-2</v>
      </c>
      <c r="U564" s="49">
        <f t="shared" si="73"/>
        <v>23.416666666666668</v>
      </c>
      <c r="V564" s="49">
        <f t="shared" si="74"/>
        <v>1.0101994803367265</v>
      </c>
      <c r="W564" s="49">
        <f t="shared" si="75"/>
        <v>1.0101994803367265</v>
      </c>
    </row>
    <row r="565" spans="11:23">
      <c r="K565" s="51">
        <v>56.3</v>
      </c>
      <c r="L565" s="22">
        <f t="shared" si="69"/>
        <v>8.6141104639324997</v>
      </c>
      <c r="M565" s="22">
        <f t="shared" si="76"/>
        <v>0.15148647299927553</v>
      </c>
      <c r="Q565" s="55">
        <f t="shared" si="70"/>
        <v>0.21162460454404006</v>
      </c>
      <c r="R565" s="49">
        <f t="shared" si="71"/>
        <v>3.1736101022606089</v>
      </c>
      <c r="S565" s="52">
        <f>IF(K565=0,C593,(1/$C$59)*LN(1+$C$59/$C$58/(RodR+ABS(Calculations!K565-RodR))))</f>
        <v>6.6682609937905341E-2</v>
      </c>
      <c r="T565" s="53">
        <f t="shared" si="72"/>
        <v>6.9763536818437236E-2</v>
      </c>
      <c r="U565" s="49">
        <f t="shared" si="73"/>
        <v>23.458333333333332</v>
      </c>
      <c r="V565" s="49">
        <f t="shared" si="74"/>
        <v>1.0101994803367265</v>
      </c>
      <c r="W565" s="49">
        <f t="shared" si="75"/>
        <v>1.0101994803367265</v>
      </c>
    </row>
    <row r="566" spans="11:23">
      <c r="K566" s="51">
        <v>56.4</v>
      </c>
      <c r="L566" s="22">
        <f t="shared" si="69"/>
        <v>8.599249369906941</v>
      </c>
      <c r="M566" s="22">
        <f t="shared" si="76"/>
        <v>0.15095951655434092</v>
      </c>
      <c r="Q566" s="55">
        <f t="shared" si="70"/>
        <v>0.21125950902321772</v>
      </c>
      <c r="R566" s="49">
        <f t="shared" si="71"/>
        <v>3.1736101022606089</v>
      </c>
      <c r="S566" s="52">
        <f>IF(K566=0,C594,(1/$C$59)*LN(1+$C$59/$C$58/(RodR+ABS(Calculations!K566-RodR))))</f>
        <v>6.6567568861951407E-2</v>
      </c>
      <c r="T566" s="53">
        <f t="shared" si="72"/>
        <v>6.9637648542982003E-2</v>
      </c>
      <c r="U566" s="49">
        <f t="shared" si="73"/>
        <v>23.5</v>
      </c>
      <c r="V566" s="49">
        <f t="shared" si="74"/>
        <v>1.0101994803367265</v>
      </c>
      <c r="W566" s="49">
        <f t="shared" si="75"/>
        <v>1.0101994803367265</v>
      </c>
    </row>
    <row r="567" spans="11:23">
      <c r="K567" s="51">
        <v>56.5</v>
      </c>
      <c r="L567" s="22">
        <f t="shared" si="69"/>
        <v>8.5844394772375594</v>
      </c>
      <c r="M567" s="22">
        <f t="shared" si="76"/>
        <v>0.15043530568612695</v>
      </c>
      <c r="Q567" s="55">
        <f t="shared" si="70"/>
        <v>0.21089567137653087</v>
      </c>
      <c r="R567" s="49">
        <f t="shared" si="71"/>
        <v>3.1736101022606089</v>
      </c>
      <c r="S567" s="52">
        <f>IF(K567=0,C595,(1/$C$59)*LN(1+$C$59/$C$58/(RodR+ABS(Calculations!K567-RodR))))</f>
        <v>6.6452924140336836E-2</v>
      </c>
      <c r="T567" s="53">
        <f t="shared" si="72"/>
        <v>6.9512213826145017E-2</v>
      </c>
      <c r="U567" s="49">
        <f t="shared" si="73"/>
        <v>23.541666666666668</v>
      </c>
      <c r="V567" s="49">
        <f t="shared" si="74"/>
        <v>1.0101994803367265</v>
      </c>
      <c r="W567" s="49">
        <f t="shared" si="75"/>
        <v>1.0101994803367265</v>
      </c>
    </row>
    <row r="568" spans="11:23">
      <c r="K568" s="51">
        <v>56.6</v>
      </c>
      <c r="L568" s="22">
        <f t="shared" si="69"/>
        <v>8.5696805217050471</v>
      </c>
      <c r="M568" s="22">
        <f t="shared" si="76"/>
        <v>0.14991382134887665</v>
      </c>
      <c r="Q568" s="55">
        <f t="shared" si="70"/>
        <v>0.21053308511285007</v>
      </c>
      <c r="R568" s="49">
        <f t="shared" si="71"/>
        <v>3.1736101022606089</v>
      </c>
      <c r="S568" s="52">
        <f>IF(K568=0,C596,(1/$C$59)*LN(1+$C$59/$C$58/(RodR+ABS(Calculations!K568-RodR))))</f>
        <v>6.6338673727716041E-2</v>
      </c>
      <c r="T568" s="53">
        <f t="shared" si="72"/>
        <v>6.9387230220918694E-2</v>
      </c>
      <c r="U568" s="49">
        <f t="shared" si="73"/>
        <v>23.583333333333336</v>
      </c>
      <c r="V568" s="49">
        <f t="shared" si="74"/>
        <v>1.0101994803367265</v>
      </c>
      <c r="W568" s="49">
        <f t="shared" si="75"/>
        <v>1.0101994803367265</v>
      </c>
    </row>
    <row r="569" spans="11:23">
      <c r="K569" s="51">
        <v>56.7</v>
      </c>
      <c r="L569" s="22">
        <f t="shared" si="69"/>
        <v>8.5549722409055118</v>
      </c>
      <c r="M569" s="22">
        <f t="shared" si="76"/>
        <v>0.14939504466174469</v>
      </c>
      <c r="Q569" s="55">
        <f t="shared" si="70"/>
        <v>0.21017174378564549</v>
      </c>
      <c r="R569" s="49">
        <f t="shared" si="71"/>
        <v>3.1736101022606089</v>
      </c>
      <c r="S569" s="52">
        <f>IF(K569=0,C597,(1/$C$59)*LN(1+$C$59/$C$58/(RodR+ABS(Calculations!K569-RodR))))</f>
        <v>6.6224815592796693E-2</v>
      </c>
      <c r="T569" s="53">
        <f t="shared" si="72"/>
        <v>6.9262695297868021E-2</v>
      </c>
      <c r="U569" s="49">
        <f t="shared" si="73"/>
        <v>23.625000000000004</v>
      </c>
      <c r="V569" s="49">
        <f t="shared" si="74"/>
        <v>1.0101994803367265</v>
      </c>
      <c r="W569" s="49">
        <f t="shared" si="75"/>
        <v>1.0101994803367265</v>
      </c>
    </row>
    <row r="570" spans="11:23">
      <c r="K570" s="51">
        <v>56.8</v>
      </c>
      <c r="L570" s="22">
        <f t="shared" si="69"/>
        <v>8.5403143742347165</v>
      </c>
      <c r="M570" s="22">
        <f t="shared" si="76"/>
        <v>0.1488789569070601</v>
      </c>
      <c r="Q570" s="55">
        <f t="shared" si="70"/>
        <v>0.2098116409925998</v>
      </c>
      <c r="R570" s="49">
        <f t="shared" si="71"/>
        <v>3.1736101022606089</v>
      </c>
      <c r="S570" s="52">
        <f>IF(K570=0,C598,(1/$C$59)*LN(1+$C$59/$C$58/(RodR+ABS(Calculations!K570-RodR))))</f>
        <v>6.6111347718217778E-2</v>
      </c>
      <c r="T570" s="53">
        <f t="shared" si="72"/>
        <v>6.9138606644973705E-2</v>
      </c>
      <c r="U570" s="49">
        <f t="shared" si="73"/>
        <v>23.666666666666668</v>
      </c>
      <c r="V570" s="49">
        <f t="shared" si="74"/>
        <v>1.0101994803367265</v>
      </c>
      <c r="W570" s="49">
        <f t="shared" si="75"/>
        <v>1.0101994803367265</v>
      </c>
    </row>
    <row r="571" spans="11:23">
      <c r="K571" s="51">
        <v>56.9</v>
      </c>
      <c r="L571" s="22">
        <f t="shared" si="69"/>
        <v>8.5257066628728513</v>
      </c>
      <c r="M571" s="22">
        <f t="shared" si="76"/>
        <v>0.14836553952858367</v>
      </c>
      <c r="Q571" s="55">
        <f t="shared" si="70"/>
        <v>0.20945277037523405</v>
      </c>
      <c r="R571" s="49">
        <f t="shared" si="71"/>
        <v>3.1736101022606089</v>
      </c>
      <c r="S571" s="52">
        <f>IF(K571=0,C599,(1/$C$59)*LN(1+$C$59/$C$58/(RodR+ABS(Calculations!K571-RodR))))</f>
        <v>6.5998268100431676E-2</v>
      </c>
      <c r="T571" s="53">
        <f t="shared" si="72"/>
        <v>6.9014961867474398E-2</v>
      </c>
      <c r="U571" s="49">
        <f t="shared" si="73"/>
        <v>23.708333333333332</v>
      </c>
      <c r="V571" s="49">
        <f t="shared" si="74"/>
        <v>1.0101994803367265</v>
      </c>
      <c r="W571" s="49">
        <f t="shared" si="75"/>
        <v>1.0101994803367265</v>
      </c>
    </row>
    <row r="572" spans="11:23">
      <c r="K572" s="51">
        <v>57</v>
      </c>
      <c r="L572" s="22">
        <f t="shared" si="69"/>
        <v>8.5111488497690377</v>
      </c>
      <c r="M572" s="22">
        <f t="shared" si="76"/>
        <v>0.14785477413010284</v>
      </c>
      <c r="Q572" s="55">
        <f t="shared" si="70"/>
        <v>0.209095125618527</v>
      </c>
      <c r="R572" s="49">
        <f t="shared" si="71"/>
        <v>3.1736101022606089</v>
      </c>
      <c r="S572" s="52">
        <f>IF(K572=0,C600,(1/$C$59)*LN(1+$C$59/$C$58/(RodR+ABS(Calculations!K572-RodR))))</f>
        <v>6.588557474958423E-2</v>
      </c>
      <c r="T572" s="53">
        <f t="shared" si="72"/>
        <v>6.8891758587716609E-2</v>
      </c>
      <c r="U572" s="49">
        <f t="shared" si="73"/>
        <v>23.75</v>
      </c>
      <c r="V572" s="49">
        <f t="shared" si="74"/>
        <v>1.0101994803367265</v>
      </c>
      <c r="W572" s="49">
        <f t="shared" si="75"/>
        <v>1.0101994803367265</v>
      </c>
    </row>
    <row r="573" spans="11:23">
      <c r="K573" s="51">
        <v>57.1</v>
      </c>
      <c r="L573" s="22">
        <f t="shared" si="69"/>
        <v>8.4966406796265019</v>
      </c>
      <c r="M573" s="22">
        <f t="shared" si="76"/>
        <v>0.14734664247342977</v>
      </c>
      <c r="Q573" s="55">
        <f t="shared" si="70"/>
        <v>0.2087387004505509</v>
      </c>
      <c r="R573" s="49">
        <f t="shared" si="71"/>
        <v>3.1736101022606089</v>
      </c>
      <c r="S573" s="52">
        <f>IF(K573=0,C601,(1/$C$59)*LN(1+$C$59/$C$58/(RodR+ABS(Calculations!K573-RodR))))</f>
        <v>6.5773265689399993E-2</v>
      </c>
      <c r="T573" s="53">
        <f t="shared" si="72"/>
        <v>6.8768994444997802E-2</v>
      </c>
      <c r="U573" s="49">
        <f t="shared" si="73"/>
        <v>23.791666666666668</v>
      </c>
      <c r="V573" s="49">
        <f t="shared" si="74"/>
        <v>1.0101994803367265</v>
      </c>
      <c r="W573" s="49">
        <f t="shared" si="75"/>
        <v>1.0101994803367265</v>
      </c>
    </row>
    <row r="574" spans="11:23">
      <c r="K574" s="51">
        <v>57.2</v>
      </c>
      <c r="L574" s="22">
        <f t="shared" si="69"/>
        <v>8.4821818988874345</v>
      </c>
      <c r="M574" s="22">
        <f t="shared" si="76"/>
        <v>0.14684112647699976</v>
      </c>
      <c r="Q574" s="55">
        <f t="shared" si="70"/>
        <v>0.20838348864209946</v>
      </c>
      <c r="R574" s="49">
        <f t="shared" si="71"/>
        <v>3.1736101022606089</v>
      </c>
      <c r="S574" s="52">
        <f>IF(K574=0,C602,(1/$C$59)*LN(1+$C$59/$C$58/(RodR+ABS(Calculations!K574-RodR))))</f>
        <v>6.5661338957064969E-2</v>
      </c>
      <c r="T574" s="53">
        <f t="shared" si="72"/>
        <v>6.8646667095418168E-2</v>
      </c>
      <c r="U574" s="49">
        <f t="shared" si="73"/>
        <v>23.833333333333336</v>
      </c>
      <c r="V574" s="49">
        <f t="shared" si="74"/>
        <v>1.0101994803367265</v>
      </c>
      <c r="W574" s="49">
        <f t="shared" si="75"/>
        <v>1.0101994803367265</v>
      </c>
    </row>
    <row r="575" spans="11:23">
      <c r="K575" s="51">
        <v>57.3</v>
      </c>
      <c r="L575" s="22">
        <f t="shared" si="69"/>
        <v>8.4677722557183248</v>
      </c>
      <c r="M575" s="22">
        <f t="shared" si="76"/>
        <v>0.14633820821417487</v>
      </c>
      <c r="Q575" s="55">
        <f t="shared" si="70"/>
        <v>0.20802948400632751</v>
      </c>
      <c r="R575" s="49">
        <f t="shared" si="71"/>
        <v>3.1736101022606089</v>
      </c>
      <c r="S575" s="52">
        <f>IF(K575=0,C603,(1/$C$59)*LN(1+$C$59/$C$58/(RodR+ABS(Calculations!K575-RodR))))</f>
        <v>6.5549792603113111E-2</v>
      </c>
      <c r="T575" s="53">
        <f t="shared" si="72"/>
        <v>6.8524774211730907E-2</v>
      </c>
      <c r="U575" s="49">
        <f t="shared" si="73"/>
        <v>23.875</v>
      </c>
      <c r="V575" s="49">
        <f t="shared" si="74"/>
        <v>1.0101994803367265</v>
      </c>
      <c r="W575" s="49">
        <f t="shared" si="75"/>
        <v>1.0101994803367265</v>
      </c>
    </row>
    <row r="576" spans="11:23">
      <c r="K576" s="51">
        <v>57.4</v>
      </c>
      <c r="L576" s="22">
        <f t="shared" si="69"/>
        <v>8.4534114999952958</v>
      </c>
      <c r="M576" s="22">
        <f t="shared" si="76"/>
        <v>0.14583786991164516</v>
      </c>
      <c r="Q576" s="55">
        <f t="shared" si="70"/>
        <v>0.20767668039839096</v>
      </c>
      <c r="R576" s="49">
        <f t="shared" si="71"/>
        <v>3.1736101022606089</v>
      </c>
      <c r="S576" s="52">
        <f>IF(K576=0,C604,(1/$C$59)*LN(1+$C$59/$C$58/(RodR+ABS(Calculations!K576-RodR))))</f>
        <v>6.5438624691312841E-2</v>
      </c>
      <c r="T576" s="53">
        <f t="shared" si="72"/>
        <v>6.8403313483193784E-2</v>
      </c>
      <c r="U576" s="49">
        <f t="shared" si="73"/>
        <v>23.916666666666668</v>
      </c>
      <c r="V576" s="49">
        <f t="shared" si="74"/>
        <v>1.0101994803367265</v>
      </c>
      <c r="W576" s="49">
        <f t="shared" si="75"/>
        <v>1.0101994803367265</v>
      </c>
    </row>
    <row r="577" spans="11:23">
      <c r="K577" s="51">
        <v>57.5</v>
      </c>
      <c r="L577" s="22">
        <f t="shared" si="69"/>
        <v>8.4390993832895358</v>
      </c>
      <c r="M577" s="22">
        <f t="shared" si="76"/>
        <v>0.14534009394802361</v>
      </c>
      <c r="Q577" s="55">
        <f t="shared" si="70"/>
        <v>0.20732507171508854</v>
      </c>
      <c r="R577" s="49">
        <f t="shared" si="71"/>
        <v>3.1736101022606089</v>
      </c>
      <c r="S577" s="52">
        <f>IF(K577=0,C605,(1/$C$59)*LN(1+$C$59/$C$58/(RodR+ABS(Calculations!K577-RodR))))</f>
        <v>6.5327833298554183E-2</v>
      </c>
      <c r="T577" s="53">
        <f t="shared" si="72"/>
        <v>6.8282282615424017E-2</v>
      </c>
      <c r="U577" s="49">
        <f t="shared" si="73"/>
        <v>23.958333333333336</v>
      </c>
      <c r="V577" s="49">
        <f t="shared" si="74"/>
        <v>1.0101994803367265</v>
      </c>
      <c r="W577" s="49">
        <f t="shared" si="75"/>
        <v>1.0101994803367265</v>
      </c>
    </row>
    <row r="578" spans="11:23">
      <c r="K578" s="51">
        <v>57.6</v>
      </c>
      <c r="L578" s="22">
        <f t="shared" ref="L578:L641" si="77">IF(K578&lt;RodR,EPRValue,Q578*$C$43)</f>
        <v>8.4248356588531106</v>
      </c>
      <c r="M578" s="22">
        <f t="shared" si="76"/>
        <v>0.14484486285193654</v>
      </c>
      <c r="Q578" s="55">
        <f t="shared" si="70"/>
        <v>0.20697465189451367</v>
      </c>
      <c r="R578" s="49">
        <f t="shared" si="71"/>
        <v>3.1736101022606089</v>
      </c>
      <c r="S578" s="52">
        <f>IF(K578=0,C606,(1/$C$59)*LN(1+$C$59/$C$58/(RodR+ABS(Calculations!K578-RodR))))</f>
        <v>6.5217416514739029E-2</v>
      </c>
      <c r="T578" s="53">
        <f t="shared" si="72"/>
        <v>6.8161679330253563E-2</v>
      </c>
      <c r="U578" s="49">
        <f t="shared" si="73"/>
        <v>24</v>
      </c>
      <c r="V578" s="49">
        <f t="shared" si="74"/>
        <v>1.0101994803367265</v>
      </c>
      <c r="W578" s="49">
        <f t="shared" si="75"/>
        <v>1.0101994803367265</v>
      </c>
    </row>
    <row r="579" spans="11:23">
      <c r="K579" s="51">
        <v>57.7</v>
      </c>
      <c r="L579" s="22">
        <f t="shared" si="77"/>
        <v>8.4106200816046179</v>
      </c>
      <c r="M579" s="22">
        <f t="shared" si="76"/>
        <v>0.14435215930089385</v>
      </c>
      <c r="Q579" s="55">
        <f t="shared" si="70"/>
        <v>0.20662541491570155</v>
      </c>
      <c r="R579" s="49">
        <f t="shared" si="71"/>
        <v>3.1736101022606089</v>
      </c>
      <c r="S579" s="52">
        <f>IF(K579=0,C607,(1/$C$59)*LN(1+$C$59/$C$58/(RodR+ABS(Calculations!K579-RodR))))</f>
        <v>6.5107372442670022E-2</v>
      </c>
      <c r="T579" s="53">
        <f t="shared" si="72"/>
        <v>6.804150136558576E-2</v>
      </c>
      <c r="U579" s="49">
        <f t="shared" si="73"/>
        <v>24.041666666666668</v>
      </c>
      <c r="V579" s="49">
        <f t="shared" si="74"/>
        <v>1.0101994803367265</v>
      </c>
      <c r="W579" s="49">
        <f t="shared" si="75"/>
        <v>1.0101994803367265</v>
      </c>
    </row>
    <row r="580" spans="11:23">
      <c r="K580" s="51">
        <v>57.8</v>
      </c>
      <c r="L580" s="22">
        <f t="shared" si="77"/>
        <v>8.3964524081152678</v>
      </c>
      <c r="M580" s="22">
        <f t="shared" si="76"/>
        <v>0.14386196611944868</v>
      </c>
      <c r="Q580" s="55">
        <f t="shared" ref="Q580:Q643" si="78">R580*IF($C$56&lt;$C$55,S580,T580)</f>
        <v>0.20627735479828763</v>
      </c>
      <c r="R580" s="49">
        <f t="shared" ref="R580:R643" si="79">$C$70/$C$61*W580</f>
        <v>3.1736101022606089</v>
      </c>
      <c r="S580" s="52">
        <f>IF(K580=0,C608,(1/$C$59)*LN(1+$C$59/$C$58/(RodR+ABS(Calculations!K580-RodR))))</f>
        <v>6.4997699197942821E-2</v>
      </c>
      <c r="T580" s="53">
        <f t="shared" ref="T580:T643" si="80">IF((ABS(K580))&lt;$C$55-$C$56,($C$53/2/PI()/$C$56*LN(($C$55-$C$56)*(ABS(K580)+$C$56)/(ABS(K580))/$C$55)+$C$60*LN($C$55*$C$54/($C$55-$C$56)/$C$53)),$C$60*LN((((ABS(K580))+$C$56-$C$55)*$C$53+$C$55*$C$54)/($C$53*(ABS(K580)))))</f>
        <v>6.7921746475254119E-2</v>
      </c>
      <c r="U580" s="49">
        <f t="shared" ref="U580:U643" si="81">K580/$C$56</f>
        <v>24.083333333333332</v>
      </c>
      <c r="V580" s="49">
        <f t="shared" ref="V580:V643" si="82">IF(K580="","",1/(1.0212-0.0178*LOG10($C$53+0.01)))</f>
        <v>1.0101994803367265</v>
      </c>
      <c r="W580" s="49">
        <f t="shared" ref="W580:W643" si="83">MAX(1/(-(0.21682*LOG10(3.7*U580)-0.293)*(EXP(-3.7*U580)-1)+1),1)*MAX(1/(-(0.1921*LOG10(U580+0.2)+0.072)*(EXP(-150*U580)-1)+1),1)*V580</f>
        <v>1.0101994803367265</v>
      </c>
    </row>
    <row r="581" spans="11:23">
      <c r="K581" s="51">
        <v>57.9</v>
      </c>
      <c r="L581" s="22">
        <f t="shared" si="77"/>
        <v>8.3823323965948671</v>
      </c>
      <c r="M581" s="22">
        <f t="shared" si="76"/>
        <v>0.14337426627798422</v>
      </c>
      <c r="Q581" s="55">
        <f t="shared" si="78"/>
        <v>0.20593046560216305</v>
      </c>
      <c r="R581" s="49">
        <f t="shared" si="79"/>
        <v>3.1736101022606089</v>
      </c>
      <c r="S581" s="52">
        <f>IF(K581=0,C609,(1/$C$59)*LN(1+$C$59/$C$58/(RodR+ABS(Calculations!K581-RodR))))</f>
        <v>6.488839490883766E-2</v>
      </c>
      <c r="T581" s="53">
        <f t="shared" si="80"/>
        <v>6.7802412428882033E-2</v>
      </c>
      <c r="U581" s="49">
        <f t="shared" si="81"/>
        <v>24.125</v>
      </c>
      <c r="V581" s="49">
        <f t="shared" si="82"/>
        <v>1.0101994803367265</v>
      </c>
      <c r="W581" s="49">
        <f t="shared" si="83"/>
        <v>1.0101994803367265</v>
      </c>
    </row>
    <row r="582" spans="11:23">
      <c r="K582" s="51">
        <v>58</v>
      </c>
      <c r="L582" s="22">
        <f t="shared" si="77"/>
        <v>8.3682598068781591</v>
      </c>
      <c r="M582" s="22">
        <f t="shared" si="76"/>
        <v>0.14288904289087867</v>
      </c>
      <c r="Q582" s="55">
        <f t="shared" si="78"/>
        <v>0.20558474142713901</v>
      </c>
      <c r="R582" s="49">
        <f t="shared" si="79"/>
        <v>3.1736101022606089</v>
      </c>
      <c r="S582" s="52">
        <f>IF(K582=0,C610,(1/$C$59)*LN(1+$C$59/$C$58/(RodR+ABS(Calculations!K582-RodR))))</f>
        <v>6.4779457716213462E-2</v>
      </c>
      <c r="T582" s="53">
        <f t="shared" si="80"/>
        <v>6.7683497011744684E-2</v>
      </c>
      <c r="U582" s="49">
        <f t="shared" si="81"/>
        <v>24.166666666666668</v>
      </c>
      <c r="V582" s="49">
        <f t="shared" si="82"/>
        <v>1.0101994803367265</v>
      </c>
      <c r="W582" s="49">
        <f t="shared" si="83"/>
        <v>1.0101994803367265</v>
      </c>
    </row>
    <row r="583" spans="11:23">
      <c r="K583" s="51">
        <v>58.1</v>
      </c>
      <c r="L583" s="22">
        <f t="shared" si="77"/>
        <v>8.3542344004110358</v>
      </c>
      <c r="M583" s="22">
        <f t="shared" si="76"/>
        <v>0.14240627921546611</v>
      </c>
      <c r="Q583" s="55">
        <f t="shared" si="78"/>
        <v>0.20524017641260825</v>
      </c>
      <c r="R583" s="49">
        <f t="shared" si="79"/>
        <v>3.1736101022606089</v>
      </c>
      <c r="S583" s="52">
        <f>IF(K583=0,C611,(1/$C$59)*LN(1+$C$59/$C$58/(RodR+ABS(Calculations!K583-RodR))))</f>
        <v>6.4670885773401299E-2</v>
      </c>
      <c r="T583" s="53">
        <f t="shared" si="80"/>
        <v>6.7564998024632172E-2</v>
      </c>
      <c r="U583" s="49">
        <f t="shared" si="81"/>
        <v>24.208333333333336</v>
      </c>
      <c r="V583" s="49">
        <f t="shared" si="82"/>
        <v>1.0101994803367265</v>
      </c>
      <c r="W583" s="49">
        <f t="shared" si="83"/>
        <v>1.0101994803367265</v>
      </c>
    </row>
    <row r="584" spans="11:23">
      <c r="K584" s="51">
        <v>58.2</v>
      </c>
      <c r="L584" s="22">
        <f t="shared" si="77"/>
        <v>8.3402559402372027</v>
      </c>
      <c r="M584" s="22">
        <f t="shared" si="76"/>
        <v>0.14192595865023172</v>
      </c>
      <c r="Q584" s="55">
        <f t="shared" si="78"/>
        <v>0.20489676473721727</v>
      </c>
      <c r="R584" s="49">
        <f t="shared" si="79"/>
        <v>3.1736101022606089</v>
      </c>
      <c r="S584" s="52">
        <f>IF(K584=0,C612,(1/$C$59)*LN(1+$C$59/$C$58/(RodR+ABS(Calculations!K584-RodR))))</f>
        <v>6.4562677246101E-2</v>
      </c>
      <c r="T584" s="53">
        <f t="shared" si="80"/>
        <v>6.7446913283712023E-2</v>
      </c>
      <c r="U584" s="49">
        <f t="shared" si="81"/>
        <v>24.250000000000004</v>
      </c>
      <c r="V584" s="49">
        <f t="shared" si="82"/>
        <v>1.0101994803367265</v>
      </c>
      <c r="W584" s="49">
        <f t="shared" si="83"/>
        <v>1.0101994803367265</v>
      </c>
    </row>
    <row r="585" spans="11:23">
      <c r="K585" s="51">
        <v>58.3</v>
      </c>
      <c r="L585" s="22">
        <f t="shared" si="77"/>
        <v>8.3263241909847476</v>
      </c>
      <c r="M585" s="22">
        <f t="shared" si="76"/>
        <v>0.14144806473357718</v>
      </c>
      <c r="Q585" s="55">
        <f t="shared" si="78"/>
        <v>0.20455450061853639</v>
      </c>
      <c r="R585" s="49">
        <f t="shared" si="79"/>
        <v>3.1736101022606089</v>
      </c>
      <c r="S585" s="52">
        <f>IF(K585=0,C613,(1/$C$59)*LN(1+$C$59/$C$58/(RodR+ABS(Calculations!K585-RodR))))</f>
        <v>6.445483031227725E-2</v>
      </c>
      <c r="T585" s="53">
        <f t="shared" si="80"/>
        <v>6.7329240620398134E-2</v>
      </c>
      <c r="U585" s="49">
        <f t="shared" si="81"/>
        <v>24.291666666666668</v>
      </c>
      <c r="V585" s="49">
        <f t="shared" si="82"/>
        <v>1.0101994803367265</v>
      </c>
      <c r="W585" s="49">
        <f t="shared" si="83"/>
        <v>1.0101994803367265</v>
      </c>
    </row>
    <row r="586" spans="11:23">
      <c r="K586" s="51">
        <v>58.4</v>
      </c>
      <c r="L586" s="22">
        <f t="shared" si="77"/>
        <v>8.3124389188529904</v>
      </c>
      <c r="M586" s="22">
        <f t="shared" si="76"/>
        <v>0.14097258114230549</v>
      </c>
      <c r="Q586" s="55">
        <f t="shared" si="78"/>
        <v>0.20421337831273675</v>
      </c>
      <c r="R586" s="49">
        <f t="shared" si="79"/>
        <v>3.1736101022606089</v>
      </c>
      <c r="S586" s="52">
        <f>IF(K586=0,C614,(1/$C$59)*LN(1+$C$59/$C$58/(RodR+ABS(Calculations!K586-RodR))))</f>
        <v>6.4347343162057799E-2</v>
      </c>
      <c r="T586" s="53">
        <f t="shared" si="80"/>
        <v>6.7211977881215301E-2</v>
      </c>
      <c r="U586" s="49">
        <f t="shared" si="81"/>
        <v>24.333333333333332</v>
      </c>
      <c r="V586" s="49">
        <f t="shared" si="82"/>
        <v>1.0101994803367265</v>
      </c>
      <c r="W586" s="49">
        <f t="shared" si="83"/>
        <v>1.0101994803367265</v>
      </c>
    </row>
    <row r="587" spans="11:23">
      <c r="K587" s="51">
        <v>58.5</v>
      </c>
      <c r="L587" s="22">
        <f t="shared" si="77"/>
        <v>8.2985998915992027</v>
      </c>
      <c r="M587" s="22">
        <f t="shared" si="76"/>
        <v>0.14049949169033304</v>
      </c>
      <c r="Q587" s="55">
        <f t="shared" si="78"/>
        <v>0.20387339211426397</v>
      </c>
      <c r="R587" s="49">
        <f t="shared" si="79"/>
        <v>3.1736101022606089</v>
      </c>
      <c r="S587" s="52">
        <f>IF(K587=0,C615,(1/$C$59)*LN(1+$C$59/$C$58/(RodR+ABS(Calculations!K587-RodR))))</f>
        <v>6.4240213997630635E-2</v>
      </c>
      <c r="T587" s="53">
        <f t="shared" si="80"/>
        <v>6.7095122927668879E-2</v>
      </c>
      <c r="U587" s="49">
        <f t="shared" si="81"/>
        <v>24.375</v>
      </c>
      <c r="V587" s="49">
        <f t="shared" si="82"/>
        <v>1.0101994803367265</v>
      </c>
      <c r="W587" s="49">
        <f t="shared" si="83"/>
        <v>1.0101994803367265</v>
      </c>
    </row>
    <row r="588" spans="11:23">
      <c r="K588" s="51">
        <v>58.6</v>
      </c>
      <c r="L588" s="22">
        <f t="shared" si="77"/>
        <v>8.284806878525881</v>
      </c>
      <c r="M588" s="22">
        <f t="shared" si="76"/>
        <v>0.14002878032722954</v>
      </c>
      <c r="Q588" s="55">
        <f t="shared" si="78"/>
        <v>0.20353453635552557</v>
      </c>
      <c r="R588" s="49">
        <f t="shared" si="79"/>
        <v>3.1736101022606089</v>
      </c>
      <c r="S588" s="52">
        <f>IF(K588=0,C616,(1/$C$59)*LN(1+$C$59/$C$58/(RodR+ABS(Calculations!K588-RodR))))</f>
        <v>6.4133441033145486E-2</v>
      </c>
      <c r="T588" s="53">
        <f t="shared" si="80"/>
        <v>6.6978673636115246E-2</v>
      </c>
      <c r="U588" s="49">
        <f t="shared" si="81"/>
        <v>24.416666666666668</v>
      </c>
      <c r="V588" s="49">
        <f t="shared" si="82"/>
        <v>1.0101994803367265</v>
      </c>
      <c r="W588" s="49">
        <f t="shared" si="83"/>
        <v>1.0101994803367265</v>
      </c>
    </row>
    <row r="589" spans="11:23">
      <c r="K589" s="51">
        <v>58.7</v>
      </c>
      <c r="L589" s="22">
        <f t="shared" si="77"/>
        <v>8.2710596504677536</v>
      </c>
      <c r="M589" s="22">
        <f t="shared" ref="M589:M652" si="84">L579-L589</f>
        <v>0.13956043113686434</v>
      </c>
      <c r="Q589" s="55">
        <f t="shared" si="78"/>
        <v>0.20319680540657162</v>
      </c>
      <c r="R589" s="49">
        <f t="shared" si="79"/>
        <v>3.1736101022606089</v>
      </c>
      <c r="S589" s="52">
        <f>IF(K589=0,C617,(1/$C$59)*LN(1+$C$59/$C$58/(RodR+ABS(Calculations!K589-RodR))))</f>
        <v>6.4027022494613173E-2</v>
      </c>
      <c r="T589" s="53">
        <f t="shared" si="80"/>
        <v>6.6862627897631588E-2</v>
      </c>
      <c r="U589" s="49">
        <f t="shared" si="81"/>
        <v>24.458333333333336</v>
      </c>
      <c r="V589" s="49">
        <f t="shared" si="82"/>
        <v>1.0101994803367265</v>
      </c>
      <c r="W589" s="49">
        <f t="shared" si="83"/>
        <v>1.0101994803367265</v>
      </c>
    </row>
    <row r="590" spans="11:23">
      <c r="K590" s="51">
        <v>58.8</v>
      </c>
      <c r="L590" s="22">
        <f t="shared" si="77"/>
        <v>8.2573579797791581</v>
      </c>
      <c r="M590" s="22">
        <f t="shared" si="84"/>
        <v>0.13909442833610974</v>
      </c>
      <c r="Q590" s="55">
        <f t="shared" si="78"/>
        <v>0.20286019367478489</v>
      </c>
      <c r="R590" s="49">
        <f t="shared" si="79"/>
        <v>3.1736101022606089</v>
      </c>
      <c r="S590" s="52">
        <f>IF(K590=0,C618,(1/$C$59)*LN(1+$C$59/$C$58/(RodR+ABS(Calculations!K590-RodR))))</f>
        <v>6.3920956619808025E-2</v>
      </c>
      <c r="T590" s="53">
        <f t="shared" si="80"/>
        <v>6.6746983617889652E-2</v>
      </c>
      <c r="U590" s="49">
        <f t="shared" si="81"/>
        <v>24.5</v>
      </c>
      <c r="V590" s="49">
        <f t="shared" si="82"/>
        <v>1.0101994803367265</v>
      </c>
      <c r="W590" s="49">
        <f t="shared" si="83"/>
        <v>1.0101994803367265</v>
      </c>
    </row>
    <row r="591" spans="11:23">
      <c r="K591" s="51">
        <v>58.9</v>
      </c>
      <c r="L591" s="22">
        <f t="shared" si="77"/>
        <v>8.2437016403214685</v>
      </c>
      <c r="M591" s="22">
        <f t="shared" si="84"/>
        <v>0.1386307562733986</v>
      </c>
      <c r="Q591" s="55">
        <f t="shared" si="78"/>
        <v>0.20252469560457168</v>
      </c>
      <c r="R591" s="49">
        <f t="shared" si="79"/>
        <v>3.1736101022606089</v>
      </c>
      <c r="S591" s="52">
        <f>IF(K591=0,C619,(1/$C$59)*LN(1+$C$59/$C$58/(RodR+ABS(Calculations!K591-RodR))))</f>
        <v>6.3815241658170416E-2</v>
      </c>
      <c r="T591" s="53">
        <f t="shared" si="80"/>
        <v>6.6631738717029862E-2</v>
      </c>
      <c r="U591" s="49">
        <f t="shared" si="81"/>
        <v>24.541666666666668</v>
      </c>
      <c r="V591" s="49">
        <f t="shared" si="82"/>
        <v>1.0101994803367265</v>
      </c>
      <c r="W591" s="49">
        <f t="shared" si="83"/>
        <v>1.0101994803367265</v>
      </c>
    </row>
    <row r="592" spans="11:23">
      <c r="K592" s="51">
        <v>59</v>
      </c>
      <c r="L592" s="22">
        <f t="shared" si="77"/>
        <v>8.2300904074505699</v>
      </c>
      <c r="M592" s="22">
        <f t="shared" si="84"/>
        <v>0.13816939942758921</v>
      </c>
      <c r="Q592" s="55">
        <f t="shared" si="78"/>
        <v>0.20219030567705432</v>
      </c>
      <c r="R592" s="49">
        <f t="shared" si="79"/>
        <v>3.1736101022606089</v>
      </c>
      <c r="S592" s="52">
        <f>IF(K592=0,C620,(1/$C$59)*LN(1+$C$59/$C$58/(RodR+ABS(Calculations!K592-RodR))))</f>
        <v>6.3709875870709892E-2</v>
      </c>
      <c r="T592" s="53">
        <f t="shared" si="80"/>
        <v>6.6516891129536404E-2</v>
      </c>
      <c r="U592" s="49">
        <f t="shared" si="81"/>
        <v>24.583333333333336</v>
      </c>
      <c r="V592" s="49">
        <f t="shared" si="82"/>
        <v>1.0101994803367265</v>
      </c>
      <c r="W592" s="49">
        <f t="shared" si="83"/>
        <v>1.0101994803367265</v>
      </c>
    </row>
    <row r="593" spans="11:23">
      <c r="K593" s="51">
        <v>59.1</v>
      </c>
      <c r="L593" s="22">
        <f t="shared" si="77"/>
        <v>8.2165240580045484</v>
      </c>
      <c r="M593" s="22">
        <f t="shared" si="84"/>
        <v>0.13771034240648738</v>
      </c>
      <c r="Q593" s="55">
        <f t="shared" si="78"/>
        <v>0.20185701840976872</v>
      </c>
      <c r="R593" s="49">
        <f t="shared" si="79"/>
        <v>3.1736101022606089</v>
      </c>
      <c r="S593" s="52">
        <f>IF(K593=0,C621,(1/$C$59)*LN(1+$C$59/$C$58/(RodR+ABS(Calculations!K593-RodR))))</f>
        <v>6.3604857529909867E-2</v>
      </c>
      <c r="T593" s="53">
        <f t="shared" si="80"/>
        <v>6.6402438804112646E-2</v>
      </c>
      <c r="U593" s="49">
        <f t="shared" si="81"/>
        <v>24.625</v>
      </c>
      <c r="V593" s="49">
        <f t="shared" si="82"/>
        <v>1.0101994803367265</v>
      </c>
      <c r="W593" s="49">
        <f t="shared" si="83"/>
        <v>1.0101994803367265</v>
      </c>
    </row>
    <row r="594" spans="11:23">
      <c r="K594" s="51">
        <v>59.2</v>
      </c>
      <c r="L594" s="22">
        <f t="shared" si="77"/>
        <v>8.2030023702915713</v>
      </c>
      <c r="M594" s="22">
        <f t="shared" si="84"/>
        <v>0.13725356994563143</v>
      </c>
      <c r="Q594" s="55">
        <f t="shared" si="78"/>
        <v>0.20152482835636643</v>
      </c>
      <c r="R594" s="49">
        <f t="shared" si="79"/>
        <v>3.1736101022606089</v>
      </c>
      <c r="S594" s="52">
        <f>IF(K594=0,C622,(1/$C$59)*LN(1+$C$59/$C$58/(RodR+ABS(Calculations!K594-RodR))))</f>
        <v>6.3500184919633745E-2</v>
      </c>
      <c r="T594" s="53">
        <f t="shared" si="80"/>
        <v>6.6288379703560565E-2</v>
      </c>
      <c r="U594" s="49">
        <f t="shared" si="81"/>
        <v>24.666666666666668</v>
      </c>
      <c r="V594" s="49">
        <f t="shared" si="82"/>
        <v>1.0101994803367265</v>
      </c>
      <c r="W594" s="49">
        <f t="shared" si="83"/>
        <v>1.0101994803367265</v>
      </c>
    </row>
    <row r="595" spans="11:23">
      <c r="K595" s="51">
        <v>59.3</v>
      </c>
      <c r="L595" s="22">
        <f t="shared" si="77"/>
        <v>8.1895251240777274</v>
      </c>
      <c r="M595" s="22">
        <f t="shared" si="84"/>
        <v>0.13679906690702026</v>
      </c>
      <c r="Q595" s="55">
        <f t="shared" si="78"/>
        <v>0.20119373010631622</v>
      </c>
      <c r="R595" s="49">
        <f t="shared" si="79"/>
        <v>3.1736101022606089</v>
      </c>
      <c r="S595" s="52">
        <f>IF(K595=0,C623,(1/$C$59)*LN(1+$C$59/$C$58/(RodR+ABS(Calculations!K595-RodR))))</f>
        <v>6.3395856335030878E-2</v>
      </c>
      <c r="T595" s="53">
        <f t="shared" si="80"/>
        <v>6.6174711804659392E-2</v>
      </c>
      <c r="U595" s="49">
        <f t="shared" si="81"/>
        <v>24.708333333333332</v>
      </c>
      <c r="V595" s="49">
        <f t="shared" si="82"/>
        <v>1.0101994803367265</v>
      </c>
      <c r="W595" s="49">
        <f t="shared" si="83"/>
        <v>1.0101994803367265</v>
      </c>
    </row>
    <row r="596" spans="11:23">
      <c r="K596" s="51">
        <v>59.4</v>
      </c>
      <c r="L596" s="22">
        <f t="shared" si="77"/>
        <v>8.176092100575012</v>
      </c>
      <c r="M596" s="22">
        <f t="shared" si="84"/>
        <v>0.13634681827797834</v>
      </c>
      <c r="Q596" s="55">
        <f t="shared" si="78"/>
        <v>0.20086371828460858</v>
      </c>
      <c r="R596" s="49">
        <f t="shared" si="79"/>
        <v>3.1736101022606089</v>
      </c>
      <c r="S596" s="52">
        <f>IF(K596=0,C624,(1/$C$59)*LN(1+$C$59/$C$58/(RodR+ABS(Calculations!K596-RodR))))</f>
        <v>6.3291870082443469E-2</v>
      </c>
      <c r="T596" s="53">
        <f t="shared" si="80"/>
        <v>6.6061433098044506E-2</v>
      </c>
      <c r="U596" s="49">
        <f t="shared" si="81"/>
        <v>24.75</v>
      </c>
      <c r="V596" s="49">
        <f t="shared" si="82"/>
        <v>1.0101994803367265</v>
      </c>
      <c r="W596" s="49">
        <f t="shared" si="83"/>
        <v>1.0101994803367265</v>
      </c>
    </row>
    <row r="597" spans="11:23">
      <c r="K597" s="51">
        <v>59.5</v>
      </c>
      <c r="L597" s="22">
        <f t="shared" si="77"/>
        <v>8.1627030824295677</v>
      </c>
      <c r="M597" s="22">
        <f t="shared" si="84"/>
        <v>0.13589680916963509</v>
      </c>
      <c r="Q597" s="55">
        <f t="shared" si="78"/>
        <v>0.20053478755146714</v>
      </c>
      <c r="R597" s="49">
        <f t="shared" si="79"/>
        <v>3.1736101022606089</v>
      </c>
      <c r="S597" s="52">
        <f>IF(K597=0,C625,(1/$C$59)*LN(1+$C$59/$C$58/(RodR+ABS(Calculations!K597-RodR))))</f>
        <v>6.3188224479315616E-2</v>
      </c>
      <c r="T597" s="53">
        <f t="shared" si="80"/>
        <v>6.5948541588092033E-2</v>
      </c>
      <c r="U597" s="49">
        <f t="shared" si="81"/>
        <v>24.791666666666668</v>
      </c>
      <c r="V597" s="49">
        <f t="shared" si="82"/>
        <v>1.0101994803367265</v>
      </c>
      <c r="W597" s="49">
        <f t="shared" si="83"/>
        <v>1.0101994803367265</v>
      </c>
    </row>
    <row r="598" spans="11:23">
      <c r="K598" s="51">
        <v>59.6</v>
      </c>
      <c r="L598" s="22">
        <f t="shared" si="77"/>
        <v>8.1493578537099545</v>
      </c>
      <c r="M598" s="22">
        <f t="shared" si="84"/>
        <v>0.13544902481592658</v>
      </c>
      <c r="Q598" s="55">
        <f t="shared" si="78"/>
        <v>0.20020693260206029</v>
      </c>
      <c r="R598" s="49">
        <f t="shared" si="79"/>
        <v>3.1736101022606089</v>
      </c>
      <c r="S598" s="52">
        <f>IF(K598=0,C626,(1/$C$59)*LN(1+$C$59/$C$58/(RodR+ABS(Calculations!K598-RodR))))</f>
        <v>6.3084917854102487E-2</v>
      </c>
      <c r="T598" s="53">
        <f t="shared" si="80"/>
        <v>6.5836035292798273E-2</v>
      </c>
      <c r="U598" s="49">
        <f t="shared" si="81"/>
        <v>24.833333333333336</v>
      </c>
      <c r="V598" s="49">
        <f t="shared" si="82"/>
        <v>1.0101994803367265</v>
      </c>
      <c r="W598" s="49">
        <f t="shared" si="83"/>
        <v>1.0101994803367265</v>
      </c>
    </row>
    <row r="599" spans="11:23">
      <c r="K599" s="51">
        <v>59.7</v>
      </c>
      <c r="L599" s="22">
        <f t="shared" si="77"/>
        <v>8.1360561998954211</v>
      </c>
      <c r="M599" s="22">
        <f t="shared" si="84"/>
        <v>0.13500345057233254</v>
      </c>
      <c r="Q599" s="55">
        <f t="shared" si="78"/>
        <v>0.199880148166213</v>
      </c>
      <c r="R599" s="49">
        <f t="shared" si="79"/>
        <v>3.1736101022606089</v>
      </c>
      <c r="S599" s="52">
        <f>IF(K599=0,C627,(1/$C$59)*LN(1+$C$59/$C$58/(RodR+ABS(Calculations!K599-RodR))))</f>
        <v>6.2981948546179459E-2</v>
      </c>
      <c r="T599" s="53">
        <f t="shared" si="80"/>
        <v>6.5723912243665999E-2</v>
      </c>
      <c r="U599" s="49">
        <f t="shared" si="81"/>
        <v>24.875000000000004</v>
      </c>
      <c r="V599" s="49">
        <f t="shared" si="82"/>
        <v>1.0101994803367265</v>
      </c>
      <c r="W599" s="49">
        <f t="shared" si="83"/>
        <v>1.0101994803367265</v>
      </c>
    </row>
    <row r="600" spans="11:23">
      <c r="K600" s="51">
        <v>59.8</v>
      </c>
      <c r="L600" s="22">
        <f t="shared" si="77"/>
        <v>8.1227979078645358</v>
      </c>
      <c r="M600" s="22">
        <f t="shared" si="84"/>
        <v>0.13456007191462227</v>
      </c>
      <c r="Q600" s="55">
        <f t="shared" si="78"/>
        <v>0.19955442900812775</v>
      </c>
      <c r="R600" s="49">
        <f t="shared" si="79"/>
        <v>3.1736101022606089</v>
      </c>
      <c r="S600" s="52">
        <f>IF(K600=0,C628,(1/$C$59)*LN(1+$C$59/$C$58/(RodR+ABS(Calculations!K600-RodR))))</f>
        <v>6.2879314905754241E-2</v>
      </c>
      <c r="T600" s="53">
        <f t="shared" si="80"/>
        <v>6.5612170485587901E-2</v>
      </c>
      <c r="U600" s="49">
        <f t="shared" si="81"/>
        <v>24.916666666666668</v>
      </c>
      <c r="V600" s="49">
        <f t="shared" si="82"/>
        <v>1.0101994803367265</v>
      </c>
      <c r="W600" s="49">
        <f t="shared" si="83"/>
        <v>1.0101994803367265</v>
      </c>
    </row>
    <row r="601" spans="11:23">
      <c r="K601" s="51">
        <v>59.9</v>
      </c>
      <c r="L601" s="22">
        <f t="shared" si="77"/>
        <v>8.1095827658836708</v>
      </c>
      <c r="M601" s="22">
        <f t="shared" si="84"/>
        <v>0.13411887443779769</v>
      </c>
      <c r="Q601" s="55">
        <f t="shared" si="78"/>
        <v>0.19922976992610139</v>
      </c>
      <c r="R601" s="49">
        <f t="shared" si="79"/>
        <v>3.1736101022606089</v>
      </c>
      <c r="S601" s="52">
        <f>IF(K601=0,C629,(1/$C$59)*LN(1+$C$59/$C$58/(RodR+ABS(Calculations!K601-RodR))))</f>
        <v>6.2777015293777619E-2</v>
      </c>
      <c r="T601" s="53">
        <f t="shared" si="80"/>
        <v>6.5500808076734862E-2</v>
      </c>
      <c r="U601" s="49">
        <f t="shared" si="81"/>
        <v>24.958333333333332</v>
      </c>
      <c r="V601" s="49">
        <f t="shared" si="82"/>
        <v>1.0101994803367265</v>
      </c>
      <c r="W601" s="49">
        <f t="shared" si="83"/>
        <v>1.0101994803367265</v>
      </c>
    </row>
    <row r="602" spans="11:23">
      <c r="K602" s="51">
        <v>60</v>
      </c>
      <c r="L602" s="22">
        <f t="shared" si="77"/>
        <v>8.0964105635957928</v>
      </c>
      <c r="M602" s="22">
        <f t="shared" si="84"/>
        <v>0.13367984385477705</v>
      </c>
      <c r="Q602" s="55">
        <f t="shared" si="78"/>
        <v>0.1989061657522499</v>
      </c>
      <c r="R602" s="49">
        <f t="shared" si="79"/>
        <v>3.1736101022606089</v>
      </c>
      <c r="S602" s="52">
        <f>IF(K602=0,C630,(1/$C$59)*LN(1+$C$59/$C$58/(RodR+ABS(Calculations!K602-RodR))))</f>
        <v>6.2675048081856727E-2</v>
      </c>
      <c r="T602" s="53">
        <f t="shared" si="80"/>
        <v>6.5389823088441976E-2</v>
      </c>
      <c r="U602" s="49">
        <f t="shared" si="81"/>
        <v>25</v>
      </c>
      <c r="V602" s="49">
        <f t="shared" si="82"/>
        <v>1.0101994803367265</v>
      </c>
      <c r="W602" s="49">
        <f t="shared" si="83"/>
        <v>1.0101994803367265</v>
      </c>
    </row>
    <row r="603" spans="11:23">
      <c r="K603" s="51">
        <v>60.1</v>
      </c>
      <c r="L603" s="22">
        <f t="shared" si="77"/>
        <v>8.0832810920093472</v>
      </c>
      <c r="M603" s="22">
        <f t="shared" si="84"/>
        <v>0.13324296599520125</v>
      </c>
      <c r="Q603" s="55">
        <f t="shared" si="78"/>
        <v>0.19858361135223523</v>
      </c>
      <c r="R603" s="49">
        <f t="shared" si="79"/>
        <v>3.1736101022606089</v>
      </c>
      <c r="S603" s="52">
        <f>IF(K603=0,C631,(1/$C$59)*LN(1+$C$59/$C$58/(RodR+ABS(Calculations!K603-RodR))))</f>
        <v>6.2573411652168995E-2</v>
      </c>
      <c r="T603" s="53">
        <f t="shared" si="80"/>
        <v>6.527921360509617E-2</v>
      </c>
      <c r="U603" s="49">
        <f t="shared" si="81"/>
        <v>25.041666666666668</v>
      </c>
      <c r="V603" s="49">
        <f t="shared" si="82"/>
        <v>1.0101994803367265</v>
      </c>
      <c r="W603" s="49">
        <f t="shared" si="83"/>
        <v>1.0101994803367265</v>
      </c>
    </row>
    <row r="604" spans="11:23">
      <c r="K604" s="51">
        <v>60.2</v>
      </c>
      <c r="L604" s="22">
        <f t="shared" si="77"/>
        <v>8.0701941434870292</v>
      </c>
      <c r="M604" s="22">
        <f t="shared" si="84"/>
        <v>0.13280822680454207</v>
      </c>
      <c r="Q604" s="55">
        <f t="shared" si="78"/>
        <v>0.19826210162498947</v>
      </c>
      <c r="R604" s="49">
        <f t="shared" si="79"/>
        <v>3.1736101022606089</v>
      </c>
      <c r="S604" s="52">
        <f>IF(K604=0,C632,(1/$C$59)*LN(1+$C$59/$C$58/(RodR+ABS(Calculations!K604-RodR))))</f>
        <v>6.2472104397375237E-2</v>
      </c>
      <c r="T604" s="53">
        <f t="shared" si="80"/>
        <v>6.5168977724029603E-2</v>
      </c>
      <c r="U604" s="49">
        <f t="shared" si="81"/>
        <v>25.083333333333336</v>
      </c>
      <c r="V604" s="49">
        <f t="shared" si="82"/>
        <v>1.0101994803367265</v>
      </c>
      <c r="W604" s="49">
        <f t="shared" si="83"/>
        <v>1.0101994803367265</v>
      </c>
    </row>
    <row r="605" spans="11:23">
      <c r="K605" s="51">
        <v>60.3</v>
      </c>
      <c r="L605" s="22">
        <f t="shared" si="77"/>
        <v>8.0571495117349734</v>
      </c>
      <c r="M605" s="22">
        <f t="shared" si="84"/>
        <v>0.13237561234275397</v>
      </c>
      <c r="Q605" s="55">
        <f t="shared" si="78"/>
        <v>0.19794163150244926</v>
      </c>
      <c r="R605" s="49">
        <f t="shared" si="79"/>
        <v>3.1736101022606089</v>
      </c>
      <c r="S605" s="52">
        <f>IF(K605=0,C633,(1/$C$59)*LN(1+$C$59/$C$58/(RodR+ABS(Calculations!K605-RodR))))</f>
        <v>6.2371124720535936E-2</v>
      </c>
      <c r="T605" s="53">
        <f t="shared" si="80"/>
        <v>6.5059113555407E-2</v>
      </c>
      <c r="U605" s="49">
        <f t="shared" si="81"/>
        <v>25.125</v>
      </c>
      <c r="V605" s="49">
        <f t="shared" si="82"/>
        <v>1.0101994803367265</v>
      </c>
      <c r="W605" s="49">
        <f t="shared" si="83"/>
        <v>1.0101994803367265</v>
      </c>
    </row>
    <row r="606" spans="11:23">
      <c r="K606" s="51">
        <v>60.4</v>
      </c>
      <c r="L606" s="22">
        <f t="shared" si="77"/>
        <v>8.0441469917918607</v>
      </c>
      <c r="M606" s="22">
        <f t="shared" si="84"/>
        <v>0.13194510878315135</v>
      </c>
      <c r="Q606" s="55">
        <f t="shared" si="78"/>
        <v>0.19762219594928815</v>
      </c>
      <c r="R606" s="49">
        <f t="shared" si="79"/>
        <v>3.1736101022606089</v>
      </c>
      <c r="S606" s="52">
        <f>IF(K606=0,C634,(1/$C$59)*LN(1+$C$59/$C$58/(RodR+ABS(Calculations!K606-RodR))))</f>
        <v>6.2270471035026947E-2</v>
      </c>
      <c r="T606" s="53">
        <f t="shared" si="80"/>
        <v>6.4949619222118643E-2</v>
      </c>
      <c r="U606" s="49">
        <f t="shared" si="81"/>
        <v>25.166666666666668</v>
      </c>
      <c r="V606" s="49">
        <f t="shared" si="82"/>
        <v>1.0101994803367265</v>
      </c>
      <c r="W606" s="49">
        <f t="shared" si="83"/>
        <v>1.0101994803367265</v>
      </c>
    </row>
    <row r="607" spans="11:23">
      <c r="K607" s="51">
        <v>60.5</v>
      </c>
      <c r="L607" s="22">
        <f t="shared" si="77"/>
        <v>8.0311863800181094</v>
      </c>
      <c r="M607" s="22">
        <f t="shared" si="84"/>
        <v>0.1315167024114583</v>
      </c>
      <c r="Q607" s="55">
        <f t="shared" si="78"/>
        <v>0.1973037899626511</v>
      </c>
      <c r="R607" s="49">
        <f t="shared" si="79"/>
        <v>3.1736101022606089</v>
      </c>
      <c r="S607" s="52">
        <f>IF(K607=0,C635,(1/$C$59)*LN(1+$C$59/$C$58/(RodR+ABS(Calculations!K607-RodR))))</f>
        <v>6.2170141764455795E-2</v>
      </c>
      <c r="T607" s="53">
        <f t="shared" si="80"/>
        <v>6.484049285967422E-2</v>
      </c>
      <c r="U607" s="49">
        <f t="shared" si="81"/>
        <v>25.208333333333336</v>
      </c>
      <c r="V607" s="49">
        <f t="shared" si="82"/>
        <v>1.0101994803367265</v>
      </c>
      <c r="W607" s="49">
        <f t="shared" si="83"/>
        <v>1.0101994803367265</v>
      </c>
    </row>
    <row r="608" spans="11:23">
      <c r="K608" s="51">
        <v>60.6</v>
      </c>
      <c r="L608" s="22">
        <f t="shared" si="77"/>
        <v>8.018267474085409</v>
      </c>
      <c r="M608" s="22">
        <f t="shared" si="84"/>
        <v>0.13109037962454551</v>
      </c>
      <c r="Q608" s="55">
        <f t="shared" si="78"/>
        <v>0.19698640857189736</v>
      </c>
      <c r="R608" s="49">
        <f t="shared" si="79"/>
        <v>3.1736101022606089</v>
      </c>
      <c r="S608" s="52">
        <f>IF(K608=0,C636,(1/$C$59)*LN(1+$C$59/$C$58/(RodR+ABS(Calculations!K608-RodR))))</f>
        <v>6.2070135342580698E-2</v>
      </c>
      <c r="T608" s="53">
        <f t="shared" si="80"/>
        <v>6.4731732616096299E-2</v>
      </c>
      <c r="U608" s="49">
        <f t="shared" si="81"/>
        <v>25.25</v>
      </c>
      <c r="V608" s="49">
        <f t="shared" si="82"/>
        <v>1.0101994803367265</v>
      </c>
      <c r="W608" s="49">
        <f t="shared" si="83"/>
        <v>1.0101994803367265</v>
      </c>
    </row>
    <row r="609" spans="11:23">
      <c r="K609" s="51">
        <v>60.7</v>
      </c>
      <c r="L609" s="22">
        <f t="shared" si="77"/>
        <v>8.0053900729659624</v>
      </c>
      <c r="M609" s="22">
        <f t="shared" si="84"/>
        <v>0.13066612692945867</v>
      </c>
      <c r="Q609" s="55">
        <f t="shared" si="78"/>
        <v>0.19667004683833608</v>
      </c>
      <c r="R609" s="49">
        <f t="shared" si="79"/>
        <v>3.1736101022606089</v>
      </c>
      <c r="S609" s="52">
        <f>IF(K609=0,C637,(1/$C$59)*LN(1+$C$59/$C$58/(RodR+ABS(Calculations!K609-RodR))))</f>
        <v>6.1970450213227245E-2</v>
      </c>
      <c r="T609" s="53">
        <f t="shared" si="80"/>
        <v>6.4623336651814675E-2</v>
      </c>
      <c r="U609" s="49">
        <f t="shared" si="81"/>
        <v>25.291666666666668</v>
      </c>
      <c r="V609" s="49">
        <f t="shared" si="82"/>
        <v>1.0101994803367265</v>
      </c>
      <c r="W609" s="49">
        <f t="shared" si="83"/>
        <v>1.0101994803367265</v>
      </c>
    </row>
    <row r="610" spans="11:23">
      <c r="K610" s="51">
        <v>60.8</v>
      </c>
      <c r="L610" s="22">
        <f t="shared" si="77"/>
        <v>7.9925539769221814</v>
      </c>
      <c r="M610" s="22">
        <f t="shared" si="84"/>
        <v>0.13024393094235442</v>
      </c>
      <c r="Q610" s="55">
        <f t="shared" si="78"/>
        <v>0.19635469985497336</v>
      </c>
      <c r="R610" s="49">
        <f t="shared" si="79"/>
        <v>3.1736101022606089</v>
      </c>
      <c r="S610" s="52">
        <f>IF(K610=0,C638,(1/$C$59)*LN(1+$C$59/$C$58/(RodR+ABS(Calculations!K610-RodR))))</f>
        <v>6.1871084830208679E-2</v>
      </c>
      <c r="T610" s="53">
        <f t="shared" si="80"/>
        <v>6.4515303139565189E-2</v>
      </c>
      <c r="U610" s="49">
        <f t="shared" si="81"/>
        <v>25.333333333333332</v>
      </c>
      <c r="V610" s="49">
        <f t="shared" si="82"/>
        <v>1.0101994803367265</v>
      </c>
      <c r="W610" s="49">
        <f t="shared" si="83"/>
        <v>1.0101994803367265</v>
      </c>
    </row>
    <row r="611" spans="11:23">
      <c r="K611" s="51">
        <v>60.9</v>
      </c>
      <c r="L611" s="22">
        <f t="shared" si="77"/>
        <v>7.9797589874963348</v>
      </c>
      <c r="M611" s="22">
        <f t="shared" si="84"/>
        <v>0.12982377838733594</v>
      </c>
      <c r="Q611" s="55">
        <f t="shared" si="78"/>
        <v>0.19604036274625769</v>
      </c>
      <c r="R611" s="49">
        <f t="shared" si="79"/>
        <v>3.1736101022606089</v>
      </c>
      <c r="S611" s="52">
        <f>IF(K611=0,C639,(1/$C$59)*LN(1+$C$59/$C$58/(RodR+ABS(Calculations!K611-RodR))))</f>
        <v>6.177203765724569E-2</v>
      </c>
      <c r="T611" s="53">
        <f t="shared" si="80"/>
        <v>6.4407630264284213E-2</v>
      </c>
      <c r="U611" s="49">
        <f t="shared" si="81"/>
        <v>25.375</v>
      </c>
      <c r="V611" s="49">
        <f t="shared" si="82"/>
        <v>1.0101994803367265</v>
      </c>
      <c r="W611" s="49">
        <f t="shared" si="83"/>
        <v>1.0101994803367265</v>
      </c>
    </row>
    <row r="612" spans="11:23">
      <c r="K612" s="51">
        <v>61</v>
      </c>
      <c r="L612" s="22">
        <f t="shared" si="77"/>
        <v>7.9670049075003204</v>
      </c>
      <c r="M612" s="22">
        <f t="shared" si="84"/>
        <v>0.12940565609547239</v>
      </c>
      <c r="Q612" s="55">
        <f t="shared" si="78"/>
        <v>0.19572703066782884</v>
      </c>
      <c r="R612" s="49">
        <f t="shared" si="79"/>
        <v>3.1736101022606089</v>
      </c>
      <c r="S612" s="52">
        <f>IF(K612=0,C640,(1/$C$59)*LN(1+$C$59/$C$58/(RodR+ABS(Calculations!K612-RodR))))</f>
        <v>6.1673307167887326E-2</v>
      </c>
      <c r="T612" s="53">
        <f t="shared" si="80"/>
        <v>6.4300316223008247E-2</v>
      </c>
      <c r="U612" s="49">
        <f t="shared" si="81"/>
        <v>25.416666666666668</v>
      </c>
      <c r="V612" s="49">
        <f t="shared" si="82"/>
        <v>1.0101994803367265</v>
      </c>
      <c r="W612" s="49">
        <f t="shared" si="83"/>
        <v>1.0101994803367265</v>
      </c>
    </row>
    <row r="613" spans="11:23">
      <c r="K613" s="51">
        <v>61.1</v>
      </c>
      <c r="L613" s="22">
        <f t="shared" si="77"/>
        <v>7.9542915410054782</v>
      </c>
      <c r="M613" s="22">
        <f t="shared" si="84"/>
        <v>0.128989551003869</v>
      </c>
      <c r="Q613" s="55">
        <f t="shared" si="78"/>
        <v>0.19541469880626758</v>
      </c>
      <c r="R613" s="49">
        <f t="shared" si="79"/>
        <v>3.1736101022606089</v>
      </c>
      <c r="S613" s="52">
        <f>IF(K613=0,C641,(1/$C$59)*LN(1+$C$59/$C$58/(RodR+ABS(Calculations!K613-RodR))))</f>
        <v>6.1574891845432057E-2</v>
      </c>
      <c r="T613" s="53">
        <f t="shared" si="80"/>
        <v>6.4193359224773414E-2</v>
      </c>
      <c r="U613" s="49">
        <f t="shared" si="81"/>
        <v>25.458333333333336</v>
      </c>
      <c r="V613" s="49">
        <f t="shared" si="82"/>
        <v>1.0101994803367265</v>
      </c>
      <c r="W613" s="49">
        <f t="shared" si="83"/>
        <v>1.0101994803367265</v>
      </c>
    </row>
    <row r="614" spans="11:23">
      <c r="K614" s="51">
        <v>61.2</v>
      </c>
      <c r="L614" s="22">
        <f t="shared" si="77"/>
        <v>7.941618693332571</v>
      </c>
      <c r="M614" s="22">
        <f t="shared" si="84"/>
        <v>0.12857545015445826</v>
      </c>
      <c r="Q614" s="55">
        <f t="shared" si="78"/>
        <v>0.19510336237884945</v>
      </c>
      <c r="R614" s="49">
        <f t="shared" si="79"/>
        <v>3.1736101022606089</v>
      </c>
      <c r="S614" s="52">
        <f>IF(K614=0,C642,(1/$C$59)*LN(1+$C$59/$C$58/(RodR+ABS(Calculations!K614-RodR))))</f>
        <v>6.1476790182850273E-2</v>
      </c>
      <c r="T614" s="53">
        <f t="shared" si="80"/>
        <v>6.4086757490515484E-2</v>
      </c>
      <c r="U614" s="49">
        <f t="shared" si="81"/>
        <v>25.500000000000004</v>
      </c>
      <c r="V614" s="49">
        <f t="shared" si="82"/>
        <v>1.0101994803367265</v>
      </c>
      <c r="W614" s="49">
        <f t="shared" si="83"/>
        <v>1.0101994803367265</v>
      </c>
    </row>
    <row r="615" spans="11:23">
      <c r="K615" s="51">
        <v>61.3</v>
      </c>
      <c r="L615" s="22">
        <f t="shared" si="77"/>
        <v>7.928986171041899</v>
      </c>
      <c r="M615" s="22">
        <f t="shared" si="84"/>
        <v>0.12816334069307445</v>
      </c>
      <c r="Q615" s="55">
        <f t="shared" si="78"/>
        <v>0.19479301663330201</v>
      </c>
      <c r="R615" s="49">
        <f t="shared" si="79"/>
        <v>3.1736101022606089</v>
      </c>
      <c r="S615" s="52">
        <f>IF(K615=0,C643,(1/$C$59)*LN(1+$C$59/$C$58/(RodR+ABS(Calculations!K615-RodR))))</f>
        <v>6.1379000682707713E-2</v>
      </c>
      <c r="T615" s="53">
        <f t="shared" si="80"/>
        <v>6.3980509252970691E-2</v>
      </c>
      <c r="U615" s="49">
        <f t="shared" si="81"/>
        <v>25.541666666666668</v>
      </c>
      <c r="V615" s="49">
        <f t="shared" si="82"/>
        <v>1.0101994803367265</v>
      </c>
      <c r="W615" s="49">
        <f t="shared" si="83"/>
        <v>1.0101994803367265</v>
      </c>
    </row>
    <row r="616" spans="11:23">
      <c r="K616" s="51">
        <v>61.4</v>
      </c>
      <c r="L616" s="22">
        <f t="shared" si="77"/>
        <v>7.9163937819232988</v>
      </c>
      <c r="M616" s="22">
        <f t="shared" si="84"/>
        <v>0.12775320986856187</v>
      </c>
      <c r="Q616" s="55">
        <f t="shared" si="78"/>
        <v>0.19448365684755903</v>
      </c>
      <c r="R616" s="49">
        <f t="shared" si="79"/>
        <v>3.1736101022606089</v>
      </c>
      <c r="S616" s="52">
        <f>IF(K616=0,C644,(1/$C$59)*LN(1+$C$59/$C$58/(RodR+ABS(Calculations!K616-RodR))))</f>
        <v>6.128152185708808E-2</v>
      </c>
      <c r="T616" s="53">
        <f t="shared" si="80"/>
        <v>6.3874612756579074E-2</v>
      </c>
      <c r="U616" s="49">
        <f t="shared" si="81"/>
        <v>25.583333333333332</v>
      </c>
      <c r="V616" s="49">
        <f t="shared" si="82"/>
        <v>1.0101994803367265</v>
      </c>
      <c r="W616" s="49">
        <f t="shared" si="83"/>
        <v>1.0101994803367265</v>
      </c>
    </row>
    <row r="617" spans="11:23">
      <c r="K617" s="51">
        <v>61.5</v>
      </c>
      <c r="L617" s="22">
        <f t="shared" si="77"/>
        <v>7.9038413349865806</v>
      </c>
      <c r="M617" s="22">
        <f t="shared" si="84"/>
        <v>0.12734504503152877</v>
      </c>
      <c r="Q617" s="55">
        <f t="shared" si="78"/>
        <v>0.19417527832952569</v>
      </c>
      <c r="R617" s="49">
        <f t="shared" si="79"/>
        <v>3.1736101022606089</v>
      </c>
      <c r="S617" s="52">
        <f>IF(K617=0,C645,(1/$C$59)*LN(1+$C$59/$C$58/(RodR+ABS(Calculations!K617-RodR))))</f>
        <v>6.1184352227519001E-2</v>
      </c>
      <c r="T617" s="53">
        <f t="shared" si="80"/>
        <v>6.3769066257387347E-2</v>
      </c>
      <c r="U617" s="49">
        <f t="shared" si="81"/>
        <v>25.625</v>
      </c>
      <c r="V617" s="49">
        <f t="shared" si="82"/>
        <v>1.0101994803367265</v>
      </c>
      <c r="W617" s="49">
        <f t="shared" si="83"/>
        <v>1.0101994803367265</v>
      </c>
    </row>
    <row r="618" spans="11:23">
      <c r="K618" s="51">
        <v>61.6</v>
      </c>
      <c r="L618" s="22">
        <f t="shared" si="77"/>
        <v>7.8913286404516825</v>
      </c>
      <c r="M618" s="22">
        <f t="shared" si="84"/>
        <v>0.12693883363372649</v>
      </c>
      <c r="Q618" s="55">
        <f t="shared" si="78"/>
        <v>0.19386787641683656</v>
      </c>
      <c r="R618" s="49">
        <f t="shared" si="79"/>
        <v>3.1736101022606089</v>
      </c>
      <c r="S618" s="52">
        <f>IF(K618=0,C646,(1/$C$59)*LN(1+$C$59/$C$58/(RodR+ABS(Calculations!K618-RodR))))</f>
        <v>6.1087490324895813E-2</v>
      </c>
      <c r="T618" s="53">
        <f t="shared" si="80"/>
        <v>6.3663868022952791E-2</v>
      </c>
      <c r="U618" s="49">
        <f t="shared" si="81"/>
        <v>25.666666666666668</v>
      </c>
      <c r="V618" s="49">
        <f t="shared" si="82"/>
        <v>1.0101994803367265</v>
      </c>
      <c r="W618" s="49">
        <f t="shared" si="83"/>
        <v>1.0101994803367265</v>
      </c>
    </row>
    <row r="619" spans="11:23">
      <c r="K619" s="51">
        <v>61.7</v>
      </c>
      <c r="L619" s="22">
        <f t="shared" si="77"/>
        <v>7.8788555097392718</v>
      </c>
      <c r="M619" s="22">
        <f t="shared" si="84"/>
        <v>0.12653456322669054</v>
      </c>
      <c r="Q619" s="55">
        <f t="shared" si="78"/>
        <v>0.19356144647662485</v>
      </c>
      <c r="R619" s="49">
        <f t="shared" si="79"/>
        <v>3.1736101022606089</v>
      </c>
      <c r="S619" s="52">
        <f>IF(K619=0,C647,(1/$C$59)*LN(1+$C$59/$C$58/(RodR+ABS(Calculations!K619-RodR))))</f>
        <v>6.0990934689408825E-2</v>
      </c>
      <c r="T619" s="53">
        <f t="shared" si="80"/>
        <v>6.3559016332248017E-2</v>
      </c>
      <c r="U619" s="49">
        <f t="shared" si="81"/>
        <v>25.708333333333336</v>
      </c>
      <c r="V619" s="49">
        <f t="shared" si="82"/>
        <v>1.0101994803367265</v>
      </c>
      <c r="W619" s="49">
        <f t="shared" si="83"/>
        <v>1.0101994803367265</v>
      </c>
    </row>
    <row r="620" spans="11:23">
      <c r="K620" s="51">
        <v>61.8</v>
      </c>
      <c r="L620" s="22">
        <f t="shared" si="77"/>
        <v>7.8664217554611104</v>
      </c>
      <c r="M620" s="22">
        <f t="shared" si="84"/>
        <v>0.12613222146107095</v>
      </c>
      <c r="Q620" s="55">
        <f t="shared" si="78"/>
        <v>0.19325598390528553</v>
      </c>
      <c r="R620" s="49">
        <f t="shared" si="79"/>
        <v>3.1736101022606089</v>
      </c>
      <c r="S620" s="52">
        <f>IF(K620=0,C648,(1/$C$59)*LN(1+$C$59/$C$58/(RodR+ABS(Calculations!K620-RodR))))</f>
        <v>6.0894683870468667E-2</v>
      </c>
      <c r="T620" s="53">
        <f t="shared" si="80"/>
        <v>6.3454509475569451E-2</v>
      </c>
      <c r="U620" s="49">
        <f t="shared" si="81"/>
        <v>25.75</v>
      </c>
      <c r="V620" s="49">
        <f t="shared" si="82"/>
        <v>1.0101994803367265</v>
      </c>
      <c r="W620" s="49">
        <f t="shared" si="83"/>
        <v>1.0101994803367265</v>
      </c>
    </row>
    <row r="621" spans="11:23">
      <c r="K621" s="51">
        <v>61.9</v>
      </c>
      <c r="L621" s="22">
        <f t="shared" si="77"/>
        <v>7.8540271914107</v>
      </c>
      <c r="M621" s="22">
        <f t="shared" si="84"/>
        <v>0.12573179608563478</v>
      </c>
      <c r="Q621" s="55">
        <f t="shared" si="78"/>
        <v>0.1929514841282457</v>
      </c>
      <c r="R621" s="49">
        <f t="shared" si="79"/>
        <v>3.1736101022606089</v>
      </c>
      <c r="S621" s="52">
        <f>IF(K621=0,C649,(1/$C$59)*LN(1+$C$59/$C$58/(RodR+ABS(Calculations!K621-RodR))))</f>
        <v>6.0798736426633991E-2</v>
      </c>
      <c r="T621" s="53">
        <f t="shared" si="80"/>
        <v>6.3350345754440637E-2</v>
      </c>
      <c r="U621" s="49">
        <f t="shared" si="81"/>
        <v>25.791666666666668</v>
      </c>
      <c r="V621" s="49">
        <f t="shared" si="82"/>
        <v>1.0101994803367265</v>
      </c>
      <c r="W621" s="49">
        <f t="shared" si="83"/>
        <v>1.0101994803367265</v>
      </c>
    </row>
    <row r="622" spans="11:23">
      <c r="K622" s="51">
        <v>62</v>
      </c>
      <c r="L622" s="22">
        <f t="shared" si="77"/>
        <v>7.8416716325540845</v>
      </c>
      <c r="M622" s="22">
        <f t="shared" si="84"/>
        <v>0.12533327494623592</v>
      </c>
      <c r="Q622" s="55">
        <f t="shared" si="78"/>
        <v>0.19264794259973853</v>
      </c>
      <c r="R622" s="49">
        <f t="shared" si="79"/>
        <v>3.1736101022606089</v>
      </c>
      <c r="S622" s="52">
        <f>IF(K622=0,C650,(1/$C$59)*LN(1+$C$59/$C$58/(RodR+ABS(Calculations!K622-RodR))))</f>
        <v>6.0703090925540153E-2</v>
      </c>
      <c r="T622" s="53">
        <f t="shared" si="80"/>
        <v>6.3246523481523306E-2</v>
      </c>
      <c r="U622" s="49">
        <f t="shared" si="81"/>
        <v>25.833333333333336</v>
      </c>
      <c r="V622" s="49">
        <f t="shared" si="82"/>
        <v>1.0101994803367265</v>
      </c>
      <c r="W622" s="49">
        <f t="shared" si="83"/>
        <v>1.0101994803367265</v>
      </c>
    </row>
    <row r="623" spans="11:23">
      <c r="K623" s="51">
        <v>62.1</v>
      </c>
      <c r="L623" s="22">
        <f t="shared" si="77"/>
        <v>7.8293548950205096</v>
      </c>
      <c r="M623" s="22">
        <f t="shared" si="84"/>
        <v>0.12493664598496856</v>
      </c>
      <c r="Q623" s="55">
        <f t="shared" si="78"/>
        <v>0.19234535480257373</v>
      </c>
      <c r="R623" s="49">
        <f t="shared" si="79"/>
        <v>3.1736101022606089</v>
      </c>
      <c r="S623" s="52">
        <f>IF(K623=0,C651,(1/$C$59)*LN(1+$C$59/$C$58/(RodR+ABS(Calculations!K623-RodR))))</f>
        <v>6.0607745943826973E-2</v>
      </c>
      <c r="T623" s="53">
        <f t="shared" si="80"/>
        <v>6.3143040980525408E-2</v>
      </c>
      <c r="U623" s="49">
        <f t="shared" si="81"/>
        <v>25.875</v>
      </c>
      <c r="V623" s="49">
        <f t="shared" si="82"/>
        <v>1.0101994803367265</v>
      </c>
      <c r="W623" s="49">
        <f t="shared" si="83"/>
        <v>1.0101994803367265</v>
      </c>
    </row>
    <row r="624" spans="11:23">
      <c r="K624" s="51">
        <v>62.2</v>
      </c>
      <c r="L624" s="22">
        <f t="shared" si="77"/>
        <v>7.8170767960932919</v>
      </c>
      <c r="M624" s="22">
        <f t="shared" si="84"/>
        <v>0.12454189723927911</v>
      </c>
      <c r="Q624" s="55">
        <f t="shared" si="78"/>
        <v>0.19204371624791339</v>
      </c>
      <c r="R624" s="49">
        <f t="shared" si="79"/>
        <v>3.1736101022606089</v>
      </c>
      <c r="S624" s="52">
        <f>IF(K624=0,C652,(1/$C$59)*LN(1+$C$59/$C$58/(RodR+ABS(Calculations!K624-RodR))))</f>
        <v>6.0512700067068048E-2</v>
      </c>
      <c r="T624" s="53">
        <f t="shared" si="80"/>
        <v>6.3039896586109381E-2</v>
      </c>
      <c r="U624" s="49">
        <f t="shared" si="81"/>
        <v>25.916666666666668</v>
      </c>
      <c r="V624" s="49">
        <f t="shared" si="82"/>
        <v>1.0101994803367265</v>
      </c>
      <c r="W624" s="49">
        <f t="shared" si="83"/>
        <v>1.0101994803367265</v>
      </c>
    </row>
    <row r="625" spans="11:23">
      <c r="K625" s="51">
        <v>62.3</v>
      </c>
      <c r="L625" s="22">
        <f t="shared" si="77"/>
        <v>7.8048371542009276</v>
      </c>
      <c r="M625" s="22">
        <f t="shared" si="84"/>
        <v>0.12414901684097135</v>
      </c>
      <c r="Q625" s="55">
        <f t="shared" si="78"/>
        <v>0.19174302247505343</v>
      </c>
      <c r="R625" s="49">
        <f t="shared" si="79"/>
        <v>3.1736101022606089</v>
      </c>
      <c r="S625" s="52">
        <f>IF(K625=0,C653,(1/$C$59)*LN(1+$C$59/$C$58/(RodR+ABS(Calculations!K625-RodR))))</f>
        <v>6.0417951889701907E-2</v>
      </c>
      <c r="T625" s="53">
        <f t="shared" si="80"/>
        <v>6.2937088643805567E-2</v>
      </c>
      <c r="U625" s="49">
        <f t="shared" si="81"/>
        <v>25.958333333333332</v>
      </c>
      <c r="V625" s="49">
        <f t="shared" si="82"/>
        <v>1.0101994803367265</v>
      </c>
      <c r="W625" s="49">
        <f t="shared" si="83"/>
        <v>1.0101994803367265</v>
      </c>
    </row>
    <row r="626" spans="11:23">
      <c r="K626" s="51">
        <v>62.4</v>
      </c>
      <c r="L626" s="22">
        <f t="shared" si="77"/>
        <v>7.7926357889079378</v>
      </c>
      <c r="M626" s="22">
        <f t="shared" si="84"/>
        <v>0.12375799301536095</v>
      </c>
      <c r="Q626" s="55">
        <f t="shared" si="78"/>
        <v>0.19144326905119874</v>
      </c>
      <c r="R626" s="49">
        <f t="shared" si="79"/>
        <v>3.1736101022606089</v>
      </c>
      <c r="S626" s="52">
        <f>IF(K626=0,C654,(1/$C$59)*LN(1+$C$59/$C$58/(RodR+ABS(Calculations!K626-RodR))))</f>
        <v>6.0323500014961159E-2</v>
      </c>
      <c r="T626" s="53">
        <f t="shared" si="80"/>
        <v>6.2834615509920977E-2</v>
      </c>
      <c r="U626" s="49">
        <f t="shared" si="81"/>
        <v>26</v>
      </c>
      <c r="V626" s="49">
        <f t="shared" si="82"/>
        <v>1.0101994803367265</v>
      </c>
      <c r="W626" s="49">
        <f t="shared" si="83"/>
        <v>1.0101994803367265</v>
      </c>
    </row>
    <row r="627" spans="11:23">
      <c r="K627" s="51">
        <v>62.5</v>
      </c>
      <c r="L627" s="22">
        <f t="shared" si="77"/>
        <v>7.7804725209061516</v>
      </c>
      <c r="M627" s="22">
        <f t="shared" si="84"/>
        <v>0.12336881408042899</v>
      </c>
      <c r="Q627" s="55">
        <f t="shared" si="78"/>
        <v>0.19114445157124899</v>
      </c>
      <c r="R627" s="49">
        <f t="shared" si="79"/>
        <v>3.1736101022606089</v>
      </c>
      <c r="S627" s="52">
        <f>IF(K627=0,C655,(1/$C$59)*LN(1+$C$59/$C$58/(RodR+ABS(Calculations!K627-RodR))))</f>
        <v>6.0229343054804999E-2</v>
      </c>
      <c r="T627" s="53">
        <f t="shared" si="80"/>
        <v>6.2732475551452935E-2</v>
      </c>
      <c r="U627" s="49">
        <f t="shared" si="81"/>
        <v>26.041666666666668</v>
      </c>
      <c r="V627" s="49">
        <f t="shared" si="82"/>
        <v>1.0101994803367265</v>
      </c>
      <c r="W627" s="49">
        <f t="shared" si="83"/>
        <v>1.0101994803367265</v>
      </c>
    </row>
    <row r="628" spans="11:23">
      <c r="K628" s="51">
        <v>62.6</v>
      </c>
      <c r="L628" s="22">
        <f t="shared" si="77"/>
        <v>7.7683471720057664</v>
      </c>
      <c r="M628" s="22">
        <f t="shared" si="84"/>
        <v>0.12298146844591606</v>
      </c>
      <c r="Q628" s="55">
        <f t="shared" si="78"/>
        <v>0.19084656565757901</v>
      </c>
      <c r="R628" s="49">
        <f t="shared" si="79"/>
        <v>3.1736101022606089</v>
      </c>
      <c r="S628" s="52">
        <f>IF(K628=0,C656,(1/$C$59)*LN(1+$C$59/$C$58/(RodR+ABS(Calculations!K628-RodR))))</f>
        <v>6.0135479629849997E-2</v>
      </c>
      <c r="T628" s="53">
        <f t="shared" si="80"/>
        <v>6.2630667146002572E-2</v>
      </c>
      <c r="U628" s="49">
        <f t="shared" si="81"/>
        <v>26.083333333333336</v>
      </c>
      <c r="V628" s="49">
        <f t="shared" si="82"/>
        <v>1.0101994803367265</v>
      </c>
      <c r="W628" s="49">
        <f t="shared" si="83"/>
        <v>1.0101994803367265</v>
      </c>
    </row>
    <row r="629" spans="11:23">
      <c r="K629" s="51">
        <v>62.7</v>
      </c>
      <c r="L629" s="22">
        <f t="shared" si="77"/>
        <v>7.7562595651268325</v>
      </c>
      <c r="M629" s="22">
        <f t="shared" si="84"/>
        <v>0.12259594461243939</v>
      </c>
      <c r="Q629" s="55">
        <f t="shared" si="78"/>
        <v>0.1905496069598297</v>
      </c>
      <c r="R629" s="49">
        <f t="shared" si="79"/>
        <v>3.1736101022606089</v>
      </c>
      <c r="S629" s="52">
        <f>IF(K629=0,C657,(1/$C$59)*LN(1+$C$59/$C$58/(RodR+ABS(Calculations!K629-RodR))))</f>
        <v>6.0041908369304231E-2</v>
      </c>
      <c r="T629" s="53">
        <f t="shared" si="80"/>
        <v>6.2529188681688219E-2</v>
      </c>
      <c r="U629" s="49">
        <f t="shared" si="81"/>
        <v>26.125000000000004</v>
      </c>
      <c r="V629" s="49">
        <f t="shared" si="82"/>
        <v>1.0101994803367265</v>
      </c>
      <c r="W629" s="49">
        <f t="shared" si="83"/>
        <v>1.0101994803367265</v>
      </c>
    </row>
    <row r="630" spans="11:23">
      <c r="K630" s="51">
        <v>62.8</v>
      </c>
      <c r="L630" s="22">
        <f t="shared" si="77"/>
        <v>7.7442095242904285</v>
      </c>
      <c r="M630" s="22">
        <f t="shared" si="84"/>
        <v>0.12221223117068192</v>
      </c>
      <c r="Q630" s="55">
        <f t="shared" si="78"/>
        <v>0.19025357115469105</v>
      </c>
      <c r="R630" s="49">
        <f t="shared" si="79"/>
        <v>3.1736101022606089</v>
      </c>
      <c r="S630" s="52">
        <f>IF(K630=0,C658,(1/$C$59)*LN(1+$C$59/$C$58/(RodR+ABS(Calculations!K630-RodR))))</f>
        <v>5.9948627910898895E-2</v>
      </c>
      <c r="T630" s="53">
        <f t="shared" si="80"/>
        <v>6.2428038557061194E-2</v>
      </c>
      <c r="U630" s="49">
        <f t="shared" si="81"/>
        <v>26.166666666666668</v>
      </c>
      <c r="V630" s="49">
        <f t="shared" si="82"/>
        <v>1.0101994803367265</v>
      </c>
      <c r="W630" s="49">
        <f t="shared" si="83"/>
        <v>1.0101994803367265</v>
      </c>
    </row>
    <row r="631" spans="11:23">
      <c r="K631" s="51">
        <v>62.9</v>
      </c>
      <c r="L631" s="22">
        <f t="shared" si="77"/>
        <v>7.7321968746102288</v>
      </c>
      <c r="M631" s="22">
        <f t="shared" si="84"/>
        <v>0.12183031680047129</v>
      </c>
      <c r="Q631" s="55">
        <f t="shared" si="78"/>
        <v>0.1899584539456951</v>
      </c>
      <c r="R631" s="49">
        <f t="shared" si="79"/>
        <v>3.1736101022606089</v>
      </c>
      <c r="S631" s="52">
        <f>IF(K631=0,C659,(1/$C$59)*LN(1+$C$59/$C$58/(RodR+ABS(Calculations!K631-RodR))))</f>
        <v>5.9855636900823107E-2</v>
      </c>
      <c r="T631" s="53">
        <f t="shared" si="80"/>
        <v>6.2327215181020461E-2</v>
      </c>
      <c r="U631" s="49">
        <f t="shared" si="81"/>
        <v>26.208333333333332</v>
      </c>
      <c r="V631" s="49">
        <f t="shared" si="82"/>
        <v>1.0101994803367265</v>
      </c>
      <c r="W631" s="49">
        <f t="shared" si="83"/>
        <v>1.0101994803367265</v>
      </c>
    </row>
    <row r="632" spans="11:23">
      <c r="K632" s="51">
        <v>63</v>
      </c>
      <c r="L632" s="22">
        <f t="shared" si="77"/>
        <v>7.7202214422840125</v>
      </c>
      <c r="M632" s="22">
        <f t="shared" si="84"/>
        <v>0.12145019027007198</v>
      </c>
      <c r="Q632" s="55">
        <f t="shared" si="78"/>
        <v>0.18966425106300738</v>
      </c>
      <c r="R632" s="49">
        <f t="shared" si="79"/>
        <v>3.1736101022606089</v>
      </c>
      <c r="S632" s="52">
        <f>IF(K632=0,C660,(1/$C$59)*LN(1+$C$59/$C$58/(RodR+ABS(Calculations!K632-RodR))))</f>
        <v>5.9762933993658125E-2</v>
      </c>
      <c r="T632" s="53">
        <f t="shared" si="80"/>
        <v>6.2226716972729142E-2</v>
      </c>
      <c r="U632" s="49">
        <f t="shared" si="81"/>
        <v>26.25</v>
      </c>
      <c r="V632" s="49">
        <f t="shared" si="82"/>
        <v>1.0101994803367265</v>
      </c>
      <c r="W632" s="49">
        <f t="shared" si="83"/>
        <v>1.0101994803367265</v>
      </c>
    </row>
    <row r="633" spans="11:23">
      <c r="K633" s="51">
        <v>63.1</v>
      </c>
      <c r="L633" s="22">
        <f t="shared" si="77"/>
        <v>7.7082830545852907</v>
      </c>
      <c r="M633" s="22">
        <f t="shared" si="84"/>
        <v>0.1210718404352189</v>
      </c>
      <c r="Q633" s="55">
        <f t="shared" si="78"/>
        <v>0.18937095826322106</v>
      </c>
      <c r="R633" s="49">
        <f t="shared" si="79"/>
        <v>3.1736101022606089</v>
      </c>
      <c r="S633" s="52">
        <f>IF(K633=0,C661,(1/$C$59)*LN(1+$C$59/$C$58/(RodR+ABS(Calculations!K633-RodR))))</f>
        <v>5.9670517852312532E-2</v>
      </c>
      <c r="T633" s="53">
        <f t="shared" si="80"/>
        <v>6.2126542361534212E-2</v>
      </c>
      <c r="U633" s="49">
        <f t="shared" si="81"/>
        <v>26.291666666666668</v>
      </c>
      <c r="V633" s="49">
        <f t="shared" si="82"/>
        <v>1.0101994803367265</v>
      </c>
      <c r="W633" s="49">
        <f t="shared" si="83"/>
        <v>1.0101994803367265</v>
      </c>
    </row>
    <row r="634" spans="11:23">
      <c r="K634" s="51">
        <v>63.2</v>
      </c>
      <c r="L634" s="22">
        <f t="shared" si="77"/>
        <v>7.6963815398549169</v>
      </c>
      <c r="M634" s="22">
        <f t="shared" si="84"/>
        <v>0.12069525623837496</v>
      </c>
      <c r="Q634" s="55">
        <f t="shared" si="78"/>
        <v>0.18907857132915096</v>
      </c>
      <c r="R634" s="49">
        <f t="shared" si="79"/>
        <v>3.1736101022606089</v>
      </c>
      <c r="S634" s="52">
        <f>IF(K634=0,C662,(1/$C$59)*LN(1+$C$59/$C$58/(RodR+ABS(Calculations!K634-RodR))))</f>
        <v>5.957838714795731E-2</v>
      </c>
      <c r="T634" s="53">
        <f t="shared" si="80"/>
        <v>6.2026689786879814E-2</v>
      </c>
      <c r="U634" s="49">
        <f t="shared" si="81"/>
        <v>26.333333333333336</v>
      </c>
      <c r="V634" s="49">
        <f t="shared" si="82"/>
        <v>1.0101994803367265</v>
      </c>
      <c r="W634" s="49">
        <f t="shared" si="83"/>
        <v>1.0101994803367265</v>
      </c>
    </row>
    <row r="635" spans="11:23">
      <c r="K635" s="51">
        <v>63.3</v>
      </c>
      <c r="L635" s="22">
        <f t="shared" si="77"/>
        <v>7.6845167274929569</v>
      </c>
      <c r="M635" s="22">
        <f t="shared" si="84"/>
        <v>0.12032042670797072</v>
      </c>
      <c r="Q635" s="55">
        <f t="shared" si="78"/>
        <v>0.18878708606963379</v>
      </c>
      <c r="R635" s="49">
        <f t="shared" si="79"/>
        <v>3.1736101022606089</v>
      </c>
      <c r="S635" s="52">
        <f>IF(K635=0,C663,(1/$C$59)*LN(1+$C$59/$C$58/(RodR+ABS(Calculations!K635-RodR))))</f>
        <v>5.9486540559962921E-2</v>
      </c>
      <c r="T635" s="53">
        <f t="shared" si="80"/>
        <v>6.192715769823192E-2</v>
      </c>
      <c r="U635" s="49">
        <f t="shared" si="81"/>
        <v>26.375</v>
      </c>
      <c r="V635" s="49">
        <f t="shared" si="82"/>
        <v>1.0101994803367265</v>
      </c>
      <c r="W635" s="49">
        <f t="shared" si="83"/>
        <v>1.0101994803367265</v>
      </c>
    </row>
    <row r="636" spans="11:23">
      <c r="K636" s="51">
        <v>63.4</v>
      </c>
      <c r="L636" s="22">
        <f t="shared" si="77"/>
        <v>7.67268844795049</v>
      </c>
      <c r="M636" s="22">
        <f t="shared" si="84"/>
        <v>0.11994734095744786</v>
      </c>
      <c r="Q636" s="55">
        <f t="shared" si="78"/>
        <v>0.18849649831932669</v>
      </c>
      <c r="R636" s="49">
        <f t="shared" si="79"/>
        <v>3.1736101022606089</v>
      </c>
      <c r="S636" s="52">
        <f>IF(K636=0,C664,(1/$C$59)*LN(1+$C$59/$C$58/(RodR+ABS(Calculations!K636-RodR))))</f>
        <v>5.939497677583578E-2</v>
      </c>
      <c r="T636" s="53">
        <f t="shared" si="80"/>
        <v>6.1827944554995219E-2</v>
      </c>
      <c r="U636" s="49">
        <f t="shared" si="81"/>
        <v>26.416666666666668</v>
      </c>
      <c r="V636" s="49">
        <f t="shared" si="82"/>
        <v>1.0101994803367265</v>
      </c>
      <c r="W636" s="49">
        <f t="shared" si="83"/>
        <v>1.0101994803367265</v>
      </c>
    </row>
    <row r="637" spans="11:23">
      <c r="K637" s="51">
        <v>63.5</v>
      </c>
      <c r="L637" s="22">
        <f t="shared" si="77"/>
        <v>7.6608965327214813</v>
      </c>
      <c r="M637" s="22">
        <f t="shared" si="84"/>
        <v>0.1195759881846703</v>
      </c>
      <c r="Q637" s="55">
        <f t="shared" si="78"/>
        <v>0.18820680393850764</v>
      </c>
      <c r="R637" s="49">
        <f t="shared" si="79"/>
        <v>3.1736101022606089</v>
      </c>
      <c r="S637" s="52">
        <f>IF(K637=0,C665,(1/$C$59)*LN(1+$C$59/$C$58/(RodR+ABS(Calculations!K637-RodR))))</f>
        <v>5.9303694491155412E-2</v>
      </c>
      <c r="T637" s="53">
        <f t="shared" si="80"/>
        <v>6.1729048826431404E-2</v>
      </c>
      <c r="U637" s="49">
        <f t="shared" si="81"/>
        <v>26.458333333333336</v>
      </c>
      <c r="V637" s="49">
        <f t="shared" si="82"/>
        <v>1.0101994803367265</v>
      </c>
      <c r="W637" s="49">
        <f t="shared" si="83"/>
        <v>1.0101994803367265</v>
      </c>
    </row>
    <row r="638" spans="11:23">
      <c r="K638" s="51">
        <v>63.6</v>
      </c>
      <c r="L638" s="22">
        <f t="shared" si="77"/>
        <v>7.6491408143348343</v>
      </c>
      <c r="M638" s="22">
        <f t="shared" si="84"/>
        <v>0.11920635767093213</v>
      </c>
      <c r="Q638" s="55">
        <f t="shared" si="78"/>
        <v>0.18791799881288013</v>
      </c>
      <c r="R638" s="49">
        <f t="shared" si="79"/>
        <v>3.1736101022606089</v>
      </c>
      <c r="S638" s="52">
        <f>IF(K638=0,C666,(1/$C$59)*LN(1+$C$59/$C$58/(RodR+ABS(Calculations!K638-RodR))))</f>
        <v>5.9212692409512872E-2</v>
      </c>
      <c r="T638" s="53">
        <f t="shared" si="80"/>
        <v>6.1630468991585412E-2</v>
      </c>
      <c r="U638" s="49">
        <f t="shared" si="81"/>
        <v>26.5</v>
      </c>
      <c r="V638" s="49">
        <f t="shared" si="82"/>
        <v>1.0101994803367265</v>
      </c>
      <c r="W638" s="49">
        <f t="shared" si="83"/>
        <v>1.0101994803367265</v>
      </c>
    </row>
    <row r="639" spans="11:23">
      <c r="K639" s="51">
        <v>63.7</v>
      </c>
      <c r="L639" s="22">
        <f t="shared" si="77"/>
        <v>7.6374211263464771</v>
      </c>
      <c r="M639" s="22">
        <f t="shared" si="84"/>
        <v>0.11883843878035538</v>
      </c>
      <c r="Q639" s="55">
        <f t="shared" si="78"/>
        <v>0.18763007885337879</v>
      </c>
      <c r="R639" s="49">
        <f t="shared" si="79"/>
        <v>3.1736101022606089</v>
      </c>
      <c r="S639" s="52">
        <f>IF(K639=0,C667,(1/$C$59)*LN(1+$C$59/$C$58/(RodR+ABS(Calculations!K639-RodR))))</f>
        <v>5.9121969242449522E-2</v>
      </c>
      <c r="T639" s="53">
        <f t="shared" si="80"/>
        <v>6.1532203539202593E-2</v>
      </c>
      <c r="U639" s="49">
        <f t="shared" si="81"/>
        <v>26.541666666666668</v>
      </c>
      <c r="V639" s="49">
        <f t="shared" si="82"/>
        <v>1.0101994803367265</v>
      </c>
      <c r="W639" s="49">
        <f t="shared" si="83"/>
        <v>1.0101994803367265</v>
      </c>
    </row>
    <row r="640" spans="11:23">
      <c r="K640" s="51">
        <v>63.8</v>
      </c>
      <c r="L640" s="22">
        <f t="shared" si="77"/>
        <v>7.625737303331392</v>
      </c>
      <c r="M640" s="22">
        <f t="shared" si="84"/>
        <v>0.11847222095903653</v>
      </c>
      <c r="Q640" s="55">
        <f t="shared" si="78"/>
        <v>0.18734303999597351</v>
      </c>
      <c r="R640" s="49">
        <f t="shared" si="79"/>
        <v>3.1736101022606089</v>
      </c>
      <c r="S640" s="52">
        <f>IF(K640=0,C668,(1/$C$59)*LN(1+$C$59/$C$58/(RodR+ABS(Calculations!K640-RodR))))</f>
        <v>5.9031523709395281E-2</v>
      </c>
      <c r="T640" s="53">
        <f t="shared" si="80"/>
        <v>6.143425096765557E-2</v>
      </c>
      <c r="U640" s="49">
        <f t="shared" si="81"/>
        <v>26.583333333333332</v>
      </c>
      <c r="V640" s="49">
        <f t="shared" si="82"/>
        <v>1.0101994803367265</v>
      </c>
      <c r="W640" s="49">
        <f t="shared" si="83"/>
        <v>1.0101994803367265</v>
      </c>
    </row>
    <row r="641" spans="11:23">
      <c r="K641" s="51">
        <v>63.9</v>
      </c>
      <c r="L641" s="22">
        <f t="shared" si="77"/>
        <v>7.614089180875915</v>
      </c>
      <c r="M641" s="22">
        <f t="shared" si="84"/>
        <v>0.11810769373431373</v>
      </c>
      <c r="Q641" s="55">
        <f t="shared" si="78"/>
        <v>0.1870568782014804</v>
      </c>
      <c r="R641" s="49">
        <f t="shared" si="79"/>
        <v>3.1736101022606089</v>
      </c>
      <c r="S641" s="52">
        <f>IF(K641=0,C669,(1/$C$59)*LN(1+$C$59/$C$58/(RodR+ABS(Calculations!K641-RodR))))</f>
        <v>5.8941354537609091E-2</v>
      </c>
      <c r="T641" s="53">
        <f t="shared" si="80"/>
        <v>6.1336609784864028E-2</v>
      </c>
      <c r="U641" s="49">
        <f t="shared" si="81"/>
        <v>26.625</v>
      </c>
      <c r="V641" s="49">
        <f t="shared" si="82"/>
        <v>1.0101994803367265</v>
      </c>
      <c r="W641" s="49">
        <f t="shared" si="83"/>
        <v>1.0101994803367265</v>
      </c>
    </row>
    <row r="642" spans="11:23">
      <c r="K642" s="51">
        <v>64</v>
      </c>
      <c r="L642" s="22">
        <f t="shared" ref="L642:L705" si="85">IF(K642&lt;RodR,EPRValue,Q642*$C$43)</f>
        <v>7.6024765955700158</v>
      </c>
      <c r="M642" s="22">
        <f t="shared" si="84"/>
        <v>0.11774484671399676</v>
      </c>
      <c r="Q642" s="55">
        <f t="shared" si="78"/>
        <v>0.18677158945537195</v>
      </c>
      <c r="R642" s="49">
        <f t="shared" si="79"/>
        <v>3.1736101022606089</v>
      </c>
      <c r="S642" s="52">
        <f>IF(K642=0,C670,(1/$C$59)*LN(1+$C$59/$C$58/(RodR+ABS(Calculations!K642-RodR))))</f>
        <v>5.8851460462119087E-2</v>
      </c>
      <c r="T642" s="53">
        <f t="shared" si="80"/>
        <v>6.1239278508221397E-2</v>
      </c>
      <c r="U642" s="49">
        <f t="shared" si="81"/>
        <v>26.666666666666668</v>
      </c>
      <c r="V642" s="49">
        <f t="shared" si="82"/>
        <v>1.0101994803367265</v>
      </c>
      <c r="W642" s="49">
        <f t="shared" si="83"/>
        <v>1.0101994803367265</v>
      </c>
    </row>
    <row r="643" spans="11:23">
      <c r="K643" s="51">
        <v>64.099999999999994</v>
      </c>
      <c r="L643" s="22">
        <f t="shared" si="85"/>
        <v>7.5908993849995801</v>
      </c>
      <c r="M643" s="22">
        <f t="shared" si="84"/>
        <v>0.11738366958571067</v>
      </c>
      <c r="Q643" s="55">
        <f t="shared" si="78"/>
        <v>0.18648716976758761</v>
      </c>
      <c r="R643" s="49">
        <f t="shared" si="79"/>
        <v>3.1736101022606089</v>
      </c>
      <c r="S643" s="52">
        <f>IF(K643=0,C671,(1/$C$59)*LN(1+$C$59/$C$58/(RodR+ABS(Calculations!K643-RodR))))</f>
        <v>5.8761840225662908E-2</v>
      </c>
      <c r="T643" s="53">
        <f t="shared" si="80"/>
        <v>6.1142255664519585E-2</v>
      </c>
      <c r="U643" s="49">
        <f t="shared" si="81"/>
        <v>26.708333333333332</v>
      </c>
      <c r="V643" s="49">
        <f t="shared" si="82"/>
        <v>1.0101994803367265</v>
      </c>
      <c r="W643" s="49">
        <f t="shared" si="83"/>
        <v>1.0101994803367265</v>
      </c>
    </row>
    <row r="644" spans="11:23">
      <c r="K644" s="51">
        <v>64.2</v>
      </c>
      <c r="L644" s="22">
        <f t="shared" si="85"/>
        <v>7.5793573877389644</v>
      </c>
      <c r="M644" s="22">
        <f t="shared" si="84"/>
        <v>0.11702415211595252</v>
      </c>
      <c r="Q644" s="55">
        <f t="shared" ref="Q644:Q707" si="86">R644*IF($C$56&lt;$C$55,S644,T644)</f>
        <v>0.18620361517235073</v>
      </c>
      <c r="R644" s="49">
        <f t="shared" ref="R644:R707" si="87">$C$70/$C$61*W644</f>
        <v>3.1736101022606089</v>
      </c>
      <c r="S644" s="52">
        <f>IF(K644=0,C672,(1/$C$59)*LN(1+$C$59/$C$58/(RodR+ABS(Calculations!K644-RodR))))</f>
        <v>5.8672492578629991E-2</v>
      </c>
      <c r="T644" s="53">
        <f t="shared" ref="T644:T707" si="88">IF((ABS(K644))&lt;$C$55-$C$56,($C$53/2/PI()/$C$56*LN(($C$55-$C$56)*(ABS(K644)+$C$56)/(ABS(K644))/$C$55)+$C$60*LN($C$55*$C$54/($C$55-$C$56)/$C$53)),$C$60*LN((((ABS(K644))+$C$56-$C$55)*$C$53+$C$55*$C$54)/($C$53*(ABS(K644)))))</f>
        <v>6.1045539789873489E-2</v>
      </c>
      <c r="U644" s="49">
        <f t="shared" ref="U644:U707" si="89">K644/$C$56</f>
        <v>26.750000000000004</v>
      </c>
      <c r="V644" s="49">
        <f t="shared" ref="V644:V707" si="90">IF(K644="","",1/(1.0212-0.0178*LOG10($C$53+0.01)))</f>
        <v>1.0101994803367265</v>
      </c>
      <c r="W644" s="49">
        <f t="shared" ref="W644:W707" si="91">MAX(1/(-(0.21682*LOG10(3.7*U644)-0.293)*(EXP(-3.7*U644)-1)+1),1)*MAX(1/(-(0.1921*LOG10(U644+0.2)+0.072)*(EXP(-150*U644)-1)+1),1)*V644</f>
        <v>1.0101994803367265</v>
      </c>
    </row>
    <row r="645" spans="11:23">
      <c r="K645" s="51">
        <v>64.3</v>
      </c>
      <c r="L645" s="22">
        <f t="shared" si="85"/>
        <v>7.5678504433433007</v>
      </c>
      <c r="M645" s="22">
        <f t="shared" si="84"/>
        <v>0.11666628414965619</v>
      </c>
      <c r="Q645" s="55">
        <f t="shared" si="86"/>
        <v>0.18592092172797958</v>
      </c>
      <c r="R645" s="49">
        <f t="shared" si="87"/>
        <v>3.1736101022606089</v>
      </c>
      <c r="S645" s="52">
        <f>IF(K645=0,C673,(1/$C$59)*LN(1+$C$59/$C$58/(RodR+ABS(Calculations!K645-RodR))))</f>
        <v>5.8583416279002071E-2</v>
      </c>
      <c r="T645" s="53">
        <f t="shared" si="88"/>
        <v>6.0949129429648093E-2</v>
      </c>
      <c r="U645" s="49">
        <f t="shared" si="89"/>
        <v>26.791666666666668</v>
      </c>
      <c r="V645" s="49">
        <f t="shared" si="90"/>
        <v>1.0101994803367265</v>
      </c>
      <c r="W645" s="49">
        <f t="shared" si="91"/>
        <v>1.0101994803367265</v>
      </c>
    </row>
    <row r="646" spans="11:23">
      <c r="K646" s="51">
        <v>64.400000000000006</v>
      </c>
      <c r="L646" s="22">
        <f t="shared" si="85"/>
        <v>7.5563783923412231</v>
      </c>
      <c r="M646" s="22">
        <f t="shared" si="84"/>
        <v>0.11631005560926688</v>
      </c>
      <c r="Q646" s="55">
        <f t="shared" si="86"/>
        <v>0.18563908551670869</v>
      </c>
      <c r="R646" s="49">
        <f t="shared" si="87"/>
        <v>3.1736101022606089</v>
      </c>
      <c r="S646" s="52">
        <f>IF(K646=0,C674,(1/$C$59)*LN(1+$C$59/$C$58/(RodR+ABS(Calculations!K646-RodR))))</f>
        <v>5.849461009229686E-2</v>
      </c>
      <c r="T646" s="53">
        <f t="shared" si="88"/>
        <v>6.0853023138385115E-2</v>
      </c>
      <c r="U646" s="49">
        <f t="shared" si="89"/>
        <v>26.833333333333336</v>
      </c>
      <c r="V646" s="49">
        <f t="shared" si="90"/>
        <v>1.0101994803367265</v>
      </c>
      <c r="W646" s="49">
        <f t="shared" si="91"/>
        <v>1.0101994803367265</v>
      </c>
    </row>
    <row r="647" spans="11:23">
      <c r="K647" s="51">
        <v>64.5</v>
      </c>
      <c r="L647" s="22">
        <f t="shared" si="85"/>
        <v>7.5449410762274614</v>
      </c>
      <c r="M647" s="22">
        <f t="shared" si="84"/>
        <v>0.11595545649401995</v>
      </c>
      <c r="Q647" s="55">
        <f t="shared" si="86"/>
        <v>0.18535810264450681</v>
      </c>
      <c r="R647" s="49">
        <f t="shared" si="87"/>
        <v>3.1736101022606089</v>
      </c>
      <c r="S647" s="52">
        <f>IF(K647=0,C675,(1/$C$59)*LN(1+$C$59/$C$58/(RodR+ABS(Calculations!K647-RodR))))</f>
        <v>5.8406072791510687E-2</v>
      </c>
      <c r="T647" s="53">
        <f t="shared" si="88"/>
        <v>6.0757219479731152E-2</v>
      </c>
      <c r="U647" s="49">
        <f t="shared" si="89"/>
        <v>26.875</v>
      </c>
      <c r="V647" s="49">
        <f t="shared" si="90"/>
        <v>1.0101994803367265</v>
      </c>
      <c r="W647" s="49">
        <f t="shared" si="91"/>
        <v>1.0101994803367265</v>
      </c>
    </row>
    <row r="648" spans="11:23">
      <c r="K648" s="51">
        <v>64.599999999999994</v>
      </c>
      <c r="L648" s="22">
        <f t="shared" si="85"/>
        <v>7.5335383374554183</v>
      </c>
      <c r="M648" s="22">
        <f t="shared" si="84"/>
        <v>0.11560247687941594</v>
      </c>
      <c r="Q648" s="55">
        <f t="shared" si="86"/>
        <v>0.18507796924089465</v>
      </c>
      <c r="R648" s="49">
        <f t="shared" si="87"/>
        <v>3.1736101022606089</v>
      </c>
      <c r="S648" s="52">
        <f>IF(K648=0,C676,(1/$C$59)*LN(1+$C$59/$C$58/(RodR+ABS(Calculations!K648-RodR))))</f>
        <v>5.8317803157061067E-2</v>
      </c>
      <c r="T648" s="53">
        <f t="shared" si="88"/>
        <v>6.0661717026366496E-2</v>
      </c>
      <c r="U648" s="49">
        <f t="shared" si="89"/>
        <v>26.916666666666664</v>
      </c>
      <c r="V648" s="49">
        <f t="shared" si="90"/>
        <v>1.0101994803367265</v>
      </c>
      <c r="W648" s="49">
        <f t="shared" si="91"/>
        <v>1.0101994803367265</v>
      </c>
    </row>
    <row r="649" spans="11:23">
      <c r="K649" s="51">
        <v>64.7</v>
      </c>
      <c r="L649" s="22">
        <f t="shared" si="85"/>
        <v>7.5221700194301082</v>
      </c>
      <c r="M649" s="22">
        <f t="shared" si="84"/>
        <v>0.11525110691636886</v>
      </c>
      <c r="Q649" s="55">
        <f t="shared" si="86"/>
        <v>0.18479868145877132</v>
      </c>
      <c r="R649" s="49">
        <f t="shared" si="87"/>
        <v>3.1736101022606089</v>
      </c>
      <c r="S649" s="52">
        <f>IF(K649=0,C677,(1/$C$59)*LN(1+$C$59/$C$58/(RodR+ABS(Calculations!K649-RodR))))</f>
        <v>5.822979997673202E-2</v>
      </c>
      <c r="T649" s="53">
        <f t="shared" si="88"/>
        <v>6.0566514359933092E-2</v>
      </c>
      <c r="U649" s="49">
        <f t="shared" si="89"/>
        <v>26.958333333333336</v>
      </c>
      <c r="V649" s="49">
        <f t="shared" si="90"/>
        <v>1.0101994803367265</v>
      </c>
      <c r="W649" s="49">
        <f t="shared" si="91"/>
        <v>1.0101994803367265</v>
      </c>
    </row>
    <row r="650" spans="11:23">
      <c r="K650" s="51">
        <v>64.8</v>
      </c>
      <c r="L650" s="22">
        <f t="shared" si="85"/>
        <v>7.5108359665007818</v>
      </c>
      <c r="M650" s="22">
        <f t="shared" si="84"/>
        <v>0.11490133683061021</v>
      </c>
      <c r="Q650" s="55">
        <f t="shared" si="86"/>
        <v>0.18452023547423319</v>
      </c>
      <c r="R650" s="49">
        <f t="shared" si="87"/>
        <v>3.1736101022606089</v>
      </c>
      <c r="S650" s="52">
        <f>IF(K650=0,C678,(1/$C$59)*LN(1+$C$59/$C$58/(RodR+ABS(Calculations!K650-RodR))))</f>
        <v>5.8142062045616984E-2</v>
      </c>
      <c r="T650" s="53">
        <f t="shared" si="88"/>
        <v>6.0471610070964833E-2</v>
      </c>
      <c r="U650" s="49">
        <f t="shared" si="89"/>
        <v>27</v>
      </c>
      <c r="V650" s="49">
        <f t="shared" si="90"/>
        <v>1.0101994803367265</v>
      </c>
      <c r="W650" s="49">
        <f t="shared" si="91"/>
        <v>1.0101994803367265</v>
      </c>
    </row>
    <row r="651" spans="11:23">
      <c r="K651" s="51">
        <v>64.900000000000006</v>
      </c>
      <c r="L651" s="22">
        <f t="shared" si="85"/>
        <v>7.4995360239540521</v>
      </c>
      <c r="M651" s="22">
        <f t="shared" si="84"/>
        <v>0.11455315692186296</v>
      </c>
      <c r="Q651" s="55">
        <f t="shared" si="86"/>
        <v>0.18424262748640499</v>
      </c>
      <c r="R651" s="49">
        <f t="shared" si="87"/>
        <v>3.1736101022606089</v>
      </c>
      <c r="S651" s="52">
        <f>IF(K651=0,C679,(1/$C$59)*LN(1+$C$59/$C$58/(RodR+ABS(Calculations!K651-RodR))))</f>
        <v>5.8054588166065603E-2</v>
      </c>
      <c r="T651" s="53">
        <f t="shared" si="88"/>
        <v>6.0377002758818618E-2</v>
      </c>
      <c r="U651" s="49">
        <f t="shared" si="89"/>
        <v>27.041666666666671</v>
      </c>
      <c r="V651" s="49">
        <f t="shared" si="90"/>
        <v>1.0101994803367265</v>
      </c>
      <c r="W651" s="49">
        <f t="shared" si="91"/>
        <v>1.0101994803367265</v>
      </c>
    </row>
    <row r="652" spans="11:23">
      <c r="K652" s="51">
        <v>65</v>
      </c>
      <c r="L652" s="22">
        <f t="shared" si="85"/>
        <v>7.4882700380066343</v>
      </c>
      <c r="M652" s="22">
        <f t="shared" si="84"/>
        <v>0.11420655756338149</v>
      </c>
      <c r="Q652" s="55">
        <f t="shared" si="86"/>
        <v>0.18396585371726148</v>
      </c>
      <c r="R652" s="49">
        <f t="shared" si="87"/>
        <v>3.1736101022606089</v>
      </c>
      <c r="S652" s="52">
        <f>IF(K652=0,C680,(1/$C$59)*LN(1+$C$59/$C$58/(RodR+ABS(Calculations!K652-RodR))))</f>
        <v>5.7967377147627529E-2</v>
      </c>
      <c r="T652" s="53">
        <f t="shared" si="88"/>
        <v>6.0282691031604482E-2</v>
      </c>
      <c r="U652" s="49">
        <f t="shared" si="89"/>
        <v>27.083333333333336</v>
      </c>
      <c r="V652" s="49">
        <f t="shared" si="90"/>
        <v>1.0101994803367265</v>
      </c>
      <c r="W652" s="49">
        <f t="shared" si="91"/>
        <v>1.0101994803367265</v>
      </c>
    </row>
    <row r="653" spans="11:23">
      <c r="K653" s="51">
        <v>65.099999999999994</v>
      </c>
      <c r="L653" s="22">
        <f t="shared" si="85"/>
        <v>7.4770378557984838</v>
      </c>
      <c r="M653" s="22">
        <f t="shared" ref="M653:M716" si="92">L643-L653</f>
        <v>0.11386152920109627</v>
      </c>
      <c r="Q653" s="55">
        <f t="shared" si="86"/>
        <v>0.18368991041145888</v>
      </c>
      <c r="R653" s="49">
        <f t="shared" si="87"/>
        <v>3.1736101022606089</v>
      </c>
      <c r="S653" s="52">
        <f>IF(K653=0,C681,(1/$C$59)*LN(1+$C$59/$C$58/(RodR+ABS(Calculations!K653-RodR))))</f>
        <v>5.7880427806999313E-2</v>
      </c>
      <c r="T653" s="53">
        <f t="shared" si="88"/>
        <v>6.0188673506117202E-2</v>
      </c>
      <c r="U653" s="49">
        <f t="shared" si="89"/>
        <v>27.125</v>
      </c>
      <c r="V653" s="49">
        <f t="shared" si="90"/>
        <v>1.0101994803367265</v>
      </c>
      <c r="W653" s="49">
        <f t="shared" si="91"/>
        <v>1.0101994803367265</v>
      </c>
    </row>
    <row r="654" spans="11:23">
      <c r="K654" s="51">
        <v>65.2</v>
      </c>
      <c r="L654" s="22">
        <f t="shared" si="85"/>
        <v>7.4658393253858604</v>
      </c>
      <c r="M654" s="22">
        <f t="shared" si="92"/>
        <v>0.11351806235310402</v>
      </c>
      <c r="Q654" s="55">
        <f t="shared" si="86"/>
        <v>0.18341479383616435</v>
      </c>
      <c r="R654" s="49">
        <f t="shared" si="87"/>
        <v>3.1736101022606089</v>
      </c>
      <c r="S654" s="52">
        <f>IF(K654=0,C682,(1/$C$59)*LN(1+$C$59/$C$58/(RodR+ABS(Calculations!K654-RodR))))</f>
        <v>5.7793738967970673E-2</v>
      </c>
      <c r="T654" s="53">
        <f t="shared" si="88"/>
        <v>6.0094948807770408E-2</v>
      </c>
      <c r="U654" s="49">
        <f t="shared" si="89"/>
        <v>27.166666666666668</v>
      </c>
      <c r="V654" s="49">
        <f t="shared" si="90"/>
        <v>1.0101994803367265</v>
      </c>
      <c r="W654" s="49">
        <f t="shared" si="91"/>
        <v>1.0101994803367265</v>
      </c>
    </row>
    <row r="655" spans="11:23">
      <c r="K655" s="51">
        <v>65.3</v>
      </c>
      <c r="L655" s="22">
        <f t="shared" si="85"/>
        <v>7.4546742957344438</v>
      </c>
      <c r="M655" s="22">
        <f t="shared" si="92"/>
        <v>0.11317614760885686</v>
      </c>
      <c r="Q655" s="55">
        <f t="shared" si="86"/>
        <v>0.18314050028088705</v>
      </c>
      <c r="R655" s="49">
        <f t="shared" si="87"/>
        <v>3.1736101022606089</v>
      </c>
      <c r="S655" s="52">
        <f>IF(K655=0,C683,(1/$C$59)*LN(1+$C$59/$C$58/(RodR+ABS(Calculations!K655-RodR))))</f>
        <v>5.7707309461371259E-2</v>
      </c>
      <c r="T655" s="53">
        <f t="shared" si="88"/>
        <v>6.0001515570527124E-2</v>
      </c>
      <c r="U655" s="49">
        <f t="shared" si="89"/>
        <v>27.208333333333332</v>
      </c>
      <c r="V655" s="49">
        <f t="shared" si="90"/>
        <v>1.0101994803367265</v>
      </c>
      <c r="W655" s="49">
        <f t="shared" si="91"/>
        <v>1.0101994803367265</v>
      </c>
    </row>
    <row r="656" spans="11:23">
      <c r="K656" s="51">
        <v>65.400000000000006</v>
      </c>
      <c r="L656" s="22">
        <f t="shared" si="85"/>
        <v>7.4435426167125529</v>
      </c>
      <c r="M656" s="22">
        <f t="shared" si="92"/>
        <v>0.1128357756286702</v>
      </c>
      <c r="Q656" s="55">
        <f t="shared" si="86"/>
        <v>0.18286702605731139</v>
      </c>
      <c r="R656" s="49">
        <f t="shared" si="87"/>
        <v>3.1736101022606089</v>
      </c>
      <c r="S656" s="52">
        <f>IF(K656=0,C684,(1/$C$59)*LN(1+$C$59/$C$58/(RodR+ABS(Calculations!K656-RodR))))</f>
        <v>5.7621138125018109E-2</v>
      </c>
      <c r="T656" s="53">
        <f t="shared" si="88"/>
        <v>5.9908372436835132E-2</v>
      </c>
      <c r="U656" s="49">
        <f t="shared" si="89"/>
        <v>27.250000000000004</v>
      </c>
      <c r="V656" s="49">
        <f t="shared" si="90"/>
        <v>1.0101994803367265</v>
      </c>
      <c r="W656" s="49">
        <f t="shared" si="91"/>
        <v>1.0101994803367265</v>
      </c>
    </row>
    <row r="657" spans="11:23">
      <c r="K657" s="51">
        <v>65.5</v>
      </c>
      <c r="L657" s="22">
        <f t="shared" si="85"/>
        <v>7.4324441390843763</v>
      </c>
      <c r="M657" s="22">
        <f t="shared" si="92"/>
        <v>0.11249693714308506</v>
      </c>
      <c r="Q657" s="55">
        <f t="shared" si="86"/>
        <v>0.18259436749913086</v>
      </c>
      <c r="R657" s="49">
        <f t="shared" si="87"/>
        <v>3.1736101022606089</v>
      </c>
      <c r="S657" s="52">
        <f>IF(K657=0,C685,(1/$C$59)*LN(1+$C$59/$C$58/(RodR+ABS(Calculations!K657-RodR))))</f>
        <v>5.7535223803663285E-2</v>
      </c>
      <c r="T657" s="53">
        <f t="shared" si="88"/>
        <v>5.9815518057560552E-2</v>
      </c>
      <c r="U657" s="49">
        <f t="shared" si="89"/>
        <v>27.291666666666668</v>
      </c>
      <c r="V657" s="49">
        <f t="shared" si="90"/>
        <v>1.0101994803367265</v>
      </c>
      <c r="W657" s="49">
        <f t="shared" si="91"/>
        <v>1.0101994803367265</v>
      </c>
    </row>
    <row r="658" spans="11:23">
      <c r="K658" s="51">
        <v>65.599999999999994</v>
      </c>
      <c r="L658" s="22">
        <f t="shared" si="85"/>
        <v>7.4213787145034393</v>
      </c>
      <c r="M658" s="22">
        <f t="shared" si="92"/>
        <v>0.11215962295197901</v>
      </c>
      <c r="Q658" s="55">
        <f t="shared" si="86"/>
        <v>0.18232252096188739</v>
      </c>
      <c r="R658" s="49">
        <f t="shared" si="87"/>
        <v>3.1736101022606089</v>
      </c>
      <c r="S658" s="52">
        <f>IF(K658=0,C686,(1/$C$59)*LN(1+$C$59/$C$58/(RodR+ABS(Calculations!K658-RodR))))</f>
        <v>5.7449565348943271E-2</v>
      </c>
      <c r="T658" s="53">
        <f t="shared" si="88"/>
        <v>5.9722951091922591E-2</v>
      </c>
      <c r="U658" s="49">
        <f t="shared" si="89"/>
        <v>27.333333333333332</v>
      </c>
      <c r="V658" s="49">
        <f t="shared" si="90"/>
        <v>1.0101994803367265</v>
      </c>
      <c r="W658" s="49">
        <f t="shared" si="91"/>
        <v>1.0101994803367265</v>
      </c>
    </row>
    <row r="659" spans="11:23">
      <c r="K659" s="51">
        <v>65.7</v>
      </c>
      <c r="L659" s="22">
        <f t="shared" si="85"/>
        <v>7.4103461955057606</v>
      </c>
      <c r="M659" s="22">
        <f t="shared" si="92"/>
        <v>0.11182382392434764</v>
      </c>
      <c r="Q659" s="55">
        <f t="shared" si="86"/>
        <v>0.18205148282280337</v>
      </c>
      <c r="R659" s="49">
        <f t="shared" si="87"/>
        <v>3.1736101022606089</v>
      </c>
      <c r="S659" s="52">
        <f>IF(K659=0,C687,(1/$C$59)*LN(1+$C$59/$C$58/(RodR+ABS(Calculations!K659-RodR))))</f>
        <v>5.7364161619326025E-2</v>
      </c>
      <c r="T659" s="53">
        <f t="shared" si="88"/>
        <v>5.9630670207429286E-2</v>
      </c>
      <c r="U659" s="49">
        <f t="shared" si="89"/>
        <v>27.375000000000004</v>
      </c>
      <c r="V659" s="49">
        <f t="shared" si="90"/>
        <v>1.0101994803367265</v>
      </c>
      <c r="W659" s="49">
        <f t="shared" si="91"/>
        <v>1.0101994803367265</v>
      </c>
    </row>
    <row r="660" spans="11:23">
      <c r="K660" s="51">
        <v>65.8</v>
      </c>
      <c r="L660" s="22">
        <f t="shared" si="85"/>
        <v>7.3993464355034932</v>
      </c>
      <c r="M660" s="22">
        <f t="shared" si="92"/>
        <v>0.11148953099728853</v>
      </c>
      <c r="Q660" s="55">
        <f t="shared" si="86"/>
        <v>0.18178124948062535</v>
      </c>
      <c r="R660" s="49">
        <f t="shared" si="87"/>
        <v>3.1736101022606089</v>
      </c>
      <c r="S660" s="52">
        <f>IF(K660=0,C688,(1/$C$59)*LN(1+$C$59/$C$58/(RodR+ABS(Calculations!K660-RodR))))</f>
        <v>5.7279011480061745E-2</v>
      </c>
      <c r="T660" s="53">
        <f t="shared" si="88"/>
        <v>5.9538674079813038E-2</v>
      </c>
      <c r="U660" s="49">
        <f t="shared" si="89"/>
        <v>27.416666666666668</v>
      </c>
      <c r="V660" s="49">
        <f t="shared" si="90"/>
        <v>1.0101994803367265</v>
      </c>
      <c r="W660" s="49">
        <f t="shared" si="91"/>
        <v>1.0101994803367265</v>
      </c>
    </row>
    <row r="661" spans="11:23">
      <c r="K661" s="51">
        <v>65.900000000000006</v>
      </c>
      <c r="L661" s="22">
        <f t="shared" si="85"/>
        <v>7.3883792887783422</v>
      </c>
      <c r="M661" s="22">
        <f t="shared" si="92"/>
        <v>0.1111567351757099</v>
      </c>
      <c r="Q661" s="55">
        <f t="shared" si="86"/>
        <v>0.18151181735546232</v>
      </c>
      <c r="R661" s="49">
        <f t="shared" si="87"/>
        <v>3.1736101022606089</v>
      </c>
      <c r="S661" s="52">
        <f>IF(K661=0,C689,(1/$C$59)*LN(1+$C$59/$C$58/(RodR+ABS(Calculations!K661-RodR))))</f>
        <v>5.7194113803131892E-2</v>
      </c>
      <c r="T661" s="53">
        <f t="shared" si="88"/>
        <v>5.9446961392968442E-2</v>
      </c>
      <c r="U661" s="49">
        <f t="shared" si="89"/>
        <v>27.458333333333336</v>
      </c>
      <c r="V661" s="49">
        <f t="shared" si="90"/>
        <v>1.0101994803367265</v>
      </c>
      <c r="W661" s="49">
        <f t="shared" si="91"/>
        <v>1.0101994803367265</v>
      </c>
    </row>
    <row r="662" spans="11:23">
      <c r="K662" s="51">
        <v>66</v>
      </c>
      <c r="L662" s="22">
        <f t="shared" si="85"/>
        <v>7.3774446104751208</v>
      </c>
      <c r="M662" s="22">
        <f t="shared" si="92"/>
        <v>0.11082542753151348</v>
      </c>
      <c r="Q662" s="55">
        <f t="shared" si="86"/>
        <v>0.1812431828886274</v>
      </c>
      <c r="R662" s="49">
        <f t="shared" si="87"/>
        <v>3.1736101022606089</v>
      </c>
      <c r="S662" s="52">
        <f>IF(K662=0,C690,(1/$C$59)*LN(1+$C$59/$C$58/(RodR+ABS(Calculations!K662-RodR))))</f>
        <v>5.7109467467199332E-2</v>
      </c>
      <c r="T662" s="53">
        <f t="shared" si="88"/>
        <v>5.9355530838888386E-2</v>
      </c>
      <c r="U662" s="49">
        <f t="shared" si="89"/>
        <v>27.5</v>
      </c>
      <c r="V662" s="49">
        <f t="shared" si="90"/>
        <v>1.0101994803367265</v>
      </c>
      <c r="W662" s="49">
        <f t="shared" si="91"/>
        <v>1.0101994803367265</v>
      </c>
    </row>
    <row r="663" spans="11:23">
      <c r="K663" s="51">
        <v>66.099999999999994</v>
      </c>
      <c r="L663" s="22">
        <f t="shared" si="85"/>
        <v>7.3665422565954159</v>
      </c>
      <c r="M663" s="22">
        <f t="shared" si="92"/>
        <v>0.11049559920306784</v>
      </c>
      <c r="Q663" s="55">
        <f t="shared" si="86"/>
        <v>0.18097534254248232</v>
      </c>
      <c r="R663" s="49">
        <f t="shared" si="87"/>
        <v>3.1736101022606089</v>
      </c>
      <c r="S663" s="52">
        <f>IF(K663=0,C691,(1/$C$59)*LN(1+$C$59/$C$58/(RodR+ABS(Calculations!K663-RodR))))</f>
        <v>5.7025071357559312E-2</v>
      </c>
      <c r="T663" s="53">
        <f t="shared" si="88"/>
        <v>5.9264381117601517E-2</v>
      </c>
      <c r="U663" s="49">
        <f t="shared" si="89"/>
        <v>27.541666666666664</v>
      </c>
      <c r="V663" s="49">
        <f t="shared" si="90"/>
        <v>1.0101994803367265</v>
      </c>
      <c r="W663" s="49">
        <f t="shared" si="91"/>
        <v>1.0101994803367265</v>
      </c>
    </row>
    <row r="664" spans="11:23">
      <c r="K664" s="51">
        <v>66.2</v>
      </c>
      <c r="L664" s="22">
        <f t="shared" si="85"/>
        <v>7.3556720839911378</v>
      </c>
      <c r="M664" s="22">
        <f t="shared" si="92"/>
        <v>0.11016724139472256</v>
      </c>
      <c r="Q664" s="55">
        <f t="shared" si="86"/>
        <v>0.18070829280027878</v>
      </c>
      <c r="R664" s="49">
        <f t="shared" si="87"/>
        <v>3.1736101022606089</v>
      </c>
      <c r="S664" s="52">
        <f>IF(K664=0,C692,(1/$C$59)*LN(1+$C$59/$C$58/(RodR+ABS(Calculations!K664-RodR))))</f>
        <v>5.6940924366089461E-2</v>
      </c>
      <c r="T664" s="53">
        <f t="shared" si="88"/>
        <v>5.9173510937112282E-2</v>
      </c>
      <c r="U664" s="49">
        <f t="shared" si="89"/>
        <v>27.583333333333336</v>
      </c>
      <c r="V664" s="49">
        <f t="shared" si="90"/>
        <v>1.0101994803367265</v>
      </c>
      <c r="W664" s="49">
        <f t="shared" si="91"/>
        <v>1.0101994803367265</v>
      </c>
    </row>
    <row r="665" spans="11:23">
      <c r="K665" s="51">
        <v>66.3</v>
      </c>
      <c r="L665" s="22">
        <f t="shared" si="85"/>
        <v>7.3448339503585274</v>
      </c>
      <c r="M665" s="22">
        <f t="shared" si="92"/>
        <v>0.10984034537591647</v>
      </c>
      <c r="Q665" s="55">
        <f t="shared" si="86"/>
        <v>0.18044203016601143</v>
      </c>
      <c r="R665" s="49">
        <f t="shared" si="87"/>
        <v>3.1736101022606089</v>
      </c>
      <c r="S665" s="52">
        <f>IF(K665=0,C693,(1/$C$59)*LN(1+$C$59/$C$58/(RodR+ABS(Calculations!K665-RodR))))</f>
        <v>5.685702539120352E-2</v>
      </c>
      <c r="T665" s="53">
        <f t="shared" si="88"/>
        <v>5.9082919013338044E-2</v>
      </c>
      <c r="U665" s="49">
        <f t="shared" si="89"/>
        <v>27.625</v>
      </c>
      <c r="V665" s="49">
        <f t="shared" si="90"/>
        <v>1.0101994803367265</v>
      </c>
      <c r="W665" s="49">
        <f t="shared" si="91"/>
        <v>1.0101994803367265</v>
      </c>
    </row>
    <row r="666" spans="11:23">
      <c r="K666" s="51">
        <v>66.400000000000006</v>
      </c>
      <c r="L666" s="22">
        <f t="shared" si="85"/>
        <v>7.3340277142315351</v>
      </c>
      <c r="M666" s="22">
        <f t="shared" si="92"/>
        <v>0.10951490248101781</v>
      </c>
      <c r="Q666" s="55">
        <f t="shared" si="86"/>
        <v>0.18017655116425502</v>
      </c>
      <c r="R666" s="49">
        <f t="shared" si="87"/>
        <v>3.1736101022606089</v>
      </c>
      <c r="S666" s="52">
        <f>IF(K666=0,C694,(1/$C$59)*LN(1+$C$59/$C$58/(RodR+ABS(Calculations!K666-RodR))))</f>
        <v>5.677337333779995E-2</v>
      </c>
      <c r="T666" s="53">
        <f t="shared" si="88"/>
        <v>5.8992604070049144E-2</v>
      </c>
      <c r="U666" s="49">
        <f t="shared" si="89"/>
        <v>27.666666666666671</v>
      </c>
      <c r="V666" s="49">
        <f t="shared" si="90"/>
        <v>1.0101994803367265</v>
      </c>
      <c r="W666" s="49">
        <f t="shared" si="91"/>
        <v>1.0101994803367265</v>
      </c>
    </row>
    <row r="667" spans="11:23">
      <c r="K667" s="51">
        <v>66.5</v>
      </c>
      <c r="L667" s="22">
        <f t="shared" si="85"/>
        <v>7.3232532349760397</v>
      </c>
      <c r="M667" s="22">
        <f t="shared" si="92"/>
        <v>0.10919090410833654</v>
      </c>
      <c r="Q667" s="55">
        <f t="shared" si="86"/>
        <v>0.17991185234002249</v>
      </c>
      <c r="R667" s="49">
        <f t="shared" si="87"/>
        <v>3.1736101022606089</v>
      </c>
      <c r="S667" s="52">
        <f>IF(K667=0,C695,(1/$C$59)*LN(1+$C$59/$C$58/(RodR+ABS(Calculations!K667-RodR))))</f>
        <v>5.6689967117217285E-2</v>
      </c>
      <c r="T667" s="53">
        <f t="shared" si="88"/>
        <v>5.8902564838810019E-2</v>
      </c>
      <c r="U667" s="49">
        <f t="shared" si="89"/>
        <v>27.708333333333336</v>
      </c>
      <c r="V667" s="49">
        <f t="shared" si="90"/>
        <v>1.0101994803367265</v>
      </c>
      <c r="W667" s="49">
        <f t="shared" si="91"/>
        <v>1.0101994803367265</v>
      </c>
    </row>
    <row r="668" spans="11:23">
      <c r="K668" s="51">
        <v>66.599999999999994</v>
      </c>
      <c r="L668" s="22">
        <f t="shared" si="85"/>
        <v>7.3125103727835539</v>
      </c>
      <c r="M668" s="22">
        <f t="shared" si="92"/>
        <v>0.10886834171988546</v>
      </c>
      <c r="Q668" s="55">
        <f t="shared" si="86"/>
        <v>0.17964793025861026</v>
      </c>
      <c r="R668" s="49">
        <f t="shared" si="87"/>
        <v>3.1736101022606089</v>
      </c>
      <c r="S668" s="52">
        <f>IF(K668=0,C696,(1/$C$59)*LN(1+$C$59/$C$58/(RodR+ABS(Calculations!K668-RodR))))</f>
        <v>5.6606805647185329E-2</v>
      </c>
      <c r="T668" s="53">
        <f t="shared" si="88"/>
        <v>5.8812800058918889E-2</v>
      </c>
      <c r="U668" s="49">
        <f t="shared" si="89"/>
        <v>27.75</v>
      </c>
      <c r="V668" s="49">
        <f t="shared" si="90"/>
        <v>1.0101994803367265</v>
      </c>
      <c r="W668" s="49">
        <f t="shared" si="91"/>
        <v>1.0101994803367265</v>
      </c>
    </row>
    <row r="669" spans="11:23">
      <c r="K669" s="51">
        <v>66.7</v>
      </c>
      <c r="L669" s="22">
        <f t="shared" si="85"/>
        <v>7.3017989886651566</v>
      </c>
      <c r="M669" s="22">
        <f t="shared" si="92"/>
        <v>0.10854720684060393</v>
      </c>
      <c r="Q669" s="55">
        <f t="shared" si="86"/>
        <v>0.17938478150544923</v>
      </c>
      <c r="R669" s="49">
        <f t="shared" si="87"/>
        <v>3.1736101022606089</v>
      </c>
      <c r="S669" s="52">
        <f>IF(K669=0,C697,(1/$C$59)*LN(1+$C$59/$C$58/(RodR+ABS(Calculations!K669-RodR))))</f>
        <v>5.6523887851778275E-2</v>
      </c>
      <c r="T669" s="53">
        <f t="shared" si="88"/>
        <v>5.8723308477348461E-2</v>
      </c>
      <c r="U669" s="49">
        <f t="shared" si="89"/>
        <v>27.791666666666668</v>
      </c>
      <c r="V669" s="49">
        <f t="shared" si="90"/>
        <v>1.0101994803367265</v>
      </c>
      <c r="W669" s="49">
        <f t="shared" si="91"/>
        <v>1.0101994803367265</v>
      </c>
    </row>
    <row r="670" spans="11:23">
      <c r="K670" s="51">
        <v>66.8</v>
      </c>
      <c r="L670" s="22">
        <f t="shared" si="85"/>
        <v>7.2911189444455848</v>
      </c>
      <c r="M670" s="22">
        <f t="shared" si="92"/>
        <v>0.10822749105790841</v>
      </c>
      <c r="Q670" s="55">
        <f t="shared" si="86"/>
        <v>0.17912240268595961</v>
      </c>
      <c r="R670" s="49">
        <f t="shared" si="87"/>
        <v>3.1736101022606089</v>
      </c>
      <c r="S670" s="52">
        <f>IF(K670=0,C698,(1/$C$59)*LN(1+$C$59/$C$58/(RodR+ABS(Calculations!K670-RodR))))</f>
        <v>5.644121266136886E-2</v>
      </c>
      <c r="T670" s="53">
        <f t="shared" si="88"/>
        <v>5.8634088848688447E-2</v>
      </c>
      <c r="U670" s="49">
        <f t="shared" si="89"/>
        <v>27.833333333333332</v>
      </c>
      <c r="V670" s="49">
        <f t="shared" si="90"/>
        <v>1.0101994803367265</v>
      </c>
      <c r="W670" s="49">
        <f t="shared" si="91"/>
        <v>1.0101994803367265</v>
      </c>
    </row>
    <row r="671" spans="11:23">
      <c r="K671" s="51">
        <v>66.900000000000006</v>
      </c>
      <c r="L671" s="22">
        <f t="shared" si="85"/>
        <v>7.2804701027572598</v>
      </c>
      <c r="M671" s="22">
        <f t="shared" si="92"/>
        <v>0.10790918602108235</v>
      </c>
      <c r="Q671" s="55">
        <f t="shared" si="86"/>
        <v>0.17886079042540415</v>
      </c>
      <c r="R671" s="49">
        <f t="shared" si="87"/>
        <v>3.1736101022606089</v>
      </c>
      <c r="S671" s="52">
        <f>IF(K671=0,C699,(1/$C$59)*LN(1+$C$59/$C$58/(RodR+ABS(Calculations!K671-RodR))))</f>
        <v>5.6358779012582232E-2</v>
      </c>
      <c r="T671" s="53">
        <f t="shared" si="88"/>
        <v>5.8545139935087032E-2</v>
      </c>
      <c r="U671" s="49">
        <f t="shared" si="89"/>
        <v>27.875000000000004</v>
      </c>
      <c r="V671" s="49">
        <f t="shared" si="90"/>
        <v>1.0101994803367265</v>
      </c>
      <c r="W671" s="49">
        <f t="shared" si="91"/>
        <v>1.0101994803367265</v>
      </c>
    </row>
    <row r="672" spans="11:23">
      <c r="K672" s="51">
        <v>67</v>
      </c>
      <c r="L672" s="22">
        <f t="shared" si="85"/>
        <v>7.2698523270343571</v>
      </c>
      <c r="M672" s="22">
        <f t="shared" si="92"/>
        <v>0.10759228344076366</v>
      </c>
      <c r="Q672" s="55">
        <f t="shared" si="86"/>
        <v>0.17859994136874244</v>
      </c>
      <c r="R672" s="49">
        <f t="shared" si="87"/>
        <v>3.1736101022606089</v>
      </c>
      <c r="S672" s="52">
        <f>IF(K672=0,C700,(1/$C$59)*LN(1+$C$59/$C$58/(RodR+ABS(Calculations!K672-RodR))))</f>
        <v>5.627658584824994E-2</v>
      </c>
      <c r="T672" s="53">
        <f t="shared" si="88"/>
        <v>5.845646050619413E-2</v>
      </c>
      <c r="U672" s="49">
        <f t="shared" si="89"/>
        <v>27.916666666666668</v>
      </c>
      <c r="V672" s="49">
        <f t="shared" si="90"/>
        <v>1.0101994803367265</v>
      </c>
      <c r="W672" s="49">
        <f t="shared" si="91"/>
        <v>1.0101994803367265</v>
      </c>
    </row>
    <row r="673" spans="11:23">
      <c r="K673" s="51">
        <v>67.099999999999994</v>
      </c>
      <c r="L673" s="22">
        <f t="shared" si="85"/>
        <v>7.2592654815069908</v>
      </c>
      <c r="M673" s="22">
        <f t="shared" si="92"/>
        <v>0.10727677508842515</v>
      </c>
      <c r="Q673" s="55">
        <f t="shared" si="86"/>
        <v>0.17833985218048806</v>
      </c>
      <c r="R673" s="49">
        <f t="shared" si="87"/>
        <v>3.1736101022606089</v>
      </c>
      <c r="S673" s="52">
        <f>IF(K673=0,C701,(1/$C$59)*LN(1+$C$59/$C$58/(RodR+ABS(Calculations!K673-RodR))))</f>
        <v>5.6194632117365008E-2</v>
      </c>
      <c r="T673" s="53">
        <f t="shared" si="88"/>
        <v>5.8368049339105194E-2</v>
      </c>
      <c r="U673" s="49">
        <f t="shared" si="89"/>
        <v>27.958333333333332</v>
      </c>
      <c r="V673" s="49">
        <f t="shared" si="90"/>
        <v>1.0101994803367265</v>
      </c>
      <c r="W673" s="49">
        <f t="shared" si="91"/>
        <v>1.0101994803367265</v>
      </c>
    </row>
    <row r="674" spans="11:23">
      <c r="K674" s="51">
        <v>67.2</v>
      </c>
      <c r="L674" s="22">
        <f t="shared" si="85"/>
        <v>7.2487094311953708</v>
      </c>
      <c r="M674" s="22">
        <f t="shared" si="92"/>
        <v>0.106962652795767</v>
      </c>
      <c r="Q674" s="55">
        <f t="shared" si="86"/>
        <v>0.17808051954456505</v>
      </c>
      <c r="R674" s="49">
        <f t="shared" si="87"/>
        <v>3.1736101022606089</v>
      </c>
      <c r="S674" s="52">
        <f>IF(K674=0,C702,(1/$C$59)*LN(1+$C$59/$C$58/(RodR+ABS(Calculations!K674-RodR))))</f>
        <v>5.6112916775036638E-2</v>
      </c>
      <c r="T674" s="53">
        <f t="shared" si="88"/>
        <v>5.8279905218303694E-2</v>
      </c>
      <c r="U674" s="49">
        <f t="shared" si="89"/>
        <v>28.000000000000004</v>
      </c>
      <c r="V674" s="49">
        <f t="shared" si="90"/>
        <v>1.0101994803367265</v>
      </c>
      <c r="W674" s="49">
        <f t="shared" si="91"/>
        <v>1.0101994803367265</v>
      </c>
    </row>
    <row r="675" spans="11:23">
      <c r="K675" s="51">
        <v>67.3</v>
      </c>
      <c r="L675" s="22">
        <f t="shared" si="85"/>
        <v>7.2381840419042076</v>
      </c>
      <c r="M675" s="22">
        <f t="shared" si="92"/>
        <v>0.10664990845431976</v>
      </c>
      <c r="Q675" s="55">
        <f t="shared" si="86"/>
        <v>0.17782194016417044</v>
      </c>
      <c r="R675" s="49">
        <f t="shared" si="87"/>
        <v>3.1736101022606089</v>
      </c>
      <c r="S675" s="52">
        <f>IF(K675=0,C703,(1/$C$59)*LN(1+$C$59/$C$58/(RodR+ABS(Calculations!K675-RodR))))</f>
        <v>5.603143878244693E-2</v>
      </c>
      <c r="T675" s="53">
        <f t="shared" si="88"/>
        <v>5.819202693560608E-2</v>
      </c>
      <c r="U675" s="49">
        <f t="shared" si="89"/>
        <v>28.041666666666668</v>
      </c>
      <c r="V675" s="49">
        <f t="shared" si="90"/>
        <v>1.0101994803367265</v>
      </c>
      <c r="W675" s="49">
        <f t="shared" si="91"/>
        <v>1.0101994803367265</v>
      </c>
    </row>
    <row r="676" spans="11:23">
      <c r="K676" s="51">
        <v>67.400000000000006</v>
      </c>
      <c r="L676" s="22">
        <f t="shared" si="85"/>
        <v>7.2276891802168857</v>
      </c>
      <c r="M676" s="22">
        <f t="shared" si="92"/>
        <v>0.10633853401464943</v>
      </c>
      <c r="Q676" s="55">
        <f t="shared" si="86"/>
        <v>0.17756411076163106</v>
      </c>
      <c r="R676" s="49">
        <f t="shared" si="87"/>
        <v>3.1736101022606089</v>
      </c>
      <c r="S676" s="52">
        <f>IF(K676=0,C704,(1/$C$59)*LN(1+$C$59/$C$58/(RodR+ABS(Calculations!K676-RodR))))</f>
        <v>5.5950197106805759E-2</v>
      </c>
      <c r="T676" s="53">
        <f t="shared" si="88"/>
        <v>5.8104413290106592E-2</v>
      </c>
      <c r="U676" s="49">
        <f t="shared" si="89"/>
        <v>28.083333333333336</v>
      </c>
      <c r="V676" s="49">
        <f t="shared" si="90"/>
        <v>1.0101994803367265</v>
      </c>
      <c r="W676" s="49">
        <f t="shared" si="91"/>
        <v>1.0101994803367265</v>
      </c>
    </row>
    <row r="677" spans="11:23">
      <c r="K677" s="51">
        <v>67.5</v>
      </c>
      <c r="L677" s="22">
        <f t="shared" si="85"/>
        <v>7.217224713489796</v>
      </c>
      <c r="M677" s="22">
        <f t="shared" si="92"/>
        <v>0.10602852148624375</v>
      </c>
      <c r="Q677" s="55">
        <f t="shared" si="86"/>
        <v>0.1773070280782644</v>
      </c>
      <c r="R677" s="49">
        <f t="shared" si="87"/>
        <v>3.1736101022606089</v>
      </c>
      <c r="S677" s="52">
        <f>IF(K677=0,C705,(1/$C$59)*LN(1+$C$59/$C$58/(RodR+ABS(Calculations!K677-RodR))))</f>
        <v>5.5869190721306944E-2</v>
      </c>
      <c r="T677" s="53">
        <f t="shared" si="88"/>
        <v>5.8017063088122801E-2</v>
      </c>
      <c r="U677" s="49">
        <f t="shared" si="89"/>
        <v>28.125</v>
      </c>
      <c r="V677" s="49">
        <f t="shared" si="90"/>
        <v>1.0101994803367265</v>
      </c>
      <c r="W677" s="49">
        <f t="shared" si="91"/>
        <v>1.0101994803367265</v>
      </c>
    </row>
    <row r="678" spans="11:23">
      <c r="K678" s="51">
        <v>67.599999999999994</v>
      </c>
      <c r="L678" s="22">
        <f t="shared" si="85"/>
        <v>7.2067905098469254</v>
      </c>
      <c r="M678" s="22">
        <f t="shared" si="92"/>
        <v>0.10571986293662849</v>
      </c>
      <c r="Q678" s="55">
        <f t="shared" si="86"/>
        <v>0.1770506888742456</v>
      </c>
      <c r="R678" s="49">
        <f t="shared" si="87"/>
        <v>3.1736101022606089</v>
      </c>
      <c r="S678" s="52">
        <f>IF(K678=0,C706,(1/$C$59)*LN(1+$C$59/$C$58/(RodR+ABS(Calculations!K678-RodR))))</f>
        <v>5.5788418605086307E-2</v>
      </c>
      <c r="T678" s="53">
        <f t="shared" si="88"/>
        <v>5.7929975143140008E-2</v>
      </c>
      <c r="U678" s="49">
        <f t="shared" si="89"/>
        <v>28.166666666666664</v>
      </c>
      <c r="V678" s="49">
        <f t="shared" si="90"/>
        <v>1.0101994803367265</v>
      </c>
      <c r="W678" s="49">
        <f t="shared" si="91"/>
        <v>1.0101994803367265</v>
      </c>
    </row>
    <row r="679" spans="11:23">
      <c r="K679" s="51">
        <v>67.7</v>
      </c>
      <c r="L679" s="22">
        <f t="shared" si="85"/>
        <v>7.1963864381740494</v>
      </c>
      <c r="M679" s="22">
        <f t="shared" si="92"/>
        <v>0.1054125504911072</v>
      </c>
      <c r="Q679" s="55">
        <f t="shared" si="86"/>
        <v>0.17679508992846482</v>
      </c>
      <c r="R679" s="49">
        <f t="shared" si="87"/>
        <v>3.1736101022606089</v>
      </c>
      <c r="S679" s="52">
        <f>IF(K679=0,C707,(1/$C$59)*LN(1+$C$59/$C$58/(RodR+ABS(Calculations!K679-RodR))))</f>
        <v>5.5707879743176737E-2</v>
      </c>
      <c r="T679" s="53">
        <f t="shared" si="88"/>
        <v>5.7843148275759579E-2</v>
      </c>
      <c r="U679" s="49">
        <f t="shared" si="89"/>
        <v>28.208333333333336</v>
      </c>
      <c r="V679" s="49">
        <f t="shared" si="90"/>
        <v>1.0101994803367265</v>
      </c>
      <c r="W679" s="49">
        <f t="shared" si="91"/>
        <v>1.0101994803367265</v>
      </c>
    </row>
    <row r="680" spans="11:23">
      <c r="K680" s="51">
        <v>67.8</v>
      </c>
      <c r="L680" s="22">
        <f t="shared" si="85"/>
        <v>7.1860123681135679</v>
      </c>
      <c r="M680" s="22">
        <f t="shared" si="92"/>
        <v>0.10510657633201692</v>
      </c>
      <c r="Q680" s="55">
        <f t="shared" si="86"/>
        <v>0.17654022803840042</v>
      </c>
      <c r="R680" s="49">
        <f t="shared" si="87"/>
        <v>3.1736101022606089</v>
      </c>
      <c r="S680" s="52">
        <f>IF(K680=0,C708,(1/$C$59)*LN(1+$C$59/$C$58/(RodR+ABS(Calculations!K680-RodR))))</f>
        <v>5.5627573126468252E-2</v>
      </c>
      <c r="T680" s="53">
        <f t="shared" si="88"/>
        <v>5.775658131364457E-2</v>
      </c>
      <c r="U680" s="49">
        <f t="shared" si="89"/>
        <v>28.25</v>
      </c>
      <c r="V680" s="49">
        <f t="shared" si="90"/>
        <v>1.0101994803367265</v>
      </c>
      <c r="W680" s="49">
        <f t="shared" si="91"/>
        <v>1.0101994803367265</v>
      </c>
    </row>
    <row r="681" spans="11:23">
      <c r="K681" s="51">
        <v>67.900000000000006</v>
      </c>
      <c r="L681" s="22">
        <f t="shared" si="85"/>
        <v>7.1756681700586915</v>
      </c>
      <c r="M681" s="22">
        <f t="shared" si="92"/>
        <v>0.1048019326985683</v>
      </c>
      <c r="Q681" s="55">
        <f t="shared" si="86"/>
        <v>0.17628610001997597</v>
      </c>
      <c r="R681" s="49">
        <f t="shared" si="87"/>
        <v>3.1736101022606089</v>
      </c>
      <c r="S681" s="52">
        <f>IF(K681=0,C709,(1/$C$59)*LN(1+$C$59/$C$58/(RodR+ABS(Calculations!K681-RodR))))</f>
        <v>5.5547497751662941E-2</v>
      </c>
      <c r="T681" s="53">
        <f t="shared" si="88"/>
        <v>5.767027309146628E-2</v>
      </c>
      <c r="U681" s="49">
        <f t="shared" si="89"/>
        <v>28.291666666666671</v>
      </c>
      <c r="V681" s="49">
        <f t="shared" si="90"/>
        <v>1.0101994803367265</v>
      </c>
      <c r="W681" s="49">
        <f t="shared" si="91"/>
        <v>1.0101994803367265</v>
      </c>
    </row>
    <row r="682" spans="11:23">
      <c r="K682" s="51">
        <v>68</v>
      </c>
      <c r="L682" s="22">
        <f t="shared" si="85"/>
        <v>7.1653537151483029</v>
      </c>
      <c r="M682" s="22">
        <f t="shared" si="92"/>
        <v>0.10449861188605425</v>
      </c>
      <c r="Q682" s="55">
        <f t="shared" si="86"/>
        <v>0.17603270270743421</v>
      </c>
      <c r="R682" s="49">
        <f t="shared" si="87"/>
        <v>3.1736101022606089</v>
      </c>
      <c r="S682" s="52">
        <f>IF(K682=0,C710,(1/$C$59)*LN(1+$C$59/$C$58/(RodR+ABS(Calculations!K682-RodR))))</f>
        <v>5.5467652621235208E-2</v>
      </c>
      <c r="T682" s="53">
        <f t="shared" si="88"/>
        <v>5.7584222450853602E-2</v>
      </c>
      <c r="U682" s="49">
        <f t="shared" si="89"/>
        <v>28.333333333333336</v>
      </c>
      <c r="V682" s="49">
        <f t="shared" si="90"/>
        <v>1.0101994803367265</v>
      </c>
      <c r="W682" s="49">
        <f t="shared" si="91"/>
        <v>1.0101994803367265</v>
      </c>
    </row>
    <row r="683" spans="11:23">
      <c r="K683" s="51">
        <v>68.099999999999994</v>
      </c>
      <c r="L683" s="22">
        <f t="shared" si="85"/>
        <v>7.1550688752615512</v>
      </c>
      <c r="M683" s="22">
        <f t="shared" si="92"/>
        <v>0.10419660624543958</v>
      </c>
      <c r="Q683" s="55">
        <f t="shared" si="86"/>
        <v>0.17578003295320413</v>
      </c>
      <c r="R683" s="49">
        <f t="shared" si="87"/>
        <v>3.1736101022606089</v>
      </c>
      <c r="S683" s="52">
        <f>IF(K683=0,C711,(1/$C$59)*LN(1+$C$59/$C$58/(RodR+ABS(Calculations!K683-RodR))))</f>
        <v>5.5388036743389948E-2</v>
      </c>
      <c r="T683" s="53">
        <f t="shared" si="88"/>
        <v>5.7498428240339641E-2</v>
      </c>
      <c r="U683" s="49">
        <f t="shared" si="89"/>
        <v>28.375</v>
      </c>
      <c r="V683" s="49">
        <f t="shared" si="90"/>
        <v>1.0101994803367265</v>
      </c>
      <c r="W683" s="49">
        <f t="shared" si="91"/>
        <v>1.0101994803367265</v>
      </c>
    </row>
    <row r="684" spans="11:23">
      <c r="K684" s="51">
        <v>68.2</v>
      </c>
      <c r="L684" s="22">
        <f t="shared" si="85"/>
        <v>7.1448135230124867</v>
      </c>
      <c r="M684" s="22">
        <f t="shared" si="92"/>
        <v>0.10389590818288408</v>
      </c>
      <c r="Q684" s="55">
        <f t="shared" si="86"/>
        <v>0.17552808762776917</v>
      </c>
      <c r="R684" s="49">
        <f t="shared" si="87"/>
        <v>3.1736101022606089</v>
      </c>
      <c r="S684" s="52">
        <f>IF(K684=0,C712,(1/$C$59)*LN(1+$C$59/$C$58/(RodR+ABS(Calculations!K684-RodR))))</f>
        <v>5.5308649132020958E-2</v>
      </c>
      <c r="T684" s="53">
        <f t="shared" si="88"/>
        <v>5.7412889315310647E-2</v>
      </c>
      <c r="U684" s="49">
        <f t="shared" si="89"/>
        <v>28.416666666666668</v>
      </c>
      <c r="V684" s="49">
        <f t="shared" si="90"/>
        <v>1.0101994803367265</v>
      </c>
      <c r="W684" s="49">
        <f t="shared" si="91"/>
        <v>1.0101994803367265</v>
      </c>
    </row>
    <row r="685" spans="11:23">
      <c r="K685" s="51">
        <v>68.3</v>
      </c>
      <c r="L685" s="22">
        <f t="shared" si="85"/>
        <v>7.1345875317447636</v>
      </c>
      <c r="M685" s="22">
        <f t="shared" si="92"/>
        <v>0.10359651015944404</v>
      </c>
      <c r="Q685" s="55">
        <f t="shared" si="86"/>
        <v>0.17527686361953712</v>
      </c>
      <c r="R685" s="49">
        <f t="shared" si="87"/>
        <v>3.1736101022606089</v>
      </c>
      <c r="S685" s="52">
        <f>IF(K685=0,C713,(1/$C$59)*LN(1+$C$59/$C$58/(RodR+ABS(Calculations!K685-RodR))))</f>
        <v>5.5229488806669995E-2</v>
      </c>
      <c r="T685" s="53">
        <f t="shared" si="88"/>
        <v>5.7327604537956378E-2</v>
      </c>
      <c r="U685" s="49">
        <f t="shared" si="89"/>
        <v>28.458333333333332</v>
      </c>
      <c r="V685" s="49">
        <f t="shared" si="90"/>
        <v>1.0101994803367265</v>
      </c>
      <c r="W685" s="49">
        <f t="shared" si="91"/>
        <v>1.0101994803367265</v>
      </c>
    </row>
    <row r="686" spans="11:23">
      <c r="K686" s="51">
        <v>68.400000000000006</v>
      </c>
      <c r="L686" s="22">
        <f t="shared" si="85"/>
        <v>7.1243907755265967</v>
      </c>
      <c r="M686" s="22">
        <f t="shared" si="92"/>
        <v>0.10329840469028895</v>
      </c>
      <c r="Q686" s="55">
        <f t="shared" si="86"/>
        <v>0.17502635783471621</v>
      </c>
      <c r="R686" s="49">
        <f t="shared" si="87"/>
        <v>3.1736101022606089</v>
      </c>
      <c r="S686" s="52">
        <f>IF(K686=0,C714,(1/$C$59)*LN(1+$C$59/$C$58/(RodR+ABS(Calculations!K686-RodR))))</f>
        <v>5.5150554792487698E-2</v>
      </c>
      <c r="T686" s="53">
        <f t="shared" si="88"/>
        <v>5.724257277721817E-2</v>
      </c>
      <c r="U686" s="49">
        <f t="shared" si="89"/>
        <v>28.500000000000004</v>
      </c>
      <c r="V686" s="49">
        <f t="shared" si="90"/>
        <v>1.0101994803367265</v>
      </c>
      <c r="W686" s="49">
        <f t="shared" si="91"/>
        <v>1.0101994803367265</v>
      </c>
    </row>
    <row r="687" spans="11:23">
      <c r="K687" s="51">
        <v>68.5</v>
      </c>
      <c r="L687" s="22">
        <f t="shared" si="85"/>
        <v>7.1142231291453308</v>
      </c>
      <c r="M687" s="22">
        <f t="shared" si="92"/>
        <v>0.10300158434446516</v>
      </c>
      <c r="Q687" s="55">
        <f t="shared" si="86"/>
        <v>0.17477656719718163</v>
      </c>
      <c r="R687" s="49">
        <f t="shared" si="87"/>
        <v>3.1736101022606089</v>
      </c>
      <c r="S687" s="52">
        <f>IF(K687=0,C715,(1/$C$59)*LN(1+$C$59/$C$58/(RodR+ABS(Calculations!K687-RodR))))</f>
        <v>5.5071846120191552E-2</v>
      </c>
      <c r="T687" s="53">
        <f t="shared" si="88"/>
        <v>5.7157792908739583E-2</v>
      </c>
      <c r="U687" s="49">
        <f t="shared" si="89"/>
        <v>28.541666666666668</v>
      </c>
      <c r="V687" s="49">
        <f t="shared" si="90"/>
        <v>1.0101994803367265</v>
      </c>
      <c r="W687" s="49">
        <f t="shared" si="91"/>
        <v>1.0101994803367265</v>
      </c>
    </row>
    <row r="688" spans="11:23">
      <c r="K688" s="51">
        <v>68.599999999999994</v>
      </c>
      <c r="L688" s="22">
        <f t="shared" si="85"/>
        <v>7.1040844681025854</v>
      </c>
      <c r="M688" s="22">
        <f t="shared" si="92"/>
        <v>0.10270604174433995</v>
      </c>
      <c r="Q688" s="55">
        <f t="shared" si="86"/>
        <v>0.17452748864835632</v>
      </c>
      <c r="R688" s="49">
        <f t="shared" si="87"/>
        <v>3.1736101022606089</v>
      </c>
      <c r="S688" s="52">
        <f>IF(K688=0,C716,(1/$C$59)*LN(1+$C$59/$C$58/(RodR+ABS(Calculations!K688-RodR))))</f>
        <v>5.4993361826028292E-2</v>
      </c>
      <c r="T688" s="53">
        <f t="shared" si="88"/>
        <v>5.7073263814816561E-2</v>
      </c>
      <c r="U688" s="49">
        <f t="shared" si="89"/>
        <v>28.583333333333332</v>
      </c>
      <c r="V688" s="49">
        <f t="shared" si="90"/>
        <v>1.0101994803367265</v>
      </c>
      <c r="W688" s="49">
        <f t="shared" si="91"/>
        <v>1.0101994803367265</v>
      </c>
    </row>
    <row r="689" spans="11:23">
      <c r="K689" s="51">
        <v>68.7</v>
      </c>
      <c r="L689" s="22">
        <f t="shared" si="85"/>
        <v>7.0939746686089959</v>
      </c>
      <c r="M689" s="22">
        <f t="shared" si="92"/>
        <v>0.10241176956505349</v>
      </c>
      <c r="Q689" s="55">
        <f t="shared" si="86"/>
        <v>0.17427911914708183</v>
      </c>
      <c r="R689" s="49">
        <f t="shared" si="87"/>
        <v>3.1736101022606089</v>
      </c>
      <c r="S689" s="52">
        <f>IF(K689=0,C717,(1/$C$59)*LN(1+$C$59/$C$58/(RodR+ABS(Calculations!K689-RodR))))</f>
        <v>5.4915100951733256E-2</v>
      </c>
      <c r="T689" s="53">
        <f t="shared" si="88"/>
        <v>5.6988984384347956E-2</v>
      </c>
      <c r="U689" s="49">
        <f t="shared" si="89"/>
        <v>28.625000000000004</v>
      </c>
      <c r="V689" s="49">
        <f t="shared" si="90"/>
        <v>1.0101994803367265</v>
      </c>
      <c r="W689" s="49">
        <f t="shared" si="91"/>
        <v>1.0101994803367265</v>
      </c>
    </row>
    <row r="690" spans="11:23">
      <c r="K690" s="51">
        <v>68.8</v>
      </c>
      <c r="L690" s="22">
        <f t="shared" si="85"/>
        <v>7.0838936075791636</v>
      </c>
      <c r="M690" s="22">
        <f t="shared" si="92"/>
        <v>0.10211876053440427</v>
      </c>
      <c r="Q690" s="55">
        <f t="shared" si="86"/>
        <v>0.17403145566949407</v>
      </c>
      <c r="R690" s="49">
        <f t="shared" si="87"/>
        <v>3.1736101022606089</v>
      </c>
      <c r="S690" s="52">
        <f>IF(K690=0,C718,(1/$C$59)*LN(1+$C$59/$C$58/(RodR+ABS(Calculations!K690-RodR))))</f>
        <v>5.483706254449118E-2</v>
      </c>
      <c r="T690" s="53">
        <f t="shared" si="88"/>
        <v>5.6904953512788688E-2</v>
      </c>
      <c r="U690" s="49">
        <f t="shared" si="89"/>
        <v>28.666666666666668</v>
      </c>
      <c r="V690" s="49">
        <f t="shared" si="90"/>
        <v>1.0101994803367265</v>
      </c>
      <c r="W690" s="49">
        <f t="shared" si="91"/>
        <v>1.0101994803367265</v>
      </c>
    </row>
    <row r="691" spans="11:23">
      <c r="K691" s="51">
        <v>68.900000000000006</v>
      </c>
      <c r="L691" s="22">
        <f t="shared" si="85"/>
        <v>7.0738411626267865</v>
      </c>
      <c r="M691" s="22">
        <f t="shared" si="92"/>
        <v>0.10182700743190498</v>
      </c>
      <c r="Q691" s="55">
        <f t="shared" si="86"/>
        <v>0.17378449520890388</v>
      </c>
      <c r="R691" s="49">
        <f t="shared" si="87"/>
        <v>3.1736101022606089</v>
      </c>
      <c r="S691" s="52">
        <f>IF(K691=0,C719,(1/$C$59)*LN(1+$C$59/$C$58/(RodR+ABS(Calculations!K691-RodR))))</f>
        <v>5.4759245656898638E-2</v>
      </c>
      <c r="T691" s="53">
        <f t="shared" si="88"/>
        <v>5.6821170102098244E-2</v>
      </c>
      <c r="U691" s="49">
        <f t="shared" si="89"/>
        <v>28.708333333333336</v>
      </c>
      <c r="V691" s="49">
        <f t="shared" si="90"/>
        <v>1.0101994803367265</v>
      </c>
      <c r="W691" s="49">
        <f t="shared" si="91"/>
        <v>1.0101994803367265</v>
      </c>
    </row>
    <row r="692" spans="11:23">
      <c r="K692" s="51">
        <v>69</v>
      </c>
      <c r="L692" s="22">
        <f t="shared" si="85"/>
        <v>7.0638172120595613</v>
      </c>
      <c r="M692" s="22">
        <f t="shared" si="92"/>
        <v>0.10153650308874163</v>
      </c>
      <c r="Q692" s="55">
        <f t="shared" si="86"/>
        <v>0.17353823477567168</v>
      </c>
      <c r="R692" s="49">
        <f t="shared" si="87"/>
        <v>3.1736101022606089</v>
      </c>
      <c r="S692" s="52">
        <f>IF(K692=0,C720,(1/$C$59)*LN(1+$C$59/$C$58/(RodR+ABS(Calculations!K692-RodR))))</f>
        <v>5.4681649346924453E-2</v>
      </c>
      <c r="T692" s="53">
        <f t="shared" si="88"/>
        <v>5.6737633060695541E-2</v>
      </c>
      <c r="U692" s="49">
        <f t="shared" si="89"/>
        <v>28.75</v>
      </c>
      <c r="V692" s="49">
        <f t="shared" si="90"/>
        <v>1.0101994803367265</v>
      </c>
      <c r="W692" s="49">
        <f t="shared" si="91"/>
        <v>1.0101994803367265</v>
      </c>
    </row>
    <row r="693" spans="11:23">
      <c r="K693" s="51">
        <v>69.099999999999994</v>
      </c>
      <c r="L693" s="22">
        <f t="shared" si="85"/>
        <v>7.0538216348744021</v>
      </c>
      <c r="M693" s="22">
        <f t="shared" si="92"/>
        <v>0.10124724038714916</v>
      </c>
      <c r="Q693" s="55">
        <f t="shared" si="86"/>
        <v>0.17329267139709004</v>
      </c>
      <c r="R693" s="49">
        <f t="shared" si="87"/>
        <v>3.1736101022606089</v>
      </c>
      <c r="S693" s="52">
        <f>IF(K693=0,C721,(1/$C$59)*LN(1+$C$59/$C$58/(RodR+ABS(Calculations!K693-RodR))))</f>
        <v>5.4604272677872788E-2</v>
      </c>
      <c r="T693" s="53">
        <f t="shared" si="88"/>
        <v>5.6654341303411335E-2</v>
      </c>
      <c r="U693" s="49">
        <f t="shared" si="89"/>
        <v>28.791666666666664</v>
      </c>
      <c r="V693" s="49">
        <f t="shared" si="90"/>
        <v>1.0101994803367265</v>
      </c>
      <c r="W693" s="49">
        <f t="shared" si="91"/>
        <v>1.0101994803367265</v>
      </c>
    </row>
    <row r="694" spans="11:23">
      <c r="K694" s="51">
        <v>69.2</v>
      </c>
      <c r="L694" s="22">
        <f t="shared" si="85"/>
        <v>7.0438543107524287</v>
      </c>
      <c r="M694" s="22">
        <f t="shared" si="92"/>
        <v>0.100959212260058</v>
      </c>
      <c r="Q694" s="55">
        <f t="shared" si="86"/>
        <v>0.17304780211726054</v>
      </c>
      <c r="R694" s="49">
        <f t="shared" si="87"/>
        <v>3.1736101022606089</v>
      </c>
      <c r="S694" s="52">
        <f>IF(K694=0,C722,(1/$C$59)*LN(1+$C$59/$C$58/(RodR+ABS(Calculations!K694-RodR))))</f>
        <v>5.4527114718344281E-2</v>
      </c>
      <c r="T694" s="53">
        <f t="shared" si="88"/>
        <v>5.6571293751439475E-2</v>
      </c>
      <c r="U694" s="49">
        <f t="shared" si="89"/>
        <v>28.833333333333336</v>
      </c>
      <c r="V694" s="49">
        <f t="shared" si="90"/>
        <v>1.0101994803367265</v>
      </c>
      <c r="W694" s="49">
        <f t="shared" si="91"/>
        <v>1.0101994803367265</v>
      </c>
    </row>
    <row r="695" spans="11:23">
      <c r="K695" s="51">
        <v>69.3</v>
      </c>
      <c r="L695" s="22">
        <f t="shared" si="85"/>
        <v>7.0339151200542318</v>
      </c>
      <c r="M695" s="22">
        <f t="shared" si="92"/>
        <v>0.10067241169053176</v>
      </c>
      <c r="Q695" s="55">
        <f t="shared" si="86"/>
        <v>0.17280362399697746</v>
      </c>
      <c r="R695" s="49">
        <f t="shared" si="87"/>
        <v>3.1736101022606089</v>
      </c>
      <c r="S695" s="52">
        <f>IF(K695=0,C723,(1/$C$59)*LN(1+$C$59/$C$58/(RodR+ABS(Calculations!K695-RodR))))</f>
        <v>5.4450174542199407E-2</v>
      </c>
      <c r="T695" s="53">
        <f t="shared" si="88"/>
        <v>5.6488489332292127E-2</v>
      </c>
      <c r="U695" s="49">
        <f t="shared" si="89"/>
        <v>28.875</v>
      </c>
      <c r="V695" s="49">
        <f t="shared" si="90"/>
        <v>1.0101994803367265</v>
      </c>
      <c r="W695" s="49">
        <f t="shared" si="91"/>
        <v>1.0101994803367265</v>
      </c>
    </row>
    <row r="696" spans="11:23">
      <c r="K696" s="51">
        <v>69.400000000000006</v>
      </c>
      <c r="L696" s="22">
        <f t="shared" si="85"/>
        <v>7.0240039438150834</v>
      </c>
      <c r="M696" s="22">
        <f t="shared" si="92"/>
        <v>0.1003868317115133</v>
      </c>
      <c r="Q696" s="55">
        <f t="shared" si="86"/>
        <v>0.17256013411361015</v>
      </c>
      <c r="R696" s="49">
        <f t="shared" si="87"/>
        <v>3.1736101022606089</v>
      </c>
      <c r="S696" s="52">
        <f>IF(K696=0,C724,(1/$C$59)*LN(1+$C$59/$C$58/(RodR+ABS(Calculations!K696-RodR))))</f>
        <v>5.4373451228521441E-2</v>
      </c>
      <c r="T696" s="53">
        <f t="shared" si="88"/>
        <v>5.6405926979752212E-2</v>
      </c>
      <c r="U696" s="49">
        <f t="shared" si="89"/>
        <v>28.916666666666671</v>
      </c>
      <c r="V696" s="49">
        <f t="shared" si="90"/>
        <v>1.0101994803367265</v>
      </c>
      <c r="W696" s="49">
        <f t="shared" si="91"/>
        <v>1.0101994803367265</v>
      </c>
    </row>
    <row r="697" spans="11:23">
      <c r="K697" s="51">
        <v>69.5</v>
      </c>
      <c r="L697" s="22">
        <f t="shared" si="85"/>
        <v>7.0141206637401154</v>
      </c>
      <c r="M697" s="22">
        <f t="shared" si="92"/>
        <v>0.10010246540521539</v>
      </c>
      <c r="Q697" s="55">
        <f t="shared" si="86"/>
        <v>0.1723173295609845</v>
      </c>
      <c r="R697" s="49">
        <f t="shared" si="87"/>
        <v>3.1736101022606089</v>
      </c>
      <c r="S697" s="52">
        <f>IF(K697=0,C725,(1/$C$59)*LN(1+$C$59/$C$58/(RodR+ABS(Calculations!K697-RodR))))</f>
        <v>5.4296943861579072E-2</v>
      </c>
      <c r="T697" s="53">
        <f t="shared" si="88"/>
        <v>5.6323605633827996E-2</v>
      </c>
      <c r="U697" s="49">
        <f t="shared" si="89"/>
        <v>28.958333333333336</v>
      </c>
      <c r="V697" s="49">
        <f t="shared" si="90"/>
        <v>1.0101994803367265</v>
      </c>
      <c r="W697" s="49">
        <f t="shared" si="91"/>
        <v>1.0101994803367265</v>
      </c>
    </row>
    <row r="698" spans="11:23">
      <c r="K698" s="51">
        <v>69.599999999999994</v>
      </c>
      <c r="L698" s="22">
        <f t="shared" si="85"/>
        <v>7.0042651621996859</v>
      </c>
      <c r="M698" s="22">
        <f t="shared" si="92"/>
        <v>9.9819305902899558E-2</v>
      </c>
      <c r="Q698" s="55">
        <f t="shared" si="86"/>
        <v>0.17207520744926916</v>
      </c>
      <c r="R698" s="49">
        <f t="shared" si="87"/>
        <v>3.1736101022606089</v>
      </c>
      <c r="S698" s="52">
        <f>IF(K698=0,C726,(1/$C$59)*LN(1+$C$59/$C$58/(RodR+ABS(Calculations!K698-RodR))))</f>
        <v>5.4220651530790587E-2</v>
      </c>
      <c r="T698" s="53">
        <f t="shared" si="88"/>
        <v>5.6241524240709224E-2</v>
      </c>
      <c r="U698" s="49">
        <f t="shared" si="89"/>
        <v>29</v>
      </c>
      <c r="V698" s="49">
        <f t="shared" si="90"/>
        <v>1.0101994803367265</v>
      </c>
      <c r="W698" s="49">
        <f t="shared" si="91"/>
        <v>1.0101994803367265</v>
      </c>
    </row>
    <row r="699" spans="11:23">
      <c r="K699" s="51">
        <v>69.7</v>
      </c>
      <c r="L699" s="22">
        <f t="shared" si="85"/>
        <v>6.9944373222247043</v>
      </c>
      <c r="M699" s="22">
        <f t="shared" si="92"/>
        <v>9.9537346384291681E-2</v>
      </c>
      <c r="Q699" s="55">
        <f t="shared" si="86"/>
        <v>0.17183376490486069</v>
      </c>
      <c r="R699" s="49">
        <f t="shared" si="87"/>
        <v>3.1736101022606089</v>
      </c>
      <c r="S699" s="52">
        <f>IF(K699=0,C727,(1/$C$59)*LN(1+$C$59/$C$58/(RodR+ABS(Calculations!K699-RodR))))</f>
        <v>5.4144573330687652E-2</v>
      </c>
      <c r="T699" s="53">
        <f t="shared" si="88"/>
        <v>5.6159681752719737E-2</v>
      </c>
      <c r="U699" s="49">
        <f t="shared" si="89"/>
        <v>29.041666666666668</v>
      </c>
      <c r="V699" s="49">
        <f t="shared" si="90"/>
        <v>1.0101994803367265</v>
      </c>
      <c r="W699" s="49">
        <f t="shared" si="91"/>
        <v>1.0101994803367265</v>
      </c>
    </row>
    <row r="700" spans="11:23">
      <c r="K700" s="51">
        <v>69.8</v>
      </c>
      <c r="L700" s="22">
        <f t="shared" si="85"/>
        <v>6.9846370275019298</v>
      </c>
      <c r="M700" s="22">
        <f t="shared" si="92"/>
        <v>9.9256580077233814E-2</v>
      </c>
      <c r="Q700" s="55">
        <f t="shared" si="86"/>
        <v>0.17159299907026801</v>
      </c>
      <c r="R700" s="49">
        <f t="shared" si="87"/>
        <v>3.1736101022606089</v>
      </c>
      <c r="S700" s="52">
        <f>IF(K700=0,C728,(1/$C$59)*LN(1+$C$59/$C$58/(RodR+ABS(Calculations!K700-RodR))))</f>
        <v>5.4068708360878924E-2</v>
      </c>
      <c r="T700" s="53">
        <f t="shared" si="88"/>
        <v>5.6078077128274305E-2</v>
      </c>
      <c r="U700" s="49">
        <f t="shared" si="89"/>
        <v>29.083333333333332</v>
      </c>
      <c r="V700" s="49">
        <f t="shared" si="90"/>
        <v>1.0101994803367265</v>
      </c>
      <c r="W700" s="49">
        <f t="shared" si="91"/>
        <v>1.0101994803367265</v>
      </c>
    </row>
    <row r="701" spans="11:23">
      <c r="K701" s="51">
        <v>69.900000000000006</v>
      </c>
      <c r="L701" s="22">
        <f t="shared" si="85"/>
        <v>6.9748641623694159</v>
      </c>
      <c r="M701" s="22">
        <f t="shared" si="92"/>
        <v>9.8977000257370662E-2</v>
      </c>
      <c r="Q701" s="55">
        <f t="shared" si="86"/>
        <v>0.17135290710400056</v>
      </c>
      <c r="R701" s="49">
        <f t="shared" si="87"/>
        <v>3.1736101022606089</v>
      </c>
      <c r="S701" s="52">
        <f>IF(K701=0,C729,(1/$C$59)*LN(1+$C$59/$C$58/(RodR+ABS(Calculations!K701-RodR))))</f>
        <v>5.3993055726014795E-2</v>
      </c>
      <c r="T701" s="53">
        <f t="shared" si="88"/>
        <v>5.5996709331834746E-2</v>
      </c>
      <c r="U701" s="49">
        <f t="shared" si="89"/>
        <v>29.125000000000004</v>
      </c>
      <c r="V701" s="49">
        <f t="shared" si="90"/>
        <v>1.0101994803367265</v>
      </c>
      <c r="W701" s="49">
        <f t="shared" si="91"/>
        <v>1.0101994803367265</v>
      </c>
    </row>
    <row r="702" spans="11:23">
      <c r="K702" s="51">
        <v>70</v>
      </c>
      <c r="L702" s="22">
        <f t="shared" si="85"/>
        <v>6.9651186118120414</v>
      </c>
      <c r="M702" s="22">
        <f t="shared" si="92"/>
        <v>9.8698600247519863E-2</v>
      </c>
      <c r="Q702" s="55">
        <f t="shared" si="86"/>
        <v>0.17111348618045846</v>
      </c>
      <c r="R702" s="49">
        <f t="shared" si="87"/>
        <v>3.1736101022606089</v>
      </c>
      <c r="S702" s="52">
        <f>IF(K702=0,C730,(1/$C$59)*LN(1+$C$59/$C$58/(RodR+ABS(Calculations!K702-RodR))))</f>
        <v>5.3917614535752778E-2</v>
      </c>
      <c r="T702" s="53">
        <f t="shared" si="88"/>
        <v>5.5915577333864729E-2</v>
      </c>
      <c r="U702" s="49">
        <f t="shared" si="89"/>
        <v>29.166666666666668</v>
      </c>
      <c r="V702" s="49">
        <f t="shared" si="90"/>
        <v>1.0101994803367265</v>
      </c>
      <c r="W702" s="49">
        <f t="shared" si="91"/>
        <v>1.0101994803367265</v>
      </c>
    </row>
    <row r="703" spans="11:23">
      <c r="K703" s="51">
        <v>70.099999999999994</v>
      </c>
      <c r="L703" s="22">
        <f t="shared" si="85"/>
        <v>6.955400261456834</v>
      </c>
      <c r="M703" s="22">
        <f t="shared" si="92"/>
        <v>9.842137341756807E-2</v>
      </c>
      <c r="Q703" s="55">
        <f t="shared" si="86"/>
        <v>0.17087473348981763</v>
      </c>
      <c r="R703" s="49">
        <f t="shared" si="87"/>
        <v>3.1736101022606089</v>
      </c>
      <c r="S703" s="52">
        <f>IF(K703=0,C731,(1/$C$59)*LN(1+$C$59/$C$58/(RodR+ABS(Calculations!K703-RodR))))</f>
        <v>5.3842383904721333E-2</v>
      </c>
      <c r="T703" s="53">
        <f t="shared" si="88"/>
        <v>5.5834680110787079E-2</v>
      </c>
      <c r="U703" s="49">
        <f t="shared" si="89"/>
        <v>29.208333333333332</v>
      </c>
      <c r="V703" s="49">
        <f t="shared" si="90"/>
        <v>1.0101994803367265</v>
      </c>
      <c r="W703" s="49">
        <f t="shared" si="91"/>
        <v>1.0101994803367265</v>
      </c>
    </row>
    <row r="704" spans="11:23">
      <c r="K704" s="51">
        <v>70.2</v>
      </c>
      <c r="L704" s="22">
        <f t="shared" si="85"/>
        <v>6.9457089975685964</v>
      </c>
      <c r="M704" s="22">
        <f t="shared" si="92"/>
        <v>9.814531318383235E-2</v>
      </c>
      <c r="Q704" s="55">
        <f t="shared" si="86"/>
        <v>0.17063664623792235</v>
      </c>
      <c r="R704" s="49">
        <f t="shared" si="87"/>
        <v>3.1736101022606089</v>
      </c>
      <c r="S704" s="52">
        <f>IF(K704=0,C732,(1/$C$59)*LN(1+$C$59/$C$58/(RodR+ABS(Calculations!K704-RodR))))</f>
        <v>5.3767362952485992E-2</v>
      </c>
      <c r="T704" s="53">
        <f t="shared" si="88"/>
        <v>5.5754016644941888E-2</v>
      </c>
      <c r="U704" s="49">
        <f t="shared" si="89"/>
        <v>29.250000000000004</v>
      </c>
      <c r="V704" s="49">
        <f t="shared" si="90"/>
        <v>1.0101994803367265</v>
      </c>
      <c r="W704" s="49">
        <f t="shared" si="91"/>
        <v>1.0101994803367265</v>
      </c>
    </row>
    <row r="705" spans="11:23">
      <c r="K705" s="51">
        <v>70.3</v>
      </c>
      <c r="L705" s="22">
        <f t="shared" si="85"/>
        <v>6.9360447070455304</v>
      </c>
      <c r="M705" s="22">
        <f t="shared" si="92"/>
        <v>9.7870413008701362E-2</v>
      </c>
      <c r="Q705" s="55">
        <f t="shared" si="86"/>
        <v>0.17039922164617768</v>
      </c>
      <c r="R705" s="49">
        <f t="shared" si="87"/>
        <v>3.1736101022606089</v>
      </c>
      <c r="S705" s="52">
        <f>IF(K705=0,C733,(1/$C$59)*LN(1+$C$59/$C$58/(RodR+ABS(Calculations!K705-RodR))))</f>
        <v>5.3692550803515475E-2</v>
      </c>
      <c r="T705" s="53">
        <f t="shared" si="88"/>
        <v>5.5673585924541275E-2</v>
      </c>
      <c r="U705" s="49">
        <f t="shared" si="89"/>
        <v>29.291666666666668</v>
      </c>
      <c r="V705" s="49">
        <f t="shared" si="90"/>
        <v>1.0101994803367265</v>
      </c>
      <c r="W705" s="49">
        <f t="shared" si="91"/>
        <v>1.0101994803367265</v>
      </c>
    </row>
    <row r="706" spans="11:23">
      <c r="K706" s="51">
        <v>70.400000000000006</v>
      </c>
      <c r="L706" s="22">
        <f t="shared" ref="L706:L769" si="93">IF(K706&lt;RodR,EPRValue,Q706*$C$43)</f>
        <v>6.9264072774146745</v>
      </c>
      <c r="M706" s="22">
        <f t="shared" si="92"/>
        <v>9.7596666400408871E-2</v>
      </c>
      <c r="Q706" s="55">
        <f t="shared" si="86"/>
        <v>0.17016245695143753</v>
      </c>
      <c r="R706" s="49">
        <f t="shared" si="87"/>
        <v>3.1736101022606089</v>
      </c>
      <c r="S706" s="52">
        <f>IF(K706=0,C734,(1/$C$59)*LN(1+$C$59/$C$58/(RodR+ABS(Calculations!K706-RodR))))</f>
        <v>5.3617946587146394E-2</v>
      </c>
      <c r="T706" s="53">
        <f t="shared" si="88"/>
        <v>5.5593386943629614E-2</v>
      </c>
      <c r="U706" s="49">
        <f t="shared" si="89"/>
        <v>29.333333333333336</v>
      </c>
      <c r="V706" s="49">
        <f t="shared" si="90"/>
        <v>1.0101994803367265</v>
      </c>
      <c r="W706" s="49">
        <f t="shared" si="91"/>
        <v>1.0101994803367265</v>
      </c>
    </row>
    <row r="707" spans="11:23">
      <c r="K707" s="51">
        <v>70.5</v>
      </c>
      <c r="L707" s="22">
        <f t="shared" si="93"/>
        <v>6.9167965968276217</v>
      </c>
      <c r="M707" s="22">
        <f t="shared" si="92"/>
        <v>9.7324066912493734E-2</v>
      </c>
      <c r="Q707" s="55">
        <f t="shared" si="86"/>
        <v>0.16992634940589932</v>
      </c>
      <c r="R707" s="49">
        <f t="shared" si="87"/>
        <v>3.1736101022606089</v>
      </c>
      <c r="S707" s="52">
        <f>IF(K707=0,C735,(1/$C$59)*LN(1+$C$59/$C$58/(RodR+ABS(Calculations!K707-RodR))))</f>
        <v>5.3543549437550089E-2</v>
      </c>
      <c r="T707" s="53">
        <f t="shared" si="88"/>
        <v>5.5513418702039741E-2</v>
      </c>
      <c r="U707" s="49">
        <f t="shared" si="89"/>
        <v>29.375</v>
      </c>
      <c r="V707" s="49">
        <f t="shared" si="90"/>
        <v>1.0101994803367265</v>
      </c>
      <c r="W707" s="49">
        <f t="shared" si="91"/>
        <v>1.0101994803367265</v>
      </c>
    </row>
    <row r="708" spans="11:23">
      <c r="K708" s="51">
        <v>70.599999999999994</v>
      </c>
      <c r="L708" s="22">
        <f t="shared" si="93"/>
        <v>6.9072125540562235</v>
      </c>
      <c r="M708" s="22">
        <f t="shared" si="92"/>
        <v>9.7052608143462393E-2</v>
      </c>
      <c r="Q708" s="55">
        <f t="shared" ref="Q708:Q771" si="94">R708*IF($C$56&lt;$C$55,S708,T708)</f>
        <v>0.16969089627699849</v>
      </c>
      <c r="R708" s="49">
        <f t="shared" ref="R708:R771" si="95">$C$70/$C$61*W708</f>
        <v>3.1736101022606089</v>
      </c>
      <c r="S708" s="52">
        <f>IF(K708=0,C736,(1/$C$59)*LN(1+$C$59/$C$58/(RodR+ABS(Calculations!K708-RodR))))</f>
        <v>5.3469358493699388E-2</v>
      </c>
      <c r="T708" s="53">
        <f t="shared" ref="T708:T771" si="96">IF((ABS(K708))&lt;$C$55-$C$56,($C$53/2/PI()/$C$56*LN(($C$55-$C$56)*(ABS(K708)+$C$56)/(ABS(K708))/$C$55)+$C$60*LN($C$55*$C$54/($C$55-$C$56)/$C$53)),$C$60*LN((((ABS(K708))+$C$56-$C$55)*$C$53+$C$55*$C$54)/($C$53*(ABS(K708)))))</f>
        <v>5.5433680205352796E-2</v>
      </c>
      <c r="U708" s="49">
        <f t="shared" ref="U708:U771" si="97">K708/$C$56</f>
        <v>29.416666666666664</v>
      </c>
      <c r="V708" s="49">
        <f t="shared" ref="V708:V771" si="98">IF(K708="","",1/(1.0212-0.0178*LOG10($C$53+0.01)))</f>
        <v>1.0101994803367265</v>
      </c>
      <c r="W708" s="49">
        <f t="shared" ref="W708:W771" si="99">MAX(1/(-(0.21682*LOG10(3.7*U708)-0.293)*(EXP(-3.7*U708)-1)+1),1)*MAX(1/(-(0.1921*LOG10(U708+0.2)+0.072)*(EXP(-150*U708)-1)+1),1)*V708</f>
        <v>1.0101994803367265</v>
      </c>
    </row>
    <row r="709" spans="11:23">
      <c r="K709" s="51">
        <v>70.7</v>
      </c>
      <c r="L709" s="22">
        <f t="shared" si="93"/>
        <v>6.8976550384882254</v>
      </c>
      <c r="M709" s="22">
        <f t="shared" si="92"/>
        <v>9.6782283736478902E-2</v>
      </c>
      <c r="Q709" s="55">
        <f t="shared" si="94"/>
        <v>0.16945609484730129</v>
      </c>
      <c r="R709" s="49">
        <f t="shared" si="95"/>
        <v>3.1736101022606089</v>
      </c>
      <c r="S709" s="52">
        <f>IF(K709=0,C737,(1/$C$59)*LN(1+$C$59/$C$58/(RodR+ABS(Calculations!K709-RodR))))</f>
        <v>5.3395372899334805E-2</v>
      </c>
      <c r="T709" s="53">
        <f t="shared" si="96"/>
        <v>5.535417046485553E-2</v>
      </c>
      <c r="U709" s="49">
        <f t="shared" si="97"/>
        <v>29.458333333333336</v>
      </c>
      <c r="V709" s="49">
        <f t="shared" si="98"/>
        <v>1.0101994803367265</v>
      </c>
      <c r="W709" s="49">
        <f t="shared" si="99"/>
        <v>1.0101994803367265</v>
      </c>
    </row>
    <row r="710" spans="11:23">
      <c r="K710" s="51">
        <v>70.8</v>
      </c>
      <c r="L710" s="22">
        <f t="shared" si="93"/>
        <v>6.888123940123033</v>
      </c>
      <c r="M710" s="22">
        <f t="shared" si="92"/>
        <v>9.6513087378896856E-2</v>
      </c>
      <c r="Q710" s="55">
        <f t="shared" si="94"/>
        <v>0.16922194241440069</v>
      </c>
      <c r="R710" s="49">
        <f t="shared" si="95"/>
        <v>3.1736101022606089</v>
      </c>
      <c r="S710" s="52">
        <f>IF(K710=0,C738,(1/$C$59)*LN(1+$C$59/$C$58/(RodR+ABS(Calculations!K710-RodR))))</f>
        <v>5.3321591802931757E-2</v>
      </c>
      <c r="T710" s="53">
        <f t="shared" si="96"/>
        <v>5.5274888497500473E-2</v>
      </c>
      <c r="U710" s="49">
        <f t="shared" si="97"/>
        <v>29.5</v>
      </c>
      <c r="V710" s="49">
        <f t="shared" si="98"/>
        <v>1.0101994803367265</v>
      </c>
      <c r="W710" s="49">
        <f t="shared" si="99"/>
        <v>1.0101994803367265</v>
      </c>
    </row>
    <row r="711" spans="11:23">
      <c r="K711" s="51">
        <v>70.900000000000006</v>
      </c>
      <c r="L711" s="22">
        <f t="shared" si="93"/>
        <v>6.8786191495675322</v>
      </c>
      <c r="M711" s="22">
        <f t="shared" si="92"/>
        <v>9.6245012801883689E-2</v>
      </c>
      <c r="Q711" s="55">
        <f t="shared" si="94"/>
        <v>0.16898843629081384</v>
      </c>
      <c r="R711" s="49">
        <f t="shared" si="95"/>
        <v>3.1736101022606089</v>
      </c>
      <c r="S711" s="52">
        <f>IF(K711=0,C739,(1/$C$59)*LN(1+$C$59/$C$58/(RodR+ABS(Calculations!K711-RodR))))</f>
        <v>5.3248014357668232E-2</v>
      </c>
      <c r="T711" s="53">
        <f t="shared" si="96"/>
        <v>5.5195833325865792E-2</v>
      </c>
      <c r="U711" s="49">
        <f t="shared" si="97"/>
        <v>29.541666666666671</v>
      </c>
      <c r="V711" s="49">
        <f t="shared" si="98"/>
        <v>1.0101994803367265</v>
      </c>
      <c r="W711" s="49">
        <f t="shared" si="99"/>
        <v>1.0101994803367265</v>
      </c>
    </row>
    <row r="712" spans="11:23">
      <c r="K712" s="51">
        <v>71</v>
      </c>
      <c r="L712" s="22">
        <f t="shared" si="93"/>
        <v>6.8691405580318561</v>
      </c>
      <c r="M712" s="22">
        <f t="shared" si="92"/>
        <v>9.5978053780185313E-2</v>
      </c>
      <c r="Q712" s="55">
        <f t="shared" si="94"/>
        <v>0.16875557380387793</v>
      </c>
      <c r="R712" s="49">
        <f t="shared" si="95"/>
        <v>3.1736101022606089</v>
      </c>
      <c r="S712" s="52">
        <f>IF(K712=0,C740,(1/$C$59)*LN(1+$C$59/$C$58/(RodR+ABS(Calculations!K712-RodR))))</f>
        <v>5.3174639721392011E-2</v>
      </c>
      <c r="T712" s="53">
        <f t="shared" si="96"/>
        <v>5.5117003978113664E-2</v>
      </c>
      <c r="U712" s="49">
        <f t="shared" si="97"/>
        <v>29.583333333333336</v>
      </c>
      <c r="V712" s="49">
        <f t="shared" si="98"/>
        <v>1.0101994803367265</v>
      </c>
      <c r="W712" s="49">
        <f t="shared" si="99"/>
        <v>1.0101994803367265</v>
      </c>
    </row>
    <row r="713" spans="11:23">
      <c r="K713" s="51">
        <v>71.099999999999994</v>
      </c>
      <c r="L713" s="22">
        <f t="shared" si="93"/>
        <v>6.8596880573251928</v>
      </c>
      <c r="M713" s="22">
        <f t="shared" si="92"/>
        <v>9.5712204131641165E-2</v>
      </c>
      <c r="Q713" s="55">
        <f t="shared" si="94"/>
        <v>0.16852335229564727</v>
      </c>
      <c r="R713" s="49">
        <f t="shared" si="95"/>
        <v>3.1736101022606089</v>
      </c>
      <c r="S713" s="52">
        <f>IF(K713=0,C741,(1/$C$59)*LN(1+$C$59/$C$58/(RodR+ABS(Calculations!K713-RodR))))</f>
        <v>5.3101467056588213E-2</v>
      </c>
      <c r="T713" s="53">
        <f t="shared" si="96"/>
        <v>5.5038399487951598E-2</v>
      </c>
      <c r="U713" s="49">
        <f t="shared" si="97"/>
        <v>29.625</v>
      </c>
      <c r="V713" s="49">
        <f t="shared" si="98"/>
        <v>1.0101994803367265</v>
      </c>
      <c r="W713" s="49">
        <f t="shared" si="99"/>
        <v>1.0101994803367265</v>
      </c>
    </row>
    <row r="714" spans="11:23">
      <c r="K714" s="51">
        <v>71.2</v>
      </c>
      <c r="L714" s="22">
        <f t="shared" si="93"/>
        <v>6.8502615398518376</v>
      </c>
      <c r="M714" s="22">
        <f t="shared" si="92"/>
        <v>9.5447457716758777E-2</v>
      </c>
      <c r="Q714" s="55">
        <f t="shared" si="94"/>
        <v>0.16829176912279631</v>
      </c>
      <c r="R714" s="49">
        <f t="shared" si="95"/>
        <v>3.1736101022606089</v>
      </c>
      <c r="S714" s="52">
        <f>IF(K714=0,C742,(1/$C$59)*LN(1+$C$59/$C$58/(RodR+ABS(Calculations!K714-RodR))))</f>
        <v>5.3028495530348739E-2</v>
      </c>
      <c r="T714" s="53">
        <f t="shared" si="96"/>
        <v>5.496001889459215E-2</v>
      </c>
      <c r="U714" s="49">
        <f t="shared" si="97"/>
        <v>29.666666666666668</v>
      </c>
      <c r="V714" s="49">
        <f t="shared" si="98"/>
        <v>1.0101994803367265</v>
      </c>
      <c r="W714" s="49">
        <f t="shared" si="99"/>
        <v>1.0101994803367265</v>
      </c>
    </row>
    <row r="715" spans="11:23">
      <c r="K715" s="51">
        <v>71.3</v>
      </c>
      <c r="L715" s="22">
        <f t="shared" si="93"/>
        <v>6.8408608986068433</v>
      </c>
      <c r="M715" s="22">
        <f t="shared" si="92"/>
        <v>9.5183808438687123E-2</v>
      </c>
      <c r="Q715" s="55">
        <f t="shared" si="94"/>
        <v>0.1680608216565127</v>
      </c>
      <c r="R715" s="49">
        <f t="shared" si="95"/>
        <v>3.1736101022606089</v>
      </c>
      <c r="S715" s="52">
        <f>IF(K715=0,C743,(1/$C$59)*LN(1+$C$59/$C$58/(RodR+ABS(Calculations!K715-RodR))))</f>
        <v>5.2955724314338593E-2</v>
      </c>
      <c r="T715" s="53">
        <f t="shared" si="96"/>
        <v>5.488186124271497E-2</v>
      </c>
      <c r="U715" s="49">
        <f t="shared" si="97"/>
        <v>29.708333333333332</v>
      </c>
      <c r="V715" s="49">
        <f t="shared" si="98"/>
        <v>1.0101994803367265</v>
      </c>
      <c r="W715" s="49">
        <f t="shared" si="99"/>
        <v>1.0101994803367265</v>
      </c>
    </row>
    <row r="716" spans="11:23">
      <c r="K716" s="51">
        <v>71.400000000000006</v>
      </c>
      <c r="L716" s="22">
        <f t="shared" si="93"/>
        <v>6.8314860271721862</v>
      </c>
      <c r="M716" s="22">
        <f t="shared" si="92"/>
        <v>9.492125024248832E-2</v>
      </c>
      <c r="Q716" s="55">
        <f t="shared" si="94"/>
        <v>0.16783050728240323</v>
      </c>
      <c r="R716" s="49">
        <f t="shared" si="95"/>
        <v>3.1736101022606089</v>
      </c>
      <c r="S716" s="52">
        <f>IF(K716=0,C744,(1/$C$59)*LN(1+$C$59/$C$58/(RodR+ABS(Calculations!K716-RodR))))</f>
        <v>5.2883152584766197E-2</v>
      </c>
      <c r="T716" s="53">
        <f t="shared" si="96"/>
        <v>5.4803925582426409E-2</v>
      </c>
      <c r="U716" s="49">
        <f t="shared" si="97"/>
        <v>29.750000000000004</v>
      </c>
      <c r="V716" s="49">
        <f t="shared" si="98"/>
        <v>1.0101994803367265</v>
      </c>
      <c r="W716" s="49">
        <f t="shared" si="99"/>
        <v>1.0101994803367265</v>
      </c>
    </row>
    <row r="717" spans="11:23">
      <c r="K717" s="51">
        <v>71.5</v>
      </c>
      <c r="L717" s="22">
        <f t="shared" si="93"/>
        <v>6.8221368197126724</v>
      </c>
      <c r="M717" s="22">
        <f t="shared" ref="M717:M780" si="100">L707-L717</f>
        <v>9.4659777114949328E-2</v>
      </c>
      <c r="Q717" s="55">
        <f t="shared" si="94"/>
        <v>0.16760082340039312</v>
      </c>
      <c r="R717" s="49">
        <f t="shared" si="95"/>
        <v>3.1736101022606089</v>
      </c>
      <c r="S717" s="52">
        <f>IF(K717=0,C745,(1/$C$59)*LN(1+$C$59/$C$58/(RodR+ABS(Calculations!K717-RodR))))</f>
        <v>5.281077952235172E-2</v>
      </c>
      <c r="T717" s="53">
        <f t="shared" si="96"/>
        <v>5.4726210969221999E-2</v>
      </c>
      <c r="U717" s="49">
        <f t="shared" si="97"/>
        <v>29.791666666666668</v>
      </c>
      <c r="V717" s="49">
        <f t="shared" si="98"/>
        <v>1.0101994803367265</v>
      </c>
      <c r="W717" s="49">
        <f t="shared" si="99"/>
        <v>1.0101994803367265</v>
      </c>
    </row>
    <row r="718" spans="11:23">
      <c r="K718" s="51">
        <v>71.599999999999994</v>
      </c>
      <c r="L718" s="22">
        <f t="shared" si="93"/>
        <v>6.8128131709719648</v>
      </c>
      <c r="M718" s="22">
        <f t="shared" si="100"/>
        <v>9.4399383084258659E-2</v>
      </c>
      <c r="Q718" s="55">
        <f t="shared" si="94"/>
        <v>0.16737176742462856</v>
      </c>
      <c r="R718" s="49">
        <f t="shared" si="95"/>
        <v>3.1736101022606089</v>
      </c>
      <c r="S718" s="52">
        <f>IF(K718=0,C746,(1/$C$59)*LN(1+$C$59/$C$58/(RodR+ABS(Calculations!K718-RodR))))</f>
        <v>5.2738604312296336E-2</v>
      </c>
      <c r="T718" s="53">
        <f t="shared" si="96"/>
        <v>5.4648716463948609E-2</v>
      </c>
      <c r="U718" s="49">
        <f t="shared" si="97"/>
        <v>29.833333333333332</v>
      </c>
      <c r="V718" s="49">
        <f t="shared" si="98"/>
        <v>1.0101994803367265</v>
      </c>
      <c r="W718" s="49">
        <f t="shared" si="99"/>
        <v>1.0101994803367265</v>
      </c>
    </row>
    <row r="719" spans="11:23">
      <c r="K719" s="51">
        <v>71.7</v>
      </c>
      <c r="L719" s="22">
        <f t="shared" si="93"/>
        <v>6.8035149762685254</v>
      </c>
      <c r="M719" s="22">
        <f t="shared" si="100"/>
        <v>9.4140062219699949E-2</v>
      </c>
      <c r="Q719" s="55">
        <f t="shared" si="94"/>
        <v>0.16714333678337689</v>
      </c>
      <c r="R719" s="49">
        <f t="shared" si="95"/>
        <v>3.1736101022606089</v>
      </c>
      <c r="S719" s="52">
        <f>IF(K719=0,C747,(1/$C$59)*LN(1+$C$59/$C$58/(RodR+ABS(Calculations!K719-RodR))))</f>
        <v>5.2666626144250751E-2</v>
      </c>
      <c r="T719" s="53">
        <f t="shared" si="96"/>
        <v>5.457144113276563E-2</v>
      </c>
      <c r="U719" s="49">
        <f t="shared" si="97"/>
        <v>29.875000000000004</v>
      </c>
      <c r="V719" s="49">
        <f t="shared" si="98"/>
        <v>1.0101994803367265</v>
      </c>
      <c r="W719" s="49">
        <f t="shared" si="99"/>
        <v>1.0101994803367265</v>
      </c>
    </row>
    <row r="720" spans="11:23">
      <c r="K720" s="51">
        <v>71.8</v>
      </c>
      <c r="L720" s="22">
        <f t="shared" si="93"/>
        <v>6.7942421314919255</v>
      </c>
      <c r="M720" s="22">
        <f t="shared" si="100"/>
        <v>9.3881808631107511E-2</v>
      </c>
      <c r="Q720" s="55">
        <f t="shared" si="94"/>
        <v>0.16691552891893602</v>
      </c>
      <c r="R720" s="49">
        <f t="shared" si="95"/>
        <v>3.1736101022606089</v>
      </c>
      <c r="S720" s="52">
        <f>IF(K720=0,C748,(1/$C$59)*LN(1+$C$59/$C$58/(RodR+ABS(Calculations!K720-RodR))))</f>
        <v>5.2594844212286711E-2</v>
      </c>
      <c r="T720" s="53">
        <f t="shared" si="96"/>
        <v>5.4494384047108282E-2</v>
      </c>
      <c r="U720" s="49">
        <f t="shared" si="97"/>
        <v>29.916666666666668</v>
      </c>
      <c r="V720" s="49">
        <f t="shared" si="98"/>
        <v>1.0101994803367265</v>
      </c>
      <c r="W720" s="49">
        <f t="shared" si="99"/>
        <v>1.0101994803367265</v>
      </c>
    </row>
    <row r="721" spans="11:23">
      <c r="K721" s="51">
        <v>71.900000000000006</v>
      </c>
      <c r="L721" s="22">
        <f t="shared" si="93"/>
        <v>6.7849945330986792</v>
      </c>
      <c r="M721" s="22">
        <f t="shared" si="100"/>
        <v>9.3624616468853006E-2</v>
      </c>
      <c r="Q721" s="55">
        <f t="shared" si="94"/>
        <v>0.16668834128753207</v>
      </c>
      <c r="R721" s="49">
        <f t="shared" si="95"/>
        <v>3.1736101022606089</v>
      </c>
      <c r="S721" s="52">
        <f>IF(K721=0,C749,(1/$C$59)*LN(1+$C$59/$C$58/(RodR+ABS(Calculations!K721-RodR))))</f>
        <v>5.2523257714864699E-2</v>
      </c>
      <c r="T721" s="53">
        <f t="shared" si="96"/>
        <v>5.4417544283649782E-2</v>
      </c>
      <c r="U721" s="49">
        <f t="shared" si="97"/>
        <v>29.958333333333336</v>
      </c>
      <c r="V721" s="49">
        <f t="shared" si="98"/>
        <v>1.0101994803367265</v>
      </c>
      <c r="W721" s="49">
        <f t="shared" si="99"/>
        <v>1.0101994803367265</v>
      </c>
    </row>
    <row r="722" spans="11:23">
      <c r="K722" s="51">
        <v>72</v>
      </c>
      <c r="L722" s="22">
        <f t="shared" si="93"/>
        <v>6.7757720781086865</v>
      </c>
      <c r="M722" s="22">
        <f t="shared" si="100"/>
        <v>9.3368479923169545E-2</v>
      </c>
      <c r="Q722" s="55">
        <f t="shared" si="94"/>
        <v>0.16646177135923196</v>
      </c>
      <c r="R722" s="49">
        <f t="shared" si="95"/>
        <v>3.1736101022606089</v>
      </c>
      <c r="S722" s="52">
        <f>IF(K722=0,C750,(1/$C$59)*LN(1+$C$59/$C$58/(RodR+ABS(Calculations!K722-RodR))))</f>
        <v>5.245186585480642E-2</v>
      </c>
      <c r="T722" s="53">
        <f t="shared" si="96"/>
        <v>5.434092092426443E-2</v>
      </c>
      <c r="U722" s="49">
        <f t="shared" si="97"/>
        <v>30</v>
      </c>
      <c r="V722" s="49">
        <f t="shared" si="98"/>
        <v>1.0101994803367265</v>
      </c>
      <c r="W722" s="49">
        <f t="shared" si="99"/>
        <v>1.0101994803367265</v>
      </c>
    </row>
    <row r="723" spans="11:23">
      <c r="K723" s="51">
        <v>72.099999999999994</v>
      </c>
      <c r="L723" s="22">
        <f t="shared" si="93"/>
        <v>6.7665746641011157</v>
      </c>
      <c r="M723" s="22">
        <f t="shared" si="100"/>
        <v>9.3113393224077079E-2</v>
      </c>
      <c r="Q723" s="55">
        <f t="shared" si="94"/>
        <v>0.16623581661784229</v>
      </c>
      <c r="R723" s="49">
        <f t="shared" si="95"/>
        <v>3.1736101022606089</v>
      </c>
      <c r="S723" s="52">
        <f>IF(K723=0,C751,(1/$C$59)*LN(1+$C$59/$C$58/(RodR+ABS(Calculations!K723-RodR))))</f>
        <v>5.238066783926295E-2</v>
      </c>
      <c r="T723" s="53">
        <f t="shared" si="96"/>
        <v>5.4264513055992336E-2</v>
      </c>
      <c r="U723" s="49">
        <f t="shared" si="97"/>
        <v>30.041666666666664</v>
      </c>
      <c r="V723" s="49">
        <f t="shared" si="98"/>
        <v>1.0101994803367265</v>
      </c>
      <c r="W723" s="49">
        <f t="shared" si="99"/>
        <v>1.0101994803367265</v>
      </c>
    </row>
    <row r="724" spans="11:23">
      <c r="K724" s="51">
        <v>72.2</v>
      </c>
      <c r="L724" s="22">
        <f t="shared" si="93"/>
        <v>6.7574021892108203</v>
      </c>
      <c r="M724" s="22">
        <f t="shared" si="100"/>
        <v>9.2859350641017357E-2</v>
      </c>
      <c r="Q724" s="55">
        <f t="shared" si="94"/>
        <v>0.16601047456082124</v>
      </c>
      <c r="R724" s="49">
        <f t="shared" si="95"/>
        <v>3.1736101022606089</v>
      </c>
      <c r="S724" s="52">
        <f>IF(K724=0,C752,(1/$C$59)*LN(1+$C$59/$C$58/(RodR+ABS(Calculations!K724-RodR))))</f>
        <v>5.2309662879686934E-2</v>
      </c>
      <c r="T724" s="53">
        <f t="shared" si="96"/>
        <v>5.4188319771001629E-2</v>
      </c>
      <c r="U724" s="49">
        <f t="shared" si="97"/>
        <v>30.083333333333336</v>
      </c>
      <c r="V724" s="49">
        <f t="shared" si="98"/>
        <v>1.0101994803367265</v>
      </c>
      <c r="W724" s="49">
        <f t="shared" si="99"/>
        <v>1.0101994803367265</v>
      </c>
    </row>
    <row r="725" spans="11:23">
      <c r="K725" s="51">
        <v>72.3</v>
      </c>
      <c r="L725" s="22">
        <f t="shared" si="93"/>
        <v>6.748254552124437</v>
      </c>
      <c r="M725" s="22">
        <f t="shared" si="100"/>
        <v>9.2606346482406288E-2</v>
      </c>
      <c r="Q725" s="55">
        <f t="shared" si="94"/>
        <v>0.16578574269918286</v>
      </c>
      <c r="R725" s="49">
        <f t="shared" si="95"/>
        <v>3.1736101022606089</v>
      </c>
      <c r="S725" s="52">
        <f>IF(K725=0,C753,(1/$C$59)*LN(1+$C$59/$C$58/(RodR+ABS(Calculations!K725-RodR))))</f>
        <v>5.2238850191802473E-2</v>
      </c>
      <c r="T725" s="53">
        <f t="shared" si="96"/>
        <v>5.4112340166552107E-2</v>
      </c>
      <c r="U725" s="49">
        <f t="shared" si="97"/>
        <v>30.125</v>
      </c>
      <c r="V725" s="49">
        <f t="shared" si="98"/>
        <v>1.0101994803367265</v>
      </c>
      <c r="W725" s="49">
        <f t="shared" si="99"/>
        <v>1.0101994803367265</v>
      </c>
    </row>
    <row r="726" spans="11:23">
      <c r="K726" s="51">
        <v>72.400000000000006</v>
      </c>
      <c r="L726" s="22">
        <f t="shared" si="93"/>
        <v>6.7391316520767672</v>
      </c>
      <c r="M726" s="22">
        <f t="shared" si="100"/>
        <v>9.2354375095418995E-2</v>
      </c>
      <c r="Q726" s="55">
        <f t="shared" si="94"/>
        <v>0.16556161855740797</v>
      </c>
      <c r="R726" s="49">
        <f t="shared" si="95"/>
        <v>3.1736101022606089</v>
      </c>
      <c r="S726" s="52">
        <f>IF(K726=0,C754,(1/$C$59)*LN(1+$C$59/$C$58/(RodR+ABS(Calculations!K726-RodR))))</f>
        <v>5.2168228995577E-2</v>
      </c>
      <c r="T726" s="53">
        <f t="shared" si="96"/>
        <v>5.4036573344961779E-2</v>
      </c>
      <c r="U726" s="49">
        <f t="shared" si="97"/>
        <v>30.166666666666671</v>
      </c>
      <c r="V726" s="49">
        <f t="shared" si="98"/>
        <v>1.0101994803367265</v>
      </c>
      <c r="W726" s="49">
        <f t="shared" si="99"/>
        <v>1.0101994803367265</v>
      </c>
    </row>
    <row r="727" spans="11:23">
      <c r="K727" s="51">
        <v>72.5</v>
      </c>
      <c r="L727" s="22">
        <f t="shared" si="93"/>
        <v>6.7300333888470325</v>
      </c>
      <c r="M727" s="22">
        <f t="shared" si="100"/>
        <v>9.2103430865639879E-2</v>
      </c>
      <c r="Q727" s="55">
        <f t="shared" si="94"/>
        <v>0.16533809967335233</v>
      </c>
      <c r="R727" s="49">
        <f t="shared" si="95"/>
        <v>3.1736101022606089</v>
      </c>
      <c r="S727" s="52">
        <f>IF(K727=0,C755,(1/$C$59)*LN(1+$C$59/$C$58/(RodR+ABS(Calculations!K727-RodR))))</f>
        <v>5.2097798515192396E-2</v>
      </c>
      <c r="T727" s="53">
        <f t="shared" si="96"/>
        <v>5.3961018413569643E-2</v>
      </c>
      <c r="U727" s="49">
        <f t="shared" si="97"/>
        <v>30.208333333333336</v>
      </c>
      <c r="V727" s="49">
        <f t="shared" si="98"/>
        <v>1.0101994803367265</v>
      </c>
      <c r="W727" s="49">
        <f t="shared" si="99"/>
        <v>1.0101994803367265</v>
      </c>
    </row>
    <row r="728" spans="11:23">
      <c r="K728" s="51">
        <v>72.599999999999994</v>
      </c>
      <c r="L728" s="22">
        <f t="shared" si="93"/>
        <v>6.7209596627551456</v>
      </c>
      <c r="M728" s="22">
        <f t="shared" si="100"/>
        <v>9.1853508216819257E-2</v>
      </c>
      <c r="Q728" s="55">
        <f t="shared" si="94"/>
        <v>0.16511518359815497</v>
      </c>
      <c r="R728" s="49">
        <f t="shared" si="95"/>
        <v>3.1736101022606089</v>
      </c>
      <c r="S728" s="52">
        <f>IF(K728=0,C756,(1/$C$59)*LN(1+$C$59/$C$58/(RodR+ABS(Calculations!K728-RodR))))</f>
        <v>5.2027557979016079E-2</v>
      </c>
      <c r="T728" s="53">
        <f t="shared" si="96"/>
        <v>5.3885674484700927E-2</v>
      </c>
      <c r="U728" s="49">
        <f t="shared" si="97"/>
        <v>30.25</v>
      </c>
      <c r="V728" s="49">
        <f t="shared" si="98"/>
        <v>1.0101994803367265</v>
      </c>
      <c r="W728" s="49">
        <f t="shared" si="99"/>
        <v>1.0101994803367265</v>
      </c>
    </row>
    <row r="729" spans="11:23">
      <c r="K729" s="51">
        <v>72.7</v>
      </c>
      <c r="L729" s="22">
        <f t="shared" si="93"/>
        <v>6.7119103746581033</v>
      </c>
      <c r="M729" s="22">
        <f t="shared" si="100"/>
        <v>9.1604601610422165E-2</v>
      </c>
      <c r="Q729" s="55">
        <f t="shared" si="94"/>
        <v>0.16489286789614951</v>
      </c>
      <c r="R729" s="49">
        <f t="shared" si="95"/>
        <v>3.1736101022606089</v>
      </c>
      <c r="S729" s="52">
        <f>IF(K729=0,C757,(1/$C$59)*LN(1+$C$59/$C$58/(RodR+ABS(Calculations!K729-RodR))))</f>
        <v>5.195750661957306E-2</v>
      </c>
      <c r="T729" s="53">
        <f t="shared" si="96"/>
        <v>5.3810540675633532E-2</v>
      </c>
      <c r="U729" s="49">
        <f t="shared" si="97"/>
        <v>30.291666666666668</v>
      </c>
      <c r="V729" s="49">
        <f t="shared" si="98"/>
        <v>1.0101994803367265</v>
      </c>
      <c r="W729" s="49">
        <f t="shared" si="99"/>
        <v>1.0101994803367265</v>
      </c>
    </row>
    <row r="730" spans="11:23">
      <c r="K730" s="51">
        <v>72.8</v>
      </c>
      <c r="L730" s="22">
        <f t="shared" si="93"/>
        <v>6.7028854259464774</v>
      </c>
      <c r="M730" s="22">
        <f t="shared" si="100"/>
        <v>9.1356705545448058E-2</v>
      </c>
      <c r="Q730" s="55">
        <f t="shared" si="94"/>
        <v>0.16467115014477809</v>
      </c>
      <c r="R730" s="49">
        <f t="shared" si="95"/>
        <v>3.1736101022606089</v>
      </c>
      <c r="S730" s="52">
        <f>IF(K730=0,C758,(1/$C$59)*LN(1+$C$59/$C$58/(RodR+ABS(Calculations!K730-RodR))))</f>
        <v>5.1887643673518821E-2</v>
      </c>
      <c r="T730" s="53">
        <f t="shared" si="96"/>
        <v>5.3735616108561937E-2</v>
      </c>
      <c r="U730" s="49">
        <f t="shared" si="97"/>
        <v>30.333333333333332</v>
      </c>
      <c r="V730" s="49">
        <f t="shared" si="98"/>
        <v>1.0101994803367265</v>
      </c>
      <c r="W730" s="49">
        <f t="shared" si="99"/>
        <v>1.0101994803367265</v>
      </c>
    </row>
    <row r="731" spans="11:23">
      <c r="K731" s="51">
        <v>72.900000000000006</v>
      </c>
      <c r="L731" s="22">
        <f t="shared" si="93"/>
        <v>6.6938847185406631</v>
      </c>
      <c r="M731" s="22">
        <f t="shared" si="100"/>
        <v>9.1109814558016033E-2</v>
      </c>
      <c r="Q731" s="55">
        <f t="shared" si="94"/>
        <v>0.16445002793449912</v>
      </c>
      <c r="R731" s="49">
        <f t="shared" si="95"/>
        <v>3.1736101022606089</v>
      </c>
      <c r="S731" s="52">
        <f>IF(K731=0,C759,(1/$C$59)*LN(1+$C$59/$C$58/(RodR+ABS(Calculations!K731-RodR))))</f>
        <v>5.1817968381610256E-2</v>
      </c>
      <c r="T731" s="53">
        <f t="shared" si="96"/>
        <v>5.3660899910563449E-2</v>
      </c>
      <c r="U731" s="49">
        <f t="shared" si="97"/>
        <v>30.375000000000004</v>
      </c>
      <c r="V731" s="49">
        <f t="shared" si="98"/>
        <v>1.0101994803367265</v>
      </c>
      <c r="W731" s="49">
        <f t="shared" si="99"/>
        <v>1.0101994803367265</v>
      </c>
    </row>
    <row r="732" spans="11:23">
      <c r="K732" s="51">
        <v>73</v>
      </c>
      <c r="L732" s="22">
        <f t="shared" si="93"/>
        <v>6.6849081548874043</v>
      </c>
      <c r="M732" s="22">
        <f t="shared" si="100"/>
        <v>9.0863923221282228E-2</v>
      </c>
      <c r="Q732" s="55">
        <f t="shared" si="94"/>
        <v>0.16422949886870186</v>
      </c>
      <c r="R732" s="49">
        <f t="shared" si="95"/>
        <v>3.1736101022606089</v>
      </c>
      <c r="S732" s="52">
        <f>IF(K732=0,C760,(1/$C$59)*LN(1+$C$59/$C$58/(RodR+ABS(Calculations!K732-RodR))))</f>
        <v>5.1748479988678757E-2</v>
      </c>
      <c r="T732" s="53">
        <f t="shared" si="96"/>
        <v>5.3586391213564878E-2</v>
      </c>
      <c r="U732" s="49">
        <f t="shared" si="97"/>
        <v>30.416666666666668</v>
      </c>
      <c r="V732" s="49">
        <f t="shared" si="98"/>
        <v>1.0101994803367265</v>
      </c>
      <c r="W732" s="49">
        <f t="shared" si="99"/>
        <v>1.0101994803367265</v>
      </c>
    </row>
    <row r="733" spans="11:23">
      <c r="K733" s="51">
        <v>73.099999999999994</v>
      </c>
      <c r="L733" s="22">
        <f t="shared" si="93"/>
        <v>6.6759556379562639</v>
      </c>
      <c r="M733" s="22">
        <f t="shared" si="100"/>
        <v>9.0619026144851844E-2</v>
      </c>
      <c r="Q733" s="55">
        <f t="shared" si="94"/>
        <v>0.16400956056361987</v>
      </c>
      <c r="R733" s="49">
        <f t="shared" si="95"/>
        <v>3.1736101022606089</v>
      </c>
      <c r="S733" s="52">
        <f>IF(K733=0,C761,(1/$C$59)*LN(1+$C$59/$C$58/(RodR+ABS(Calculations!K733-RodR))))</f>
        <v>5.1679177743602929E-2</v>
      </c>
      <c r="T733" s="53">
        <f t="shared" si="96"/>
        <v>5.3512089154308162E-2</v>
      </c>
      <c r="U733" s="49">
        <f t="shared" si="97"/>
        <v>30.458333333333332</v>
      </c>
      <c r="V733" s="49">
        <f t="shared" si="98"/>
        <v>1.0101994803367265</v>
      </c>
      <c r="W733" s="49">
        <f t="shared" si="99"/>
        <v>1.0101994803367265</v>
      </c>
    </row>
    <row r="734" spans="11:23">
      <c r="K734" s="51">
        <v>73.2</v>
      </c>
      <c r="L734" s="22">
        <f t="shared" si="93"/>
        <v>6.6670270712361832</v>
      </c>
      <c r="M734" s="22">
        <f t="shared" si="100"/>
        <v>9.0375117974637043E-2</v>
      </c>
      <c r="Q734" s="55">
        <f t="shared" si="94"/>
        <v>0.16379021064824631</v>
      </c>
      <c r="R734" s="49">
        <f t="shared" si="95"/>
        <v>3.1736101022606089</v>
      </c>
      <c r="S734" s="52">
        <f>IF(K734=0,C762,(1/$C$59)*LN(1+$C$59/$C$58/(RodR+ABS(Calculations!K734-RodR))))</f>
        <v>5.1610060899281912E-2</v>
      </c>
      <c r="T734" s="53">
        <f t="shared" si="96"/>
        <v>5.3437992874318184E-2</v>
      </c>
      <c r="U734" s="49">
        <f t="shared" si="97"/>
        <v>30.500000000000004</v>
      </c>
      <c r="V734" s="49">
        <f t="shared" si="98"/>
        <v>1.0101994803367265</v>
      </c>
      <c r="W734" s="49">
        <f t="shared" si="99"/>
        <v>1.0101994803367265</v>
      </c>
    </row>
    <row r="735" spans="11:23">
      <c r="K735" s="51">
        <v>73.3</v>
      </c>
      <c r="L735" s="22">
        <f t="shared" si="93"/>
        <v>6.6581223587318412</v>
      </c>
      <c r="M735" s="22">
        <f t="shared" si="100"/>
        <v>9.0132193392595816E-2</v>
      </c>
      <c r="Q735" s="55">
        <f t="shared" si="94"/>
        <v>0.16357144676424459</v>
      </c>
      <c r="R735" s="49">
        <f t="shared" si="95"/>
        <v>3.1736101022606089</v>
      </c>
      <c r="S735" s="52">
        <f>IF(K735=0,C763,(1/$C$59)*LN(1+$C$59/$C$58/(RodR+ABS(Calculations!K735-RodR))))</f>
        <v>5.1541128712607215E-2</v>
      </c>
      <c r="T735" s="53">
        <f t="shared" si="96"/>
        <v>5.3364101519867514E-2</v>
      </c>
      <c r="U735" s="49">
        <f t="shared" si="97"/>
        <v>30.541666666666668</v>
      </c>
      <c r="V735" s="49">
        <f t="shared" si="98"/>
        <v>1.0101994803367265</v>
      </c>
      <c r="W735" s="49">
        <f t="shared" si="99"/>
        <v>1.0101994803367265</v>
      </c>
    </row>
    <row r="736" spans="11:23">
      <c r="K736" s="51">
        <v>73.400000000000006</v>
      </c>
      <c r="L736" s="22">
        <f t="shared" si="93"/>
        <v>6.649241404960434</v>
      </c>
      <c r="M736" s="22">
        <f t="shared" si="100"/>
        <v>8.98902471163332E-2</v>
      </c>
      <c r="Q736" s="55">
        <f t="shared" si="94"/>
        <v>0.16335326656586924</v>
      </c>
      <c r="R736" s="49">
        <f t="shared" si="95"/>
        <v>3.1736101022606089</v>
      </c>
      <c r="S736" s="52">
        <f>IF(K736=0,C764,(1/$C$59)*LN(1+$C$59/$C$58/(RodR+ABS(Calculations!K736-RodR))))</f>
        <v>5.1472380444437804E-2</v>
      </c>
      <c r="T736" s="53">
        <f t="shared" si="96"/>
        <v>5.3290414241947033E-2</v>
      </c>
      <c r="U736" s="49">
        <f t="shared" si="97"/>
        <v>30.583333333333336</v>
      </c>
      <c r="V736" s="49">
        <f t="shared" si="98"/>
        <v>1.0101994803367265</v>
      </c>
      <c r="W736" s="49">
        <f t="shared" si="99"/>
        <v>1.0101994803367265</v>
      </c>
    </row>
    <row r="737" spans="11:23">
      <c r="K737" s="51">
        <v>73.5</v>
      </c>
      <c r="L737" s="22">
        <f t="shared" si="93"/>
        <v>6.6403841149480769</v>
      </c>
      <c r="M737" s="22">
        <f t="shared" si="100"/>
        <v>8.9649273898955606E-2</v>
      </c>
      <c r="Q737" s="55">
        <f t="shared" si="94"/>
        <v>0.1631356677198775</v>
      </c>
      <c r="R737" s="49">
        <f t="shared" si="95"/>
        <v>3.1736101022606089</v>
      </c>
      <c r="S737" s="52">
        <f>IF(K737=0,C765,(1/$C$59)*LN(1+$C$59/$C$58/(RodR+ABS(Calculations!K737-RodR))))</f>
        <v>5.1403815359572232E-2</v>
      </c>
      <c r="T737" s="53">
        <f t="shared" si="96"/>
        <v>5.3216930196229792E-2</v>
      </c>
      <c r="U737" s="49">
        <f t="shared" si="97"/>
        <v>30.625</v>
      </c>
      <c r="V737" s="49">
        <f t="shared" si="98"/>
        <v>1.0101994803367265</v>
      </c>
      <c r="W737" s="49">
        <f t="shared" si="99"/>
        <v>1.0101994803367265</v>
      </c>
    </row>
    <row r="738" spans="11:23">
      <c r="K738" s="51">
        <v>73.599999999999994</v>
      </c>
      <c r="L738" s="22">
        <f t="shared" si="93"/>
        <v>6.6315503942265268</v>
      </c>
      <c r="M738" s="22">
        <f t="shared" si="100"/>
        <v>8.9409268528618746E-2</v>
      </c>
      <c r="Q738" s="55">
        <f t="shared" si="94"/>
        <v>0.16291864790544885</v>
      </c>
      <c r="R738" s="49">
        <f t="shared" si="95"/>
        <v>3.1736101022606089</v>
      </c>
      <c r="S738" s="52">
        <f>IF(K738=0,C766,(1/$C$59)*LN(1+$C$59/$C$58/(RodR+ABS(Calculations!K738-RodR))))</f>
        <v>5.1335432726723272E-2</v>
      </c>
      <c r="T738" s="53">
        <f t="shared" si="96"/>
        <v>5.3143648543040475E-2</v>
      </c>
      <c r="U738" s="49">
        <f t="shared" si="97"/>
        <v>30.666666666666664</v>
      </c>
      <c r="V738" s="49">
        <f t="shared" si="98"/>
        <v>1.0101994803367265</v>
      </c>
      <c r="W738" s="49">
        <f t="shared" si="99"/>
        <v>1.0101994803367265</v>
      </c>
    </row>
    <row r="739" spans="11:23">
      <c r="K739" s="51">
        <v>73.7</v>
      </c>
      <c r="L739" s="22">
        <f t="shared" si="93"/>
        <v>6.6227401488297275</v>
      </c>
      <c r="M739" s="22">
        <f t="shared" si="100"/>
        <v>8.9170225828375749E-2</v>
      </c>
      <c r="Q739" s="55">
        <f t="shared" si="94"/>
        <v>0.16270220481410005</v>
      </c>
      <c r="R739" s="49">
        <f t="shared" si="95"/>
        <v>3.1736101022606089</v>
      </c>
      <c r="S739" s="52">
        <f>IF(K739=0,C767,(1/$C$59)*LN(1+$C$59/$C$58/(RodR+ABS(Calculations!K739-RodR))))</f>
        <v>5.1267231818491153E-2</v>
      </c>
      <c r="T739" s="53">
        <f t="shared" si="96"/>
        <v>5.3070568447323656E-2</v>
      </c>
      <c r="U739" s="49">
        <f t="shared" si="97"/>
        <v>30.708333333333336</v>
      </c>
      <c r="V739" s="49">
        <f t="shared" si="98"/>
        <v>1.0101994803367265</v>
      </c>
      <c r="W739" s="49">
        <f t="shared" si="99"/>
        <v>1.0101994803367265</v>
      </c>
    </row>
    <row r="740" spans="11:23">
      <c r="K740" s="51">
        <v>73.8</v>
      </c>
      <c r="L740" s="22">
        <f t="shared" si="93"/>
        <v>6.6139532852906529</v>
      </c>
      <c r="M740" s="22">
        <f t="shared" si="100"/>
        <v>8.8932140655824554E-2</v>
      </c>
      <c r="Q740" s="55">
        <f t="shared" si="94"/>
        <v>0.16248633614960767</v>
      </c>
      <c r="R740" s="49">
        <f t="shared" si="95"/>
        <v>3.1736101022606089</v>
      </c>
      <c r="S740" s="52">
        <f>IF(K740=0,C768,(1/$C$59)*LN(1+$C$59/$C$58/(RodR+ABS(Calculations!K740-RodR))))</f>
        <v>5.1199211911339165E-2</v>
      </c>
      <c r="T740" s="53">
        <f t="shared" si="96"/>
        <v>5.2997689078611965E-2</v>
      </c>
      <c r="U740" s="49">
        <f t="shared" si="97"/>
        <v>30.75</v>
      </c>
      <c r="V740" s="49">
        <f t="shared" si="98"/>
        <v>1.0101994803367265</v>
      </c>
      <c r="W740" s="49">
        <f t="shared" si="99"/>
        <v>1.0101994803367265</v>
      </c>
    </row>
    <row r="741" spans="11:23">
      <c r="K741" s="51">
        <v>73.900000000000006</v>
      </c>
      <c r="L741" s="22">
        <f t="shared" si="93"/>
        <v>6.6051897106377107</v>
      </c>
      <c r="M741" s="22">
        <f t="shared" si="100"/>
        <v>8.8695007902952483E-2</v>
      </c>
      <c r="Q741" s="55">
        <f t="shared" si="94"/>
        <v>0.16227103962791964</v>
      </c>
      <c r="R741" s="49">
        <f t="shared" si="95"/>
        <v>3.1736101022606089</v>
      </c>
      <c r="S741" s="52">
        <f>IF(K741=0,C769,(1/$C$59)*LN(1+$C$59/$C$58/(RodR+ABS(Calculations!K741-RodR))))</f>
        <v>5.1131372285565767E-2</v>
      </c>
      <c r="T741" s="53">
        <f t="shared" si="96"/>
        <v>5.292500961099407E-2</v>
      </c>
      <c r="U741" s="49">
        <f t="shared" si="97"/>
        <v>30.791666666666671</v>
      </c>
      <c r="V741" s="49">
        <f t="shared" si="98"/>
        <v>1.0101994803367265</v>
      </c>
      <c r="W741" s="49">
        <f t="shared" si="99"/>
        <v>1.0101994803367265</v>
      </c>
    </row>
    <row r="742" spans="11:23">
      <c r="K742" s="51">
        <v>74</v>
      </c>
      <c r="L742" s="22">
        <f t="shared" si="93"/>
        <v>6.5964493323917823</v>
      </c>
      <c r="M742" s="22">
        <f t="shared" si="100"/>
        <v>8.845882249562198E-2</v>
      </c>
      <c r="Q742" s="55">
        <f t="shared" si="94"/>
        <v>0.16205631297708267</v>
      </c>
      <c r="R742" s="49">
        <f t="shared" si="95"/>
        <v>3.1736101022606089</v>
      </c>
      <c r="S742" s="52">
        <f>IF(K742=0,C770,(1/$C$59)*LN(1+$C$59/$C$58/(RodR+ABS(Calculations!K742-RodR))))</f>
        <v>5.1063712225281735E-2</v>
      </c>
      <c r="T742" s="53">
        <f t="shared" si="96"/>
        <v>5.2852529223083408E-2</v>
      </c>
      <c r="U742" s="49">
        <f t="shared" si="97"/>
        <v>30.833333333333336</v>
      </c>
      <c r="V742" s="49">
        <f t="shared" si="98"/>
        <v>1.0101994803367265</v>
      </c>
      <c r="W742" s="49">
        <f t="shared" si="99"/>
        <v>1.0101994803367265</v>
      </c>
    </row>
    <row r="743" spans="11:23">
      <c r="K743" s="51">
        <v>74.099999999999994</v>
      </c>
      <c r="L743" s="22">
        <f t="shared" si="93"/>
        <v>6.5877320585627492</v>
      </c>
      <c r="M743" s="22">
        <f t="shared" si="100"/>
        <v>8.8223579393514662E-2</v>
      </c>
      <c r="Q743" s="55">
        <f t="shared" si="94"/>
        <v>0.16184215393715679</v>
      </c>
      <c r="R743" s="49">
        <f t="shared" si="95"/>
        <v>3.1736101022606089</v>
      </c>
      <c r="S743" s="52">
        <f>IF(K743=0,C771,(1/$C$59)*LN(1+$C$59/$C$58/(RodR+ABS(Calculations!K743-RodR))))</f>
        <v>5.0996231018383215E-2</v>
      </c>
      <c r="T743" s="53">
        <f t="shared" si="96"/>
        <v>5.2780247097988182E-2</v>
      </c>
      <c r="U743" s="49">
        <f t="shared" si="97"/>
        <v>30.875</v>
      </c>
      <c r="V743" s="49">
        <f t="shared" si="98"/>
        <v>1.0101994803367265</v>
      </c>
      <c r="W743" s="49">
        <f t="shared" si="99"/>
        <v>1.0101994803367265</v>
      </c>
    </row>
    <row r="744" spans="11:23">
      <c r="K744" s="51">
        <v>74.2</v>
      </c>
      <c r="L744" s="22">
        <f t="shared" si="93"/>
        <v>6.5790377976463059</v>
      </c>
      <c r="M744" s="22">
        <f t="shared" si="100"/>
        <v>8.7989273589877293E-2</v>
      </c>
      <c r="Q744" s="55">
        <f t="shared" si="94"/>
        <v>0.16162856026013711</v>
      </c>
      <c r="R744" s="49">
        <f t="shared" si="95"/>
        <v>3.1736101022606089</v>
      </c>
      <c r="S744" s="52">
        <f>IF(K744=0,C772,(1/$C$59)*LN(1+$C$59/$C$58/(RodR+ABS(Calculations!K744-RodR))))</f>
        <v>5.0928927956527086E-2</v>
      </c>
      <c r="T744" s="53">
        <f t="shared" si="96"/>
        <v>5.2708162423279921E-2</v>
      </c>
      <c r="U744" s="49">
        <f t="shared" si="97"/>
        <v>30.916666666666668</v>
      </c>
      <c r="V744" s="49">
        <f t="shared" si="98"/>
        <v>1.0101994803367265</v>
      </c>
      <c r="W744" s="49">
        <f t="shared" si="99"/>
        <v>1.0101994803367265</v>
      </c>
    </row>
    <row r="745" spans="11:23">
      <c r="K745" s="51">
        <v>74.3</v>
      </c>
      <c r="L745" s="22">
        <f t="shared" si="93"/>
        <v>6.5703664586208035</v>
      </c>
      <c r="M745" s="22">
        <f t="shared" si="100"/>
        <v>8.7755900111037732E-2</v>
      </c>
      <c r="Q745" s="55">
        <f t="shared" si="94"/>
        <v>0.16141552970987627</v>
      </c>
      <c r="R745" s="49">
        <f t="shared" si="95"/>
        <v>3.1736101022606089</v>
      </c>
      <c r="S745" s="52">
        <f>IF(K745=0,C773,(1/$C$59)*LN(1+$C$59/$C$58/(RodR+ABS(Calculations!K745-RodR))))</f>
        <v>5.0861802335106517E-2</v>
      </c>
      <c r="T745" s="53">
        <f t="shared" si="96"/>
        <v>5.2636274390962849E-2</v>
      </c>
      <c r="U745" s="49">
        <f t="shared" si="97"/>
        <v>30.958333333333332</v>
      </c>
      <c r="V745" s="49">
        <f t="shared" si="98"/>
        <v>1.0101994803367265</v>
      </c>
      <c r="W745" s="49">
        <f t="shared" si="99"/>
        <v>1.0101994803367265</v>
      </c>
    </row>
    <row r="746" spans="11:23">
      <c r="K746" s="51">
        <v>74.400000000000006</v>
      </c>
      <c r="L746" s="22">
        <f t="shared" si="93"/>
        <v>6.561717950944093</v>
      </c>
      <c r="M746" s="22">
        <f t="shared" si="100"/>
        <v>8.7523454016340985E-2</v>
      </c>
      <c r="Q746" s="55">
        <f t="shared" si="94"/>
        <v>0.16120306006200685</v>
      </c>
      <c r="R746" s="49">
        <f t="shared" si="95"/>
        <v>3.1736101022606089</v>
      </c>
      <c r="S746" s="52">
        <f>IF(K746=0,C774,(1/$C$59)*LN(1+$C$59/$C$58/(RodR+ABS(Calculations!K746-RodR))))</f>
        <v>5.079485345322652E-2</v>
      </c>
      <c r="T746" s="53">
        <f t="shared" si="96"/>
        <v>5.2564582197444053E-2</v>
      </c>
      <c r="U746" s="49">
        <f t="shared" si="97"/>
        <v>31.000000000000004</v>
      </c>
      <c r="V746" s="49">
        <f t="shared" si="98"/>
        <v>1.0101994803367265</v>
      </c>
      <c r="W746" s="49">
        <f t="shared" si="99"/>
        <v>1.0101994803367265</v>
      </c>
    </row>
    <row r="747" spans="11:23">
      <c r="K747" s="51">
        <v>74.5</v>
      </c>
      <c r="L747" s="22">
        <f t="shared" si="93"/>
        <v>6.5530921845502288</v>
      </c>
      <c r="M747" s="22">
        <f t="shared" si="100"/>
        <v>8.7291930397848105E-2</v>
      </c>
      <c r="Q747" s="55">
        <f t="shared" si="94"/>
        <v>0.16099114910386048</v>
      </c>
      <c r="R747" s="49">
        <f t="shared" si="95"/>
        <v>3.1736101022606089</v>
      </c>
      <c r="S747" s="52">
        <f>IF(K747=0,C775,(1/$C$59)*LN(1+$C$59/$C$58/(RodR+ABS(Calculations!K747-RodR))))</f>
        <v>5.072808061367845E-2</v>
      </c>
      <c r="T747" s="53">
        <f t="shared" si="96"/>
        <v>5.2493085043504216E-2</v>
      </c>
      <c r="U747" s="49">
        <f t="shared" si="97"/>
        <v>31.041666666666668</v>
      </c>
      <c r="V747" s="49">
        <f t="shared" si="98"/>
        <v>1.0101994803367265</v>
      </c>
      <c r="W747" s="49">
        <f t="shared" si="99"/>
        <v>1.0101994803367265</v>
      </c>
    </row>
    <row r="748" spans="11:23">
      <c r="K748" s="51">
        <v>74.599999999999994</v>
      </c>
      <c r="L748" s="22">
        <f t="shared" si="93"/>
        <v>6.5444890698465485</v>
      </c>
      <c r="M748" s="22">
        <f t="shared" si="100"/>
        <v>8.7061324379978267E-2</v>
      </c>
      <c r="Q748" s="55">
        <f t="shared" si="94"/>
        <v>0.16077979463439593</v>
      </c>
      <c r="R748" s="49">
        <f t="shared" si="95"/>
        <v>3.1736101022606089</v>
      </c>
      <c r="S748" s="52">
        <f>IF(K748=0,C776,(1/$C$59)*LN(1+$C$59/$C$58/(RodR+ABS(Calculations!K748-RodR))))</f>
        <v>5.0661483122917378E-2</v>
      </c>
      <c r="T748" s="53">
        <f t="shared" si="96"/>
        <v>5.2421782134265786E-2</v>
      </c>
      <c r="U748" s="49">
        <f t="shared" si="97"/>
        <v>31.083333333333332</v>
      </c>
      <c r="V748" s="49">
        <f t="shared" si="98"/>
        <v>1.0101994803367265</v>
      </c>
      <c r="W748" s="49">
        <f t="shared" si="99"/>
        <v>1.0101994803367265</v>
      </c>
    </row>
    <row r="749" spans="11:23">
      <c r="K749" s="51">
        <v>74.7</v>
      </c>
      <c r="L749" s="22">
        <f t="shared" si="93"/>
        <v>6.5359085177103893</v>
      </c>
      <c r="M749" s="22">
        <f t="shared" si="100"/>
        <v>8.6831631119338226E-2</v>
      </c>
      <c r="Q749" s="55">
        <f t="shared" si="94"/>
        <v>0.16056899446411865</v>
      </c>
      <c r="R749" s="49">
        <f t="shared" si="95"/>
        <v>3.1736101022606089</v>
      </c>
      <c r="S749" s="52">
        <f>IF(K749=0,C777,(1/$C$59)*LN(1+$C$59/$C$58/(RodR+ABS(Calculations!K749-RodR))))</f>
        <v>5.0595060291036699E-2</v>
      </c>
      <c r="T749" s="53">
        <f t="shared" si="96"/>
        <v>5.2350672679167425E-2</v>
      </c>
      <c r="U749" s="49">
        <f t="shared" si="97"/>
        <v>31.125000000000004</v>
      </c>
      <c r="V749" s="49">
        <f t="shared" si="98"/>
        <v>1.0101994803367265</v>
      </c>
      <c r="W749" s="49">
        <f t="shared" si="99"/>
        <v>1.0101994803367265</v>
      </c>
    </row>
    <row r="750" spans="11:23">
      <c r="K750" s="51">
        <v>74.8</v>
      </c>
      <c r="L750" s="22">
        <f t="shared" si="93"/>
        <v>6.5273504394861046</v>
      </c>
      <c r="M750" s="22">
        <f t="shared" si="100"/>
        <v>8.6602845804548245E-2</v>
      </c>
      <c r="Q750" s="55">
        <f t="shared" si="94"/>
        <v>0.16035874641500733</v>
      </c>
      <c r="R750" s="49">
        <f t="shared" si="95"/>
        <v>3.1736101022606089</v>
      </c>
      <c r="S750" s="52">
        <f>IF(K750=0,C778,(1/$C$59)*LN(1+$C$59/$C$58/(RodR+ABS(Calculations!K750-RodR))))</f>
        <v>5.0528811431745022E-2</v>
      </c>
      <c r="T750" s="53">
        <f t="shared" si="96"/>
        <v>5.2279755891928945E-2</v>
      </c>
      <c r="U750" s="49">
        <f t="shared" si="97"/>
        <v>31.166666666666668</v>
      </c>
      <c r="V750" s="49">
        <f t="shared" si="98"/>
        <v>1.0101994803367265</v>
      </c>
      <c r="W750" s="49">
        <f t="shared" si="99"/>
        <v>1.0101994803367265</v>
      </c>
    </row>
    <row r="751" spans="11:23">
      <c r="K751" s="51">
        <v>74.900000000000006</v>
      </c>
      <c r="L751" s="22">
        <f t="shared" si="93"/>
        <v>6.5188147469819491</v>
      </c>
      <c r="M751" s="22">
        <f t="shared" si="100"/>
        <v>8.6374963655761583E-2</v>
      </c>
      <c r="Q751" s="55">
        <f t="shared" si="94"/>
        <v>0.16014904832043741</v>
      </c>
      <c r="R751" s="49">
        <f t="shared" si="95"/>
        <v>3.1736101022606089</v>
      </c>
      <c r="S751" s="52">
        <f>IF(K751=0,C779,(1/$C$59)*LN(1+$C$59/$C$58/(RodR+ABS(Calculations!K751-RodR))))</f>
        <v>5.046273586234204E-2</v>
      </c>
      <c r="T751" s="53">
        <f t="shared" si="96"/>
        <v>5.2209030990528343E-2</v>
      </c>
      <c r="U751" s="49">
        <f t="shared" si="97"/>
        <v>31.208333333333336</v>
      </c>
      <c r="V751" s="49">
        <f t="shared" si="98"/>
        <v>1.0101994803367265</v>
      </c>
      <c r="W751" s="49">
        <f t="shared" si="99"/>
        <v>1.0101994803367265</v>
      </c>
    </row>
    <row r="752" spans="11:23">
      <c r="K752" s="51">
        <v>75</v>
      </c>
      <c r="L752" s="22">
        <f t="shared" si="93"/>
        <v>6.51030135246714</v>
      </c>
      <c r="M752" s="22">
        <f t="shared" si="100"/>
        <v>8.6147979924642293E-2</v>
      </c>
      <c r="Q752" s="55">
        <f t="shared" si="94"/>
        <v>0.15993989802510891</v>
      </c>
      <c r="R752" s="49">
        <f t="shared" si="95"/>
        <v>3.1736101022606089</v>
      </c>
      <c r="S752" s="52">
        <f>IF(K752=0,C780,(1/$C$59)*LN(1+$C$59/$C$58/(RodR+ABS(Calculations!K752-RodR))))</f>
        <v>5.0396832903695822E-2</v>
      </c>
      <c r="T752" s="53">
        <f t="shared" si="96"/>
        <v>5.2138497197169023E-2</v>
      </c>
      <c r="U752" s="49">
        <f t="shared" si="97"/>
        <v>31.25</v>
      </c>
      <c r="V752" s="49">
        <f t="shared" si="98"/>
        <v>1.0101994803367265</v>
      </c>
      <c r="W752" s="49">
        <f t="shared" si="99"/>
        <v>1.0101994803367265</v>
      </c>
    </row>
    <row r="753" spans="11:23">
      <c r="K753" s="51">
        <v>75.099999999999994</v>
      </c>
      <c r="L753" s="22">
        <f t="shared" si="93"/>
        <v>6.501810168668718</v>
      </c>
      <c r="M753" s="22">
        <f t="shared" si="100"/>
        <v>8.5921889894031267E-2</v>
      </c>
      <c r="Q753" s="55">
        <f t="shared" si="94"/>
        <v>0.15973129338496928</v>
      </c>
      <c r="R753" s="49">
        <f t="shared" si="95"/>
        <v>3.1736101022606089</v>
      </c>
      <c r="S753" s="52">
        <f>IF(K753=0,C781,(1/$C$59)*LN(1+$C$59/$C$58/(RodR+ABS(Calculations!K753-RodR))))</f>
        <v>5.0331101880218471E-2</v>
      </c>
      <c r="T753" s="53">
        <f t="shared" si="96"/>
        <v>5.2068153738253194E-2</v>
      </c>
      <c r="U753" s="49">
        <f t="shared" si="97"/>
        <v>31.291666666666664</v>
      </c>
      <c r="V753" s="49">
        <f t="shared" si="98"/>
        <v>1.0101994803367265</v>
      </c>
      <c r="W753" s="49">
        <f t="shared" si="99"/>
        <v>1.0101994803367265</v>
      </c>
    </row>
    <row r="754" spans="11:23">
      <c r="K754" s="51">
        <v>75.2</v>
      </c>
      <c r="L754" s="22">
        <f t="shared" si="93"/>
        <v>6.4933411087686963</v>
      </c>
      <c r="M754" s="22">
        <f t="shared" si="100"/>
        <v>8.5696688877609617E-2</v>
      </c>
      <c r="Q754" s="55">
        <f t="shared" si="94"/>
        <v>0.15952323226714332</v>
      </c>
      <c r="R754" s="49">
        <f t="shared" si="95"/>
        <v>3.1736101022606089</v>
      </c>
      <c r="S754" s="52">
        <f>IF(K754=0,C782,(1/$C$59)*LN(1+$C$59/$C$58/(RodR+ABS(Calculations!K754-RodR))))</f>
        <v>5.0265542119844082E-2</v>
      </c>
      <c r="T754" s="53">
        <f t="shared" si="96"/>
        <v>5.1997999844352591E-2</v>
      </c>
      <c r="U754" s="49">
        <f t="shared" si="97"/>
        <v>31.333333333333336</v>
      </c>
      <c r="V754" s="49">
        <f t="shared" si="98"/>
        <v>1.0101994803367265</v>
      </c>
      <c r="W754" s="49">
        <f t="shared" si="99"/>
        <v>1.0101994803367265</v>
      </c>
    </row>
    <row r="755" spans="11:23">
      <c r="K755" s="51">
        <v>75.3</v>
      </c>
      <c r="L755" s="22">
        <f t="shared" si="93"/>
        <v>6.4848940864010514</v>
      </c>
      <c r="M755" s="22">
        <f t="shared" si="100"/>
        <v>8.5472372219752124E-2</v>
      </c>
      <c r="Q755" s="55">
        <f t="shared" si="94"/>
        <v>0.15931571254985943</v>
      </c>
      <c r="R755" s="49">
        <f t="shared" si="95"/>
        <v>3.1736101022606089</v>
      </c>
      <c r="S755" s="52">
        <f>IF(K755=0,C783,(1/$C$59)*LN(1+$C$59/$C$58/(RodR+ABS(Calculations!K755-RodR))))</f>
        <v>5.0200152954005449E-2</v>
      </c>
      <c r="T755" s="53">
        <f t="shared" si="96"/>
        <v>5.1928034750181179E-2</v>
      </c>
      <c r="U755" s="49">
        <f t="shared" si="97"/>
        <v>31.375</v>
      </c>
      <c r="V755" s="49">
        <f t="shared" si="98"/>
        <v>1.0101994803367265</v>
      </c>
      <c r="W755" s="49">
        <f t="shared" si="99"/>
        <v>1.0101994803367265</v>
      </c>
    </row>
    <row r="756" spans="11:23">
      <c r="K756" s="51">
        <v>75.400000000000006</v>
      </c>
      <c r="L756" s="22">
        <f t="shared" si="93"/>
        <v>6.4764690156487044</v>
      </c>
      <c r="M756" s="22">
        <f t="shared" si="100"/>
        <v>8.5248935295388684E-2</v>
      </c>
      <c r="Q756" s="55">
        <f t="shared" si="94"/>
        <v>0.15910873212237522</v>
      </c>
      <c r="R756" s="49">
        <f t="shared" si="95"/>
        <v>3.1736101022606089</v>
      </c>
      <c r="S756" s="52">
        <f>IF(K756=0,C784,(1/$C$59)*LN(1+$C$59/$C$58/(RodR+ABS(Calculations!K756-RodR))))</f>
        <v>5.0134933717610658E-2</v>
      </c>
      <c r="T756" s="53">
        <f t="shared" si="96"/>
        <v>5.1858257694566777E-2</v>
      </c>
      <c r="U756" s="49">
        <f t="shared" si="97"/>
        <v>31.416666666666671</v>
      </c>
      <c r="V756" s="49">
        <f t="shared" si="98"/>
        <v>1.0101994803367265</v>
      </c>
      <c r="W756" s="49">
        <f t="shared" si="99"/>
        <v>1.0101994803367265</v>
      </c>
    </row>
    <row r="757" spans="11:23">
      <c r="K757" s="51">
        <v>75.5</v>
      </c>
      <c r="L757" s="22">
        <f t="shared" si="93"/>
        <v>6.4680658110407609</v>
      </c>
      <c r="M757" s="22">
        <f t="shared" si="100"/>
        <v>8.5026373509467845E-2</v>
      </c>
      <c r="Q757" s="55">
        <f t="shared" si="94"/>
        <v>0.15890228888490984</v>
      </c>
      <c r="R757" s="49">
        <f t="shared" si="95"/>
        <v>3.1736101022606089</v>
      </c>
      <c r="S757" s="52">
        <f>IF(K757=0,C785,(1/$C$59)*LN(1+$C$59/$C$58/(RodR+ABS(Calculations!K757-RodR))))</f>
        <v>5.0069883749021792E-2</v>
      </c>
      <c r="T757" s="53">
        <f t="shared" si="96"/>
        <v>5.1788667920423657E-2</v>
      </c>
      <c r="U757" s="49">
        <f t="shared" si="97"/>
        <v>31.458333333333336</v>
      </c>
      <c r="V757" s="49">
        <f t="shared" si="98"/>
        <v>1.0101994803367265</v>
      </c>
      <c r="W757" s="49">
        <f t="shared" si="99"/>
        <v>1.0101994803367265</v>
      </c>
    </row>
    <row r="758" spans="11:23">
      <c r="K758" s="51">
        <v>75.599999999999994</v>
      </c>
      <c r="L758" s="22">
        <f t="shared" si="93"/>
        <v>6.459684387549439</v>
      </c>
      <c r="M758" s="22">
        <f t="shared" si="100"/>
        <v>8.4804682297109579E-2</v>
      </c>
      <c r="Q758" s="55">
        <f t="shared" si="94"/>
        <v>0.15869638074856846</v>
      </c>
      <c r="R758" s="49">
        <f t="shared" si="95"/>
        <v>3.1736101022606089</v>
      </c>
      <c r="S758" s="52">
        <f>IF(K758=0,C786,(1/$C$59)*LN(1+$C$59/$C$58/(RodR+ABS(Calculations!K758-RodR))))</f>
        <v>5.0005002390031056E-2</v>
      </c>
      <c r="T758" s="53">
        <f t="shared" si="96"/>
        <v>5.1719264674725249E-2</v>
      </c>
      <c r="U758" s="49">
        <f t="shared" si="97"/>
        <v>31.5</v>
      </c>
      <c r="V758" s="49">
        <f t="shared" si="98"/>
        <v>1.0101994803367265</v>
      </c>
      <c r="W758" s="49">
        <f t="shared" si="99"/>
        <v>1.0101994803367265</v>
      </c>
    </row>
    <row r="759" spans="11:23">
      <c r="K759" s="51">
        <v>75.7</v>
      </c>
      <c r="L759" s="22">
        <f t="shared" si="93"/>
        <v>6.4513246605873578</v>
      </c>
      <c r="M759" s="22">
        <f t="shared" si="100"/>
        <v>8.4583857123031514E-2</v>
      </c>
      <c r="Q759" s="55">
        <f t="shared" si="94"/>
        <v>0.15849100563527568</v>
      </c>
      <c r="R759" s="49">
        <f t="shared" si="95"/>
        <v>3.1736101022606089</v>
      </c>
      <c r="S759" s="52">
        <f>IF(K759=0,C787,(1/$C$59)*LN(1+$C$59/$C$58/(RodR+ABS(Calculations!K759-RodR))))</f>
        <v>4.9940288985839888E-2</v>
      </c>
      <c r="T759" s="53">
        <f t="shared" si="96"/>
        <v>5.1650047208476768E-2</v>
      </c>
      <c r="U759" s="49">
        <f t="shared" si="97"/>
        <v>31.541666666666668</v>
      </c>
      <c r="V759" s="49">
        <f t="shared" si="98"/>
        <v>1.0101994803367265</v>
      </c>
      <c r="W759" s="49">
        <f t="shared" si="99"/>
        <v>1.0101994803367265</v>
      </c>
    </row>
    <row r="760" spans="11:23">
      <c r="K760" s="51">
        <v>75.8</v>
      </c>
      <c r="L760" s="22">
        <f t="shared" si="93"/>
        <v>6.4429865460046623</v>
      </c>
      <c r="M760" s="22">
        <f t="shared" si="100"/>
        <v>8.4363893481442354E-2</v>
      </c>
      <c r="Q760" s="55">
        <f t="shared" si="94"/>
        <v>0.15828616147770491</v>
      </c>
      <c r="R760" s="49">
        <f t="shared" si="95"/>
        <v>3.1736101022606089</v>
      </c>
      <c r="S760" s="52">
        <f>IF(K760=0,C788,(1/$C$59)*LN(1+$C$59/$C$58/(RodR+ABS(Calculations!K760-RodR))))</f>
        <v>4.9875742885036621E-2</v>
      </c>
      <c r="T760" s="53">
        <f t="shared" si="96"/>
        <v>5.1581014776688014E-2</v>
      </c>
      <c r="U760" s="49">
        <f t="shared" si="97"/>
        <v>31.583333333333332</v>
      </c>
      <c r="V760" s="49">
        <f t="shared" si="98"/>
        <v>1.0101994803367265</v>
      </c>
      <c r="W760" s="49">
        <f t="shared" si="99"/>
        <v>1.0101994803367265</v>
      </c>
    </row>
    <row r="761" spans="11:23">
      <c r="K761" s="51">
        <v>75.900000000000006</v>
      </c>
      <c r="L761" s="22">
        <f t="shared" si="93"/>
        <v>6.4346699600860502</v>
      </c>
      <c r="M761" s="22">
        <f t="shared" si="100"/>
        <v>8.4144786895898882E-2</v>
      </c>
      <c r="Q761" s="55">
        <f t="shared" si="94"/>
        <v>0.15808184621920526</v>
      </c>
      <c r="R761" s="49">
        <f t="shared" si="95"/>
        <v>3.1736101022606089</v>
      </c>
      <c r="S761" s="52">
        <f>IF(K761=0,C789,(1/$C$59)*LN(1+$C$59/$C$58/(RodR+ABS(Calculations!K761-RodR))))</f>
        <v>4.9811363439573514E-2</v>
      </c>
      <c r="T761" s="53">
        <f t="shared" si="96"/>
        <v>5.1512166638347782E-2</v>
      </c>
      <c r="U761" s="49">
        <f t="shared" si="97"/>
        <v>31.625000000000004</v>
      </c>
      <c r="V761" s="49">
        <f t="shared" si="98"/>
        <v>1.0101994803367265</v>
      </c>
      <c r="W761" s="49">
        <f t="shared" si="99"/>
        <v>1.0101994803367265</v>
      </c>
    </row>
    <row r="762" spans="11:23">
      <c r="K762" s="51">
        <v>76</v>
      </c>
      <c r="L762" s="22">
        <f t="shared" si="93"/>
        <v>6.4263748195482089</v>
      </c>
      <c r="M762" s="22">
        <f t="shared" si="100"/>
        <v>8.3926532918931152E-2</v>
      </c>
      <c r="Q762" s="55">
        <f t="shared" si="94"/>
        <v>0.15787805781373868</v>
      </c>
      <c r="R762" s="49">
        <f t="shared" si="95"/>
        <v>3.1736101022606089</v>
      </c>
      <c r="S762" s="52">
        <f>IF(K762=0,C790,(1/$C$59)*LN(1+$C$59/$C$58/(RodR+ABS(Calculations!K762-RodR))))</f>
        <v>4.9747150004746901E-2</v>
      </c>
      <c r="T762" s="53">
        <f t="shared" si="96"/>
        <v>5.1443502056396452E-2</v>
      </c>
      <c r="U762" s="49">
        <f t="shared" si="97"/>
        <v>31.666666666666668</v>
      </c>
      <c r="V762" s="49">
        <f t="shared" si="98"/>
        <v>1.0101994803367265</v>
      </c>
      <c r="W762" s="49">
        <f t="shared" si="99"/>
        <v>1.0101994803367265</v>
      </c>
    </row>
    <row r="763" spans="11:23">
      <c r="K763" s="51">
        <v>76.099999999999994</v>
      </c>
      <c r="L763" s="22">
        <f t="shared" si="93"/>
        <v>6.4181010415367874</v>
      </c>
      <c r="M763" s="22">
        <f t="shared" si="100"/>
        <v>8.3709127131930572E-2</v>
      </c>
      <c r="Q763" s="55">
        <f t="shared" si="94"/>
        <v>0.15767479422580544</v>
      </c>
      <c r="R763" s="49">
        <f t="shared" si="95"/>
        <v>3.1736101022606089</v>
      </c>
      <c r="S763" s="52">
        <f>IF(K763=0,C791,(1/$C$59)*LN(1+$C$59/$C$58/(RodR+ABS(Calculations!K763-RodR))))</f>
        <v>4.9683101939173739E-2</v>
      </c>
      <c r="T763" s="53">
        <f t="shared" si="96"/>
        <v>5.1375020297698672E-2</v>
      </c>
      <c r="U763" s="49">
        <f t="shared" si="97"/>
        <v>31.708333333333332</v>
      </c>
      <c r="V763" s="49">
        <f t="shared" si="98"/>
        <v>1.0101994803367265</v>
      </c>
      <c r="W763" s="49">
        <f t="shared" si="99"/>
        <v>1.0101994803367265</v>
      </c>
    </row>
    <row r="764" spans="11:23">
      <c r="K764" s="51">
        <v>76.2</v>
      </c>
      <c r="L764" s="22">
        <f t="shared" si="93"/>
        <v>6.4098485436238866</v>
      </c>
      <c r="M764" s="22">
        <f t="shared" si="100"/>
        <v>8.3492565144809738E-2</v>
      </c>
      <c r="Q764" s="55">
        <f t="shared" si="94"/>
        <v>0.15747205343038256</v>
      </c>
      <c r="R764" s="49">
        <f t="shared" si="95"/>
        <v>3.1736101022606089</v>
      </c>
      <c r="S764" s="52">
        <f>IF(K764=0,C792,(1/$C$59)*LN(1+$C$59/$C$58/(RodR+ABS(Calculations!K764-RodR))))</f>
        <v>4.9619218604772183E-2</v>
      </c>
      <c r="T764" s="53">
        <f t="shared" si="96"/>
        <v>5.1306720633019116E-2</v>
      </c>
      <c r="U764" s="49">
        <f t="shared" si="97"/>
        <v>31.750000000000004</v>
      </c>
      <c r="V764" s="49">
        <f t="shared" si="98"/>
        <v>1.0101994803367265</v>
      </c>
      <c r="W764" s="49">
        <f t="shared" si="99"/>
        <v>1.0101994803367265</v>
      </c>
    </row>
    <row r="765" spans="11:23">
      <c r="K765" s="51">
        <v>76.3</v>
      </c>
      <c r="L765" s="22">
        <f t="shared" si="93"/>
        <v>6.4016172438050596</v>
      </c>
      <c r="M765" s="22">
        <f t="shared" si="100"/>
        <v>8.3276842595991774E-2</v>
      </c>
      <c r="Q765" s="55">
        <f t="shared" si="94"/>
        <v>0.15726983341285014</v>
      </c>
      <c r="R765" s="49">
        <f t="shared" si="95"/>
        <v>3.1736101022606089</v>
      </c>
      <c r="S765" s="52">
        <f>IF(K765=0,C793,(1/$C$59)*LN(1+$C$59/$C$58/(RodR+ABS(Calculations!K765-RodR))))</f>
        <v>4.9555499366738386E-2</v>
      </c>
      <c r="T765" s="53">
        <f t="shared" si="96"/>
        <v>5.1238602336996071E-2</v>
      </c>
      <c r="U765" s="49">
        <f t="shared" si="97"/>
        <v>31.791666666666668</v>
      </c>
      <c r="V765" s="49">
        <f t="shared" si="98"/>
        <v>1.0101994803367265</v>
      </c>
      <c r="W765" s="49">
        <f t="shared" si="99"/>
        <v>1.0101994803367265</v>
      </c>
    </row>
    <row r="766" spans="11:23">
      <c r="K766" s="51">
        <v>76.400000000000006</v>
      </c>
      <c r="L766" s="22">
        <f t="shared" si="93"/>
        <v>6.3934070604968039</v>
      </c>
      <c r="M766" s="22">
        <f t="shared" si="100"/>
        <v>8.3061955151900513E-2</v>
      </c>
      <c r="Q766" s="55">
        <f t="shared" si="94"/>
        <v>0.15706813216892965</v>
      </c>
      <c r="R766" s="49">
        <f t="shared" si="95"/>
        <v>3.1736101022606089</v>
      </c>
      <c r="S766" s="52">
        <f>IF(K766=0,C794,(1/$C$59)*LN(1+$C$59/$C$58/(RodR+ABS(Calculations!K766-RodR))))</f>
        <v>4.9491943593527044E-2</v>
      </c>
      <c r="T766" s="53">
        <f t="shared" si="96"/>
        <v>5.1170664688115201E-2</v>
      </c>
      <c r="U766" s="49">
        <f t="shared" si="97"/>
        <v>31.833333333333336</v>
      </c>
      <c r="V766" s="49">
        <f t="shared" si="98"/>
        <v>1.0101994803367265</v>
      </c>
      <c r="W766" s="49">
        <f t="shared" si="99"/>
        <v>1.0101994803367265</v>
      </c>
    </row>
    <row r="767" spans="11:23">
      <c r="K767" s="51">
        <v>76.5</v>
      </c>
      <c r="L767" s="22">
        <f t="shared" si="93"/>
        <v>6.3852179125337472</v>
      </c>
      <c r="M767" s="22">
        <f t="shared" si="100"/>
        <v>8.2847898507013795E-2</v>
      </c>
      <c r="Q767" s="55">
        <f t="shared" si="94"/>
        <v>0.15686694770461487</v>
      </c>
      <c r="R767" s="49">
        <f t="shared" si="95"/>
        <v>3.1736101022606089</v>
      </c>
      <c r="S767" s="52">
        <f>IF(K767=0,C795,(1/$C$59)*LN(1+$C$59/$C$58/(RodR+ABS(Calculations!K767-RodR))))</f>
        <v>4.9428550656829662E-2</v>
      </c>
      <c r="T767" s="53">
        <f t="shared" si="96"/>
        <v>5.1102906968684546E-2</v>
      </c>
      <c r="U767" s="49">
        <f t="shared" si="97"/>
        <v>31.875</v>
      </c>
      <c r="V767" s="49">
        <f t="shared" si="98"/>
        <v>1.0101994803367265</v>
      </c>
      <c r="W767" s="49">
        <f t="shared" si="99"/>
        <v>1.0101994803367265</v>
      </c>
    </row>
    <row r="768" spans="11:23">
      <c r="K768" s="51">
        <v>76.599999999999994</v>
      </c>
      <c r="L768" s="22">
        <f t="shared" si="93"/>
        <v>6.3770497191660747</v>
      </c>
      <c r="M768" s="22">
        <f t="shared" si="100"/>
        <v>8.2634668383364307E-2</v>
      </c>
      <c r="Q768" s="55">
        <f t="shared" si="94"/>
        <v>0.15666627803610869</v>
      </c>
      <c r="R768" s="49">
        <f t="shared" si="95"/>
        <v>3.1736101022606089</v>
      </c>
      <c r="S768" s="52">
        <f>IF(K768=0,C796,(1/$C$59)*LN(1+$C$59/$C$58/(RodR+ABS(Calculations!K768-RodR))))</f>
        <v>4.9365319931554609E-2</v>
      </c>
      <c r="T768" s="53">
        <f t="shared" si="96"/>
        <v>5.1035328464808752E-2</v>
      </c>
      <c r="U768" s="49">
        <f t="shared" si="97"/>
        <v>31.916666666666664</v>
      </c>
      <c r="V768" s="49">
        <f t="shared" si="98"/>
        <v>1.0101994803367265</v>
      </c>
      <c r="W768" s="49">
        <f t="shared" si="99"/>
        <v>1.0101994803367265</v>
      </c>
    </row>
    <row r="769" spans="11:23">
      <c r="K769" s="51">
        <v>76.7</v>
      </c>
      <c r="L769" s="22">
        <f t="shared" si="93"/>
        <v>6.3689024000566867</v>
      </c>
      <c r="M769" s="22">
        <f t="shared" si="100"/>
        <v>8.2422260530671032E-2</v>
      </c>
      <c r="Q769" s="55">
        <f t="shared" si="94"/>
        <v>0.15646612118975323</v>
      </c>
      <c r="R769" s="49">
        <f t="shared" si="95"/>
        <v>3.1736101022606089</v>
      </c>
      <c r="S769" s="52">
        <f>IF(K769=0,C797,(1/$C$59)*LN(1+$C$59/$C$58/(RodR+ABS(Calculations!K769-RodR))))</f>
        <v>4.9302250795805101E-2</v>
      </c>
      <c r="T769" s="53">
        <f t="shared" si="96"/>
        <v>5.0967928466364748E-2</v>
      </c>
      <c r="U769" s="49">
        <f t="shared" si="97"/>
        <v>31.958333333333336</v>
      </c>
      <c r="V769" s="49">
        <f t="shared" si="98"/>
        <v>1.0101994803367265</v>
      </c>
      <c r="W769" s="49">
        <f t="shared" si="99"/>
        <v>1.0101994803367265</v>
      </c>
    </row>
    <row r="770" spans="11:23">
      <c r="K770" s="51">
        <v>76.8</v>
      </c>
      <c r="L770" s="22">
        <f t="shared" ref="L770:L833" si="101">IF(K770&lt;RodR,EPRValue,Q770*$C$43)</f>
        <v>6.3607758752788008</v>
      </c>
      <c r="M770" s="22">
        <f t="shared" si="100"/>
        <v>8.2210670725861412E-2</v>
      </c>
      <c r="Q770" s="55">
        <f t="shared" si="94"/>
        <v>0.15626647520197096</v>
      </c>
      <c r="R770" s="49">
        <f t="shared" si="95"/>
        <v>3.1736101022606089</v>
      </c>
      <c r="S770" s="52">
        <f>IF(K770=0,C798,(1/$C$59)*LN(1+$C$59/$C$58/(RodR+ABS(Calculations!K770-RodR))))</f>
        <v>4.9239342630860689E-2</v>
      </c>
      <c r="T770" s="53">
        <f t="shared" si="96"/>
        <v>5.090070626697623E-2</v>
      </c>
      <c r="U770" s="49">
        <f t="shared" si="97"/>
        <v>32</v>
      </c>
      <c r="V770" s="49">
        <f t="shared" si="98"/>
        <v>1.0101994803367265</v>
      </c>
      <c r="W770" s="49">
        <f t="shared" si="99"/>
        <v>1.0101994803367265</v>
      </c>
    </row>
    <row r="771" spans="11:23">
      <c r="K771" s="51">
        <v>76.900000000000006</v>
      </c>
      <c r="L771" s="22">
        <f t="shared" si="101"/>
        <v>6.3526700653131858</v>
      </c>
      <c r="M771" s="22">
        <f t="shared" si="100"/>
        <v>8.1999894772864401E-2</v>
      </c>
      <c r="Q771" s="55">
        <f t="shared" si="94"/>
        <v>0.15606733811919674</v>
      </c>
      <c r="R771" s="49">
        <f t="shared" si="95"/>
        <v>3.1736101022606089</v>
      </c>
      <c r="S771" s="52">
        <f>IF(K771=0,C799,(1/$C$59)*LN(1+$C$59/$C$58/(RodR+ABS(Calculations!K771-RodR))))</f>
        <v>4.9176594821155786E-2</v>
      </c>
      <c r="T771" s="53">
        <f t="shared" si="96"/>
        <v>5.0833661163988964E-2</v>
      </c>
      <c r="U771" s="49">
        <f t="shared" si="97"/>
        <v>32.041666666666671</v>
      </c>
      <c r="V771" s="49">
        <f t="shared" si="98"/>
        <v>1.0101994803367265</v>
      </c>
      <c r="W771" s="49">
        <f t="shared" si="99"/>
        <v>1.0101994803367265</v>
      </c>
    </row>
    <row r="772" spans="11:23">
      <c r="K772" s="51">
        <v>77</v>
      </c>
      <c r="L772" s="22">
        <f t="shared" si="101"/>
        <v>6.3445848910455656</v>
      </c>
      <c r="M772" s="22">
        <f t="shared" si="100"/>
        <v>8.1789928502643328E-2</v>
      </c>
      <c r="Q772" s="55">
        <f t="shared" ref="Q772:Q835" si="102">R772*IF($C$56&lt;$C$55,S772,T772)</f>
        <v>0.15586870799781405</v>
      </c>
      <c r="R772" s="49">
        <f t="shared" ref="R772:R835" si="103">$C$70/$C$61*W772</f>
        <v>3.1736101022606089</v>
      </c>
      <c r="S772" s="52">
        <f>IF(K772=0,C800,(1/$C$59)*LN(1+$C$59/$C$58/(RodR+ABS(Calculations!K772-RodR))))</f>
        <v>4.9114006754259601E-2</v>
      </c>
      <c r="T772" s="53">
        <f t="shared" ref="T772:T835" si="104">IF((ABS(K772))&lt;$C$55-$C$56,($C$53/2/PI()/$C$56*LN(($C$55-$C$56)*(ABS(K772)+$C$56)/(ABS(K772))/$C$55)+$C$60*LN($C$55*$C$54/($C$55-$C$56)/$C$53)),$C$60*LN((((ABS(K772))+$C$56-$C$55)*$C$53+$C$55*$C$54)/($C$53*(ABS(K772)))))</f>
        <v>5.0766792458446813E-2</v>
      </c>
      <c r="U772" s="49">
        <f t="shared" ref="U772:U835" si="105">K772/$C$56</f>
        <v>32.083333333333336</v>
      </c>
      <c r="V772" s="49">
        <f t="shared" ref="V772:V835" si="106">IF(K772="","",1/(1.0212-0.0178*LOG10($C$53+0.01)))</f>
        <v>1.0101994803367265</v>
      </c>
      <c r="W772" s="49">
        <f t="shared" ref="W772:W835" si="107">MAX(1/(-(0.21682*LOG10(3.7*U772)-0.293)*(EXP(-3.7*U772)-1)+1),1)*MAX(1/(-(0.1921*LOG10(U772+0.2)+0.072)*(EXP(-150*U772)-1)+1),1)*V772</f>
        <v>1.0101994803367265</v>
      </c>
    </row>
    <row r="773" spans="11:23">
      <c r="K773" s="51">
        <v>77.099999999999994</v>
      </c>
      <c r="L773" s="22">
        <f t="shared" si="101"/>
        <v>6.3365202737640605</v>
      </c>
      <c r="M773" s="22">
        <f t="shared" si="100"/>
        <v>8.1580767772726936E-2</v>
      </c>
      <c r="Q773" s="55">
        <f t="shared" si="102"/>
        <v>0.15567058290409214</v>
      </c>
      <c r="R773" s="49">
        <f t="shared" si="103"/>
        <v>3.1736101022606089</v>
      </c>
      <c r="S773" s="52">
        <f>IF(K773=0,C801,(1/$C$59)*LN(1+$C$59/$C$58/(RodR+ABS(Calculations!K773-RodR))))</f>
        <v>4.9051577820856354E-2</v>
      </c>
      <c r="T773" s="53">
        <f t="shared" si="104"/>
        <v>5.0700099455067524E-2</v>
      </c>
      <c r="U773" s="49">
        <f t="shared" si="105"/>
        <v>32.125</v>
      </c>
      <c r="V773" s="49">
        <f t="shared" si="106"/>
        <v>1.0101994803367265</v>
      </c>
      <c r="W773" s="49">
        <f t="shared" si="107"/>
        <v>1.0101994803367265</v>
      </c>
    </row>
    <row r="774" spans="11:23">
      <c r="K774" s="51">
        <v>77.2</v>
      </c>
      <c r="L774" s="22">
        <f t="shared" si="101"/>
        <v>6.328476135156774</v>
      </c>
      <c r="M774" s="22">
        <f t="shared" si="100"/>
        <v>8.1372408467112578E-2</v>
      </c>
      <c r="Q774" s="55">
        <f t="shared" si="102"/>
        <v>0.15547296091412668</v>
      </c>
      <c r="R774" s="49">
        <f t="shared" si="103"/>
        <v>3.1736101022606089</v>
      </c>
      <c r="S774" s="52">
        <f>IF(K774=0,C802,(1/$C$59)*LN(1+$C$59/$C$58/(RodR+ABS(Calculations!K774-RodR))))</f>
        <v>4.8989307414726534E-2</v>
      </c>
      <c r="T774" s="53">
        <f t="shared" si="104"/>
        <v>5.063358146221706E-2</v>
      </c>
      <c r="U774" s="49">
        <f t="shared" si="105"/>
        <v>32.166666666666671</v>
      </c>
      <c r="V774" s="49">
        <f t="shared" si="106"/>
        <v>1.0101994803367265</v>
      </c>
      <c r="W774" s="49">
        <f t="shared" si="107"/>
        <v>1.0101994803367265</v>
      </c>
    </row>
    <row r="775" spans="11:23">
      <c r="K775" s="51">
        <v>77.3</v>
      </c>
      <c r="L775" s="22">
        <f t="shared" si="101"/>
        <v>6.3204523973089897</v>
      </c>
      <c r="M775" s="22">
        <f t="shared" si="100"/>
        <v>8.116484649606992E-2</v>
      </c>
      <c r="Q775" s="55">
        <f t="shared" si="102"/>
        <v>0.15527584011377105</v>
      </c>
      <c r="R775" s="49">
        <f t="shared" si="103"/>
        <v>3.1736101022606089</v>
      </c>
      <c r="S775" s="52">
        <f>IF(K775=0,C803,(1/$C$59)*LN(1+$C$59/$C$58/(RodR+ABS(Calculations!K775-RodR))))</f>
        <v>4.8927194932725286E-2</v>
      </c>
      <c r="T775" s="53">
        <f t="shared" si="104"/>
        <v>5.0567237791888896E-2</v>
      </c>
      <c r="U775" s="49">
        <f t="shared" si="105"/>
        <v>32.208333333333336</v>
      </c>
      <c r="V775" s="49">
        <f t="shared" si="106"/>
        <v>1.0101994803367265</v>
      </c>
      <c r="W775" s="49">
        <f t="shared" si="107"/>
        <v>1.0101994803367265</v>
      </c>
    </row>
    <row r="776" spans="11:23">
      <c r="K776" s="51">
        <v>77.400000000000006</v>
      </c>
      <c r="L776" s="22">
        <f t="shared" si="101"/>
        <v>6.3124489827008867</v>
      </c>
      <c r="M776" s="22">
        <f t="shared" si="100"/>
        <v>8.0958077795917127E-2</v>
      </c>
      <c r="Q776" s="55">
        <f t="shared" si="102"/>
        <v>0.15507921859857995</v>
      </c>
      <c r="R776" s="49">
        <f t="shared" si="103"/>
        <v>3.1736101022606089</v>
      </c>
      <c r="S776" s="52">
        <f>IF(K776=0,C804,(1/$C$59)*LN(1+$C$59/$C$58/(RodR+ABS(Calculations!K776-RodR))))</f>
        <v>4.8865239774764632E-2</v>
      </c>
      <c r="T776" s="53">
        <f t="shared" si="104"/>
        <v>5.0501067759675056E-2</v>
      </c>
      <c r="U776" s="49">
        <f t="shared" si="105"/>
        <v>32.250000000000007</v>
      </c>
      <c r="V776" s="49">
        <f t="shared" si="106"/>
        <v>1.0101994803367265</v>
      </c>
      <c r="W776" s="49">
        <f t="shared" si="107"/>
        <v>1.0101994803367265</v>
      </c>
    </row>
    <row r="777" spans="11:23">
      <c r="K777" s="51">
        <v>77.5</v>
      </c>
      <c r="L777" s="22">
        <f t="shared" si="101"/>
        <v>6.3044658142049332</v>
      </c>
      <c r="M777" s="22">
        <f t="shared" si="100"/>
        <v>8.0752098328813915E-2</v>
      </c>
      <c r="Q777" s="55">
        <f t="shared" si="102"/>
        <v>0.15488309447374568</v>
      </c>
      <c r="R777" s="49">
        <f t="shared" si="103"/>
        <v>3.1736101022606089</v>
      </c>
      <c r="S777" s="52">
        <f>IF(K777=0,C805,(1/$C$59)*LN(1+$C$59/$C$58/(RodR+ABS(Calculations!K777-RodR))))</f>
        <v>4.8803441343793365E-2</v>
      </c>
      <c r="T777" s="53">
        <f t="shared" si="104"/>
        <v>5.0435070684749492E-2</v>
      </c>
      <c r="U777" s="49">
        <f t="shared" si="105"/>
        <v>32.291666666666671</v>
      </c>
      <c r="V777" s="49">
        <f t="shared" si="106"/>
        <v>1.0101994803367265</v>
      </c>
      <c r="W777" s="49">
        <f t="shared" si="107"/>
        <v>1.0101994803367265</v>
      </c>
    </row>
    <row r="778" spans="11:23">
      <c r="K778" s="51">
        <v>77.599999999999994</v>
      </c>
      <c r="L778" s="22">
        <f t="shared" si="101"/>
        <v>6.2965028150833664</v>
      </c>
      <c r="M778" s="22">
        <f t="shared" si="100"/>
        <v>8.0546904082708259E-2</v>
      </c>
      <c r="Q778" s="55">
        <f t="shared" si="102"/>
        <v>0.15468746585403595</v>
      </c>
      <c r="R778" s="49">
        <f t="shared" si="103"/>
        <v>3.1736101022606089</v>
      </c>
      <c r="S778" s="52">
        <f>IF(K778=0,C806,(1/$C$59)*LN(1+$C$59/$C$58/(RodR+ABS(Calculations!K778-RodR))))</f>
        <v>4.8741799045777488E-2</v>
      </c>
      <c r="T778" s="53">
        <f t="shared" si="104"/>
        <v>5.0369245889838501E-2</v>
      </c>
      <c r="U778" s="49">
        <f t="shared" si="105"/>
        <v>32.333333333333336</v>
      </c>
      <c r="V778" s="49">
        <f t="shared" si="106"/>
        <v>1.0101994803367265</v>
      </c>
      <c r="W778" s="49">
        <f t="shared" si="107"/>
        <v>1.0101994803367265</v>
      </c>
    </row>
    <row r="779" spans="11:23">
      <c r="K779" s="51">
        <v>77.7</v>
      </c>
      <c r="L779" s="22">
        <f t="shared" si="101"/>
        <v>6.2885599089858735</v>
      </c>
      <c r="M779" s="22">
        <f t="shared" si="100"/>
        <v>8.034249107081326E-2</v>
      </c>
      <c r="Q779" s="55">
        <f t="shared" si="102"/>
        <v>0.15449233086373715</v>
      </c>
      <c r="R779" s="49">
        <f t="shared" si="103"/>
        <v>3.1736101022606089</v>
      </c>
      <c r="S779" s="52">
        <f>IF(K779=0,C807,(1/$C$59)*LN(1+$C$59/$C$58/(RodR+ABS(Calculations!K779-RodR))))</f>
        <v>4.8680312289682344E-2</v>
      </c>
      <c r="T779" s="53">
        <f t="shared" si="104"/>
        <v>5.0303592701201348E-2</v>
      </c>
      <c r="U779" s="49">
        <f t="shared" si="105"/>
        <v>32.375</v>
      </c>
      <c r="V779" s="49">
        <f t="shared" si="106"/>
        <v>1.0101994803367265</v>
      </c>
      <c r="W779" s="49">
        <f t="shared" si="107"/>
        <v>1.0101994803367265</v>
      </c>
    </row>
    <row r="780" spans="11:23">
      <c r="K780" s="51">
        <v>77.8</v>
      </c>
      <c r="L780" s="22">
        <f t="shared" si="101"/>
        <v>6.2806370199470507</v>
      </c>
      <c r="M780" s="22">
        <f t="shared" si="100"/>
        <v>8.0138855331750136E-2</v>
      </c>
      <c r="Q780" s="55">
        <f t="shared" si="102"/>
        <v>0.15429768763659168</v>
      </c>
      <c r="R780" s="49">
        <f t="shared" si="103"/>
        <v>3.1736101022606089</v>
      </c>
      <c r="S780" s="52">
        <f>IF(K780=0,C808,(1/$C$59)*LN(1+$C$59/$C$58/(RodR+ABS(Calculations!K780-RodR))))</f>
        <v>4.8618980487452813E-2</v>
      </c>
      <c r="T780" s="53">
        <f t="shared" si="104"/>
        <v>5.0238110448605017E-2</v>
      </c>
      <c r="U780" s="49">
        <f t="shared" si="105"/>
        <v>32.416666666666664</v>
      </c>
      <c r="V780" s="49">
        <f t="shared" si="106"/>
        <v>1.0101994803367265</v>
      </c>
      <c r="W780" s="49">
        <f t="shared" si="107"/>
        <v>1.0101994803367265</v>
      </c>
    </row>
    <row r="781" spans="11:23">
      <c r="K781" s="51">
        <v>77.900000000000006</v>
      </c>
      <c r="L781" s="22">
        <f t="shared" si="101"/>
        <v>6.2727340723839653</v>
      </c>
      <c r="M781" s="22">
        <f t="shared" ref="M781:M844" si="108">L771-L781</f>
        <v>7.993599292922049E-2</v>
      </c>
      <c r="Q781" s="55">
        <f t="shared" si="102"/>
        <v>0.15410353431573834</v>
      </c>
      <c r="R781" s="49">
        <f t="shared" si="103"/>
        <v>3.1736101022606089</v>
      </c>
      <c r="S781" s="52">
        <f>IF(K781=0,C809,(1/$C$59)*LN(1+$C$59/$C$58/(RodR+ABS(Calculations!K781-RodR))))</f>
        <v>4.8557803053994611E-2</v>
      </c>
      <c r="T781" s="53">
        <f t="shared" si="104"/>
        <v>5.0172798465303328E-2</v>
      </c>
      <c r="U781" s="49">
        <f t="shared" si="105"/>
        <v>32.458333333333336</v>
      </c>
      <c r="V781" s="49">
        <f t="shared" si="106"/>
        <v>1.0101994803367265</v>
      </c>
      <c r="W781" s="49">
        <f t="shared" si="107"/>
        <v>1.0101994803367265</v>
      </c>
    </row>
    <row r="782" spans="11:23">
      <c r="K782" s="51">
        <v>78</v>
      </c>
      <c r="L782" s="22">
        <f t="shared" si="101"/>
        <v>6.2648509910938186</v>
      </c>
      <c r="M782" s="22">
        <f t="shared" si="108"/>
        <v>7.9733899951746956E-2</v>
      </c>
      <c r="Q782" s="55">
        <f t="shared" si="102"/>
        <v>0.15390986905365459</v>
      </c>
      <c r="R782" s="49">
        <f t="shared" si="103"/>
        <v>3.1736101022606089</v>
      </c>
      <c r="S782" s="52">
        <f>IF(K782=0,C810,(1/$C$59)*LN(1+$C$59/$C$58/(RodR+ABS(Calculations!K782-RodR))))</f>
        <v>4.8496779407156014E-2</v>
      </c>
      <c r="T782" s="53">
        <f t="shared" si="104"/>
        <v>5.0107656088012563E-2</v>
      </c>
      <c r="U782" s="49">
        <f t="shared" si="105"/>
        <v>32.5</v>
      </c>
      <c r="V782" s="49">
        <f t="shared" si="106"/>
        <v>1.0101994803367265</v>
      </c>
      <c r="W782" s="49">
        <f t="shared" si="107"/>
        <v>1.0101994803367265</v>
      </c>
    </row>
    <row r="783" spans="11:23">
      <c r="K783" s="51">
        <v>78.099999999999994</v>
      </c>
      <c r="L783" s="22">
        <f t="shared" si="101"/>
        <v>6.2569877012514743</v>
      </c>
      <c r="M783" s="22">
        <f t="shared" si="108"/>
        <v>7.9532572512586164E-2</v>
      </c>
      <c r="Q783" s="55">
        <f t="shared" si="102"/>
        <v>0.15371669001209612</v>
      </c>
      <c r="R783" s="49">
        <f t="shared" si="103"/>
        <v>3.1736101022606089</v>
      </c>
      <c r="S783" s="52">
        <f>IF(K783=0,C811,(1/$C$59)*LN(1+$C$59/$C$58/(RodR+ABS(Calculations!K783-RodR))))</f>
        <v>4.8435908967708878E-2</v>
      </c>
      <c r="T783" s="53">
        <f t="shared" si="104"/>
        <v>5.0042682656890609E-2</v>
      </c>
      <c r="U783" s="49">
        <f t="shared" si="105"/>
        <v>32.541666666666664</v>
      </c>
      <c r="V783" s="49">
        <f t="shared" si="106"/>
        <v>1.0101994803367265</v>
      </c>
      <c r="W783" s="49">
        <f t="shared" si="107"/>
        <v>1.0101994803367265</v>
      </c>
    </row>
    <row r="784" spans="11:23">
      <c r="K784" s="51">
        <v>78.2</v>
      </c>
      <c r="L784" s="22">
        <f t="shared" si="101"/>
        <v>6.2491441284072335</v>
      </c>
      <c r="M784" s="22">
        <f t="shared" si="108"/>
        <v>7.933200674954044E-2</v>
      </c>
      <c r="Q784" s="55">
        <f t="shared" si="102"/>
        <v>0.153523995362042</v>
      </c>
      <c r="R784" s="49">
        <f t="shared" si="103"/>
        <v>3.1736101022606089</v>
      </c>
      <c r="S784" s="52">
        <f>IF(K784=0,C812,(1/$C$59)*LN(1+$C$59/$C$58/(RodR+ABS(Calculations!K784-RodR))))</f>
        <v>4.8375191159331331E-2</v>
      </c>
      <c r="T784" s="53">
        <f t="shared" si="104"/>
        <v>4.9977877515513289E-2</v>
      </c>
      <c r="U784" s="49">
        <f t="shared" si="105"/>
        <v>32.583333333333336</v>
      </c>
      <c r="V784" s="49">
        <f t="shared" si="106"/>
        <v>1.0101994803367265</v>
      </c>
      <c r="W784" s="49">
        <f t="shared" si="107"/>
        <v>1.0101994803367265</v>
      </c>
    </row>
    <row r="785" spans="11:23">
      <c r="K785" s="51">
        <v>78.3</v>
      </c>
      <c r="L785" s="22">
        <f t="shared" si="101"/>
        <v>6.2413201984843152</v>
      </c>
      <c r="M785" s="22">
        <f t="shared" si="108"/>
        <v>7.9132198824674482E-2</v>
      </c>
      <c r="Q785" s="55">
        <f t="shared" si="102"/>
        <v>0.15333178328363292</v>
      </c>
      <c r="R785" s="49">
        <f t="shared" si="103"/>
        <v>3.1736101022606089</v>
      </c>
      <c r="S785" s="52">
        <f>IF(K785=0,C813,(1/$C$59)*LN(1+$C$59/$C$58/(RodR+ABS(Calculations!K785-RodR))))</f>
        <v>4.8314625408588302E-2</v>
      </c>
      <c r="T785" s="53">
        <f t="shared" si="104"/>
        <v>4.9913240010852671E-2</v>
      </c>
      <c r="U785" s="49">
        <f t="shared" si="105"/>
        <v>32.625</v>
      </c>
      <c r="V785" s="49">
        <f t="shared" si="106"/>
        <v>1.0101994803367265</v>
      </c>
      <c r="W785" s="49">
        <f t="shared" si="107"/>
        <v>1.0101994803367265</v>
      </c>
    </row>
    <row r="786" spans="11:23">
      <c r="K786" s="51">
        <v>78.400000000000006</v>
      </c>
      <c r="L786" s="22">
        <f t="shared" si="101"/>
        <v>6.2335158377765838</v>
      </c>
      <c r="M786" s="22">
        <f t="shared" si="108"/>
        <v>7.8933144924302923E-2</v>
      </c>
      <c r="Q786" s="55">
        <f t="shared" si="102"/>
        <v>0.15314005196611524</v>
      </c>
      <c r="R786" s="49">
        <f t="shared" si="103"/>
        <v>3.1736101022606089</v>
      </c>
      <c r="S786" s="52">
        <f>IF(K786=0,C814,(1/$C$59)*LN(1+$C$59/$C$58/(RodR+ABS(Calculations!K786-RodR))))</f>
        <v>4.8254211144913912E-2</v>
      </c>
      <c r="T786" s="53">
        <f t="shared" si="104"/>
        <v>4.9848769493256256E-2</v>
      </c>
      <c r="U786" s="49">
        <f t="shared" si="105"/>
        <v>32.666666666666671</v>
      </c>
      <c r="V786" s="49">
        <f t="shared" si="106"/>
        <v>1.0101994803367265</v>
      </c>
      <c r="W786" s="49">
        <f t="shared" si="107"/>
        <v>1.0101994803367265</v>
      </c>
    </row>
    <row r="787" spans="11:23">
      <c r="K787" s="51">
        <v>78.5</v>
      </c>
      <c r="L787" s="22">
        <f t="shared" si="101"/>
        <v>6.2257309729463239</v>
      </c>
      <c r="M787" s="22">
        <f t="shared" si="108"/>
        <v>7.87348412586093E-2</v>
      </c>
      <c r="Q787" s="55">
        <f t="shared" si="102"/>
        <v>0.15294879960778637</v>
      </c>
      <c r="R787" s="49">
        <f t="shared" si="103"/>
        <v>3.1736101022606089</v>
      </c>
      <c r="S787" s="52">
        <f>IF(K787=0,C815,(1/$C$59)*LN(1+$C$59/$C$58/(RodR+ABS(Calculations!K787-RodR))))</f>
        <v>4.8193947800594251E-2</v>
      </c>
      <c r="T787" s="53">
        <f t="shared" si="104"/>
        <v>4.9784465316423353E-2</v>
      </c>
      <c r="U787" s="49">
        <f t="shared" si="105"/>
        <v>32.708333333333336</v>
      </c>
      <c r="V787" s="49">
        <f t="shared" si="106"/>
        <v>1.0101994803367265</v>
      </c>
      <c r="W787" s="49">
        <f t="shared" si="107"/>
        <v>1.0101994803367265</v>
      </c>
    </row>
    <row r="788" spans="11:23">
      <c r="K788" s="51">
        <v>78.599999999999994</v>
      </c>
      <c r="L788" s="22">
        <f t="shared" si="101"/>
        <v>6.2179655310218003</v>
      </c>
      <c r="M788" s="22">
        <f t="shared" si="108"/>
        <v>7.8537284061566126E-2</v>
      </c>
      <c r="Q788" s="55">
        <f t="shared" si="102"/>
        <v>0.15275802441593483</v>
      </c>
      <c r="R788" s="49">
        <f t="shared" si="103"/>
        <v>3.1736101022606089</v>
      </c>
      <c r="S788" s="52">
        <f>IF(K788=0,C816,(1/$C$59)*LN(1+$C$59/$C$58/(RodR+ABS(Calculations!K788-RodR))))</f>
        <v>4.813383481074851E-2</v>
      </c>
      <c r="T788" s="53">
        <f t="shared" si="104"/>
        <v>4.9720326837384088E-2</v>
      </c>
      <c r="U788" s="49">
        <f t="shared" si="105"/>
        <v>32.75</v>
      </c>
      <c r="V788" s="49">
        <f t="shared" si="106"/>
        <v>1.0101994803367265</v>
      </c>
      <c r="W788" s="49">
        <f t="shared" si="107"/>
        <v>1.0101994803367265</v>
      </c>
    </row>
    <row r="789" spans="11:23">
      <c r="K789" s="51">
        <v>78.7</v>
      </c>
      <c r="L789" s="22">
        <f t="shared" si="101"/>
        <v>6.2102194393950665</v>
      </c>
      <c r="M789" s="22">
        <f t="shared" si="108"/>
        <v>7.8340469590806983E-2</v>
      </c>
      <c r="Q789" s="55">
        <f t="shared" si="102"/>
        <v>0.15256772460678644</v>
      </c>
      <c r="R789" s="49">
        <f t="shared" si="103"/>
        <v>3.1736101022606089</v>
      </c>
      <c r="S789" s="52">
        <f>IF(K789=0,C817,(1/$C$59)*LN(1+$C$59/$C$58/(RodR+ABS(Calculations!K789-RodR))))</f>
        <v>4.8073871613311989E-2</v>
      </c>
      <c r="T789" s="53">
        <f t="shared" si="104"/>
        <v>4.9656353416479303E-2</v>
      </c>
      <c r="U789" s="49">
        <f t="shared" si="105"/>
        <v>32.791666666666671</v>
      </c>
      <c r="V789" s="49">
        <f t="shared" si="106"/>
        <v>1.0101994803367265</v>
      </c>
      <c r="W789" s="49">
        <f t="shared" si="107"/>
        <v>1.0101994803367265</v>
      </c>
    </row>
    <row r="790" spans="11:23">
      <c r="K790" s="51">
        <v>78.8</v>
      </c>
      <c r="L790" s="22">
        <f t="shared" si="101"/>
        <v>6.2024926258197102</v>
      </c>
      <c r="M790" s="22">
        <f t="shared" si="108"/>
        <v>7.8144394127340533E-2</v>
      </c>
      <c r="Q790" s="55">
        <f t="shared" si="102"/>
        <v>0.15237789840544891</v>
      </c>
      <c r="R790" s="49">
        <f t="shared" si="103"/>
        <v>3.1736101022606089</v>
      </c>
      <c r="S790" s="52">
        <f>IF(K790=0,C818,(1/$C$59)*LN(1+$C$59/$C$58/(RodR+ABS(Calculations!K790-RodR))))</f>
        <v>4.8014057649018671E-2</v>
      </c>
      <c r="T790" s="53">
        <f t="shared" si="104"/>
        <v>4.9592544417337875E-2</v>
      </c>
      <c r="U790" s="49">
        <f t="shared" si="105"/>
        <v>32.833333333333336</v>
      </c>
      <c r="V790" s="49">
        <f t="shared" si="106"/>
        <v>1.0101994803367265</v>
      </c>
      <c r="W790" s="49">
        <f t="shared" si="107"/>
        <v>1.0101994803367265</v>
      </c>
    </row>
    <row r="791" spans="11:23">
      <c r="K791" s="51">
        <v>78.900000000000006</v>
      </c>
      <c r="L791" s="22">
        <f t="shared" si="101"/>
        <v>6.1947850184084743</v>
      </c>
      <c r="M791" s="22">
        <f t="shared" si="108"/>
        <v>7.7949053975491012E-2</v>
      </c>
      <c r="Q791" s="55">
        <f t="shared" si="102"/>
        <v>0.15218854404585333</v>
      </c>
      <c r="R791" s="49">
        <f t="shared" si="103"/>
        <v>3.1736101022606089</v>
      </c>
      <c r="S791" s="52">
        <f>IF(K791=0,C819,(1/$C$59)*LN(1+$C$59/$C$58/(RodR+ABS(Calculations!K791-RodR))))</f>
        <v>4.7954392361382769E-2</v>
      </c>
      <c r="T791" s="53">
        <f t="shared" si="104"/>
        <v>4.9528899206855721E-2</v>
      </c>
      <c r="U791" s="49">
        <f t="shared" si="105"/>
        <v>32.875000000000007</v>
      </c>
      <c r="V791" s="49">
        <f t="shared" si="106"/>
        <v>1.0101994803367265</v>
      </c>
      <c r="W791" s="49">
        <f t="shared" si="107"/>
        <v>1.0101994803367265</v>
      </c>
    </row>
    <row r="792" spans="11:23">
      <c r="K792" s="51">
        <v>79</v>
      </c>
      <c r="L792" s="22">
        <f t="shared" si="101"/>
        <v>6.1870965456312197</v>
      </c>
      <c r="M792" s="22">
        <f t="shared" si="108"/>
        <v>7.7754445462598909E-2</v>
      </c>
      <c r="Q792" s="55">
        <f t="shared" si="102"/>
        <v>0.15199965977070423</v>
      </c>
      <c r="R792" s="49">
        <f t="shared" si="103"/>
        <v>3.1736101022606089</v>
      </c>
      <c r="S792" s="52">
        <f>IF(K792=0,C820,(1/$C$59)*LN(1+$C$59/$C$58/(RodR+ABS(Calculations!K792-RodR))))</f>
        <v>4.7894875196683E-2</v>
      </c>
      <c r="T792" s="53">
        <f t="shared" si="104"/>
        <v>4.9465417155174878E-2</v>
      </c>
      <c r="U792" s="49">
        <f t="shared" si="105"/>
        <v>32.916666666666671</v>
      </c>
      <c r="V792" s="49">
        <f t="shared" si="106"/>
        <v>1.0101994803367265</v>
      </c>
      <c r="W792" s="49">
        <f t="shared" si="107"/>
        <v>1.0101994803367265</v>
      </c>
    </row>
    <row r="793" spans="11:23">
      <c r="K793" s="51">
        <v>79.099999999999994</v>
      </c>
      <c r="L793" s="22">
        <f t="shared" si="101"/>
        <v>6.1794271363126105</v>
      </c>
      <c r="M793" s="22">
        <f t="shared" si="108"/>
        <v>7.7560564938863763E-2</v>
      </c>
      <c r="Q793" s="55">
        <f t="shared" si="102"/>
        <v>0.15181124383142267</v>
      </c>
      <c r="R793" s="49">
        <f t="shared" si="103"/>
        <v>3.1736101022606089</v>
      </c>
      <c r="S793" s="52">
        <f>IF(K793=0,C821,(1/$C$59)*LN(1+$C$59/$C$58/(RodR+ABS(Calculations!K793-RodR))))</f>
        <v>4.7835505603944638E-2</v>
      </c>
      <c r="T793" s="53">
        <f t="shared" si="104"/>
        <v>4.940209763566375E-2</v>
      </c>
      <c r="U793" s="49">
        <f t="shared" si="105"/>
        <v>32.958333333333336</v>
      </c>
      <c r="V793" s="49">
        <f t="shared" si="106"/>
        <v>1.0101994803367265</v>
      </c>
      <c r="W793" s="49">
        <f t="shared" si="107"/>
        <v>1.0101994803367265</v>
      </c>
    </row>
    <row r="794" spans="11:23">
      <c r="K794" s="51">
        <v>79.2</v>
      </c>
      <c r="L794" s="22">
        <f t="shared" si="101"/>
        <v>6.1717767196298841</v>
      </c>
      <c r="M794" s="22">
        <f t="shared" si="108"/>
        <v>7.7367408777349489E-2</v>
      </c>
      <c r="Q794" s="55">
        <f t="shared" si="102"/>
        <v>0.15162329448809139</v>
      </c>
      <c r="R794" s="49">
        <f t="shared" si="103"/>
        <v>3.1736101022606089</v>
      </c>
      <c r="S794" s="52">
        <f>IF(K794=0,C822,(1/$C$59)*LN(1+$C$59/$C$58/(RodR+ABS(Calculations!K794-RodR))))</f>
        <v>4.7776283034922248E-2</v>
      </c>
      <c r="T794" s="53">
        <f t="shared" si="104"/>
        <v>4.9338940024894785E-2</v>
      </c>
      <c r="U794" s="49">
        <f t="shared" si="105"/>
        <v>33</v>
      </c>
      <c r="V794" s="49">
        <f t="shared" si="106"/>
        <v>1.0101994803367265</v>
      </c>
      <c r="W794" s="49">
        <f t="shared" si="107"/>
        <v>1.0101994803367265</v>
      </c>
    </row>
    <row r="795" spans="11:23">
      <c r="K795" s="51">
        <v>79.3</v>
      </c>
      <c r="L795" s="22">
        <f t="shared" si="101"/>
        <v>6.164145225110687</v>
      </c>
      <c r="M795" s="22">
        <f t="shared" si="108"/>
        <v>7.717497337362822E-2</v>
      </c>
      <c r="Q795" s="55">
        <f t="shared" si="102"/>
        <v>0.15143581000940179</v>
      </c>
      <c r="R795" s="49">
        <f t="shared" si="103"/>
        <v>3.1736101022606089</v>
      </c>
      <c r="S795" s="52">
        <f>IF(K795=0,C823,(1/$C$59)*LN(1+$C$59/$C$58/(RodR+ABS(Calculations!K795-RodR))))</f>
        <v>4.771720694408297E-2</v>
      </c>
      <c r="T795" s="53">
        <f t="shared" si="104"/>
        <v>4.9275943702625453E-2</v>
      </c>
      <c r="U795" s="49">
        <f t="shared" si="105"/>
        <v>33.041666666666664</v>
      </c>
      <c r="V795" s="49">
        <f t="shared" si="106"/>
        <v>1.0101994803367265</v>
      </c>
      <c r="W795" s="49">
        <f t="shared" si="107"/>
        <v>1.0101994803367265</v>
      </c>
    </row>
    <row r="796" spans="11:23">
      <c r="K796" s="51">
        <v>79.400000000000006</v>
      </c>
      <c r="L796" s="22">
        <f t="shared" si="101"/>
        <v>6.1565325826309811</v>
      </c>
      <c r="M796" s="22">
        <f t="shared" si="108"/>
        <v>7.6983255145602669E-2</v>
      </c>
      <c r="Q796" s="55">
        <f t="shared" si="102"/>
        <v>0.15124878867260233</v>
      </c>
      <c r="R796" s="49">
        <f t="shared" si="103"/>
        <v>3.1736101022606089</v>
      </c>
      <c r="S796" s="52">
        <f>IF(K796=0,C824,(1/$C$59)*LN(1+$C$59/$C$58/(RodR+ABS(Calculations!K796-RodR))))</f>
        <v>4.7658276788590255E-2</v>
      </c>
      <c r="T796" s="53">
        <f t="shared" si="104"/>
        <v>4.9213108051777504E-2</v>
      </c>
      <c r="U796" s="49">
        <f t="shared" si="105"/>
        <v>33.083333333333336</v>
      </c>
      <c r="V796" s="49">
        <f t="shared" si="106"/>
        <v>1.0101994803367265</v>
      </c>
      <c r="W796" s="49">
        <f t="shared" si="107"/>
        <v>1.0101994803367265</v>
      </c>
    </row>
    <row r="797" spans="11:23">
      <c r="K797" s="51">
        <v>79.5</v>
      </c>
      <c r="L797" s="22">
        <f t="shared" si="101"/>
        <v>6.1489387224128098</v>
      </c>
      <c r="M797" s="22">
        <f t="shared" si="108"/>
        <v>7.6792250533514128E-2</v>
      </c>
      <c r="Q797" s="55">
        <f t="shared" si="102"/>
        <v>0.15106222876344375</v>
      </c>
      <c r="R797" s="49">
        <f t="shared" si="103"/>
        <v>3.1736101022606089</v>
      </c>
      <c r="S797" s="52">
        <f>IF(K797=0,C825,(1/$C$59)*LN(1+$C$59/$C$58/(RodR+ABS(Calculations!K797-RodR))))</f>
        <v>4.7599492028286623E-2</v>
      </c>
      <c r="T797" s="53">
        <f t="shared" si="104"/>
        <v>4.9150432458416153E-2</v>
      </c>
      <c r="U797" s="49">
        <f t="shared" si="105"/>
        <v>33.125</v>
      </c>
      <c r="V797" s="49">
        <f t="shared" si="106"/>
        <v>1.0101994803367265</v>
      </c>
      <c r="W797" s="49">
        <f t="shared" si="107"/>
        <v>1.0101994803367265</v>
      </c>
    </row>
    <row r="798" spans="11:23">
      <c r="K798" s="51">
        <v>79.599999999999994</v>
      </c>
      <c r="L798" s="22">
        <f t="shared" si="101"/>
        <v>6.1413635750222682</v>
      </c>
      <c r="M798" s="22">
        <f t="shared" si="108"/>
        <v>7.6601955999532123E-2</v>
      </c>
      <c r="Q798" s="55">
        <f t="shared" si="102"/>
        <v>0.15087612857612917</v>
      </c>
      <c r="R798" s="49">
        <f t="shared" si="103"/>
        <v>3.1736101022606089</v>
      </c>
      <c r="S798" s="52">
        <f>IF(K798=0,C826,(1/$C$59)*LN(1+$C$59/$C$58/(RodR+ABS(Calculations!K798-RodR))))</f>
        <v>4.7540852125677914E-2</v>
      </c>
      <c r="T798" s="53">
        <f t="shared" si="104"/>
        <v>4.9087916311731219E-2</v>
      </c>
      <c r="U798" s="49">
        <f t="shared" si="105"/>
        <v>33.166666666666664</v>
      </c>
      <c r="V798" s="49">
        <f t="shared" si="106"/>
        <v>1.0101994803367265</v>
      </c>
      <c r="W798" s="49">
        <f t="shared" si="107"/>
        <v>1.0101994803367265</v>
      </c>
    </row>
    <row r="799" spans="11:23">
      <c r="K799" s="51">
        <v>79.7</v>
      </c>
      <c r="L799" s="22">
        <f t="shared" si="101"/>
        <v>6.1338070713672304</v>
      </c>
      <c r="M799" s="22">
        <f t="shared" si="108"/>
        <v>7.6412368027836131E-2</v>
      </c>
      <c r="Q799" s="55">
        <f t="shared" si="102"/>
        <v>0.1506904864132583</v>
      </c>
      <c r="R799" s="49">
        <f t="shared" si="103"/>
        <v>3.1736101022606089</v>
      </c>
      <c r="S799" s="52">
        <f>IF(K799=0,C827,(1/$C$59)*LN(1+$C$59/$C$58/(RodR+ABS(Calculations!K799-RodR))))</f>
        <v>4.7482356545915726E-2</v>
      </c>
      <c r="T799" s="53">
        <f t="shared" si="104"/>
        <v>4.9025559004016256E-2</v>
      </c>
      <c r="U799" s="49">
        <f t="shared" si="105"/>
        <v>33.208333333333336</v>
      </c>
      <c r="V799" s="49">
        <f t="shared" si="106"/>
        <v>1.0101994803367265</v>
      </c>
      <c r="W799" s="49">
        <f t="shared" si="107"/>
        <v>1.0101994803367265</v>
      </c>
    </row>
    <row r="800" spans="11:23">
      <c r="K800" s="51">
        <v>79.8</v>
      </c>
      <c r="L800" s="22">
        <f t="shared" si="101"/>
        <v>6.1262691426953486</v>
      </c>
      <c r="M800" s="22">
        <f t="shared" si="108"/>
        <v>7.6223483124361557E-2</v>
      </c>
      <c r="Q800" s="55">
        <f t="shared" si="102"/>
        <v>0.15050530058577824</v>
      </c>
      <c r="R800" s="49">
        <f t="shared" si="103"/>
        <v>3.1736101022606089</v>
      </c>
      <c r="S800" s="52">
        <f>IF(K800=0,C828,(1/$C$59)*LN(1+$C$59/$C$58/(RodR+ABS(Calculations!K800-RodR))))</f>
        <v>4.7424004756781907E-2</v>
      </c>
      <c r="T800" s="53">
        <f t="shared" si="104"/>
        <v>4.8963359930649972E-2</v>
      </c>
      <c r="U800" s="49">
        <f t="shared" si="105"/>
        <v>33.25</v>
      </c>
      <c r="V800" s="49">
        <f t="shared" si="106"/>
        <v>1.0101994803367265</v>
      </c>
      <c r="W800" s="49">
        <f t="shared" si="107"/>
        <v>1.0101994803367265</v>
      </c>
    </row>
    <row r="801" spans="11:23">
      <c r="K801" s="51">
        <v>79.900000000000006</v>
      </c>
      <c r="L801" s="22">
        <f t="shared" si="101"/>
        <v>6.1187497205920183</v>
      </c>
      <c r="M801" s="22">
        <f t="shared" si="108"/>
        <v>7.6035297816456016E-2</v>
      </c>
      <c r="Q801" s="55">
        <f t="shared" si="102"/>
        <v>0.15032056941293342</v>
      </c>
      <c r="R801" s="49">
        <f t="shared" si="103"/>
        <v>3.1736101022606089</v>
      </c>
      <c r="S801" s="52">
        <f>IF(K801=0,C829,(1/$C$59)*LN(1+$C$59/$C$58/(RodR+ABS(Calculations!K801-RodR))))</f>
        <v>4.7365796228672791E-2</v>
      </c>
      <c r="T801" s="53">
        <f t="shared" si="104"/>
        <v>4.8901318490074015E-2</v>
      </c>
      <c r="U801" s="49">
        <f t="shared" si="105"/>
        <v>33.291666666666671</v>
      </c>
      <c r="V801" s="49">
        <f t="shared" si="106"/>
        <v>1.0101994803367265</v>
      </c>
      <c r="W801" s="49">
        <f t="shared" si="107"/>
        <v>1.0101994803367265</v>
      </c>
    </row>
    <row r="802" spans="11:23">
      <c r="K802" s="51">
        <v>80</v>
      </c>
      <c r="L802" s="22">
        <f t="shared" si="101"/>
        <v>6.1112487369781654</v>
      </c>
      <c r="M802" s="22">
        <f t="shared" si="108"/>
        <v>7.5847808653054294E-2</v>
      </c>
      <c r="Q802" s="55">
        <f t="shared" si="102"/>
        <v>0.15013629122221142</v>
      </c>
      <c r="R802" s="49">
        <f t="shared" si="103"/>
        <v>3.1736101022606089</v>
      </c>
      <c r="S802" s="52">
        <f>IF(K802=0,C830,(1/$C$59)*LN(1+$C$59/$C$58/(RodR+ABS(Calculations!K802-RodR))))</f>
        <v>4.7307730434582099E-2</v>
      </c>
      <c r="T802" s="53">
        <f t="shared" si="104"/>
        <v>4.8839434083778721E-2</v>
      </c>
      <c r="U802" s="49">
        <f t="shared" si="105"/>
        <v>33.333333333333336</v>
      </c>
      <c r="V802" s="49">
        <f t="shared" si="106"/>
        <v>1.0101994803367265</v>
      </c>
      <c r="W802" s="49">
        <f t="shared" si="107"/>
        <v>1.0101994803367265</v>
      </c>
    </row>
    <row r="803" spans="11:23">
      <c r="K803" s="51">
        <v>80.099999999999994</v>
      </c>
      <c r="L803" s="22">
        <f t="shared" si="101"/>
        <v>6.1037661241083114</v>
      </c>
      <c r="M803" s="22">
        <f t="shared" si="108"/>
        <v>7.5661012204299105E-2</v>
      </c>
      <c r="Q803" s="55">
        <f t="shared" si="102"/>
        <v>0.14995246434929527</v>
      </c>
      <c r="R803" s="49">
        <f t="shared" si="103"/>
        <v>3.1736101022606089</v>
      </c>
      <c r="S803" s="52">
        <f>IF(K803=0,C831,(1/$C$59)*LN(1+$C$59/$C$58/(RodR+ABS(Calculations!K803-RodR))))</f>
        <v>4.7249806850085944E-2</v>
      </c>
      <c r="T803" s="53">
        <f t="shared" si="104"/>
        <v>4.8777706116278206E-2</v>
      </c>
      <c r="U803" s="49">
        <f t="shared" si="105"/>
        <v>33.375</v>
      </c>
      <c r="V803" s="49">
        <f t="shared" si="106"/>
        <v>1.0101994803367265</v>
      </c>
      <c r="W803" s="49">
        <f t="shared" si="107"/>
        <v>1.0101994803367265</v>
      </c>
    </row>
    <row r="804" spans="11:23">
      <c r="K804" s="51">
        <v>80.2</v>
      </c>
      <c r="L804" s="22">
        <f t="shared" si="101"/>
        <v>6.09630181456843</v>
      </c>
      <c r="M804" s="22">
        <f t="shared" si="108"/>
        <v>7.5474905061454045E-2</v>
      </c>
      <c r="Q804" s="55">
        <f t="shared" si="102"/>
        <v>0.14976908713801088</v>
      </c>
      <c r="R804" s="49">
        <f t="shared" si="103"/>
        <v>3.1736101022606089</v>
      </c>
      <c r="S804" s="52">
        <f>IF(K804=0,C832,(1/$C$59)*LN(1+$C$59/$C$58/(RodR+ABS(Calculations!K804-RodR))))</f>
        <v>4.719202495332623E-2</v>
      </c>
      <c r="T804" s="53">
        <f t="shared" si="104"/>
        <v>4.8716133995094717E-2</v>
      </c>
      <c r="U804" s="49">
        <f t="shared" si="105"/>
        <v>33.416666666666671</v>
      </c>
      <c r="V804" s="49">
        <f t="shared" si="106"/>
        <v>1.0101994803367265</v>
      </c>
      <c r="W804" s="49">
        <f t="shared" si="107"/>
        <v>1.0101994803367265</v>
      </c>
    </row>
    <row r="805" spans="11:23">
      <c r="K805" s="51">
        <v>80.3</v>
      </c>
      <c r="L805" s="22">
        <f t="shared" si="101"/>
        <v>6.0888557412740987</v>
      </c>
      <c r="M805" s="22">
        <f t="shared" si="108"/>
        <v>7.5289483836588289E-2</v>
      </c>
      <c r="Q805" s="55">
        <f t="shared" si="102"/>
        <v>0.14958615794028157</v>
      </c>
      <c r="R805" s="49">
        <f t="shared" si="103"/>
        <v>3.1736101022606089</v>
      </c>
      <c r="S805" s="52">
        <f>IF(K805=0,C833,(1/$C$59)*LN(1+$C$59/$C$58/(RodR+ABS(Calculations!K805-RodR))))</f>
        <v>4.713438422499637E-2</v>
      </c>
      <c r="T805" s="53">
        <f t="shared" si="104"/>
        <v>4.8654717130738781E-2</v>
      </c>
      <c r="U805" s="49">
        <f t="shared" si="105"/>
        <v>33.458333333333336</v>
      </c>
      <c r="V805" s="49">
        <f t="shared" si="106"/>
        <v>1.0101994803367265</v>
      </c>
      <c r="W805" s="49">
        <f t="shared" si="107"/>
        <v>1.0101994803367265</v>
      </c>
    </row>
    <row r="806" spans="11:23">
      <c r="K806" s="51">
        <v>80.400000000000006</v>
      </c>
      <c r="L806" s="22">
        <f t="shared" si="101"/>
        <v>6.0814278374682615</v>
      </c>
      <c r="M806" s="22">
        <f t="shared" si="108"/>
        <v>7.5104745162719588E-2</v>
      </c>
      <c r="Q806" s="55">
        <f t="shared" si="102"/>
        <v>0.14940367511607316</v>
      </c>
      <c r="R806" s="49">
        <f t="shared" si="103"/>
        <v>3.1736101022606089</v>
      </c>
      <c r="S806" s="52">
        <f>IF(K806=0,C834,(1/$C$59)*LN(1+$C$59/$C$58/(RodR+ABS(Calculations!K806-RodR))))</f>
        <v>4.7076884148323936E-2</v>
      </c>
      <c r="T806" s="53">
        <f t="shared" si="104"/>
        <v>4.859345493668997E-2</v>
      </c>
      <c r="U806" s="49">
        <f t="shared" si="105"/>
        <v>33.500000000000007</v>
      </c>
      <c r="V806" s="49">
        <f t="shared" si="106"/>
        <v>1.0101994803367265</v>
      </c>
      <c r="W806" s="49">
        <f t="shared" si="107"/>
        <v>1.0101994803367265</v>
      </c>
    </row>
    <row r="807" spans="11:23">
      <c r="K807" s="51">
        <v>80.5</v>
      </c>
      <c r="L807" s="22">
        <f t="shared" si="101"/>
        <v>6.074018036719373</v>
      </c>
      <c r="M807" s="22">
        <f t="shared" si="108"/>
        <v>7.4920685693436795E-2</v>
      </c>
      <c r="Q807" s="55">
        <f t="shared" si="102"/>
        <v>0.1492216370333484</v>
      </c>
      <c r="R807" s="49">
        <f t="shared" si="103"/>
        <v>3.1736101022606089</v>
      </c>
      <c r="S807" s="52">
        <f>IF(K807=0,C835,(1/$C$59)*LN(1+$C$59/$C$58/(RodR+ABS(Calculations!K807-RodR))))</f>
        <v>4.7019524209056314E-2</v>
      </c>
      <c r="T807" s="53">
        <f t="shared" si="104"/>
        <v>4.853234682937857E-2</v>
      </c>
      <c r="U807" s="49">
        <f t="shared" si="105"/>
        <v>33.541666666666671</v>
      </c>
      <c r="V807" s="49">
        <f t="shared" si="106"/>
        <v>1.0101994803367265</v>
      </c>
      <c r="W807" s="49">
        <f t="shared" si="107"/>
        <v>1.0101994803367265</v>
      </c>
    </row>
    <row r="808" spans="11:23">
      <c r="K808" s="51">
        <v>80.599999999999994</v>
      </c>
      <c r="L808" s="22">
        <f t="shared" si="101"/>
        <v>6.0666262729193932</v>
      </c>
      <c r="M808" s="22">
        <f t="shared" si="108"/>
        <v>7.4737302102874992E-2</v>
      </c>
      <c r="Q808" s="55">
        <f t="shared" si="102"/>
        <v>0.14904004206801758</v>
      </c>
      <c r="R808" s="49">
        <f t="shared" si="103"/>
        <v>3.1736101022606089</v>
      </c>
      <c r="S808" s="52">
        <f>IF(K808=0,C836,(1/$C$59)*LN(1+$C$59/$C$58/(RodR+ABS(Calculations!K808-RodR))))</f>
        <v>4.696230389544518E-2</v>
      </c>
      <c r="T808" s="53">
        <f t="shared" si="104"/>
        <v>4.8471392228167542E-2</v>
      </c>
      <c r="U808" s="49">
        <f t="shared" si="105"/>
        <v>33.583333333333336</v>
      </c>
      <c r="V808" s="49">
        <f t="shared" si="106"/>
        <v>1.0101994803367265</v>
      </c>
      <c r="W808" s="49">
        <f t="shared" si="107"/>
        <v>1.0101994803367265</v>
      </c>
    </row>
    <row r="809" spans="11:23">
      <c r="K809" s="51">
        <v>80.7</v>
      </c>
      <c r="L809" s="22">
        <f t="shared" si="101"/>
        <v>6.0592524802818302</v>
      </c>
      <c r="M809" s="22">
        <f t="shared" si="108"/>
        <v>7.455459108540019E-2</v>
      </c>
      <c r="Q809" s="55">
        <f t="shared" si="102"/>
        <v>0.14885888860389057</v>
      </c>
      <c r="R809" s="49">
        <f t="shared" si="103"/>
        <v>3.1736101022606089</v>
      </c>
      <c r="S809" s="52">
        <f>IF(K809=0,C837,(1/$C$59)*LN(1+$C$59/$C$58/(RodR+ABS(Calculations!K809-RodR))))</f>
        <v>4.690522269823133E-2</v>
      </c>
      <c r="T809" s="53">
        <f t="shared" si="104"/>
        <v>4.8410590555333331E-2</v>
      </c>
      <c r="U809" s="49">
        <f t="shared" si="105"/>
        <v>33.625</v>
      </c>
      <c r="V809" s="49">
        <f t="shared" si="106"/>
        <v>1.0101994803367265</v>
      </c>
      <c r="W809" s="49">
        <f t="shared" si="107"/>
        <v>1.0101994803367265</v>
      </c>
    </row>
    <row r="810" spans="11:23">
      <c r="K810" s="51">
        <v>80.8</v>
      </c>
      <c r="L810" s="22">
        <f t="shared" si="101"/>
        <v>6.0518965933396567</v>
      </c>
      <c r="M810" s="22">
        <f t="shared" si="108"/>
        <v>7.437254935569193E-2</v>
      </c>
      <c r="Q810" s="55">
        <f t="shared" si="102"/>
        <v>0.14867817503262562</v>
      </c>
      <c r="R810" s="49">
        <f t="shared" si="103"/>
        <v>3.1736101022606089</v>
      </c>
      <c r="S810" s="52">
        <f>IF(K810=0,C838,(1/$C$59)*LN(1+$C$59/$C$58/(RodR+ABS(Calculations!K810-RodR))))</f>
        <v>4.6848280110628582E-2</v>
      </c>
      <c r="T810" s="53">
        <f t="shared" si="104"/>
        <v>4.8349941236047772E-2</v>
      </c>
      <c r="U810" s="49">
        <f t="shared" si="105"/>
        <v>33.666666666666664</v>
      </c>
      <c r="V810" s="49">
        <f t="shared" si="106"/>
        <v>1.0101994803367265</v>
      </c>
      <c r="W810" s="49">
        <f t="shared" si="107"/>
        <v>1.0101994803367265</v>
      </c>
    </row>
    <row r="811" spans="11:23">
      <c r="K811" s="51">
        <v>80.900000000000006</v>
      </c>
      <c r="L811" s="22">
        <f t="shared" si="101"/>
        <v>6.0445585469436693</v>
      </c>
      <c r="M811" s="22">
        <f t="shared" si="108"/>
        <v>7.4191173648348929E-2</v>
      </c>
      <c r="Q811" s="55">
        <f t="shared" si="102"/>
        <v>0.14849789975368896</v>
      </c>
      <c r="R811" s="49">
        <f t="shared" si="103"/>
        <v>3.1736101022606089</v>
      </c>
      <c r="S811" s="52">
        <f>IF(K811=0,C839,(1/$C$59)*LN(1+$C$59/$C$58/(RodR+ABS(Calculations!K811-RodR))))</f>
        <v>4.6791475628311027E-2</v>
      </c>
      <c r="T811" s="53">
        <f t="shared" si="104"/>
        <v>4.8289443698360565E-2</v>
      </c>
      <c r="U811" s="49">
        <f t="shared" si="105"/>
        <v>33.708333333333336</v>
      </c>
      <c r="V811" s="49">
        <f t="shared" si="106"/>
        <v>1.0101994803367265</v>
      </c>
      <c r="W811" s="49">
        <f t="shared" si="107"/>
        <v>1.0101994803367265</v>
      </c>
    </row>
    <row r="812" spans="11:23">
      <c r="K812" s="51">
        <v>81</v>
      </c>
      <c r="L812" s="22">
        <f t="shared" si="101"/>
        <v>6.037238276260247</v>
      </c>
      <c r="M812" s="22">
        <f t="shared" si="108"/>
        <v>7.4010460717918392E-2</v>
      </c>
      <c r="Q812" s="55">
        <f t="shared" si="102"/>
        <v>0.14831806117429983</v>
      </c>
      <c r="R812" s="49">
        <f t="shared" si="103"/>
        <v>3.1736101022606089</v>
      </c>
      <c r="S812" s="52">
        <f>IF(K812=0,C840,(1/$C$59)*LN(1+$C$59/$C$58/(RodR+ABS(Calculations!K812-RodR))))</f>
        <v>4.6734808749395743E-2</v>
      </c>
      <c r="T812" s="53">
        <f t="shared" si="104"/>
        <v>4.8229097373180492E-2</v>
      </c>
      <c r="U812" s="49">
        <f t="shared" si="105"/>
        <v>33.75</v>
      </c>
      <c r="V812" s="49">
        <f t="shared" si="106"/>
        <v>1.0101994803367265</v>
      </c>
      <c r="W812" s="49">
        <f t="shared" si="107"/>
        <v>1.0101994803367265</v>
      </c>
    </row>
    <row r="813" spans="11:23">
      <c r="K813" s="51">
        <v>81.099999999999994</v>
      </c>
      <c r="L813" s="22">
        <f t="shared" si="101"/>
        <v>6.0299357167696179</v>
      </c>
      <c r="M813" s="22">
        <f t="shared" si="108"/>
        <v>7.3830407338693504E-2</v>
      </c>
      <c r="Q813" s="55">
        <f t="shared" si="102"/>
        <v>0.14813865770938789</v>
      </c>
      <c r="R813" s="49">
        <f t="shared" si="103"/>
        <v>3.1736101022606089</v>
      </c>
      <c r="S813" s="52">
        <f>IF(K813=0,C841,(1/$C$59)*LN(1+$C$59/$C$58/(RodR+ABS(Calculations!K813-RodR))))</f>
        <v>4.6678278974429326E-2</v>
      </c>
      <c r="T813" s="53">
        <f t="shared" si="104"/>
        <v>4.8168901694257436E-2</v>
      </c>
      <c r="U813" s="49">
        <f t="shared" si="105"/>
        <v>33.791666666666664</v>
      </c>
      <c r="V813" s="49">
        <f t="shared" si="106"/>
        <v>1.0101994803367265</v>
      </c>
      <c r="W813" s="49">
        <f t="shared" si="107"/>
        <v>1.0101994803367265</v>
      </c>
    </row>
    <row r="814" spans="11:23">
      <c r="K814" s="51">
        <v>81.2</v>
      </c>
      <c r="L814" s="22">
        <f t="shared" si="101"/>
        <v>6.0226508042638862</v>
      </c>
      <c r="M814" s="22">
        <f t="shared" si="108"/>
        <v>7.3651010304543796E-2</v>
      </c>
      <c r="Q814" s="55">
        <f t="shared" si="102"/>
        <v>0.1479596877815447</v>
      </c>
      <c r="R814" s="49">
        <f t="shared" si="103"/>
        <v>3.1736101022606089</v>
      </c>
      <c r="S814" s="52">
        <f>IF(K814=0,C842,(1/$C$59)*LN(1+$C$59/$C$58/(RodR+ABS(Calculations!K814-RodR))))</f>
        <v>4.6621885806372637E-2</v>
      </c>
      <c r="T814" s="53">
        <f t="shared" si="104"/>
        <v>4.8108856098166355E-2</v>
      </c>
      <c r="U814" s="49">
        <f t="shared" si="105"/>
        <v>33.833333333333336</v>
      </c>
      <c r="V814" s="49">
        <f t="shared" si="106"/>
        <v>1.0101994803367265</v>
      </c>
      <c r="W814" s="49">
        <f t="shared" si="107"/>
        <v>1.0101994803367265</v>
      </c>
    </row>
    <row r="815" spans="11:23">
      <c r="K815" s="51">
        <v>81.3</v>
      </c>
      <c r="L815" s="22">
        <f t="shared" si="101"/>
        <v>6.0153834748451871</v>
      </c>
      <c r="M815" s="22">
        <f t="shared" si="108"/>
        <v>7.3472266428911581E-2</v>
      </c>
      <c r="Q815" s="55">
        <f t="shared" si="102"/>
        <v>0.14778114982097837</v>
      </c>
      <c r="R815" s="49">
        <f t="shared" si="103"/>
        <v>3.1736101022606089</v>
      </c>
      <c r="S815" s="52">
        <f>IF(K815=0,C843,(1/$C$59)*LN(1+$C$59/$C$58/(RodR+ABS(Calculations!K815-RodR))))</f>
        <v>4.65656287505865E-2</v>
      </c>
      <c r="T815" s="53">
        <f t="shared" si="104"/>
        <v>4.8048960024287969E-2</v>
      </c>
      <c r="U815" s="49">
        <f t="shared" si="105"/>
        <v>33.875</v>
      </c>
      <c r="V815" s="49">
        <f t="shared" si="106"/>
        <v>1.0101994803367265</v>
      </c>
      <c r="W815" s="49">
        <f t="shared" si="107"/>
        <v>1.0101994803367265</v>
      </c>
    </row>
    <row r="816" spans="11:23">
      <c r="K816" s="51">
        <v>81.400000000000006</v>
      </c>
      <c r="L816" s="22">
        <f t="shared" si="101"/>
        <v>6.0081336649238848</v>
      </c>
      <c r="M816" s="22">
        <f t="shared" si="108"/>
        <v>7.3294172544376757E-2</v>
      </c>
      <c r="Q816" s="55">
        <f t="shared" si="102"/>
        <v>0.14760304226546941</v>
      </c>
      <c r="R816" s="49">
        <f t="shared" si="103"/>
        <v>3.1736101022606089</v>
      </c>
      <c r="S816" s="52">
        <f>IF(K816=0,C844,(1/$C$59)*LN(1+$C$59/$C$58/(RodR+ABS(Calculations!K816-RodR))))</f>
        <v>4.6509507314817788E-2</v>
      </c>
      <c r="T816" s="53">
        <f t="shared" si="104"/>
        <v>4.7989212914791593E-2</v>
      </c>
      <c r="U816" s="49">
        <f t="shared" si="105"/>
        <v>33.916666666666671</v>
      </c>
      <c r="V816" s="49">
        <f t="shared" si="106"/>
        <v>1.0101994803367265</v>
      </c>
      <c r="W816" s="49">
        <f t="shared" si="107"/>
        <v>1.0101994803367265</v>
      </c>
    </row>
    <row r="817" spans="11:23">
      <c r="K817" s="51">
        <v>81.5</v>
      </c>
      <c r="L817" s="22">
        <f t="shared" si="101"/>
        <v>6.0009013112165537</v>
      </c>
      <c r="M817" s="22">
        <f t="shared" si="108"/>
        <v>7.3116725502819335E-2</v>
      </c>
      <c r="Q817" s="55">
        <f t="shared" si="102"/>
        <v>0.14742536356032104</v>
      </c>
      <c r="R817" s="49">
        <f t="shared" si="103"/>
        <v>3.1736101022606089</v>
      </c>
      <c r="S817" s="52">
        <f>IF(K817=0,C845,(1/$C$59)*LN(1+$C$59/$C$58/(RodR+ABS(Calculations!K817-RodR))))</f>
        <v>4.6453521009183769E-2</v>
      </c>
      <c r="T817" s="53">
        <f t="shared" si="104"/>
        <v>4.7929614214618069E-2</v>
      </c>
      <c r="U817" s="49">
        <f t="shared" si="105"/>
        <v>33.958333333333336</v>
      </c>
      <c r="V817" s="49">
        <f t="shared" si="106"/>
        <v>1.0101994803367265</v>
      </c>
      <c r="W817" s="49">
        <f t="shared" si="107"/>
        <v>1.0101994803367265</v>
      </c>
    </row>
    <row r="818" spans="11:23">
      <c r="K818" s="51">
        <v>81.599999999999994</v>
      </c>
      <c r="L818" s="22">
        <f t="shared" si="101"/>
        <v>5.9936863507442411</v>
      </c>
      <c r="M818" s="22">
        <f t="shared" si="108"/>
        <v>7.2939922175152105E-2</v>
      </c>
      <c r="Q818" s="55">
        <f t="shared" si="102"/>
        <v>0.14724811215831651</v>
      </c>
      <c r="R818" s="49">
        <f t="shared" si="103"/>
        <v>3.1736101022606089</v>
      </c>
      <c r="S818" s="52">
        <f>IF(K818=0,C846,(1/$C$59)*LN(1+$C$59/$C$58/(RodR+ABS(Calculations!K818-RodR))))</f>
        <v>4.639766934615866E-2</v>
      </c>
      <c r="T818" s="53">
        <f t="shared" si="104"/>
        <v>4.787016337146318E-2</v>
      </c>
      <c r="U818" s="49">
        <f t="shared" si="105"/>
        <v>34</v>
      </c>
      <c r="V818" s="49">
        <f t="shared" si="106"/>
        <v>1.0101994803367265</v>
      </c>
      <c r="W818" s="49">
        <f t="shared" si="107"/>
        <v>1.0101994803367265</v>
      </c>
    </row>
    <row r="819" spans="11:23">
      <c r="K819" s="51">
        <v>81.7</v>
      </c>
      <c r="L819" s="22">
        <f t="shared" si="101"/>
        <v>5.9864887208306845</v>
      </c>
      <c r="M819" s="22">
        <f t="shared" si="108"/>
        <v>7.276375945114566E-2</v>
      </c>
      <c r="Q819" s="55">
        <f t="shared" si="102"/>
        <v>0.1470712865196753</v>
      </c>
      <c r="R819" s="49">
        <f t="shared" si="103"/>
        <v>3.1736101022606089</v>
      </c>
      <c r="S819" s="52">
        <f>IF(K819=0,C847,(1/$C$59)*LN(1+$C$59/$C$58/(RodR+ABS(Calculations!K819-RodR))))</f>
        <v>4.6341951840559829E-2</v>
      </c>
      <c r="T819" s="53">
        <f t="shared" si="104"/>
        <v>4.7810859835758911E-2</v>
      </c>
      <c r="U819" s="49">
        <f t="shared" si="105"/>
        <v>34.041666666666671</v>
      </c>
      <c r="V819" s="49">
        <f t="shared" si="106"/>
        <v>1.0101994803367265</v>
      </c>
      <c r="W819" s="49">
        <f t="shared" si="107"/>
        <v>1.0101994803367265</v>
      </c>
    </row>
    <row r="820" spans="11:23">
      <c r="K820" s="51">
        <v>81.8</v>
      </c>
      <c r="L820" s="22">
        <f t="shared" si="101"/>
        <v>5.9793083591003633</v>
      </c>
      <c r="M820" s="22">
        <f t="shared" si="108"/>
        <v>7.2588234239293392E-2</v>
      </c>
      <c r="Q820" s="55">
        <f t="shared" si="102"/>
        <v>0.14689488511200532</v>
      </c>
      <c r="R820" s="49">
        <f t="shared" si="103"/>
        <v>3.1736101022606089</v>
      </c>
      <c r="S820" s="52">
        <f>IF(K820=0,C848,(1/$C$59)*LN(1+$C$59/$C$58/(RodR+ABS(Calculations!K820-RodR))))</f>
        <v>4.6286368009532723E-2</v>
      </c>
      <c r="T820" s="53">
        <f t="shared" si="104"/>
        <v>4.7751703060658887E-2</v>
      </c>
      <c r="U820" s="49">
        <f t="shared" si="105"/>
        <v>34.083333333333336</v>
      </c>
      <c r="V820" s="49">
        <f t="shared" si="106"/>
        <v>1.0101994803367265</v>
      </c>
      <c r="W820" s="49">
        <f t="shared" si="107"/>
        <v>1.0101994803367265</v>
      </c>
    </row>
    <row r="821" spans="11:23">
      <c r="K821" s="51">
        <v>81.900000000000006</v>
      </c>
      <c r="L821" s="22">
        <f t="shared" si="101"/>
        <v>5.972145203476785</v>
      </c>
      <c r="M821" s="22">
        <f t="shared" si="108"/>
        <v>7.2413343466884328E-2</v>
      </c>
      <c r="Q821" s="55">
        <f t="shared" si="102"/>
        <v>0.14671890641026075</v>
      </c>
      <c r="R821" s="49">
        <f t="shared" si="103"/>
        <v>3.1736101022606089</v>
      </c>
      <c r="S821" s="52">
        <f>IF(K821=0,C849,(1/$C$59)*LN(1+$C$59/$C$58/(RodR+ABS(Calculations!K821-RodR))))</f>
        <v>4.623091737253758E-2</v>
      </c>
      <c r="T821" s="53">
        <f t="shared" si="104"/>
        <v>4.7692692502019109E-2</v>
      </c>
      <c r="U821" s="49">
        <f t="shared" si="105"/>
        <v>34.125000000000007</v>
      </c>
      <c r="V821" s="49">
        <f t="shared" si="106"/>
        <v>1.0101994803367265</v>
      </c>
      <c r="W821" s="49">
        <f t="shared" si="107"/>
        <v>1.0101994803367265</v>
      </c>
    </row>
    <row r="822" spans="11:23">
      <c r="K822" s="51">
        <v>82</v>
      </c>
      <c r="L822" s="22">
        <f t="shared" si="101"/>
        <v>5.9649991921806702</v>
      </c>
      <c r="M822" s="22">
        <f t="shared" si="108"/>
        <v>7.2239084079576799E-2</v>
      </c>
      <c r="Q822" s="55">
        <f t="shared" si="102"/>
        <v>0.14654334889669746</v>
      </c>
      <c r="R822" s="49">
        <f t="shared" si="103"/>
        <v>3.1736101022606089</v>
      </c>
      <c r="S822" s="52">
        <f>IF(K822=0,C850,(1/$C$59)*LN(1+$C$59/$C$58/(RodR+ABS(Calculations!K822-RodR))))</f>
        <v>4.6175599451335397E-2</v>
      </c>
      <c r="T822" s="53">
        <f t="shared" si="104"/>
        <v>4.7633827618383064E-2</v>
      </c>
      <c r="U822" s="49">
        <f t="shared" si="105"/>
        <v>34.166666666666671</v>
      </c>
      <c r="V822" s="49">
        <f t="shared" si="106"/>
        <v>1.0101994803367265</v>
      </c>
      <c r="W822" s="49">
        <f t="shared" si="107"/>
        <v>1.0101994803367265</v>
      </c>
    </row>
    <row r="823" spans="11:23">
      <c r="K823" s="51">
        <v>82.1</v>
      </c>
      <c r="L823" s="22">
        <f t="shared" si="101"/>
        <v>5.957870263728263</v>
      </c>
      <c r="M823" s="22">
        <f t="shared" si="108"/>
        <v>7.2065453041354921E-2</v>
      </c>
      <c r="Q823" s="55">
        <f t="shared" si="102"/>
        <v>0.1463682110608315</v>
      </c>
      <c r="R823" s="49">
        <f t="shared" si="103"/>
        <v>3.1736101022606089</v>
      </c>
      <c r="S823" s="52">
        <f>IF(K823=0,C851,(1/$C$59)*LN(1+$C$59/$C$58/(RodR+ABS(Calculations!K823-RodR))))</f>
        <v>4.6120413769974854E-2</v>
      </c>
      <c r="T823" s="53">
        <f t="shared" si="104"/>
        <v>4.7575107870964535E-2</v>
      </c>
      <c r="U823" s="49">
        <f t="shared" si="105"/>
        <v>34.208333333333336</v>
      </c>
      <c r="V823" s="49">
        <f t="shared" si="106"/>
        <v>1.0101994803367265</v>
      </c>
      <c r="W823" s="49">
        <f t="shared" si="107"/>
        <v>1.0101994803367265</v>
      </c>
    </row>
    <row r="824" spans="11:23">
      <c r="K824" s="51">
        <v>82.2</v>
      </c>
      <c r="L824" s="22">
        <f t="shared" si="101"/>
        <v>5.950758356929355</v>
      </c>
      <c r="M824" s="22">
        <f t="shared" si="108"/>
        <v>7.1892447334531262E-2</v>
      </c>
      <c r="Q824" s="55">
        <f t="shared" si="102"/>
        <v>0.14619349139939058</v>
      </c>
      <c r="R824" s="49">
        <f t="shared" si="103"/>
        <v>3.1736101022606089</v>
      </c>
      <c r="S824" s="52">
        <f>IF(K824=0,C852,(1/$C$59)*LN(1+$C$59/$C$58/(RodR+ABS(Calculations!K824-RodR))))</f>
        <v>4.6065359854776999E-2</v>
      </c>
      <c r="T824" s="53">
        <f t="shared" si="104"/>
        <v>4.7516532723630489E-2</v>
      </c>
      <c r="U824" s="49">
        <f t="shared" si="105"/>
        <v>34.25</v>
      </c>
      <c r="V824" s="49">
        <f t="shared" si="106"/>
        <v>1.0101994803367265</v>
      </c>
      <c r="W824" s="49">
        <f t="shared" si="107"/>
        <v>1.0101994803367265</v>
      </c>
    </row>
    <row r="825" spans="11:23">
      <c r="K825" s="51">
        <v>82.3</v>
      </c>
      <c r="L825" s="22">
        <f t="shared" si="101"/>
        <v>5.9436634108857858</v>
      </c>
      <c r="M825" s="22">
        <f t="shared" si="108"/>
        <v>7.1720063959401337E-2</v>
      </c>
      <c r="Q825" s="55">
        <f t="shared" si="102"/>
        <v>0.1460191884162772</v>
      </c>
      <c r="R825" s="49">
        <f t="shared" si="103"/>
        <v>3.1736101022606089</v>
      </c>
      <c r="S825" s="52">
        <f>IF(K825=0,C853,(1/$C$59)*LN(1+$C$59/$C$58/(RodR+ABS(Calculations!K825-RodR))))</f>
        <v>4.6010437234323645E-2</v>
      </c>
      <c r="T825" s="53">
        <f t="shared" si="104"/>
        <v>4.7458101642886351E-2</v>
      </c>
      <c r="U825" s="49">
        <f t="shared" si="105"/>
        <v>34.291666666666664</v>
      </c>
      <c r="V825" s="49">
        <f t="shared" si="106"/>
        <v>1.0101994803367265</v>
      </c>
      <c r="W825" s="49">
        <f t="shared" si="107"/>
        <v>1.0101994803367265</v>
      </c>
    </row>
    <row r="826" spans="11:23">
      <c r="K826" s="51">
        <v>82.4</v>
      </c>
      <c r="L826" s="22">
        <f t="shared" si="101"/>
        <v>5.9365853649895017</v>
      </c>
      <c r="M826" s="22">
        <f t="shared" si="108"/>
        <v>7.1548299934383053E-2</v>
      </c>
      <c r="Q826" s="55">
        <f t="shared" si="102"/>
        <v>0.14584530062252096</v>
      </c>
      <c r="R826" s="49">
        <f t="shared" si="103"/>
        <v>3.1736101022606089</v>
      </c>
      <c r="S826" s="52">
        <f>IF(K826=0,C854,(1/$C$59)*LN(1+$C$59/$C$58/(RodR+ABS(Calculations!K826-RodR))))</f>
        <v>4.5955645439442361E-2</v>
      </c>
      <c r="T826" s="53">
        <f t="shared" si="104"/>
        <v>4.7399814097857595E-2</v>
      </c>
      <c r="U826" s="49">
        <f t="shared" si="105"/>
        <v>34.333333333333336</v>
      </c>
      <c r="V826" s="49">
        <f t="shared" si="106"/>
        <v>1.0101994803367265</v>
      </c>
      <c r="W826" s="49">
        <f t="shared" si="107"/>
        <v>1.0101994803367265</v>
      </c>
    </row>
    <row r="827" spans="11:23">
      <c r="K827" s="51">
        <v>82.5</v>
      </c>
      <c r="L827" s="22">
        <f t="shared" si="101"/>
        <v>5.92952415892095</v>
      </c>
      <c r="M827" s="22">
        <f t="shared" si="108"/>
        <v>7.1377152295603707E-2</v>
      </c>
      <c r="Q827" s="55">
        <f t="shared" si="102"/>
        <v>0.14567182653623917</v>
      </c>
      <c r="R827" s="49">
        <f t="shared" si="103"/>
        <v>3.1736101022606089</v>
      </c>
      <c r="S827" s="52">
        <f>IF(K827=0,C855,(1/$C$59)*LN(1+$C$59/$C$58/(RodR+ABS(Calculations!K827-RodR))))</f>
        <v>4.5900984003194027E-2</v>
      </c>
      <c r="T827" s="53">
        <f t="shared" si="104"/>
        <v>4.7341669560275919E-2</v>
      </c>
      <c r="U827" s="49">
        <f t="shared" si="105"/>
        <v>34.375</v>
      </c>
      <c r="V827" s="49">
        <f t="shared" si="106"/>
        <v>1.0101994803367265</v>
      </c>
      <c r="W827" s="49">
        <f t="shared" si="107"/>
        <v>1.0101994803367265</v>
      </c>
    </row>
    <row r="828" spans="11:23">
      <c r="K828" s="51">
        <v>82.6</v>
      </c>
      <c r="L828" s="22">
        <f t="shared" si="101"/>
        <v>5.9224797326473482</v>
      </c>
      <c r="M828" s="22">
        <f t="shared" si="108"/>
        <v>7.1206618096892882E-2</v>
      </c>
      <c r="Q828" s="55">
        <f t="shared" si="102"/>
        <v>0.14549876468259421</v>
      </c>
      <c r="R828" s="49">
        <f t="shared" si="103"/>
        <v>3.1736101022606089</v>
      </c>
      <c r="S828" s="52">
        <f>IF(K828=0,C856,(1/$C$59)*LN(1+$C$59/$C$58/(RodR+ABS(Calculations!K828-RodR))))</f>
        <v>4.5846452460859423E-2</v>
      </c>
      <c r="T828" s="53">
        <f t="shared" si="104"/>
        <v>4.7283667504462383E-2</v>
      </c>
      <c r="U828" s="49">
        <f t="shared" si="105"/>
        <v>34.416666666666664</v>
      </c>
      <c r="V828" s="49">
        <f t="shared" si="106"/>
        <v>1.0101994803367265</v>
      </c>
      <c r="W828" s="49">
        <f t="shared" si="107"/>
        <v>1.0101994803367265</v>
      </c>
    </row>
    <row r="829" spans="11:23">
      <c r="K829" s="51">
        <v>82.7</v>
      </c>
      <c r="L829" s="22">
        <f t="shared" si="101"/>
        <v>5.9154520264208603</v>
      </c>
      <c r="M829" s="22">
        <f t="shared" si="108"/>
        <v>7.1036694409824186E-2</v>
      </c>
      <c r="Q829" s="55">
        <f t="shared" si="102"/>
        <v>0.14532611359374883</v>
      </c>
      <c r="R829" s="49">
        <f t="shared" si="103"/>
        <v>3.1736101022606089</v>
      </c>
      <c r="S829" s="52">
        <f>IF(K829=0,C857,(1/$C$59)*LN(1+$C$59/$C$58/(RodR+ABS(Calculations!K829-RodR))))</f>
        <v>4.5792050349925131E-2</v>
      </c>
      <c r="T829" s="53">
        <f t="shared" si="104"/>
        <v>4.7225807407311193E-2</v>
      </c>
      <c r="U829" s="49">
        <f t="shared" si="105"/>
        <v>34.458333333333336</v>
      </c>
      <c r="V829" s="49">
        <f t="shared" si="106"/>
        <v>1.0101994803367265</v>
      </c>
      <c r="W829" s="49">
        <f t="shared" si="107"/>
        <v>1.0101994803367265</v>
      </c>
    </row>
    <row r="830" spans="11:23">
      <c r="K830" s="51">
        <v>82.8</v>
      </c>
      <c r="L830" s="22">
        <f t="shared" si="101"/>
        <v>5.9084409807771339</v>
      </c>
      <c r="M830" s="22">
        <f t="shared" si="108"/>
        <v>7.0867378323229424E-2</v>
      </c>
      <c r="Q830" s="55">
        <f t="shared" si="102"/>
        <v>0.14515387180883021</v>
      </c>
      <c r="R830" s="49">
        <f t="shared" si="103"/>
        <v>3.1736101022606089</v>
      </c>
      <c r="S830" s="52">
        <f>IF(K830=0,C858,(1/$C$59)*LN(1+$C$59/$C$58/(RodR+ABS(Calculations!K830-RodR))))</f>
        <v>4.573777721007221E-2</v>
      </c>
      <c r="T830" s="53">
        <f t="shared" si="104"/>
        <v>4.7168088748273704E-2</v>
      </c>
      <c r="U830" s="49">
        <f t="shared" si="105"/>
        <v>34.5</v>
      </c>
      <c r="V830" s="49">
        <f t="shared" si="106"/>
        <v>1.0101994803367265</v>
      </c>
      <c r="W830" s="49">
        <f t="shared" si="107"/>
        <v>1.0101994803367265</v>
      </c>
    </row>
    <row r="831" spans="11:23">
      <c r="K831" s="51">
        <v>82.9</v>
      </c>
      <c r="L831" s="22">
        <f t="shared" si="101"/>
        <v>5.9014465365333812</v>
      </c>
      <c r="M831" s="22">
        <f t="shared" si="108"/>
        <v>7.0698666943403765E-2</v>
      </c>
      <c r="Q831" s="55">
        <f t="shared" si="102"/>
        <v>0.14498203787388278</v>
      </c>
      <c r="R831" s="49">
        <f t="shared" si="103"/>
        <v>3.1736101022606089</v>
      </c>
      <c r="S831" s="52">
        <f>IF(K831=0,C859,(1/$C$59)*LN(1+$C$59/$C$58/(RodR+ABS(Calculations!K831-RodR))))</f>
        <v>4.5683632583161354E-2</v>
      </c>
      <c r="T831" s="53">
        <f t="shared" si="104"/>
        <v>4.7110511009343811E-2</v>
      </c>
      <c r="U831" s="49">
        <f t="shared" si="105"/>
        <v>34.541666666666671</v>
      </c>
      <c r="V831" s="49">
        <f t="shared" si="106"/>
        <v>1.0101994803367265</v>
      </c>
      <c r="W831" s="49">
        <f t="shared" si="107"/>
        <v>1.0101994803367265</v>
      </c>
    </row>
    <row r="832" spans="11:23">
      <c r="K832" s="51">
        <v>83</v>
      </c>
      <c r="L832" s="22">
        <f t="shared" si="101"/>
        <v>5.8944686347869402</v>
      </c>
      <c r="M832" s="22">
        <f t="shared" si="108"/>
        <v>7.0530557393730042E-2</v>
      </c>
      <c r="Q832" s="55">
        <f t="shared" si="102"/>
        <v>0.14481061034183282</v>
      </c>
      <c r="R832" s="49">
        <f t="shared" si="103"/>
        <v>3.1736101022606089</v>
      </c>
      <c r="S832" s="52">
        <f>IF(K832=0,C860,(1/$C$59)*LN(1+$C$59/$C$58/(RodR+ABS(Calculations!K832-RodR))))</f>
        <v>4.5629616013221692E-2</v>
      </c>
      <c r="T832" s="53">
        <f t="shared" si="104"/>
        <v>4.7053073675042432E-2</v>
      </c>
      <c r="U832" s="49">
        <f t="shared" si="105"/>
        <v>34.583333333333336</v>
      </c>
      <c r="V832" s="49">
        <f t="shared" si="106"/>
        <v>1.0101994803367265</v>
      </c>
      <c r="W832" s="49">
        <f t="shared" si="107"/>
        <v>1.0101994803367265</v>
      </c>
    </row>
    <row r="833" spans="11:23">
      <c r="K833" s="51">
        <v>83.1</v>
      </c>
      <c r="L833" s="22">
        <f t="shared" si="101"/>
        <v>5.8875072169133942</v>
      </c>
      <c r="M833" s="22">
        <f t="shared" si="108"/>
        <v>7.0363046814868824E-2</v>
      </c>
      <c r="Q833" s="55">
        <f t="shared" si="102"/>
        <v>0.14463958777244235</v>
      </c>
      <c r="R833" s="49">
        <f t="shared" si="103"/>
        <v>3.1736101022606089</v>
      </c>
      <c r="S833" s="52">
        <f>IF(K833=0,C861,(1/$C$59)*LN(1+$C$59/$C$58/(RodR+ABS(Calculations!K833-RodR))))</f>
        <v>4.557572704643631E-2</v>
      </c>
      <c r="T833" s="53">
        <f t="shared" si="104"/>
        <v>4.6995776232400838E-2</v>
      </c>
      <c r="U833" s="49">
        <f t="shared" si="105"/>
        <v>34.625</v>
      </c>
      <c r="V833" s="49">
        <f t="shared" si="106"/>
        <v>1.0101994803367265</v>
      </c>
      <c r="W833" s="49">
        <f t="shared" si="107"/>
        <v>1.0101994803367265</v>
      </c>
    </row>
    <row r="834" spans="11:23">
      <c r="K834" s="51">
        <v>83.2</v>
      </c>
      <c r="L834" s="22">
        <f t="shared" ref="L834:L897" si="109">IF(K834&lt;RodR,EPRValue,Q834*$C$43)</f>
        <v>5.8805622245651215</v>
      </c>
      <c r="M834" s="22">
        <f t="shared" si="108"/>
        <v>7.0196132364233499E-2</v>
      </c>
      <c r="Q834" s="55">
        <f t="shared" si="102"/>
        <v>0.1444689687322735</v>
      </c>
      <c r="R834" s="49">
        <f t="shared" si="103"/>
        <v>3.1736101022606089</v>
      </c>
      <c r="S834" s="52">
        <f>IF(K834=0,C862,(1/$C$59)*LN(1+$C$59/$C$58/(RodR+ABS(Calculations!K834-RodR))))</f>
        <v>4.5521965231130987E-2</v>
      </c>
      <c r="T834" s="53">
        <f t="shared" si="104"/>
        <v>4.6938618170946779E-2</v>
      </c>
      <c r="U834" s="49">
        <f t="shared" si="105"/>
        <v>34.666666666666671</v>
      </c>
      <c r="V834" s="49">
        <f t="shared" si="106"/>
        <v>1.0101994803367265</v>
      </c>
      <c r="W834" s="49">
        <f t="shared" si="107"/>
        <v>1.0101994803367265</v>
      </c>
    </row>
    <row r="835" spans="11:23">
      <c r="K835" s="51">
        <v>83.3</v>
      </c>
      <c r="L835" s="22">
        <f t="shared" si="109"/>
        <v>5.8736335996695539</v>
      </c>
      <c r="M835" s="22">
        <f t="shared" si="108"/>
        <v>7.0029811216231863E-2</v>
      </c>
      <c r="Q835" s="55">
        <f t="shared" si="102"/>
        <v>0.14429875179464566</v>
      </c>
      <c r="R835" s="49">
        <f t="shared" si="103"/>
        <v>3.1736101022606089</v>
      </c>
      <c r="S835" s="52">
        <f>IF(K835=0,C863,(1/$C$59)*LN(1+$C$59/$C$58/(RodR+ABS(Calculations!K835-RodR))))</f>
        <v>4.5468330117760698E-2</v>
      </c>
      <c r="T835" s="53">
        <f t="shared" si="104"/>
        <v>4.6881598982688476E-2</v>
      </c>
      <c r="U835" s="49">
        <f t="shared" si="105"/>
        <v>34.708333333333336</v>
      </c>
      <c r="V835" s="49">
        <f t="shared" si="106"/>
        <v>1.0101994803367265</v>
      </c>
      <c r="W835" s="49">
        <f t="shared" si="107"/>
        <v>1.0101994803367265</v>
      </c>
    </row>
    <row r="836" spans="11:23">
      <c r="K836" s="51">
        <v>83.4</v>
      </c>
      <c r="L836" s="22">
        <f t="shared" si="109"/>
        <v>5.8667212844275847</v>
      </c>
      <c r="M836" s="22">
        <f t="shared" si="108"/>
        <v>6.9864080561917064E-2</v>
      </c>
      <c r="Q836" s="55">
        <f t="shared" ref="Q836:Q899" si="110">R836*IF($C$56&lt;$C$55,S836,T836)</f>
        <v>0.14412893553959644</v>
      </c>
      <c r="R836" s="49">
        <f t="shared" ref="R836:R899" si="111">$C$70/$C$61*W836</f>
        <v>3.1736101022606089</v>
      </c>
      <c r="S836" s="52">
        <f>IF(K836=0,C864,(1/$C$59)*LN(1+$C$59/$C$58/(RodR+ABS(Calculations!K836-RodR))))</f>
        <v>4.5414821258897335E-2</v>
      </c>
      <c r="T836" s="53">
        <f t="shared" ref="T836:T899" si="112">IF((ABS(K836))&lt;$C$55-$C$56,($C$53/2/PI()/$C$56*LN(($C$55-$C$56)*(ABS(K836)+$C$56)/(ABS(K836))/$C$55)+$C$60*LN($C$55*$C$54/($C$55-$C$56)/$C$53)),$C$60*LN((((ABS(K836))+$C$56-$C$55)*$C$53+$C$55*$C$54)/($C$53*(ABS(K836)))))</f>
        <v>4.6824718162099883E-2</v>
      </c>
      <c r="U836" s="49">
        <f t="shared" ref="U836:U899" si="113">K836/$C$56</f>
        <v>34.750000000000007</v>
      </c>
      <c r="V836" s="49">
        <f t="shared" ref="V836:V899" si="114">IF(K836="","",1/(1.0212-0.0178*LOG10($C$53+0.01)))</f>
        <v>1.0101994803367265</v>
      </c>
      <c r="W836" s="49">
        <f t="shared" ref="W836:W899" si="115">MAX(1/(-(0.21682*LOG10(3.7*U836)-0.293)*(EXP(-3.7*U836)-1)+1),1)*MAX(1/(-(0.1921*LOG10(U836+0.2)+0.072)*(EXP(-150*U836)-1)+1),1)*V836</f>
        <v>1.0101994803367265</v>
      </c>
    </row>
    <row r="837" spans="11:23">
      <c r="K837" s="51">
        <v>83.5</v>
      </c>
      <c r="L837" s="22">
        <f t="shared" si="109"/>
        <v>5.8598252213119295</v>
      </c>
      <c r="M837" s="22">
        <f t="shared" si="108"/>
        <v>6.9698937609020462E-2</v>
      </c>
      <c r="Q837" s="55">
        <f t="shared" si="110"/>
        <v>0.14395951855384129</v>
      </c>
      <c r="R837" s="49">
        <f t="shared" si="111"/>
        <v>3.1736101022606089</v>
      </c>
      <c r="S837" s="52">
        <f>IF(K837=0,C865,(1/$C$59)*LN(1+$C$59/$C$58/(RodR+ABS(Calculations!K837-RodR))))</f>
        <v>4.5361438209216946E-2</v>
      </c>
      <c r="T837" s="53">
        <f t="shared" si="112"/>
        <v>4.6767975206106233E-2</v>
      </c>
      <c r="U837" s="49">
        <f t="shared" si="113"/>
        <v>34.791666666666671</v>
      </c>
      <c r="V837" s="49">
        <f t="shared" si="114"/>
        <v>1.0101994803367265</v>
      </c>
      <c r="W837" s="49">
        <f t="shared" si="115"/>
        <v>1.0101994803367265</v>
      </c>
    </row>
    <row r="838" spans="11:23">
      <c r="K838" s="51">
        <v>83.6</v>
      </c>
      <c r="L838" s="22">
        <f t="shared" si="109"/>
        <v>5.8529453530656665</v>
      </c>
      <c r="M838" s="22">
        <f t="shared" si="108"/>
        <v>6.9534379581681627E-2</v>
      </c>
      <c r="Q838" s="55">
        <f t="shared" si="110"/>
        <v>0.14379049943073779</v>
      </c>
      <c r="R838" s="49">
        <f t="shared" si="111"/>
        <v>3.1736101022606089</v>
      </c>
      <c r="S838" s="52">
        <f>IF(K838=0,C866,(1/$C$59)*LN(1+$C$59/$C$58/(RodR+ABS(Calculations!K838-RodR))))</f>
        <v>4.5308180525488538E-2</v>
      </c>
      <c r="T838" s="53">
        <f t="shared" si="112"/>
        <v>4.6711369614067293E-2</v>
      </c>
      <c r="U838" s="49">
        <f t="shared" si="113"/>
        <v>34.833333333333336</v>
      </c>
      <c r="V838" s="49">
        <f t="shared" si="114"/>
        <v>1.0101994803367265</v>
      </c>
      <c r="W838" s="49">
        <f t="shared" si="115"/>
        <v>1.0101994803367265</v>
      </c>
    </row>
    <row r="839" spans="11:23">
      <c r="K839" s="51">
        <v>83.7</v>
      </c>
      <c r="L839" s="22">
        <f t="shared" si="109"/>
        <v>5.8460816227004235</v>
      </c>
      <c r="M839" s="22">
        <f t="shared" si="108"/>
        <v>6.9370403720436791E-2</v>
      </c>
      <c r="Q839" s="55">
        <f t="shared" si="110"/>
        <v>0.14362187677024102</v>
      </c>
      <c r="R839" s="49">
        <f t="shared" si="111"/>
        <v>3.1736101022606089</v>
      </c>
      <c r="S839" s="52">
        <f>IF(K839=0,C867,(1/$C$59)*LN(1+$C$59/$C$58/(RodR+ABS(Calculations!K839-RodR))))</f>
        <v>4.525504776655994E-2</v>
      </c>
      <c r="T839" s="53">
        <f t="shared" si="112"/>
        <v>4.6654900887766096E-2</v>
      </c>
      <c r="U839" s="49">
        <f t="shared" si="113"/>
        <v>34.875</v>
      </c>
      <c r="V839" s="49">
        <f t="shared" si="114"/>
        <v>1.0101994803367265</v>
      </c>
      <c r="W839" s="49">
        <f t="shared" si="115"/>
        <v>1.0101994803367265</v>
      </c>
    </row>
    <row r="840" spans="11:23">
      <c r="K840" s="51">
        <v>83.8</v>
      </c>
      <c r="L840" s="22">
        <f t="shared" si="109"/>
        <v>5.8392339734950554</v>
      </c>
      <c r="M840" s="22">
        <f t="shared" si="108"/>
        <v>6.9207007282078514E-2</v>
      </c>
      <c r="Q840" s="55">
        <f t="shared" si="110"/>
        <v>0.14345364917887102</v>
      </c>
      <c r="R840" s="49">
        <f t="shared" si="111"/>
        <v>3.1736101022606089</v>
      </c>
      <c r="S840" s="52">
        <f>IF(K840=0,C868,(1/$C$59)*LN(1+$C$59/$C$58/(RodR+ABS(Calculations!K840-RodR))))</f>
        <v>4.5202039493347619E-2</v>
      </c>
      <c r="T840" s="53">
        <f t="shared" si="112"/>
        <v>4.6598568531390439E-2</v>
      </c>
      <c r="U840" s="49">
        <f t="shared" si="113"/>
        <v>34.916666666666664</v>
      </c>
      <c r="V840" s="49">
        <f t="shared" si="114"/>
        <v>1.0101994803367265</v>
      </c>
      <c r="W840" s="49">
        <f t="shared" si="115"/>
        <v>1.0101994803367265</v>
      </c>
    </row>
    <row r="841" spans="11:23">
      <c r="K841" s="51">
        <v>83.9</v>
      </c>
      <c r="L841" s="22">
        <f t="shared" si="109"/>
        <v>5.8324023489938197</v>
      </c>
      <c r="M841" s="22">
        <f t="shared" si="108"/>
        <v>6.9044187539561541E-2</v>
      </c>
      <c r="Q841" s="55">
        <f t="shared" si="110"/>
        <v>0.14328581526966813</v>
      </c>
      <c r="R841" s="49">
        <f t="shared" si="111"/>
        <v>3.1736101022606089</v>
      </c>
      <c r="S841" s="52">
        <f>IF(K841=0,C869,(1/$C$59)*LN(1+$C$59/$C$58/(RodR+ABS(Calculations!K841-RodR))))</f>
        <v>4.5149155268822579E-2</v>
      </c>
      <c r="T841" s="53">
        <f t="shared" si="112"/>
        <v>4.6542372051521078E-2</v>
      </c>
      <c r="U841" s="49">
        <f t="shared" si="113"/>
        <v>34.958333333333336</v>
      </c>
      <c r="V841" s="49">
        <f t="shared" si="114"/>
        <v>1.0101994803367265</v>
      </c>
      <c r="W841" s="49">
        <f t="shared" si="115"/>
        <v>1.0101994803367265</v>
      </c>
    </row>
    <row r="842" spans="11:23">
      <c r="K842" s="51">
        <v>84</v>
      </c>
      <c r="L842" s="22">
        <f t="shared" si="109"/>
        <v>5.8255866930050608</v>
      </c>
      <c r="M842" s="22">
        <f t="shared" si="108"/>
        <v>6.8881941781879341E-2</v>
      </c>
      <c r="Q842" s="55">
        <f t="shared" si="110"/>
        <v>0.14311837366216049</v>
      </c>
      <c r="R842" s="49">
        <f t="shared" si="111"/>
        <v>3.1736101022606089</v>
      </c>
      <c r="S842" s="52">
        <f>IF(K842=0,C870,(1/$C$59)*LN(1+$C$59/$C$58/(RodR+ABS(Calculations!K842-RodR))))</f>
        <v>4.5096394658000104E-2</v>
      </c>
      <c r="T842" s="53">
        <f t="shared" si="112"/>
        <v>4.648631095711625E-2</v>
      </c>
      <c r="U842" s="49">
        <f t="shared" si="113"/>
        <v>35</v>
      </c>
      <c r="V842" s="49">
        <f t="shared" si="114"/>
        <v>1.0101994803367265</v>
      </c>
      <c r="W842" s="49">
        <f t="shared" si="115"/>
        <v>1.0101994803367265</v>
      </c>
    </row>
    <row r="843" spans="11:23">
      <c r="K843" s="51">
        <v>84.1</v>
      </c>
      <c r="L843" s="22">
        <f t="shared" si="109"/>
        <v>5.8187869495995539</v>
      </c>
      <c r="M843" s="22">
        <f t="shared" si="108"/>
        <v>6.8720267313840289E-2</v>
      </c>
      <c r="Q843" s="55">
        <f t="shared" si="110"/>
        <v>0.14295132298232344</v>
      </c>
      <c r="R843" s="49">
        <f t="shared" si="111"/>
        <v>3.1736101022606089</v>
      </c>
      <c r="S843" s="52">
        <f>IF(K843=0,C871,(1/$C$59)*LN(1+$C$59/$C$58/(RodR+ABS(Calculations!K843-RodR))))</f>
        <v>4.5043757227927E-2</v>
      </c>
      <c r="T843" s="53">
        <f t="shared" si="112"/>
        <v>4.6430384759497401E-2</v>
      </c>
      <c r="U843" s="49">
        <f t="shared" si="113"/>
        <v>35.041666666666664</v>
      </c>
      <c r="V843" s="49">
        <f t="shared" si="114"/>
        <v>1.0101994803367265</v>
      </c>
      <c r="W843" s="49">
        <f t="shared" si="115"/>
        <v>1.0101994803367265</v>
      </c>
    </row>
    <row r="844" spans="11:23">
      <c r="K844" s="51">
        <v>84.2</v>
      </c>
      <c r="L844" s="22">
        <f t="shared" si="109"/>
        <v>5.8120030631089081</v>
      </c>
      <c r="M844" s="22">
        <f t="shared" si="108"/>
        <v>6.8559161456213324E-2</v>
      </c>
      <c r="Q844" s="55">
        <f t="shared" si="110"/>
        <v>0.1427846618625403</v>
      </c>
      <c r="R844" s="49">
        <f t="shared" si="111"/>
        <v>3.1736101022606089</v>
      </c>
      <c r="S844" s="52">
        <f>IF(K844=0,C872,(1/$C$59)*LN(1+$C$59/$C$58/(RodR+ABS(Calculations!K844-RodR))))</f>
        <v>4.4991242547669195E-2</v>
      </c>
      <c r="T844" s="53">
        <f t="shared" si="112"/>
        <v>4.6374592972335232E-2</v>
      </c>
      <c r="U844" s="49">
        <f t="shared" si="113"/>
        <v>35.083333333333336</v>
      </c>
      <c r="V844" s="49">
        <f t="shared" si="114"/>
        <v>1.0101994803367265</v>
      </c>
      <c r="W844" s="49">
        <f t="shared" si="115"/>
        <v>1.0101994803367265</v>
      </c>
    </row>
    <row r="845" spans="11:23">
      <c r="K845" s="51">
        <v>84.3</v>
      </c>
      <c r="L845" s="22">
        <f t="shared" si="109"/>
        <v>5.8052349781242434</v>
      </c>
      <c r="M845" s="22">
        <f t="shared" ref="M845:M908" si="116">L835-L845</f>
        <v>6.8398621545310512E-2</v>
      </c>
      <c r="Q845" s="55">
        <f t="shared" si="110"/>
        <v>0.14261838894156986</v>
      </c>
      <c r="R845" s="49">
        <f t="shared" si="111"/>
        <v>3.1736101022606089</v>
      </c>
      <c r="S845" s="52">
        <f>IF(K845=0,C873,(1/$C$59)*LN(1+$C$59/$C$58/(RodR+ABS(Calculations!K845-RodR))))</f>
        <v>4.493885018830155E-2</v>
      </c>
      <c r="T845" s="53">
        <f t="shared" si="112"/>
        <v>4.6318935111635734E-2</v>
      </c>
      <c r="U845" s="49">
        <f t="shared" si="113"/>
        <v>35.125</v>
      </c>
      <c r="V845" s="49">
        <f t="shared" si="114"/>
        <v>1.0101994803367265</v>
      </c>
      <c r="W845" s="49">
        <f t="shared" si="115"/>
        <v>1.0101994803367265</v>
      </c>
    </row>
    <row r="846" spans="11:23">
      <c r="K846" s="51">
        <v>84.4</v>
      </c>
      <c r="L846" s="22">
        <f t="shared" si="109"/>
        <v>5.7984826394944395</v>
      </c>
      <c r="M846" s="22">
        <f t="shared" si="116"/>
        <v>6.8238644933145132E-2</v>
      </c>
      <c r="Q846" s="55">
        <f t="shared" si="110"/>
        <v>0.14245250286450331</v>
      </c>
      <c r="R846" s="49">
        <f t="shared" si="111"/>
        <v>3.1736101022606089</v>
      </c>
      <c r="S846" s="52">
        <f>IF(K846=0,C874,(1/$C$59)*LN(1+$C$59/$C$58/(RodR+ABS(Calculations!K846-RodR))))</f>
        <v>4.4886579722894226E-2</v>
      </c>
      <c r="T846" s="53">
        <f t="shared" si="112"/>
        <v>4.6263410695725544E-2</v>
      </c>
      <c r="U846" s="49">
        <f t="shared" si="113"/>
        <v>35.166666666666671</v>
      </c>
      <c r="V846" s="49">
        <f t="shared" si="114"/>
        <v>1.0101994803367265</v>
      </c>
      <c r="W846" s="49">
        <f t="shared" si="115"/>
        <v>1.0101994803367265</v>
      </c>
    </row>
    <row r="847" spans="11:23">
      <c r="K847" s="51">
        <v>84.5</v>
      </c>
      <c r="L847" s="22">
        <f t="shared" si="109"/>
        <v>5.7917459923248682</v>
      </c>
      <c r="M847" s="22">
        <f t="shared" si="116"/>
        <v>6.8079228987061313E-2</v>
      </c>
      <c r="Q847" s="55">
        <f t="shared" si="110"/>
        <v>0.14228700228273314</v>
      </c>
      <c r="R847" s="49">
        <f t="shared" si="111"/>
        <v>3.1736101022606089</v>
      </c>
      <c r="S847" s="52">
        <f>IF(K847=0,C875,(1/$C$59)*LN(1+$C$59/$C$58/(RodR+ABS(Calculations!K847-RodR))))</f>
        <v>4.4834430726502929E-2</v>
      </c>
      <c r="T847" s="53">
        <f t="shared" si="112"/>
        <v>4.6208019245238659E-2</v>
      </c>
      <c r="U847" s="49">
        <f t="shared" si="113"/>
        <v>35.208333333333336</v>
      </c>
      <c r="V847" s="49">
        <f t="shared" si="114"/>
        <v>1.0101994803367265</v>
      </c>
      <c r="W847" s="49">
        <f t="shared" si="115"/>
        <v>1.0101994803367265</v>
      </c>
    </row>
    <row r="848" spans="11:23">
      <c r="K848" s="51">
        <v>84.6</v>
      </c>
      <c r="L848" s="22">
        <f t="shared" si="109"/>
        <v>5.78502498197573</v>
      </c>
      <c r="M848" s="22">
        <f t="shared" si="116"/>
        <v>6.7920371089936538E-2</v>
      </c>
      <c r="Q848" s="55">
        <f t="shared" si="110"/>
        <v>0.14212188585391231</v>
      </c>
      <c r="R848" s="49">
        <f t="shared" si="111"/>
        <v>3.1736101022606089</v>
      </c>
      <c r="S848" s="52">
        <f>IF(K848=0,C876,(1/$C$59)*LN(1+$C$59/$C$58/(RodR+ABS(Calculations!K848-RodR))))</f>
        <v>4.4782402776156027E-2</v>
      </c>
      <c r="T848" s="53">
        <f t="shared" si="112"/>
        <v>4.6152760283102501E-2</v>
      </c>
      <c r="U848" s="49">
        <f t="shared" si="113"/>
        <v>35.25</v>
      </c>
      <c r="V848" s="49">
        <f t="shared" si="114"/>
        <v>1.0101994803367265</v>
      </c>
      <c r="W848" s="49">
        <f t="shared" si="115"/>
        <v>1.0101994803367265</v>
      </c>
    </row>
    <row r="849" spans="11:23">
      <c r="K849" s="51">
        <v>84.7</v>
      </c>
      <c r="L849" s="22">
        <f t="shared" si="109"/>
        <v>5.7783195540606975</v>
      </c>
      <c r="M849" s="22">
        <f t="shared" si="116"/>
        <v>6.7762068639726003E-2</v>
      </c>
      <c r="Q849" s="55">
        <f t="shared" si="110"/>
        <v>0.14195715224192082</v>
      </c>
      <c r="R849" s="49">
        <f t="shared" si="111"/>
        <v>3.1736101022606089</v>
      </c>
      <c r="S849" s="52">
        <f>IF(K849=0,C877,(1/$C$59)*LN(1+$C$59/$C$58/(RodR+ABS(Calculations!K849-RodR))))</f>
        <v>4.4730495450844031E-2</v>
      </c>
      <c r="T849" s="53">
        <f t="shared" si="112"/>
        <v>4.6097633334523699E-2</v>
      </c>
      <c r="U849" s="49">
        <f t="shared" si="113"/>
        <v>35.291666666666671</v>
      </c>
      <c r="V849" s="49">
        <f t="shared" si="114"/>
        <v>1.0101994803367265</v>
      </c>
      <c r="W849" s="49">
        <f t="shared" si="115"/>
        <v>1.0101994803367265</v>
      </c>
    </row>
    <row r="850" spans="11:23">
      <c r="K850" s="51">
        <v>84.8</v>
      </c>
      <c r="L850" s="22">
        <f t="shared" si="109"/>
        <v>5.7716296544453565</v>
      </c>
      <c r="M850" s="22">
        <f t="shared" si="116"/>
        <v>6.760431904969888E-2</v>
      </c>
      <c r="Q850" s="55">
        <f t="shared" si="110"/>
        <v>0.14179280011682749</v>
      </c>
      <c r="R850" s="49">
        <f t="shared" si="111"/>
        <v>3.1736101022606089</v>
      </c>
      <c r="S850" s="52">
        <f>IF(K850=0,C878,(1/$C$59)*LN(1+$C$59/$C$58/(RodR+ABS(Calculations!K850-RodR))))</f>
        <v>4.4678708331507513E-2</v>
      </c>
      <c r="T850" s="53">
        <f t="shared" si="112"/>
        <v>4.6042637926976035E-2</v>
      </c>
      <c r="U850" s="49">
        <f t="shared" si="113"/>
        <v>35.333333333333336</v>
      </c>
      <c r="V850" s="49">
        <f t="shared" si="114"/>
        <v>1.0101994803367265</v>
      </c>
      <c r="W850" s="49">
        <f t="shared" si="115"/>
        <v>1.0101994803367265</v>
      </c>
    </row>
    <row r="851" spans="11:23">
      <c r="K851" s="51">
        <v>84.9</v>
      </c>
      <c r="L851" s="22">
        <f t="shared" si="109"/>
        <v>5.7649552292457589</v>
      </c>
      <c r="M851" s="22">
        <f t="shared" si="116"/>
        <v>6.7447119748060835E-2</v>
      </c>
      <c r="Q851" s="55">
        <f t="shared" si="110"/>
        <v>0.14162882815485445</v>
      </c>
      <c r="R851" s="49">
        <f t="shared" si="111"/>
        <v>3.1736101022606089</v>
      </c>
      <c r="S851" s="52">
        <f>IF(K851=0,C879,(1/$C$59)*LN(1+$C$59/$C$58/(RodR+ABS(Calculations!K851-RodR))))</f>
        <v>4.4627041001025984E-2</v>
      </c>
      <c r="T851" s="53">
        <f t="shared" si="112"/>
        <v>4.5987773590184376E-2</v>
      </c>
      <c r="U851" s="49">
        <f t="shared" si="113"/>
        <v>35.375000000000007</v>
      </c>
      <c r="V851" s="49">
        <f t="shared" si="114"/>
        <v>1.0101994803367265</v>
      </c>
      <c r="W851" s="49">
        <f t="shared" si="115"/>
        <v>1.0101994803367265</v>
      </c>
    </row>
    <row r="852" spans="11:23">
      <c r="K852" s="51">
        <v>85</v>
      </c>
      <c r="L852" s="22">
        <f t="shared" si="109"/>
        <v>5.758296224827081</v>
      </c>
      <c r="M852" s="22">
        <f t="shared" si="116"/>
        <v>6.729046817797979E-2</v>
      </c>
      <c r="Q852" s="55">
        <f t="shared" si="110"/>
        <v>0.14146523503834402</v>
      </c>
      <c r="R852" s="49">
        <f t="shared" si="111"/>
        <v>3.1736101022606089</v>
      </c>
      <c r="S852" s="52">
        <f>IF(K852=0,C880,(1/$C$59)*LN(1+$C$59/$C$58/(RodR+ABS(Calculations!K852-RodR))))</f>
        <v>4.4575493044207375E-2</v>
      </c>
      <c r="T852" s="53">
        <f t="shared" si="112"/>
        <v>4.5933039856113085E-2</v>
      </c>
      <c r="U852" s="49">
        <f t="shared" si="113"/>
        <v>35.416666666666671</v>
      </c>
      <c r="V852" s="49">
        <f t="shared" si="114"/>
        <v>1.0101994803367265</v>
      </c>
      <c r="W852" s="49">
        <f t="shared" si="115"/>
        <v>1.0101994803367265</v>
      </c>
    </row>
    <row r="853" spans="11:23">
      <c r="K853" s="51">
        <v>85.1</v>
      </c>
      <c r="L853" s="22">
        <f t="shared" si="109"/>
        <v>5.7516525878020381</v>
      </c>
      <c r="M853" s="22">
        <f t="shared" si="116"/>
        <v>6.7134361797515751E-2</v>
      </c>
      <c r="Q853" s="55">
        <f t="shared" si="110"/>
        <v>0.14130201945571996</v>
      </c>
      <c r="R853" s="49">
        <f t="shared" si="111"/>
        <v>3.1736101022606089</v>
      </c>
      <c r="S853" s="52">
        <f>IF(K853=0,C881,(1/$C$59)*LN(1+$C$59/$C$58/(RodR+ABS(Calculations!K853-RodR))))</f>
        <v>4.4524064047775896E-2</v>
      </c>
      <c r="T853" s="53">
        <f t="shared" si="112"/>
        <v>4.5878436258953652E-2</v>
      </c>
      <c r="U853" s="49">
        <f t="shared" si="113"/>
        <v>35.458333333333336</v>
      </c>
      <c r="V853" s="49">
        <f t="shared" si="114"/>
        <v>1.0101994803367265</v>
      </c>
      <c r="W853" s="49">
        <f t="shared" si="115"/>
        <v>1.0101994803367265</v>
      </c>
    </row>
    <row r="854" spans="11:23">
      <c r="K854" s="51">
        <v>85.2</v>
      </c>
      <c r="L854" s="22">
        <f t="shared" si="109"/>
        <v>5.7450242650295626</v>
      </c>
      <c r="M854" s="22">
        <f t="shared" si="116"/>
        <v>6.6978798079345481E-2</v>
      </c>
      <c r="Q854" s="55">
        <f t="shared" si="110"/>
        <v>0.14113918010145482</v>
      </c>
      <c r="R854" s="49">
        <f t="shared" si="111"/>
        <v>3.1736101022606089</v>
      </c>
      <c r="S854" s="52">
        <f>IF(K854=0,C882,(1/$C$59)*LN(1+$C$59/$C$58/(RodR+ABS(Calculations!K854-RodR))))</f>
        <v>4.4472753600361715E-2</v>
      </c>
      <c r="T854" s="53">
        <f t="shared" si="112"/>
        <v>4.5823962335109165E-2</v>
      </c>
      <c r="U854" s="49">
        <f t="shared" si="113"/>
        <v>35.5</v>
      </c>
      <c r="V854" s="49">
        <f t="shared" si="114"/>
        <v>1.0101994803367265</v>
      </c>
      <c r="W854" s="49">
        <f t="shared" si="115"/>
        <v>1.0101994803367265</v>
      </c>
    </row>
    <row r="855" spans="11:23">
      <c r="K855" s="51">
        <v>85.3</v>
      </c>
      <c r="L855" s="22">
        <f t="shared" si="109"/>
        <v>5.7384112036133645</v>
      </c>
      <c r="M855" s="22">
        <f t="shared" si="116"/>
        <v>6.6823774510878842E-2</v>
      </c>
      <c r="Q855" s="55">
        <f t="shared" si="110"/>
        <v>0.14097671567603468</v>
      </c>
      <c r="R855" s="49">
        <f t="shared" si="111"/>
        <v>3.1736101022606089</v>
      </c>
      <c r="S855" s="52">
        <f>IF(K855=0,C883,(1/$C$59)*LN(1+$C$59/$C$58/(RodR+ABS(Calculations!K855-RodR))))</f>
        <v>4.4421561292489871E-2</v>
      </c>
      <c r="T855" s="53">
        <f t="shared" si="112"/>
        <v>4.5769617623181783E-2</v>
      </c>
      <c r="U855" s="49">
        <f t="shared" si="113"/>
        <v>35.541666666666664</v>
      </c>
      <c r="V855" s="49">
        <f t="shared" si="114"/>
        <v>1.0101994803367265</v>
      </c>
      <c r="W855" s="49">
        <f t="shared" si="115"/>
        <v>1.0101994803367265</v>
      </c>
    </row>
    <row r="856" spans="11:23">
      <c r="K856" s="51">
        <v>85.4</v>
      </c>
      <c r="L856" s="22">
        <f t="shared" si="109"/>
        <v>5.7318133509004348</v>
      </c>
      <c r="M856" s="22">
        <f t="shared" si="116"/>
        <v>6.6669288594004783E-2</v>
      </c>
      <c r="Q856" s="55">
        <f t="shared" si="110"/>
        <v>0.14081462488592236</v>
      </c>
      <c r="R856" s="49">
        <f t="shared" si="111"/>
        <v>3.1736101022606089</v>
      </c>
      <c r="S856" s="52">
        <f>IF(K856=0,C884,(1/$C$59)*LN(1+$C$59/$C$58/(RodR+ABS(Calculations!K856-RodR))))</f>
        <v>4.4370486716568631E-2</v>
      </c>
      <c r="T856" s="53">
        <f t="shared" si="112"/>
        <v>4.5715401663961083E-2</v>
      </c>
      <c r="U856" s="49">
        <f t="shared" si="113"/>
        <v>35.583333333333336</v>
      </c>
      <c r="V856" s="49">
        <f t="shared" si="114"/>
        <v>1.0101994803367265</v>
      </c>
      <c r="W856" s="49">
        <f t="shared" si="115"/>
        <v>1.0101994803367265</v>
      </c>
    </row>
    <row r="857" spans="11:23">
      <c r="K857" s="51">
        <v>85.5</v>
      </c>
      <c r="L857" s="22">
        <f t="shared" si="109"/>
        <v>5.7252306544798381</v>
      </c>
      <c r="M857" s="22">
        <f t="shared" si="116"/>
        <v>6.6515337845030054E-2</v>
      </c>
      <c r="Q857" s="55">
        <f t="shared" si="110"/>
        <v>0.14065290644352776</v>
      </c>
      <c r="R857" s="49">
        <f t="shared" si="111"/>
        <v>3.1736101022606089</v>
      </c>
      <c r="S857" s="52">
        <f>IF(K857=0,C885,(1/$C$59)*LN(1+$C$59/$C$58/(RodR+ABS(Calculations!K857-RodR))))</f>
        <v>4.4319529466880211E-2</v>
      </c>
      <c r="T857" s="53">
        <f t="shared" si="112"/>
        <v>4.5661314000409688E-2</v>
      </c>
      <c r="U857" s="49">
        <f t="shared" si="113"/>
        <v>35.625</v>
      </c>
      <c r="V857" s="49">
        <f t="shared" si="114"/>
        <v>1.0101994803367265</v>
      </c>
      <c r="W857" s="49">
        <f t="shared" si="115"/>
        <v>1.0101994803367265</v>
      </c>
    </row>
    <row r="858" spans="11:23">
      <c r="K858" s="51">
        <v>85.6</v>
      </c>
      <c r="L858" s="22">
        <f t="shared" si="109"/>
        <v>5.7186630621811112</v>
      </c>
      <c r="M858" s="22">
        <f t="shared" si="116"/>
        <v>6.6361919794618807E-2</v>
      </c>
      <c r="Q858" s="55">
        <f t="shared" si="110"/>
        <v>0.14049155906716848</v>
      </c>
      <c r="R858" s="49">
        <f t="shared" si="111"/>
        <v>3.1736101022606089</v>
      </c>
      <c r="S858" s="52">
        <f>IF(K858=0,C886,(1/$C$59)*LN(1+$C$59/$C$58/(RodR+ABS(Calculations!K858-RodR))))</f>
        <v>4.4268689139568308E-2</v>
      </c>
      <c r="T858" s="53">
        <f t="shared" si="112"/>
        <v>4.5607354177650723E-2</v>
      </c>
      <c r="U858" s="49">
        <f t="shared" si="113"/>
        <v>35.666666666666664</v>
      </c>
      <c r="V858" s="49">
        <f t="shared" si="114"/>
        <v>1.0101994803367265</v>
      </c>
      <c r="W858" s="49">
        <f t="shared" si="115"/>
        <v>1.0101994803367265</v>
      </c>
    </row>
    <row r="859" spans="11:23">
      <c r="K859" s="51">
        <v>85.7</v>
      </c>
      <c r="L859" s="22">
        <f t="shared" si="109"/>
        <v>5.7121105220730275</v>
      </c>
      <c r="M859" s="22">
        <f t="shared" si="116"/>
        <v>6.6209031987670031E-2</v>
      </c>
      <c r="Q859" s="55">
        <f t="shared" si="110"/>
        <v>0.1403305814810395</v>
      </c>
      <c r="R859" s="49">
        <f t="shared" si="111"/>
        <v>3.1736101022606089</v>
      </c>
      <c r="S859" s="52">
        <f>IF(K859=0,C887,(1/$C$59)*LN(1+$C$59/$C$58/(RodR+ABS(Calculations!K859-RodR))))</f>
        <v>4.4217965332628596E-2</v>
      </c>
      <c r="T859" s="53">
        <f t="shared" si="112"/>
        <v>4.5553521742955558E-2</v>
      </c>
      <c r="U859" s="49">
        <f t="shared" si="113"/>
        <v>35.708333333333336</v>
      </c>
      <c r="V859" s="49">
        <f t="shared" si="114"/>
        <v>1.0101994803367265</v>
      </c>
      <c r="W859" s="49">
        <f t="shared" si="115"/>
        <v>1.0101994803367265</v>
      </c>
    </row>
    <row r="860" spans="11:23">
      <c r="K860" s="51">
        <v>85.8</v>
      </c>
      <c r="L860" s="22">
        <f t="shared" si="109"/>
        <v>5.7055729824621872</v>
      </c>
      <c r="M860" s="22">
        <f t="shared" si="116"/>
        <v>6.6056671983169224E-2</v>
      </c>
      <c r="Q860" s="55">
        <f t="shared" si="110"/>
        <v>0.14016997241517856</v>
      </c>
      <c r="R860" s="49">
        <f t="shared" si="111"/>
        <v>3.1736101022606089</v>
      </c>
      <c r="S860" s="52">
        <f>IF(K860=0,C888,(1/$C$59)*LN(1+$C$59/$C$58/(RodR+ABS(Calculations!K860-RodR))))</f>
        <v>4.4167357645897784E-2</v>
      </c>
      <c r="T860" s="53">
        <f t="shared" si="112"/>
        <v>4.5499816245730712E-2</v>
      </c>
      <c r="U860" s="49">
        <f t="shared" si="113"/>
        <v>35.75</v>
      </c>
      <c r="V860" s="49">
        <f t="shared" si="114"/>
        <v>1.0101994803367265</v>
      </c>
      <c r="W860" s="49">
        <f t="shared" si="115"/>
        <v>1.0101994803367265</v>
      </c>
    </row>
    <row r="861" spans="11:23">
      <c r="K861" s="51">
        <v>85.9</v>
      </c>
      <c r="L861" s="22">
        <f t="shared" si="109"/>
        <v>5.6990503918916158</v>
      </c>
      <c r="M861" s="22">
        <f t="shared" si="116"/>
        <v>6.5904837354143098E-2</v>
      </c>
      <c r="Q861" s="55">
        <f t="shared" si="110"/>
        <v>0.1400097306054317</v>
      </c>
      <c r="R861" s="49">
        <f t="shared" si="111"/>
        <v>3.1736101022606089</v>
      </c>
      <c r="S861" s="52">
        <f>IF(K861=0,C889,(1/$C$59)*LN(1+$C$59/$C$58/(RodR+ABS(Calculations!K861-RodR))))</f>
        <v>4.4116865681042776E-2</v>
      </c>
      <c r="T861" s="53">
        <f t="shared" si="112"/>
        <v>4.5446237237505668E-2</v>
      </c>
      <c r="U861" s="49">
        <f t="shared" si="113"/>
        <v>35.791666666666671</v>
      </c>
      <c r="V861" s="49">
        <f t="shared" si="114"/>
        <v>1.0101994803367265</v>
      </c>
      <c r="W861" s="49">
        <f t="shared" si="115"/>
        <v>1.0101994803367265</v>
      </c>
    </row>
    <row r="862" spans="11:23">
      <c r="K862" s="51">
        <v>86</v>
      </c>
      <c r="L862" s="22">
        <f t="shared" si="109"/>
        <v>5.6925426991394588</v>
      </c>
      <c r="M862" s="22">
        <f t="shared" si="116"/>
        <v>6.5753525687622272E-2</v>
      </c>
      <c r="Q862" s="55">
        <f t="shared" si="110"/>
        <v>0.13984985479342121</v>
      </c>
      <c r="R862" s="49">
        <f t="shared" si="111"/>
        <v>3.1736101022606089</v>
      </c>
      <c r="S862" s="52">
        <f>IF(K862=0,C890,(1/$C$59)*LN(1+$C$59/$C$58/(RodR+ABS(Calculations!K862-RodR))))</f>
        <v>4.4066489041550541E-2</v>
      </c>
      <c r="T862" s="53">
        <f t="shared" si="112"/>
        <v>4.5392784271920048E-2</v>
      </c>
      <c r="U862" s="49">
        <f t="shared" si="113"/>
        <v>35.833333333333336</v>
      </c>
      <c r="V862" s="49">
        <f t="shared" si="114"/>
        <v>1.0101994803367265</v>
      </c>
      <c r="W862" s="49">
        <f t="shared" si="115"/>
        <v>1.0101994803367265</v>
      </c>
    </row>
    <row r="863" spans="11:23">
      <c r="K863" s="51">
        <v>86.1</v>
      </c>
      <c r="L863" s="22">
        <f t="shared" si="109"/>
        <v>5.6860498532177015</v>
      </c>
      <c r="M863" s="22">
        <f t="shared" si="116"/>
        <v>6.5602734584336631E-2</v>
      </c>
      <c r="Q863" s="55">
        <f t="shared" si="110"/>
        <v>0.13969034372651415</v>
      </c>
      <c r="R863" s="49">
        <f t="shared" si="111"/>
        <v>3.1736101022606089</v>
      </c>
      <c r="S863" s="52">
        <f>IF(K863=0,C891,(1/$C$59)*LN(1+$C$59/$C$58/(RodR+ABS(Calculations!K863-RodR))))</f>
        <v>4.401622733271824E-2</v>
      </c>
      <c r="T863" s="53">
        <f t="shared" si="112"/>
        <v>4.5339456904709981E-2</v>
      </c>
      <c r="U863" s="49">
        <f t="shared" si="113"/>
        <v>35.875</v>
      </c>
      <c r="V863" s="49">
        <f t="shared" si="114"/>
        <v>1.0101994803367265</v>
      </c>
      <c r="W863" s="49">
        <f t="shared" si="115"/>
        <v>1.0101994803367265</v>
      </c>
    </row>
    <row r="864" spans="11:23">
      <c r="K864" s="51">
        <v>86.2</v>
      </c>
      <c r="L864" s="22">
        <f t="shared" si="109"/>
        <v>5.6795718033706333</v>
      </c>
      <c r="M864" s="22">
        <f t="shared" si="116"/>
        <v>6.5452461658929373E-2</v>
      </c>
      <c r="Q864" s="55">
        <f t="shared" si="110"/>
        <v>0.13953119615778461</v>
      </c>
      <c r="R864" s="49">
        <f t="shared" si="111"/>
        <v>3.1736101022606089</v>
      </c>
      <c r="S864" s="52">
        <f>IF(K864=0,C892,(1/$C$59)*LN(1+$C$59/$C$58/(RodR+ABS(Calculations!K864-RodR))))</f>
        <v>4.3966080161641309E-2</v>
      </c>
      <c r="T864" s="53">
        <f t="shared" si="112"/>
        <v>4.5286254693699464E-2</v>
      </c>
      <c r="U864" s="49">
        <f t="shared" si="113"/>
        <v>35.916666666666671</v>
      </c>
      <c r="V864" s="49">
        <f t="shared" si="114"/>
        <v>1.0101994803367265</v>
      </c>
      <c r="W864" s="49">
        <f t="shared" si="115"/>
        <v>1.0101994803367265</v>
      </c>
    </row>
    <row r="865" spans="11:23">
      <c r="K865" s="51">
        <v>86.3</v>
      </c>
      <c r="L865" s="22">
        <f t="shared" si="109"/>
        <v>5.6731084990737655</v>
      </c>
      <c r="M865" s="22">
        <f t="shared" si="116"/>
        <v>6.5302704539599077E-2</v>
      </c>
      <c r="Q865" s="55">
        <f t="shared" si="110"/>
        <v>0.13937241084598725</v>
      </c>
      <c r="R865" s="49">
        <f t="shared" si="111"/>
        <v>3.1736101022606089</v>
      </c>
      <c r="S865" s="52">
        <f>IF(K865=0,C893,(1/$C$59)*LN(1+$C$59/$C$58/(RodR+ABS(Calculations!K865-RodR))))</f>
        <v>4.3916047137205122E-2</v>
      </c>
      <c r="T865" s="53">
        <f t="shared" si="112"/>
        <v>4.5233177198783954E-2</v>
      </c>
      <c r="U865" s="49">
        <f t="shared" si="113"/>
        <v>35.958333333333336</v>
      </c>
      <c r="V865" s="49">
        <f t="shared" si="114"/>
        <v>1.0101994803367265</v>
      </c>
      <c r="W865" s="49">
        <f t="shared" si="115"/>
        <v>1.0101994803367265</v>
      </c>
    </row>
    <row r="866" spans="11:23">
      <c r="K866" s="51">
        <v>86.4</v>
      </c>
      <c r="L866" s="22">
        <f t="shared" si="109"/>
        <v>5.666659890032399</v>
      </c>
      <c r="M866" s="22">
        <f t="shared" si="116"/>
        <v>6.5153460868035751E-2</v>
      </c>
      <c r="Q866" s="55">
        <f t="shared" si="110"/>
        <v>0.13921398655552195</v>
      </c>
      <c r="R866" s="49">
        <f t="shared" si="111"/>
        <v>3.1736101022606089</v>
      </c>
      <c r="S866" s="52">
        <f>IF(K866=0,C894,(1/$C$59)*LN(1+$C$59/$C$58/(RodR+ABS(Calculations!K866-RodR))))</f>
        <v>4.386612787007383E-2</v>
      </c>
      <c r="T866" s="53">
        <f t="shared" si="112"/>
        <v>4.5180223981920856E-2</v>
      </c>
      <c r="U866" s="49">
        <f t="shared" si="113"/>
        <v>36.000000000000007</v>
      </c>
      <c r="V866" s="49">
        <f t="shared" si="114"/>
        <v>1.0101994803367265</v>
      </c>
      <c r="W866" s="49">
        <f t="shared" si="115"/>
        <v>1.0101994803367265</v>
      </c>
    </row>
    <row r="867" spans="11:23">
      <c r="K867" s="51">
        <v>86.5</v>
      </c>
      <c r="L867" s="22">
        <f t="shared" si="109"/>
        <v>5.6602259261802672</v>
      </c>
      <c r="M867" s="22">
        <f t="shared" si="116"/>
        <v>6.5004728299570935E-2</v>
      </c>
      <c r="Q867" s="55">
        <f t="shared" si="110"/>
        <v>0.13905592205640052</v>
      </c>
      <c r="R867" s="49">
        <f t="shared" si="111"/>
        <v>3.1736101022606089</v>
      </c>
      <c r="S867" s="52">
        <f>IF(K867=0,C895,(1/$C$59)*LN(1+$C$59/$C$58/(RodR+ABS(Calculations!K867-RodR))))</f>
        <v>4.3816321972679935E-2</v>
      </c>
      <c r="T867" s="53">
        <f t="shared" si="112"/>
        <v>4.5127394607116303E-2</v>
      </c>
      <c r="U867" s="49">
        <f t="shared" si="113"/>
        <v>36.041666666666671</v>
      </c>
      <c r="V867" s="49">
        <f t="shared" si="114"/>
        <v>1.0101994803367265</v>
      </c>
      <c r="W867" s="49">
        <f t="shared" si="115"/>
        <v>1.0101994803367265</v>
      </c>
    </row>
    <row r="868" spans="11:23">
      <c r="K868" s="51">
        <v>86.6</v>
      </c>
      <c r="L868" s="22">
        <f t="shared" si="109"/>
        <v>5.6538065576783652</v>
      </c>
      <c r="M868" s="22">
        <f t="shared" si="116"/>
        <v>6.4856504502746049E-2</v>
      </c>
      <c r="Q868" s="55">
        <f t="shared" si="110"/>
        <v>0.13889821612421804</v>
      </c>
      <c r="R868" s="49">
        <f t="shared" si="111"/>
        <v>3.1736101022606089</v>
      </c>
      <c r="S868" s="52">
        <f>IF(K868=0,C896,(1/$C$59)*LN(1+$C$59/$C$58/(RodR+ABS(Calculations!K868-RodR))))</f>
        <v>4.3766629059215183E-2</v>
      </c>
      <c r="T868" s="53">
        <f t="shared" si="112"/>
        <v>4.5074688640413814E-2</v>
      </c>
      <c r="U868" s="49">
        <f t="shared" si="113"/>
        <v>36.083333333333336</v>
      </c>
      <c r="V868" s="49">
        <f t="shared" si="114"/>
        <v>1.0101994803367265</v>
      </c>
      <c r="W868" s="49">
        <f t="shared" si="115"/>
        <v>1.0101994803367265</v>
      </c>
    </row>
    <row r="869" spans="11:23">
      <c r="K869" s="51">
        <v>86.7</v>
      </c>
      <c r="L869" s="22">
        <f t="shared" si="109"/>
        <v>5.6474017349135739</v>
      </c>
      <c r="M869" s="22">
        <f t="shared" si="116"/>
        <v>6.4708787159453607E-2</v>
      </c>
      <c r="Q869" s="55">
        <f t="shared" si="110"/>
        <v>0.13874086754011886</v>
      </c>
      <c r="R869" s="49">
        <f t="shared" si="111"/>
        <v>3.1736101022606089</v>
      </c>
      <c r="S869" s="52">
        <f>IF(K869=0,C897,(1/$C$59)*LN(1+$C$59/$C$58/(RodR+ABS(Calculations!K869-RodR))))</f>
        <v>4.3717048745619921E-2</v>
      </c>
      <c r="T869" s="53">
        <f t="shared" si="112"/>
        <v>4.5022105649881801E-2</v>
      </c>
      <c r="U869" s="49">
        <f t="shared" si="113"/>
        <v>36.125</v>
      </c>
      <c r="V869" s="49">
        <f t="shared" si="114"/>
        <v>1.0101994803367265</v>
      </c>
      <c r="W869" s="49">
        <f t="shared" si="115"/>
        <v>1.0101994803367265</v>
      </c>
    </row>
    <row r="870" spans="11:23">
      <c r="K870" s="51">
        <v>86.8</v>
      </c>
      <c r="L870" s="22">
        <f t="shared" si="109"/>
        <v>5.6410114084974374</v>
      </c>
      <c r="M870" s="22">
        <f t="shared" si="116"/>
        <v>6.4561573964749819E-2</v>
      </c>
      <c r="Q870" s="55">
        <f t="shared" si="110"/>
        <v>0.13858387509076678</v>
      </c>
      <c r="R870" s="49">
        <f t="shared" si="111"/>
        <v>3.1736101022606089</v>
      </c>
      <c r="S870" s="52">
        <f>IF(K870=0,C898,(1/$C$59)*LN(1+$C$59/$C$58/(RodR+ABS(Calculations!K870-RodR))))</f>
        <v>4.3667580649573635E-2</v>
      </c>
      <c r="T870" s="53">
        <f t="shared" si="112"/>
        <v>4.4969645205602204E-2</v>
      </c>
      <c r="U870" s="49">
        <f t="shared" si="113"/>
        <v>36.166666666666664</v>
      </c>
      <c r="V870" s="49">
        <f t="shared" si="114"/>
        <v>1.0101994803367265</v>
      </c>
      <c r="W870" s="49">
        <f t="shared" si="115"/>
        <v>1.0101994803367265</v>
      </c>
    </row>
    <row r="871" spans="11:23">
      <c r="K871" s="51">
        <v>86.9</v>
      </c>
      <c r="L871" s="22">
        <f t="shared" si="109"/>
        <v>5.6346355292647603</v>
      </c>
      <c r="M871" s="22">
        <f t="shared" si="116"/>
        <v>6.4414862626855474E-2</v>
      </c>
      <c r="Q871" s="55">
        <f t="shared" si="110"/>
        <v>0.13842723756831041</v>
      </c>
      <c r="R871" s="49">
        <f t="shared" si="111"/>
        <v>3.1736101022606089</v>
      </c>
      <c r="S871" s="52">
        <f>IF(K871=0,C899,(1/$C$59)*LN(1+$C$59/$C$58/(RodR+ABS(Calculations!K871-RodR))))</f>
        <v>4.3618224390484094E-2</v>
      </c>
      <c r="T871" s="53">
        <f t="shared" si="112"/>
        <v>4.4917306879659148E-2</v>
      </c>
      <c r="U871" s="49">
        <f t="shared" si="113"/>
        <v>36.208333333333336</v>
      </c>
      <c r="V871" s="49">
        <f t="shared" si="114"/>
        <v>1.0101994803367265</v>
      </c>
      <c r="W871" s="49">
        <f t="shared" si="115"/>
        <v>1.0101994803367265</v>
      </c>
    </row>
    <row r="872" spans="11:23">
      <c r="K872" s="51">
        <v>87</v>
      </c>
      <c r="L872" s="22">
        <f t="shared" si="109"/>
        <v>5.6282740482725835</v>
      </c>
      <c r="M872" s="22">
        <f t="shared" si="116"/>
        <v>6.4268650866875277E-2</v>
      </c>
      <c r="Q872" s="55">
        <f t="shared" si="110"/>
        <v>0.13827095377035814</v>
      </c>
      <c r="R872" s="49">
        <f t="shared" si="111"/>
        <v>3.1736101022606089</v>
      </c>
      <c r="S872" s="52">
        <f>IF(K872=0,C900,(1/$C$59)*LN(1+$C$59/$C$58/(RodR+ABS(Calculations!K872-RodR))))</f>
        <v>4.356897958947941E-2</v>
      </c>
      <c r="T872" s="53">
        <f t="shared" si="112"/>
        <v>4.4865090246126012E-2</v>
      </c>
      <c r="U872" s="49">
        <f t="shared" si="113"/>
        <v>36.25</v>
      </c>
      <c r="V872" s="49">
        <f t="shared" si="114"/>
        <v>1.0101994803367265</v>
      </c>
      <c r="W872" s="49">
        <f t="shared" si="115"/>
        <v>1.0101994803367265</v>
      </c>
    </row>
    <row r="873" spans="11:23">
      <c r="K873" s="51">
        <v>87.1</v>
      </c>
      <c r="L873" s="22">
        <f t="shared" si="109"/>
        <v>5.6219269167987083</v>
      </c>
      <c r="M873" s="22">
        <f t="shared" si="116"/>
        <v>6.4122936418993248E-2</v>
      </c>
      <c r="Q873" s="55">
        <f t="shared" si="110"/>
        <v>0.13811502249994176</v>
      </c>
      <c r="R873" s="49">
        <f t="shared" si="111"/>
        <v>3.1736101022606089</v>
      </c>
      <c r="S873" s="52">
        <f>IF(K873=0,C901,(1/$C$59)*LN(1+$C$59/$C$58/(RodR+ABS(Calculations!K873-RodR))))</f>
        <v>4.3519845869396626E-2</v>
      </c>
      <c r="T873" s="53">
        <f t="shared" si="112"/>
        <v>4.4812994881055418E-2</v>
      </c>
      <c r="U873" s="49">
        <f t="shared" si="113"/>
        <v>36.291666666666664</v>
      </c>
      <c r="V873" s="49">
        <f t="shared" si="114"/>
        <v>1.0101994803367265</v>
      </c>
      <c r="W873" s="49">
        <f t="shared" si="115"/>
        <v>1.0101994803367265</v>
      </c>
    </row>
    <row r="874" spans="11:23">
      <c r="K874" s="51">
        <v>87.2</v>
      </c>
      <c r="L874" s="22">
        <f t="shared" si="109"/>
        <v>5.6155940863405815</v>
      </c>
      <c r="M874" s="22">
        <f t="shared" si="116"/>
        <v>6.3977717030051728E-2</v>
      </c>
      <c r="Q874" s="55">
        <f t="shared" si="110"/>
        <v>0.13795944256548923</v>
      </c>
      <c r="R874" s="49">
        <f t="shared" si="111"/>
        <v>3.1736101022606089</v>
      </c>
      <c r="S874" s="52">
        <f>IF(K874=0,C902,(1/$C$59)*LN(1+$C$59/$C$58/(RodR+ABS(Calculations!K874-RodR))))</f>
        <v>4.3470822854773085E-2</v>
      </c>
      <c r="T874" s="53">
        <f t="shared" si="112"/>
        <v>4.4761020362466826E-2</v>
      </c>
      <c r="U874" s="49">
        <f t="shared" si="113"/>
        <v>36.333333333333336</v>
      </c>
      <c r="V874" s="49">
        <f t="shared" si="114"/>
        <v>1.0101994803367265</v>
      </c>
      <c r="W874" s="49">
        <f t="shared" si="115"/>
        <v>1.0101994803367265</v>
      </c>
    </row>
    <row r="875" spans="11:23">
      <c r="K875" s="51">
        <v>87.3</v>
      </c>
      <c r="L875" s="22">
        <f t="shared" si="109"/>
        <v>5.6092755086140054</v>
      </c>
      <c r="M875" s="22">
        <f t="shared" si="116"/>
        <v>6.3832990459760097E-2</v>
      </c>
      <c r="Q875" s="55">
        <f t="shared" si="110"/>
        <v>0.1378042127807928</v>
      </c>
      <c r="R875" s="49">
        <f t="shared" si="111"/>
        <v>3.1736101022606089</v>
      </c>
      <c r="S875" s="52">
        <f>IF(K875=0,C903,(1/$C$59)*LN(1+$C$59/$C$58/(RodR+ABS(Calculations!K875-RodR))))</f>
        <v>4.3421910171836435E-2</v>
      </c>
      <c r="T875" s="53">
        <f t="shared" si="112"/>
        <v>4.4709166270335346E-2</v>
      </c>
      <c r="U875" s="49">
        <f t="shared" si="113"/>
        <v>36.375</v>
      </c>
      <c r="V875" s="49">
        <f t="shared" si="114"/>
        <v>1.0101994803367265</v>
      </c>
      <c r="W875" s="49">
        <f t="shared" si="115"/>
        <v>1.0101994803367265</v>
      </c>
    </row>
    <row r="876" spans="11:23">
      <c r="K876" s="51">
        <v>87.4</v>
      </c>
      <c r="L876" s="22">
        <f t="shared" si="109"/>
        <v>5.6029711355518925</v>
      </c>
      <c r="M876" s="22">
        <f t="shared" si="116"/>
        <v>6.3688754480506482E-2</v>
      </c>
      <c r="Q876" s="55">
        <f t="shared" si="110"/>
        <v>0.13764933196497858</v>
      </c>
      <c r="R876" s="49">
        <f t="shared" si="111"/>
        <v>3.1736101022606089</v>
      </c>
      <c r="S876" s="52">
        <f>IF(K876=0,C904,(1/$C$59)*LN(1+$C$59/$C$58/(RodR+ABS(Calculations!K876-RodR))))</f>
        <v>4.3373107448494999E-2</v>
      </c>
      <c r="T876" s="53">
        <f t="shared" si="112"/>
        <v>4.4657432186580005E-2</v>
      </c>
      <c r="U876" s="49">
        <f t="shared" si="113"/>
        <v>36.416666666666671</v>
      </c>
      <c r="V876" s="49">
        <f t="shared" si="114"/>
        <v>1.0101994803367265</v>
      </c>
      <c r="W876" s="49">
        <f t="shared" si="115"/>
        <v>1.0101994803367265</v>
      </c>
    </row>
    <row r="877" spans="11:23">
      <c r="K877" s="51">
        <v>87.5</v>
      </c>
      <c r="L877" s="22">
        <f t="shared" si="109"/>
        <v>5.5966809193031173</v>
      </c>
      <c r="M877" s="22">
        <f t="shared" si="116"/>
        <v>6.3545006877149923E-2</v>
      </c>
      <c r="Q877" s="55">
        <f t="shared" si="110"/>
        <v>0.13749479894247821</v>
      </c>
      <c r="R877" s="49">
        <f t="shared" si="111"/>
        <v>3.1736101022606089</v>
      </c>
      <c r="S877" s="52">
        <f>IF(K877=0,C905,(1/$C$59)*LN(1+$C$59/$C$58/(RodR+ABS(Calculations!K877-RodR))))</f>
        <v>4.332441431432886E-2</v>
      </c>
      <c r="T877" s="53">
        <f t="shared" si="112"/>
        <v>4.4605817695052868E-2</v>
      </c>
      <c r="U877" s="49">
        <f t="shared" si="113"/>
        <v>36.458333333333336</v>
      </c>
      <c r="V877" s="49">
        <f t="shared" si="114"/>
        <v>1.0101994803367265</v>
      </c>
      <c r="W877" s="49">
        <f t="shared" si="115"/>
        <v>1.0101994803367265</v>
      </c>
    </row>
    <row r="878" spans="11:23">
      <c r="K878" s="51">
        <v>87.6</v>
      </c>
      <c r="L878" s="22">
        <f t="shared" si="109"/>
        <v>5.5904048122312178</v>
      </c>
      <c r="M878" s="22">
        <f t="shared" si="116"/>
        <v>6.3401745447147384E-2</v>
      </c>
      <c r="Q878" s="55">
        <f t="shared" si="110"/>
        <v>0.13734061254299704</v>
      </c>
      <c r="R878" s="49">
        <f t="shared" si="111"/>
        <v>3.1736101022606089</v>
      </c>
      <c r="S878" s="52">
        <f>IF(K878=0,C906,(1/$C$59)*LN(1+$C$59/$C$58/(RodR+ABS(Calculations!K878-RodR))))</f>
        <v>4.3275830400579869E-2</v>
      </c>
      <c r="T878" s="53">
        <f t="shared" si="112"/>
        <v>4.4554322381529052E-2</v>
      </c>
      <c r="U878" s="49">
        <f t="shared" si="113"/>
        <v>36.5</v>
      </c>
      <c r="V878" s="49">
        <f t="shared" si="114"/>
        <v>1.0101994803367265</v>
      </c>
      <c r="W878" s="49">
        <f t="shared" si="115"/>
        <v>1.0101994803367265</v>
      </c>
    </row>
    <row r="879" spans="11:23">
      <c r="K879" s="51">
        <v>87.7</v>
      </c>
      <c r="L879" s="22">
        <f t="shared" si="109"/>
        <v>5.5841427669133266</v>
      </c>
      <c r="M879" s="22">
        <f t="shared" si="116"/>
        <v>6.3258968000247329E-2</v>
      </c>
      <c r="Q879" s="55">
        <f t="shared" si="110"/>
        <v>0.13718677160148784</v>
      </c>
      <c r="R879" s="49">
        <f t="shared" si="111"/>
        <v>3.1736101022606089</v>
      </c>
      <c r="S879" s="52">
        <f>IF(K879=0,C907,(1/$C$59)*LN(1+$C$59/$C$58/(RodR+ABS(Calculations!K879-RodR))))</f>
        <v>4.3227355340143298E-2</v>
      </c>
      <c r="T879" s="53">
        <f t="shared" si="112"/>
        <v>4.4502945833693852E-2</v>
      </c>
      <c r="U879" s="49">
        <f t="shared" si="113"/>
        <v>36.541666666666671</v>
      </c>
      <c r="V879" s="49">
        <f t="shared" si="114"/>
        <v>1.0101994803367265</v>
      </c>
      <c r="W879" s="49">
        <f t="shared" si="115"/>
        <v>1.0101994803367265</v>
      </c>
    </row>
    <row r="880" spans="11:23">
      <c r="K880" s="51">
        <v>87.8</v>
      </c>
      <c r="L880" s="22">
        <f t="shared" si="109"/>
        <v>5.577894736138802</v>
      </c>
      <c r="M880" s="22">
        <f t="shared" si="116"/>
        <v>6.3116672358635384E-2</v>
      </c>
      <c r="Q880" s="55">
        <f t="shared" si="110"/>
        <v>0.13703327495811718</v>
      </c>
      <c r="R880" s="49">
        <f t="shared" si="111"/>
        <v>3.1736101022606089</v>
      </c>
      <c r="S880" s="52">
        <f>IF(K880=0,C908,(1/$C$59)*LN(1+$C$59/$C$58/(RodR+ABS(Calculations!K880-RodR))))</f>
        <v>4.317898876755729E-2</v>
      </c>
      <c r="T880" s="53">
        <f t="shared" si="112"/>
        <v>4.4451687641132089E-2</v>
      </c>
      <c r="U880" s="49">
        <f t="shared" si="113"/>
        <v>36.583333333333336</v>
      </c>
      <c r="V880" s="49">
        <f t="shared" si="114"/>
        <v>1.0101994803367265</v>
      </c>
      <c r="W880" s="49">
        <f t="shared" si="115"/>
        <v>1.0101994803367265</v>
      </c>
    </row>
    <row r="881" spans="11:23">
      <c r="K881" s="51">
        <v>87.9</v>
      </c>
      <c r="L881" s="22">
        <f t="shared" si="109"/>
        <v>5.5716606729081519</v>
      </c>
      <c r="M881" s="22">
        <f t="shared" si="116"/>
        <v>6.2974856356608377E-2</v>
      </c>
      <c r="Q881" s="55">
        <f t="shared" si="110"/>
        <v>0.13688012145823897</v>
      </c>
      <c r="R881" s="49">
        <f t="shared" si="111"/>
        <v>3.1736101022606089</v>
      </c>
      <c r="S881" s="52">
        <f>IF(K881=0,C909,(1/$C$59)*LN(1+$C$59/$C$58/(RodR+ABS(Calculations!K881-RodR))))</f>
        <v>4.3130730318994524E-2</v>
      </c>
      <c r="T881" s="53">
        <f t="shared" si="112"/>
        <v>4.4400547395317701E-2</v>
      </c>
      <c r="U881" s="49">
        <f t="shared" si="113"/>
        <v>36.625000000000007</v>
      </c>
      <c r="V881" s="49">
        <f t="shared" si="114"/>
        <v>1.0101994803367265</v>
      </c>
      <c r="W881" s="49">
        <f t="shared" si="115"/>
        <v>1.0101994803367265</v>
      </c>
    </row>
    <row r="882" spans="11:23">
      <c r="K882" s="51">
        <v>88</v>
      </c>
      <c r="L882" s="22">
        <f t="shared" si="109"/>
        <v>5.5654405304318377</v>
      </c>
      <c r="M882" s="22">
        <f t="shared" si="116"/>
        <v>6.2833517840745756E-2</v>
      </c>
      <c r="Q882" s="55">
        <f t="shared" si="110"/>
        <v>0.13672730995236507</v>
      </c>
      <c r="R882" s="49">
        <f t="shared" si="111"/>
        <v>3.1736101022606089</v>
      </c>
      <c r="S882" s="52">
        <f>IF(K882=0,C910,(1/$C$59)*LN(1+$C$59/$C$58/(RodR+ABS(Calculations!K882-RodR))))</f>
        <v>4.3082579632252933E-2</v>
      </c>
      <c r="T882" s="53">
        <f t="shared" si="112"/>
        <v>4.4349524689602689E-2</v>
      </c>
      <c r="U882" s="49">
        <f t="shared" si="113"/>
        <v>36.666666666666671</v>
      </c>
      <c r="V882" s="49">
        <f t="shared" si="114"/>
        <v>1.0101994803367265</v>
      </c>
      <c r="W882" s="49">
        <f t="shared" si="115"/>
        <v>1.0101994803367265</v>
      </c>
    </row>
    <row r="883" spans="11:23">
      <c r="K883" s="51">
        <v>88.1</v>
      </c>
      <c r="L883" s="22">
        <f t="shared" si="109"/>
        <v>5.559234262129058</v>
      </c>
      <c r="M883" s="22">
        <f t="shared" si="116"/>
        <v>6.2692654669650238E-2</v>
      </c>
      <c r="Q883" s="55">
        <f t="shared" si="110"/>
        <v>0.13657483929613548</v>
      </c>
      <c r="R883" s="49">
        <f t="shared" si="111"/>
        <v>3.1736101022606089</v>
      </c>
      <c r="S883" s="52">
        <f>IF(K883=0,C911,(1/$C$59)*LN(1+$C$59/$C$58/(RodR+ABS(Calculations!K883-RodR))))</f>
        <v>4.3034536346746317E-2</v>
      </c>
      <c r="T883" s="53">
        <f t="shared" si="112"/>
        <v>4.4298619119206677E-2</v>
      </c>
      <c r="U883" s="49">
        <f t="shared" si="113"/>
        <v>36.708333333333336</v>
      </c>
      <c r="V883" s="49">
        <f t="shared" si="114"/>
        <v>1.0101994803367265</v>
      </c>
      <c r="W883" s="49">
        <f t="shared" si="115"/>
        <v>1.0101994803367265</v>
      </c>
    </row>
    <row r="884" spans="11:23">
      <c r="K884" s="51">
        <v>88.2</v>
      </c>
      <c r="L884" s="22">
        <f t="shared" si="109"/>
        <v>5.5530418216267234</v>
      </c>
      <c r="M884" s="22">
        <f t="shared" si="116"/>
        <v>6.2552264713858108E-2</v>
      </c>
      <c r="Q884" s="55">
        <f t="shared" si="110"/>
        <v>0.13642270835029308</v>
      </c>
      <c r="R884" s="49">
        <f t="shared" si="111"/>
        <v>3.1736101022606089</v>
      </c>
      <c r="S884" s="52">
        <f>IF(K884=0,C912,(1/$C$59)*LN(1+$C$59/$C$58/(RodR+ABS(Calculations!K884-RodR))))</f>
        <v>4.2986600103496385E-2</v>
      </c>
      <c r="T884" s="53">
        <f t="shared" si="112"/>
        <v>4.4247830281205422E-2</v>
      </c>
      <c r="U884" s="49">
        <f t="shared" si="113"/>
        <v>36.75</v>
      </c>
      <c r="V884" s="49">
        <f t="shared" si="114"/>
        <v>1.0101994803367265</v>
      </c>
      <c r="W884" s="49">
        <f t="shared" si="115"/>
        <v>1.0101994803367265</v>
      </c>
    </row>
    <row r="885" spans="11:23">
      <c r="K885" s="51">
        <v>88.3</v>
      </c>
      <c r="L885" s="22">
        <f t="shared" si="109"/>
        <v>5.5468631627580622</v>
      </c>
      <c r="M885" s="22">
        <f t="shared" si="116"/>
        <v>6.241234585594313E-2</v>
      </c>
      <c r="Q885" s="55">
        <f t="shared" si="110"/>
        <v>0.13627091598064936</v>
      </c>
      <c r="R885" s="49">
        <f t="shared" si="111"/>
        <v>3.1736101022606089</v>
      </c>
      <c r="S885" s="52">
        <f>IF(K885=0,C913,(1/$C$59)*LN(1+$C$59/$C$58/(RodR+ABS(Calculations!K885-RodR))))</f>
        <v>4.293877054512197E-2</v>
      </c>
      <c r="T885" s="53">
        <f t="shared" si="112"/>
        <v>4.4197157774520879E-2</v>
      </c>
      <c r="U885" s="49">
        <f t="shared" si="113"/>
        <v>36.791666666666664</v>
      </c>
      <c r="V885" s="49">
        <f t="shared" si="114"/>
        <v>1.0101994803367265</v>
      </c>
      <c r="W885" s="49">
        <f t="shared" si="115"/>
        <v>1.0101994803367265</v>
      </c>
    </row>
    <row r="886" spans="11:23">
      <c r="K886" s="51">
        <v>88.4</v>
      </c>
      <c r="L886" s="22">
        <f t="shared" si="109"/>
        <v>5.5406982395617357</v>
      </c>
      <c r="M886" s="22">
        <f t="shared" si="116"/>
        <v>6.227289599015684E-2</v>
      </c>
      <c r="Q886" s="55">
        <f t="shared" si="110"/>
        <v>0.1361194610580628</v>
      </c>
      <c r="R886" s="49">
        <f t="shared" si="111"/>
        <v>3.1736101022606089</v>
      </c>
      <c r="S886" s="52">
        <f>IF(K886=0,C914,(1/$C$59)*LN(1+$C$59/$C$58/(RodR+ABS(Calculations!K886-RodR))))</f>
        <v>4.2891047315832188E-2</v>
      </c>
      <c r="T886" s="53">
        <f t="shared" si="112"/>
        <v>4.414660119991011E-2</v>
      </c>
      <c r="U886" s="49">
        <f t="shared" si="113"/>
        <v>36.833333333333336</v>
      </c>
      <c r="V886" s="49">
        <f t="shared" si="114"/>
        <v>1.0101994803367265</v>
      </c>
      <c r="W886" s="49">
        <f t="shared" si="115"/>
        <v>1.0101994803367265</v>
      </c>
    </row>
    <row r="887" spans="11:23">
      <c r="K887" s="51">
        <v>88.5</v>
      </c>
      <c r="L887" s="22">
        <f t="shared" si="109"/>
        <v>5.5345470062804791</v>
      </c>
      <c r="M887" s="22">
        <f t="shared" si="116"/>
        <v>6.2133913022638154E-2</v>
      </c>
      <c r="Q887" s="55">
        <f t="shared" si="110"/>
        <v>0.13596834245840536</v>
      </c>
      <c r="R887" s="49">
        <f t="shared" si="111"/>
        <v>3.1736101022606089</v>
      </c>
      <c r="S887" s="52">
        <f>IF(K887=0,C915,(1/$C$59)*LN(1+$C$59/$C$58/(RodR+ABS(Calculations!K887-RodR))))</f>
        <v>4.2843430061415902E-2</v>
      </c>
      <c r="T887" s="53">
        <f t="shared" si="112"/>
        <v>4.4096160159955586E-2</v>
      </c>
      <c r="U887" s="49">
        <f t="shared" si="113"/>
        <v>36.875</v>
      </c>
      <c r="V887" s="49">
        <f t="shared" si="114"/>
        <v>1.0101994803367265</v>
      </c>
      <c r="W887" s="49">
        <f t="shared" si="115"/>
        <v>1.0101994803367265</v>
      </c>
    </row>
    <row r="888" spans="11:23">
      <c r="K888" s="51">
        <v>88.6</v>
      </c>
      <c r="L888" s="22">
        <f t="shared" si="109"/>
        <v>5.5284094173601064</v>
      </c>
      <c r="M888" s="22">
        <f t="shared" si="116"/>
        <v>6.1995394871111387E-2</v>
      </c>
      <c r="Q888" s="55">
        <f t="shared" si="110"/>
        <v>0.13581755906253806</v>
      </c>
      <c r="R888" s="49">
        <f t="shared" si="111"/>
        <v>3.1736101022606089</v>
      </c>
      <c r="S888" s="52">
        <f>IF(K888=0,C916,(1/$C$59)*LN(1+$C$59/$C$58/(RodR+ABS(Calculations!K888-RodR))))</f>
        <v>4.2795918429234019E-2</v>
      </c>
      <c r="T888" s="53">
        <f t="shared" si="112"/>
        <v>4.4045834259053042E-2</v>
      </c>
      <c r="U888" s="49">
        <f t="shared" si="113"/>
        <v>36.916666666666664</v>
      </c>
      <c r="V888" s="49">
        <f t="shared" si="114"/>
        <v>1.0101994803367265</v>
      </c>
      <c r="W888" s="49">
        <f t="shared" si="115"/>
        <v>1.0101994803367265</v>
      </c>
    </row>
    <row r="889" spans="11:23">
      <c r="K889" s="51">
        <v>88.7</v>
      </c>
      <c r="L889" s="22">
        <f t="shared" si="109"/>
        <v>5.5222854274483186</v>
      </c>
      <c r="M889" s="22">
        <f t="shared" si="116"/>
        <v>6.1857339465007932E-2</v>
      </c>
      <c r="Q889" s="55">
        <f t="shared" si="110"/>
        <v>0.13566710975628177</v>
      </c>
      <c r="R889" s="49">
        <f t="shared" si="111"/>
        <v>3.1736101022606089</v>
      </c>
      <c r="S889" s="52">
        <f>IF(K889=0,C917,(1/$C$59)*LN(1+$C$59/$C$58/(RodR+ABS(Calculations!K889-RodR))))</f>
        <v>4.2748512068210301E-2</v>
      </c>
      <c r="T889" s="53">
        <f t="shared" si="112"/>
        <v>4.3995623103404193E-2</v>
      </c>
      <c r="U889" s="49">
        <f t="shared" si="113"/>
        <v>36.958333333333336</v>
      </c>
      <c r="V889" s="49">
        <f t="shared" si="114"/>
        <v>1.0101994803367265</v>
      </c>
      <c r="W889" s="49">
        <f t="shared" si="115"/>
        <v>1.0101994803367265</v>
      </c>
    </row>
    <row r="890" spans="11:23">
      <c r="K890" s="51">
        <v>88.8</v>
      </c>
      <c r="L890" s="22">
        <f t="shared" si="109"/>
        <v>5.5161749913936804</v>
      </c>
      <c r="M890" s="22">
        <f t="shared" si="116"/>
        <v>6.1719744745121652E-2</v>
      </c>
      <c r="Q890" s="55">
        <f t="shared" si="110"/>
        <v>0.13551699343039195</v>
      </c>
      <c r="R890" s="49">
        <f t="shared" si="111"/>
        <v>3.1736101022606089</v>
      </c>
      <c r="S890" s="52">
        <f>IF(K890=0,C918,(1/$C$59)*LN(1+$C$59/$C$58/(RodR+ABS(Calculations!K890-RodR))))</f>
        <v>4.2701210628823372E-2</v>
      </c>
      <c r="T890" s="53">
        <f t="shared" si="112"/>
        <v>4.3945526301003041E-2</v>
      </c>
      <c r="U890" s="49">
        <f t="shared" si="113"/>
        <v>37</v>
      </c>
      <c r="V890" s="49">
        <f t="shared" si="114"/>
        <v>1.0101994803367265</v>
      </c>
      <c r="W890" s="49">
        <f t="shared" si="115"/>
        <v>1.0101994803367265</v>
      </c>
    </row>
    <row r="891" spans="11:23">
      <c r="K891" s="51">
        <v>88.9</v>
      </c>
      <c r="L891" s="22">
        <f t="shared" si="109"/>
        <v>5.5100780642443521</v>
      </c>
      <c r="M891" s="22">
        <f t="shared" si="116"/>
        <v>6.1582608663799832E-2</v>
      </c>
      <c r="Q891" s="55">
        <f t="shared" si="110"/>
        <v>0.13536720898052765</v>
      </c>
      <c r="R891" s="49">
        <f t="shared" si="111"/>
        <v>3.1736101022606089</v>
      </c>
      <c r="S891" s="52">
        <f>IF(K891=0,C919,(1/$C$59)*LN(1+$C$59/$C$58/(RodR+ABS(Calculations!K891-RodR))))</f>
        <v>4.2654013763096986E-2</v>
      </c>
      <c r="T891" s="53">
        <f t="shared" si="112"/>
        <v>4.3895543461628182E-2</v>
      </c>
      <c r="U891" s="49">
        <f t="shared" si="113"/>
        <v>37.041666666666671</v>
      </c>
      <c r="V891" s="49">
        <f t="shared" si="114"/>
        <v>1.0101994803367265</v>
      </c>
      <c r="W891" s="49">
        <f t="shared" si="115"/>
        <v>1.0101994803367265</v>
      </c>
    </row>
    <row r="892" spans="11:23">
      <c r="K892" s="51">
        <v>89</v>
      </c>
      <c r="L892" s="22">
        <f t="shared" si="109"/>
        <v>5.503994601247105</v>
      </c>
      <c r="M892" s="22">
        <f t="shared" si="116"/>
        <v>6.1445929184732684E-2</v>
      </c>
      <c r="Q892" s="55">
        <f t="shared" si="110"/>
        <v>0.13521775530722718</v>
      </c>
      <c r="R892" s="49">
        <f t="shared" si="111"/>
        <v>3.1736101022606089</v>
      </c>
      <c r="S892" s="52">
        <f>IF(K892=0,C920,(1/$C$59)*LN(1+$C$59/$C$58/(RodR+ABS(Calculations!K892-RodR))))</f>
        <v>4.2606921124592335E-2</v>
      </c>
      <c r="T892" s="53">
        <f t="shared" si="112"/>
        <v>4.3845674196831309E-2</v>
      </c>
      <c r="U892" s="49">
        <f t="shared" si="113"/>
        <v>37.083333333333336</v>
      </c>
      <c r="V892" s="49">
        <f t="shared" si="114"/>
        <v>1.0101994803367265</v>
      </c>
      <c r="W892" s="49">
        <f t="shared" si="115"/>
        <v>1.0101994803367265</v>
      </c>
    </row>
    <row r="893" spans="11:23">
      <c r="K893" s="51">
        <v>89.1</v>
      </c>
      <c r="L893" s="22">
        <f t="shared" si="109"/>
        <v>5.4979245578462166</v>
      </c>
      <c r="M893" s="22">
        <f t="shared" si="116"/>
        <v>6.1309704282841437E-2</v>
      </c>
      <c r="Q893" s="55">
        <f t="shared" si="110"/>
        <v>0.13506863131588104</v>
      </c>
      <c r="R893" s="49">
        <f t="shared" si="111"/>
        <v>3.1736101022606089</v>
      </c>
      <c r="S893" s="52">
        <f>IF(K893=0,C921,(1/$C$59)*LN(1+$C$59/$C$58/(RodR+ABS(Calculations!K893-RodR))))</f>
        <v>4.2559932368399535E-2</v>
      </c>
      <c r="T893" s="53">
        <f t="shared" si="112"/>
        <v>4.3795918119927578E-2</v>
      </c>
      <c r="U893" s="49">
        <f t="shared" si="113"/>
        <v>37.125</v>
      </c>
      <c r="V893" s="49">
        <f t="shared" si="114"/>
        <v>1.0101994803367265</v>
      </c>
      <c r="W893" s="49">
        <f t="shared" si="115"/>
        <v>1.0101994803367265</v>
      </c>
    </row>
    <row r="894" spans="11:23">
      <c r="K894" s="51">
        <v>89.2</v>
      </c>
      <c r="L894" s="22">
        <f t="shared" si="109"/>
        <v>5.4918678896823145</v>
      </c>
      <c r="M894" s="22">
        <f t="shared" si="116"/>
        <v>6.1173931944408899E-2</v>
      </c>
      <c r="Q894" s="55">
        <f t="shared" si="110"/>
        <v>0.13491983591670351</v>
      </c>
      <c r="R894" s="49">
        <f t="shared" si="111"/>
        <v>3.1736101022606089</v>
      </c>
      <c r="S894" s="52">
        <f>IF(K894=0,C922,(1/$C$59)*LN(1+$C$59/$C$58/(RodR+ABS(Calculations!K894-RodR))))</f>
        <v>4.2513047151128656E-2</v>
      </c>
      <c r="T894" s="53">
        <f t="shared" si="112"/>
        <v>4.3746274845985644E-2</v>
      </c>
      <c r="U894" s="49">
        <f t="shared" si="113"/>
        <v>37.166666666666671</v>
      </c>
      <c r="V894" s="49">
        <f t="shared" si="114"/>
        <v>1.0101994803367265</v>
      </c>
      <c r="W894" s="49">
        <f t="shared" si="115"/>
        <v>1.0101994803367265</v>
      </c>
    </row>
    <row r="895" spans="11:23">
      <c r="K895" s="51">
        <v>89.3</v>
      </c>
      <c r="L895" s="22">
        <f t="shared" si="109"/>
        <v>5.4858245525914091</v>
      </c>
      <c r="M895" s="22">
        <f t="shared" si="116"/>
        <v>6.1038610166653129E-2</v>
      </c>
      <c r="Q895" s="55">
        <f t="shared" si="110"/>
        <v>0.13477136802470885</v>
      </c>
      <c r="R895" s="49">
        <f t="shared" si="111"/>
        <v>3.1736101022606089</v>
      </c>
      <c r="S895" s="52">
        <f>IF(K895=0,C923,(1/$C$59)*LN(1+$C$59/$C$58/(RodR+ABS(Calculations!K895-RodR))))</f>
        <v>4.2466265130902257E-2</v>
      </c>
      <c r="T895" s="53">
        <f t="shared" si="112"/>
        <v>4.3696743991817992E-2</v>
      </c>
      <c r="U895" s="49">
        <f t="shared" si="113"/>
        <v>37.208333333333336</v>
      </c>
      <c r="V895" s="49">
        <f t="shared" si="114"/>
        <v>1.0101994803367265</v>
      </c>
      <c r="W895" s="49">
        <f t="shared" si="115"/>
        <v>1.0101994803367265</v>
      </c>
    </row>
    <row r="896" spans="11:23">
      <c r="K896" s="51">
        <v>89.4</v>
      </c>
      <c r="L896" s="22">
        <f t="shared" si="109"/>
        <v>5.479794502603669</v>
      </c>
      <c r="M896" s="22">
        <f t="shared" si="116"/>
        <v>6.0903736958066723E-2</v>
      </c>
      <c r="Q896" s="55">
        <f t="shared" si="110"/>
        <v>0.13462322655968129</v>
      </c>
      <c r="R896" s="49">
        <f t="shared" si="111"/>
        <v>3.1736101022606089</v>
      </c>
      <c r="S896" s="52">
        <f>IF(K896=0,C924,(1/$C$59)*LN(1+$C$59/$C$58/(RodR+ABS(Calculations!K896-RodR))))</f>
        <v>4.2419585967345894E-2</v>
      </c>
      <c r="T896" s="53">
        <f t="shared" si="112"/>
        <v>4.3647325175970197E-2</v>
      </c>
      <c r="U896" s="49">
        <f t="shared" si="113"/>
        <v>37.250000000000007</v>
      </c>
      <c r="V896" s="49">
        <f t="shared" si="114"/>
        <v>1.0101994803367265</v>
      </c>
      <c r="W896" s="49">
        <f t="shared" si="115"/>
        <v>1.0101994803367265</v>
      </c>
    </row>
    <row r="897" spans="11:23">
      <c r="K897" s="51">
        <v>89.5</v>
      </c>
      <c r="L897" s="22">
        <f t="shared" si="109"/>
        <v>5.4737776959424815</v>
      </c>
      <c r="M897" s="22">
        <f t="shared" si="116"/>
        <v>6.0769310337997595E-2</v>
      </c>
      <c r="Q897" s="55">
        <f t="shared" si="110"/>
        <v>0.13447541044615186</v>
      </c>
      <c r="R897" s="49">
        <f t="shared" si="111"/>
        <v>3.1736101022606089</v>
      </c>
      <c r="S897" s="52">
        <f>IF(K897=0,C925,(1/$C$59)*LN(1+$C$59/$C$58/(RodR+ABS(Calculations!K897-RodR))))</f>
        <v>4.2373009321580821E-2</v>
      </c>
      <c r="T897" s="53">
        <f t="shared" si="112"/>
        <v>4.3598018018712326E-2</v>
      </c>
      <c r="U897" s="49">
        <f t="shared" si="113"/>
        <v>37.291666666666671</v>
      </c>
      <c r="V897" s="49">
        <f t="shared" si="114"/>
        <v>1.0101994803367265</v>
      </c>
      <c r="W897" s="49">
        <f t="shared" si="115"/>
        <v>1.0101994803367265</v>
      </c>
    </row>
    <row r="898" spans="11:23">
      <c r="K898" s="51">
        <v>89.6</v>
      </c>
      <c r="L898" s="22">
        <f t="shared" ref="L898:L961" si="117">IF(K898&lt;RodR,EPRValue,Q898*$C$43)</f>
        <v>5.4677740890233633</v>
      </c>
      <c r="M898" s="22">
        <f t="shared" si="116"/>
        <v>6.0635328336743122E-2</v>
      </c>
      <c r="Q898" s="55">
        <f t="shared" si="110"/>
        <v>0.13432791861337168</v>
      </c>
      <c r="R898" s="49">
        <f t="shared" si="111"/>
        <v>3.1736101022606089</v>
      </c>
      <c r="S898" s="52">
        <f>IF(K898=0,C926,(1/$C$59)*LN(1+$C$59/$C$58/(RodR+ABS(Calculations!K898-RodR))))</f>
        <v>4.2326534856215618E-2</v>
      </c>
      <c r="T898" s="53">
        <f t="shared" si="112"/>
        <v>4.3548822142028133E-2</v>
      </c>
      <c r="U898" s="49">
        <f t="shared" si="113"/>
        <v>37.333333333333336</v>
      </c>
      <c r="V898" s="49">
        <f t="shared" si="114"/>
        <v>1.0101994803367265</v>
      </c>
      <c r="W898" s="49">
        <f t="shared" si="115"/>
        <v>1.0101994803367265</v>
      </c>
    </row>
    <row r="899" spans="11:23">
      <c r="K899" s="51">
        <v>89.7</v>
      </c>
      <c r="L899" s="22">
        <f t="shared" si="117"/>
        <v>5.4617836384528546</v>
      </c>
      <c r="M899" s="22">
        <f t="shared" si="116"/>
        <v>6.050178899546399E-2</v>
      </c>
      <c r="Q899" s="55">
        <f t="shared" si="110"/>
        <v>0.13418074999528481</v>
      </c>
      <c r="R899" s="49">
        <f t="shared" si="111"/>
        <v>3.1736101022606089</v>
      </c>
      <c r="S899" s="52">
        <f>IF(K899=0,C927,(1/$C$59)*LN(1+$C$59/$C$58/(RodR+ABS(Calculations!K899-RodR))))</f>
        <v>4.2280162235337572E-2</v>
      </c>
      <c r="T899" s="53">
        <f t="shared" si="112"/>
        <v>4.3499737169606367E-2</v>
      </c>
      <c r="U899" s="49">
        <f t="shared" si="113"/>
        <v>37.375</v>
      </c>
      <c r="V899" s="49">
        <f t="shared" si="114"/>
        <v>1.0101994803367265</v>
      </c>
      <c r="W899" s="49">
        <f t="shared" si="115"/>
        <v>1.0101994803367265</v>
      </c>
    </row>
    <row r="900" spans="11:23">
      <c r="K900" s="51">
        <v>89.8</v>
      </c>
      <c r="L900" s="22">
        <f t="shared" si="117"/>
        <v>5.4558063010275557</v>
      </c>
      <c r="M900" s="22">
        <f t="shared" si="116"/>
        <v>6.0368690366124689E-2</v>
      </c>
      <c r="Q900" s="55">
        <f t="shared" ref="Q900:Q963" si="118">R900*IF($C$56&lt;$C$55,S900,T900)</f>
        <v>0.13403390353050454</v>
      </c>
      <c r="R900" s="49">
        <f t="shared" ref="R900:R963" si="119">$C$70/$C$61*W900</f>
        <v>3.1736101022606089</v>
      </c>
      <c r="S900" s="52">
        <f>IF(K900=0,C928,(1/$C$59)*LN(1+$C$59/$C$58/(RodR+ABS(Calculations!K900-RodR))))</f>
        <v>4.2233891124505256E-2</v>
      </c>
      <c r="T900" s="53">
        <f t="shared" ref="T900:T963" si="120">IF((ABS(K900))&lt;$C$55-$C$56,($C$53/2/PI()/$C$56*LN(($C$55-$C$56)*(ABS(K900)+$C$56)/(ABS(K900))/$C$55)+$C$60*LN($C$55*$C$54/($C$55-$C$56)/$C$53)),$C$60*LN((((ABS(K900))+$C$56-$C$55)*$C$53+$C$55*$C$54)/($C$53*(ABS(K900)))))</f>
        <v>4.3450762726830384E-2</v>
      </c>
      <c r="U900" s="49">
        <f t="shared" ref="U900:U963" si="121">K900/$C$56</f>
        <v>37.416666666666664</v>
      </c>
      <c r="V900" s="49">
        <f t="shared" ref="V900:V963" si="122">IF(K900="","",1/(1.0212-0.0178*LOG10($C$53+0.01)))</f>
        <v>1.0101994803367265</v>
      </c>
      <c r="W900" s="49">
        <f t="shared" ref="W900:W963" si="123">MAX(1/(-(0.21682*LOG10(3.7*U900)-0.293)*(EXP(-3.7*U900)-1)+1),1)*MAX(1/(-(0.1921*LOG10(U900+0.2)+0.072)*(EXP(-150*U900)-1)+1),1)*V900</f>
        <v>1.0101994803367265</v>
      </c>
    </row>
    <row r="901" spans="11:23">
      <c r="K901" s="51">
        <v>89.9</v>
      </c>
      <c r="L901" s="22">
        <f t="shared" si="117"/>
        <v>5.4498420337330327</v>
      </c>
      <c r="M901" s="22">
        <f t="shared" si="116"/>
        <v>6.0236030511319427E-2</v>
      </c>
      <c r="Q901" s="55">
        <f t="shared" si="118"/>
        <v>0.13388737816228652</v>
      </c>
      <c r="R901" s="49">
        <f t="shared" si="119"/>
        <v>3.1736101022606089</v>
      </c>
      <c r="S901" s="52">
        <f>IF(K901=0,C929,(1/$C$59)*LN(1+$C$59/$C$58/(RodR+ABS(Calculations!K901-RodR))))</f>
        <v>4.2187721190740025E-2</v>
      </c>
      <c r="T901" s="53">
        <f t="shared" si="120"/>
        <v>4.3401898440768055E-2</v>
      </c>
      <c r="U901" s="49">
        <f t="shared" si="121"/>
        <v>37.458333333333336</v>
      </c>
      <c r="V901" s="49">
        <f t="shared" si="122"/>
        <v>1.0101994803367265</v>
      </c>
      <c r="W901" s="49">
        <f t="shared" si="123"/>
        <v>1.0101994803367265</v>
      </c>
    </row>
    <row r="902" spans="11:23">
      <c r="K902" s="51">
        <v>90</v>
      </c>
      <c r="L902" s="22">
        <f t="shared" si="117"/>
        <v>5.4438907937427388</v>
      </c>
      <c r="M902" s="22">
        <f t="shared" si="116"/>
        <v>6.010380750436628E-2</v>
      </c>
      <c r="Q902" s="55">
        <f t="shared" si="118"/>
        <v>0.13374117283850226</v>
      </c>
      <c r="R902" s="49">
        <f t="shared" si="119"/>
        <v>3.1736101022606089</v>
      </c>
      <c r="S902" s="52">
        <f>IF(K902=0,C930,(1/$C$59)*LN(1+$C$59/$C$58/(RodR+ABS(Calculations!K902-RodR))))</f>
        <v>4.2141652102517718E-2</v>
      </c>
      <c r="T902" s="53">
        <f t="shared" si="120"/>
        <v>4.3353143940164374E-2</v>
      </c>
      <c r="U902" s="49">
        <f t="shared" si="121"/>
        <v>37.5</v>
      </c>
      <c r="V902" s="49">
        <f t="shared" si="122"/>
        <v>1.0101994803367265</v>
      </c>
      <c r="W902" s="49">
        <f t="shared" si="123"/>
        <v>1.0101994803367265</v>
      </c>
    </row>
    <row r="903" spans="11:23">
      <c r="K903" s="51">
        <v>90.1</v>
      </c>
      <c r="L903" s="22">
        <f t="shared" si="117"/>
        <v>5.4379525384171199</v>
      </c>
      <c r="M903" s="22">
        <f t="shared" si="116"/>
        <v>5.997201942909669E-2</v>
      </c>
      <c r="Q903" s="55">
        <f t="shared" si="118"/>
        <v>0.13359528651161717</v>
      </c>
      <c r="R903" s="49">
        <f t="shared" si="119"/>
        <v>3.1736101022606089</v>
      </c>
      <c r="S903" s="52">
        <f>IF(K903=0,C931,(1/$C$59)*LN(1+$C$59/$C$58/(RodR+ABS(Calculations!K903-RodR))))</f>
        <v>4.2095683529761674E-2</v>
      </c>
      <c r="T903" s="53">
        <f t="shared" si="120"/>
        <v>4.3304498855431132E-2</v>
      </c>
      <c r="U903" s="49">
        <f t="shared" si="121"/>
        <v>37.541666666666664</v>
      </c>
      <c r="V903" s="49">
        <f t="shared" si="122"/>
        <v>1.0101994803367265</v>
      </c>
      <c r="W903" s="49">
        <f t="shared" si="123"/>
        <v>1.0101994803367265</v>
      </c>
    </row>
    <row r="904" spans="11:23">
      <c r="K904" s="51">
        <v>90.2</v>
      </c>
      <c r="L904" s="22">
        <f t="shared" si="117"/>
        <v>5.4320272253025195</v>
      </c>
      <c r="M904" s="22">
        <f t="shared" si="116"/>
        <v>5.9840664379795072E-2</v>
      </c>
      <c r="Q904" s="55">
        <f t="shared" si="118"/>
        <v>0.1334497181386636</v>
      </c>
      <c r="R904" s="49">
        <f t="shared" si="119"/>
        <v>3.1736101022606089</v>
      </c>
      <c r="S904" s="52">
        <f>IF(K904=0,C932,(1/$C$59)*LN(1+$C$59/$C$58/(RodR+ABS(Calculations!K904-RodR))))</f>
        <v>4.2049815143834275E-2</v>
      </c>
      <c r="T904" s="53">
        <f t="shared" si="120"/>
        <v>4.3255962818635696E-2</v>
      </c>
      <c r="U904" s="49">
        <f t="shared" si="121"/>
        <v>37.583333333333336</v>
      </c>
      <c r="V904" s="49">
        <f t="shared" si="122"/>
        <v>1.0101994803367265</v>
      </c>
      <c r="W904" s="49">
        <f t="shared" si="123"/>
        <v>1.0101994803367265</v>
      </c>
    </row>
    <row r="905" spans="11:23">
      <c r="K905" s="51">
        <v>90.3</v>
      </c>
      <c r="L905" s="22">
        <f t="shared" si="117"/>
        <v>5.426114812130062</v>
      </c>
      <c r="M905" s="22">
        <f t="shared" si="116"/>
        <v>5.9709740461347138E-2</v>
      </c>
      <c r="Q905" s="55">
        <f t="shared" si="118"/>
        <v>0.13330446668121351</v>
      </c>
      <c r="R905" s="49">
        <f t="shared" si="119"/>
        <v>3.1736101022606089</v>
      </c>
      <c r="S905" s="52">
        <f>IF(K905=0,C933,(1/$C$59)*LN(1+$C$59/$C$58/(RodR+ABS(Calculations!K905-RodR))))</f>
        <v>4.2004046617528344E-2</v>
      </c>
      <c r="T905" s="53">
        <f t="shared" si="120"/>
        <v>4.3207535463494519E-2</v>
      </c>
      <c r="U905" s="49">
        <f t="shared" si="121"/>
        <v>37.625</v>
      </c>
      <c r="V905" s="49">
        <f t="shared" si="122"/>
        <v>1.0101994803367265</v>
      </c>
      <c r="W905" s="49">
        <f t="shared" si="123"/>
        <v>1.0101994803367265</v>
      </c>
    </row>
    <row r="906" spans="11:23">
      <c r="K906" s="51">
        <v>90.4</v>
      </c>
      <c r="L906" s="22">
        <f t="shared" si="117"/>
        <v>5.4202152568149273</v>
      </c>
      <c r="M906" s="22">
        <f t="shared" si="116"/>
        <v>5.957924578874163E-2</v>
      </c>
      <c r="Q906" s="55">
        <f t="shared" si="118"/>
        <v>0.13315953110536055</v>
      </c>
      <c r="R906" s="49">
        <f t="shared" si="119"/>
        <v>3.1736101022606089</v>
      </c>
      <c r="S906" s="52">
        <f>IF(K906=0,C934,(1/$C$59)*LN(1+$C$59/$C$58/(RodR+ABS(Calculations!K906-RodR))))</f>
        <v>4.1958377625061466E-2</v>
      </c>
      <c r="T906" s="53">
        <f t="shared" si="120"/>
        <v>4.3159216425362378E-2</v>
      </c>
      <c r="U906" s="49">
        <f t="shared" si="121"/>
        <v>37.666666666666671</v>
      </c>
      <c r="V906" s="49">
        <f t="shared" si="122"/>
        <v>1.0101994803367265</v>
      </c>
      <c r="W906" s="49">
        <f t="shared" si="123"/>
        <v>1.0101994803367265</v>
      </c>
    </row>
    <row r="907" spans="11:23">
      <c r="K907" s="51">
        <v>90.5</v>
      </c>
      <c r="L907" s="22">
        <f t="shared" si="117"/>
        <v>5.414328517455048</v>
      </c>
      <c r="M907" s="22">
        <f t="shared" si="116"/>
        <v>5.9449178487433585E-2</v>
      </c>
      <c r="Q907" s="55">
        <f t="shared" si="118"/>
        <v>0.13301491038168811</v>
      </c>
      <c r="R907" s="49">
        <f t="shared" si="119"/>
        <v>3.1736101022606089</v>
      </c>
      <c r="S907" s="52">
        <f>IF(K907=0,C935,(1/$C$59)*LN(1+$C$59/$C$58/(RodR+ABS(Calculations!K907-RodR))))</f>
        <v>4.1912807842065934E-2</v>
      </c>
      <c r="T907" s="53">
        <f t="shared" si="120"/>
        <v>4.3111005341223432E-2</v>
      </c>
      <c r="U907" s="49">
        <f t="shared" si="121"/>
        <v>37.708333333333336</v>
      </c>
      <c r="V907" s="49">
        <f t="shared" si="122"/>
        <v>1.0101994803367265</v>
      </c>
      <c r="W907" s="49">
        <f t="shared" si="123"/>
        <v>1.0101994803367265</v>
      </c>
    </row>
    <row r="908" spans="11:23">
      <c r="K908" s="51">
        <v>90.6</v>
      </c>
      <c r="L908" s="22">
        <f t="shared" si="117"/>
        <v>5.4084545523302641</v>
      </c>
      <c r="M908" s="22">
        <f t="shared" si="116"/>
        <v>5.9319536693099195E-2</v>
      </c>
      <c r="Q908" s="55">
        <f t="shared" si="118"/>
        <v>0.13287060348524851</v>
      </c>
      <c r="R908" s="49">
        <f t="shared" si="119"/>
        <v>3.1736101022606089</v>
      </c>
      <c r="S908" s="52">
        <f>IF(K908=0,C936,(1/$C$59)*LN(1+$C$59/$C$58/(RodR+ABS(Calculations!K908-RodR))))</f>
        <v>4.1867336945582201E-2</v>
      </c>
      <c r="T908" s="53">
        <f t="shared" si="120"/>
        <v>4.3062901849682485E-2</v>
      </c>
      <c r="U908" s="49">
        <f t="shared" si="121"/>
        <v>37.75</v>
      </c>
      <c r="V908" s="49">
        <f t="shared" si="122"/>
        <v>1.0101994803367265</v>
      </c>
      <c r="W908" s="49">
        <f t="shared" si="123"/>
        <v>1.0101994803367265</v>
      </c>
    </row>
    <row r="909" spans="11:23">
      <c r="K909" s="51">
        <v>90.7</v>
      </c>
      <c r="L909" s="22">
        <f t="shared" si="117"/>
        <v>5.4025933199013583</v>
      </c>
      <c r="M909" s="22">
        <f t="shared" ref="M909:M972" si="124">L899-L909</f>
        <v>5.9190318551496368E-2</v>
      </c>
      <c r="Q909" s="55">
        <f t="shared" si="118"/>
        <v>0.13272660939553937</v>
      </c>
      <c r="R909" s="49">
        <f t="shared" si="119"/>
        <v>3.1736101022606089</v>
      </c>
      <c r="S909" s="52">
        <f>IF(K909=0,C937,(1/$C$59)*LN(1+$C$59/$C$58/(RodR+ABS(Calculations!K909-RodR))))</f>
        <v>4.1821964614051445E-2</v>
      </c>
      <c r="T909" s="53">
        <f t="shared" si="120"/>
        <v>4.3014905590955312E-2</v>
      </c>
      <c r="U909" s="49">
        <f t="shared" si="121"/>
        <v>37.791666666666671</v>
      </c>
      <c r="V909" s="49">
        <f t="shared" si="122"/>
        <v>1.0101994803367265</v>
      </c>
      <c r="W909" s="49">
        <f t="shared" si="123"/>
        <v>1.0101994803367265</v>
      </c>
    </row>
    <row r="910" spans="11:23">
      <c r="K910" s="51">
        <v>90.8</v>
      </c>
      <c r="L910" s="22">
        <f t="shared" si="117"/>
        <v>5.396744778809051</v>
      </c>
      <c r="M910" s="22">
        <f t="shared" si="124"/>
        <v>5.9061522218504692E-2</v>
      </c>
      <c r="Q910" s="55">
        <f t="shared" si="118"/>
        <v>0.13258292709647887</v>
      </c>
      <c r="R910" s="49">
        <f t="shared" si="119"/>
        <v>3.1736101022606089</v>
      </c>
      <c r="S910" s="52">
        <f>IF(K910=0,C938,(1/$C$59)*LN(1+$C$59/$C$58/(RodR+ABS(Calculations!K910-RodR))))</f>
        <v>4.1776690527307724E-2</v>
      </c>
      <c r="T910" s="53">
        <f t="shared" si="120"/>
        <v>4.2967016206860706E-2</v>
      </c>
      <c r="U910" s="49">
        <f t="shared" si="121"/>
        <v>37.833333333333336</v>
      </c>
      <c r="V910" s="49">
        <f t="shared" si="122"/>
        <v>1.0101994803367265</v>
      </c>
      <c r="W910" s="49">
        <f t="shared" si="123"/>
        <v>1.0101994803367265</v>
      </c>
    </row>
    <row r="911" spans="11:23">
      <c r="K911" s="51">
        <v>90.9</v>
      </c>
      <c r="L911" s="22">
        <f t="shared" si="117"/>
        <v>5.3909088878729952</v>
      </c>
      <c r="M911" s="22">
        <f t="shared" si="124"/>
        <v>5.8933145860037506E-2</v>
      </c>
      <c r="Q911" s="55">
        <f t="shared" si="118"/>
        <v>0.13243955557638099</v>
      </c>
      <c r="R911" s="49">
        <f t="shared" si="119"/>
        <v>3.1736101022606089</v>
      </c>
      <c r="S911" s="52">
        <f>IF(K911=0,C939,(1/$C$59)*LN(1+$C$59/$C$58/(RodR+ABS(Calculations!K911-RodR))))</f>
        <v>4.1731514366570223E-2</v>
      </c>
      <c r="T911" s="53">
        <f t="shared" si="120"/>
        <v>4.2919233340810534E-2</v>
      </c>
      <c r="U911" s="49">
        <f t="shared" si="121"/>
        <v>37.875000000000007</v>
      </c>
      <c r="V911" s="49">
        <f t="shared" si="122"/>
        <v>1.0101994803367265</v>
      </c>
      <c r="W911" s="49">
        <f t="shared" si="123"/>
        <v>1.0101994803367265</v>
      </c>
    </row>
    <row r="912" spans="11:23">
      <c r="K912" s="51">
        <v>91</v>
      </c>
      <c r="L912" s="22">
        <f t="shared" si="117"/>
        <v>5.385085606090767</v>
      </c>
      <c r="M912" s="22">
        <f t="shared" si="124"/>
        <v>5.8805187651971735E-2</v>
      </c>
      <c r="Q912" s="55">
        <f t="shared" si="118"/>
        <v>0.13229649382793088</v>
      </c>
      <c r="R912" s="49">
        <f t="shared" si="119"/>
        <v>3.1736101022606089</v>
      </c>
      <c r="S912" s="52">
        <f>IF(K912=0,C940,(1/$C$59)*LN(1+$C$59/$C$58/(RodR+ABS(Calculations!K912-RodR))))</f>
        <v>4.1686435814435478E-2</v>
      </c>
      <c r="T912" s="53">
        <f t="shared" si="120"/>
        <v>4.2871556637801553E-2</v>
      </c>
      <c r="U912" s="49">
        <f t="shared" si="121"/>
        <v>37.916666666666671</v>
      </c>
      <c r="V912" s="49">
        <f t="shared" si="122"/>
        <v>1.0101994803367265</v>
      </c>
      <c r="W912" s="49">
        <f t="shared" si="123"/>
        <v>1.0101994803367265</v>
      </c>
    </row>
    <row r="913" spans="11:23">
      <c r="K913" s="51">
        <v>91.1</v>
      </c>
      <c r="L913" s="22">
        <f t="shared" si="117"/>
        <v>5.3792748926370626</v>
      </c>
      <c r="M913" s="22">
        <f t="shared" si="124"/>
        <v>5.8677645780057297E-2</v>
      </c>
      <c r="Q913" s="55">
        <f t="shared" si="118"/>
        <v>0.132153740848165</v>
      </c>
      <c r="R913" s="49">
        <f t="shared" si="119"/>
        <v>3.1736101022606089</v>
      </c>
      <c r="S913" s="52">
        <f>IF(K913=0,C941,(1/$C$59)*LN(1+$C$59/$C$58/(RodR+ABS(Calculations!K913-RodR))))</f>
        <v>4.1641454554871109E-2</v>
      </c>
      <c r="T913" s="53">
        <f t="shared" si="120"/>
        <v>4.2823985744405067E-2</v>
      </c>
      <c r="U913" s="49">
        <f t="shared" si="121"/>
        <v>37.958333333333336</v>
      </c>
      <c r="V913" s="49">
        <f t="shared" si="122"/>
        <v>1.0101994803367265</v>
      </c>
      <c r="W913" s="49">
        <f t="shared" si="123"/>
        <v>1.0101994803367265</v>
      </c>
    </row>
    <row r="914" spans="11:23">
      <c r="K914" s="51">
        <v>91.2</v>
      </c>
      <c r="L914" s="22">
        <f t="shared" si="117"/>
        <v>5.3734767068626255</v>
      </c>
      <c r="M914" s="22">
        <f t="shared" si="124"/>
        <v>5.8550518439894006E-2</v>
      </c>
      <c r="Q914" s="55">
        <f t="shared" si="118"/>
        <v>0.13201129563844477</v>
      </c>
      <c r="R914" s="49">
        <f t="shared" si="119"/>
        <v>3.1736101022606089</v>
      </c>
      <c r="S914" s="52">
        <f>IF(K914=0,C942,(1/$C$59)*LN(1+$C$59/$C$58/(RodR+ABS(Calculations!K914-RodR))))</f>
        <v>4.1596570273207539E-2</v>
      </c>
      <c r="T914" s="53">
        <f t="shared" si="120"/>
        <v>4.2776520308762292E-2</v>
      </c>
      <c r="U914" s="49">
        <f t="shared" si="121"/>
        <v>38</v>
      </c>
      <c r="V914" s="49">
        <f t="shared" si="122"/>
        <v>1.0101994803367265</v>
      </c>
      <c r="W914" s="49">
        <f t="shared" si="123"/>
        <v>1.0101994803367265</v>
      </c>
    </row>
    <row r="915" spans="11:23">
      <c r="K915" s="51">
        <v>91.3</v>
      </c>
      <c r="L915" s="22">
        <f t="shared" si="117"/>
        <v>5.3676910082932672</v>
      </c>
      <c r="M915" s="22">
        <f t="shared" si="124"/>
        <v>5.8423803836794796E-2</v>
      </c>
      <c r="Q915" s="55">
        <f t="shared" si="118"/>
        <v>0.13186915720443257</v>
      </c>
      <c r="R915" s="49">
        <f t="shared" si="119"/>
        <v>3.1736101022606089</v>
      </c>
      <c r="S915" s="52">
        <f>IF(K915=0,C943,(1/$C$59)*LN(1+$C$59/$C$58/(RodR+ABS(Calculations!K915-RodR))))</f>
        <v>4.1551782656130395E-2</v>
      </c>
      <c r="T915" s="53">
        <f t="shared" si="120"/>
        <v>4.2729159980570239E-2</v>
      </c>
      <c r="U915" s="49">
        <f t="shared" si="121"/>
        <v>38.041666666666664</v>
      </c>
      <c r="V915" s="49">
        <f t="shared" si="122"/>
        <v>1.0101994803367265</v>
      </c>
      <c r="W915" s="49">
        <f t="shared" si="123"/>
        <v>1.0101994803367265</v>
      </c>
    </row>
    <row r="916" spans="11:23">
      <c r="K916" s="51">
        <v>91.4</v>
      </c>
      <c r="L916" s="22">
        <f t="shared" si="117"/>
        <v>5.3619177566290359</v>
      </c>
      <c r="M916" s="22">
        <f t="shared" si="124"/>
        <v>5.8297500185891415E-2</v>
      </c>
      <c r="Q916" s="55">
        <f t="shared" si="118"/>
        <v>0.13172732455607128</v>
      </c>
      <c r="R916" s="49">
        <f t="shared" si="119"/>
        <v>3.1736101022606089</v>
      </c>
      <c r="S916" s="52">
        <f>IF(K916=0,C944,(1/$C$59)*LN(1+$C$59/$C$58/(RodR+ABS(Calculations!K916-RodR))))</f>
        <v>4.1507091391674099E-2</v>
      </c>
      <c r="T916" s="53">
        <f t="shared" si="120"/>
        <v>4.2681904411077054E-2</v>
      </c>
      <c r="U916" s="49">
        <f t="shared" si="121"/>
        <v>38.083333333333336</v>
      </c>
      <c r="V916" s="49">
        <f t="shared" si="122"/>
        <v>1.0101994803367265</v>
      </c>
      <c r="W916" s="49">
        <f t="shared" si="123"/>
        <v>1.0101994803367265</v>
      </c>
    </row>
    <row r="917" spans="11:23">
      <c r="K917" s="51">
        <v>91.5</v>
      </c>
      <c r="L917" s="22">
        <f t="shared" si="117"/>
        <v>5.3561569117432279</v>
      </c>
      <c r="M917" s="22">
        <f t="shared" si="124"/>
        <v>5.8171605711820007E-2</v>
      </c>
      <c r="Q917" s="55">
        <f t="shared" si="118"/>
        <v>0.13158579670756002</v>
      </c>
      <c r="R917" s="49">
        <f t="shared" si="119"/>
        <v>3.1736101022606089</v>
      </c>
      <c r="S917" s="52">
        <f>IF(K917=0,C945,(1/$C$59)*LN(1+$C$59/$C$58/(RodR+ABS(Calculations!K917-RodR))))</f>
        <v>4.1462496169214214E-2</v>
      </c>
      <c r="T917" s="53">
        <f t="shared" si="120"/>
        <v>4.2634753253071769E-2</v>
      </c>
      <c r="U917" s="49">
        <f t="shared" si="121"/>
        <v>38.125</v>
      </c>
      <c r="V917" s="49">
        <f t="shared" si="122"/>
        <v>1.0101994803367265</v>
      </c>
      <c r="W917" s="49">
        <f t="shared" si="123"/>
        <v>1.0101994803367265</v>
      </c>
    </row>
    <row r="918" spans="11:23">
      <c r="K918" s="51">
        <v>91.6</v>
      </c>
      <c r="L918" s="22">
        <f t="shared" si="117"/>
        <v>5.3504084336813946</v>
      </c>
      <c r="M918" s="22">
        <f t="shared" si="124"/>
        <v>5.8046118648869438E-2</v>
      </c>
      <c r="Q918" s="55">
        <f t="shared" si="118"/>
        <v>0.13144457267732973</v>
      </c>
      <c r="R918" s="49">
        <f t="shared" si="119"/>
        <v>3.1736101022606089</v>
      </c>
      <c r="S918" s="52">
        <f>IF(K918=0,C946,(1/$C$59)*LN(1+$C$59/$C$58/(RodR+ABS(Calculations!K918-RodR))))</f>
        <v>4.1417996679459723E-2</v>
      </c>
      <c r="T918" s="53">
        <f t="shared" si="120"/>
        <v>4.2587706160876267E-2</v>
      </c>
      <c r="U918" s="49">
        <f t="shared" si="121"/>
        <v>38.166666666666664</v>
      </c>
      <c r="V918" s="49">
        <f t="shared" si="122"/>
        <v>1.0101994803367265</v>
      </c>
      <c r="W918" s="49">
        <f t="shared" si="123"/>
        <v>1.0101994803367265</v>
      </c>
    </row>
    <row r="919" spans="11:23">
      <c r="K919" s="51">
        <v>91.7</v>
      </c>
      <c r="L919" s="22">
        <f t="shared" si="117"/>
        <v>5.3446722826605191</v>
      </c>
      <c r="M919" s="22">
        <f t="shared" si="124"/>
        <v>5.792103724083919E-2</v>
      </c>
      <c r="Q919" s="55">
        <f t="shared" si="118"/>
        <v>0.13130365148802289</v>
      </c>
      <c r="R919" s="49">
        <f t="shared" si="119"/>
        <v>3.1736101022606089</v>
      </c>
      <c r="S919" s="52">
        <f>IF(K919=0,C947,(1/$C$59)*LN(1+$C$59/$C$58/(RodR+ABS(Calculations!K919-RodR))))</f>
        <v>4.1373592614446675E-2</v>
      </c>
      <c r="T919" s="53">
        <f t="shared" si="120"/>
        <v>4.2540762790336556E-2</v>
      </c>
      <c r="U919" s="49">
        <f t="shared" si="121"/>
        <v>38.208333333333336</v>
      </c>
      <c r="V919" s="49">
        <f t="shared" si="122"/>
        <v>1.0101994803367265</v>
      </c>
      <c r="W919" s="49">
        <f t="shared" si="123"/>
        <v>1.0101994803367265</v>
      </c>
    </row>
    <row r="920" spans="11:23">
      <c r="K920" s="51">
        <v>91.8</v>
      </c>
      <c r="L920" s="22">
        <f t="shared" si="117"/>
        <v>5.3389484190680792</v>
      </c>
      <c r="M920" s="22">
        <f t="shared" si="124"/>
        <v>5.7796359740971859E-2</v>
      </c>
      <c r="Q920" s="55">
        <f t="shared" si="118"/>
        <v>0.13116303216647068</v>
      </c>
      <c r="R920" s="49">
        <f t="shared" si="119"/>
        <v>3.1736101022606089</v>
      </c>
      <c r="S920" s="52">
        <f>IF(K920=0,C948,(1/$C$59)*LN(1+$C$59/$C$58/(RodR+ABS(Calculations!K920-RodR))))</f>
        <v>4.1329283667530976E-2</v>
      </c>
      <c r="T920" s="53">
        <f t="shared" si="120"/>
        <v>4.2493922798814816E-2</v>
      </c>
      <c r="U920" s="49">
        <f t="shared" si="121"/>
        <v>38.25</v>
      </c>
      <c r="V920" s="49">
        <f t="shared" si="122"/>
        <v>1.0101994803367265</v>
      </c>
      <c r="W920" s="49">
        <f t="shared" si="123"/>
        <v>1.0101994803367265</v>
      </c>
    </row>
    <row r="921" spans="11:23">
      <c r="K921" s="51">
        <v>91.9</v>
      </c>
      <c r="L921" s="22">
        <f t="shared" si="117"/>
        <v>5.3332368034610775</v>
      </c>
      <c r="M921" s="22">
        <f t="shared" si="124"/>
        <v>5.7672084411917623E-2</v>
      </c>
      <c r="Q921" s="55">
        <f t="shared" si="118"/>
        <v>0.13102271374366889</v>
      </c>
      <c r="R921" s="49">
        <f t="shared" si="119"/>
        <v>3.1736101022606089</v>
      </c>
      <c r="S921" s="52">
        <f>IF(K921=0,C949,(1/$C$59)*LN(1+$C$59/$C$58/(RodR+ABS(Calculations!K921-RodR))))</f>
        <v>4.1285069533380771E-2</v>
      </c>
      <c r="T921" s="53">
        <f t="shared" si="120"/>
        <v>4.2447185845180632E-2</v>
      </c>
      <c r="U921" s="49">
        <f t="shared" si="121"/>
        <v>38.291666666666671</v>
      </c>
      <c r="V921" s="49">
        <f t="shared" si="122"/>
        <v>1.0101994803367265</v>
      </c>
      <c r="W921" s="49">
        <f t="shared" si="123"/>
        <v>1.0101994803367265</v>
      </c>
    </row>
    <row r="922" spans="11:23">
      <c r="K922" s="51">
        <v>92</v>
      </c>
      <c r="L922" s="22">
        <f t="shared" si="117"/>
        <v>5.3275373965651482</v>
      </c>
      <c r="M922" s="22">
        <f t="shared" si="124"/>
        <v>5.7548209525618788E-2</v>
      </c>
      <c r="Q922" s="55">
        <f t="shared" si="118"/>
        <v>0.13088269525475624</v>
      </c>
      <c r="R922" s="49">
        <f t="shared" si="119"/>
        <v>3.1736101022606089</v>
      </c>
      <c r="S922" s="52">
        <f>IF(K922=0,C950,(1/$C$59)*LN(1+$C$59/$C$58/(RodR+ABS(Calculations!K922-RodR))))</f>
        <v>4.1240949907969657E-2</v>
      </c>
      <c r="T922" s="53">
        <f t="shared" si="120"/>
        <v>4.240055158980284E-2</v>
      </c>
      <c r="U922" s="49">
        <f t="shared" si="121"/>
        <v>38.333333333333336</v>
      </c>
      <c r="V922" s="49">
        <f t="shared" si="122"/>
        <v>1.0101994803367265</v>
      </c>
      <c r="W922" s="49">
        <f t="shared" si="123"/>
        <v>1.0101994803367265</v>
      </c>
    </row>
    <row r="923" spans="11:23">
      <c r="K923" s="51">
        <v>92.1</v>
      </c>
      <c r="L923" s="22">
        <f t="shared" si="117"/>
        <v>5.3218501592737599</v>
      </c>
      <c r="M923" s="22">
        <f t="shared" si="124"/>
        <v>5.7424733363302671E-2</v>
      </c>
      <c r="Q923" s="55">
        <f t="shared" si="118"/>
        <v>0.13074297573899457</v>
      </c>
      <c r="R923" s="49">
        <f t="shared" si="119"/>
        <v>3.1736101022606089</v>
      </c>
      <c r="S923" s="52">
        <f>IF(K923=0,C951,(1/$C$59)*LN(1+$C$59/$C$58/(RodR+ABS(Calculations!K923-RodR))))</f>
        <v>4.1196924488570423E-2</v>
      </c>
      <c r="T923" s="53">
        <f t="shared" si="120"/>
        <v>4.2354019694541674E-2</v>
      </c>
      <c r="U923" s="49">
        <f t="shared" si="121"/>
        <v>38.375</v>
      </c>
      <c r="V923" s="49">
        <f t="shared" si="122"/>
        <v>1.0101994803367265</v>
      </c>
      <c r="W923" s="49">
        <f t="shared" si="123"/>
        <v>1.0101994803367265</v>
      </c>
    </row>
    <row r="924" spans="11:23">
      <c r="K924" s="51">
        <v>92.2</v>
      </c>
      <c r="L924" s="22">
        <f t="shared" si="117"/>
        <v>5.3161750526471305</v>
      </c>
      <c r="M924" s="22">
        <f t="shared" si="124"/>
        <v>5.7301654215494935E-2</v>
      </c>
      <c r="Q924" s="55">
        <f t="shared" si="118"/>
        <v>0.13060355423974235</v>
      </c>
      <c r="R924" s="49">
        <f t="shared" si="119"/>
        <v>3.1736101022606089</v>
      </c>
      <c r="S924" s="52">
        <f>IF(K924=0,C952,(1/$C$59)*LN(1+$C$59/$C$58/(RodR+ABS(Calculations!K924-RodR))))</f>
        <v>4.1152992973746687E-2</v>
      </c>
      <c r="T924" s="53">
        <f t="shared" si="120"/>
        <v>4.2307589822739924E-2</v>
      </c>
      <c r="U924" s="49">
        <f t="shared" si="121"/>
        <v>38.416666666666671</v>
      </c>
      <c r="V924" s="49">
        <f t="shared" si="122"/>
        <v>1.0101994803367265</v>
      </c>
      <c r="W924" s="49">
        <f t="shared" si="123"/>
        <v>1.0101994803367265</v>
      </c>
    </row>
    <row r="925" spans="11:23">
      <c r="K925" s="51">
        <v>92.3</v>
      </c>
      <c r="L925" s="22">
        <f t="shared" si="117"/>
        <v>5.3105120379115514</v>
      </c>
      <c r="M925" s="22">
        <f t="shared" si="124"/>
        <v>5.7178970381715821E-2</v>
      </c>
      <c r="Q925" s="55">
        <f t="shared" si="118"/>
        <v>0.13046442980443798</v>
      </c>
      <c r="R925" s="49">
        <f t="shared" si="119"/>
        <v>3.1736101022606089</v>
      </c>
      <c r="S925" s="52">
        <f>IF(K925=0,C953,(1/$C$59)*LN(1+$C$59/$C$58/(RodR+ABS(Calculations!K925-RodR))))</f>
        <v>4.1109155063347655E-2</v>
      </c>
      <c r="T925" s="53">
        <f t="shared" si="120"/>
        <v>4.2261261639215321E-2</v>
      </c>
      <c r="U925" s="49">
        <f t="shared" si="121"/>
        <v>38.458333333333336</v>
      </c>
      <c r="V925" s="49">
        <f t="shared" si="122"/>
        <v>1.0101994803367265</v>
      </c>
      <c r="W925" s="49">
        <f t="shared" si="123"/>
        <v>1.0101994803367265</v>
      </c>
    </row>
    <row r="926" spans="11:23">
      <c r="K926" s="51">
        <v>92.4</v>
      </c>
      <c r="L926" s="22">
        <f t="shared" si="117"/>
        <v>5.3048610764583062</v>
      </c>
      <c r="M926" s="22">
        <f t="shared" si="124"/>
        <v>5.7056680170729734E-2</v>
      </c>
      <c r="Q926" s="55">
        <f t="shared" si="118"/>
        <v>0.13032560148457328</v>
      </c>
      <c r="R926" s="49">
        <f t="shared" si="119"/>
        <v>3.1736101022606089</v>
      </c>
      <c r="S926" s="52">
        <f>IF(K926=0,C954,(1/$C$59)*LN(1+$C$59/$C$58/(RodR+ABS(Calculations!K926-RodR))))</f>
        <v>4.1065410458499756E-2</v>
      </c>
      <c r="T926" s="53">
        <f t="shared" si="120"/>
        <v>4.2215034810251913E-2</v>
      </c>
      <c r="U926" s="49">
        <f t="shared" si="121"/>
        <v>38.500000000000007</v>
      </c>
      <c r="V926" s="49">
        <f t="shared" si="122"/>
        <v>1.0101994803367265</v>
      </c>
      <c r="W926" s="49">
        <f t="shared" si="123"/>
        <v>1.0101994803367265</v>
      </c>
    </row>
    <row r="927" spans="11:23">
      <c r="K927" s="51">
        <v>92.5</v>
      </c>
      <c r="L927" s="22">
        <f t="shared" si="117"/>
        <v>5.2992221298429607</v>
      </c>
      <c r="M927" s="22">
        <f t="shared" si="124"/>
        <v>5.693478190026724E-2</v>
      </c>
      <c r="Q927" s="55">
        <f t="shared" si="118"/>
        <v>0.13018706833567603</v>
      </c>
      <c r="R927" s="49">
        <f t="shared" si="119"/>
        <v>3.1736101022606089</v>
      </c>
      <c r="S927" s="52">
        <f>IF(K927=0,C955,(1/$C$59)*LN(1+$C$59/$C$58/(RodR+ABS(Calculations!K927-RodR))))</f>
        <v>4.1021758861601143E-2</v>
      </c>
      <c r="T927" s="53">
        <f t="shared" si="120"/>
        <v>4.216890900359227E-2</v>
      </c>
      <c r="U927" s="49">
        <f t="shared" si="121"/>
        <v>38.541666666666671</v>
      </c>
      <c r="V927" s="49">
        <f t="shared" si="122"/>
        <v>1.0101994803367265</v>
      </c>
      <c r="W927" s="49">
        <f t="shared" si="123"/>
        <v>1.0101994803367265</v>
      </c>
    </row>
    <row r="928" spans="11:23">
      <c r="K928" s="51">
        <v>92.6</v>
      </c>
      <c r="L928" s="22">
        <f t="shared" si="117"/>
        <v>5.2935951597844131</v>
      </c>
      <c r="M928" s="22">
        <f t="shared" si="124"/>
        <v>5.6813273896981542E-2</v>
      </c>
      <c r="Q928" s="55">
        <f t="shared" si="118"/>
        <v>0.13004882941728657</v>
      </c>
      <c r="R928" s="49">
        <f t="shared" si="119"/>
        <v>3.1736101022606089</v>
      </c>
      <c r="S928" s="52">
        <f>IF(K928=0,C956,(1/$C$59)*LN(1+$C$59/$C$58/(RodR+ABS(Calculations!K928-RodR))))</f>
        <v>4.0978199976314321E-2</v>
      </c>
      <c r="T928" s="53">
        <f t="shared" si="120"/>
        <v>4.2122883888431301E-2</v>
      </c>
      <c r="U928" s="49">
        <f t="shared" si="121"/>
        <v>38.583333333333336</v>
      </c>
      <c r="V928" s="49">
        <f t="shared" si="122"/>
        <v>1.0101994803367265</v>
      </c>
      <c r="W928" s="49">
        <f t="shared" si="123"/>
        <v>1.0101994803367265</v>
      </c>
    </row>
    <row r="929" spans="11:23">
      <c r="K929" s="51">
        <v>92.7</v>
      </c>
      <c r="L929" s="22">
        <f t="shared" si="117"/>
        <v>5.2879801281639471</v>
      </c>
      <c r="M929" s="22">
        <f t="shared" si="124"/>
        <v>5.6692154496571945E-2</v>
      </c>
      <c r="Q929" s="55">
        <f t="shared" si="118"/>
        <v>0.12991088379293467</v>
      </c>
      <c r="R929" s="49">
        <f t="shared" si="119"/>
        <v>3.1736101022606089</v>
      </c>
      <c r="S929" s="52">
        <f>IF(K929=0,C957,(1/$C$59)*LN(1+$C$59/$C$58/(RodR+ABS(Calculations!K929-RodR))))</f>
        <v>4.0934733507558864E-2</v>
      </c>
      <c r="T929" s="53">
        <f t="shared" si="120"/>
        <v>4.2076959135405115E-2</v>
      </c>
      <c r="U929" s="49">
        <f t="shared" si="121"/>
        <v>38.625</v>
      </c>
      <c r="V929" s="49">
        <f t="shared" si="122"/>
        <v>1.0101994803367265</v>
      </c>
      <c r="W929" s="49">
        <f t="shared" si="123"/>
        <v>1.0101994803367265</v>
      </c>
    </row>
    <row r="930" spans="11:23">
      <c r="K930" s="51">
        <v>92.8</v>
      </c>
      <c r="L930" s="22">
        <f t="shared" si="117"/>
        <v>5.2823769970245191</v>
      </c>
      <c r="M930" s="22">
        <f t="shared" si="124"/>
        <v>5.6571422043560027E-2</v>
      </c>
      <c r="Q930" s="55">
        <f t="shared" si="118"/>
        <v>0.12977323053012191</v>
      </c>
      <c r="R930" s="49">
        <f t="shared" si="119"/>
        <v>3.1736101022606089</v>
      </c>
      <c r="S930" s="52">
        <f>IF(K930=0,C958,(1/$C$59)*LN(1+$C$59/$C$58/(RodR+ABS(Calculations!K930-RodR))))</f>
        <v>4.0891359161505859E-2</v>
      </c>
      <c r="T930" s="53">
        <f t="shared" si="120"/>
        <v>4.2031134416585021E-2</v>
      </c>
      <c r="U930" s="49">
        <f t="shared" si="121"/>
        <v>38.666666666666664</v>
      </c>
      <c r="V930" s="49">
        <f t="shared" si="122"/>
        <v>1.0101994803367265</v>
      </c>
      <c r="W930" s="49">
        <f t="shared" si="123"/>
        <v>1.0101994803367265</v>
      </c>
    </row>
    <row r="931" spans="11:23">
      <c r="K931" s="51">
        <v>92.9</v>
      </c>
      <c r="L931" s="22">
        <f t="shared" si="117"/>
        <v>5.2767857285698785</v>
      </c>
      <c r="M931" s="22">
        <f t="shared" si="124"/>
        <v>5.6451074891199049E-2</v>
      </c>
      <c r="Q931" s="55">
        <f t="shared" si="118"/>
        <v>0.12963586870030011</v>
      </c>
      <c r="R931" s="49">
        <f t="shared" si="119"/>
        <v>3.1736101022606089</v>
      </c>
      <c r="S931" s="52">
        <f>IF(K931=0,C959,(1/$C$59)*LN(1+$C$59/$C$58/(RodR+ABS(Calculations!K931-RodR))))</f>
        <v>4.0848076645571108E-2</v>
      </c>
      <c r="T931" s="53">
        <f t="shared" si="120"/>
        <v>4.1985409405470055E-2</v>
      </c>
      <c r="U931" s="49">
        <f t="shared" si="121"/>
        <v>38.708333333333336</v>
      </c>
      <c r="V931" s="49">
        <f t="shared" si="122"/>
        <v>1.0101994803367265</v>
      </c>
      <c r="W931" s="49">
        <f t="shared" si="123"/>
        <v>1.0101994803367265</v>
      </c>
    </row>
    <row r="932" spans="11:23">
      <c r="K932" s="51">
        <v>93</v>
      </c>
      <c r="L932" s="22">
        <f t="shared" si="117"/>
        <v>5.2712062851635801</v>
      </c>
      <c r="M932" s="22">
        <f t="shared" si="124"/>
        <v>5.6331111401568101E-2</v>
      </c>
      <c r="Q932" s="55">
        <f t="shared" si="118"/>
        <v>0.12949879737884706</v>
      </c>
      <c r="R932" s="49">
        <f t="shared" si="119"/>
        <v>3.1736101022606089</v>
      </c>
      <c r="S932" s="52">
        <f>IF(K932=0,C960,(1/$C$59)*LN(1+$C$59/$C$58/(RodR+ABS(Calculations!K932-RodR))))</f>
        <v>4.080488566840746E-2</v>
      </c>
      <c r="T932" s="53">
        <f t="shared" si="120"/>
        <v>4.1939783776978073E-2</v>
      </c>
      <c r="U932" s="49">
        <f t="shared" si="121"/>
        <v>38.75</v>
      </c>
      <c r="V932" s="49">
        <f t="shared" si="122"/>
        <v>1.0101994803367265</v>
      </c>
      <c r="W932" s="49">
        <f t="shared" si="123"/>
        <v>1.0101994803367265</v>
      </c>
    </row>
    <row r="933" spans="11:23">
      <c r="K933" s="51">
        <v>93.1</v>
      </c>
      <c r="L933" s="22">
        <f t="shared" si="117"/>
        <v>5.2656386293283113</v>
      </c>
      <c r="M933" s="22">
        <f t="shared" si="124"/>
        <v>5.6211529945448646E-2</v>
      </c>
      <c r="Q933" s="55">
        <f t="shared" si="118"/>
        <v>0.12936201564505001</v>
      </c>
      <c r="R933" s="49">
        <f t="shared" si="119"/>
        <v>3.1736101022606089</v>
      </c>
      <c r="S933" s="52">
        <f>IF(K933=0,C961,(1/$C$59)*LN(1+$C$59/$C$58/(RodR+ABS(Calculations!K933-RodR))))</f>
        <v>4.076178593989966E-2</v>
      </c>
      <c r="T933" s="53">
        <f t="shared" si="120"/>
        <v>4.1894257207438848E-2</v>
      </c>
      <c r="U933" s="49">
        <f t="shared" si="121"/>
        <v>38.791666666666664</v>
      </c>
      <c r="V933" s="49">
        <f t="shared" si="122"/>
        <v>1.0101994803367265</v>
      </c>
      <c r="W933" s="49">
        <f t="shared" si="123"/>
        <v>1.0101994803367265</v>
      </c>
    </row>
    <row r="934" spans="11:23">
      <c r="K934" s="51">
        <v>93.2</v>
      </c>
      <c r="L934" s="22">
        <f t="shared" si="117"/>
        <v>5.2600827237449312</v>
      </c>
      <c r="M934" s="22">
        <f t="shared" si="124"/>
        <v>5.6092328902199284E-2</v>
      </c>
      <c r="Q934" s="55">
        <f t="shared" si="118"/>
        <v>0.129225522582082</v>
      </c>
      <c r="R934" s="49">
        <f t="shared" si="119"/>
        <v>3.1736101022606089</v>
      </c>
      <c r="S934" s="52">
        <f>IF(K934=0,C962,(1/$C$59)*LN(1+$C$59/$C$58/(RodR+ABS(Calculations!K934-RodR))))</f>
        <v>4.0718777171156836E-2</v>
      </c>
      <c r="T934" s="53">
        <f t="shared" si="120"/>
        <v>4.1848829374586408E-2</v>
      </c>
      <c r="U934" s="49">
        <f t="shared" si="121"/>
        <v>38.833333333333336</v>
      </c>
      <c r="V934" s="49">
        <f t="shared" si="122"/>
        <v>1.0101994803367265</v>
      </c>
      <c r="W934" s="49">
        <f t="shared" si="123"/>
        <v>1.0101994803367265</v>
      </c>
    </row>
    <row r="935" spans="11:23">
      <c r="K935" s="51">
        <v>93.3</v>
      </c>
      <c r="L935" s="22">
        <f t="shared" si="117"/>
        <v>5.2545385312517299</v>
      </c>
      <c r="M935" s="22">
        <f t="shared" si="124"/>
        <v>5.5973506659821481E-2</v>
      </c>
      <c r="Q935" s="55">
        <f t="shared" si="118"/>
        <v>0.12908931727698378</v>
      </c>
      <c r="R935" s="49">
        <f t="shared" si="119"/>
        <v>3.1736101022606089</v>
      </c>
      <c r="S935" s="52">
        <f>IF(K935=0,C963,(1/$C$59)*LN(1+$C$59/$C$58/(RodR+ABS(Calculations!K935-RodR))))</f>
        <v>4.0675859074506847E-2</v>
      </c>
      <c r="T935" s="53">
        <f t="shared" si="120"/>
        <v>4.1803499957550748E-2</v>
      </c>
      <c r="U935" s="49">
        <f t="shared" si="121"/>
        <v>38.875</v>
      </c>
      <c r="V935" s="49">
        <f t="shared" si="122"/>
        <v>1.0101994803367265</v>
      </c>
      <c r="W935" s="49">
        <f t="shared" si="123"/>
        <v>1.0101994803367265</v>
      </c>
    </row>
    <row r="936" spans="11:23">
      <c r="K936" s="51">
        <v>93.4</v>
      </c>
      <c r="L936" s="22">
        <f t="shared" si="117"/>
        <v>5.2490060148435109</v>
      </c>
      <c r="M936" s="22">
        <f t="shared" si="124"/>
        <v>5.5855061614795254E-2</v>
      </c>
      <c r="Q936" s="55">
        <f t="shared" si="118"/>
        <v>0.12895339882064114</v>
      </c>
      <c r="R936" s="49">
        <f t="shared" si="119"/>
        <v>3.1736101022606089</v>
      </c>
      <c r="S936" s="52">
        <f>IF(K936=0,C964,(1/$C$59)*LN(1+$C$59/$C$58/(RodR+ABS(Calculations!K936-RodR))))</f>
        <v>4.0633031363489086E-2</v>
      </c>
      <c r="T936" s="53">
        <f t="shared" si="120"/>
        <v>4.1758268636851052E-2</v>
      </c>
      <c r="U936" s="49">
        <f t="shared" si="121"/>
        <v>38.916666666666671</v>
      </c>
      <c r="V936" s="49">
        <f t="shared" si="122"/>
        <v>1.0101994803367265</v>
      </c>
      <c r="W936" s="49">
        <f t="shared" si="123"/>
        <v>1.0101994803367265</v>
      </c>
    </row>
    <row r="937" spans="11:23">
      <c r="K937" s="51">
        <v>93.5</v>
      </c>
      <c r="L937" s="22">
        <f t="shared" si="117"/>
        <v>5.2434851376707998</v>
      </c>
      <c r="M937" s="22">
        <f t="shared" si="124"/>
        <v>5.5736992172160882E-2</v>
      </c>
      <c r="Q937" s="55">
        <f t="shared" si="118"/>
        <v>0.12881776630776554</v>
      </c>
      <c r="R937" s="49">
        <f t="shared" si="119"/>
        <v>3.1736101022606089</v>
      </c>
      <c r="S937" s="52">
        <f>IF(K937=0,C965,(1/$C$59)*LN(1+$C$59/$C$58/(RodR+ABS(Calculations!K937-RodR))))</f>
        <v>4.059029375284845E-2</v>
      </c>
      <c r="T937" s="53">
        <f t="shared" si="120"/>
        <v>4.1713135094388371E-2</v>
      </c>
      <c r="U937" s="49">
        <f t="shared" si="121"/>
        <v>38.958333333333336</v>
      </c>
      <c r="V937" s="49">
        <f t="shared" si="122"/>
        <v>1.0101994803367265</v>
      </c>
      <c r="W937" s="49">
        <f t="shared" si="123"/>
        <v>1.0101994803367265</v>
      </c>
    </row>
    <row r="938" spans="11:23">
      <c r="K938" s="51">
        <v>93.6</v>
      </c>
      <c r="L938" s="22">
        <f t="shared" si="117"/>
        <v>5.2379758630391038</v>
      </c>
      <c r="M938" s="22">
        <f t="shared" si="124"/>
        <v>5.5619296745309299E-2</v>
      </c>
      <c r="Q938" s="55">
        <f t="shared" si="118"/>
        <v>0.12868241883687589</v>
      </c>
      <c r="R938" s="49">
        <f t="shared" si="119"/>
        <v>3.1736101022606089</v>
      </c>
      <c r="S938" s="52">
        <f>IF(K938=0,C966,(1/$C$59)*LN(1+$C$59/$C$58/(RodR+ABS(Calculations!K938-RodR))))</f>
        <v>4.0547645958529541E-2</v>
      </c>
      <c r="T938" s="53">
        <f t="shared" si="120"/>
        <v>4.1668099013435836E-2</v>
      </c>
      <c r="U938" s="49">
        <f t="shared" si="121"/>
        <v>39</v>
      </c>
      <c r="V938" s="49">
        <f t="shared" si="122"/>
        <v>1.0101994803367265</v>
      </c>
      <c r="W938" s="49">
        <f t="shared" si="123"/>
        <v>1.0101994803367265</v>
      </c>
    </row>
    <row r="939" spans="11:23">
      <c r="K939" s="51">
        <v>93.7</v>
      </c>
      <c r="L939" s="22">
        <f t="shared" si="117"/>
        <v>5.2324781544079526</v>
      </c>
      <c r="M939" s="22">
        <f t="shared" si="124"/>
        <v>5.5501973755994527E-2</v>
      </c>
      <c r="Q939" s="55">
        <f t="shared" si="118"/>
        <v>0.12854735551027507</v>
      </c>
      <c r="R939" s="49">
        <f t="shared" si="119"/>
        <v>3.1736101022606089</v>
      </c>
      <c r="S939" s="52">
        <f>IF(K939=0,C967,(1/$C$59)*LN(1+$C$59/$C$58/(RodR+ABS(Calculations!K939-RodR))))</f>
        <v>4.0505087697669265E-2</v>
      </c>
      <c r="T939" s="53">
        <f t="shared" si="120"/>
        <v>4.1623160078635681E-2</v>
      </c>
      <c r="U939" s="49">
        <f t="shared" si="121"/>
        <v>39.041666666666671</v>
      </c>
      <c r="V939" s="49">
        <f t="shared" si="122"/>
        <v>1.0101994803367265</v>
      </c>
      <c r="W939" s="49">
        <f t="shared" si="123"/>
        <v>1.0101994803367265</v>
      </c>
    </row>
    <row r="940" spans="11:23">
      <c r="K940" s="51">
        <v>93.8</v>
      </c>
      <c r="L940" s="22">
        <f t="shared" si="117"/>
        <v>5.2269919753901855</v>
      </c>
      <c r="M940" s="22">
        <f t="shared" si="124"/>
        <v>5.5385021634333675E-2</v>
      </c>
      <c r="Q940" s="55">
        <f t="shared" si="118"/>
        <v>0.12841257543403226</v>
      </c>
      <c r="R940" s="49">
        <f t="shared" si="119"/>
        <v>3.1736101022606089</v>
      </c>
      <c r="S940" s="52">
        <f>IF(K940=0,C968,(1/$C$59)*LN(1+$C$59/$C$58/(RodR+ABS(Calculations!K940-RodR))))</f>
        <v>4.0462618688591301E-2</v>
      </c>
      <c r="T940" s="53">
        <f t="shared" si="120"/>
        <v>4.1578317975987197E-2</v>
      </c>
      <c r="U940" s="49">
        <f t="shared" si="121"/>
        <v>39.083333333333336</v>
      </c>
      <c r="V940" s="49">
        <f t="shared" si="122"/>
        <v>1.0101994803367265</v>
      </c>
      <c r="W940" s="49">
        <f t="shared" si="123"/>
        <v>1.0101994803367265</v>
      </c>
    </row>
    <row r="941" spans="11:23">
      <c r="K941" s="51">
        <v>93.9</v>
      </c>
      <c r="L941" s="22">
        <f t="shared" si="117"/>
        <v>5.2215172897511932</v>
      </c>
      <c r="M941" s="22">
        <f t="shared" si="124"/>
        <v>5.5268438818685262E-2</v>
      </c>
      <c r="Q941" s="55">
        <f t="shared" si="118"/>
        <v>0.12827807771796446</v>
      </c>
      <c r="R941" s="49">
        <f t="shared" si="119"/>
        <v>3.1736101022606089</v>
      </c>
      <c r="S941" s="52">
        <f>IF(K941=0,C969,(1/$C$59)*LN(1+$C$59/$C$58/(RodR+ABS(Calculations!K941-RodR))))</f>
        <v>4.0420238650800272E-2</v>
      </c>
      <c r="T941" s="53">
        <f t="shared" si="120"/>
        <v>4.1533572392842645E-2</v>
      </c>
      <c r="U941" s="49">
        <f t="shared" si="121"/>
        <v>39.125000000000007</v>
      </c>
      <c r="V941" s="49">
        <f t="shared" si="122"/>
        <v>1.0101994803367265</v>
      </c>
      <c r="W941" s="49">
        <f t="shared" si="123"/>
        <v>1.0101994803367265</v>
      </c>
    </row>
    <row r="942" spans="11:23">
      <c r="K942" s="51">
        <v>94</v>
      </c>
      <c r="L942" s="22">
        <f t="shared" si="117"/>
        <v>5.2160540614079727</v>
      </c>
      <c r="M942" s="22">
        <f t="shared" si="124"/>
        <v>5.5152223755607466E-2</v>
      </c>
      <c r="Q942" s="55">
        <f t="shared" si="118"/>
        <v>0.12814386147561319</v>
      </c>
      <c r="R942" s="49">
        <f t="shared" si="119"/>
        <v>3.1736101022606089</v>
      </c>
      <c r="S942" s="52">
        <f>IF(K942=0,C970,(1/$C$59)*LN(1+$C$59/$C$58/(RodR+ABS(Calculations!K942-RodR))))</f>
        <v>4.037794730497437E-2</v>
      </c>
      <c r="T942" s="53">
        <f t="shared" si="120"/>
        <v>4.1488923017898124E-2</v>
      </c>
      <c r="U942" s="49">
        <f t="shared" si="121"/>
        <v>39.166666666666671</v>
      </c>
      <c r="V942" s="49">
        <f t="shared" si="122"/>
        <v>1.0101994803367265</v>
      </c>
      <c r="W942" s="49">
        <f t="shared" si="123"/>
        <v>1.0101994803367265</v>
      </c>
    </row>
    <row r="943" spans="11:23">
      <c r="K943" s="51">
        <v>94.1</v>
      </c>
      <c r="L943" s="22">
        <f t="shared" si="117"/>
        <v>5.2106022544284665</v>
      </c>
      <c r="M943" s="22">
        <f t="shared" si="124"/>
        <v>5.5036374899844809E-2</v>
      </c>
      <c r="Q943" s="55">
        <f t="shared" si="118"/>
        <v>0.12800992582422827</v>
      </c>
      <c r="R943" s="49">
        <f t="shared" si="119"/>
        <v>3.1736101022606089</v>
      </c>
      <c r="S943" s="52">
        <f>IF(K943=0,C971,(1/$C$59)*LN(1+$C$59/$C$58/(RodR+ABS(Calculations!K943-RodR))))</f>
        <v>4.033574437296028E-2</v>
      </c>
      <c r="T943" s="53">
        <f t="shared" si="120"/>
        <v>4.1444369541187659E-2</v>
      </c>
      <c r="U943" s="49">
        <f t="shared" si="121"/>
        <v>39.208333333333336</v>
      </c>
      <c r="V943" s="49">
        <f t="shared" si="122"/>
        <v>1.0101994803367265</v>
      </c>
      <c r="W943" s="49">
        <f t="shared" si="123"/>
        <v>1.0101994803367265</v>
      </c>
    </row>
    <row r="944" spans="11:23">
      <c r="K944" s="51">
        <v>94.2</v>
      </c>
      <c r="L944" s="22">
        <f t="shared" si="117"/>
        <v>5.205161833030683</v>
      </c>
      <c r="M944" s="22">
        <f t="shared" si="124"/>
        <v>5.4920890714248216E-2</v>
      </c>
      <c r="Q944" s="55">
        <f t="shared" si="118"/>
        <v>0.12787626988474624</v>
      </c>
      <c r="R944" s="49">
        <f t="shared" si="119"/>
        <v>3.1736101022606089</v>
      </c>
      <c r="S944" s="52">
        <f>IF(K944=0,C972,(1/$C$59)*LN(1+$C$59/$C$58/(RodR+ABS(Calculations!K944-RodR))))</f>
        <v>4.0293629577766374E-2</v>
      </c>
      <c r="T944" s="53">
        <f t="shared" si="120"/>
        <v>4.1399911654075042E-2</v>
      </c>
      <c r="U944" s="49">
        <f t="shared" si="121"/>
        <v>39.25</v>
      </c>
      <c r="V944" s="49">
        <f t="shared" si="122"/>
        <v>1.0101994803367265</v>
      </c>
      <c r="W944" s="49">
        <f t="shared" si="123"/>
        <v>1.0101994803367265</v>
      </c>
    </row>
    <row r="945" spans="11:23">
      <c r="K945" s="51">
        <v>94.3</v>
      </c>
      <c r="L945" s="22">
        <f t="shared" si="117"/>
        <v>5.1997327615820383</v>
      </c>
      <c r="M945" s="22">
        <f t="shared" si="124"/>
        <v>5.4805769669691529E-2</v>
      </c>
      <c r="Q945" s="55">
        <f t="shared" si="118"/>
        <v>0.12774289278177417</v>
      </c>
      <c r="R945" s="49">
        <f t="shared" si="119"/>
        <v>3.1736101022606089</v>
      </c>
      <c r="S945" s="52">
        <f>IF(K945=0,C973,(1/$C$59)*LN(1+$C$59/$C$58/(RodR+ABS(Calculations!K945-RodR))))</f>
        <v>4.025160264355758E-2</v>
      </c>
      <c r="T945" s="53">
        <f t="shared" si="120"/>
        <v>4.1355549049247431E-2</v>
      </c>
      <c r="U945" s="49">
        <f t="shared" si="121"/>
        <v>39.291666666666664</v>
      </c>
      <c r="V945" s="49">
        <f t="shared" si="122"/>
        <v>1.0101994803367265</v>
      </c>
      <c r="W945" s="49">
        <f t="shared" si="123"/>
        <v>1.0101994803367265</v>
      </c>
    </row>
    <row r="946" spans="11:23">
      <c r="K946" s="51">
        <v>94.4</v>
      </c>
      <c r="L946" s="22">
        <f t="shared" si="117"/>
        <v>5.1943150045983737</v>
      </c>
      <c r="M946" s="22">
        <f t="shared" si="124"/>
        <v>5.4691010245137228E-2</v>
      </c>
      <c r="Q946" s="55">
        <f t="shared" si="118"/>
        <v>0.12760979364356548</v>
      </c>
      <c r="R946" s="49">
        <f t="shared" si="119"/>
        <v>3.1736101022606089</v>
      </c>
      <c r="S946" s="52">
        <f>IF(K946=0,C974,(1/$C$59)*LN(1+$C$59/$C$58/(RodR+ABS(Calculations!K946-RodR))))</f>
        <v>4.0209663295647805E-2</v>
      </c>
      <c r="T946" s="53">
        <f t="shared" si="120"/>
        <v>4.1311281420707439E-2</v>
      </c>
      <c r="U946" s="49">
        <f t="shared" si="121"/>
        <v>39.333333333333336</v>
      </c>
      <c r="V946" s="49">
        <f t="shared" si="122"/>
        <v>1.0101994803367265</v>
      </c>
      <c r="W946" s="49">
        <f t="shared" si="123"/>
        <v>1.0101994803367265</v>
      </c>
    </row>
    <row r="947" spans="11:23">
      <c r="K947" s="51">
        <v>94.5</v>
      </c>
      <c r="L947" s="22">
        <f t="shared" si="117"/>
        <v>5.18890852674346</v>
      </c>
      <c r="M947" s="22">
        <f t="shared" si="124"/>
        <v>5.4576610927339786E-2</v>
      </c>
      <c r="Q947" s="55">
        <f t="shared" si="118"/>
        <v>0.12747697160200788</v>
      </c>
      <c r="R947" s="49">
        <f t="shared" si="119"/>
        <v>3.1736101022606089</v>
      </c>
      <c r="S947" s="52">
        <f>IF(K947=0,C975,(1/$C$59)*LN(1+$C$59/$C$58/(RodR+ABS(Calculations!K947-RodR))))</f>
        <v>4.0167811260496109E-2</v>
      </c>
      <c r="T947" s="53">
        <f t="shared" si="120"/>
        <v>4.1267108463767153E-2</v>
      </c>
      <c r="U947" s="49">
        <f t="shared" si="121"/>
        <v>39.375</v>
      </c>
      <c r="V947" s="49">
        <f t="shared" si="122"/>
        <v>1.0101994803367265</v>
      </c>
      <c r="W947" s="49">
        <f t="shared" si="123"/>
        <v>1.0101994803367265</v>
      </c>
    </row>
    <row r="948" spans="11:23">
      <c r="K948" s="51">
        <v>94.6</v>
      </c>
      <c r="L948" s="22">
        <f t="shared" si="117"/>
        <v>5.183513292827918</v>
      </c>
      <c r="M948" s="22">
        <f t="shared" si="124"/>
        <v>5.4462570211185835E-2</v>
      </c>
      <c r="Q948" s="55">
        <f t="shared" si="118"/>
        <v>0.12734442579259672</v>
      </c>
      <c r="R948" s="49">
        <f t="shared" si="119"/>
        <v>3.1736101022606089</v>
      </c>
      <c r="S948" s="52">
        <f>IF(K948=0,C976,(1/$C$59)*LN(1+$C$59/$C$58/(RodR+ABS(Calculations!K948-RodR))))</f>
        <v>4.0126046265698302E-2</v>
      </c>
      <c r="T948" s="53">
        <f t="shared" si="120"/>
        <v>4.1223029875040278E-2</v>
      </c>
      <c r="U948" s="49">
        <f t="shared" si="121"/>
        <v>39.416666666666664</v>
      </c>
      <c r="V948" s="49">
        <f t="shared" si="122"/>
        <v>1.0101994803367265</v>
      </c>
      <c r="W948" s="49">
        <f t="shared" si="123"/>
        <v>1.0101994803367265</v>
      </c>
    </row>
    <row r="949" spans="11:23">
      <c r="K949" s="51">
        <v>94.7</v>
      </c>
      <c r="L949" s="22">
        <f t="shared" si="117"/>
        <v>5.1781292678087274</v>
      </c>
      <c r="M949" s="22">
        <f t="shared" si="124"/>
        <v>5.434888659922521E-2</v>
      </c>
      <c r="Q949" s="55">
        <f t="shared" si="118"/>
        <v>0.12721215535442296</v>
      </c>
      <c r="R949" s="49">
        <f t="shared" si="119"/>
        <v>3.1736101022606089</v>
      </c>
      <c r="S949" s="52">
        <f>IF(K949=0,C977,(1/$C$59)*LN(1+$C$59/$C$58/(RodR+ABS(Calculations!K949-RodR))))</f>
        <v>4.0084368039983193E-2</v>
      </c>
      <c r="T949" s="53">
        <f t="shared" si="120"/>
        <v>4.1179045352435453E-2</v>
      </c>
      <c r="U949" s="49">
        <f t="shared" si="121"/>
        <v>39.458333333333336</v>
      </c>
      <c r="V949" s="49">
        <f t="shared" si="122"/>
        <v>1.0101994803367265</v>
      </c>
      <c r="W949" s="49">
        <f t="shared" si="123"/>
        <v>1.0101994803367265</v>
      </c>
    </row>
    <row r="950" spans="11:23">
      <c r="K950" s="51">
        <v>94.8</v>
      </c>
      <c r="L950" s="22">
        <f t="shared" si="117"/>
        <v>5.1727564167882658</v>
      </c>
      <c r="M950" s="22">
        <f t="shared" si="124"/>
        <v>5.4235558601919642E-2</v>
      </c>
      <c r="Q950" s="55">
        <f t="shared" si="118"/>
        <v>0.12708015943014964</v>
      </c>
      <c r="R950" s="49">
        <f t="shared" si="119"/>
        <v>3.1736101022606089</v>
      </c>
      <c r="S950" s="52">
        <f>IF(K950=0,C978,(1/$C$59)*LN(1+$C$59/$C$58/(RodR+ABS(Calculations!K950-RodR))))</f>
        <v>4.0042776313205131E-2</v>
      </c>
      <c r="T950" s="53">
        <f t="shared" si="120"/>
        <v>4.1135154595149978E-2</v>
      </c>
      <c r="U950" s="49">
        <f t="shared" si="121"/>
        <v>39.5</v>
      </c>
      <c r="V950" s="49">
        <f t="shared" si="122"/>
        <v>1.0101994803367265</v>
      </c>
      <c r="W950" s="49">
        <f t="shared" si="123"/>
        <v>1.0101994803367265</v>
      </c>
    </row>
    <row r="951" spans="11:23">
      <c r="K951" s="51">
        <v>94.9</v>
      </c>
      <c r="L951" s="22">
        <f t="shared" si="117"/>
        <v>5.1673947050136944</v>
      </c>
      <c r="M951" s="22">
        <f t="shared" si="124"/>
        <v>5.4122584737498869E-2</v>
      </c>
      <c r="Q951" s="55">
        <f t="shared" si="118"/>
        <v>0.12694843716599669</v>
      </c>
      <c r="R951" s="49">
        <f t="shared" si="119"/>
        <v>3.1736101022606089</v>
      </c>
      <c r="S951" s="52">
        <f>IF(K951=0,C979,(1/$C$59)*LN(1+$C$59/$C$58/(RodR+ABS(Calculations!K951-RodR))))</f>
        <v>4.0001270816339238E-2</v>
      </c>
      <c r="T951" s="53">
        <f t="shared" si="120"/>
        <v>4.1091357303661119E-2</v>
      </c>
      <c r="U951" s="49">
        <f t="shared" si="121"/>
        <v>39.541666666666671</v>
      </c>
      <c r="V951" s="49">
        <f t="shared" si="122"/>
        <v>1.0101994803367265</v>
      </c>
      <c r="W951" s="49">
        <f t="shared" si="123"/>
        <v>1.0101994803367265</v>
      </c>
    </row>
    <row r="952" spans="11:23">
      <c r="K952" s="51">
        <v>95</v>
      </c>
      <c r="L952" s="22">
        <f t="shared" si="117"/>
        <v>5.1620440978761621</v>
      </c>
      <c r="M952" s="22">
        <f t="shared" si="124"/>
        <v>5.4009963531810534E-2</v>
      </c>
      <c r="Q952" s="55">
        <f t="shared" si="118"/>
        <v>0.12681698771172142</v>
      </c>
      <c r="R952" s="49">
        <f t="shared" si="119"/>
        <v>3.1736101022606089</v>
      </c>
      <c r="S952" s="52">
        <f>IF(K952=0,C980,(1/$C$59)*LN(1+$C$59/$C$58/(RodR+ABS(Calculations!K952-RodR))))</f>
        <v>3.9959851281475264E-2</v>
      </c>
      <c r="T952" s="53">
        <f t="shared" si="120"/>
        <v>4.1047653179721179E-2</v>
      </c>
      <c r="U952" s="49">
        <f t="shared" si="121"/>
        <v>39.583333333333336</v>
      </c>
      <c r="V952" s="49">
        <f t="shared" si="122"/>
        <v>1.0101994803367265</v>
      </c>
      <c r="W952" s="49">
        <f t="shared" si="123"/>
        <v>1.0101994803367265</v>
      </c>
    </row>
    <row r="953" spans="11:23">
      <c r="K953" s="51">
        <v>95.1</v>
      </c>
      <c r="L953" s="22">
        <f t="shared" si="117"/>
        <v>5.1567045609100237</v>
      </c>
      <c r="M953" s="22">
        <f t="shared" si="124"/>
        <v>5.3897693518442757E-2</v>
      </c>
      <c r="Q953" s="55">
        <f t="shared" si="118"/>
        <v>0.12668581022059933</v>
      </c>
      <c r="R953" s="49">
        <f t="shared" si="119"/>
        <v>3.1736101022606089</v>
      </c>
      <c r="S953" s="52">
        <f>IF(K953=0,C981,(1/$C$59)*LN(1+$C$59/$C$58/(RodR+ABS(Calculations!K953-RodR))))</f>
        <v>3.9918517441811512E-2</v>
      </c>
      <c r="T953" s="53">
        <f t="shared" si="120"/>
        <v>4.1004041926351299E-2</v>
      </c>
      <c r="U953" s="49">
        <f t="shared" si="121"/>
        <v>39.625</v>
      </c>
      <c r="V953" s="49">
        <f t="shared" si="122"/>
        <v>1.0101994803367265</v>
      </c>
      <c r="W953" s="49">
        <f t="shared" si="123"/>
        <v>1.0101994803367265</v>
      </c>
    </row>
    <row r="954" spans="11:23">
      <c r="K954" s="51">
        <v>95.2</v>
      </c>
      <c r="L954" s="22">
        <f t="shared" si="117"/>
        <v>5.1513760597921063</v>
      </c>
      <c r="M954" s="22">
        <f t="shared" si="124"/>
        <v>5.3785773238576695E-2</v>
      </c>
      <c r="Q954" s="55">
        <f t="shared" si="118"/>
        <v>0.12655490384940601</v>
      </c>
      <c r="R954" s="49">
        <f t="shared" si="119"/>
        <v>3.1736101022606089</v>
      </c>
      <c r="S954" s="52">
        <f>IF(K954=0,C982,(1/$C$59)*LN(1+$C$59/$C$58/(RodR+ABS(Calculations!K954-RodR))))</f>
        <v>3.9877269031649197E-2</v>
      </c>
      <c r="T954" s="53">
        <f t="shared" si="120"/>
        <v>4.0960523247831788E-2</v>
      </c>
      <c r="U954" s="49">
        <f t="shared" si="121"/>
        <v>39.666666666666671</v>
      </c>
      <c r="V954" s="49">
        <f t="shared" si="122"/>
        <v>1.0101994803367265</v>
      </c>
      <c r="W954" s="49">
        <f t="shared" si="123"/>
        <v>1.0101994803367265</v>
      </c>
    </row>
    <row r="955" spans="11:23">
      <c r="K955" s="51">
        <v>95.3</v>
      </c>
      <c r="L955" s="22">
        <f t="shared" si="117"/>
        <v>5.1460585603410571</v>
      </c>
      <c r="M955" s="22">
        <f t="shared" si="124"/>
        <v>5.3674201240981212E-2</v>
      </c>
      <c r="Q955" s="55">
        <f t="shared" si="118"/>
        <v>0.12642426775840124</v>
      </c>
      <c r="R955" s="49">
        <f t="shared" si="119"/>
        <v>3.1736101022606089</v>
      </c>
      <c r="S955" s="52">
        <f>IF(K955=0,C983,(1/$C$59)*LN(1+$C$59/$C$58/(RodR+ABS(Calculations!K955-RodR))))</f>
        <v>3.9836105786387369E-2</v>
      </c>
      <c r="T955" s="53">
        <f t="shared" si="120"/>
        <v>4.0917096849697979E-2</v>
      </c>
      <c r="U955" s="49">
        <f t="shared" si="121"/>
        <v>39.708333333333336</v>
      </c>
      <c r="V955" s="49">
        <f t="shared" si="122"/>
        <v>1.0101994803367265</v>
      </c>
      <c r="W955" s="49">
        <f t="shared" si="123"/>
        <v>1.0101994803367265</v>
      </c>
    </row>
    <row r="956" spans="11:23">
      <c r="K956" s="51">
        <v>95.4</v>
      </c>
      <c r="L956" s="22">
        <f t="shared" si="117"/>
        <v>5.1407520285165242</v>
      </c>
      <c r="M956" s="22">
        <f t="shared" si="124"/>
        <v>5.3562976081849456E-2</v>
      </c>
      <c r="Q956" s="55">
        <f t="shared" si="118"/>
        <v>0.12629390111130875</v>
      </c>
      <c r="R956" s="49">
        <f t="shared" si="119"/>
        <v>3.1736101022606089</v>
      </c>
      <c r="S956" s="52">
        <f>IF(K956=0,C984,(1/$C$59)*LN(1+$C$59/$C$58/(RodR+ABS(Calculations!K956-RodR))))</f>
        <v>3.9795027442516576E-2</v>
      </c>
      <c r="T956" s="53">
        <f t="shared" si="120"/>
        <v>4.0873762438732766E-2</v>
      </c>
      <c r="U956" s="49">
        <f t="shared" si="121"/>
        <v>39.750000000000007</v>
      </c>
      <c r="V956" s="49">
        <f t="shared" si="122"/>
        <v>1.0101994803367265</v>
      </c>
      <c r="W956" s="49">
        <f t="shared" si="123"/>
        <v>1.0101994803367265</v>
      </c>
    </row>
    <row r="957" spans="11:23">
      <c r="K957" s="51">
        <v>95.5</v>
      </c>
      <c r="L957" s="22">
        <f t="shared" si="117"/>
        <v>5.1354564304183858</v>
      </c>
      <c r="M957" s="22">
        <f t="shared" si="124"/>
        <v>5.3452096325074194E-2</v>
      </c>
      <c r="Q957" s="55">
        <f t="shared" si="118"/>
        <v>0.12616380307529737</v>
      </c>
      <c r="R957" s="49">
        <f t="shared" si="119"/>
        <v>3.1736101022606089</v>
      </c>
      <c r="S957" s="52">
        <f>IF(K957=0,C985,(1/$C$59)*LN(1+$C$59/$C$58/(RodR+ABS(Calculations!K957-RodR))))</f>
        <v>3.9754033737612902E-2</v>
      </c>
      <c r="T957" s="53">
        <f t="shared" si="120"/>
        <v>4.0830519722959591E-2</v>
      </c>
      <c r="U957" s="49">
        <f t="shared" si="121"/>
        <v>39.791666666666671</v>
      </c>
      <c r="V957" s="49">
        <f t="shared" si="122"/>
        <v>1.0101994803367265</v>
      </c>
      <c r="W957" s="49">
        <f t="shared" si="123"/>
        <v>1.0101994803367265</v>
      </c>
    </row>
    <row r="958" spans="11:23">
      <c r="K958" s="51">
        <v>95.6</v>
      </c>
      <c r="L958" s="22">
        <f t="shared" si="117"/>
        <v>5.1301717322862386</v>
      </c>
      <c r="M958" s="22">
        <f t="shared" si="124"/>
        <v>5.3341560541679378E-2</v>
      </c>
      <c r="Q958" s="55">
        <f t="shared" si="118"/>
        <v>0.1260339728209684</v>
      </c>
      <c r="R958" s="49">
        <f t="shared" si="119"/>
        <v>3.1736101022606089</v>
      </c>
      <c r="S958" s="52">
        <f>IF(K958=0,C986,(1/$C$59)*LN(1+$C$59/$C$58/(RodR+ABS(Calculations!K958-RodR))))</f>
        <v>3.9713124410334012E-2</v>
      </c>
      <c r="T958" s="53">
        <f t="shared" si="120"/>
        <v>4.0787368411636771E-2</v>
      </c>
      <c r="U958" s="49">
        <f t="shared" si="121"/>
        <v>39.833333333333336</v>
      </c>
      <c r="V958" s="49">
        <f t="shared" si="122"/>
        <v>1.0101994803367265</v>
      </c>
      <c r="W958" s="49">
        <f t="shared" si="123"/>
        <v>1.0101994803367265</v>
      </c>
    </row>
    <row r="959" spans="11:23">
      <c r="K959" s="51">
        <v>95.7</v>
      </c>
      <c r="L959" s="22">
        <f t="shared" si="117"/>
        <v>5.1248979004983974</v>
      </c>
      <c r="M959" s="22">
        <f t="shared" si="124"/>
        <v>5.3231367310329958E-2</v>
      </c>
      <c r="Q959" s="55">
        <f t="shared" si="118"/>
        <v>0.12590440952233103</v>
      </c>
      <c r="R959" s="49">
        <f t="shared" si="119"/>
        <v>3.1736101022606089</v>
      </c>
      <c r="S959" s="52">
        <f>IF(K959=0,C987,(1/$C$59)*LN(1+$C$59/$C$58/(RodR+ABS(Calculations!K959-RodR))))</f>
        <v>3.9672299200411383E-2</v>
      </c>
      <c r="T959" s="53">
        <f t="shared" si="120"/>
        <v>4.0744308215250477E-2</v>
      </c>
      <c r="U959" s="49">
        <f t="shared" si="121"/>
        <v>39.875</v>
      </c>
      <c r="V959" s="49">
        <f t="shared" si="122"/>
        <v>1.0101994803367265</v>
      </c>
      <c r="W959" s="49">
        <f t="shared" si="123"/>
        <v>1.0101994803367265</v>
      </c>
    </row>
    <row r="960" spans="11:23">
      <c r="K960" s="51">
        <v>95.8</v>
      </c>
      <c r="L960" s="22">
        <f t="shared" si="117"/>
        <v>5.1196349015714082</v>
      </c>
      <c r="M960" s="22">
        <f t="shared" si="124"/>
        <v>5.3121515216857595E-2</v>
      </c>
      <c r="Q960" s="55">
        <f t="shared" si="118"/>
        <v>0.12577511235679048</v>
      </c>
      <c r="R960" s="49">
        <f t="shared" si="119"/>
        <v>3.1736101022606089</v>
      </c>
      <c r="S960" s="52">
        <f>IF(K960=0,C988,(1/$C$59)*LN(1+$C$59/$C$58/(RodR+ABS(Calculations!K960-RodR))))</f>
        <v>3.9631557848646574E-2</v>
      </c>
      <c r="T960" s="53">
        <f t="shared" si="120"/>
        <v>4.0701338845508167E-2</v>
      </c>
      <c r="U960" s="49">
        <f t="shared" si="121"/>
        <v>39.916666666666664</v>
      </c>
      <c r="V960" s="49">
        <f t="shared" si="122"/>
        <v>1.0101994803367265</v>
      </c>
      <c r="W960" s="49">
        <f t="shared" si="123"/>
        <v>1.0101994803367265</v>
      </c>
    </row>
    <row r="961" spans="11:23">
      <c r="K961" s="51">
        <v>95.9</v>
      </c>
      <c r="L961" s="22">
        <f t="shared" si="117"/>
        <v>5.114382702159288</v>
      </c>
      <c r="M961" s="22">
        <f t="shared" si="124"/>
        <v>5.3012002854406326E-2</v>
      </c>
      <c r="Q961" s="55">
        <f t="shared" si="118"/>
        <v>0.12564608050512915</v>
      </c>
      <c r="R961" s="49">
        <f t="shared" si="119"/>
        <v>3.1736101022606089</v>
      </c>
      <c r="S961" s="52">
        <f>IF(K961=0,C989,(1/$C$59)*LN(1+$C$59/$C$58/(RodR+ABS(Calculations!K961-RodR))))</f>
        <v>3.9590900096905288E-2</v>
      </c>
      <c r="T961" s="53">
        <f t="shared" si="120"/>
        <v>4.0658460015332486E-2</v>
      </c>
      <c r="U961" s="49">
        <f t="shared" si="121"/>
        <v>39.958333333333336</v>
      </c>
      <c r="V961" s="49">
        <f t="shared" si="122"/>
        <v>1.0101994803367265</v>
      </c>
      <c r="W961" s="49">
        <f t="shared" si="123"/>
        <v>1.0101994803367265</v>
      </c>
    </row>
    <row r="962" spans="11:23">
      <c r="K962" s="51">
        <v>96</v>
      </c>
      <c r="L962" s="22">
        <f t="shared" ref="L962:L1025" si="125">IF(K962&lt;RodR,EPRValue,Q962*$C$43)</f>
        <v>5.1091412690526905</v>
      </c>
      <c r="M962" s="22">
        <f t="shared" si="124"/>
        <v>5.2902828823471637E-2</v>
      </c>
      <c r="Q962" s="55">
        <f t="shared" si="118"/>
        <v>0.12551731315148631</v>
      </c>
      <c r="R962" s="49">
        <f t="shared" si="119"/>
        <v>3.1736101022606089</v>
      </c>
      <c r="S962" s="52">
        <f>IF(K962=0,C990,(1/$C$59)*LN(1+$C$59/$C$58/(RodR+ABS(Calculations!K962-RodR))))</f>
        <v>3.9550325688110989E-2</v>
      </c>
      <c r="T962" s="53">
        <f t="shared" si="120"/>
        <v>4.0615671438853994E-2</v>
      </c>
      <c r="U962" s="49">
        <f t="shared" si="121"/>
        <v>40</v>
      </c>
      <c r="V962" s="49">
        <f t="shared" si="122"/>
        <v>1.0101994803367265</v>
      </c>
      <c r="W962" s="49">
        <f t="shared" si="123"/>
        <v>1.0101994803367265</v>
      </c>
    </row>
    <row r="963" spans="11:23">
      <c r="K963" s="51">
        <v>96.1</v>
      </c>
      <c r="L963" s="22">
        <f t="shared" si="125"/>
        <v>5.1039105691783604</v>
      </c>
      <c r="M963" s="22">
        <f t="shared" si="124"/>
        <v>5.2793991731663326E-2</v>
      </c>
      <c r="Q963" s="55">
        <f t="shared" si="118"/>
        <v>0.12538880948334455</v>
      </c>
      <c r="R963" s="49">
        <f t="shared" si="119"/>
        <v>3.1736101022606089</v>
      </c>
      <c r="S963" s="52">
        <f>IF(K963=0,C991,(1/$C$59)*LN(1+$C$59/$C$58/(RodR+ABS(Calculations!K963-RodR))))</f>
        <v>3.9509834366240601E-2</v>
      </c>
      <c r="T963" s="53">
        <f t="shared" si="120"/>
        <v>4.0572972831406685E-2</v>
      </c>
      <c r="U963" s="49">
        <f t="shared" si="121"/>
        <v>40.041666666666664</v>
      </c>
      <c r="V963" s="49">
        <f t="shared" si="122"/>
        <v>1.0101994803367265</v>
      </c>
      <c r="W963" s="49">
        <f t="shared" si="123"/>
        <v>1.0101994803367265</v>
      </c>
    </row>
    <row r="964" spans="11:23">
      <c r="K964" s="51">
        <v>96.2</v>
      </c>
      <c r="L964" s="22">
        <f t="shared" si="125"/>
        <v>5.0986905695983618</v>
      </c>
      <c r="M964" s="22">
        <f t="shared" si="124"/>
        <v>5.2685490193744577E-2</v>
      </c>
      <c r="Q964" s="55">
        <f t="shared" ref="Q964:Q1027" si="126">R964*IF($C$56&lt;$C$55,S964,T964)</f>
        <v>0.12526056869151089</v>
      </c>
      <c r="R964" s="49">
        <f t="shared" ref="R964:R1027" si="127">$C$70/$C$61*W964</f>
        <v>3.1736101022606089</v>
      </c>
      <c r="S964" s="52">
        <f>IF(K964=0,C992,(1/$C$59)*LN(1+$C$59/$C$58/(RodR+ABS(Calculations!K964-RodR))))</f>
        <v>3.9469425876318569E-2</v>
      </c>
      <c r="T964" s="53">
        <f t="shared" ref="T964:T1027" si="128">IF((ABS(K964))&lt;$C$55-$C$56,($C$53/2/PI()/$C$56*LN(($C$55-$C$56)*(ABS(K964)+$C$56)/(ABS(K964))/$C$55)+$C$60*LN($C$55*$C$54/($C$55-$C$56)/$C$53)),$C$60*LN((((ABS(K964))+$C$56-$C$55)*$C$53+$C$55*$C$54)/($C$53*(ABS(K964)))))</f>
        <v>4.0530363909519362E-2</v>
      </c>
      <c r="U964" s="49">
        <f t="shared" ref="U964:U1027" si="129">K964/$C$56</f>
        <v>40.083333333333336</v>
      </c>
      <c r="V964" s="49">
        <f t="shared" ref="V964:V1027" si="130">IF(K964="","",1/(1.0212-0.0178*LOG10($C$53+0.01)))</f>
        <v>1.0101994803367265</v>
      </c>
      <c r="W964" s="49">
        <f t="shared" ref="W964:W1027" si="131">MAX(1/(-(0.21682*LOG10(3.7*U964)-0.293)*(EXP(-3.7*U964)-1)+1),1)*MAX(1/(-(0.1921*LOG10(U964+0.2)+0.072)*(EXP(-150*U964)-1)+1),1)*V964</f>
        <v>1.0101994803367265</v>
      </c>
    </row>
    <row r="965" spans="11:23">
      <c r="K965" s="51">
        <v>96.3</v>
      </c>
      <c r="L965" s="22">
        <f t="shared" si="125"/>
        <v>5.0934812375094225</v>
      </c>
      <c r="M965" s="22">
        <f t="shared" si="124"/>
        <v>5.2577322831634632E-2</v>
      </c>
      <c r="Q965" s="55">
        <f t="shared" si="126"/>
        <v>0.12513258997010068</v>
      </c>
      <c r="R965" s="49">
        <f t="shared" si="127"/>
        <v>3.1736101022606089</v>
      </c>
      <c r="S965" s="52">
        <f>IF(K965=0,C993,(1/$C$59)*LN(1+$C$59/$C$58/(RodR+ABS(Calculations!K965-RodR))))</f>
        <v>3.9429099964411796E-2</v>
      </c>
      <c r="T965" s="53">
        <f t="shared" si="128"/>
        <v>4.0487844390911104E-2</v>
      </c>
      <c r="U965" s="49">
        <f t="shared" si="129"/>
        <v>40.125</v>
      </c>
      <c r="V965" s="49">
        <f t="shared" si="130"/>
        <v>1.0101994803367265</v>
      </c>
      <c r="W965" s="49">
        <f t="shared" si="131"/>
        <v>1.0101994803367265</v>
      </c>
    </row>
    <row r="966" spans="11:23">
      <c r="K966" s="51">
        <v>96.4</v>
      </c>
      <c r="L966" s="22">
        <f t="shared" si="125"/>
        <v>5.0882825402422389</v>
      </c>
      <c r="M966" s="22">
        <f t="shared" si="124"/>
        <v>5.2469488274285325E-2</v>
      </c>
      <c r="Q966" s="55">
        <f t="shared" si="126"/>
        <v>0.12500487251652051</v>
      </c>
      <c r="R966" s="49">
        <f t="shared" si="127"/>
        <v>3.1736101022606089</v>
      </c>
      <c r="S966" s="52">
        <f>IF(K966=0,C994,(1/$C$59)*LN(1+$C$59/$C$58/(RodR+ABS(Calculations!K966-RodR))))</f>
        <v>3.9388856377624244E-2</v>
      </c>
      <c r="T966" s="53">
        <f t="shared" si="128"/>
        <v>4.0445413994484092E-2</v>
      </c>
      <c r="U966" s="49">
        <f t="shared" si="129"/>
        <v>40.166666666666671</v>
      </c>
      <c r="V966" s="49">
        <f t="shared" si="130"/>
        <v>1.0101994803367265</v>
      </c>
      <c r="W966" s="49">
        <f t="shared" si="131"/>
        <v>1.0101994803367265</v>
      </c>
    </row>
    <row r="967" spans="11:23">
      <c r="K967" s="51">
        <v>96.5</v>
      </c>
      <c r="L967" s="22">
        <f t="shared" si="125"/>
        <v>5.08309444526075</v>
      </c>
      <c r="M967" s="22">
        <f t="shared" si="124"/>
        <v>5.2361985157635793E-2</v>
      </c>
      <c r="Q967" s="55">
        <f t="shared" si="126"/>
        <v>0.12487741553145029</v>
      </c>
      <c r="R967" s="49">
        <f t="shared" si="127"/>
        <v>3.1736101022606089</v>
      </c>
      <c r="S967" s="52">
        <f>IF(K967=0,C995,(1/$C$59)*LN(1+$C$59/$C$58/(RodR+ABS(Calculations!K967-RodR))))</f>
        <v>3.9348694864091302E-2</v>
      </c>
      <c r="T967" s="53">
        <f t="shared" si="128"/>
        <v>4.0403072440318336E-2</v>
      </c>
      <c r="U967" s="49">
        <f t="shared" si="129"/>
        <v>40.208333333333336</v>
      </c>
      <c r="V967" s="49">
        <f t="shared" si="130"/>
        <v>1.0101994803367265</v>
      </c>
      <c r="W967" s="49">
        <f t="shared" si="131"/>
        <v>1.0101994803367265</v>
      </c>
    </row>
    <row r="968" spans="11:23">
      <c r="K968" s="51">
        <v>96.6</v>
      </c>
      <c r="L968" s="22">
        <f t="shared" si="125"/>
        <v>5.0779169201615044</v>
      </c>
      <c r="M968" s="22">
        <f t="shared" si="124"/>
        <v>5.2254812124734151E-2</v>
      </c>
      <c r="Q968" s="55">
        <f t="shared" si="126"/>
        <v>0.12475021821882791</v>
      </c>
      <c r="R968" s="49">
        <f t="shared" si="127"/>
        <v>3.1736101022606089</v>
      </c>
      <c r="S968" s="52">
        <f>IF(K968=0,C996,(1/$C$59)*LN(1+$C$59/$C$58/(RodR+ABS(Calculations!K968-RodR))))</f>
        <v>3.9308615172974938E-2</v>
      </c>
      <c r="T968" s="53">
        <f t="shared" si="128"/>
        <v>4.0360819449664041E-2</v>
      </c>
      <c r="U968" s="49">
        <f t="shared" si="129"/>
        <v>40.25</v>
      </c>
      <c r="V968" s="49">
        <f t="shared" si="130"/>
        <v>1.0101994803367265</v>
      </c>
      <c r="W968" s="49">
        <f t="shared" si="131"/>
        <v>1.0101994803367265</v>
      </c>
    </row>
    <row r="969" spans="11:23">
      <c r="K969" s="51">
        <v>96.7</v>
      </c>
      <c r="L969" s="22">
        <f t="shared" si="125"/>
        <v>5.0727499326730046</v>
      </c>
      <c r="M969" s="22">
        <f t="shared" si="124"/>
        <v>5.2147967825392882E-2</v>
      </c>
      <c r="Q969" s="55">
        <f t="shared" si="126"/>
        <v>0.12462327978583286</v>
      </c>
      <c r="R969" s="49">
        <f t="shared" si="127"/>
        <v>3.1736101022606089</v>
      </c>
      <c r="S969" s="52">
        <f>IF(K969=0,C997,(1/$C$59)*LN(1+$C$59/$C$58/(RodR+ABS(Calculations!K969-RodR))))</f>
        <v>3.9268617054458541E-2</v>
      </c>
      <c r="T969" s="53">
        <f t="shared" si="128"/>
        <v>4.0318654744936872E-2</v>
      </c>
      <c r="U969" s="49">
        <f t="shared" si="129"/>
        <v>40.291666666666671</v>
      </c>
      <c r="V969" s="49">
        <f t="shared" si="130"/>
        <v>1.0101994803367265</v>
      </c>
      <c r="W969" s="49">
        <f t="shared" si="131"/>
        <v>1.0101994803367265</v>
      </c>
    </row>
    <row r="970" spans="11:23">
      <c r="K970" s="51">
        <v>96.8</v>
      </c>
      <c r="L970" s="22">
        <f t="shared" si="125"/>
        <v>5.0675934506549103</v>
      </c>
      <c r="M970" s="22">
        <f t="shared" si="124"/>
        <v>5.2041450916497922E-2</v>
      </c>
      <c r="Q970" s="55">
        <f t="shared" si="126"/>
        <v>0.1244965994428669</v>
      </c>
      <c r="R970" s="49">
        <f t="shared" si="127"/>
        <v>3.1736101022606089</v>
      </c>
      <c r="S970" s="52">
        <f>IF(K970=0,C998,(1/$C$59)*LN(1+$C$59/$C$58/(RodR+ABS(Calculations!K970-RodR))))</f>
        <v>3.9228700259740838E-2</v>
      </c>
      <c r="T970" s="53">
        <f t="shared" si="128"/>
        <v>4.0276578049711367E-2</v>
      </c>
      <c r="U970" s="49">
        <f t="shared" si="129"/>
        <v>40.333333333333336</v>
      </c>
      <c r="V970" s="49">
        <f t="shared" si="130"/>
        <v>1.0101994803367265</v>
      </c>
      <c r="W970" s="49">
        <f t="shared" si="131"/>
        <v>1.0101994803367265</v>
      </c>
    </row>
    <row r="971" spans="11:23">
      <c r="K971" s="51">
        <v>96.9</v>
      </c>
      <c r="L971" s="22">
        <f t="shared" si="125"/>
        <v>5.0624474420976009</v>
      </c>
      <c r="M971" s="22">
        <f t="shared" si="124"/>
        <v>5.1935260061687138E-2</v>
      </c>
      <c r="Q971" s="55">
        <f t="shared" si="126"/>
        <v>0.12437017640354316</v>
      </c>
      <c r="R971" s="49">
        <f t="shared" si="127"/>
        <v>3.1736101022606089</v>
      </c>
      <c r="S971" s="52">
        <f>IF(K971=0,C999,(1/$C$59)*LN(1+$C$59/$C$58/(RodR+ABS(Calculations!K971-RodR))))</f>
        <v>3.9188864541032452E-2</v>
      </c>
      <c r="T971" s="53">
        <f t="shared" si="128"/>
        <v>4.023458908871487E-2</v>
      </c>
      <c r="U971" s="49">
        <f t="shared" si="129"/>
        <v>40.375000000000007</v>
      </c>
      <c r="V971" s="49">
        <f t="shared" si="130"/>
        <v>1.0101994803367265</v>
      </c>
      <c r="W971" s="49">
        <f t="shared" si="131"/>
        <v>1.0101994803367265</v>
      </c>
    </row>
    <row r="972" spans="11:23">
      <c r="K972" s="51">
        <v>97</v>
      </c>
      <c r="L972" s="22">
        <f t="shared" si="125"/>
        <v>5.057311875121262</v>
      </c>
      <c r="M972" s="22">
        <f t="shared" si="124"/>
        <v>5.1829393931428491E-2</v>
      </c>
      <c r="Q972" s="55">
        <f t="shared" si="126"/>
        <v>0.12424400988466373</v>
      </c>
      <c r="R972" s="49">
        <f t="shared" si="127"/>
        <v>3.1736101022606089</v>
      </c>
      <c r="S972" s="52">
        <f>IF(K972=0,C1000,(1/$C$59)*LN(1+$C$59/$C$58/(RodR+ABS(Calculations!K972-RodR))))</f>
        <v>3.9149109651548851E-2</v>
      </c>
      <c r="T972" s="53">
        <f t="shared" si="128"/>
        <v>4.0192687587821435E-2</v>
      </c>
      <c r="U972" s="49">
        <f t="shared" si="129"/>
        <v>40.416666666666671</v>
      </c>
      <c r="V972" s="49">
        <f t="shared" si="130"/>
        <v>1.0101994803367265</v>
      </c>
      <c r="W972" s="49">
        <f t="shared" si="131"/>
        <v>1.0101994803367265</v>
      </c>
    </row>
    <row r="973" spans="11:23">
      <c r="K973" s="51">
        <v>97.1</v>
      </c>
      <c r="L973" s="22">
        <f t="shared" si="125"/>
        <v>5.0521867179754434</v>
      </c>
      <c r="M973" s="22">
        <f t="shared" ref="M973:M1036" si="132">L963-L973</f>
        <v>5.1723851202917004E-2</v>
      </c>
      <c r="Q973" s="55">
        <f t="shared" si="126"/>
        <v>0.12411809910620887</v>
      </c>
      <c r="R973" s="49">
        <f t="shared" si="127"/>
        <v>3.1736101022606089</v>
      </c>
      <c r="S973" s="52">
        <f>IF(K973=0,C1001,(1/$C$59)*LN(1+$C$59/$C$58/(RodR+ABS(Calculations!K973-RodR))))</f>
        <v>3.9109435345506913E-2</v>
      </c>
      <c r="T973" s="53">
        <f t="shared" si="128"/>
        <v>4.015087327404597E-2</v>
      </c>
      <c r="U973" s="49">
        <f t="shared" si="129"/>
        <v>40.458333333333336</v>
      </c>
      <c r="V973" s="49">
        <f t="shared" si="130"/>
        <v>1.0101994803367265</v>
      </c>
      <c r="W973" s="49">
        <f t="shared" si="131"/>
        <v>1.0101994803367265</v>
      </c>
    </row>
    <row r="974" spans="11:23">
      <c r="K974" s="51">
        <v>97.2</v>
      </c>
      <c r="L974" s="22">
        <f t="shared" si="125"/>
        <v>5.0470719390381635</v>
      </c>
      <c r="M974" s="22">
        <f t="shared" si="132"/>
        <v>5.161863056019822E-2</v>
      </c>
      <c r="Q974" s="55">
        <f t="shared" si="126"/>
        <v>0.12399244329131491</v>
      </c>
      <c r="R974" s="49">
        <f t="shared" si="127"/>
        <v>3.1736101022606089</v>
      </c>
      <c r="S974" s="52">
        <f>IF(K974=0,C1002,(1/$C$59)*LN(1+$C$59/$C$58/(RodR+ABS(Calculations!K974-RodR))))</f>
        <v>3.9069841378118024E-2</v>
      </c>
      <c r="T974" s="53">
        <f t="shared" si="128"/>
        <v>4.0109145875538578E-2</v>
      </c>
      <c r="U974" s="49">
        <f t="shared" si="129"/>
        <v>40.5</v>
      </c>
      <c r="V974" s="49">
        <f t="shared" si="130"/>
        <v>1.0101994803367265</v>
      </c>
      <c r="W974" s="49">
        <f t="shared" si="131"/>
        <v>1.0101994803367265</v>
      </c>
    </row>
    <row r="975" spans="11:23">
      <c r="K975" s="51">
        <v>97.3</v>
      </c>
      <c r="L975" s="22">
        <f t="shared" si="125"/>
        <v>5.0419675068155536</v>
      </c>
      <c r="M975" s="22">
        <f t="shared" si="132"/>
        <v>5.1513730693868887E-2</v>
      </c>
      <c r="Q975" s="55">
        <f t="shared" si="126"/>
        <v>0.12386704166626555</v>
      </c>
      <c r="R975" s="49">
        <f t="shared" si="127"/>
        <v>3.1736101022606089</v>
      </c>
      <c r="S975" s="52">
        <f>IF(K975=0,C1003,(1/$C$59)*LN(1+$C$59/$C$58/(RodR+ABS(Calculations!K975-RodR))))</f>
        <v>3.9030327505585279E-2</v>
      </c>
      <c r="T975" s="53">
        <f t="shared" si="128"/>
        <v>4.0067505121578258E-2</v>
      </c>
      <c r="U975" s="49">
        <f t="shared" si="129"/>
        <v>40.541666666666664</v>
      </c>
      <c r="V975" s="49">
        <f t="shared" si="130"/>
        <v>1.0101994803367265</v>
      </c>
      <c r="W975" s="49">
        <f t="shared" si="131"/>
        <v>1.0101994803367265</v>
      </c>
    </row>
    <row r="976" spans="11:23">
      <c r="K976" s="51">
        <v>97.4</v>
      </c>
      <c r="L976" s="22">
        <f t="shared" si="125"/>
        <v>5.0368733899409834</v>
      </c>
      <c r="M976" s="22">
        <f t="shared" si="132"/>
        <v>5.140915030125548E-2</v>
      </c>
      <c r="Q976" s="55">
        <f t="shared" si="126"/>
        <v>0.12374189346047046</v>
      </c>
      <c r="R976" s="49">
        <f t="shared" si="127"/>
        <v>3.1736101022606089</v>
      </c>
      <c r="S976" s="52">
        <f>IF(K976=0,C1004,(1/$C$59)*LN(1+$C$59/$C$58/(RodR+ABS(Calculations!K976-RodR))))</f>
        <v>3.8990893485096767E-2</v>
      </c>
      <c r="T976" s="53">
        <f t="shared" si="128"/>
        <v>4.0025950742566603E-2</v>
      </c>
      <c r="U976" s="49">
        <f t="shared" si="129"/>
        <v>40.583333333333336</v>
      </c>
      <c r="V976" s="49">
        <f t="shared" si="130"/>
        <v>1.0101994803367265</v>
      </c>
      <c r="W976" s="49">
        <f t="shared" si="131"/>
        <v>1.0101994803367265</v>
      </c>
    </row>
    <row r="977" spans="11:23">
      <c r="K977" s="51">
        <v>97.5</v>
      </c>
      <c r="L977" s="22">
        <f t="shared" si="125"/>
        <v>5.0317895571744762</v>
      </c>
      <c r="M977" s="22">
        <f t="shared" si="132"/>
        <v>5.130488808627387E-2</v>
      </c>
      <c r="Q977" s="55">
        <f t="shared" si="126"/>
        <v>0.1236169979064507</v>
      </c>
      <c r="R977" s="49">
        <f t="shared" si="127"/>
        <v>3.1736101022606089</v>
      </c>
      <c r="S977" s="52">
        <f>IF(K977=0,C1005,(1/$C$59)*LN(1+$C$59/$C$58/(RodR+ABS(Calculations!K977-RodR))))</f>
        <v>3.8951539074820976E-2</v>
      </c>
      <c r="T977" s="53">
        <f t="shared" si="128"/>
        <v>3.9984482470023057E-2</v>
      </c>
      <c r="U977" s="49">
        <f t="shared" si="129"/>
        <v>40.625</v>
      </c>
      <c r="V977" s="49">
        <f t="shared" si="130"/>
        <v>1.0101994803367265</v>
      </c>
      <c r="W977" s="49">
        <f t="shared" si="131"/>
        <v>1.0101994803367265</v>
      </c>
    </row>
    <row r="978" spans="11:23">
      <c r="K978" s="51">
        <v>97.6</v>
      </c>
      <c r="L978" s="22">
        <f t="shared" si="125"/>
        <v>5.0267159774021311</v>
      </c>
      <c r="M978" s="22">
        <f t="shared" si="132"/>
        <v>5.1200942759373369E-2</v>
      </c>
      <c r="Q978" s="55">
        <f t="shared" si="126"/>
        <v>0.1234923542398248</v>
      </c>
      <c r="R978" s="49">
        <f t="shared" si="127"/>
        <v>3.1736101022606089</v>
      </c>
      <c r="S978" s="52">
        <f>IF(K978=0,C1006,(1/$C$59)*LN(1+$C$59/$C$58/(RodR+ABS(Calculations!K978-RodR))))</f>
        <v>3.8912264033902397E-2</v>
      </c>
      <c r="T978" s="53">
        <f t="shared" si="128"/>
        <v>3.9943100036579728E-2</v>
      </c>
      <c r="U978" s="49">
        <f t="shared" si="129"/>
        <v>40.666666666666664</v>
      </c>
      <c r="V978" s="49">
        <f t="shared" si="130"/>
        <v>1.0101994803367265</v>
      </c>
      <c r="W978" s="49">
        <f t="shared" si="131"/>
        <v>1.0101994803367265</v>
      </c>
    </row>
    <row r="979" spans="11:23">
      <c r="K979" s="51">
        <v>97.7</v>
      </c>
      <c r="L979" s="22">
        <f t="shared" si="125"/>
        <v>5.0216526196354012</v>
      </c>
      <c r="M979" s="22">
        <f t="shared" si="132"/>
        <v>5.1097313037603342E-2</v>
      </c>
      <c r="Q979" s="55">
        <f t="shared" si="126"/>
        <v>0.12336796169929079</v>
      </c>
      <c r="R979" s="49">
        <f t="shared" si="127"/>
        <v>3.1736101022606089</v>
      </c>
      <c r="S979" s="52">
        <f>IF(K979=0,C1007,(1/$C$59)*LN(1+$C$59/$C$58/(RodR+ABS(Calculations!K979-RodR))))</f>
        <v>3.8873068122455869E-2</v>
      </c>
      <c r="T979" s="53">
        <f t="shared" si="128"/>
        <v>3.9901803175972632E-2</v>
      </c>
      <c r="U979" s="49">
        <f t="shared" si="129"/>
        <v>40.708333333333336</v>
      </c>
      <c r="V979" s="49">
        <f t="shared" si="130"/>
        <v>1.0101994803367265</v>
      </c>
      <c r="W979" s="49">
        <f t="shared" si="131"/>
        <v>1.0101994803367265</v>
      </c>
    </row>
    <row r="980" spans="11:23">
      <c r="K980" s="51">
        <v>97.8</v>
      </c>
      <c r="L980" s="22">
        <f t="shared" si="125"/>
        <v>5.0165994530104925</v>
      </c>
      <c r="M980" s="22">
        <f t="shared" si="132"/>
        <v>5.099399764441781E-2</v>
      </c>
      <c r="Q980" s="55">
        <f t="shared" si="126"/>
        <v>0.12324381952661155</v>
      </c>
      <c r="R980" s="49">
        <f t="shared" si="127"/>
        <v>3.1736101022606089</v>
      </c>
      <c r="S980" s="52">
        <f>IF(K980=0,C1008,(1/$C$59)*LN(1+$C$59/$C$58/(RodR+ABS(Calculations!K980-RodR))))</f>
        <v>3.8833951101561966E-2</v>
      </c>
      <c r="T980" s="53">
        <f t="shared" si="128"/>
        <v>3.9860591623039184E-2</v>
      </c>
      <c r="U980" s="49">
        <f t="shared" si="129"/>
        <v>40.75</v>
      </c>
      <c r="V980" s="49">
        <f t="shared" si="130"/>
        <v>1.0101994803367265</v>
      </c>
      <c r="W980" s="49">
        <f t="shared" si="131"/>
        <v>1.0101994803367265</v>
      </c>
    </row>
    <row r="981" spans="11:23">
      <c r="K981" s="51">
        <v>97.9</v>
      </c>
      <c r="L981" s="22">
        <f t="shared" si="125"/>
        <v>5.0115564467878322</v>
      </c>
      <c r="M981" s="22">
        <f t="shared" si="132"/>
        <v>5.0890995309768705E-2</v>
      </c>
      <c r="Q981" s="55">
        <f t="shared" si="126"/>
        <v>0.12311992696660178</v>
      </c>
      <c r="R981" s="49">
        <f t="shared" si="127"/>
        <v>3.1736101022606089</v>
      </c>
      <c r="S981" s="52">
        <f>IF(K981=0,C1009,(1/$C$59)*LN(1+$C$59/$C$58/(RodR+ABS(Calculations!K981-RodR))))</f>
        <v>3.8794912733262868E-2</v>
      </c>
      <c r="T981" s="53">
        <f t="shared" si="128"/>
        <v>3.9819465113710574E-2</v>
      </c>
      <c r="U981" s="49">
        <f t="shared" si="129"/>
        <v>40.791666666666671</v>
      </c>
      <c r="V981" s="49">
        <f t="shared" si="130"/>
        <v>1.0101994803367265</v>
      </c>
      <c r="W981" s="49">
        <f t="shared" si="131"/>
        <v>1.0101994803367265</v>
      </c>
    </row>
    <row r="982" spans="11:23">
      <c r="K982" s="51">
        <v>98</v>
      </c>
      <c r="L982" s="22">
        <f t="shared" si="125"/>
        <v>5.0065235703512672</v>
      </c>
      <c r="M982" s="22">
        <f t="shared" si="132"/>
        <v>5.0788304769994852E-2</v>
      </c>
      <c r="Q982" s="55">
        <f t="shared" si="126"/>
        <v>0.12299628326710818</v>
      </c>
      <c r="R982" s="49">
        <f t="shared" si="127"/>
        <v>3.1736101022606089</v>
      </c>
      <c r="S982" s="52">
        <f>IF(K982=0,C1010,(1/$C$59)*LN(1+$C$59/$C$58/(RodR+ABS(Calculations!K982-RodR))))</f>
        <v>3.8755952780556165E-2</v>
      </c>
      <c r="T982" s="53">
        <f t="shared" si="128"/>
        <v>3.9778423385007498E-2</v>
      </c>
      <c r="U982" s="49">
        <f t="shared" si="129"/>
        <v>40.833333333333336</v>
      </c>
      <c r="V982" s="49">
        <f t="shared" si="130"/>
        <v>1.0101994803367265</v>
      </c>
      <c r="W982" s="49">
        <f t="shared" si="131"/>
        <v>1.0101994803367265</v>
      </c>
    </row>
    <row r="983" spans="11:23">
      <c r="K983" s="51">
        <v>98.1</v>
      </c>
      <c r="L983" s="22">
        <f t="shared" si="125"/>
        <v>5.0015007932075681</v>
      </c>
      <c r="M983" s="22">
        <f t="shared" si="132"/>
        <v>5.0685924767875257E-2</v>
      </c>
      <c r="Q983" s="55">
        <f t="shared" si="126"/>
        <v>0.12287288767899741</v>
      </c>
      <c r="R983" s="49">
        <f t="shared" si="127"/>
        <v>3.1736101022606089</v>
      </c>
      <c r="S983" s="52">
        <f>IF(K983=0,C1011,(1/$C$59)*LN(1+$C$59/$C$58/(RodR+ABS(Calculations!K983-RodR))))</f>
        <v>3.8717071007391003E-2</v>
      </c>
      <c r="T983" s="53">
        <f t="shared" si="128"/>
        <v>3.9737466175032925E-2</v>
      </c>
      <c r="U983" s="49">
        <f t="shared" si="129"/>
        <v>40.875</v>
      </c>
      <c r="V983" s="49">
        <f t="shared" si="130"/>
        <v>1.0101994803367265</v>
      </c>
      <c r="W983" s="49">
        <f t="shared" si="131"/>
        <v>1.0101994803367265</v>
      </c>
    </row>
    <row r="984" spans="11:23">
      <c r="K984" s="51">
        <v>98.2</v>
      </c>
      <c r="L984" s="22">
        <f t="shared" si="125"/>
        <v>4.9964880849858311</v>
      </c>
      <c r="M984" s="22">
        <f t="shared" si="132"/>
        <v>5.0583854052332455E-2</v>
      </c>
      <c r="Q984" s="55">
        <f t="shared" si="126"/>
        <v>0.12274973945614127</v>
      </c>
      <c r="R984" s="49">
        <f t="shared" si="127"/>
        <v>3.1736101022606089</v>
      </c>
      <c r="S984" s="52">
        <f>IF(K984=0,C1012,(1/$C$59)*LN(1+$C$59/$C$58/(RodR+ABS(Calculations!K984-RodR))))</f>
        <v>3.8678267178663454E-2</v>
      </c>
      <c r="T984" s="53">
        <f t="shared" si="128"/>
        <v>3.9696593222968528E-2</v>
      </c>
      <c r="U984" s="49">
        <f t="shared" si="129"/>
        <v>40.916666666666671</v>
      </c>
      <c r="V984" s="49">
        <f t="shared" si="130"/>
        <v>1.0101994803367265</v>
      </c>
      <c r="W984" s="49">
        <f t="shared" si="131"/>
        <v>1.0101994803367265</v>
      </c>
    </row>
    <row r="985" spans="11:23">
      <c r="K985" s="51">
        <v>98.3</v>
      </c>
      <c r="L985" s="22">
        <f t="shared" si="125"/>
        <v>4.9914854154367099</v>
      </c>
      <c r="M985" s="22">
        <f t="shared" si="132"/>
        <v>5.0482091378843741E-2</v>
      </c>
      <c r="Q985" s="55">
        <f t="shared" si="126"/>
        <v>0.12262683785539792</v>
      </c>
      <c r="R985" s="49">
        <f t="shared" si="127"/>
        <v>3.1736101022606089</v>
      </c>
      <c r="S985" s="52">
        <f>IF(K985=0,C1013,(1/$C$59)*LN(1+$C$59/$C$58/(RodR+ABS(Calculations!K985-RodR))))</f>
        <v>3.8639541060210586E-2</v>
      </c>
      <c r="T985" s="53">
        <f t="shared" si="128"/>
        <v>3.9655804269067056E-2</v>
      </c>
      <c r="U985" s="49">
        <f t="shared" si="129"/>
        <v>40.958333333333336</v>
      </c>
      <c r="V985" s="49">
        <f t="shared" si="130"/>
        <v>1.0101994803367265</v>
      </c>
      <c r="W985" s="49">
        <f t="shared" si="131"/>
        <v>1.0101994803367265</v>
      </c>
    </row>
    <row r="986" spans="11:23">
      <c r="K986" s="51">
        <v>98.4</v>
      </c>
      <c r="L986" s="22">
        <f t="shared" si="125"/>
        <v>4.986492754432045</v>
      </c>
      <c r="M986" s="22">
        <f t="shared" si="132"/>
        <v>5.0380635508938454E-2</v>
      </c>
      <c r="Q986" s="55">
        <f t="shared" si="126"/>
        <v>0.12250418213660275</v>
      </c>
      <c r="R986" s="49">
        <f t="shared" si="127"/>
        <v>3.1736101022606089</v>
      </c>
      <c r="S986" s="52">
        <f>IF(K986=0,C1014,(1/$C$59)*LN(1+$C$59/$C$58/(RodR+ABS(Calculations!K986-RodR))))</f>
        <v>3.8600892418807597E-2</v>
      </c>
      <c r="T986" s="53">
        <f t="shared" si="128"/>
        <v>3.9615099054648703E-2</v>
      </c>
      <c r="U986" s="49">
        <f t="shared" si="129"/>
        <v>41.000000000000007</v>
      </c>
      <c r="V986" s="49">
        <f t="shared" si="130"/>
        <v>1.0101994803367265</v>
      </c>
      <c r="W986" s="49">
        <f t="shared" si="131"/>
        <v>1.0101994803367265</v>
      </c>
    </row>
    <row r="987" spans="11:23">
      <c r="K987" s="51">
        <v>98.5</v>
      </c>
      <c r="L987" s="22">
        <f t="shared" si="125"/>
        <v>4.981510071964073</v>
      </c>
      <c r="M987" s="22">
        <f t="shared" si="132"/>
        <v>5.0279485210403152E-2</v>
      </c>
      <c r="Q987" s="55">
        <f t="shared" si="126"/>
        <v>0.12238177156254891</v>
      </c>
      <c r="R987" s="49">
        <f t="shared" si="127"/>
        <v>3.1736101022606089</v>
      </c>
      <c r="S987" s="52">
        <f>IF(K987=0,C1015,(1/$C$59)*LN(1+$C$59/$C$58/(RodR+ABS(Calculations!K987-RodR))))</f>
        <v>3.8562321022161665E-2</v>
      </c>
      <c r="T987" s="53">
        <f t="shared" si="128"/>
        <v>3.9574477322093932E-2</v>
      </c>
      <c r="U987" s="49">
        <f t="shared" si="129"/>
        <v>41.041666666666671</v>
      </c>
      <c r="V987" s="49">
        <f t="shared" si="130"/>
        <v>1.0101994803367265</v>
      </c>
      <c r="W987" s="49">
        <f t="shared" si="131"/>
        <v>1.0101994803367265</v>
      </c>
    </row>
    <row r="988" spans="11:23">
      <c r="K988" s="51">
        <v>98.6</v>
      </c>
      <c r="L988" s="22">
        <f t="shared" si="125"/>
        <v>4.9765373381447811</v>
      </c>
      <c r="M988" s="22">
        <f t="shared" si="132"/>
        <v>5.017863925735E-2</v>
      </c>
      <c r="Q988" s="55">
        <f t="shared" si="126"/>
        <v>0.12225960539897154</v>
      </c>
      <c r="R988" s="49">
        <f t="shared" si="127"/>
        <v>3.1736101022606089</v>
      </c>
      <c r="S988" s="52">
        <f>IF(K988=0,C1016,(1/$C$59)*LN(1+$C$59/$C$58/(RodR+ABS(Calculations!K988-RodR))))</f>
        <v>3.852382663890698E-2</v>
      </c>
      <c r="T988" s="53">
        <f t="shared" si="128"/>
        <v>3.9533938814839915E-2</v>
      </c>
      <c r="U988" s="49">
        <f t="shared" si="129"/>
        <v>41.083333333333336</v>
      </c>
      <c r="V988" s="49">
        <f t="shared" si="130"/>
        <v>1.0101994803367265</v>
      </c>
      <c r="W988" s="49">
        <f t="shared" si="131"/>
        <v>1.0101994803367265</v>
      </c>
    </row>
    <row r="989" spans="11:23">
      <c r="K989" s="51">
        <v>98.7</v>
      </c>
      <c r="L989" s="22">
        <f t="shared" si="125"/>
        <v>4.9715745232055886</v>
      </c>
      <c r="M989" s="22">
        <f t="shared" si="132"/>
        <v>5.0078096429812646E-2</v>
      </c>
      <c r="Q989" s="55">
        <f t="shared" si="126"/>
        <v>0.12213768291453982</v>
      </c>
      <c r="R989" s="49">
        <f t="shared" si="127"/>
        <v>3.1736101022606089</v>
      </c>
      <c r="S989" s="52">
        <f>IF(K989=0,C1017,(1/$C$59)*LN(1+$C$59/$C$58/(RodR+ABS(Calculations!K989-RodR))))</f>
        <v>3.8485409038602238E-2</v>
      </c>
      <c r="T989" s="53">
        <f t="shared" si="128"/>
        <v>3.9493483277372642E-2</v>
      </c>
      <c r="U989" s="49">
        <f t="shared" si="129"/>
        <v>41.125</v>
      </c>
      <c r="V989" s="49">
        <f t="shared" si="130"/>
        <v>1.0101994803367265</v>
      </c>
      <c r="W989" s="49">
        <f t="shared" si="131"/>
        <v>1.0101994803367265</v>
      </c>
    </row>
    <row r="990" spans="11:23">
      <c r="K990" s="51">
        <v>98.8</v>
      </c>
      <c r="L990" s="22">
        <f t="shared" si="125"/>
        <v>4.9666215974964603</v>
      </c>
      <c r="M990" s="22">
        <f t="shared" si="132"/>
        <v>4.9977855514032221E-2</v>
      </c>
      <c r="Q990" s="55">
        <f t="shared" si="126"/>
        <v>0.12201600338083533</v>
      </c>
      <c r="R990" s="49">
        <f t="shared" si="127"/>
        <v>3.1736101022606089</v>
      </c>
      <c r="S990" s="52">
        <f>IF(K990=0,C1018,(1/$C$59)*LN(1+$C$59/$C$58/(RodR+ABS(Calculations!K990-RodR))))</f>
        <v>3.8447067991723857E-2</v>
      </c>
      <c r="T990" s="53">
        <f t="shared" si="128"/>
        <v>3.9453110455224663E-2</v>
      </c>
      <c r="U990" s="49">
        <f t="shared" si="129"/>
        <v>41.166666666666664</v>
      </c>
      <c r="V990" s="49">
        <f t="shared" si="130"/>
        <v>1.0101994803367265</v>
      </c>
      <c r="W990" s="49">
        <f t="shared" si="131"/>
        <v>1.0101994803367265</v>
      </c>
    </row>
    <row r="991" spans="11:23">
      <c r="K991" s="51">
        <v>98.9</v>
      </c>
      <c r="L991" s="22">
        <f t="shared" si="125"/>
        <v>4.9616785314854237</v>
      </c>
      <c r="M991" s="22">
        <f t="shared" si="132"/>
        <v>4.9877915302408482E-2</v>
      </c>
      <c r="Q991" s="55">
        <f t="shared" si="126"/>
        <v>0.12189456607234009</v>
      </c>
      <c r="R991" s="49">
        <f t="shared" si="127"/>
        <v>3.1736101022606089</v>
      </c>
      <c r="S991" s="52">
        <f>IF(K991=0,C1019,(1/$C$59)*LN(1+$C$59/$C$58/(RodR+ABS(Calculations!K991-RodR))))</f>
        <v>3.8408803269662145E-2</v>
      </c>
      <c r="T991" s="53">
        <f t="shared" si="128"/>
        <v>3.9412820094967285E-2</v>
      </c>
      <c r="U991" s="49">
        <f t="shared" si="129"/>
        <v>41.208333333333336</v>
      </c>
      <c r="V991" s="49">
        <f t="shared" si="130"/>
        <v>1.0101994803367265</v>
      </c>
      <c r="W991" s="49">
        <f t="shared" si="131"/>
        <v>1.0101994803367265</v>
      </c>
    </row>
    <row r="992" spans="11:23">
      <c r="K992" s="51">
        <v>99</v>
      </c>
      <c r="L992" s="22">
        <f t="shared" si="125"/>
        <v>4.9567452957580533</v>
      </c>
      <c r="M992" s="22">
        <f t="shared" si="132"/>
        <v>4.9778274593213823E-2</v>
      </c>
      <c r="Q992" s="55">
        <f t="shared" si="126"/>
        <v>0.12177337026642392</v>
      </c>
      <c r="R992" s="49">
        <f t="shared" si="127"/>
        <v>3.1736101022606089</v>
      </c>
      <c r="S992" s="52">
        <f>IF(K992=0,C1020,(1/$C$59)*LN(1+$C$59/$C$58/(RodR+ABS(Calculations!K992-RodR))))</f>
        <v>3.8370614644717374E-2</v>
      </c>
      <c r="T992" s="53">
        <f t="shared" si="128"/>
        <v>3.9372611944205847E-2</v>
      </c>
      <c r="U992" s="49">
        <f t="shared" si="129"/>
        <v>41.25</v>
      </c>
      <c r="V992" s="49">
        <f t="shared" si="130"/>
        <v>1.0101994803367265</v>
      </c>
      <c r="W992" s="49">
        <f t="shared" si="131"/>
        <v>1.0101994803367265</v>
      </c>
    </row>
    <row r="993" spans="11:23">
      <c r="K993" s="51">
        <v>99.1</v>
      </c>
      <c r="L993" s="22">
        <f t="shared" si="125"/>
        <v>4.9518218610167448</v>
      </c>
      <c r="M993" s="22">
        <f t="shared" si="132"/>
        <v>4.9678932190823311E-2</v>
      </c>
      <c r="Q993" s="55">
        <f t="shared" si="126"/>
        <v>0.12165241524332659</v>
      </c>
      <c r="R993" s="49">
        <f t="shared" si="127"/>
        <v>3.1736101022606089</v>
      </c>
      <c r="S993" s="52">
        <f>IF(K993=0,C1021,(1/$C$59)*LN(1+$C$59/$C$58/(RodR+ABS(Calculations!K993-RodR))))</f>
        <v>3.8332501890094121E-2</v>
      </c>
      <c r="T993" s="53">
        <f t="shared" si="128"/>
        <v>3.9332485751575198E-2</v>
      </c>
      <c r="U993" s="49">
        <f t="shared" si="129"/>
        <v>41.291666666666664</v>
      </c>
      <c r="V993" s="49">
        <f t="shared" si="130"/>
        <v>1.0101994803367265</v>
      </c>
      <c r="W993" s="49">
        <f t="shared" si="131"/>
        <v>1.0101994803367265</v>
      </c>
    </row>
    <row r="994" spans="11:23">
      <c r="K994" s="51">
        <v>99.2</v>
      </c>
      <c r="L994" s="22">
        <f t="shared" si="125"/>
        <v>4.9469081980802754</v>
      </c>
      <c r="M994" s="22">
        <f t="shared" si="132"/>
        <v>4.9579886905555703E-2</v>
      </c>
      <c r="Q994" s="55">
        <f t="shared" si="126"/>
        <v>0.1215317002861471</v>
      </c>
      <c r="R994" s="49">
        <f t="shared" si="127"/>
        <v>3.1736101022606089</v>
      </c>
      <c r="S994" s="52">
        <f>IF(K994=0,C1022,(1/$C$59)*LN(1+$C$59/$C$58/(RodR+ABS(Calculations!K994-RodR))))</f>
        <v>3.829446477989791E-2</v>
      </c>
      <c r="T994" s="53">
        <f t="shared" si="128"/>
        <v>3.9292441266733709E-2</v>
      </c>
      <c r="U994" s="49">
        <f t="shared" si="129"/>
        <v>41.333333333333336</v>
      </c>
      <c r="V994" s="49">
        <f t="shared" si="130"/>
        <v>1.0101994803367265</v>
      </c>
      <c r="W994" s="49">
        <f t="shared" si="131"/>
        <v>1.0101994803367265</v>
      </c>
    </row>
    <row r="995" spans="11:23">
      <c r="K995" s="51">
        <v>99.3</v>
      </c>
      <c r="L995" s="22">
        <f t="shared" si="125"/>
        <v>4.9420042778831377</v>
      </c>
      <c r="M995" s="22">
        <f t="shared" si="132"/>
        <v>4.9481137553572196E-2</v>
      </c>
      <c r="Q995" s="55">
        <f t="shared" si="126"/>
        <v>0.1214112246808272</v>
      </c>
      <c r="R995" s="49">
        <f t="shared" si="127"/>
        <v>3.1736101022606089</v>
      </c>
      <c r="S995" s="52">
        <f>IF(K995=0,C1023,(1/$C$59)*LN(1+$C$59/$C$58/(RodR+ABS(Calculations!K995-RodR))))</f>
        <v>3.8256503089130013E-2</v>
      </c>
      <c r="T995" s="53">
        <f t="shared" si="128"/>
        <v>3.9252478240358268E-2</v>
      </c>
      <c r="U995" s="49">
        <f t="shared" si="129"/>
        <v>41.375</v>
      </c>
      <c r="V995" s="49">
        <f t="shared" si="130"/>
        <v>1.0101994803367265</v>
      </c>
      <c r="W995" s="49">
        <f t="shared" si="131"/>
        <v>1.0101994803367265</v>
      </c>
    </row>
    <row r="996" spans="11:23">
      <c r="K996" s="51">
        <v>99.4</v>
      </c>
      <c r="L996" s="22">
        <f t="shared" si="125"/>
        <v>4.9371100714749341</v>
      </c>
      <c r="M996" s="22">
        <f t="shared" si="132"/>
        <v>4.9382682957110902E-2</v>
      </c>
      <c r="Q996" s="55">
        <f t="shared" si="126"/>
        <v>0.12129098771613657</v>
      </c>
      <c r="R996" s="49">
        <f t="shared" si="127"/>
        <v>3.1736101022606089</v>
      </c>
      <c r="S996" s="52">
        <f>IF(K996=0,C1024,(1/$C$59)*LN(1+$C$59/$C$58/(RodR+ABS(Calculations!K996-RodR))))</f>
        <v>3.8218616593682767E-2</v>
      </c>
      <c r="T996" s="53">
        <f t="shared" si="128"/>
        <v>3.9212596424139226E-2</v>
      </c>
      <c r="U996" s="49">
        <f t="shared" si="129"/>
        <v>41.416666666666671</v>
      </c>
      <c r="V996" s="49">
        <f t="shared" si="130"/>
        <v>1.0101994803367265</v>
      </c>
      <c r="W996" s="49">
        <f t="shared" si="131"/>
        <v>1.0101994803367265</v>
      </c>
    </row>
    <row r="997" spans="11:23">
      <c r="K997" s="51">
        <v>99.5</v>
      </c>
      <c r="L997" s="22">
        <f t="shared" si="125"/>
        <v>4.9322255500199779</v>
      </c>
      <c r="M997" s="22">
        <f t="shared" si="132"/>
        <v>4.9284521944095161E-2</v>
      </c>
      <c r="Q997" s="55">
        <f t="shared" si="126"/>
        <v>0.12117098868366304</v>
      </c>
      <c r="R997" s="49">
        <f t="shared" si="127"/>
        <v>3.1736101022606089</v>
      </c>
      <c r="S997" s="52">
        <f>IF(K997=0,C1025,(1/$C$59)*LN(1+$C$59/$C$58/(RodR+ABS(Calculations!K997-RodR))))</f>
        <v>3.8180805070336513E-2</v>
      </c>
      <c r="T997" s="53">
        <f t="shared" si="128"/>
        <v>3.9172795570775146E-2</v>
      </c>
      <c r="U997" s="49">
        <f t="shared" si="129"/>
        <v>41.458333333333336</v>
      </c>
      <c r="V997" s="49">
        <f t="shared" si="130"/>
        <v>1.0101994803367265</v>
      </c>
      <c r="W997" s="49">
        <f t="shared" si="131"/>
        <v>1.0101994803367265</v>
      </c>
    </row>
    <row r="998" spans="11:23">
      <c r="K998" s="51">
        <v>99.6</v>
      </c>
      <c r="L998" s="22">
        <f t="shared" si="125"/>
        <v>4.9273506847965187</v>
      </c>
      <c r="M998" s="22">
        <f t="shared" si="132"/>
        <v>4.9186653348262332E-2</v>
      </c>
      <c r="Q998" s="55">
        <f t="shared" si="126"/>
        <v>0.12105122687779353</v>
      </c>
      <c r="R998" s="49">
        <f t="shared" si="127"/>
        <v>3.1736101022606089</v>
      </c>
      <c r="S998" s="52">
        <f>IF(K998=0,C1026,(1/$C$59)*LN(1+$C$59/$C$58/(RodR+ABS(Calculations!K998-RodR))))</f>
        <v>3.8143068296753582E-2</v>
      </c>
      <c r="T998" s="53">
        <f t="shared" si="128"/>
        <v>3.9133075433967955E-2</v>
      </c>
      <c r="U998" s="49">
        <f t="shared" si="129"/>
        <v>41.5</v>
      </c>
      <c r="V998" s="49">
        <f t="shared" si="130"/>
        <v>1.0101994803367265</v>
      </c>
      <c r="W998" s="49">
        <f t="shared" si="131"/>
        <v>1.0101994803367265</v>
      </c>
    </row>
    <row r="999" spans="11:23">
      <c r="K999" s="51">
        <v>99.7</v>
      </c>
      <c r="L999" s="22">
        <f t="shared" si="125"/>
        <v>4.922485447196312</v>
      </c>
      <c r="M999" s="22">
        <f t="shared" si="132"/>
        <v>4.9089076009276589E-2</v>
      </c>
      <c r="Q999" s="55">
        <f t="shared" si="126"/>
        <v>0.12093170159570345</v>
      </c>
      <c r="R999" s="49">
        <f t="shared" si="127"/>
        <v>3.1736101022606089</v>
      </c>
      <c r="S999" s="52">
        <f>IF(K999=0,C1027,(1/$C$59)*LN(1+$C$59/$C$58/(RodR+ABS(Calculations!K999-RodR))))</f>
        <v>3.8105406051474951E-2</v>
      </c>
      <c r="T999" s="53">
        <f t="shared" si="128"/>
        <v>3.9093435768417104E-2</v>
      </c>
      <c r="U999" s="49">
        <f t="shared" si="129"/>
        <v>41.541666666666671</v>
      </c>
      <c r="V999" s="49">
        <f t="shared" si="130"/>
        <v>1.0101994803367265</v>
      </c>
      <c r="W999" s="49">
        <f t="shared" si="131"/>
        <v>1.0101994803367265</v>
      </c>
    </row>
    <row r="1000" spans="11:23">
      <c r="K1000" s="51">
        <v>99.8</v>
      </c>
      <c r="L1000" s="22">
        <f t="shared" si="125"/>
        <v>4.9176298087240129</v>
      </c>
      <c r="M1000" s="22">
        <f t="shared" si="132"/>
        <v>4.8991788772447364E-2</v>
      </c>
      <c r="Q1000" s="55">
        <f t="shared" si="126"/>
        <v>0.1208124121373419</v>
      </c>
      <c r="R1000" s="49">
        <f t="shared" si="127"/>
        <v>3.1736101022606089</v>
      </c>
      <c r="S1000" s="52">
        <f>IF(K1000=0,C1028,(1/$C$59)*LN(1+$C$59/$C$58/(RodR+ABS(Calculations!K1000-RodR))))</f>
        <v>3.8067818113915582E-2</v>
      </c>
      <c r="T1000" s="53">
        <f t="shared" si="128"/>
        <v>3.9053876329815954E-2</v>
      </c>
      <c r="U1000" s="49">
        <f t="shared" si="129"/>
        <v>41.583333333333336</v>
      </c>
      <c r="V1000" s="49">
        <f t="shared" si="130"/>
        <v>1.0101994803367265</v>
      </c>
      <c r="W1000" s="49">
        <f t="shared" si="131"/>
        <v>1.0101994803367265</v>
      </c>
    </row>
    <row r="1001" spans="11:23">
      <c r="K1001" s="51">
        <v>99.9</v>
      </c>
      <c r="L1001" s="22">
        <f t="shared" si="125"/>
        <v>4.9127837409966038</v>
      </c>
      <c r="M1001" s="22">
        <f t="shared" si="132"/>
        <v>4.889479048881995E-2</v>
      </c>
      <c r="Q1001" s="55">
        <f t="shared" si="126"/>
        <v>0.12069335780541748</v>
      </c>
      <c r="R1001" s="49">
        <f t="shared" si="127"/>
        <v>3.1736101022606089</v>
      </c>
      <c r="S1001" s="52">
        <f>IF(K1001=0,C1029,(1/$C$59)*LN(1+$C$59/$C$58/(RodR+ABS(Calculations!K1001-RodR))))</f>
        <v>3.8030304264359958E-2</v>
      </c>
      <c r="T1001" s="53">
        <f t="shared" si="128"/>
        <v>3.9014396874844232E-2</v>
      </c>
      <c r="U1001" s="49">
        <f t="shared" si="129"/>
        <v>41.625000000000007</v>
      </c>
      <c r="V1001" s="49">
        <f t="shared" si="130"/>
        <v>1.0101994803367265</v>
      </c>
      <c r="W1001" s="49">
        <f t="shared" si="131"/>
        <v>1.0101994803367265</v>
      </c>
    </row>
    <row r="1002" spans="11:23">
      <c r="K1002" s="51">
        <v>100</v>
      </c>
      <c r="L1002" s="22">
        <f t="shared" si="125"/>
        <v>4.9079472157429302</v>
      </c>
      <c r="M1002" s="22">
        <f t="shared" si="132"/>
        <v>4.8798080015123091E-2</v>
      </c>
      <c r="Q1002" s="55">
        <f t="shared" si="126"/>
        <v>0.12057453790538701</v>
      </c>
      <c r="R1002" s="49">
        <f t="shared" si="127"/>
        <v>3.1736101022606089</v>
      </c>
      <c r="S1002" s="52">
        <f>IF(K1002=0,C1030,(1/$C$59)*LN(1+$C$59/$C$58/(RodR+ABS(Calculations!K1002-RodR))))</f>
        <v>3.7992864283958511E-2</v>
      </c>
      <c r="T1002" s="53">
        <f t="shared" si="128"/>
        <v>3.8974997161165752E-2</v>
      </c>
      <c r="U1002" s="49">
        <f t="shared" si="129"/>
        <v>41.666666666666671</v>
      </c>
      <c r="V1002" s="49">
        <f t="shared" si="130"/>
        <v>1.0101994803367265</v>
      </c>
      <c r="W1002" s="49">
        <f t="shared" si="131"/>
        <v>1.0101994803367265</v>
      </c>
    </row>
    <row r="1003" spans="11:23">
      <c r="K1003" s="51">
        <v>100.1</v>
      </c>
      <c r="L1003" s="22">
        <f t="shared" si="125"/>
        <v>4.9031202048029874</v>
      </c>
      <c r="M1003" s="22">
        <f t="shared" si="132"/>
        <v>4.8701656213757438E-2</v>
      </c>
      <c r="Q1003" s="55">
        <f t="shared" si="126"/>
        <v>0.12045595174543791</v>
      </c>
      <c r="R1003" s="49">
        <f t="shared" si="127"/>
        <v>3.1736101022606089</v>
      </c>
      <c r="S1003" s="52">
        <f>IF(K1003=0,C1031,(1/$C$59)*LN(1+$C$59/$C$58/(RodR+ABS(Calculations!K1003-RodR))))</f>
        <v>3.7955497954722091E-2</v>
      </c>
      <c r="T1003" s="53">
        <f t="shared" si="128"/>
        <v>3.893567694742308E-2</v>
      </c>
      <c r="U1003" s="49">
        <f t="shared" si="129"/>
        <v>41.708333333333336</v>
      </c>
      <c r="V1003" s="49">
        <f t="shared" si="130"/>
        <v>1.0101994803367265</v>
      </c>
      <c r="W1003" s="49">
        <f t="shared" si="131"/>
        <v>1.0101994803367265</v>
      </c>
    </row>
    <row r="1004" spans="11:23">
      <c r="K1004" s="51">
        <v>100.2</v>
      </c>
      <c r="L1004" s="22">
        <f t="shared" si="125"/>
        <v>4.8983026801275935</v>
      </c>
      <c r="M1004" s="22">
        <f t="shared" si="132"/>
        <v>4.8605517952681865E-2</v>
      </c>
      <c r="Q1004" s="55">
        <f t="shared" si="126"/>
        <v>0.12033759863648021</v>
      </c>
      <c r="R1004" s="49">
        <f t="shared" si="127"/>
        <v>3.1736101022606089</v>
      </c>
      <c r="S1004" s="52">
        <f>IF(K1004=0,C1032,(1/$C$59)*LN(1+$C$59/$C$58/(RodR+ABS(Calculations!K1004-RodR))))</f>
        <v>3.7918205059519434E-2</v>
      </c>
      <c r="T1004" s="53">
        <f t="shared" si="128"/>
        <v>3.8896435993230373E-2</v>
      </c>
      <c r="U1004" s="49">
        <f t="shared" si="129"/>
        <v>41.75</v>
      </c>
      <c r="V1004" s="49">
        <f t="shared" si="130"/>
        <v>1.0101994803367265</v>
      </c>
      <c r="W1004" s="49">
        <f t="shared" si="131"/>
        <v>1.0101994803367265</v>
      </c>
    </row>
    <row r="1005" spans="11:23">
      <c r="K1005" s="51">
        <v>100.3</v>
      </c>
      <c r="L1005" s="22">
        <f t="shared" si="125"/>
        <v>4.893494613777575</v>
      </c>
      <c r="M1005" s="22">
        <f t="shared" si="132"/>
        <v>4.8509664105562678E-2</v>
      </c>
      <c r="Q1005" s="55">
        <f t="shared" si="126"/>
        <v>0.12021947789212657</v>
      </c>
      <c r="R1005" s="49">
        <f t="shared" si="127"/>
        <v>3.1736101022606089</v>
      </c>
      <c r="S1005" s="52">
        <f>IF(K1005=0,C1033,(1/$C$59)*LN(1+$C$59/$C$58/(RodR+ABS(Calculations!K1005-RodR))))</f>
        <v>3.7880985382070874E-2</v>
      </c>
      <c r="T1005" s="53">
        <f t="shared" si="128"/>
        <v>3.885727405917113E-2</v>
      </c>
      <c r="U1005" s="49">
        <f t="shared" si="129"/>
        <v>41.791666666666664</v>
      </c>
      <c r="V1005" s="49">
        <f t="shared" si="130"/>
        <v>1.0101994803367265</v>
      </c>
      <c r="W1005" s="49">
        <f t="shared" si="131"/>
        <v>1.0101994803367265</v>
      </c>
    </row>
    <row r="1006" spans="11:23">
      <c r="K1006" s="51">
        <v>100.4</v>
      </c>
      <c r="L1006" s="22">
        <f t="shared" si="125"/>
        <v>4.8886959779235379</v>
      </c>
      <c r="M1006" s="22">
        <f t="shared" si="132"/>
        <v>4.8414093551396142E-2</v>
      </c>
      <c r="Q1006" s="55">
        <f t="shared" si="126"/>
        <v>0.1201015888286866</v>
      </c>
      <c r="R1006" s="49">
        <f t="shared" si="127"/>
        <v>3.1736101022606089</v>
      </c>
      <c r="S1006" s="52">
        <f>IF(K1006=0,C1034,(1/$C$59)*LN(1+$C$59/$C$58/(RodR+ABS(Calculations!K1006-RodR))))</f>
        <v>3.7843838706946541E-2</v>
      </c>
      <c r="T1006" s="53">
        <f t="shared" si="128"/>
        <v>3.8818190906791318E-2</v>
      </c>
      <c r="U1006" s="49">
        <f t="shared" si="129"/>
        <v>41.833333333333336</v>
      </c>
      <c r="V1006" s="49">
        <f t="shared" si="130"/>
        <v>1.0101994803367265</v>
      </c>
      <c r="W1006" s="49">
        <f t="shared" si="131"/>
        <v>1.0101994803367265</v>
      </c>
    </row>
    <row r="1007" spans="11:23">
      <c r="K1007" s="51">
        <v>100.5</v>
      </c>
      <c r="L1007" s="22">
        <f t="shared" si="125"/>
        <v>4.8839067448450537</v>
      </c>
      <c r="M1007" s="22">
        <f t="shared" si="132"/>
        <v>4.8318805174924151E-2</v>
      </c>
      <c r="Q1007" s="55">
        <f t="shared" si="126"/>
        <v>0.11998393076514689</v>
      </c>
      <c r="R1007" s="49">
        <f t="shared" si="127"/>
        <v>3.1736101022606089</v>
      </c>
      <c r="S1007" s="52">
        <f>IF(K1007=0,C1035,(1/$C$59)*LN(1+$C$59/$C$58/(RodR+ABS(Calculations!K1007-RodR))))</f>
        <v>3.7806764819560093E-2</v>
      </c>
      <c r="T1007" s="53">
        <f t="shared" si="128"/>
        <v>3.8779186298595753E-2</v>
      </c>
      <c r="U1007" s="49">
        <f t="shared" si="129"/>
        <v>41.875</v>
      </c>
      <c r="V1007" s="49">
        <f t="shared" si="130"/>
        <v>1.0101994803367265</v>
      </c>
      <c r="W1007" s="49">
        <f t="shared" si="131"/>
        <v>1.0101994803367265</v>
      </c>
    </row>
    <row r="1008" spans="11:23">
      <c r="K1008" s="51">
        <v>100.6</v>
      </c>
      <c r="L1008" s="22">
        <f t="shared" si="125"/>
        <v>4.8791268869302291</v>
      </c>
      <c r="M1008" s="22">
        <f t="shared" si="132"/>
        <v>4.8223797866289608E-2</v>
      </c>
      <c r="Q1008" s="55">
        <f t="shared" si="126"/>
        <v>0.11986650302316043</v>
      </c>
      <c r="R1008" s="49">
        <f t="shared" si="127"/>
        <v>3.1736101022606089</v>
      </c>
      <c r="S1008" s="52">
        <f>IF(K1008=0,C1036,(1/$C$59)*LN(1+$C$59/$C$58/(RodR+ABS(Calculations!K1008-RodR))))</f>
        <v>3.7769763506165351E-2</v>
      </c>
      <c r="T1008" s="53">
        <f t="shared" si="128"/>
        <v>3.8740259998042981E-2</v>
      </c>
      <c r="U1008" s="49">
        <f t="shared" si="129"/>
        <v>41.916666666666664</v>
      </c>
      <c r="V1008" s="49">
        <f t="shared" si="130"/>
        <v>1.0101994803367265</v>
      </c>
      <c r="W1008" s="49">
        <f t="shared" si="131"/>
        <v>1.0101994803367265</v>
      </c>
    </row>
    <row r="1009" spans="11:23">
      <c r="K1009" s="51">
        <v>100.7</v>
      </c>
      <c r="L1009" s="22">
        <f t="shared" si="125"/>
        <v>4.8743563766752969</v>
      </c>
      <c r="M1009" s="22">
        <f t="shared" si="132"/>
        <v>4.8129070521015116E-2</v>
      </c>
      <c r="Q1009" s="55">
        <f t="shared" si="126"/>
        <v>0.1197493049270366</v>
      </c>
      <c r="R1009" s="49">
        <f t="shared" si="127"/>
        <v>3.1736101022606089</v>
      </c>
      <c r="S1009" s="52">
        <f>IF(K1009=0,C1037,(1/$C$59)*LN(1+$C$59/$C$58/(RodR+ABS(Calculations!K1009-RodR))))</f>
        <v>3.7732834553853171E-2</v>
      </c>
      <c r="T1009" s="53">
        <f t="shared" si="128"/>
        <v>3.8701411769540638E-2</v>
      </c>
      <c r="U1009" s="49">
        <f t="shared" si="129"/>
        <v>41.958333333333336</v>
      </c>
      <c r="V1009" s="49">
        <f t="shared" si="130"/>
        <v>1.0101994803367265</v>
      </c>
      <c r="W1009" s="49">
        <f t="shared" si="131"/>
        <v>1.0101994803367265</v>
      </c>
    </row>
    <row r="1010" spans="11:23">
      <c r="K1010" s="51">
        <v>100.8</v>
      </c>
      <c r="L1010" s="22">
        <f t="shared" si="125"/>
        <v>4.8695951866838749</v>
      </c>
      <c r="M1010" s="22">
        <f t="shared" si="132"/>
        <v>4.8034622040137975E-2</v>
      </c>
      <c r="Q1010" s="55">
        <f t="shared" si="126"/>
        <v>0.11963233580372289</v>
      </c>
      <c r="R1010" s="49">
        <f t="shared" si="127"/>
        <v>3.1736101022606089</v>
      </c>
      <c r="S1010" s="52">
        <f>IF(K1010=0,C1038,(1/$C$59)*LN(1+$C$59/$C$58/(RodR+ABS(Calculations!K1010-RodR))))</f>
        <v>3.7695977750545673E-2</v>
      </c>
      <c r="T1010" s="53">
        <f t="shared" si="128"/>
        <v>3.8662641378440034E-2</v>
      </c>
      <c r="U1010" s="49">
        <f t="shared" si="129"/>
        <v>42</v>
      </c>
      <c r="V1010" s="49">
        <f t="shared" si="130"/>
        <v>1.0101994803367265</v>
      </c>
      <c r="W1010" s="49">
        <f t="shared" si="131"/>
        <v>1.0101994803367265</v>
      </c>
    </row>
    <row r="1011" spans="11:23">
      <c r="K1011" s="51">
        <v>100.9</v>
      </c>
      <c r="L1011" s="22">
        <f t="shared" si="125"/>
        <v>4.8648432896665659</v>
      </c>
      <c r="M1011" s="22">
        <f t="shared" si="132"/>
        <v>4.7940451330037881E-2</v>
      </c>
      <c r="Q1011" s="55">
        <f t="shared" si="126"/>
        <v>0.1195155949827951</v>
      </c>
      <c r="R1011" s="49">
        <f t="shared" si="127"/>
        <v>3.1736101022606089</v>
      </c>
      <c r="S1011" s="52">
        <f>IF(K1011=0,C1039,(1/$C$59)*LN(1+$C$59/$C$58/(RodR+ABS(Calculations!K1011-RodR))))</f>
        <v>3.7659192884993149E-2</v>
      </c>
      <c r="T1011" s="53">
        <f t="shared" si="128"/>
        <v>3.8623948591032187E-2</v>
      </c>
      <c r="U1011" s="49">
        <f t="shared" si="129"/>
        <v>42.041666666666671</v>
      </c>
      <c r="V1011" s="49">
        <f t="shared" si="130"/>
        <v>1.0101994803367265</v>
      </c>
      <c r="W1011" s="49">
        <f t="shared" si="131"/>
        <v>1.0101994803367265</v>
      </c>
    </row>
    <row r="1012" spans="11:23">
      <c r="K1012" s="51">
        <v>101</v>
      </c>
      <c r="L1012" s="22">
        <f t="shared" si="125"/>
        <v>4.8601006584404454</v>
      </c>
      <c r="M1012" s="22">
        <f t="shared" si="132"/>
        <v>4.7846557302484882E-2</v>
      </c>
      <c r="Q1012" s="55">
        <f t="shared" si="126"/>
        <v>0.11939908179644483</v>
      </c>
      <c r="R1012" s="49">
        <f t="shared" si="127"/>
        <v>3.1736101022606089</v>
      </c>
      <c r="S1012" s="52">
        <f>IF(K1012=0,C1040,(1/$C$59)*LN(1+$C$59/$C$58/(RodR+ABS(Calculations!K1012-RodR))))</f>
        <v>3.7622479746770125E-2</v>
      </c>
      <c r="T1012" s="53">
        <f t="shared" si="128"/>
        <v>3.8585333174542685E-2</v>
      </c>
      <c r="U1012" s="49">
        <f t="shared" si="129"/>
        <v>42.083333333333336</v>
      </c>
      <c r="V1012" s="49">
        <f t="shared" si="130"/>
        <v>1.0101994803367265</v>
      </c>
      <c r="W1012" s="49">
        <f t="shared" si="131"/>
        <v>1.0101994803367265</v>
      </c>
    </row>
    <row r="1013" spans="11:23">
      <c r="K1013" s="51">
        <v>101.1</v>
      </c>
      <c r="L1013" s="22">
        <f t="shared" si="125"/>
        <v>4.8553672659284954</v>
      </c>
      <c r="M1013" s="22">
        <f t="shared" si="132"/>
        <v>4.7752938874491946E-2</v>
      </c>
      <c r="Q1013" s="55">
        <f t="shared" si="126"/>
        <v>0.11928279557946546</v>
      </c>
      <c r="R1013" s="49">
        <f t="shared" si="127"/>
        <v>3.1736101022606089</v>
      </c>
      <c r="S1013" s="52">
        <f>IF(K1013=0,C1041,(1/$C$59)*LN(1+$C$59/$C$58/(RodR+ABS(Calculations!K1013-RodR))))</f>
        <v>3.7585838126270955E-2</v>
      </c>
      <c r="T1013" s="53">
        <f t="shared" si="128"/>
        <v>3.8546794897127902E-2</v>
      </c>
      <c r="U1013" s="49">
        <f t="shared" si="129"/>
        <v>42.125</v>
      </c>
      <c r="V1013" s="49">
        <f t="shared" si="130"/>
        <v>1.0101994803367265</v>
      </c>
      <c r="W1013" s="49">
        <f t="shared" si="131"/>
        <v>1.0101994803367265</v>
      </c>
    </row>
    <row r="1014" spans="11:23">
      <c r="K1014" s="51">
        <v>101.2</v>
      </c>
      <c r="L1014" s="22">
        <f t="shared" si="125"/>
        <v>4.8506430851590565</v>
      </c>
      <c r="M1014" s="22">
        <f t="shared" si="132"/>
        <v>4.7659594968537E-2</v>
      </c>
      <c r="Q1014" s="55">
        <f t="shared" si="126"/>
        <v>0.11916673566923874</v>
      </c>
      <c r="R1014" s="49">
        <f t="shared" si="127"/>
        <v>3.1736101022606089</v>
      </c>
      <c r="S1014" s="52">
        <f>IF(K1014=0,C1042,(1/$C$59)*LN(1+$C$59/$C$58/(RodR+ABS(Calculations!K1014-RodR))))</f>
        <v>3.7549267814705571E-2</v>
      </c>
      <c r="T1014" s="53">
        <f t="shared" si="128"/>
        <v>3.8508333527867623E-2</v>
      </c>
      <c r="U1014" s="49">
        <f t="shared" si="129"/>
        <v>42.166666666666671</v>
      </c>
      <c r="V1014" s="49">
        <f t="shared" si="130"/>
        <v>1.0101994803367265</v>
      </c>
      <c r="W1014" s="49">
        <f t="shared" si="131"/>
        <v>1.0101994803367265</v>
      </c>
    </row>
    <row r="1015" spans="11:23">
      <c r="K1015" s="51">
        <v>101.3</v>
      </c>
      <c r="L1015" s="22">
        <f t="shared" si="125"/>
        <v>4.845928089265497</v>
      </c>
      <c r="M1015" s="22">
        <f t="shared" si="132"/>
        <v>4.756652451207799E-2</v>
      </c>
      <c r="Q1015" s="55">
        <f t="shared" si="126"/>
        <v>0.11905090140572668</v>
      </c>
      <c r="R1015" s="49">
        <f t="shared" si="127"/>
        <v>3.1736101022606089</v>
      </c>
      <c r="S1015" s="52">
        <f>IF(K1015=0,C1043,(1/$C$59)*LN(1+$C$59/$C$58/(RodR+ABS(Calculations!K1015-RodR))))</f>
        <v>3.7512768604096948E-2</v>
      </c>
      <c r="T1015" s="53">
        <f t="shared" si="128"/>
        <v>3.8469948836764675E-2</v>
      </c>
      <c r="U1015" s="49">
        <f t="shared" si="129"/>
        <v>42.208333333333336</v>
      </c>
      <c r="V1015" s="49">
        <f t="shared" si="130"/>
        <v>1.0101994803367265</v>
      </c>
      <c r="W1015" s="49">
        <f t="shared" si="131"/>
        <v>1.0101994803367265</v>
      </c>
    </row>
    <row r="1016" spans="11:23">
      <c r="K1016" s="51">
        <v>101.4</v>
      </c>
      <c r="L1016" s="22">
        <f t="shared" si="125"/>
        <v>4.8412222514853998</v>
      </c>
      <c r="M1016" s="22">
        <f t="shared" si="132"/>
        <v>4.7473726438138186E-2</v>
      </c>
      <c r="Q1016" s="55">
        <f t="shared" si="126"/>
        <v>0.11893529213145149</v>
      </c>
      <c r="R1016" s="49">
        <f t="shared" si="127"/>
        <v>3.1736101022606089</v>
      </c>
      <c r="S1016" s="52">
        <f>IF(K1016=0,C1044,(1/$C$59)*LN(1+$C$59/$C$58/(RodR+ABS(Calculations!K1016-RodR))))</f>
        <v>3.7476340287274777E-2</v>
      </c>
      <c r="T1016" s="53">
        <f t="shared" si="128"/>
        <v>3.843164059473729E-2</v>
      </c>
      <c r="U1016" s="49">
        <f t="shared" si="129"/>
        <v>42.250000000000007</v>
      </c>
      <c r="V1016" s="49">
        <f t="shared" si="130"/>
        <v>1.0101994803367265</v>
      </c>
      <c r="W1016" s="49">
        <f t="shared" si="131"/>
        <v>1.0101994803367265</v>
      </c>
    </row>
    <row r="1017" spans="11:23">
      <c r="K1017" s="51">
        <v>101.5</v>
      </c>
      <c r="L1017" s="22">
        <f t="shared" si="125"/>
        <v>4.8365255451603577</v>
      </c>
      <c r="M1017" s="22">
        <f t="shared" si="132"/>
        <v>4.7381199684696007E-2</v>
      </c>
      <c r="Q1017" s="55">
        <f t="shared" si="126"/>
        <v>0.11881990719149069</v>
      </c>
      <c r="R1017" s="49">
        <f t="shared" si="127"/>
        <v>3.1736101022606089</v>
      </c>
      <c r="S1017" s="52">
        <f>IF(K1017=0,C1045,(1/$C$59)*LN(1+$C$59/$C$58/(RodR+ABS(Calculations!K1017-RodR))))</f>
        <v>3.7439982657873926E-2</v>
      </c>
      <c r="T1017" s="53">
        <f t="shared" si="128"/>
        <v>3.8393408573614889E-2</v>
      </c>
      <c r="U1017" s="49">
        <f t="shared" si="129"/>
        <v>42.291666666666671</v>
      </c>
      <c r="V1017" s="49">
        <f t="shared" si="130"/>
        <v>1.0101994803367265</v>
      </c>
      <c r="W1017" s="49">
        <f t="shared" si="131"/>
        <v>1.0101994803367265</v>
      </c>
    </row>
    <row r="1018" spans="11:23">
      <c r="K1018" s="51">
        <v>101.6</v>
      </c>
      <c r="L1018" s="22">
        <f t="shared" si="125"/>
        <v>4.8318379437352661</v>
      </c>
      <c r="M1018" s="22">
        <f t="shared" si="132"/>
        <v>4.7288943194963018E-2</v>
      </c>
      <c r="Q1018" s="55">
        <f t="shared" si="126"/>
        <v>0.11870474593345962</v>
      </c>
      <c r="R1018" s="49">
        <f t="shared" si="127"/>
        <v>3.1736101022606089</v>
      </c>
      <c r="S1018" s="52">
        <f>IF(K1018=0,C1046,(1/$C$59)*LN(1+$C$59/$C$58/(RodR+ABS(Calculations!K1018-RodR))))</f>
        <v>3.7403695510328912E-2</v>
      </c>
      <c r="T1018" s="53">
        <f t="shared" si="128"/>
        <v>3.835525254613479E-2</v>
      </c>
      <c r="U1018" s="49">
        <f t="shared" si="129"/>
        <v>42.333333333333336</v>
      </c>
      <c r="V1018" s="49">
        <f t="shared" si="130"/>
        <v>1.0101994803367265</v>
      </c>
      <c r="W1018" s="49">
        <f t="shared" si="131"/>
        <v>1.0101994803367265</v>
      </c>
    </row>
    <row r="1019" spans="11:23">
      <c r="K1019" s="51">
        <v>101.7</v>
      </c>
      <c r="L1019" s="22">
        <f t="shared" si="125"/>
        <v>4.8271594207579129</v>
      </c>
      <c r="M1019" s="22">
        <f t="shared" si="132"/>
        <v>4.7196955917383931E-2</v>
      </c>
      <c r="Q1019" s="55">
        <f t="shared" si="126"/>
        <v>0.1185898077075014</v>
      </c>
      <c r="R1019" s="49">
        <f t="shared" si="127"/>
        <v>3.1736101022606089</v>
      </c>
      <c r="S1019" s="52">
        <f>IF(K1019=0,C1047,(1/$C$59)*LN(1+$C$59/$C$58/(RodR+ABS(Calculations!K1019-RodR))))</f>
        <v>3.736747863987077E-2</v>
      </c>
      <c r="T1019" s="53">
        <f t="shared" si="128"/>
        <v>3.831717228593616E-2</v>
      </c>
      <c r="U1019" s="49">
        <f t="shared" si="129"/>
        <v>42.375</v>
      </c>
      <c r="V1019" s="49">
        <f t="shared" si="130"/>
        <v>1.0101994803367265</v>
      </c>
      <c r="W1019" s="49">
        <f t="shared" si="131"/>
        <v>1.0101994803367265</v>
      </c>
    </row>
    <row r="1020" spans="11:23">
      <c r="K1020" s="51">
        <v>101.8</v>
      </c>
      <c r="L1020" s="22">
        <f t="shared" si="125"/>
        <v>4.8224899498784781</v>
      </c>
      <c r="M1020" s="22">
        <f t="shared" si="132"/>
        <v>4.71052368053968E-2</v>
      </c>
      <c r="Q1020" s="55">
        <f t="shared" si="126"/>
        <v>0.11847509186627463</v>
      </c>
      <c r="R1020" s="49">
        <f t="shared" si="127"/>
        <v>3.1736101022606089</v>
      </c>
      <c r="S1020" s="52">
        <f>IF(K1020=0,C1048,(1/$C$59)*LN(1+$C$59/$C$58/(RodR+ABS(Calculations!K1020-RodR))))</f>
        <v>3.7331331842523151E-2</v>
      </c>
      <c r="T1020" s="53">
        <f t="shared" si="128"/>
        <v>3.827916756755672E-2</v>
      </c>
      <c r="U1020" s="49">
        <f t="shared" si="129"/>
        <v>42.416666666666664</v>
      </c>
      <c r="V1020" s="49">
        <f t="shared" si="130"/>
        <v>1.0101994803367265</v>
      </c>
      <c r="W1020" s="49">
        <f t="shared" si="131"/>
        <v>1.0101994803367265</v>
      </c>
    </row>
    <row r="1021" spans="11:23">
      <c r="K1021" s="51">
        <v>101.9</v>
      </c>
      <c r="L1021" s="22">
        <f t="shared" si="125"/>
        <v>4.8178295048490165</v>
      </c>
      <c r="M1021" s="22">
        <f t="shared" si="132"/>
        <v>4.7013784817549364E-2</v>
      </c>
      <c r="Q1021" s="55">
        <f t="shared" si="126"/>
        <v>0.11836059776494071</v>
      </c>
      <c r="R1021" s="49">
        <f t="shared" si="127"/>
        <v>3.1736101022606089</v>
      </c>
      <c r="S1021" s="52">
        <f>IF(K1021=0,C1049,(1/$C$59)*LN(1+$C$59/$C$58/(RodR+ABS(Calculations!K1021-RodR))))</f>
        <v>3.7295254915098337E-2</v>
      </c>
      <c r="T1021" s="53">
        <f t="shared" si="128"/>
        <v>3.824123816642782E-2</v>
      </c>
      <c r="U1021" s="49">
        <f t="shared" si="129"/>
        <v>42.458333333333336</v>
      </c>
      <c r="V1021" s="49">
        <f t="shared" si="130"/>
        <v>1.0101994803367265</v>
      </c>
      <c r="W1021" s="49">
        <f t="shared" si="131"/>
        <v>1.0101994803367265</v>
      </c>
    </row>
    <row r="1022" spans="11:23">
      <c r="K1022" s="51">
        <v>102</v>
      </c>
      <c r="L1022" s="22">
        <f t="shared" si="125"/>
        <v>4.8131780595229916</v>
      </c>
      <c r="M1022" s="22">
        <f t="shared" si="132"/>
        <v>4.6922598917453762E-2</v>
      </c>
      <c r="Q1022" s="55">
        <f t="shared" si="126"/>
        <v>0.11824632476115235</v>
      </c>
      <c r="R1022" s="49">
        <f t="shared" si="127"/>
        <v>3.1736101022606089</v>
      </c>
      <c r="S1022" s="52">
        <f>IF(K1022=0,C1050,(1/$C$59)*LN(1+$C$59/$C$58/(RodR+ABS(Calculations!K1022-RodR))))</f>
        <v>3.725924765519361E-2</v>
      </c>
      <c r="T1022" s="53">
        <f t="shared" si="128"/>
        <v>3.8203383858870267E-2</v>
      </c>
      <c r="U1022" s="49">
        <f t="shared" si="129"/>
        <v>42.5</v>
      </c>
      <c r="V1022" s="49">
        <f t="shared" si="130"/>
        <v>1.0101994803367265</v>
      </c>
      <c r="W1022" s="49">
        <f t="shared" si="131"/>
        <v>1.0101994803367265</v>
      </c>
    </row>
    <row r="1023" spans="11:23">
      <c r="K1023" s="51">
        <v>102.1</v>
      </c>
      <c r="L1023" s="22">
        <f t="shared" si="125"/>
        <v>4.8085355878546938</v>
      </c>
      <c r="M1023" s="22">
        <f t="shared" si="132"/>
        <v>4.6831678073801619E-2</v>
      </c>
      <c r="Q1023" s="55">
        <f t="shared" si="126"/>
        <v>0.11813227221503933</v>
      </c>
      <c r="R1023" s="49">
        <f t="shared" si="127"/>
        <v>3.1736101022606089</v>
      </c>
      <c r="S1023" s="52">
        <f>IF(K1023=0,C1051,(1/$C$59)*LN(1+$C$59/$C$58/(RodR+ABS(Calculations!K1023-RodR))))</f>
        <v>3.7223309861186785E-2</v>
      </c>
      <c r="T1023" s="53">
        <f t="shared" si="128"/>
        <v>3.816560442208964E-2</v>
      </c>
      <c r="U1023" s="49">
        <f t="shared" si="129"/>
        <v>42.541666666666664</v>
      </c>
      <c r="V1023" s="49">
        <f t="shared" si="130"/>
        <v>1.0101994803367265</v>
      </c>
      <c r="W1023" s="49">
        <f t="shared" si="131"/>
        <v>1.0101994803367265</v>
      </c>
    </row>
    <row r="1024" spans="11:23">
      <c r="K1024" s="51">
        <v>102.2</v>
      </c>
      <c r="L1024" s="22">
        <f t="shared" si="125"/>
        <v>4.8039020638989047</v>
      </c>
      <c r="M1024" s="22">
        <f t="shared" si="132"/>
        <v>4.6741021260151783E-2</v>
      </c>
      <c r="Q1024" s="55">
        <f t="shared" si="126"/>
        <v>0.11801843948920014</v>
      </c>
      <c r="R1024" s="49">
        <f t="shared" si="127"/>
        <v>3.1736101022606089</v>
      </c>
      <c r="S1024" s="52">
        <f>IF(K1024=0,C1052,(1/$C$59)*LN(1+$C$59/$C$58/(RodR+ABS(Calculations!K1024-RodR))))</f>
        <v>3.7187441332233562E-2</v>
      </c>
      <c r="T1024" s="53">
        <f t="shared" si="128"/>
        <v>3.8127899634171611E-2</v>
      </c>
      <c r="U1024" s="49">
        <f t="shared" si="129"/>
        <v>42.583333333333336</v>
      </c>
      <c r="V1024" s="49">
        <f t="shared" si="130"/>
        <v>1.0101994803367265</v>
      </c>
      <c r="W1024" s="49">
        <f t="shared" si="131"/>
        <v>1.0101994803367265</v>
      </c>
    </row>
    <row r="1025" spans="11:23">
      <c r="K1025" s="51">
        <v>102.3</v>
      </c>
      <c r="L1025" s="22">
        <f t="shared" si="125"/>
        <v>4.7992774618103518</v>
      </c>
      <c r="M1025" s="22">
        <f t="shared" si="132"/>
        <v>4.6650627455145255E-2</v>
      </c>
      <c r="Q1025" s="55">
        <f t="shared" si="126"/>
        <v>0.11790482594868877</v>
      </c>
      <c r="R1025" s="49">
        <f t="shared" si="127"/>
        <v>3.1736101022606089</v>
      </c>
      <c r="S1025" s="52">
        <f>IF(K1025=0,C1053,(1/$C$59)*LN(1+$C$59/$C$58/(RodR+ABS(Calculations!K1025-RodR))))</f>
        <v>3.7151641868263349E-2</v>
      </c>
      <c r="T1025" s="53">
        <f t="shared" si="128"/>
        <v>3.8090269274078874E-2</v>
      </c>
      <c r="U1025" s="49">
        <f t="shared" si="129"/>
        <v>42.625</v>
      </c>
      <c r="V1025" s="49">
        <f t="shared" si="130"/>
        <v>1.0101994803367265</v>
      </c>
      <c r="W1025" s="49">
        <f t="shared" si="131"/>
        <v>1.0101994803367265</v>
      </c>
    </row>
    <row r="1026" spans="11:23">
      <c r="K1026" s="51">
        <v>102.4</v>
      </c>
      <c r="L1026" s="22">
        <f t="shared" ref="L1026:L1089" si="133">IF(K1026&lt;RodR,EPRValue,Q1026*$C$43)</f>
        <v>4.7946617558430979</v>
      </c>
      <c r="M1026" s="22">
        <f t="shared" si="132"/>
        <v>4.6560495642301802E-2</v>
      </c>
      <c r="Q1026" s="55">
        <f t="shared" si="126"/>
        <v>0.11779143096099949</v>
      </c>
      <c r="R1026" s="49">
        <f t="shared" si="127"/>
        <v>3.1736101022606089</v>
      </c>
      <c r="S1026" s="52">
        <f>IF(K1026=0,C1054,(1/$C$59)*LN(1+$C$59/$C$58/(RodR+ABS(Calculations!K1026-RodR))))</f>
        <v>3.7115911269974509E-2</v>
      </c>
      <c r="T1026" s="53">
        <f t="shared" si="128"/>
        <v>3.8052713121644939E-2</v>
      </c>
      <c r="U1026" s="49">
        <f t="shared" si="129"/>
        <v>42.666666666666671</v>
      </c>
      <c r="V1026" s="49">
        <f t="shared" si="130"/>
        <v>1.0101994803367265</v>
      </c>
      <c r="W1026" s="49">
        <f t="shared" si="131"/>
        <v>1.0101994803367265</v>
      </c>
    </row>
    <row r="1027" spans="11:23">
      <c r="K1027" s="51">
        <v>102.5</v>
      </c>
      <c r="L1027" s="22">
        <f t="shared" si="133"/>
        <v>4.7900549203503395</v>
      </c>
      <c r="M1027" s="22">
        <f t="shared" si="132"/>
        <v>4.647062481001818E-2</v>
      </c>
      <c r="Q1027" s="55">
        <f t="shared" si="126"/>
        <v>0.11767825389606208</v>
      </c>
      <c r="R1027" s="49">
        <f t="shared" si="127"/>
        <v>3.1736101022606089</v>
      </c>
      <c r="S1027" s="52">
        <f>IF(K1027=0,C1055,(1/$C$59)*LN(1+$C$59/$C$58/(RodR+ABS(Calculations!K1027-RodR))))</f>
        <v>3.7080249338832812E-2</v>
      </c>
      <c r="T1027" s="53">
        <f t="shared" si="128"/>
        <v>3.8015230957570992E-2</v>
      </c>
      <c r="U1027" s="49">
        <f t="shared" si="129"/>
        <v>42.708333333333336</v>
      </c>
      <c r="V1027" s="49">
        <f t="shared" si="130"/>
        <v>1.0101994803367265</v>
      </c>
      <c r="W1027" s="49">
        <f t="shared" si="131"/>
        <v>1.0101994803367265</v>
      </c>
    </row>
    <row r="1028" spans="11:23">
      <c r="K1028" s="51">
        <v>102.6</v>
      </c>
      <c r="L1028" s="22">
        <f t="shared" si="133"/>
        <v>4.7854569297836198</v>
      </c>
      <c r="M1028" s="22">
        <f t="shared" si="132"/>
        <v>4.6381013951646288E-2</v>
      </c>
      <c r="Q1028" s="55">
        <f t="shared" ref="Q1028:Q1091" si="134">R1028*IF($C$56&lt;$C$55,S1028,T1028)</f>
        <v>0.11756529412622242</v>
      </c>
      <c r="R1028" s="49">
        <f t="shared" ref="R1028:R1091" si="135">$C$70/$C$61*W1028</f>
        <v>3.1736101022606089</v>
      </c>
      <c r="S1028" s="52">
        <f>IF(K1028=0,C1056,(1/$C$59)*LN(1+$C$59/$C$58/(RodR+ABS(Calculations!K1028-RodR))))</f>
        <v>3.7044655877065347E-2</v>
      </c>
      <c r="T1028" s="53">
        <f t="shared" ref="T1028:T1091" si="136">IF((ABS(K1028))&lt;$C$55-$C$56,($C$53/2/PI()/$C$56*LN(($C$55-$C$56)*(ABS(K1028)+$C$56)/(ABS(K1028))/$C$55)+$C$60*LN($C$55*$C$54/($C$55-$C$56)/$C$53)),$C$60*LN((((ABS(K1028))+$C$56-$C$55)*$C$53+$C$55*$C$54)/($C$53*(ABS(K1028)))))</f>
        <v>3.7977822563422393E-2</v>
      </c>
      <c r="U1028" s="49">
        <f t="shared" ref="U1028:U1091" si="137">K1028/$C$56</f>
        <v>42.75</v>
      </c>
      <c r="V1028" s="49">
        <f t="shared" ref="V1028:V1091" si="138">IF(K1028="","",1/(1.0212-0.0178*LOG10($C$53+0.01)))</f>
        <v>1.0101994803367265</v>
      </c>
      <c r="W1028" s="49">
        <f t="shared" ref="W1028:W1091" si="139">MAX(1/(-(0.21682*LOG10(3.7*U1028)-0.293)*(EXP(-3.7*U1028)-1)+1),1)*MAX(1/(-(0.1921*LOG10(U1028+0.2)+0.072)*(EXP(-150*U1028)-1)+1),1)*V1028</f>
        <v>1.0101994803367265</v>
      </c>
    </row>
    <row r="1029" spans="11:23">
      <c r="K1029" s="51">
        <v>102.7</v>
      </c>
      <c r="L1029" s="22">
        <f t="shared" si="133"/>
        <v>4.7808677586925992</v>
      </c>
      <c r="M1029" s="22">
        <f t="shared" si="132"/>
        <v>4.6291662065313766E-2</v>
      </c>
      <c r="Q1029" s="55">
        <f t="shared" si="134"/>
        <v>0.11745255102623682</v>
      </c>
      <c r="R1029" s="49">
        <f t="shared" si="135"/>
        <v>3.1736101022606089</v>
      </c>
      <c r="S1029" s="52">
        <f>IF(K1029=0,C1057,(1/$C$59)*LN(1+$C$59/$C$58/(RodR+ABS(Calculations!K1029-RodR))))</f>
        <v>3.7009130687658716E-2</v>
      </c>
      <c r="T1029" s="53">
        <f t="shared" si="136"/>
        <v>3.7940487721623124E-2</v>
      </c>
      <c r="U1029" s="49">
        <f t="shared" si="137"/>
        <v>42.791666666666671</v>
      </c>
      <c r="V1029" s="49">
        <f t="shared" si="138"/>
        <v>1.0101994803367265</v>
      </c>
      <c r="W1029" s="49">
        <f t="shared" si="139"/>
        <v>1.0101994803367265</v>
      </c>
    </row>
    <row r="1030" spans="11:23">
      <c r="K1030" s="51">
        <v>102.8</v>
      </c>
      <c r="L1030" s="22">
        <f t="shared" si="133"/>
        <v>4.776287381724436</v>
      </c>
      <c r="M1030" s="22">
        <f t="shared" si="132"/>
        <v>4.6202568154042112E-2</v>
      </c>
      <c r="Q1030" s="55">
        <f t="shared" si="134"/>
        <v>0.11734002397325685</v>
      </c>
      <c r="R1030" s="49">
        <f t="shared" si="135"/>
        <v>3.1736101022606089</v>
      </c>
      <c r="S1030" s="52">
        <f>IF(K1030=0,C1058,(1/$C$59)*LN(1+$C$59/$C$58/(RodR+ABS(Calculations!K1030-RodR))))</f>
        <v>3.6973673574354278E-2</v>
      </c>
      <c r="T1030" s="53">
        <f t="shared" si="136"/>
        <v>3.7903226215451578E-2</v>
      </c>
      <c r="U1030" s="49">
        <f t="shared" si="137"/>
        <v>42.833333333333336</v>
      </c>
      <c r="V1030" s="49">
        <f t="shared" si="138"/>
        <v>1.0101994803367265</v>
      </c>
      <c r="W1030" s="49">
        <f t="shared" si="139"/>
        <v>1.0101994803367265</v>
      </c>
    </row>
    <row r="1031" spans="11:23">
      <c r="K1031" s="51">
        <v>102.9</v>
      </c>
      <c r="L1031" s="22">
        <f t="shared" si="133"/>
        <v>4.7717157736234785</v>
      </c>
      <c r="M1031" s="22">
        <f t="shared" si="132"/>
        <v>4.6113731225537968E-2</v>
      </c>
      <c r="Q1031" s="55">
        <f t="shared" si="134"/>
        <v>0.11722771234682181</v>
      </c>
      <c r="R1031" s="49">
        <f t="shared" si="135"/>
        <v>3.1736101022606089</v>
      </c>
      <c r="S1031" s="52">
        <f>IF(K1031=0,C1059,(1/$C$59)*LN(1+$C$59/$C$58/(RodR+ABS(Calculations!K1031-RodR))))</f>
        <v>3.6938284341645748E-2</v>
      </c>
      <c r="T1031" s="53">
        <f t="shared" si="136"/>
        <v>3.7866037829037004E-2</v>
      </c>
      <c r="U1031" s="49">
        <f t="shared" si="137"/>
        <v>42.875000000000007</v>
      </c>
      <c r="V1031" s="49">
        <f t="shared" si="138"/>
        <v>1.0101994803367265</v>
      </c>
      <c r="W1031" s="49">
        <f t="shared" si="139"/>
        <v>1.0101994803367265</v>
      </c>
    </row>
    <row r="1032" spans="11:23">
      <c r="K1032" s="51">
        <v>103</v>
      </c>
      <c r="L1032" s="22">
        <f t="shared" si="133"/>
        <v>4.7671529092305258</v>
      </c>
      <c r="M1032" s="22">
        <f t="shared" si="132"/>
        <v>4.6025150292465788E-2</v>
      </c>
      <c r="Q1032" s="55">
        <f t="shared" si="134"/>
        <v>0.11711561552884045</v>
      </c>
      <c r="R1032" s="49">
        <f t="shared" si="135"/>
        <v>3.1736101022606089</v>
      </c>
      <c r="S1032" s="52">
        <f>IF(K1032=0,C1060,(1/$C$59)*LN(1+$C$59/$C$58/(RodR+ABS(Calculations!K1032-RodR))))</f>
        <v>3.690296279477346E-2</v>
      </c>
      <c r="T1032" s="53">
        <f t="shared" si="136"/>
        <v>3.7828922347355132E-2</v>
      </c>
      <c r="U1032" s="49">
        <f t="shared" si="137"/>
        <v>42.916666666666671</v>
      </c>
      <c r="V1032" s="49">
        <f t="shared" si="138"/>
        <v>1.0101994803367265</v>
      </c>
      <c r="W1032" s="49">
        <f t="shared" si="139"/>
        <v>1.0101994803367265</v>
      </c>
    </row>
    <row r="1033" spans="11:23">
      <c r="K1033" s="51">
        <v>103.1</v>
      </c>
      <c r="L1033" s="22">
        <f t="shared" si="133"/>
        <v>4.7625987634827469</v>
      </c>
      <c r="M1033" s="22">
        <f t="shared" si="132"/>
        <v>4.5936824371946905E-2</v>
      </c>
      <c r="Q1033" s="55">
        <f t="shared" si="134"/>
        <v>0.11700373290358913</v>
      </c>
      <c r="R1033" s="49">
        <f t="shared" si="135"/>
        <v>3.1736101022606089</v>
      </c>
      <c r="S1033" s="52">
        <f>IF(K1033=0,C1061,(1/$C$59)*LN(1+$C$59/$C$58/(RodR+ABS(Calculations!K1033-RodR))))</f>
        <v>3.6867708739723781E-2</v>
      </c>
      <c r="T1033" s="53">
        <f t="shared" si="136"/>
        <v>3.7791879556223915E-2</v>
      </c>
      <c r="U1033" s="49">
        <f t="shared" si="137"/>
        <v>42.958333333333336</v>
      </c>
      <c r="V1033" s="49">
        <f t="shared" si="138"/>
        <v>1.0101994803367265</v>
      </c>
      <c r="W1033" s="49">
        <f t="shared" si="139"/>
        <v>1.0101994803367265</v>
      </c>
    </row>
    <row r="1034" spans="11:23">
      <c r="K1034" s="51">
        <v>103.2</v>
      </c>
      <c r="L1034" s="22">
        <f t="shared" si="133"/>
        <v>4.7580533114128407</v>
      </c>
      <c r="M1034" s="22">
        <f t="shared" si="132"/>
        <v>4.5848752486064015E-2</v>
      </c>
      <c r="Q1034" s="55">
        <f t="shared" si="134"/>
        <v>0.11689206385769108</v>
      </c>
      <c r="R1034" s="49">
        <f t="shared" si="135"/>
        <v>3.1736101022606089</v>
      </c>
      <c r="S1034" s="52">
        <f>IF(K1034=0,C1062,(1/$C$59)*LN(1+$C$59/$C$58/(RodR+ABS(Calculations!K1034-RodR))))</f>
        <v>3.6832521983222559E-2</v>
      </c>
      <c r="T1034" s="53">
        <f t="shared" si="136"/>
        <v>3.7754909242299593E-2</v>
      </c>
      <c r="U1034" s="49">
        <f t="shared" si="137"/>
        <v>43</v>
      </c>
      <c r="V1034" s="49">
        <f t="shared" si="138"/>
        <v>1.0101994803367265</v>
      </c>
      <c r="W1034" s="49">
        <f t="shared" si="139"/>
        <v>1.0101994803367265</v>
      </c>
    </row>
    <row r="1035" spans="11:23">
      <c r="K1035" s="51">
        <v>103.3</v>
      </c>
      <c r="L1035" s="22">
        <f t="shared" si="133"/>
        <v>4.753516528148821</v>
      </c>
      <c r="M1035" s="22">
        <f t="shared" si="132"/>
        <v>4.5760933661530778E-2</v>
      </c>
      <c r="Q1035" s="55">
        <f t="shared" si="134"/>
        <v>0.11678060778011115</v>
      </c>
      <c r="R1035" s="49">
        <f t="shared" si="135"/>
        <v>3.1736101022606089</v>
      </c>
      <c r="S1035" s="52">
        <f>IF(K1035=0,C1063,(1/$C$59)*LN(1+$C$59/$C$58/(RodR+ABS(Calculations!K1035-RodR))))</f>
        <v>3.6797402332733507E-2</v>
      </c>
      <c r="T1035" s="53">
        <f t="shared" si="136"/>
        <v>3.7718011193072241E-2</v>
      </c>
      <c r="U1035" s="49">
        <f t="shared" si="137"/>
        <v>43.041666666666664</v>
      </c>
      <c r="V1035" s="49">
        <f t="shared" si="138"/>
        <v>1.0101994803367265</v>
      </c>
      <c r="W1035" s="49">
        <f t="shared" si="139"/>
        <v>1.0101994803367265</v>
      </c>
    </row>
    <row r="1036" spans="11:23">
      <c r="K1036" s="51">
        <v>103.4</v>
      </c>
      <c r="L1036" s="22">
        <f t="shared" si="133"/>
        <v>4.7489883889134781</v>
      </c>
      <c r="M1036" s="22">
        <f t="shared" si="132"/>
        <v>4.5673366929619874E-2</v>
      </c>
      <c r="Q1036" s="55">
        <f t="shared" si="134"/>
        <v>0.11666936406214258</v>
      </c>
      <c r="R1036" s="49">
        <f t="shared" si="135"/>
        <v>3.1736101022606089</v>
      </c>
      <c r="S1036" s="52">
        <f>IF(K1036=0,C1064,(1/$C$59)*LN(1+$C$59/$C$58/(RodR+ABS(Calculations!K1036-RodR))))</f>
        <v>3.6762349596453983E-2</v>
      </c>
      <c r="T1036" s="53">
        <f t="shared" si="136"/>
        <v>3.7681185196862269E-2</v>
      </c>
      <c r="U1036" s="49">
        <f t="shared" si="137"/>
        <v>43.083333333333336</v>
      </c>
      <c r="V1036" s="49">
        <f t="shared" si="138"/>
        <v>1.0101994803367265</v>
      </c>
      <c r="W1036" s="49">
        <f t="shared" si="139"/>
        <v>1.0101994803367265</v>
      </c>
    </row>
    <row r="1037" spans="11:23">
      <c r="K1037" s="51">
        <v>103.5</v>
      </c>
      <c r="L1037" s="22">
        <f t="shared" si="133"/>
        <v>4.7444688690240335</v>
      </c>
      <c r="M1037" s="22">
        <f t="shared" ref="M1037:M1100" si="140">L1027-L1037</f>
        <v>4.5586051326305999E-2</v>
      </c>
      <c r="Q1037" s="55">
        <f t="shared" si="134"/>
        <v>0.11655833209739853</v>
      </c>
      <c r="R1037" s="49">
        <f t="shared" si="135"/>
        <v>3.1736101022606089</v>
      </c>
      <c r="S1037" s="52">
        <f>IF(K1037=0,C1065,(1/$C$59)*LN(1+$C$59/$C$58/(RodR+ABS(Calculations!K1037-RodR))))</f>
        <v>3.672736358331237E-2</v>
      </c>
      <c r="T1037" s="53">
        <f t="shared" si="136"/>
        <v>3.7644431042815986E-2</v>
      </c>
      <c r="U1037" s="49">
        <f t="shared" si="137"/>
        <v>43.125</v>
      </c>
      <c r="V1037" s="49">
        <f t="shared" si="138"/>
        <v>1.0101994803367265</v>
      </c>
      <c r="W1037" s="49">
        <f t="shared" si="139"/>
        <v>1.0101994803367265</v>
      </c>
    </row>
    <row r="1038" spans="11:23">
      <c r="K1038" s="51">
        <v>103.6</v>
      </c>
      <c r="L1038" s="22">
        <f t="shared" si="133"/>
        <v>4.7399579438914534</v>
      </c>
      <c r="M1038" s="22">
        <f t="shared" si="140"/>
        <v>4.5498985892166388E-2</v>
      </c>
      <c r="Q1038" s="55">
        <f t="shared" si="134"/>
        <v>0.11644751128179523</v>
      </c>
      <c r="R1038" s="49">
        <f t="shared" si="135"/>
        <v>3.1736101022606089</v>
      </c>
      <c r="S1038" s="52">
        <f>IF(K1038=0,C1066,(1/$C$59)*LN(1+$C$59/$C$58/(RodR+ABS(Calculations!K1038-RodR))))</f>
        <v>3.6692444102962733E-2</v>
      </c>
      <c r="T1038" s="53">
        <f t="shared" si="136"/>
        <v>3.7607748520901846E-2</v>
      </c>
      <c r="U1038" s="49">
        <f t="shared" si="137"/>
        <v>43.166666666666664</v>
      </c>
      <c r="V1038" s="49">
        <f t="shared" si="138"/>
        <v>1.0101994803367265</v>
      </c>
      <c r="W1038" s="49">
        <f t="shared" si="139"/>
        <v>1.0101994803367265</v>
      </c>
    </row>
    <row r="1039" spans="11:23">
      <c r="K1039" s="51">
        <v>103.7</v>
      </c>
      <c r="L1039" s="22">
        <f t="shared" si="133"/>
        <v>4.7354555890202557</v>
      </c>
      <c r="M1039" s="22">
        <f t="shared" si="140"/>
        <v>4.5412169672343516E-2</v>
      </c>
      <c r="Q1039" s="55">
        <f t="shared" si="134"/>
        <v>0.11633690101354714</v>
      </c>
      <c r="R1039" s="49">
        <f t="shared" si="135"/>
        <v>3.1736101022606089</v>
      </c>
      <c r="S1039" s="52">
        <f>IF(K1039=0,C1067,(1/$C$59)*LN(1+$C$59/$C$58/(RodR+ABS(Calculations!K1039-RodR))))</f>
        <v>3.6657590965783311E-2</v>
      </c>
      <c r="T1039" s="53">
        <f t="shared" si="136"/>
        <v>3.7571137421905133E-2</v>
      </c>
      <c r="U1039" s="49">
        <f t="shared" si="137"/>
        <v>43.208333333333336</v>
      </c>
      <c r="V1039" s="49">
        <f t="shared" si="138"/>
        <v>1.0101994803367265</v>
      </c>
      <c r="W1039" s="49">
        <f t="shared" si="139"/>
        <v>1.0101994803367265</v>
      </c>
    </row>
    <row r="1040" spans="11:23">
      <c r="K1040" s="51">
        <v>103.8</v>
      </c>
      <c r="L1040" s="22">
        <f t="shared" si="133"/>
        <v>4.7309617800079478</v>
      </c>
      <c r="M1040" s="22">
        <f t="shared" si="140"/>
        <v>4.5325601716488251E-2</v>
      </c>
      <c r="Q1040" s="55">
        <f t="shared" si="134"/>
        <v>0.11622650069315331</v>
      </c>
      <c r="R1040" s="49">
        <f t="shared" si="135"/>
        <v>3.1736101022606089</v>
      </c>
      <c r="S1040" s="52">
        <f>IF(K1040=0,C1068,(1/$C$59)*LN(1+$C$59/$C$58/(RodR+ABS(Calculations!K1040-RodR))))</f>
        <v>3.662280398287221E-2</v>
      </c>
      <c r="T1040" s="53">
        <f t="shared" si="136"/>
        <v>3.7534597537426044E-2</v>
      </c>
      <c r="U1040" s="49">
        <f t="shared" si="137"/>
        <v>43.25</v>
      </c>
      <c r="V1040" s="49">
        <f t="shared" si="138"/>
        <v>1.0101994803367265</v>
      </c>
      <c r="W1040" s="49">
        <f t="shared" si="139"/>
        <v>1.0101994803367265</v>
      </c>
    </row>
    <row r="1041" spans="11:23">
      <c r="K1041" s="51">
        <v>103.9</v>
      </c>
      <c r="L1041" s="22">
        <f t="shared" si="133"/>
        <v>4.7264764925445251</v>
      </c>
      <c r="M1041" s="22">
        <f t="shared" si="140"/>
        <v>4.5239281078953475E-2</v>
      </c>
      <c r="Q1041" s="55">
        <f t="shared" si="134"/>
        <v>0.11611630972338485</v>
      </c>
      <c r="R1041" s="49">
        <f t="shared" si="135"/>
        <v>3.1736101022606089</v>
      </c>
      <c r="S1041" s="52">
        <f>IF(K1041=0,C1069,(1/$C$59)*LN(1+$C$59/$C$58/(RodR+ABS(Calculations!K1041-RodR))))</f>
        <v>3.6588082966043468E-2</v>
      </c>
      <c r="T1041" s="53">
        <f t="shared" si="136"/>
        <v>3.7498128659875438E-2</v>
      </c>
      <c r="U1041" s="49">
        <f t="shared" si="137"/>
        <v>43.291666666666671</v>
      </c>
      <c r="V1041" s="49">
        <f t="shared" si="138"/>
        <v>1.0101994803367265</v>
      </c>
      <c r="W1041" s="49">
        <f t="shared" si="139"/>
        <v>1.0101994803367265</v>
      </c>
    </row>
    <row r="1042" spans="11:23">
      <c r="K1042" s="51">
        <v>104</v>
      </c>
      <c r="L1042" s="22">
        <f t="shared" si="133"/>
        <v>4.7219997024121891</v>
      </c>
      <c r="M1042" s="22">
        <f t="shared" si="140"/>
        <v>4.5153206818336677E-2</v>
      </c>
      <c r="Q1042" s="55">
        <f t="shared" si="134"/>
        <v>0.11600632750927824</v>
      </c>
      <c r="R1042" s="49">
        <f t="shared" si="135"/>
        <v>3.1736101022606089</v>
      </c>
      <c r="S1042" s="52">
        <f>IF(K1042=0,C1070,(1/$C$59)*LN(1+$C$59/$C$58/(RodR+ABS(Calculations!K1042-RodR))))</f>
        <v>3.6553427727824925E-2</v>
      </c>
      <c r="T1042" s="53">
        <f t="shared" si="136"/>
        <v>3.7461730582468898E-2</v>
      </c>
      <c r="U1042" s="49">
        <f t="shared" si="137"/>
        <v>43.333333333333336</v>
      </c>
      <c r="V1042" s="49">
        <f t="shared" si="138"/>
        <v>1.0101994803367265</v>
      </c>
      <c r="W1042" s="49">
        <f t="shared" si="139"/>
        <v>1.0101994803367265</v>
      </c>
    </row>
    <row r="1043" spans="11:23">
      <c r="K1043" s="51">
        <v>104.1</v>
      </c>
      <c r="L1043" s="22">
        <f t="shared" si="133"/>
        <v>4.717531385484838</v>
      </c>
      <c r="M1043" s="22">
        <f t="shared" si="140"/>
        <v>4.5067377997908942E-2</v>
      </c>
      <c r="Q1043" s="55">
        <f t="shared" si="134"/>
        <v>0.11589655345812259</v>
      </c>
      <c r="R1043" s="49">
        <f t="shared" si="135"/>
        <v>3.1736101022606089</v>
      </c>
      <c r="S1043" s="52">
        <f>IF(K1043=0,C1071,(1/$C$59)*LN(1+$C$59/$C$58/(RodR+ABS(Calculations!K1043-RodR))))</f>
        <v>3.6518838081454237E-2</v>
      </c>
      <c r="T1043" s="53">
        <f t="shared" si="136"/>
        <v>3.7425403099224763E-2</v>
      </c>
      <c r="U1043" s="49">
        <f t="shared" si="137"/>
        <v>43.375</v>
      </c>
      <c r="V1043" s="49">
        <f t="shared" si="138"/>
        <v>1.0101994803367265</v>
      </c>
      <c r="W1043" s="49">
        <f t="shared" si="139"/>
        <v>1.0101994803367265</v>
      </c>
    </row>
    <row r="1044" spans="11:23">
      <c r="K1044" s="51">
        <v>104.2</v>
      </c>
      <c r="L1044" s="22">
        <f t="shared" si="133"/>
        <v>4.7130715177275535</v>
      </c>
      <c r="M1044" s="22">
        <f t="shared" si="140"/>
        <v>4.4981793685287208E-2</v>
      </c>
      <c r="Q1044" s="55">
        <f t="shared" si="134"/>
        <v>0.11578698697944718</v>
      </c>
      <c r="R1044" s="49">
        <f t="shared" si="135"/>
        <v>3.1736101022606089</v>
      </c>
      <c r="S1044" s="52">
        <f>IF(K1044=0,C1072,(1/$C$59)*LN(1+$C$59/$C$58/(RodR+ABS(Calculations!K1044-RodR))))</f>
        <v>3.6484313840874916E-2</v>
      </c>
      <c r="T1044" s="53">
        <f t="shared" si="136"/>
        <v>3.7389146004959503E-2</v>
      </c>
      <c r="U1044" s="49">
        <f t="shared" si="137"/>
        <v>43.416666666666671</v>
      </c>
      <c r="V1044" s="49">
        <f t="shared" si="138"/>
        <v>1.0101994803367265</v>
      </c>
      <c r="W1044" s="49">
        <f t="shared" si="139"/>
        <v>1.0101994803367265</v>
      </c>
    </row>
    <row r="1045" spans="11:23">
      <c r="K1045" s="51">
        <v>104.3</v>
      </c>
      <c r="L1045" s="22">
        <f t="shared" si="133"/>
        <v>4.708620075196289</v>
      </c>
      <c r="M1045" s="22">
        <f t="shared" si="140"/>
        <v>4.4896452952531973E-2</v>
      </c>
      <c r="Q1045" s="55">
        <f t="shared" si="134"/>
        <v>0.11567762748501377</v>
      </c>
      <c r="R1045" s="49">
        <f t="shared" si="135"/>
        <v>3.1736101022606089</v>
      </c>
      <c r="S1045" s="52">
        <f>IF(K1045=0,C1073,(1/$C$59)*LN(1+$C$59/$C$58/(RodR+ABS(Calculations!K1045-RodR))))</f>
        <v>3.6449854820733936E-2</v>
      </c>
      <c r="T1045" s="53">
        <f t="shared" si="136"/>
        <v>3.735295909528439E-2</v>
      </c>
      <c r="U1045" s="49">
        <f t="shared" si="137"/>
        <v>43.458333333333336</v>
      </c>
      <c r="V1045" s="49">
        <f t="shared" si="138"/>
        <v>1.0101994803367265</v>
      </c>
      <c r="W1045" s="49">
        <f t="shared" si="139"/>
        <v>1.0101994803367265</v>
      </c>
    </row>
    <row r="1046" spans="11:23">
      <c r="K1046" s="51">
        <v>104.4</v>
      </c>
      <c r="L1046" s="22">
        <f t="shared" si="133"/>
        <v>4.7041770340373903</v>
      </c>
      <c r="M1046" s="22">
        <f t="shared" si="140"/>
        <v>4.4811354876087783E-2</v>
      </c>
      <c r="Q1046" s="55">
        <f t="shared" si="134"/>
        <v>0.11556847438880473</v>
      </c>
      <c r="R1046" s="49">
        <f t="shared" si="135"/>
        <v>3.1736101022606089</v>
      </c>
      <c r="S1046" s="52">
        <f>IF(K1046=0,C1074,(1/$C$59)*LN(1+$C$59/$C$58/(RodR+ABS(Calculations!K1046-RodR))))</f>
        <v>3.6415460836377984E-2</v>
      </c>
      <c r="T1046" s="53">
        <f t="shared" si="136"/>
        <v>3.7316842166600923E-2</v>
      </c>
      <c r="U1046" s="49">
        <f t="shared" si="137"/>
        <v>43.500000000000007</v>
      </c>
      <c r="V1046" s="49">
        <f t="shared" si="138"/>
        <v>1.0101994803367265</v>
      </c>
      <c r="W1046" s="49">
        <f t="shared" si="139"/>
        <v>1.0101994803367265</v>
      </c>
    </row>
    <row r="1047" spans="11:23">
      <c r="K1047" s="51">
        <v>104.5</v>
      </c>
      <c r="L1047" s="22">
        <f t="shared" si="133"/>
        <v>4.6997423704871499</v>
      </c>
      <c r="M1047" s="22">
        <f t="shared" si="140"/>
        <v>4.4726498536883597E-2</v>
      </c>
      <c r="Q1047" s="55">
        <f t="shared" si="134"/>
        <v>0.11545952710701227</v>
      </c>
      <c r="R1047" s="49">
        <f t="shared" si="135"/>
        <v>3.1736101022606089</v>
      </c>
      <c r="S1047" s="52">
        <f>IF(K1047=0,C1075,(1/$C$59)*LN(1+$C$59/$C$58/(RodR+ABS(Calculations!K1047-RodR))))</f>
        <v>3.6381131703850059E-2</v>
      </c>
      <c r="T1047" s="53">
        <f t="shared" si="136"/>
        <v>3.7280795016097261E-2</v>
      </c>
      <c r="U1047" s="49">
        <f t="shared" si="137"/>
        <v>43.541666666666671</v>
      </c>
      <c r="V1047" s="49">
        <f t="shared" si="138"/>
        <v>1.0101994803367265</v>
      </c>
      <c r="W1047" s="49">
        <f t="shared" si="139"/>
        <v>1.0101994803367265</v>
      </c>
    </row>
    <row r="1048" spans="11:23">
      <c r="K1048" s="51">
        <v>104.6</v>
      </c>
      <c r="L1048" s="22">
        <f t="shared" si="133"/>
        <v>4.6953160608713951</v>
      </c>
      <c r="M1048" s="22">
        <f t="shared" si="140"/>
        <v>4.4641883020058337E-2</v>
      </c>
      <c r="Q1048" s="55">
        <f t="shared" si="134"/>
        <v>0.11535078505802815</v>
      </c>
      <c r="R1048" s="49">
        <f t="shared" si="135"/>
        <v>3.1736101022606089</v>
      </c>
      <c r="S1048" s="52">
        <f>IF(K1048=0,C1076,(1/$C$59)*LN(1+$C$59/$C$58/(RodR+ABS(Calculations!K1048-RodR))))</f>
        <v>3.6346867239886241E-2</v>
      </c>
      <c r="T1048" s="53">
        <f t="shared" si="136"/>
        <v>3.724481744174496E-2</v>
      </c>
      <c r="U1048" s="49">
        <f t="shared" si="137"/>
        <v>43.583333333333336</v>
      </c>
      <c r="V1048" s="49">
        <f t="shared" si="138"/>
        <v>1.0101994803367265</v>
      </c>
      <c r="W1048" s="49">
        <f t="shared" si="139"/>
        <v>1.0101994803367265</v>
      </c>
    </row>
    <row r="1049" spans="11:23">
      <c r="K1049" s="51">
        <v>104.7</v>
      </c>
      <c r="L1049" s="22">
        <f t="shared" si="133"/>
        <v>4.6908980816051455</v>
      </c>
      <c r="M1049" s="22">
        <f t="shared" si="140"/>
        <v>4.4557507415110109E-2</v>
      </c>
      <c r="Q1049" s="55">
        <f t="shared" si="134"/>
        <v>0.11524224766243535</v>
      </c>
      <c r="R1049" s="49">
        <f t="shared" si="135"/>
        <v>3.1736101022606089</v>
      </c>
      <c r="S1049" s="52">
        <f>IF(K1049=0,C1077,(1/$C$59)*LN(1+$C$59/$C$58/(RodR+ABS(Calculations!K1049-RodR))))</f>
        <v>3.6312667261913054E-2</v>
      </c>
      <c r="T1049" s="53">
        <f t="shared" si="136"/>
        <v>3.7208909242294114E-2</v>
      </c>
      <c r="U1049" s="49">
        <f t="shared" si="137"/>
        <v>43.625</v>
      </c>
      <c r="V1049" s="49">
        <f t="shared" si="138"/>
        <v>1.0101994803367265</v>
      </c>
      <c r="W1049" s="49">
        <f t="shared" si="139"/>
        <v>1.0101994803367265</v>
      </c>
    </row>
    <row r="1050" spans="11:23">
      <c r="K1050" s="51">
        <v>104.8</v>
      </c>
      <c r="L1050" s="22">
        <f t="shared" si="133"/>
        <v>4.6864884091920578</v>
      </c>
      <c r="M1050" s="22">
        <f t="shared" si="140"/>
        <v>4.4473370815889979E-2</v>
      </c>
      <c r="Q1050" s="55">
        <f t="shared" si="134"/>
        <v>0.11513391434299444</v>
      </c>
      <c r="R1050" s="49">
        <f t="shared" si="135"/>
        <v>3.1736101022606089</v>
      </c>
      <c r="S1050" s="52">
        <f>IF(K1050=0,C1078,(1/$C$59)*LN(1+$C$59/$C$58/(RodR+ABS(Calculations!K1050-RodR))))</f>
        <v>3.6278531588043179E-2</v>
      </c>
      <c r="T1050" s="53">
        <f t="shared" si="136"/>
        <v>3.717307021727119E-2</v>
      </c>
      <c r="U1050" s="49">
        <f t="shared" si="137"/>
        <v>43.666666666666664</v>
      </c>
      <c r="V1050" s="49">
        <f t="shared" si="138"/>
        <v>1.0101994803367265</v>
      </c>
      <c r="W1050" s="49">
        <f t="shared" si="139"/>
        <v>1.0101994803367265</v>
      </c>
    </row>
    <row r="1051" spans="11:23">
      <c r="K1051" s="51">
        <v>104.9</v>
      </c>
      <c r="L1051" s="22">
        <f t="shared" si="133"/>
        <v>4.6820870202240865</v>
      </c>
      <c r="M1051" s="22">
        <f t="shared" si="140"/>
        <v>4.438947232043855E-2</v>
      </c>
      <c r="Q1051" s="55">
        <f t="shared" si="134"/>
        <v>0.11502578452463522</v>
      </c>
      <c r="R1051" s="49">
        <f t="shared" si="135"/>
        <v>3.1736101022606089</v>
      </c>
      <c r="S1051" s="52">
        <f>IF(K1051=0,C1079,(1/$C$59)*LN(1+$C$59/$C$58/(RodR+ABS(Calculations!K1051-RodR))))</f>
        <v>3.6244460037072816E-2</v>
      </c>
      <c r="T1051" s="53">
        <f t="shared" si="136"/>
        <v>3.7137300166973052E-2</v>
      </c>
      <c r="U1051" s="49">
        <f t="shared" si="137"/>
        <v>43.708333333333336</v>
      </c>
      <c r="V1051" s="49">
        <f t="shared" si="138"/>
        <v>1.0101994803367265</v>
      </c>
      <c r="W1051" s="49">
        <f t="shared" si="139"/>
        <v>1.0101994803367265</v>
      </c>
    </row>
    <row r="1052" spans="11:23">
      <c r="K1052" s="51">
        <v>105</v>
      </c>
      <c r="L1052" s="22">
        <f t="shared" si="133"/>
        <v>4.6776938913810726</v>
      </c>
      <c r="M1052" s="22">
        <f t="shared" si="140"/>
        <v>4.4305811031116527E-2</v>
      </c>
      <c r="Q1052" s="55">
        <f t="shared" si="134"/>
        <v>0.11491785763444656</v>
      </c>
      <c r="R1052" s="49">
        <f t="shared" si="135"/>
        <v>3.1736101022606089</v>
      </c>
      <c r="S1052" s="52">
        <f>IF(K1052=0,C1080,(1/$C$59)*LN(1+$C$59/$C$58/(RodR+ABS(Calculations!K1052-RodR))))</f>
        <v>3.62104524284785E-2</v>
      </c>
      <c r="T1052" s="53">
        <f t="shared" si="136"/>
        <v>3.710159889246524E-2</v>
      </c>
      <c r="U1052" s="49">
        <f t="shared" si="137"/>
        <v>43.75</v>
      </c>
      <c r="V1052" s="49">
        <f t="shared" si="138"/>
        <v>1.0101994803367265</v>
      </c>
      <c r="W1052" s="49">
        <f t="shared" si="139"/>
        <v>1.0101994803367265</v>
      </c>
    </row>
    <row r="1053" spans="11:23">
      <c r="K1053" s="51">
        <v>105.1</v>
      </c>
      <c r="L1053" s="22">
        <f t="shared" si="133"/>
        <v>4.6733089994303265</v>
      </c>
      <c r="M1053" s="22">
        <f t="shared" si="140"/>
        <v>4.4222386054511453E-2</v>
      </c>
      <c r="Q1053" s="55">
        <f t="shared" si="134"/>
        <v>0.11481013310166625</v>
      </c>
      <c r="R1053" s="49">
        <f t="shared" si="135"/>
        <v>3.1736101022606089</v>
      </c>
      <c r="S1053" s="52">
        <f>IF(K1053=0,C1081,(1/$C$59)*LN(1+$C$59/$C$58/(RodR+ABS(Calculations!K1053-RodR))))</f>
        <v>3.6176508582413863E-2</v>
      </c>
      <c r="T1053" s="53">
        <f t="shared" si="136"/>
        <v>3.7065966195578247E-2</v>
      </c>
      <c r="U1053" s="49">
        <f t="shared" si="137"/>
        <v>43.791666666666664</v>
      </c>
      <c r="V1053" s="49">
        <f t="shared" si="138"/>
        <v>1.0101994803367265</v>
      </c>
      <c r="W1053" s="49">
        <f t="shared" si="139"/>
        <v>1.0101994803367265</v>
      </c>
    </row>
    <row r="1054" spans="11:23">
      <c r="K1054" s="51">
        <v>105.2</v>
      </c>
      <c r="L1054" s="22">
        <f t="shared" si="133"/>
        <v>4.6689323212261762</v>
      </c>
      <c r="M1054" s="22">
        <f t="shared" si="140"/>
        <v>4.413919650137732E-2</v>
      </c>
      <c r="Q1054" s="55">
        <f t="shared" si="134"/>
        <v>0.11470261035766989</v>
      </c>
      <c r="R1054" s="49">
        <f t="shared" si="135"/>
        <v>3.1736101022606089</v>
      </c>
      <c r="S1054" s="52">
        <f>IF(K1054=0,C1082,(1/$C$59)*LN(1+$C$59/$C$58/(RodR+ABS(Calculations!K1054-RodR))))</f>
        <v>3.6142628319706174E-2</v>
      </c>
      <c r="T1054" s="53">
        <f t="shared" si="136"/>
        <v>3.7030401878902434E-2</v>
      </c>
      <c r="U1054" s="49">
        <f t="shared" si="137"/>
        <v>43.833333333333336</v>
      </c>
      <c r="V1054" s="49">
        <f t="shared" si="138"/>
        <v>1.0101994803367265</v>
      </c>
      <c r="W1054" s="49">
        <f t="shared" si="139"/>
        <v>1.0101994803367265</v>
      </c>
    </row>
    <row r="1055" spans="11:23">
      <c r="K1055" s="51">
        <v>105.3</v>
      </c>
      <c r="L1055" s="22">
        <f t="shared" si="133"/>
        <v>4.6645638337096669</v>
      </c>
      <c r="M1055" s="22">
        <f t="shared" si="140"/>
        <v>4.4056241486622127E-2</v>
      </c>
      <c r="Q1055" s="55">
        <f t="shared" si="134"/>
        <v>0.11459528883596343</v>
      </c>
      <c r="R1055" s="49">
        <f t="shared" si="135"/>
        <v>3.1736101022606089</v>
      </c>
      <c r="S1055" s="52">
        <f>IF(K1055=0,C1083,(1/$C$59)*LN(1+$C$59/$C$58/(RodR+ABS(Calculations!K1055-RodR))))</f>
        <v>3.6108811461853969E-2</v>
      </c>
      <c r="T1055" s="53">
        <f t="shared" si="136"/>
        <v>3.699490574578522E-2</v>
      </c>
      <c r="U1055" s="49">
        <f t="shared" si="137"/>
        <v>43.875</v>
      </c>
      <c r="V1055" s="49">
        <f t="shared" si="138"/>
        <v>1.0101994803367265</v>
      </c>
      <c r="W1055" s="49">
        <f t="shared" si="139"/>
        <v>1.0101994803367265</v>
      </c>
    </row>
    <row r="1056" spans="11:23">
      <c r="K1056" s="51">
        <v>105.4</v>
      </c>
      <c r="L1056" s="22">
        <f t="shared" si="133"/>
        <v>4.6602035139079687</v>
      </c>
      <c r="M1056" s="22">
        <f t="shared" si="140"/>
        <v>4.3973520129421573E-2</v>
      </c>
      <c r="Q1056" s="55">
        <f t="shared" si="134"/>
        <v>0.11448816797216865</v>
      </c>
      <c r="R1056" s="49">
        <f t="shared" si="135"/>
        <v>3.1736101022606089</v>
      </c>
      <c r="S1056" s="52">
        <f>IF(K1056=0,C1084,(1/$C$59)*LN(1+$C$59/$C$58/(RodR+ABS(Calculations!K1056-RodR))))</f>
        <v>3.6075057831022488E-2</v>
      </c>
      <c r="T1056" s="53">
        <f t="shared" si="136"/>
        <v>3.695947760032732E-2</v>
      </c>
      <c r="U1056" s="49">
        <f t="shared" si="137"/>
        <v>43.916666666666671</v>
      </c>
      <c r="V1056" s="49">
        <f t="shared" si="138"/>
        <v>1.0101994803367265</v>
      </c>
      <c r="W1056" s="49">
        <f t="shared" si="139"/>
        <v>1.0101994803367265</v>
      </c>
    </row>
    <row r="1057" spans="11:23">
      <c r="K1057" s="51">
        <v>105.5</v>
      </c>
      <c r="L1057" s="22">
        <f t="shared" si="133"/>
        <v>4.6558513389342009</v>
      </c>
      <c r="M1057" s="22">
        <f t="shared" si="140"/>
        <v>4.3891031552949045E-2</v>
      </c>
      <c r="Q1057" s="55">
        <f t="shared" si="134"/>
        <v>0.11438124720401896</v>
      </c>
      <c r="R1057" s="49">
        <f t="shared" si="135"/>
        <v>3.1736101022606089</v>
      </c>
      <c r="S1057" s="52">
        <f>IF(K1057=0,C1085,(1/$C$59)*LN(1+$C$59/$C$58/(RodR+ABS(Calculations!K1057-RodR))))</f>
        <v>3.6041367250042318E-2</v>
      </c>
      <c r="T1057" s="53">
        <f t="shared" si="136"/>
        <v>3.6924117247379505E-2</v>
      </c>
      <c r="U1057" s="49">
        <f t="shared" si="137"/>
        <v>43.958333333333336</v>
      </c>
      <c r="V1057" s="49">
        <f t="shared" si="138"/>
        <v>1.0101994803367265</v>
      </c>
      <c r="W1057" s="49">
        <f t="shared" si="139"/>
        <v>1.0101994803367265</v>
      </c>
    </row>
    <row r="1058" spans="11:23">
      <c r="K1058" s="51">
        <v>105.6</v>
      </c>
      <c r="L1058" s="22">
        <f t="shared" si="133"/>
        <v>4.6515072859868543</v>
      </c>
      <c r="M1058" s="22">
        <f t="shared" si="140"/>
        <v>4.3808774884540824E-2</v>
      </c>
      <c r="Q1058" s="55">
        <f t="shared" si="134"/>
        <v>0.11427452597134498</v>
      </c>
      <c r="R1058" s="49">
        <f t="shared" si="135"/>
        <v>3.1736101022606089</v>
      </c>
      <c r="S1058" s="52">
        <f>IF(K1058=0,C1086,(1/$C$59)*LN(1+$C$59/$C$58/(RodR+ABS(Calculations!K1058-RodR))))</f>
        <v>3.6007739542404896E-2</v>
      </c>
      <c r="T1058" s="53">
        <f t="shared" si="136"/>
        <v>3.6888824492538594E-2</v>
      </c>
      <c r="U1058" s="49">
        <f t="shared" si="137"/>
        <v>44</v>
      </c>
      <c r="V1058" s="49">
        <f t="shared" si="138"/>
        <v>1.0101994803367265</v>
      </c>
      <c r="W1058" s="49">
        <f t="shared" si="139"/>
        <v>1.0101994803367265</v>
      </c>
    </row>
    <row r="1059" spans="11:23">
      <c r="K1059" s="51">
        <v>105.7</v>
      </c>
      <c r="L1059" s="22">
        <f t="shared" si="133"/>
        <v>4.6471713323494699</v>
      </c>
      <c r="M1059" s="22">
        <f t="shared" si="140"/>
        <v>4.3726749255675657E-2</v>
      </c>
      <c r="Q1059" s="55">
        <f t="shared" si="134"/>
        <v>0.11416800371606689</v>
      </c>
      <c r="R1059" s="49">
        <f t="shared" si="135"/>
        <v>3.1736101022606089</v>
      </c>
      <c r="S1059" s="52">
        <f>IF(K1059=0,C1087,(1/$C$59)*LN(1+$C$59/$C$58/(RodR+ABS(Calculations!K1059-RodR))))</f>
        <v>3.5974174532260074E-2</v>
      </c>
      <c r="T1059" s="53">
        <f t="shared" si="136"/>
        <v>3.6853599142143811E-2</v>
      </c>
      <c r="U1059" s="49">
        <f t="shared" si="137"/>
        <v>44.041666666666671</v>
      </c>
      <c r="V1059" s="49">
        <f t="shared" si="138"/>
        <v>1.0101994803367265</v>
      </c>
      <c r="W1059" s="49">
        <f t="shared" si="139"/>
        <v>1.0101994803367265</v>
      </c>
    </row>
    <row r="1060" spans="11:23">
      <c r="K1060" s="51">
        <v>105.8</v>
      </c>
      <c r="L1060" s="22">
        <f t="shared" si="133"/>
        <v>4.6428434553902314</v>
      </c>
      <c r="M1060" s="22">
        <f t="shared" si="140"/>
        <v>4.3644953801826425E-2</v>
      </c>
      <c r="Q1060" s="55">
        <f t="shared" si="134"/>
        <v>0.11406167988218423</v>
      </c>
      <c r="R1060" s="49">
        <f t="shared" si="135"/>
        <v>3.1736101022606089</v>
      </c>
      <c r="S1060" s="52">
        <f>IF(K1060=0,C1088,(1/$C$59)*LN(1+$C$59/$C$58/(RodR+ABS(Calculations!K1060-RodR))))</f>
        <v>3.5940672044412897E-2</v>
      </c>
      <c r="T1060" s="53">
        <f t="shared" si="136"/>
        <v>3.6818441003273875E-2</v>
      </c>
      <c r="U1060" s="49">
        <f t="shared" si="137"/>
        <v>44.083333333333336</v>
      </c>
      <c r="V1060" s="49">
        <f t="shared" si="138"/>
        <v>1.0101994803367265</v>
      </c>
      <c r="W1060" s="49">
        <f t="shared" si="139"/>
        <v>1.0101994803367265</v>
      </c>
    </row>
    <row r="1061" spans="11:23">
      <c r="K1061" s="51">
        <v>105.9</v>
      </c>
      <c r="L1061" s="22">
        <f t="shared" si="133"/>
        <v>4.6385236325615793</v>
      </c>
      <c r="M1061" s="22">
        <f t="shared" si="140"/>
        <v>4.3563387662507225E-2</v>
      </c>
      <c r="Q1061" s="55">
        <f t="shared" si="134"/>
        <v>0.11395555391576651</v>
      </c>
      <c r="R1061" s="49">
        <f t="shared" si="135"/>
        <v>3.1736101022606089</v>
      </c>
      <c r="S1061" s="52">
        <f>IF(K1061=0,C1089,(1/$C$59)*LN(1+$C$59/$C$58/(RodR+ABS(Calculations!K1061-RodR))))</f>
        <v>3.5907231904320665E-2</v>
      </c>
      <c r="T1061" s="53">
        <f t="shared" si="136"/>
        <v>3.678334988374244E-2</v>
      </c>
      <c r="U1061" s="49">
        <f t="shared" si="137"/>
        <v>44.125000000000007</v>
      </c>
      <c r="V1061" s="49">
        <f t="shared" si="138"/>
        <v>1.0101994803367265</v>
      </c>
      <c r="W1061" s="49">
        <f t="shared" si="139"/>
        <v>1.0101994803367265</v>
      </c>
    </row>
    <row r="1062" spans="11:23">
      <c r="K1062" s="51">
        <v>106</v>
      </c>
      <c r="L1062" s="22">
        <f t="shared" si="133"/>
        <v>4.6342118413997673</v>
      </c>
      <c r="M1062" s="22">
        <f t="shared" si="140"/>
        <v>4.3482049981305337E-2</v>
      </c>
      <c r="Q1062" s="55">
        <f t="shared" si="134"/>
        <v>0.1138496252649423</v>
      </c>
      <c r="R1062" s="49">
        <f t="shared" si="135"/>
        <v>3.1736101022606089</v>
      </c>
      <c r="S1062" s="52">
        <f>IF(K1062=0,C1090,(1/$C$59)*LN(1+$C$59/$C$58/(RodR+ABS(Calculations!K1062-RodR))))</f>
        <v>3.5873853938089478E-2</v>
      </c>
      <c r="T1062" s="53">
        <f t="shared" si="136"/>
        <v>3.6748325592095898E-2</v>
      </c>
      <c r="U1062" s="49">
        <f t="shared" si="137"/>
        <v>44.166666666666671</v>
      </c>
      <c r="V1062" s="49">
        <f t="shared" si="138"/>
        <v>1.0101994803367265</v>
      </c>
      <c r="W1062" s="49">
        <f t="shared" si="139"/>
        <v>1.0101994803367265</v>
      </c>
    </row>
    <row r="1063" spans="11:23">
      <c r="K1063" s="51">
        <v>106.1</v>
      </c>
      <c r="L1063" s="22">
        <f t="shared" si="133"/>
        <v>4.6299080595246087</v>
      </c>
      <c r="M1063" s="22">
        <f t="shared" si="140"/>
        <v>4.3400939905717806E-2</v>
      </c>
      <c r="Q1063" s="55">
        <f t="shared" si="134"/>
        <v>0.11374389337989305</v>
      </c>
      <c r="R1063" s="49">
        <f t="shared" si="135"/>
        <v>3.1736101022606089</v>
      </c>
      <c r="S1063" s="52">
        <f>IF(K1063=0,C1091,(1/$C$59)*LN(1+$C$59/$C$58/(RodR+ABS(Calculations!K1063-RodR))))</f>
        <v>3.5840537972472296E-2</v>
      </c>
      <c r="T1063" s="53">
        <f t="shared" si="136"/>
        <v>3.6713367937609022E-2</v>
      </c>
      <c r="U1063" s="49">
        <f t="shared" si="137"/>
        <v>44.208333333333336</v>
      </c>
      <c r="V1063" s="49">
        <f t="shared" si="138"/>
        <v>1.0101994803367265</v>
      </c>
      <c r="W1063" s="49">
        <f t="shared" si="139"/>
        <v>1.0101994803367265</v>
      </c>
    </row>
    <row r="1064" spans="11:23">
      <c r="K1064" s="51">
        <v>106.2</v>
      </c>
      <c r="L1064" s="22">
        <f t="shared" si="133"/>
        <v>4.6256122646389022</v>
      </c>
      <c r="M1064" s="22">
        <f t="shared" si="140"/>
        <v>4.3320056587274003E-2</v>
      </c>
      <c r="Q1064" s="55">
        <f t="shared" si="134"/>
        <v>0.11363835771283881</v>
      </c>
      <c r="R1064" s="49">
        <f t="shared" si="135"/>
        <v>3.1736101022606089</v>
      </c>
      <c r="S1064" s="52">
        <f>IF(K1064=0,C1092,(1/$C$59)*LN(1+$C$59/$C$58/(RodR+ABS(Calculations!K1064-RodR))))</f>
        <v>3.5807283834864451E-2</v>
      </c>
      <c r="T1064" s="53">
        <f t="shared" si="136"/>
        <v>3.6678476730280997E-2</v>
      </c>
      <c r="U1064" s="49">
        <f t="shared" si="137"/>
        <v>44.25</v>
      </c>
      <c r="V1064" s="49">
        <f t="shared" si="138"/>
        <v>1.0101994803367265</v>
      </c>
      <c r="W1064" s="49">
        <f t="shared" si="139"/>
        <v>1.0101994803367265</v>
      </c>
    </row>
    <row r="1065" spans="11:23">
      <c r="K1065" s="51">
        <v>106.3</v>
      </c>
      <c r="L1065" s="22">
        <f t="shared" si="133"/>
        <v>4.6213244345281792</v>
      </c>
      <c r="M1065" s="22">
        <f t="shared" si="140"/>
        <v>4.323939918148767E-2</v>
      </c>
      <c r="Q1065" s="55">
        <f t="shared" si="134"/>
        <v>0.11353301771803224</v>
      </c>
      <c r="R1065" s="49">
        <f t="shared" si="135"/>
        <v>3.1736101022606089</v>
      </c>
      <c r="S1065" s="52">
        <f>IF(K1065=0,C1093,(1/$C$59)*LN(1+$C$59/$C$58/(RodR+ABS(Calculations!K1065-RodR))))</f>
        <v>3.5774091353301722E-2</v>
      </c>
      <c r="T1065" s="53">
        <f t="shared" si="136"/>
        <v>3.6643651780833057E-2</v>
      </c>
      <c r="U1065" s="49">
        <f t="shared" si="137"/>
        <v>44.291666666666664</v>
      </c>
      <c r="V1065" s="49">
        <f t="shared" si="138"/>
        <v>1.0101994803367265</v>
      </c>
      <c r="W1065" s="49">
        <f t="shared" si="139"/>
        <v>1.0101994803367265</v>
      </c>
    </row>
    <row r="1066" spans="11:23">
      <c r="K1066" s="51">
        <v>106.4</v>
      </c>
      <c r="L1066" s="22">
        <f t="shared" si="133"/>
        <v>4.617044547060253</v>
      </c>
      <c r="M1066" s="22">
        <f t="shared" si="140"/>
        <v>4.3158966847715696E-2</v>
      </c>
      <c r="Q1066" s="55">
        <f t="shared" si="134"/>
        <v>0.11342787285174742</v>
      </c>
      <c r="R1066" s="49">
        <f t="shared" si="135"/>
        <v>3.1736101022606089</v>
      </c>
      <c r="S1066" s="52">
        <f>IF(K1066=0,C1094,(1/$C$59)*LN(1+$C$59/$C$58/(RodR+ABS(Calculations!K1066-RodR))))</f>
        <v>3.5740960356456859E-2</v>
      </c>
      <c r="T1066" s="53">
        <f t="shared" si="136"/>
        <v>3.6608892900705424E-2</v>
      </c>
      <c r="U1066" s="49">
        <f t="shared" si="137"/>
        <v>44.333333333333336</v>
      </c>
      <c r="V1066" s="49">
        <f t="shared" si="138"/>
        <v>1.0101994803367265</v>
      </c>
      <c r="W1066" s="49">
        <f t="shared" si="139"/>
        <v>1.0101994803367265</v>
      </c>
    </row>
    <row r="1067" spans="11:23">
      <c r="K1067" s="51">
        <v>106.5</v>
      </c>
      <c r="L1067" s="22">
        <f t="shared" si="133"/>
        <v>4.6127725801849406</v>
      </c>
      <c r="M1067" s="22">
        <f t="shared" si="140"/>
        <v>4.307875874926026E-2</v>
      </c>
      <c r="Q1067" s="55">
        <f t="shared" si="134"/>
        <v>0.11332292257227301</v>
      </c>
      <c r="R1067" s="49">
        <f t="shared" si="135"/>
        <v>3.1736101022606089</v>
      </c>
      <c r="S1067" s="52">
        <f>IF(K1067=0,C1095,(1/$C$59)*LN(1+$C$59/$C$58/(RodR+ABS(Calculations!K1067-RodR))))</f>
        <v>3.5707890673637395E-2</v>
      </c>
      <c r="T1067" s="53">
        <f t="shared" si="136"/>
        <v>3.6574199902052511E-2</v>
      </c>
      <c r="U1067" s="49">
        <f t="shared" si="137"/>
        <v>44.375</v>
      </c>
      <c r="V1067" s="49">
        <f t="shared" si="138"/>
        <v>1.0101994803367265</v>
      </c>
      <c r="W1067" s="49">
        <f t="shared" si="139"/>
        <v>1.0101994803367265</v>
      </c>
    </row>
    <row r="1068" spans="11:23">
      <c r="K1068" s="51">
        <v>106.6</v>
      </c>
      <c r="L1068" s="22">
        <f t="shared" si="133"/>
        <v>4.6085085119335512</v>
      </c>
      <c r="M1068" s="22">
        <f t="shared" si="140"/>
        <v>4.2998774053303102E-2</v>
      </c>
      <c r="Q1068" s="55">
        <f t="shared" si="134"/>
        <v>0.11321816633989969</v>
      </c>
      <c r="R1068" s="49">
        <f t="shared" si="135"/>
        <v>3.1736101022606089</v>
      </c>
      <c r="S1068" s="52">
        <f>IF(K1068=0,C1096,(1/$C$59)*LN(1+$C$59/$C$58/(RodR+ABS(Calculations!K1068-RodR))))</f>
        <v>3.5674882134781691E-2</v>
      </c>
      <c r="T1068" s="53">
        <f t="shared" si="136"/>
        <v>3.6539572597740023E-2</v>
      </c>
      <c r="U1068" s="49">
        <f t="shared" si="137"/>
        <v>44.416666666666664</v>
      </c>
      <c r="V1068" s="49">
        <f t="shared" si="138"/>
        <v>1.0101994803367265</v>
      </c>
      <c r="W1068" s="49">
        <f t="shared" si="139"/>
        <v>1.0101994803367265</v>
      </c>
    </row>
    <row r="1069" spans="11:23">
      <c r="K1069" s="51">
        <v>106.7</v>
      </c>
      <c r="L1069" s="22">
        <f t="shared" si="133"/>
        <v>4.604252320418559</v>
      </c>
      <c r="M1069" s="22">
        <f t="shared" si="140"/>
        <v>4.2919011930910855E-2</v>
      </c>
      <c r="Q1069" s="55">
        <f t="shared" si="134"/>
        <v>0.1131136036169122</v>
      </c>
      <c r="R1069" s="49">
        <f t="shared" si="135"/>
        <v>3.1736101022606089</v>
      </c>
      <c r="S1069" s="52">
        <f>IF(K1069=0,C1097,(1/$C$59)*LN(1+$C$59/$C$58/(RodR+ABS(Calculations!K1069-RodR))))</f>
        <v>3.5641934570456439E-2</v>
      </c>
      <c r="T1069" s="53">
        <f t="shared" si="136"/>
        <v>3.6505010801341789E-2</v>
      </c>
      <c r="U1069" s="49">
        <f t="shared" si="137"/>
        <v>44.458333333333336</v>
      </c>
      <c r="V1069" s="49">
        <f t="shared" si="138"/>
        <v>1.0101994803367265</v>
      </c>
      <c r="W1069" s="49">
        <f t="shared" si="139"/>
        <v>1.0101994803367265</v>
      </c>
    </row>
    <row r="1070" spans="11:23">
      <c r="K1070" s="51">
        <v>106.8</v>
      </c>
      <c r="L1070" s="22">
        <f t="shared" si="133"/>
        <v>4.6000039838332665</v>
      </c>
      <c r="M1070" s="22">
        <f t="shared" si="140"/>
        <v>4.2839471556964881E-2</v>
      </c>
      <c r="Q1070" s="55">
        <f t="shared" si="134"/>
        <v>0.11300923386758092</v>
      </c>
      <c r="R1070" s="49">
        <f t="shared" si="135"/>
        <v>3.1736101022606089</v>
      </c>
      <c r="S1070" s="52">
        <f>IF(K1070=0,C1098,(1/$C$59)*LN(1+$C$59/$C$58/(RodR+ABS(Calculations!K1070-RodR))))</f>
        <v>3.5609047811854012E-2</v>
      </c>
      <c r="T1070" s="53">
        <f t="shared" si="136"/>
        <v>3.6470514327136626E-2</v>
      </c>
      <c r="U1070" s="49">
        <f t="shared" si="137"/>
        <v>44.5</v>
      </c>
      <c r="V1070" s="49">
        <f t="shared" si="138"/>
        <v>1.0101994803367265</v>
      </c>
      <c r="W1070" s="49">
        <f t="shared" si="139"/>
        <v>1.0101994803367265</v>
      </c>
    </row>
    <row r="1071" spans="11:23">
      <c r="K1071" s="51">
        <v>106.9</v>
      </c>
      <c r="L1071" s="22">
        <f t="shared" si="133"/>
        <v>4.5957634804513816</v>
      </c>
      <c r="M1071" s="22">
        <f t="shared" si="140"/>
        <v>4.276015211019768E-2</v>
      </c>
      <c r="Q1071" s="55">
        <f t="shared" si="134"/>
        <v>0.11290505655815165</v>
      </c>
      <c r="R1071" s="49">
        <f t="shared" si="135"/>
        <v>3.1736101022606089</v>
      </c>
      <c r="S1071" s="52">
        <f>IF(K1071=0,C1099,(1/$C$59)*LN(1+$C$59/$C$58/(RodR+ABS(Calculations!K1071-RodR))))</f>
        <v>3.5576221690789216E-2</v>
      </c>
      <c r="T1071" s="53">
        <f t="shared" si="136"/>
        <v>3.6436082990104701E-2</v>
      </c>
      <c r="U1071" s="49">
        <f t="shared" si="137"/>
        <v>44.541666666666671</v>
      </c>
      <c r="V1071" s="49">
        <f t="shared" si="138"/>
        <v>1.0101994803367265</v>
      </c>
      <c r="W1071" s="49">
        <f t="shared" si="139"/>
        <v>1.0101994803367265</v>
      </c>
    </row>
    <row r="1072" spans="11:23">
      <c r="K1072" s="51">
        <v>107</v>
      </c>
      <c r="L1072" s="22">
        <f t="shared" si="133"/>
        <v>4.5915307886266721</v>
      </c>
      <c r="M1072" s="22">
        <f t="shared" si="140"/>
        <v>4.2681052773095196E-2</v>
      </c>
      <c r="Q1072" s="55">
        <f t="shared" si="134"/>
        <v>0.11280107115683696</v>
      </c>
      <c r="R1072" s="49">
        <f t="shared" si="135"/>
        <v>3.1736101022606089</v>
      </c>
      <c r="S1072" s="52">
        <f>IF(K1072=0,C1100,(1/$C$59)*LN(1+$C$59/$C$58/(RodR+ABS(Calculations!K1072-RodR))))</f>
        <v>3.5543456039696594E-2</v>
      </c>
      <c r="T1072" s="53">
        <f t="shared" si="136"/>
        <v>3.6401716605923985E-2</v>
      </c>
      <c r="U1072" s="49">
        <f t="shared" si="137"/>
        <v>44.583333333333336</v>
      </c>
      <c r="V1072" s="49">
        <f t="shared" si="138"/>
        <v>1.0101994803367265</v>
      </c>
      <c r="W1072" s="49">
        <f t="shared" si="139"/>
        <v>1.0101994803367265</v>
      </c>
    </row>
    <row r="1073" spans="11:23">
      <c r="K1073" s="51">
        <v>107.1</v>
      </c>
      <c r="L1073" s="22">
        <f t="shared" si="133"/>
        <v>4.587305886792679</v>
      </c>
      <c r="M1073" s="22">
        <f t="shared" si="140"/>
        <v>4.2602172731929677E-2</v>
      </c>
      <c r="Q1073" s="55">
        <f t="shared" si="134"/>
        <v>0.11269727713380931</v>
      </c>
      <c r="R1073" s="49">
        <f t="shared" si="135"/>
        <v>3.1736101022606089</v>
      </c>
      <c r="S1073" s="52">
        <f>IF(K1073=0,C1101,(1/$C$59)*LN(1+$C$59/$C$58/(RodR+ABS(Calculations!K1073-RodR))))</f>
        <v>3.5510750691628248E-2</v>
      </c>
      <c r="T1073" s="53">
        <f t="shared" si="136"/>
        <v>3.636741499096792E-2</v>
      </c>
      <c r="U1073" s="49">
        <f t="shared" si="137"/>
        <v>44.625</v>
      </c>
      <c r="V1073" s="49">
        <f t="shared" si="138"/>
        <v>1.0101994803367265</v>
      </c>
      <c r="W1073" s="49">
        <f t="shared" si="139"/>
        <v>1.0101994803367265</v>
      </c>
    </row>
    <row r="1074" spans="11:23">
      <c r="K1074" s="51">
        <v>107.2</v>
      </c>
      <c r="L1074" s="22">
        <f t="shared" si="133"/>
        <v>4.5830887534621034</v>
      </c>
      <c r="M1074" s="22">
        <f t="shared" si="140"/>
        <v>4.2523511176798756E-2</v>
      </c>
      <c r="Q1074" s="55">
        <f t="shared" si="134"/>
        <v>0.11259367396118584</v>
      </c>
      <c r="R1074" s="49">
        <f t="shared" si="135"/>
        <v>3.1736101022606089</v>
      </c>
      <c r="S1074" s="52">
        <f>IF(K1074=0,C1102,(1/$C$59)*LN(1+$C$59/$C$58/(RodR+ABS(Calculations!K1074-RodR))))</f>
        <v>3.5478105480249045E-2</v>
      </c>
      <c r="T1074" s="53">
        <f t="shared" si="136"/>
        <v>3.6333177962300789E-2</v>
      </c>
      <c r="U1074" s="49">
        <f t="shared" si="137"/>
        <v>44.666666666666671</v>
      </c>
      <c r="V1074" s="49">
        <f t="shared" si="138"/>
        <v>1.0101994803367265</v>
      </c>
      <c r="W1074" s="49">
        <f t="shared" si="139"/>
        <v>1.0101994803367265</v>
      </c>
    </row>
    <row r="1075" spans="11:23">
      <c r="K1075" s="51">
        <v>107.3</v>
      </c>
      <c r="L1075" s="22">
        <f t="shared" si="133"/>
        <v>4.5788793672266914</v>
      </c>
      <c r="M1075" s="22">
        <f t="shared" si="140"/>
        <v>4.2445067301487782E-2</v>
      </c>
      <c r="Q1075" s="55">
        <f t="shared" si="134"/>
        <v>0.1124902611130256</v>
      </c>
      <c r="R1075" s="49">
        <f t="shared" si="135"/>
        <v>3.1736101022606089</v>
      </c>
      <c r="S1075" s="52">
        <f>IF(K1075=0,C1103,(1/$C$59)*LN(1+$C$59/$C$58/(RodR+ABS(Calculations!K1075-RodR))))</f>
        <v>3.5445520239835743E-2</v>
      </c>
      <c r="T1075" s="53">
        <f t="shared" si="136"/>
        <v>3.6299005337675619E-2</v>
      </c>
      <c r="U1075" s="49">
        <f t="shared" si="137"/>
        <v>44.708333333333336</v>
      </c>
      <c r="V1075" s="49">
        <f t="shared" si="138"/>
        <v>1.0101994803367265</v>
      </c>
      <c r="W1075" s="49">
        <f t="shared" si="139"/>
        <v>1.0101994803367265</v>
      </c>
    </row>
    <row r="1076" spans="11:23">
      <c r="K1076" s="51">
        <v>107.4</v>
      </c>
      <c r="L1076" s="22">
        <f t="shared" si="133"/>
        <v>4.574677706756848</v>
      </c>
      <c r="M1076" s="22">
        <f t="shared" si="140"/>
        <v>4.2366840303404985E-2</v>
      </c>
      <c r="Q1076" s="55">
        <f t="shared" si="134"/>
        <v>0.11238703806532009</v>
      </c>
      <c r="R1076" s="49">
        <f t="shared" si="135"/>
        <v>3.1736101022606089</v>
      </c>
      <c r="S1076" s="52">
        <f>IF(K1076=0,C1104,(1/$C$59)*LN(1+$C$59/$C$58/(RodR+ABS(Calculations!K1076-RodR))))</f>
        <v>3.5412994805274017E-2</v>
      </c>
      <c r="T1076" s="53">
        <f t="shared" si="136"/>
        <v>3.6264896935529943E-2</v>
      </c>
      <c r="U1076" s="49">
        <f t="shared" si="137"/>
        <v>44.750000000000007</v>
      </c>
      <c r="V1076" s="49">
        <f t="shared" si="138"/>
        <v>1.0101994803367265</v>
      </c>
      <c r="W1076" s="49">
        <f t="shared" si="139"/>
        <v>1.0101994803367265</v>
      </c>
    </row>
    <row r="1077" spans="11:23">
      <c r="K1077" s="51">
        <v>107.5</v>
      </c>
      <c r="L1077" s="22">
        <f t="shared" si="133"/>
        <v>4.570483750801122</v>
      </c>
      <c r="M1077" s="22">
        <f t="shared" si="140"/>
        <v>4.2288829383818616E-2</v>
      </c>
      <c r="Q1077" s="55">
        <f t="shared" si="134"/>
        <v>0.11228400429598061</v>
      </c>
      <c r="R1077" s="49">
        <f t="shared" si="135"/>
        <v>3.1736101022606089</v>
      </c>
      <c r="S1077" s="52">
        <f>IF(K1077=0,C1105,(1/$C$59)*LN(1+$C$59/$C$58/(RodR+ABS(Calculations!K1077-RodR))))</f>
        <v>3.5380529012054462E-2</v>
      </c>
      <c r="T1077" s="53">
        <f t="shared" si="136"/>
        <v>3.6230852574983291E-2</v>
      </c>
      <c r="U1077" s="49">
        <f t="shared" si="137"/>
        <v>44.791666666666671</v>
      </c>
      <c r="V1077" s="49">
        <f t="shared" si="138"/>
        <v>1.0101994803367265</v>
      </c>
      <c r="W1077" s="49">
        <f t="shared" si="139"/>
        <v>1.0101994803367265</v>
      </c>
    </row>
    <row r="1078" spans="11:23">
      <c r="K1078" s="51">
        <v>107.6</v>
      </c>
      <c r="L1078" s="22">
        <f t="shared" si="133"/>
        <v>4.5662974781859553</v>
      </c>
      <c r="M1078" s="22">
        <f t="shared" si="140"/>
        <v>4.2211033747595827E-2</v>
      </c>
      <c r="Q1078" s="55">
        <f t="shared" si="134"/>
        <v>0.11218115928483204</v>
      </c>
      <c r="R1078" s="49">
        <f t="shared" si="135"/>
        <v>3.1736101022606089</v>
      </c>
      <c r="S1078" s="52">
        <f>IF(K1078=0,C1106,(1/$C$59)*LN(1+$C$59/$C$58/(RodR+ABS(Calculations!K1078-RodR))))</f>
        <v>3.5348122696270648E-2</v>
      </c>
      <c r="T1078" s="53">
        <f t="shared" si="136"/>
        <v>3.6196872075834781E-2</v>
      </c>
      <c r="U1078" s="49">
        <f t="shared" si="137"/>
        <v>44.833333333333336</v>
      </c>
      <c r="V1078" s="49">
        <f t="shared" si="138"/>
        <v>1.0101994803367265</v>
      </c>
      <c r="W1078" s="49">
        <f t="shared" si="139"/>
        <v>1.0101994803367265</v>
      </c>
    </row>
    <row r="1079" spans="11:23">
      <c r="K1079" s="51">
        <v>107.7</v>
      </c>
      <c r="L1079" s="22">
        <f t="shared" si="133"/>
        <v>4.5621188678153013</v>
      </c>
      <c r="M1079" s="22">
        <f t="shared" si="140"/>
        <v>4.2133452603257737E-2</v>
      </c>
      <c r="Q1079" s="55">
        <f t="shared" si="134"/>
        <v>0.1120785025136035</v>
      </c>
      <c r="R1079" s="49">
        <f t="shared" si="135"/>
        <v>3.1736101022606089</v>
      </c>
      <c r="S1079" s="52">
        <f>IF(K1079=0,C1107,(1/$C$59)*LN(1+$C$59/$C$58/(RodR+ABS(Calculations!K1079-RodR))))</f>
        <v>3.5315775694616157E-2</v>
      </c>
      <c r="T1079" s="53">
        <f t="shared" si="136"/>
        <v>3.6162955258557859E-2</v>
      </c>
      <c r="U1079" s="49">
        <f t="shared" si="137"/>
        <v>44.875</v>
      </c>
      <c r="V1079" s="49">
        <f t="shared" si="138"/>
        <v>1.0101994803367265</v>
      </c>
      <c r="W1079" s="49">
        <f t="shared" si="139"/>
        <v>1.0101994803367265</v>
      </c>
    </row>
    <row r="1080" spans="11:23">
      <c r="K1080" s="51">
        <v>107.8</v>
      </c>
      <c r="L1080" s="22">
        <f t="shared" si="133"/>
        <v>4.5579478986703412</v>
      </c>
      <c r="M1080" s="22">
        <f t="shared" si="140"/>
        <v>4.205608516292525E-2</v>
      </c>
      <c r="Q1080" s="55">
        <f t="shared" si="134"/>
        <v>0.1119760334659214</v>
      </c>
      <c r="R1080" s="49">
        <f t="shared" si="135"/>
        <v>3.1736101022606089</v>
      </c>
      <c r="S1080" s="52">
        <f>IF(K1080=0,C1108,(1/$C$59)*LN(1+$C$59/$C$58/(RodR+ABS(Calculations!K1080-RodR))))</f>
        <v>3.5283487844382407E-2</v>
      </c>
      <c r="T1080" s="53">
        <f t="shared" si="136"/>
        <v>3.6129101944298622E-2</v>
      </c>
      <c r="U1080" s="49">
        <f t="shared" si="137"/>
        <v>44.916666666666664</v>
      </c>
      <c r="V1080" s="49">
        <f t="shared" si="138"/>
        <v>1.0101994803367265</v>
      </c>
      <c r="W1080" s="49">
        <f t="shared" si="139"/>
        <v>1.0101994803367265</v>
      </c>
    </row>
    <row r="1081" spans="11:23">
      <c r="K1081" s="51">
        <v>107.9</v>
      </c>
      <c r="L1081" s="22">
        <f t="shared" si="133"/>
        <v>4.5537845498089959</v>
      </c>
      <c r="M1081" s="22">
        <f t="shared" si="140"/>
        <v>4.197893064238567E-2</v>
      </c>
      <c r="Q1081" s="55">
        <f t="shared" si="134"/>
        <v>0.11187375162729743</v>
      </c>
      <c r="R1081" s="49">
        <f t="shared" si="135"/>
        <v>3.1736101022606089</v>
      </c>
      <c r="S1081" s="52">
        <f>IF(K1081=0,C1109,(1/$C$59)*LN(1+$C$59/$C$58/(RodR+ABS(Calculations!K1081-RodR))))</f>
        <v>3.5251258983454874E-2</v>
      </c>
      <c r="T1081" s="53">
        <f t="shared" si="136"/>
        <v>3.6095311954872304E-2</v>
      </c>
      <c r="U1081" s="49">
        <f t="shared" si="137"/>
        <v>44.958333333333336</v>
      </c>
      <c r="V1081" s="49">
        <f t="shared" si="138"/>
        <v>1.0101994803367265</v>
      </c>
      <c r="W1081" s="49">
        <f t="shared" si="139"/>
        <v>1.0101994803367265</v>
      </c>
    </row>
    <row r="1082" spans="11:23">
      <c r="K1082" s="51">
        <v>108</v>
      </c>
      <c r="L1082" s="22">
        <f t="shared" si="133"/>
        <v>4.5496288003656833</v>
      </c>
      <c r="M1082" s="22">
        <f t="shared" si="140"/>
        <v>4.1901988260988787E-2</v>
      </c>
      <c r="Q1082" s="55">
        <f t="shared" si="134"/>
        <v>0.11177165648512255</v>
      </c>
      <c r="R1082" s="49">
        <f t="shared" si="135"/>
        <v>3.1736101022606089</v>
      </c>
      <c r="S1082" s="52">
        <f>IF(K1082=0,C1110,(1/$C$59)*LN(1+$C$59/$C$58/(RodR+ABS(Calculations!K1082-RodR))))</f>
        <v>3.521908895031118E-2</v>
      </c>
      <c r="T1082" s="53">
        <f t="shared" si="136"/>
        <v>3.6061585112760496E-2</v>
      </c>
      <c r="U1082" s="49">
        <f t="shared" si="137"/>
        <v>45</v>
      </c>
      <c r="V1082" s="49">
        <f t="shared" si="138"/>
        <v>1.0101994803367265</v>
      </c>
      <c r="W1082" s="49">
        <f t="shared" si="139"/>
        <v>1.0101994803367265</v>
      </c>
    </row>
    <row r="1083" spans="11:23">
      <c r="K1083" s="51">
        <v>108.1</v>
      </c>
      <c r="L1083" s="22">
        <f t="shared" si="133"/>
        <v>4.5454806295509256</v>
      </c>
      <c r="M1083" s="22">
        <f t="shared" si="140"/>
        <v>4.1825257241753455E-2</v>
      </c>
      <c r="Q1083" s="55">
        <f t="shared" si="134"/>
        <v>0.11166974752865748</v>
      </c>
      <c r="R1083" s="49">
        <f t="shared" si="135"/>
        <v>3.1736101022606089</v>
      </c>
      <c r="S1083" s="52">
        <f>IF(K1083=0,C1111,(1/$C$59)*LN(1+$C$59/$C$58/(RodR+ABS(Calculations!K1083-RodR))))</f>
        <v>3.5186977584018113E-2</v>
      </c>
      <c r="T1083" s="53">
        <f t="shared" si="136"/>
        <v>3.6027921241107194E-2</v>
      </c>
      <c r="U1083" s="49">
        <f t="shared" si="137"/>
        <v>45.041666666666664</v>
      </c>
      <c r="V1083" s="49">
        <f t="shared" si="138"/>
        <v>1.0101994803367265</v>
      </c>
      <c r="W1083" s="49">
        <f t="shared" si="139"/>
        <v>1.0101994803367265</v>
      </c>
    </row>
    <row r="1084" spans="11:23">
      <c r="K1084" s="51">
        <v>108.2</v>
      </c>
      <c r="L1084" s="22">
        <f t="shared" si="133"/>
        <v>4.5413400166510405</v>
      </c>
      <c r="M1084" s="22">
        <f t="shared" si="140"/>
        <v>4.1748736811062948E-2</v>
      </c>
      <c r="Q1084" s="55">
        <f t="shared" si="134"/>
        <v>0.11156802424902496</v>
      </c>
      <c r="R1084" s="49">
        <f t="shared" si="135"/>
        <v>3.1736101022606089</v>
      </c>
      <c r="S1084" s="52">
        <f>IF(K1084=0,C1112,(1/$C$59)*LN(1+$C$59/$C$58/(RodR+ABS(Calculations!K1084-RodR))))</f>
        <v>3.5154924724229174E-2</v>
      </c>
      <c r="T1084" s="53">
        <f t="shared" si="136"/>
        <v>3.5994320163716467E-2</v>
      </c>
      <c r="U1084" s="49">
        <f t="shared" si="137"/>
        <v>45.083333333333336</v>
      </c>
      <c r="V1084" s="49">
        <f t="shared" si="138"/>
        <v>1.0101994803367265</v>
      </c>
      <c r="W1084" s="49">
        <f t="shared" si="139"/>
        <v>1.0101994803367265</v>
      </c>
    </row>
    <row r="1085" spans="11:23">
      <c r="K1085" s="51">
        <v>108.3</v>
      </c>
      <c r="L1085" s="22">
        <f t="shared" si="133"/>
        <v>4.5372069410277192</v>
      </c>
      <c r="M1085" s="22">
        <f t="shared" si="140"/>
        <v>4.1672426198972268E-2</v>
      </c>
      <c r="Q1085" s="55">
        <f t="shared" si="134"/>
        <v>0.11146648613919942</v>
      </c>
      <c r="R1085" s="49">
        <f t="shared" si="135"/>
        <v>3.1736101022606089</v>
      </c>
      <c r="S1085" s="52">
        <f>IF(K1085=0,C1113,(1/$C$59)*LN(1+$C$59/$C$58/(RodR+ABS(Calculations!K1085-RodR))))</f>
        <v>3.5122930211181333E-2</v>
      </c>
      <c r="T1085" s="53">
        <f t="shared" si="136"/>
        <v>3.5960781705048989E-2</v>
      </c>
      <c r="U1085" s="49">
        <f t="shared" si="137"/>
        <v>45.125</v>
      </c>
      <c r="V1085" s="49">
        <f t="shared" si="138"/>
        <v>1.0101994803367265</v>
      </c>
      <c r="W1085" s="49">
        <f t="shared" si="139"/>
        <v>1.0101994803367265</v>
      </c>
    </row>
    <row r="1086" spans="11:23">
      <c r="K1086" s="51">
        <v>108.4</v>
      </c>
      <c r="L1086" s="22">
        <f t="shared" si="133"/>
        <v>4.533081382117774</v>
      </c>
      <c r="M1086" s="22">
        <f t="shared" si="140"/>
        <v>4.1596324639074034E-2</v>
      </c>
      <c r="Q1086" s="55">
        <f t="shared" si="134"/>
        <v>0.11136513269400089</v>
      </c>
      <c r="R1086" s="49">
        <f t="shared" si="135"/>
        <v>3.1736101022606089</v>
      </c>
      <c r="S1086" s="52">
        <f>IF(K1086=0,C1114,(1/$C$59)*LN(1+$C$59/$C$58/(RodR+ABS(Calculations!K1086-RodR))))</f>
        <v>3.5090993885693103E-2</v>
      </c>
      <c r="T1086" s="53">
        <f t="shared" si="136"/>
        <v>3.5927305690219395E-2</v>
      </c>
      <c r="U1086" s="49">
        <f t="shared" si="137"/>
        <v>45.166666666666671</v>
      </c>
      <c r="V1086" s="49">
        <f t="shared" si="138"/>
        <v>1.0101994803367265</v>
      </c>
      <c r="W1086" s="49">
        <f t="shared" si="139"/>
        <v>1.0101994803367265</v>
      </c>
    </row>
    <row r="1087" spans="11:23">
      <c r="K1087" s="51">
        <v>108.5</v>
      </c>
      <c r="L1087" s="22">
        <f t="shared" si="133"/>
        <v>4.528963319432691</v>
      </c>
      <c r="M1087" s="22">
        <f t="shared" si="140"/>
        <v>4.1520431368430977E-2</v>
      </c>
      <c r="Q1087" s="55">
        <f t="shared" si="134"/>
        <v>0.11126396341008386</v>
      </c>
      <c r="R1087" s="49">
        <f t="shared" si="135"/>
        <v>3.1736101022606089</v>
      </c>
      <c r="S1087" s="52">
        <f>IF(K1087=0,C1115,(1/$C$59)*LN(1+$C$59/$C$58/(RodR+ABS(Calculations!K1087-RodR))))</f>
        <v>3.5059115589161034E-2</v>
      </c>
      <c r="T1087" s="53">
        <f t="shared" si="136"/>
        <v>3.5893891944992866E-2</v>
      </c>
      <c r="U1087" s="49">
        <f t="shared" si="137"/>
        <v>45.208333333333336</v>
      </c>
      <c r="V1087" s="49">
        <f t="shared" si="138"/>
        <v>1.0101994803367265</v>
      </c>
      <c r="W1087" s="49">
        <f t="shared" si="139"/>
        <v>1.0101994803367265</v>
      </c>
    </row>
    <row r="1088" spans="11:23">
      <c r="K1088" s="51">
        <v>108.6</v>
      </c>
      <c r="L1088" s="22">
        <f t="shared" si="133"/>
        <v>4.5248527325584771</v>
      </c>
      <c r="M1088" s="22">
        <f t="shared" si="140"/>
        <v>4.1444745627478241E-2</v>
      </c>
      <c r="Q1088" s="55">
        <f t="shared" si="134"/>
        <v>0.11116297778593362</v>
      </c>
      <c r="R1088" s="49">
        <f t="shared" si="135"/>
        <v>3.1736101022606089</v>
      </c>
      <c r="S1088" s="52">
        <f>IF(K1088=0,C1116,(1/$C$59)*LN(1+$C$59/$C$58/(RodR+ABS(Calculations!K1088-RodR))))</f>
        <v>3.5027295163558562E-2</v>
      </c>
      <c r="T1088" s="53">
        <f t="shared" si="136"/>
        <v>3.5860540295782548E-2</v>
      </c>
      <c r="U1088" s="49">
        <f t="shared" si="137"/>
        <v>45.25</v>
      </c>
      <c r="V1088" s="49">
        <f t="shared" si="138"/>
        <v>1.0101994803367265</v>
      </c>
      <c r="W1088" s="49">
        <f t="shared" si="139"/>
        <v>1.0101994803367265</v>
      </c>
    </row>
    <row r="1089" spans="11:23">
      <c r="K1089" s="51">
        <v>108.7</v>
      </c>
      <c r="L1089" s="22">
        <f t="shared" si="133"/>
        <v>4.5207496011550443</v>
      </c>
      <c r="M1089" s="22">
        <f t="shared" si="140"/>
        <v>4.1369266660256976E-2</v>
      </c>
      <c r="Q1089" s="55">
        <f t="shared" si="134"/>
        <v>0.11106217532185106</v>
      </c>
      <c r="R1089" s="49">
        <f t="shared" si="135"/>
        <v>3.1736101022606089</v>
      </c>
      <c r="S1089" s="52">
        <f>IF(K1089=0,C1117,(1/$C$59)*LN(1+$C$59/$C$58/(RodR+ABS(Calculations!K1089-RodR))))</f>
        <v>3.4995532451431208E-2</v>
      </c>
      <c r="T1089" s="53">
        <f t="shared" si="136"/>
        <v>3.5827250569644906E-2</v>
      </c>
      <c r="U1089" s="49">
        <f t="shared" si="137"/>
        <v>45.291666666666671</v>
      </c>
      <c r="V1089" s="49">
        <f t="shared" si="138"/>
        <v>1.0101994803367265</v>
      </c>
      <c r="W1089" s="49">
        <f t="shared" si="139"/>
        <v>1.0101994803367265</v>
      </c>
    </row>
    <row r="1090" spans="11:23">
      <c r="K1090" s="51">
        <v>108.8</v>
      </c>
      <c r="L1090" s="22">
        <f t="shared" ref="L1090:L1153" si="141">IF(K1090&lt;RodR,EPRValue,Q1090*$C$43)</f>
        <v>4.5166539049561862</v>
      </c>
      <c r="M1090" s="22">
        <f t="shared" si="140"/>
        <v>4.1293993714154986E-2</v>
      </c>
      <c r="Q1090" s="55">
        <f t="shared" si="134"/>
        <v>0.11096155551995218</v>
      </c>
      <c r="R1090" s="49">
        <f t="shared" si="135"/>
        <v>3.1736101022606089</v>
      </c>
      <c r="S1090" s="52">
        <f>IF(K1090=0,C1118,(1/$C$59)*LN(1+$C$59/$C$58/(RodR+ABS(Calculations!K1090-RodR))))</f>
        <v>3.4963827295896442E-2</v>
      </c>
      <c r="T1090" s="53">
        <f t="shared" si="136"/>
        <v>3.5794022594279218E-2</v>
      </c>
      <c r="U1090" s="49">
        <f t="shared" si="137"/>
        <v>45.333333333333336</v>
      </c>
      <c r="V1090" s="49">
        <f t="shared" si="138"/>
        <v>1.0101994803367265</v>
      </c>
      <c r="W1090" s="49">
        <f t="shared" si="139"/>
        <v>1.0101994803367265</v>
      </c>
    </row>
    <row r="1091" spans="11:23">
      <c r="K1091" s="51">
        <v>108.9</v>
      </c>
      <c r="L1091" s="22">
        <f t="shared" si="141"/>
        <v>4.5125656237689649</v>
      </c>
      <c r="M1091" s="22">
        <f t="shared" si="140"/>
        <v>4.1218926040031079E-2</v>
      </c>
      <c r="Q1091" s="55">
        <f t="shared" si="134"/>
        <v>0.110861117884153</v>
      </c>
      <c r="R1091" s="49">
        <f t="shared" si="135"/>
        <v>3.1736101022606089</v>
      </c>
      <c r="S1091" s="52">
        <f>IF(K1091=0,C1119,(1/$C$59)*LN(1+$C$59/$C$58/(RodR+ABS(Calculations!K1091-RodR))))</f>
        <v>3.4932179540638909E-2</v>
      </c>
      <c r="T1091" s="53">
        <f t="shared" si="136"/>
        <v>3.5760856198023626E-2</v>
      </c>
      <c r="U1091" s="49">
        <f t="shared" si="137"/>
        <v>45.375000000000007</v>
      </c>
      <c r="V1091" s="49">
        <f t="shared" si="138"/>
        <v>1.0101994803367265</v>
      </c>
      <c r="W1091" s="49">
        <f t="shared" si="139"/>
        <v>1.0101994803367265</v>
      </c>
    </row>
    <row r="1092" spans="11:23">
      <c r="K1092" s="51">
        <v>109</v>
      </c>
      <c r="L1092" s="22">
        <f t="shared" si="141"/>
        <v>4.5084847374735606</v>
      </c>
      <c r="M1092" s="22">
        <f t="shared" si="140"/>
        <v>4.114406289212269E-2</v>
      </c>
      <c r="Q1092" s="55">
        <f t="shared" ref="Q1092:Q1155" si="142">R1092*IF($C$56&lt;$C$55,S1092,T1092)</f>
        <v>0.11076086192016574</v>
      </c>
      <c r="R1092" s="49">
        <f t="shared" ref="R1092:R1155" si="143">$C$70/$C$61*W1092</f>
        <v>3.1736101022606089</v>
      </c>
      <c r="S1092" s="52">
        <f>IF(K1092=0,C1120,(1/$C$59)*LN(1+$C$59/$C$58/(RodR+ABS(Calculations!K1092-RodR))))</f>
        <v>3.4900589029909238E-2</v>
      </c>
      <c r="T1092" s="53">
        <f t="shared" ref="T1092:T1155" si="144">IF((ABS(K1092))&lt;$C$55-$C$56,($C$53/2/PI()/$C$56*LN(($C$55-$C$56)*(ABS(K1092)+$C$56)/(ABS(K1092))/$C$55)+$C$60*LN($C$55*$C$54/($C$55-$C$56)/$C$53)),$C$60*LN((((ABS(K1092))+$C$56-$C$55)*$C$53+$C$55*$C$54)/($C$53*(ABS(K1092)))))</f>
        <v>3.5727751209851444E-2</v>
      </c>
      <c r="U1092" s="49">
        <f t="shared" ref="U1092:U1155" si="145">K1092/$C$56</f>
        <v>45.416666666666671</v>
      </c>
      <c r="V1092" s="49">
        <f t="shared" ref="V1092:V1155" si="146">IF(K1092="","",1/(1.0212-0.0178*LOG10($C$53+0.01)))</f>
        <v>1.0101994803367265</v>
      </c>
      <c r="W1092" s="49">
        <f t="shared" ref="W1092:W1155" si="147">MAX(1/(-(0.21682*LOG10(3.7*U1092)-0.293)*(EXP(-3.7*U1092)-1)+1),1)*MAX(1/(-(0.1921*LOG10(U1092+0.2)+0.072)*(EXP(-150*U1092)-1)+1),1)*V1092</f>
        <v>1.0101994803367265</v>
      </c>
    </row>
    <row r="1093" spans="11:23">
      <c r="K1093" s="51">
        <v>109.1</v>
      </c>
      <c r="L1093" s="22">
        <f t="shared" si="141"/>
        <v>4.5044112260229152</v>
      </c>
      <c r="M1093" s="22">
        <f t="shared" si="140"/>
        <v>4.1069403528010362E-2</v>
      </c>
      <c r="Q1093" s="55">
        <f t="shared" si="142"/>
        <v>0.11066078713549031</v>
      </c>
      <c r="R1093" s="49">
        <f t="shared" si="143"/>
        <v>3.1736101022606089</v>
      </c>
      <c r="S1093" s="52">
        <f>IF(K1093=0,C1121,(1/$C$59)*LN(1+$C$59/$C$58/(RodR+ABS(Calculations!K1093-RodR))))</f>
        <v>3.4869055608521354E-2</v>
      </c>
      <c r="T1093" s="53">
        <f t="shared" si="144"/>
        <v>3.5694707459368591E-2</v>
      </c>
      <c r="U1093" s="49">
        <f t="shared" si="145"/>
        <v>45.458333333333336</v>
      </c>
      <c r="V1093" s="49">
        <f t="shared" si="146"/>
        <v>1.0101994803367265</v>
      </c>
      <c r="W1093" s="49">
        <f t="shared" si="147"/>
        <v>1.0101994803367265</v>
      </c>
    </row>
    <row r="1094" spans="11:23">
      <c r="K1094" s="51">
        <v>109.2</v>
      </c>
      <c r="L1094" s="22">
        <f t="shared" si="141"/>
        <v>4.5003450694422478</v>
      </c>
      <c r="M1094" s="22">
        <f t="shared" si="140"/>
        <v>4.0994947208792709E-2</v>
      </c>
      <c r="Q1094" s="55">
        <f t="shared" si="142"/>
        <v>0.11056089303940217</v>
      </c>
      <c r="R1094" s="49">
        <f t="shared" si="143"/>
        <v>3.1736101022606089</v>
      </c>
      <c r="S1094" s="52">
        <f>IF(K1094=0,C1122,(1/$C$59)*LN(1+$C$59/$C$58/(RodR+ABS(Calculations!K1094-RodR))))</f>
        <v>3.4837579121848657E-2</v>
      </c>
      <c r="T1094" s="53">
        <f t="shared" si="144"/>
        <v>3.566172477681144E-2</v>
      </c>
      <c r="U1094" s="49">
        <f t="shared" si="145"/>
        <v>45.5</v>
      </c>
      <c r="V1094" s="49">
        <f t="shared" si="146"/>
        <v>1.0101994803367265</v>
      </c>
      <c r="W1094" s="49">
        <f t="shared" si="147"/>
        <v>1.0101994803367265</v>
      </c>
    </row>
    <row r="1095" spans="11:23">
      <c r="K1095" s="51">
        <v>109.3</v>
      </c>
      <c r="L1095" s="22">
        <f t="shared" si="141"/>
        <v>4.4962862478290075</v>
      </c>
      <c r="M1095" s="22">
        <f t="shared" si="140"/>
        <v>4.0920693198711611E-2</v>
      </c>
      <c r="Q1095" s="55">
        <f t="shared" si="142"/>
        <v>0.11046117914295132</v>
      </c>
      <c r="R1095" s="49">
        <f t="shared" si="143"/>
        <v>3.1736101022606089</v>
      </c>
      <c r="S1095" s="52">
        <f>IF(K1095=0,C1123,(1/$C$59)*LN(1+$C$59/$C$58/(RodR+ABS(Calculations!K1095-RodR))))</f>
        <v>3.4806159415823705E-2</v>
      </c>
      <c r="T1095" s="53">
        <f t="shared" si="144"/>
        <v>3.5628802993042497E-2</v>
      </c>
      <c r="U1095" s="49">
        <f t="shared" si="145"/>
        <v>45.541666666666664</v>
      </c>
      <c r="V1095" s="49">
        <f t="shared" si="146"/>
        <v>1.0101994803367265</v>
      </c>
      <c r="W1095" s="49">
        <f t="shared" si="147"/>
        <v>1.0101994803367265</v>
      </c>
    </row>
    <row r="1096" spans="11:23">
      <c r="K1096" s="51">
        <v>109.4</v>
      </c>
      <c r="L1096" s="22">
        <f t="shared" si="141"/>
        <v>4.4922347413522816</v>
      </c>
      <c r="M1096" s="22">
        <f t="shared" si="140"/>
        <v>4.0846640765492381E-2</v>
      </c>
      <c r="Q1096" s="55">
        <f t="shared" si="142"/>
        <v>0.11036164495894769</v>
      </c>
      <c r="R1096" s="49">
        <f t="shared" si="143"/>
        <v>3.1736101022606089</v>
      </c>
      <c r="S1096" s="52">
        <f>IF(K1096=0,C1124,(1/$C$59)*LN(1+$C$59/$C$58/(RodR+ABS(Calculations!K1096-RodR))))</f>
        <v>3.4774796336933603E-2</v>
      </c>
      <c r="T1096" s="53">
        <f t="shared" si="144"/>
        <v>3.5595941939548903E-2</v>
      </c>
      <c r="U1096" s="49">
        <f t="shared" si="145"/>
        <v>45.583333333333336</v>
      </c>
      <c r="V1096" s="49">
        <f t="shared" si="146"/>
        <v>1.0101994803367265</v>
      </c>
      <c r="W1096" s="49">
        <f t="shared" si="147"/>
        <v>1.0101994803367265</v>
      </c>
    </row>
    <row r="1097" spans="11:23">
      <c r="K1097" s="51">
        <v>109.5</v>
      </c>
      <c r="L1097" s="22">
        <f t="shared" si="141"/>
        <v>4.4881905302526519</v>
      </c>
      <c r="M1097" s="22">
        <f t="shared" si="140"/>
        <v>4.0772789180039126E-2</v>
      </c>
      <c r="Q1097" s="55">
        <f t="shared" si="142"/>
        <v>0.11026229000195761</v>
      </c>
      <c r="R1097" s="49">
        <f t="shared" si="143"/>
        <v>3.1736101022606089</v>
      </c>
      <c r="S1097" s="52">
        <f>IF(K1097=0,C1125,(1/$C$59)*LN(1+$C$59/$C$58/(RodR+ABS(Calculations!K1097-RodR))))</f>
        <v>3.4743489732218892E-2</v>
      </c>
      <c r="T1097" s="53">
        <f t="shared" si="144"/>
        <v>3.5563141448438973E-2</v>
      </c>
      <c r="U1097" s="49">
        <f t="shared" si="145"/>
        <v>45.625</v>
      </c>
      <c r="V1097" s="49">
        <f t="shared" si="146"/>
        <v>1.0101994803367265</v>
      </c>
      <c r="W1097" s="49">
        <f t="shared" si="147"/>
        <v>1.0101994803367265</v>
      </c>
    </row>
    <row r="1098" spans="11:23">
      <c r="K1098" s="51">
        <v>109.6</v>
      </c>
      <c r="L1098" s="22">
        <f t="shared" si="141"/>
        <v>4.4841535948417661</v>
      </c>
      <c r="M1098" s="22">
        <f t="shared" si="140"/>
        <v>4.0699137716710965E-2</v>
      </c>
      <c r="Q1098" s="55">
        <f t="shared" si="142"/>
        <v>0.11016311378829335</v>
      </c>
      <c r="R1098" s="49">
        <f t="shared" si="143"/>
        <v>3.1736101022606089</v>
      </c>
      <c r="S1098" s="52">
        <f>IF(K1098=0,C1126,(1/$C$59)*LN(1+$C$59/$C$58/(RodR+ABS(Calculations!K1098-RodR))))</f>
        <v>3.4712239449270266E-2</v>
      </c>
      <c r="T1098" s="53">
        <f t="shared" si="144"/>
        <v>3.5530401352438991E-2</v>
      </c>
      <c r="U1098" s="49">
        <f t="shared" si="145"/>
        <v>45.666666666666664</v>
      </c>
      <c r="V1098" s="49">
        <f t="shared" si="146"/>
        <v>1.0101994803367265</v>
      </c>
      <c r="W1098" s="49">
        <f t="shared" si="147"/>
        <v>1.0101994803367265</v>
      </c>
    </row>
    <row r="1099" spans="11:23">
      <c r="K1099" s="51">
        <v>109.7</v>
      </c>
      <c r="L1099" s="22">
        <f t="shared" si="141"/>
        <v>4.4801239155020589</v>
      </c>
      <c r="M1099" s="22">
        <f t="shared" si="140"/>
        <v>4.062568565298541E-2</v>
      </c>
      <c r="Q1099" s="55">
        <f t="shared" si="142"/>
        <v>0.11006411583600617</v>
      </c>
      <c r="R1099" s="49">
        <f t="shared" si="143"/>
        <v>3.1736101022606089</v>
      </c>
      <c r="S1099" s="52">
        <f>IF(K1099=0,C1127,(1/$C$59)*LN(1+$C$59/$C$58/(RodR+ABS(Calculations!K1099-RodR))))</f>
        <v>3.4681045336226367E-2</v>
      </c>
      <c r="T1099" s="53">
        <f t="shared" si="144"/>
        <v>3.5497721484890811E-2</v>
      </c>
      <c r="U1099" s="49">
        <f t="shared" si="145"/>
        <v>45.708333333333336</v>
      </c>
      <c r="V1099" s="49">
        <f t="shared" si="146"/>
        <v>1.0101994803367265</v>
      </c>
      <c r="W1099" s="49">
        <f t="shared" si="147"/>
        <v>1.0101994803367265</v>
      </c>
    </row>
    <row r="1100" spans="11:23">
      <c r="K1100" s="51">
        <v>109.8</v>
      </c>
      <c r="L1100" s="22">
        <f t="shared" si="141"/>
        <v>4.4761014726864641</v>
      </c>
      <c r="M1100" s="22">
        <f t="shared" si="140"/>
        <v>4.0552432269722161E-2</v>
      </c>
      <c r="Q1100" s="55">
        <f t="shared" si="142"/>
        <v>0.10996529566487935</v>
      </c>
      <c r="R1100" s="49">
        <f t="shared" si="143"/>
        <v>3.1736101022606089</v>
      </c>
      <c r="S1100" s="52">
        <f>IF(K1100=0,C1128,(1/$C$59)*LN(1+$C$59/$C$58/(RodR+ABS(Calculations!K1100-RodR))))</f>
        <v>3.4649907241771589E-2</v>
      </c>
      <c r="T1100" s="53">
        <f t="shared" si="144"/>
        <v>3.5465101679749533E-2</v>
      </c>
      <c r="U1100" s="49">
        <f t="shared" si="145"/>
        <v>45.75</v>
      </c>
      <c r="V1100" s="49">
        <f t="shared" si="146"/>
        <v>1.0101994803367265</v>
      </c>
      <c r="W1100" s="49">
        <f t="shared" si="147"/>
        <v>1.0101994803367265</v>
      </c>
    </row>
    <row r="1101" spans="11:23">
      <c r="K1101" s="51">
        <v>109.9</v>
      </c>
      <c r="L1101" s="22">
        <f t="shared" si="141"/>
        <v>4.4720862469180274</v>
      </c>
      <c r="M1101" s="22">
        <f t="shared" ref="M1101:M1164" si="148">L1091-L1101</f>
        <v>4.0479376850937498E-2</v>
      </c>
      <c r="Q1101" s="55">
        <f t="shared" si="142"/>
        <v>0.10986665279641855</v>
      </c>
      <c r="R1101" s="49">
        <f t="shared" si="143"/>
        <v>3.1736101022606089</v>
      </c>
      <c r="S1101" s="52">
        <f>IF(K1101=0,C1129,(1/$C$59)*LN(1+$C$59/$C$58/(RodR+ABS(Calculations!K1101-RodR))))</f>
        <v>3.461882501513306E-2</v>
      </c>
      <c r="T1101" s="53">
        <f t="shared" si="144"/>
        <v>3.5432541771578716E-2</v>
      </c>
      <c r="U1101" s="49">
        <f t="shared" si="145"/>
        <v>45.791666666666671</v>
      </c>
      <c r="V1101" s="49">
        <f t="shared" si="146"/>
        <v>1.0101994803367265</v>
      </c>
      <c r="W1101" s="49">
        <f t="shared" si="147"/>
        <v>1.0101994803367265</v>
      </c>
    </row>
    <row r="1102" spans="11:23">
      <c r="K1102" s="51">
        <v>110</v>
      </c>
      <c r="L1102" s="22">
        <f t="shared" si="141"/>
        <v>4.4680782187896577</v>
      </c>
      <c r="M1102" s="22">
        <f t="shared" si="148"/>
        <v>4.0406518683902881E-2</v>
      </c>
      <c r="Q1102" s="55">
        <f t="shared" si="142"/>
        <v>0.10976818675384584</v>
      </c>
      <c r="R1102" s="49">
        <f t="shared" si="143"/>
        <v>3.1736101022606089</v>
      </c>
      <c r="S1102" s="52">
        <f>IF(K1102=0,C1130,(1/$C$59)*LN(1+$C$59/$C$58/(RodR+ABS(Calculations!K1102-RodR))))</f>
        <v>3.4587798506078724E-2</v>
      </c>
      <c r="T1102" s="53">
        <f t="shared" si="144"/>
        <v>3.5400041595549776E-2</v>
      </c>
      <c r="U1102" s="49">
        <f t="shared" si="145"/>
        <v>45.833333333333336</v>
      </c>
      <c r="V1102" s="49">
        <f t="shared" si="146"/>
        <v>1.0101994803367265</v>
      </c>
      <c r="W1102" s="49">
        <f t="shared" si="147"/>
        <v>1.0101994803367265</v>
      </c>
    </row>
    <row r="1103" spans="11:23">
      <c r="K1103" s="51">
        <v>110.1</v>
      </c>
      <c r="L1103" s="22">
        <f t="shared" si="141"/>
        <v>4.4640773689638049</v>
      </c>
      <c r="M1103" s="22">
        <f t="shared" si="148"/>
        <v>4.0333857059110301E-2</v>
      </c>
      <c r="Q1103" s="55">
        <f t="shared" si="142"/>
        <v>0.10966989706209168</v>
      </c>
      <c r="R1103" s="49">
        <f t="shared" si="143"/>
        <v>3.1736101022606089</v>
      </c>
      <c r="S1103" s="52">
        <f>IF(K1103=0,C1131,(1/$C$59)*LN(1+$C$59/$C$58/(RodR+ABS(Calculations!K1103-RodR))))</f>
        <v>3.4556827564914863E-2</v>
      </c>
      <c r="T1103" s="53">
        <f t="shared" si="144"/>
        <v>3.5367600987439032E-2</v>
      </c>
      <c r="U1103" s="49">
        <f t="shared" si="145"/>
        <v>45.875</v>
      </c>
      <c r="V1103" s="49">
        <f t="shared" si="146"/>
        <v>1.0101994803367265</v>
      </c>
      <c r="W1103" s="49">
        <f t="shared" si="147"/>
        <v>1.0101994803367265</v>
      </c>
    </row>
    <row r="1104" spans="11:23">
      <c r="K1104" s="51">
        <v>110.2</v>
      </c>
      <c r="L1104" s="22">
        <f t="shared" si="141"/>
        <v>4.4600836781720723</v>
      </c>
      <c r="M1104" s="22">
        <f t="shared" si="148"/>
        <v>4.0261391270175473E-2</v>
      </c>
      <c r="Q1104" s="55">
        <f t="shared" si="142"/>
        <v>0.10957178324778545</v>
      </c>
      <c r="R1104" s="49">
        <f t="shared" si="143"/>
        <v>3.1736101022606089</v>
      </c>
      <c r="S1104" s="52">
        <f>IF(K1104=0,C1132,(1/$C$59)*LN(1+$C$59/$C$58/(RodR+ABS(Calculations!K1104-RodR))))</f>
        <v>3.4525912042483058E-2</v>
      </c>
      <c r="T1104" s="53">
        <f t="shared" si="144"/>
        <v>3.5335219783623494E-2</v>
      </c>
      <c r="U1104" s="49">
        <f t="shared" si="145"/>
        <v>45.916666666666671</v>
      </c>
      <c r="V1104" s="49">
        <f t="shared" si="146"/>
        <v>1.0101994803367265</v>
      </c>
      <c r="W1104" s="49">
        <f t="shared" si="147"/>
        <v>1.0101994803367265</v>
      </c>
    </row>
    <row r="1105" spans="11:23">
      <c r="K1105" s="51">
        <v>110.3</v>
      </c>
      <c r="L1105" s="22">
        <f t="shared" si="141"/>
        <v>4.4560971272150685</v>
      </c>
      <c r="M1105" s="22">
        <f t="shared" si="148"/>
        <v>4.0189120613939089E-2</v>
      </c>
      <c r="Q1105" s="55">
        <f t="shared" si="142"/>
        <v>0.10947384483925179</v>
      </c>
      <c r="R1105" s="49">
        <f t="shared" si="143"/>
        <v>3.1736101022606089</v>
      </c>
      <c r="S1105" s="52">
        <f>IF(K1105=0,C1133,(1/$C$59)*LN(1+$C$59/$C$58/(RodR+ABS(Calculations!K1105-RodR))))</f>
        <v>3.449505179015909E-2</v>
      </c>
      <c r="T1105" s="53">
        <f t="shared" si="144"/>
        <v>3.5302897821078601E-2</v>
      </c>
      <c r="U1105" s="49">
        <f t="shared" si="145"/>
        <v>45.958333333333336</v>
      </c>
      <c r="V1105" s="49">
        <f t="shared" si="146"/>
        <v>1.0101994803367265</v>
      </c>
      <c r="W1105" s="49">
        <f t="shared" si="147"/>
        <v>1.0101994803367265</v>
      </c>
    </row>
    <row r="1106" spans="11:23">
      <c r="K1106" s="51">
        <v>110.4</v>
      </c>
      <c r="L1106" s="22">
        <f t="shared" si="141"/>
        <v>4.4521176969618805</v>
      </c>
      <c r="M1106" s="22">
        <f t="shared" si="148"/>
        <v>4.0117044390401091E-2</v>
      </c>
      <c r="Q1106" s="55">
        <f t="shared" si="142"/>
        <v>0.10937608136649771</v>
      </c>
      <c r="R1106" s="49">
        <f t="shared" si="143"/>
        <v>3.1736101022606089</v>
      </c>
      <c r="S1106" s="52">
        <f>IF(K1106=0,C1134,(1/$C$59)*LN(1+$C$59/$C$58/(RodR+ABS(Calculations!K1106-RodR))))</f>
        <v>3.4464246659848832E-2</v>
      </c>
      <c r="T1106" s="53">
        <f t="shared" si="144"/>
        <v>3.5270634937376491E-2</v>
      </c>
      <c r="U1106" s="49">
        <f t="shared" si="145"/>
        <v>46.000000000000007</v>
      </c>
      <c r="V1106" s="49">
        <f t="shared" si="146"/>
        <v>1.0101994803367265</v>
      </c>
      <c r="W1106" s="49">
        <f t="shared" si="147"/>
        <v>1.0101994803367265</v>
      </c>
    </row>
    <row r="1107" spans="11:23">
      <c r="K1107" s="51">
        <v>110.5</v>
      </c>
      <c r="L1107" s="22">
        <f t="shared" si="141"/>
        <v>4.4481453683499632</v>
      </c>
      <c r="M1107" s="22">
        <f t="shared" si="148"/>
        <v>4.0045161902688697E-2</v>
      </c>
      <c r="Q1107" s="55">
        <f t="shared" si="142"/>
        <v>0.10927849236120971</v>
      </c>
      <c r="R1107" s="49">
        <f t="shared" si="143"/>
        <v>3.1736101022606089</v>
      </c>
      <c r="S1107" s="52">
        <f>IF(K1107=0,C1135,(1/$C$59)*LN(1+$C$59/$C$58/(RodR+ABS(Calculations!K1107-RodR))))</f>
        <v>3.4433496503987381E-2</v>
      </c>
      <c r="T1107" s="53">
        <f t="shared" si="144"/>
        <v>3.5238430970682112E-2</v>
      </c>
      <c r="U1107" s="49">
        <f t="shared" si="145"/>
        <v>46.041666666666671</v>
      </c>
      <c r="V1107" s="49">
        <f t="shared" si="146"/>
        <v>1.0101994803367265</v>
      </c>
      <c r="W1107" s="49">
        <f t="shared" si="147"/>
        <v>1.0101994803367265</v>
      </c>
    </row>
    <row r="1108" spans="11:23">
      <c r="K1108" s="51">
        <v>110.6</v>
      </c>
      <c r="L1108" s="22">
        <f t="shared" si="141"/>
        <v>4.4441801223847444</v>
      </c>
      <c r="M1108" s="22">
        <f t="shared" si="148"/>
        <v>3.9973472457021764E-2</v>
      </c>
      <c r="Q1108" s="55">
        <f t="shared" si="142"/>
        <v>0.10918107735674433</v>
      </c>
      <c r="R1108" s="49">
        <f t="shared" si="143"/>
        <v>3.1736101022606089</v>
      </c>
      <c r="S1108" s="52">
        <f>IF(K1108=0,C1136,(1/$C$59)*LN(1+$C$59/$C$58/(RodR+ABS(Calculations!K1108-RodR))))</f>
        <v>3.4402801175536041E-2</v>
      </c>
      <c r="T1108" s="53">
        <f t="shared" si="144"/>
        <v>3.520628575975112E-2</v>
      </c>
      <c r="U1108" s="49">
        <f t="shared" si="145"/>
        <v>46.083333333333336</v>
      </c>
      <c r="V1108" s="49">
        <f t="shared" si="146"/>
        <v>1.0101994803367265</v>
      </c>
      <c r="W1108" s="49">
        <f t="shared" si="147"/>
        <v>1.0101994803367265</v>
      </c>
    </row>
    <row r="1109" spans="11:23">
      <c r="K1109" s="51">
        <v>110.7</v>
      </c>
      <c r="L1109" s="22">
        <f t="shared" si="141"/>
        <v>4.4402219401393106</v>
      </c>
      <c r="M1109" s="22">
        <f t="shared" si="148"/>
        <v>3.990197536274831E-2</v>
      </c>
      <c r="Q1109" s="55">
        <f t="shared" si="142"/>
        <v>0.10908383588812021</v>
      </c>
      <c r="R1109" s="49">
        <f t="shared" si="143"/>
        <v>3.1736101022606089</v>
      </c>
      <c r="S1109" s="52">
        <f>IF(K1109=0,C1137,(1/$C$59)*LN(1+$C$59/$C$58/(RodR+ABS(Calculations!K1109-RodR))))</f>
        <v>3.4372160527979853E-2</v>
      </c>
      <c r="T1109" s="53">
        <f t="shared" si="144"/>
        <v>3.5174199143927297E-2</v>
      </c>
      <c r="U1109" s="49">
        <f t="shared" si="145"/>
        <v>46.125</v>
      </c>
      <c r="V1109" s="49">
        <f t="shared" si="146"/>
        <v>1.0101994803367265</v>
      </c>
      <c r="W1109" s="49">
        <f t="shared" si="147"/>
        <v>1.0101994803367265</v>
      </c>
    </row>
    <row r="1110" spans="11:23">
      <c r="K1110" s="51">
        <v>110.8</v>
      </c>
      <c r="L1110" s="22">
        <f t="shared" si="141"/>
        <v>4.4362708027541826</v>
      </c>
      <c r="M1110" s="22">
        <f t="shared" si="148"/>
        <v>3.9830669932281459E-2</v>
      </c>
      <c r="Q1110" s="55">
        <f t="shared" si="142"/>
        <v>0.10898676749201269</v>
      </c>
      <c r="R1110" s="49">
        <f t="shared" si="143"/>
        <v>3.1736101022606089</v>
      </c>
      <c r="S1110" s="52">
        <f>IF(K1110=0,C1138,(1/$C$59)*LN(1+$C$59/$C$58/(RodR+ABS(Calculations!K1110-RodR))))</f>
        <v>3.4341574415325885E-2</v>
      </c>
      <c r="T1110" s="53">
        <f t="shared" si="144"/>
        <v>3.514217096313909E-2</v>
      </c>
      <c r="U1110" s="49">
        <f t="shared" si="145"/>
        <v>46.166666666666664</v>
      </c>
      <c r="V1110" s="49">
        <f t="shared" si="146"/>
        <v>1.0101994803367265</v>
      </c>
      <c r="W1110" s="49">
        <f t="shared" si="147"/>
        <v>1.0101994803367265</v>
      </c>
    </row>
    <row r="1111" spans="11:23">
      <c r="K1111" s="51">
        <v>110.9</v>
      </c>
      <c r="L1111" s="22">
        <f t="shared" si="141"/>
        <v>4.4323266914368658</v>
      </c>
      <c r="M1111" s="22">
        <f t="shared" si="148"/>
        <v>3.9759555481161613E-2</v>
      </c>
      <c r="Q1111" s="55">
        <f t="shared" si="142"/>
        <v>0.10888987170674275</v>
      </c>
      <c r="R1111" s="49">
        <f t="shared" si="143"/>
        <v>3.1736101022606089</v>
      </c>
      <c r="S1111" s="52">
        <f>IF(K1111=0,C1139,(1/$C$59)*LN(1+$C$59/$C$58/(RodR+ABS(Calculations!K1111-RodR))))</f>
        <v>3.4311042692099732E-2</v>
      </c>
      <c r="T1111" s="53">
        <f t="shared" si="144"/>
        <v>3.5110201057897951E-2</v>
      </c>
      <c r="U1111" s="49">
        <f t="shared" si="145"/>
        <v>46.208333333333336</v>
      </c>
      <c r="V1111" s="49">
        <f t="shared" si="146"/>
        <v>1.0101994803367265</v>
      </c>
      <c r="W1111" s="49">
        <f t="shared" si="147"/>
        <v>1.0101994803367265</v>
      </c>
    </row>
    <row r="1112" spans="11:23">
      <c r="K1112" s="51">
        <v>111</v>
      </c>
      <c r="L1112" s="22">
        <f t="shared" si="141"/>
        <v>4.4283895874617949</v>
      </c>
      <c r="M1112" s="22">
        <f t="shared" si="148"/>
        <v>3.9688631327862822E-2</v>
      </c>
      <c r="Q1112" s="55">
        <f t="shared" si="142"/>
        <v>0.10879314807227558</v>
      </c>
      <c r="R1112" s="49">
        <f t="shared" si="143"/>
        <v>3.1736101022606089</v>
      </c>
      <c r="S1112" s="52">
        <f>IF(K1112=0,C1140,(1/$C$59)*LN(1+$C$59/$C$58/(RodR+ABS(Calculations!K1112-RodR))))</f>
        <v>3.4280565213345091E-2</v>
      </c>
      <c r="T1112" s="53">
        <f t="shared" si="144"/>
        <v>3.507828926929512E-2</v>
      </c>
      <c r="U1112" s="49">
        <f t="shared" si="145"/>
        <v>46.25</v>
      </c>
      <c r="V1112" s="49">
        <f t="shared" si="146"/>
        <v>1.0101994803367265</v>
      </c>
      <c r="W1112" s="49">
        <f t="shared" si="147"/>
        <v>1.0101994803367265</v>
      </c>
    </row>
    <row r="1113" spans="11:23">
      <c r="K1113" s="51">
        <v>111.1</v>
      </c>
      <c r="L1113" s="22">
        <f t="shared" si="141"/>
        <v>4.4244594721697457</v>
      </c>
      <c r="M1113" s="22">
        <f t="shared" si="148"/>
        <v>3.9617896794059249E-2</v>
      </c>
      <c r="Q1113" s="55">
        <f t="shared" si="142"/>
        <v>0.10869659613020625</v>
      </c>
      <c r="R1113" s="49">
        <f t="shared" si="143"/>
        <v>3.1736101022606089</v>
      </c>
      <c r="S1113" s="52">
        <f>IF(K1113=0,C1141,(1/$C$59)*LN(1+$C$59/$C$58/(RodR+ABS(Calculations!K1113-RodR))))</f>
        <v>3.4250141834619219E-2</v>
      </c>
      <c r="T1113" s="53">
        <f t="shared" si="144"/>
        <v>3.5046435438999005E-2</v>
      </c>
      <c r="U1113" s="49">
        <f t="shared" si="145"/>
        <v>46.291666666666664</v>
      </c>
      <c r="V1113" s="49">
        <f t="shared" si="146"/>
        <v>1.0101994803367265</v>
      </c>
      <c r="W1113" s="49">
        <f t="shared" si="147"/>
        <v>1.0101994803367265</v>
      </c>
    </row>
    <row r="1114" spans="11:23">
      <c r="K1114" s="51">
        <v>111.2</v>
      </c>
      <c r="L1114" s="22">
        <f t="shared" si="141"/>
        <v>4.4205363269677829</v>
      </c>
      <c r="M1114" s="22">
        <f t="shared" si="148"/>
        <v>3.9547351204289427E-2</v>
      </c>
      <c r="Q1114" s="55">
        <f t="shared" si="142"/>
        <v>0.10860021542375835</v>
      </c>
      <c r="R1114" s="49">
        <f t="shared" si="143"/>
        <v>3.1736101022606089</v>
      </c>
      <c r="S1114" s="52">
        <f>IF(K1114=0,C1142,(1/$C$59)*LN(1+$C$59/$C$58/(RodR+ABS(Calculations!K1114-RodR))))</f>
        <v>3.4219772411992519E-2</v>
      </c>
      <c r="T1114" s="53">
        <f t="shared" si="144"/>
        <v>3.5014639409252278E-2</v>
      </c>
      <c r="U1114" s="49">
        <f t="shared" si="145"/>
        <v>46.333333333333336</v>
      </c>
      <c r="V1114" s="49">
        <f t="shared" si="146"/>
        <v>1.0101994803367265</v>
      </c>
      <c r="W1114" s="49">
        <f t="shared" si="147"/>
        <v>1.0101994803367265</v>
      </c>
    </row>
    <row r="1115" spans="11:23">
      <c r="K1115" s="51">
        <v>111.3</v>
      </c>
      <c r="L1115" s="22">
        <f t="shared" si="141"/>
        <v>4.4166201333288422</v>
      </c>
      <c r="M1115" s="22">
        <f t="shared" si="148"/>
        <v>3.9476993886226275E-2</v>
      </c>
      <c r="Q1115" s="55">
        <f t="shared" si="142"/>
        <v>0.10850400549777367</v>
      </c>
      <c r="R1115" s="49">
        <f t="shared" si="143"/>
        <v>3.1736101022606089</v>
      </c>
      <c r="S1115" s="52">
        <f>IF(K1115=0,C1143,(1/$C$59)*LN(1+$C$59/$C$58/(RodR+ABS(Calculations!K1115-RodR))))</f>
        <v>3.4189456802045305E-2</v>
      </c>
      <c r="T1115" s="53">
        <f t="shared" si="144"/>
        <v>3.4982901022869863E-2</v>
      </c>
      <c r="U1115" s="49">
        <f t="shared" si="145"/>
        <v>46.375</v>
      </c>
      <c r="V1115" s="49">
        <f t="shared" si="146"/>
        <v>1.0101994803367265</v>
      </c>
      <c r="W1115" s="49">
        <f t="shared" si="147"/>
        <v>1.0101994803367265</v>
      </c>
    </row>
    <row r="1116" spans="11:23">
      <c r="K1116" s="51">
        <v>111.4</v>
      </c>
      <c r="L1116" s="22">
        <f t="shared" si="141"/>
        <v>4.4127108727914335</v>
      </c>
      <c r="M1116" s="22">
        <f t="shared" si="148"/>
        <v>3.9406824170447052E-2</v>
      </c>
      <c r="Q1116" s="55">
        <f t="shared" si="142"/>
        <v>0.10840796589870508</v>
      </c>
      <c r="R1116" s="49">
        <f t="shared" si="143"/>
        <v>3.1736101022606089</v>
      </c>
      <c r="S1116" s="52">
        <f>IF(K1116=0,C1144,(1/$C$59)*LN(1+$C$59/$C$58/(RodR+ABS(Calculations!K1116-RodR))))</f>
        <v>3.4159194861865513E-2</v>
      </c>
      <c r="T1116" s="53">
        <f t="shared" si="144"/>
        <v>3.4951220123237148E-2</v>
      </c>
      <c r="U1116" s="49">
        <f t="shared" si="145"/>
        <v>46.416666666666671</v>
      </c>
      <c r="V1116" s="49">
        <f t="shared" si="146"/>
        <v>1.0101994803367265</v>
      </c>
      <c r="W1116" s="49">
        <f t="shared" si="147"/>
        <v>1.0101994803367265</v>
      </c>
    </row>
    <row r="1117" spans="11:23">
      <c r="K1117" s="51">
        <v>111.5</v>
      </c>
      <c r="L1117" s="22">
        <f t="shared" si="141"/>
        <v>4.4088085269594686</v>
      </c>
      <c r="M1117" s="22">
        <f t="shared" si="148"/>
        <v>3.9336841390494648E-2</v>
      </c>
      <c r="Q1117" s="55">
        <f t="shared" si="142"/>
        <v>0.10831209617461209</v>
      </c>
      <c r="R1117" s="49">
        <f t="shared" si="143"/>
        <v>3.1736101022606089</v>
      </c>
      <c r="S1117" s="52">
        <f>IF(K1117=0,C1145,(1/$C$59)*LN(1+$C$59/$C$58/(RodR+ABS(Calculations!K1117-RodR))))</f>
        <v>3.4128986449047348E-2</v>
      </c>
      <c r="T1117" s="53">
        <f t="shared" si="144"/>
        <v>3.491959655430469E-2</v>
      </c>
      <c r="U1117" s="49">
        <f t="shared" si="145"/>
        <v>46.458333333333336</v>
      </c>
      <c r="V1117" s="49">
        <f t="shared" si="146"/>
        <v>1.0101994803367265</v>
      </c>
      <c r="W1117" s="49">
        <f t="shared" si="147"/>
        <v>1.0101994803367265</v>
      </c>
    </row>
    <row r="1118" spans="11:23">
      <c r="K1118" s="51">
        <v>111.6</v>
      </c>
      <c r="L1118" s="22">
        <f t="shared" si="141"/>
        <v>4.4049130775017895</v>
      </c>
      <c r="M1118" s="22">
        <f t="shared" si="148"/>
        <v>3.9267044882954849E-2</v>
      </c>
      <c r="Q1118" s="55">
        <f t="shared" si="142"/>
        <v>0.10821639587514946</v>
      </c>
      <c r="R1118" s="49">
        <f t="shared" si="143"/>
        <v>3.1736101022606089</v>
      </c>
      <c r="S1118" s="52">
        <f>IF(K1118=0,C1146,(1/$C$59)*LN(1+$C$59/$C$58/(RodR+ABS(Calculations!K1118-RodR))))</f>
        <v>3.4098831421687667E-2</v>
      </c>
      <c r="T1118" s="53">
        <f t="shared" si="144"/>
        <v>3.4888030160588779E-2</v>
      </c>
      <c r="U1118" s="49">
        <f t="shared" si="145"/>
        <v>46.5</v>
      </c>
      <c r="V1118" s="49">
        <f t="shared" si="146"/>
        <v>1.0101994803367265</v>
      </c>
      <c r="W1118" s="49">
        <f t="shared" si="147"/>
        <v>1.0101994803367265</v>
      </c>
    </row>
    <row r="1119" spans="11:23">
      <c r="K1119" s="51">
        <v>111.7</v>
      </c>
      <c r="L1119" s="22">
        <f t="shared" si="141"/>
        <v>4.4010245061520674</v>
      </c>
      <c r="M1119" s="22">
        <f t="shared" si="148"/>
        <v>3.919743398724318E-2</v>
      </c>
      <c r="Q1119" s="55">
        <f t="shared" si="142"/>
        <v>0.10812086455156451</v>
      </c>
      <c r="R1119" s="49">
        <f t="shared" si="143"/>
        <v>3.1736101022606089</v>
      </c>
      <c r="S1119" s="52">
        <f>IF(K1119=0,C1147,(1/$C$59)*LN(1+$C$59/$C$58/(RodR+ABS(Calculations!K1119-RodR))))</f>
        <v>3.4068729638385142E-2</v>
      </c>
      <c r="T1119" s="53">
        <f t="shared" si="144"/>
        <v>3.4856520787166265E-2</v>
      </c>
      <c r="U1119" s="49">
        <f t="shared" si="145"/>
        <v>46.541666666666671</v>
      </c>
      <c r="V1119" s="49">
        <f t="shared" si="146"/>
        <v>1.0101994803367265</v>
      </c>
      <c r="W1119" s="49">
        <f t="shared" si="147"/>
        <v>1.0101994803367265</v>
      </c>
    </row>
    <row r="1120" spans="11:23">
      <c r="K1120" s="51">
        <v>111.8</v>
      </c>
      <c r="L1120" s="22">
        <f t="shared" si="141"/>
        <v>4.3971427947083592</v>
      </c>
      <c r="M1120" s="22">
        <f t="shared" si="148"/>
        <v>3.9128008045823393E-2</v>
      </c>
      <c r="Q1120" s="55">
        <f t="shared" si="142"/>
        <v>0.10802550175668647</v>
      </c>
      <c r="R1120" s="49">
        <f t="shared" si="143"/>
        <v>3.1736101022606089</v>
      </c>
      <c r="S1120" s="52">
        <f>IF(K1120=0,C1148,(1/$C$59)*LN(1+$C$59/$C$58/(RodR+ABS(Calculations!K1120-RodR))))</f>
        <v>3.4038680958236908E-2</v>
      </c>
      <c r="T1120" s="53">
        <f t="shared" si="144"/>
        <v>3.4825068279674139E-2</v>
      </c>
      <c r="U1120" s="49">
        <f t="shared" si="145"/>
        <v>46.583333333333336</v>
      </c>
      <c r="V1120" s="49">
        <f t="shared" si="146"/>
        <v>1.0101994803367265</v>
      </c>
      <c r="W1120" s="49">
        <f t="shared" si="147"/>
        <v>1.0101994803367265</v>
      </c>
    </row>
    <row r="1121" spans="11:23">
      <c r="K1121" s="51">
        <v>111.9</v>
      </c>
      <c r="L1121" s="22">
        <f t="shared" si="141"/>
        <v>4.3932679250329398</v>
      </c>
      <c r="M1121" s="22">
        <f t="shared" si="148"/>
        <v>3.9058766403925915E-2</v>
      </c>
      <c r="Q1121" s="55">
        <f t="shared" si="142"/>
        <v>0.10793030704492214</v>
      </c>
      <c r="R1121" s="49">
        <f t="shared" si="143"/>
        <v>3.1736101022606089</v>
      </c>
      <c r="S1121" s="52">
        <f>IF(K1121=0,C1149,(1/$C$59)*LN(1+$C$59/$C$58/(RodR+ABS(Calculations!K1121-RodR))))</f>
        <v>3.400868524083718E-2</v>
      </c>
      <c r="T1121" s="53">
        <f t="shared" si="144"/>
        <v>3.4793672484305503E-2</v>
      </c>
      <c r="U1121" s="49">
        <f t="shared" si="145"/>
        <v>46.625000000000007</v>
      </c>
      <c r="V1121" s="49">
        <f t="shared" si="146"/>
        <v>1.0101994803367265</v>
      </c>
      <c r="W1121" s="49">
        <f t="shared" si="147"/>
        <v>1.0101994803367265</v>
      </c>
    </row>
    <row r="1122" spans="11:23">
      <c r="K1122" s="51">
        <v>112</v>
      </c>
      <c r="L1122" s="22">
        <f t="shared" si="141"/>
        <v>4.3893998790519726</v>
      </c>
      <c r="M1122" s="22">
        <f t="shared" si="148"/>
        <v>3.8989708409822299E-2</v>
      </c>
      <c r="Q1122" s="55">
        <f t="shared" si="142"/>
        <v>0.10783527997224786</v>
      </c>
      <c r="R1122" s="49">
        <f t="shared" si="143"/>
        <v>3.1736101022606089</v>
      </c>
      <c r="S1122" s="52">
        <f>IF(K1122=0,C1150,(1/$C$59)*LN(1+$C$59/$C$58/(RodR+ABS(Calculations!K1122-RodR))))</f>
        <v>3.3978742346274737E-2</v>
      </c>
      <c r="T1122" s="53">
        <f t="shared" si="144"/>
        <v>3.4762333247808079E-2</v>
      </c>
      <c r="U1122" s="49">
        <f t="shared" si="145"/>
        <v>46.666666666666671</v>
      </c>
      <c r="V1122" s="49">
        <f t="shared" si="146"/>
        <v>1.0101994803367265</v>
      </c>
      <c r="W1122" s="49">
        <f t="shared" si="147"/>
        <v>1.0101994803367265</v>
      </c>
    </row>
    <row r="1123" spans="11:23">
      <c r="K1123" s="51">
        <v>112.1</v>
      </c>
      <c r="L1123" s="22">
        <f t="shared" si="141"/>
        <v>4.3855386387551825</v>
      </c>
      <c r="M1123" s="22">
        <f t="shared" si="148"/>
        <v>3.8920833414563205E-2</v>
      </c>
      <c r="Q1123" s="55">
        <f t="shared" si="142"/>
        <v>0.10774042009620155</v>
      </c>
      <c r="R1123" s="49">
        <f t="shared" si="143"/>
        <v>3.1736101022606089</v>
      </c>
      <c r="S1123" s="52">
        <f>IF(K1123=0,C1151,(1/$C$59)*LN(1+$C$59/$C$58/(RodR+ABS(Calculations!K1123-RodR))))</f>
        <v>3.3948852135130422E-2</v>
      </c>
      <c r="T1123" s="53">
        <f t="shared" si="144"/>
        <v>3.4731050417480987E-2</v>
      </c>
      <c r="U1123" s="49">
        <f t="shared" si="145"/>
        <v>46.708333333333336</v>
      </c>
      <c r="V1123" s="49">
        <f t="shared" si="146"/>
        <v>1.0101994803367265</v>
      </c>
      <c r="W1123" s="49">
        <f t="shared" si="147"/>
        <v>1.0101994803367265</v>
      </c>
    </row>
    <row r="1124" spans="11:23">
      <c r="K1124" s="51">
        <v>112.2</v>
      </c>
      <c r="L1124" s="22">
        <f t="shared" si="141"/>
        <v>4.3816841861956792</v>
      </c>
      <c r="M1124" s="22">
        <f t="shared" si="148"/>
        <v>3.8852140772103638E-2</v>
      </c>
      <c r="Q1124" s="55">
        <f t="shared" si="142"/>
        <v>0.10764572697587833</v>
      </c>
      <c r="R1124" s="49">
        <f t="shared" si="143"/>
        <v>3.1736101022606089</v>
      </c>
      <c r="S1124" s="52">
        <f>IF(K1124=0,C1152,(1/$C$59)*LN(1+$C$59/$C$58/(RodR+ABS(Calculations!K1124-RodR))))</f>
        <v>3.3919014468475728E-2</v>
      </c>
      <c r="T1124" s="53">
        <f t="shared" si="144"/>
        <v>3.4699823841172442E-2</v>
      </c>
      <c r="U1124" s="49">
        <f t="shared" si="145"/>
        <v>46.75</v>
      </c>
      <c r="V1124" s="49">
        <f t="shared" si="146"/>
        <v>1.0101994803367265</v>
      </c>
      <c r="W1124" s="49">
        <f t="shared" si="147"/>
        <v>1.0101994803367265</v>
      </c>
    </row>
    <row r="1125" spans="11:23">
      <c r="K1125" s="51">
        <v>112.3</v>
      </c>
      <c r="L1125" s="22">
        <f t="shared" si="141"/>
        <v>4.3778365034895943</v>
      </c>
      <c r="M1125" s="22">
        <f t="shared" si="148"/>
        <v>3.878362983924788E-2</v>
      </c>
      <c r="Q1125" s="55">
        <f t="shared" si="142"/>
        <v>0.10755120017192156</v>
      </c>
      <c r="R1125" s="49">
        <f t="shared" si="143"/>
        <v>3.1736101022606089</v>
      </c>
      <c r="S1125" s="52">
        <f>IF(K1125=0,C1153,(1/$C$59)*LN(1+$C$59/$C$58/(RodR+ABS(Calculations!K1125-RodR))))</f>
        <v>3.3889229207870013E-2</v>
      </c>
      <c r="T1125" s="53">
        <f t="shared" si="144"/>
        <v>3.4668653367278292E-2</v>
      </c>
      <c r="U1125" s="49">
        <f t="shared" si="145"/>
        <v>46.791666666666664</v>
      </c>
      <c r="V1125" s="49">
        <f t="shared" si="146"/>
        <v>1.0101994803367265</v>
      </c>
      <c r="W1125" s="49">
        <f t="shared" si="147"/>
        <v>1.0101994803367265</v>
      </c>
    </row>
    <row r="1126" spans="11:23">
      <c r="K1126" s="51">
        <v>112.4</v>
      </c>
      <c r="L1126" s="22">
        <f t="shared" si="141"/>
        <v>4.3739955728158639</v>
      </c>
      <c r="M1126" s="22">
        <f t="shared" si="148"/>
        <v>3.871529997556955E-2</v>
      </c>
      <c r="Q1126" s="55">
        <f t="shared" si="142"/>
        <v>0.10745683924651753</v>
      </c>
      <c r="R1126" s="49">
        <f t="shared" si="143"/>
        <v>3.1736101022606089</v>
      </c>
      <c r="S1126" s="52">
        <f>IF(K1126=0,C1154,(1/$C$59)*LN(1+$C$59/$C$58/(RodR+ABS(Calculations!K1126-RodR))))</f>
        <v>3.3859496215358796E-2</v>
      </c>
      <c r="T1126" s="53">
        <f t="shared" si="144"/>
        <v>3.4637538844737234E-2</v>
      </c>
      <c r="U1126" s="49">
        <f t="shared" si="145"/>
        <v>46.833333333333336</v>
      </c>
      <c r="V1126" s="49">
        <f t="shared" si="146"/>
        <v>1.0101994803367265</v>
      </c>
      <c r="W1126" s="49">
        <f t="shared" si="147"/>
        <v>1.0101994803367265</v>
      </c>
    </row>
    <row r="1127" spans="11:23">
      <c r="K1127" s="51">
        <v>112.5</v>
      </c>
      <c r="L1127" s="22">
        <f t="shared" si="141"/>
        <v>4.3701613764159077</v>
      </c>
      <c r="M1127" s="22">
        <f t="shared" si="148"/>
        <v>3.8647150543560826E-2</v>
      </c>
      <c r="Q1127" s="55">
        <f t="shared" si="142"/>
        <v>0.10736264376338757</v>
      </c>
      <c r="R1127" s="49">
        <f t="shared" si="143"/>
        <v>3.1736101022606089</v>
      </c>
      <c r="S1127" s="52">
        <f>IF(K1127=0,C1155,(1/$C$59)*LN(1+$C$59/$C$58/(RodR+ABS(Calculations!K1127-RodR))))</f>
        <v>3.38298153534713E-2</v>
      </c>
      <c r="T1127" s="53">
        <f t="shared" si="144"/>
        <v>3.4606480123030511E-2</v>
      </c>
      <c r="U1127" s="49">
        <f t="shared" si="145"/>
        <v>46.875</v>
      </c>
      <c r="V1127" s="49">
        <f t="shared" si="146"/>
        <v>1.0101994803367265</v>
      </c>
      <c r="W1127" s="49">
        <f t="shared" si="147"/>
        <v>1.0101994803367265</v>
      </c>
    </row>
    <row r="1128" spans="11:23">
      <c r="K1128" s="51">
        <v>112.6</v>
      </c>
      <c r="L1128" s="22">
        <f t="shared" si="141"/>
        <v>4.3663338965933338</v>
      </c>
      <c r="M1128" s="22">
        <f t="shared" si="148"/>
        <v>3.857918090845569E-2</v>
      </c>
      <c r="Q1128" s="55">
        <f t="shared" si="142"/>
        <v>0.10726861328778085</v>
      </c>
      <c r="R1128" s="49">
        <f t="shared" si="143"/>
        <v>3.1736101022606089</v>
      </c>
      <c r="S1128" s="52">
        <f>IF(K1128=0,C1156,(1/$C$59)*LN(1+$C$59/$C$58/(RodR+ABS(Calculations!K1128-RodR))))</f>
        <v>3.380018648521816E-2</v>
      </c>
      <c r="T1128" s="53">
        <f t="shared" si="144"/>
        <v>3.4575477052179338E-2</v>
      </c>
      <c r="U1128" s="49">
        <f t="shared" si="145"/>
        <v>46.916666666666664</v>
      </c>
      <c r="V1128" s="49">
        <f t="shared" si="146"/>
        <v>1.0101994803367265</v>
      </c>
      <c r="W1128" s="49">
        <f t="shared" si="147"/>
        <v>1.0101994803367265</v>
      </c>
    </row>
    <row r="1129" spans="11:23">
      <c r="K1129" s="51">
        <v>112.7</v>
      </c>
      <c r="L1129" s="22">
        <f t="shared" si="141"/>
        <v>4.3625131157137602</v>
      </c>
      <c r="M1129" s="22">
        <f t="shared" si="148"/>
        <v>3.8511390438307203E-2</v>
      </c>
      <c r="Q1129" s="55">
        <f t="shared" si="142"/>
        <v>0.10717474738646988</v>
      </c>
      <c r="R1129" s="49">
        <f t="shared" si="143"/>
        <v>3.1736101022606089</v>
      </c>
      <c r="S1129" s="52">
        <f>IF(K1129=0,C1157,(1/$C$59)*LN(1+$C$59/$C$58/(RodR+ABS(Calculations!K1129-RodR))))</f>
        <v>3.377060947409001E-2</v>
      </c>
      <c r="T1129" s="53">
        <f t="shared" si="144"/>
        <v>3.4544529482741483E-2</v>
      </c>
      <c r="U1129" s="49">
        <f t="shared" si="145"/>
        <v>46.958333333333336</v>
      </c>
      <c r="V1129" s="49">
        <f t="shared" si="146"/>
        <v>1.0101994803367265</v>
      </c>
      <c r="W1129" s="49">
        <f t="shared" si="147"/>
        <v>1.0101994803367265</v>
      </c>
    </row>
    <row r="1130" spans="11:23">
      <c r="K1130" s="51">
        <v>112.8</v>
      </c>
      <c r="L1130" s="22">
        <f t="shared" si="141"/>
        <v>4.358699016204417</v>
      </c>
      <c r="M1130" s="22">
        <f t="shared" si="148"/>
        <v>3.8443778503942205E-2</v>
      </c>
      <c r="Q1130" s="55">
        <f t="shared" si="142"/>
        <v>0.10708104562774087</v>
      </c>
      <c r="R1130" s="49">
        <f t="shared" si="143"/>
        <v>3.1736101022606089</v>
      </c>
      <c r="S1130" s="52">
        <f>IF(K1130=0,C1158,(1/$C$59)*LN(1+$C$59/$C$58/(RodR+ABS(Calculations!K1130-RodR))))</f>
        <v>3.3741084184054457E-2</v>
      </c>
      <c r="T1130" s="53">
        <f t="shared" si="144"/>
        <v>3.4513637265809152E-2</v>
      </c>
      <c r="U1130" s="49">
        <f t="shared" si="145"/>
        <v>47</v>
      </c>
      <c r="V1130" s="49">
        <f t="shared" si="146"/>
        <v>1.0101994803367265</v>
      </c>
      <c r="W1130" s="49">
        <f t="shared" si="147"/>
        <v>1.0101994803367265</v>
      </c>
    </row>
    <row r="1131" spans="11:23">
      <c r="K1131" s="51">
        <v>112.9</v>
      </c>
      <c r="L1131" s="22">
        <f t="shared" si="141"/>
        <v>4.3548915805540664</v>
      </c>
      <c r="M1131" s="22">
        <f t="shared" si="148"/>
        <v>3.8376344478873392E-2</v>
      </c>
      <c r="Q1131" s="55">
        <f t="shared" si="142"/>
        <v>0.10698750758139171</v>
      </c>
      <c r="R1131" s="49">
        <f t="shared" si="143"/>
        <v>3.1736101022606089</v>
      </c>
      <c r="S1131" s="52">
        <f>IF(K1131=0,C1159,(1/$C$59)*LN(1+$C$59/$C$58/(RodR+ABS(Calculations!K1131-RodR))))</f>
        <v>3.3711610479555426E-2</v>
      </c>
      <c r="T1131" s="53">
        <f t="shared" si="144"/>
        <v>3.4482800253007088E-2</v>
      </c>
      <c r="U1131" s="49">
        <f t="shared" si="145"/>
        <v>47.041666666666671</v>
      </c>
      <c r="V1131" s="49">
        <f t="shared" si="146"/>
        <v>1.0101994803367265</v>
      </c>
      <c r="W1131" s="49">
        <f t="shared" si="147"/>
        <v>1.0101994803367265</v>
      </c>
    </row>
    <row r="1132" spans="11:23">
      <c r="K1132" s="51">
        <v>113</v>
      </c>
      <c r="L1132" s="22">
        <f t="shared" si="141"/>
        <v>4.3510907913124752</v>
      </c>
      <c r="M1132" s="22">
        <f t="shared" si="148"/>
        <v>3.8309087739497372E-2</v>
      </c>
      <c r="Q1132" s="55">
        <f t="shared" si="142"/>
        <v>0.1068941328187189</v>
      </c>
      <c r="R1132" s="49">
        <f t="shared" si="143"/>
        <v>3.1736101022606089</v>
      </c>
      <c r="S1132" s="52">
        <f>IF(K1132=0,C1160,(1/$C$59)*LN(1+$C$59/$C$58/(RodR+ABS(Calculations!K1132-RodR))))</f>
        <v>3.3682188225509065E-2</v>
      </c>
      <c r="T1132" s="53">
        <f t="shared" si="144"/>
        <v>3.4452018296489167E-2</v>
      </c>
      <c r="U1132" s="49">
        <f t="shared" si="145"/>
        <v>47.083333333333336</v>
      </c>
      <c r="V1132" s="49">
        <f t="shared" si="146"/>
        <v>1.0101994803367265</v>
      </c>
      <c r="W1132" s="49">
        <f t="shared" si="147"/>
        <v>1.0101994803367265</v>
      </c>
    </row>
    <row r="1133" spans="11:23">
      <c r="K1133" s="51">
        <v>113.1</v>
      </c>
      <c r="L1133" s="22">
        <f t="shared" si="141"/>
        <v>4.3472966310903907</v>
      </c>
      <c r="M1133" s="22">
        <f t="shared" si="148"/>
        <v>3.8242007664791799E-2</v>
      </c>
      <c r="Q1133" s="55">
        <f t="shared" si="142"/>
        <v>0.10680092091251718</v>
      </c>
      <c r="R1133" s="49">
        <f t="shared" si="143"/>
        <v>3.1736101022606089</v>
      </c>
      <c r="S1133" s="52">
        <f>IF(K1133=0,C1161,(1/$C$59)*LN(1+$C$59/$C$58/(RodR+ABS(Calculations!K1133-RodR))))</f>
        <v>3.3652817287303606E-2</v>
      </c>
      <c r="T1133" s="53">
        <f t="shared" si="144"/>
        <v>3.4421291248937828E-2</v>
      </c>
      <c r="U1133" s="49">
        <f t="shared" si="145"/>
        <v>47.125</v>
      </c>
      <c r="V1133" s="49">
        <f t="shared" si="146"/>
        <v>1.0101994803367265</v>
      </c>
      <c r="W1133" s="49">
        <f t="shared" si="147"/>
        <v>1.0101994803367265</v>
      </c>
    </row>
    <row r="1134" spans="11:23">
      <c r="K1134" s="51">
        <v>113.2</v>
      </c>
      <c r="L1134" s="22">
        <f t="shared" si="141"/>
        <v>4.3435090825590956</v>
      </c>
      <c r="M1134" s="22">
        <f t="shared" si="148"/>
        <v>3.8175103636583607E-2</v>
      </c>
      <c r="Q1134" s="55">
        <f t="shared" si="142"/>
        <v>0.10670787143706841</v>
      </c>
      <c r="R1134" s="49">
        <f t="shared" si="143"/>
        <v>3.1736101022606089</v>
      </c>
      <c r="S1134" s="52">
        <f>IF(K1134=0,C1162,(1/$C$59)*LN(1+$C$59/$C$58/(RodR+ABS(Calculations!K1134-RodR))))</f>
        <v>3.3623497530795868E-2</v>
      </c>
      <c r="T1134" s="53">
        <f t="shared" si="144"/>
        <v>3.4390618963559973E-2</v>
      </c>
      <c r="U1134" s="49">
        <f t="shared" si="145"/>
        <v>47.166666666666671</v>
      </c>
      <c r="V1134" s="49">
        <f t="shared" si="146"/>
        <v>1.0101994803367265</v>
      </c>
      <c r="W1134" s="49">
        <f t="shared" si="147"/>
        <v>1.0101994803367265</v>
      </c>
    </row>
    <row r="1135" spans="11:23">
      <c r="K1135" s="51">
        <v>113.3</v>
      </c>
      <c r="L1135" s="22">
        <f t="shared" si="141"/>
        <v>4.3397281284503384</v>
      </c>
      <c r="M1135" s="22">
        <f t="shared" si="148"/>
        <v>3.8108375039255904E-2</v>
      </c>
      <c r="Q1135" s="55">
        <f t="shared" si="142"/>
        <v>0.10661498396813994</v>
      </c>
      <c r="R1135" s="49">
        <f t="shared" si="143"/>
        <v>3.1736101022606089</v>
      </c>
      <c r="S1135" s="52">
        <f>IF(K1135=0,C1163,(1/$C$59)*LN(1+$C$59/$C$58/(RodR+ABS(Calculations!K1135-RodR))))</f>
        <v>3.3594228822310758E-2</v>
      </c>
      <c r="T1135" s="53">
        <f t="shared" si="144"/>
        <v>3.4360001294085334E-2</v>
      </c>
      <c r="U1135" s="49">
        <f t="shared" si="145"/>
        <v>47.208333333333336</v>
      </c>
      <c r="V1135" s="49">
        <f t="shared" si="146"/>
        <v>1.0101994803367265</v>
      </c>
      <c r="W1135" s="49">
        <f t="shared" si="147"/>
        <v>1.0101994803367265</v>
      </c>
    </row>
    <row r="1136" spans="11:23">
      <c r="K1136" s="51">
        <v>113.4</v>
      </c>
      <c r="L1136" s="22">
        <f t="shared" si="141"/>
        <v>4.33595375155579</v>
      </c>
      <c r="M1136" s="22">
        <f t="shared" si="148"/>
        <v>3.8041821260073938E-2</v>
      </c>
      <c r="Q1136" s="55">
        <f t="shared" si="142"/>
        <v>0.10652225808297125</v>
      </c>
      <c r="R1136" s="49">
        <f t="shared" si="143"/>
        <v>3.1736101022606089</v>
      </c>
      <c r="S1136" s="52">
        <f>IF(K1136=0,C1164,(1/$C$59)*LN(1+$C$59/$C$58/(RodR+ABS(Calculations!K1136-RodR))))</f>
        <v>3.3565011028637036E-2</v>
      </c>
      <c r="T1136" s="53">
        <f t="shared" si="144"/>
        <v>3.4329438094764318E-2</v>
      </c>
      <c r="U1136" s="49">
        <f t="shared" si="145"/>
        <v>47.250000000000007</v>
      </c>
      <c r="V1136" s="49">
        <f t="shared" si="146"/>
        <v>1.0101994803367265</v>
      </c>
      <c r="W1136" s="49">
        <f t="shared" si="147"/>
        <v>1.0101994803367265</v>
      </c>
    </row>
    <row r="1137" spans="11:23">
      <c r="K1137" s="51">
        <v>113.5</v>
      </c>
      <c r="L1137" s="22">
        <f t="shared" si="141"/>
        <v>4.3321859347271143</v>
      </c>
      <c r="M1137" s="22">
        <f t="shared" si="148"/>
        <v>3.797544168879341E-2</v>
      </c>
      <c r="Q1137" s="55">
        <f t="shared" si="142"/>
        <v>0.10642969336027569</v>
      </c>
      <c r="R1137" s="49">
        <f t="shared" si="143"/>
        <v>3.1736101022606089</v>
      </c>
      <c r="S1137" s="52">
        <f>IF(K1137=0,C1165,(1/$C$59)*LN(1+$C$59/$C$58/(RodR+ABS(Calculations!K1137-RodR))))</f>
        <v>3.3535844017027881E-2</v>
      </c>
      <c r="T1137" s="53">
        <f t="shared" si="144"/>
        <v>3.4298929220365315E-2</v>
      </c>
      <c r="U1137" s="49">
        <f t="shared" si="145"/>
        <v>47.291666666666671</v>
      </c>
      <c r="V1137" s="49">
        <f t="shared" si="146"/>
        <v>1.0101994803367265</v>
      </c>
      <c r="W1137" s="49">
        <f t="shared" si="147"/>
        <v>1.0101994803367265</v>
      </c>
    </row>
    <row r="1138" spans="11:23">
      <c r="K1138" s="51">
        <v>113.6</v>
      </c>
      <c r="L1138" s="22">
        <f t="shared" si="141"/>
        <v>4.3284246608754122</v>
      </c>
      <c r="M1138" s="22">
        <f t="shared" si="148"/>
        <v>3.7909235717921597E-2</v>
      </c>
      <c r="Q1138" s="55">
        <f t="shared" si="142"/>
        <v>0.10633728938022678</v>
      </c>
      <c r="R1138" s="49">
        <f t="shared" si="143"/>
        <v>3.1736101022606089</v>
      </c>
      <c r="S1138" s="52">
        <f>IF(K1138=0,C1166,(1/$C$59)*LN(1+$C$59/$C$58/(RodR+ABS(Calculations!K1138-RodR))))</f>
        <v>3.3506727655196578E-2</v>
      </c>
      <c r="T1138" s="53">
        <f t="shared" si="144"/>
        <v>3.426847452617296E-2</v>
      </c>
      <c r="U1138" s="49">
        <f t="shared" si="145"/>
        <v>47.333333333333336</v>
      </c>
      <c r="V1138" s="49">
        <f t="shared" si="146"/>
        <v>1.0101994803367265</v>
      </c>
      <c r="W1138" s="49">
        <f t="shared" si="147"/>
        <v>1.0101994803367265</v>
      </c>
    </row>
    <row r="1139" spans="11:23">
      <c r="K1139" s="51">
        <v>113.7</v>
      </c>
      <c r="L1139" s="22">
        <f t="shared" si="141"/>
        <v>4.3246699129711406</v>
      </c>
      <c r="M1139" s="22">
        <f t="shared" si="148"/>
        <v>3.7843202742619653E-2</v>
      </c>
      <c r="Q1139" s="55">
        <f t="shared" si="142"/>
        <v>0.10624504572445628</v>
      </c>
      <c r="R1139" s="49">
        <f t="shared" si="143"/>
        <v>3.1736101022606089</v>
      </c>
      <c r="S1139" s="52">
        <f>IF(K1139=0,C1167,(1/$C$59)*LN(1+$C$59/$C$58/(RodR+ABS(Calculations!K1139-RodR))))</f>
        <v>3.3477661811315881E-2</v>
      </c>
      <c r="T1139" s="53">
        <f t="shared" si="144"/>
        <v>3.4238073867984331E-2</v>
      </c>
      <c r="U1139" s="49">
        <f t="shared" si="145"/>
        <v>47.375</v>
      </c>
      <c r="V1139" s="49">
        <f t="shared" si="146"/>
        <v>1.0101994803367265</v>
      </c>
      <c r="W1139" s="49">
        <f t="shared" si="147"/>
        <v>1.0101994803367265</v>
      </c>
    </row>
    <row r="1140" spans="11:23">
      <c r="K1140" s="51">
        <v>113.8</v>
      </c>
      <c r="L1140" s="22">
        <f t="shared" si="141"/>
        <v>4.3209216740438112</v>
      </c>
      <c r="M1140" s="22">
        <f t="shared" si="148"/>
        <v>3.7777342160605798E-2</v>
      </c>
      <c r="Q1140" s="55">
        <f t="shared" si="142"/>
        <v>0.10615296197604675</v>
      </c>
      <c r="R1140" s="49">
        <f t="shared" si="143"/>
        <v>3.1736101022606089</v>
      </c>
      <c r="S1140" s="52">
        <f>IF(K1140=0,C1168,(1/$C$59)*LN(1+$C$59/$C$58/(RodR+ABS(Calculations!K1140-RodR))))</f>
        <v>3.3448646354015711E-2</v>
      </c>
      <c r="T1140" s="53">
        <f t="shared" si="144"/>
        <v>3.4207727102109002E-2</v>
      </c>
      <c r="U1140" s="49">
        <f t="shared" si="145"/>
        <v>47.416666666666664</v>
      </c>
      <c r="V1140" s="49">
        <f t="shared" si="146"/>
        <v>1.0101994803367265</v>
      </c>
      <c r="W1140" s="49">
        <f t="shared" si="147"/>
        <v>1.0101994803367265</v>
      </c>
    </row>
    <row r="1141" spans="11:23">
      <c r="K1141" s="51">
        <v>113.9</v>
      </c>
      <c r="L1141" s="22">
        <f t="shared" si="141"/>
        <v>4.317179927181777</v>
      </c>
      <c r="M1141" s="22">
        <f t="shared" si="148"/>
        <v>3.7711653372289433E-2</v>
      </c>
      <c r="Q1141" s="55">
        <f t="shared" si="142"/>
        <v>0.10606103771952632</v>
      </c>
      <c r="R1141" s="49">
        <f t="shared" si="143"/>
        <v>3.1736101022606089</v>
      </c>
      <c r="S1141" s="52">
        <f>IF(K1141=0,C1169,(1/$C$59)*LN(1+$C$59/$C$58/(RodR+ABS(Calculations!K1141-RodR))))</f>
        <v>3.3419681152381475E-2</v>
      </c>
      <c r="T1141" s="53">
        <f t="shared" si="144"/>
        <v>3.4177434085365235E-2</v>
      </c>
      <c r="U1141" s="49">
        <f t="shared" si="145"/>
        <v>47.458333333333336</v>
      </c>
      <c r="V1141" s="49">
        <f t="shared" si="146"/>
        <v>1.0101994803367265</v>
      </c>
      <c r="W1141" s="49">
        <f t="shared" si="147"/>
        <v>1.0101994803367265</v>
      </c>
    </row>
    <row r="1142" spans="11:23">
      <c r="K1142" s="51">
        <v>114</v>
      </c>
      <c r="L1142" s="22">
        <f t="shared" si="141"/>
        <v>4.3134446555318062</v>
      </c>
      <c r="M1142" s="22">
        <f t="shared" si="148"/>
        <v>3.7646135780668999E-2</v>
      </c>
      <c r="Q1142" s="55">
        <f t="shared" si="142"/>
        <v>0.10596927254085819</v>
      </c>
      <c r="R1142" s="49">
        <f t="shared" si="143"/>
        <v>3.1736101022606089</v>
      </c>
      <c r="S1142" s="52">
        <f>IF(K1142=0,C1170,(1/$C$59)*LN(1+$C$59/$C$58/(RodR+ABS(Calculations!K1142-RodR))))</f>
        <v>3.3390766075950769E-2</v>
      </c>
      <c r="T1142" s="53">
        <f t="shared" si="144"/>
        <v>3.4147194675078069E-2</v>
      </c>
      <c r="U1142" s="49">
        <f t="shared" si="145"/>
        <v>47.5</v>
      </c>
      <c r="V1142" s="49">
        <f t="shared" si="146"/>
        <v>1.0101994803367265</v>
      </c>
      <c r="W1142" s="49">
        <f t="shared" si="147"/>
        <v>1.0101994803367265</v>
      </c>
    </row>
    <row r="1143" spans="11:23">
      <c r="K1143" s="51">
        <v>114.1</v>
      </c>
      <c r="L1143" s="22">
        <f t="shared" si="141"/>
        <v>4.3097158422990569</v>
      </c>
      <c r="M1143" s="22">
        <f t="shared" si="148"/>
        <v>3.7580788791333752E-2</v>
      </c>
      <c r="Q1143" s="55">
        <f t="shared" si="142"/>
        <v>0.10587766602744011</v>
      </c>
      <c r="R1143" s="49">
        <f t="shared" si="143"/>
        <v>3.1736101022606089</v>
      </c>
      <c r="S1143" s="52">
        <f>IF(K1143=0,C1171,(1/$C$59)*LN(1+$C$59/$C$58/(RodR+ABS(Calculations!K1143-RodR))))</f>
        <v>3.3361900994713214E-2</v>
      </c>
      <c r="T1143" s="53">
        <f t="shared" si="144"/>
        <v>3.4117008729076762E-2</v>
      </c>
      <c r="U1143" s="49">
        <f t="shared" si="145"/>
        <v>47.541666666666664</v>
      </c>
      <c r="V1143" s="49">
        <f t="shared" si="146"/>
        <v>1.0101994803367265</v>
      </c>
      <c r="W1143" s="49">
        <f t="shared" si="147"/>
        <v>1.0101994803367265</v>
      </c>
    </row>
    <row r="1144" spans="11:23">
      <c r="K1144" s="51">
        <v>114.2</v>
      </c>
      <c r="L1144" s="22">
        <f t="shared" si="141"/>
        <v>4.3059934707466949</v>
      </c>
      <c r="M1144" s="22">
        <f t="shared" si="148"/>
        <v>3.7515611812400707E-2</v>
      </c>
      <c r="Q1144" s="55">
        <f t="shared" si="142"/>
        <v>0.10578621776809483</v>
      </c>
      <c r="R1144" s="49">
        <f t="shared" si="143"/>
        <v>3.1736101022606089</v>
      </c>
      <c r="S1144" s="52">
        <f>IF(K1144=0,C1172,(1/$C$59)*LN(1+$C$59/$C$58/(RodR+ABS(Calculations!K1144-RodR))))</f>
        <v>3.3333085779107444E-2</v>
      </c>
      <c r="T1144" s="53">
        <f t="shared" si="144"/>
        <v>3.4086876105693401E-2</v>
      </c>
      <c r="U1144" s="49">
        <f t="shared" si="145"/>
        <v>47.583333333333336</v>
      </c>
      <c r="V1144" s="49">
        <f t="shared" si="146"/>
        <v>1.0101994803367265</v>
      </c>
      <c r="W1144" s="49">
        <f t="shared" si="147"/>
        <v>1.0101994803367265</v>
      </c>
    </row>
    <row r="1145" spans="11:23">
      <c r="K1145" s="51">
        <v>114.3</v>
      </c>
      <c r="L1145" s="22">
        <f t="shared" si="141"/>
        <v>4.3022775241956603</v>
      </c>
      <c r="M1145" s="22">
        <f t="shared" si="148"/>
        <v>3.7450604254678055E-2</v>
      </c>
      <c r="Q1145" s="55">
        <f t="shared" si="142"/>
        <v>0.10569492735306452</v>
      </c>
      <c r="R1145" s="49">
        <f t="shared" si="143"/>
        <v>3.1736101022606089</v>
      </c>
      <c r="S1145" s="52">
        <f>IF(K1145=0,C1173,(1/$C$59)*LN(1+$C$59/$C$58/(RodR+ABS(Calculations!K1145-RodR))))</f>
        <v>3.3304320300019362E-2</v>
      </c>
      <c r="T1145" s="53">
        <f t="shared" si="144"/>
        <v>3.4056796663759679E-2</v>
      </c>
      <c r="U1145" s="49">
        <f t="shared" si="145"/>
        <v>47.625</v>
      </c>
      <c r="V1145" s="49">
        <f t="shared" si="146"/>
        <v>1.0101994803367265</v>
      </c>
      <c r="W1145" s="49">
        <f t="shared" si="147"/>
        <v>1.0101994803367265</v>
      </c>
    </row>
    <row r="1146" spans="11:23">
      <c r="K1146" s="51">
        <v>114.4</v>
      </c>
      <c r="L1146" s="22">
        <f t="shared" si="141"/>
        <v>4.2985679860244232</v>
      </c>
      <c r="M1146" s="22">
        <f t="shared" si="148"/>
        <v>3.7385765531366744E-2</v>
      </c>
      <c r="Q1146" s="55">
        <f t="shared" si="142"/>
        <v>0.10560379437400463</v>
      </c>
      <c r="R1146" s="49">
        <f t="shared" si="143"/>
        <v>3.1736101022606089</v>
      </c>
      <c r="S1146" s="52">
        <f>IF(K1146=0,C1174,(1/$C$59)*LN(1+$C$59/$C$58/(RodR+ABS(Calculations!K1146-RodR))))</f>
        <v>3.3275604428780178E-2</v>
      </c>
      <c r="T1146" s="53">
        <f t="shared" si="144"/>
        <v>3.4026770262605213E-2</v>
      </c>
      <c r="U1146" s="49">
        <f t="shared" si="145"/>
        <v>47.666666666666671</v>
      </c>
      <c r="V1146" s="49">
        <f t="shared" si="146"/>
        <v>1.0101994803367265</v>
      </c>
      <c r="W1146" s="49">
        <f t="shared" si="147"/>
        <v>1.0101994803367265</v>
      </c>
    </row>
    <row r="1147" spans="11:23">
      <c r="K1147" s="51">
        <v>114.5</v>
      </c>
      <c r="L1147" s="22">
        <f t="shared" si="141"/>
        <v>4.2948648396687839</v>
      </c>
      <c r="M1147" s="22">
        <f t="shared" si="148"/>
        <v>3.7321095058330478E-2</v>
      </c>
      <c r="Q1147" s="55">
        <f t="shared" si="142"/>
        <v>0.10551281842397911</v>
      </c>
      <c r="R1147" s="49">
        <f t="shared" si="143"/>
        <v>3.1736101022606089</v>
      </c>
      <c r="S1147" s="52">
        <f>IF(K1147=0,C1175,(1/$C$59)*LN(1+$C$59/$C$58/(RodR+ABS(Calculations!K1147-RodR))))</f>
        <v>3.3246938037164928E-2</v>
      </c>
      <c r="T1147" s="53">
        <f t="shared" si="144"/>
        <v>3.3996796762055741E-2</v>
      </c>
      <c r="U1147" s="49">
        <f t="shared" si="145"/>
        <v>47.708333333333336</v>
      </c>
      <c r="V1147" s="49">
        <f t="shared" si="146"/>
        <v>1.0101994803367265</v>
      </c>
      <c r="W1147" s="49">
        <f t="shared" si="147"/>
        <v>1.0101994803367265</v>
      </c>
    </row>
    <row r="1148" spans="11:23">
      <c r="K1148" s="51">
        <v>114.6</v>
      </c>
      <c r="L1148" s="22">
        <f t="shared" si="141"/>
        <v>4.2911680686215545</v>
      </c>
      <c r="M1148" s="22">
        <f t="shared" si="148"/>
        <v>3.725659225385769E-2</v>
      </c>
      <c r="Q1148" s="55">
        <f t="shared" si="142"/>
        <v>0.10542199909745255</v>
      </c>
      <c r="R1148" s="49">
        <f t="shared" si="143"/>
        <v>3.1736101022606089</v>
      </c>
      <c r="S1148" s="52">
        <f>IF(K1148=0,C1176,(1/$C$59)*LN(1+$C$59/$C$58/(RodR+ABS(Calculations!K1148-RodR))))</f>
        <v>3.3218320997389979E-2</v>
      </c>
      <c r="T1148" s="53">
        <f t="shared" si="144"/>
        <v>3.3966876022430072E-2</v>
      </c>
      <c r="U1148" s="49">
        <f t="shared" si="145"/>
        <v>47.75</v>
      </c>
      <c r="V1148" s="49">
        <f t="shared" si="146"/>
        <v>1.0101994803367265</v>
      </c>
      <c r="W1148" s="49">
        <f t="shared" si="147"/>
        <v>1.0101994803367265</v>
      </c>
    </row>
    <row r="1149" spans="11:23">
      <c r="K1149" s="51">
        <v>114.7</v>
      </c>
      <c r="L1149" s="22">
        <f t="shared" si="141"/>
        <v>4.2874776564323325</v>
      </c>
      <c r="M1149" s="22">
        <f t="shared" si="148"/>
        <v>3.7192256538808088E-2</v>
      </c>
      <c r="Q1149" s="55">
        <f t="shared" si="142"/>
        <v>0.10533133599028455</v>
      </c>
      <c r="R1149" s="49">
        <f t="shared" si="143"/>
        <v>3.1736101022606089</v>
      </c>
      <c r="S1149" s="52">
        <f>IF(K1149=0,C1177,(1/$C$59)*LN(1+$C$59/$C$58/(RodR+ABS(Calculations!K1149-RodR))))</f>
        <v>3.318975318211128E-2</v>
      </c>
      <c r="T1149" s="53">
        <f t="shared" si="144"/>
        <v>3.3937007904538692E-2</v>
      </c>
      <c r="U1149" s="49">
        <f t="shared" si="145"/>
        <v>47.791666666666671</v>
      </c>
      <c r="V1149" s="49">
        <f t="shared" si="146"/>
        <v>1.0101994803367265</v>
      </c>
      <c r="W1149" s="49">
        <f t="shared" si="147"/>
        <v>1.0101994803367265</v>
      </c>
    </row>
    <row r="1150" spans="11:23">
      <c r="K1150" s="51">
        <v>114.8</v>
      </c>
      <c r="L1150" s="22">
        <f t="shared" si="141"/>
        <v>4.2837935867072501</v>
      </c>
      <c r="M1150" s="22">
        <f t="shared" si="148"/>
        <v>3.7128087336561144E-2</v>
      </c>
      <c r="Q1150" s="55">
        <f t="shared" si="142"/>
        <v>0.10524082869972361</v>
      </c>
      <c r="R1150" s="49">
        <f t="shared" si="143"/>
        <v>3.1736101022606089</v>
      </c>
      <c r="S1150" s="52">
        <f>IF(K1150=0,C1178,(1/$C$59)*LN(1+$C$59/$C$58/(RodR+ABS(Calculations!K1150-RodR))))</f>
        <v>3.3161234464422401E-2</v>
      </c>
      <c r="T1150" s="53">
        <f t="shared" si="144"/>
        <v>3.3907192269681009E-2</v>
      </c>
      <c r="U1150" s="49">
        <f t="shared" si="145"/>
        <v>47.833333333333336</v>
      </c>
      <c r="V1150" s="49">
        <f t="shared" si="146"/>
        <v>1.0101994803367265</v>
      </c>
      <c r="W1150" s="49">
        <f t="shared" si="147"/>
        <v>1.0101994803367265</v>
      </c>
    </row>
    <row r="1151" spans="11:23">
      <c r="K1151" s="51">
        <v>114.9</v>
      </c>
      <c r="L1151" s="22">
        <f t="shared" si="141"/>
        <v>4.2801158431088107</v>
      </c>
      <c r="M1151" s="22">
        <f t="shared" si="148"/>
        <v>3.7064084072966352E-2</v>
      </c>
      <c r="Q1151" s="55">
        <f t="shared" si="142"/>
        <v>0.10515047682440312</v>
      </c>
      <c r="R1151" s="49">
        <f t="shared" si="143"/>
        <v>3.1736101022606089</v>
      </c>
      <c r="S1151" s="52">
        <f>IF(K1151=0,C1179,(1/$C$59)*LN(1+$C$59/$C$58/(RodR+ABS(Calculations!K1151-RodR))))</f>
        <v>3.3132764717853307E-2</v>
      </c>
      <c r="T1151" s="53">
        <f t="shared" si="144"/>
        <v>3.3877428979643458E-2</v>
      </c>
      <c r="U1151" s="49">
        <f t="shared" si="145"/>
        <v>47.875000000000007</v>
      </c>
      <c r="V1151" s="49">
        <f t="shared" si="146"/>
        <v>1.0101994803367265</v>
      </c>
      <c r="W1151" s="49">
        <f t="shared" si="147"/>
        <v>1.0101994803367265</v>
      </c>
    </row>
    <row r="1152" spans="11:23">
      <c r="K1152" s="51">
        <v>115</v>
      </c>
      <c r="L1152" s="22">
        <f t="shared" si="141"/>
        <v>4.2764444093555722</v>
      </c>
      <c r="M1152" s="22">
        <f t="shared" si="148"/>
        <v>3.7000246176233986E-2</v>
      </c>
      <c r="Q1152" s="55">
        <f t="shared" si="142"/>
        <v>0.10506027996433359</v>
      </c>
      <c r="R1152" s="49">
        <f t="shared" si="143"/>
        <v>3.1736101022606089</v>
      </c>
      <c r="S1152" s="52">
        <f>IF(K1152=0,C1180,(1/$C$59)*LN(1+$C$59/$C$58/(RodR+ABS(Calculations!K1152-RodR))))</f>
        <v>3.310434381636787E-2</v>
      </c>
      <c r="T1152" s="53">
        <f t="shared" si="144"/>
        <v>3.3847717896696987E-2</v>
      </c>
      <c r="U1152" s="49">
        <f t="shared" si="145"/>
        <v>47.916666666666671</v>
      </c>
      <c r="V1152" s="49">
        <f t="shared" si="146"/>
        <v>1.0101994803367265</v>
      </c>
      <c r="W1152" s="49">
        <f t="shared" si="147"/>
        <v>1.0101994803367265</v>
      </c>
    </row>
    <row r="1153" spans="11:23">
      <c r="K1153" s="51">
        <v>115.1</v>
      </c>
      <c r="L1153" s="22">
        <f t="shared" si="141"/>
        <v>4.2727792692218136</v>
      </c>
      <c r="M1153" s="22">
        <f t="shared" si="148"/>
        <v>3.6936573077243295E-2</v>
      </c>
      <c r="Q1153" s="55">
        <f t="shared" si="142"/>
        <v>0.10497023772089444</v>
      </c>
      <c r="R1153" s="49">
        <f t="shared" si="143"/>
        <v>3.1736101022606089</v>
      </c>
      <c r="S1153" s="52">
        <f>IF(K1153=0,C1181,(1/$C$59)*LN(1+$C$59/$C$58/(RodR+ABS(Calculations!K1153-RodR))))</f>
        <v>3.3075971634361323E-2</v>
      </c>
      <c r="T1153" s="53">
        <f t="shared" si="144"/>
        <v>3.3818058883596742E-2</v>
      </c>
      <c r="U1153" s="49">
        <f t="shared" si="145"/>
        <v>47.958333333333336</v>
      </c>
      <c r="V1153" s="49">
        <f t="shared" si="146"/>
        <v>1.0101994803367265</v>
      </c>
      <c r="W1153" s="49">
        <f t="shared" si="147"/>
        <v>1.0101994803367265</v>
      </c>
    </row>
    <row r="1154" spans="11:23">
      <c r="K1154" s="51">
        <v>115.2</v>
      </c>
      <c r="L1154" s="22">
        <f t="shared" ref="L1154:L1217" si="149">IF(K1154&lt;RodR,EPRValue,Q1154*$C$43)</f>
        <v>4.2691204065375237</v>
      </c>
      <c r="M1154" s="22">
        <f t="shared" si="148"/>
        <v>3.6873064209171247E-2</v>
      </c>
      <c r="Q1154" s="55">
        <f t="shared" si="142"/>
        <v>0.1048803496968337</v>
      </c>
      <c r="R1154" s="49">
        <f t="shared" si="143"/>
        <v>3.1736101022606089</v>
      </c>
      <c r="S1154" s="52">
        <f>IF(K1154=0,C1182,(1/$C$59)*LN(1+$C$59/$C$58/(RodR+ABS(Calculations!K1154-RodR))))</f>
        <v>3.304764804666014E-2</v>
      </c>
      <c r="T1154" s="53">
        <f t="shared" si="144"/>
        <v>3.3788451803577084E-2</v>
      </c>
      <c r="U1154" s="49">
        <f t="shared" si="145"/>
        <v>48</v>
      </c>
      <c r="V1154" s="49">
        <f t="shared" si="146"/>
        <v>1.0101994803367265</v>
      </c>
      <c r="W1154" s="49">
        <f t="shared" si="147"/>
        <v>1.0101994803367265</v>
      </c>
    </row>
    <row r="1155" spans="11:23">
      <c r="K1155" s="51">
        <v>115.3</v>
      </c>
      <c r="L1155" s="22">
        <f t="shared" si="149"/>
        <v>4.2654678051880337</v>
      </c>
      <c r="M1155" s="22">
        <f t="shared" si="148"/>
        <v>3.680971900762664E-2</v>
      </c>
      <c r="Q1155" s="55">
        <f t="shared" si="142"/>
        <v>0.10479061549625904</v>
      </c>
      <c r="R1155" s="49">
        <f t="shared" si="143"/>
        <v>3.1736101022606089</v>
      </c>
      <c r="S1155" s="52">
        <f>IF(K1155=0,C1183,(1/$C$59)*LN(1+$C$59/$C$58/(RodR+ABS(Calculations!K1155-RodR))))</f>
        <v>3.3019372928519211E-2</v>
      </c>
      <c r="T1155" s="53">
        <f t="shared" si="144"/>
        <v>3.3758896520351266E-2</v>
      </c>
      <c r="U1155" s="49">
        <f t="shared" si="145"/>
        <v>48.041666666666664</v>
      </c>
      <c r="V1155" s="49">
        <f t="shared" si="146"/>
        <v>1.0101994803367265</v>
      </c>
      <c r="W1155" s="49">
        <f t="shared" si="147"/>
        <v>1.0101994803367265</v>
      </c>
    </row>
    <row r="1156" spans="11:23">
      <c r="K1156" s="51">
        <v>115.4</v>
      </c>
      <c r="L1156" s="22">
        <f t="shared" si="149"/>
        <v>4.2618214491137021</v>
      </c>
      <c r="M1156" s="22">
        <f t="shared" si="148"/>
        <v>3.6746536910721161E-2</v>
      </c>
      <c r="Q1156" s="55">
        <f t="shared" ref="Q1156:Q1219" si="150">R1156*IF($C$56&lt;$C$55,S1156,T1156)</f>
        <v>0.10470103472462995</v>
      </c>
      <c r="R1156" s="49">
        <f t="shared" ref="R1156:R1219" si="151">$C$70/$C$61*W1156</f>
        <v>3.1736101022606089</v>
      </c>
      <c r="S1156" s="52">
        <f>IF(K1156=0,C1184,(1/$C$59)*LN(1+$C$59/$C$58/(RodR+ABS(Calculations!K1156-RodR))))</f>
        <v>3.2991146155619391E-2</v>
      </c>
      <c r="T1156" s="53">
        <f t="shared" ref="T1156:T1219" si="152">IF((ABS(K1156))&lt;$C$55-$C$56,($C$53/2/PI()/$C$56*LN(($C$55-$C$56)*(ABS(K1156)+$C$56)/(ABS(K1156))/$C$55)+$C$60*LN($C$55*$C$54/($C$55-$C$56)/$C$53)),$C$60*LN((((ABS(K1156))+$C$56-$C$55)*$C$53+$C$55*$C$54)/($C$53*(ABS(K1156)))))</f>
        <v>3.3729392898109577E-2</v>
      </c>
      <c r="U1156" s="49">
        <f t="shared" ref="U1156:U1219" si="153">K1156/$C$56</f>
        <v>48.083333333333336</v>
      </c>
      <c r="V1156" s="49">
        <f t="shared" ref="V1156:V1219" si="154">IF(K1156="","",1/(1.0212-0.0178*LOG10($C$53+0.01)))</f>
        <v>1.0101994803367265</v>
      </c>
      <c r="W1156" s="49">
        <f t="shared" ref="W1156:W1219" si="155">MAX(1/(-(0.21682*LOG10(3.7*U1156)-0.293)*(EXP(-3.7*U1156)-1)+1),1)*MAX(1/(-(0.1921*LOG10(U1156+0.2)+0.072)*(EXP(-150*U1156)-1)+1),1)*V1156</f>
        <v>1.0101994803367265</v>
      </c>
    </row>
    <row r="1157" spans="11:23">
      <c r="K1157" s="51">
        <v>115.5</v>
      </c>
      <c r="L1157" s="22">
        <f t="shared" si="149"/>
        <v>4.2581813223098814</v>
      </c>
      <c r="M1157" s="22">
        <f t="shared" si="148"/>
        <v>3.6683517358902407E-2</v>
      </c>
      <c r="Q1157" s="55">
        <f t="shared" si="150"/>
        <v>0.10461160698875703</v>
      </c>
      <c r="R1157" s="49">
        <f t="shared" si="151"/>
        <v>3.1736101022606089</v>
      </c>
      <c r="S1157" s="52">
        <f>IF(K1157=0,C1185,(1/$C$59)*LN(1+$C$59/$C$58/(RodR+ABS(Calculations!K1157-RodR))))</f>
        <v>3.2962967604067257E-2</v>
      </c>
      <c r="T1157" s="53">
        <f t="shared" si="152"/>
        <v>3.369994080151615E-2</v>
      </c>
      <c r="U1157" s="49">
        <f t="shared" si="153"/>
        <v>48.125</v>
      </c>
      <c r="V1157" s="49">
        <f t="shared" si="154"/>
        <v>1.0101994803367265</v>
      </c>
      <c r="W1157" s="49">
        <f t="shared" si="155"/>
        <v>1.0101994803367265</v>
      </c>
    </row>
    <row r="1158" spans="11:23">
      <c r="K1158" s="51">
        <v>115.6</v>
      </c>
      <c r="L1158" s="22">
        <f t="shared" si="149"/>
        <v>4.2545474088264372</v>
      </c>
      <c r="M1158" s="22">
        <f t="shared" si="148"/>
        <v>3.6620659795117305E-2</v>
      </c>
      <c r="Q1158" s="55">
        <f t="shared" si="150"/>
        <v>0.10452233189679007</v>
      </c>
      <c r="R1158" s="49">
        <f t="shared" si="151"/>
        <v>3.1736101022606089</v>
      </c>
      <c r="S1158" s="52">
        <f>IF(K1158=0,C1186,(1/$C$59)*LN(1+$C$59/$C$58/(RodR+ABS(Calculations!K1158-RodR))))</f>
        <v>3.2934837150391374E-2</v>
      </c>
      <c r="T1158" s="53">
        <f t="shared" si="152"/>
        <v>3.3670540095707309E-2</v>
      </c>
      <c r="U1158" s="49">
        <f t="shared" si="153"/>
        <v>48.166666666666664</v>
      </c>
      <c r="V1158" s="49">
        <f t="shared" si="154"/>
        <v>1.0101994803367265</v>
      </c>
      <c r="W1158" s="49">
        <f t="shared" si="155"/>
        <v>1.0101994803367265</v>
      </c>
    </row>
    <row r="1159" spans="11:23">
      <c r="K1159" s="51">
        <v>115.7</v>
      </c>
      <c r="L1159" s="22">
        <f t="shared" si="149"/>
        <v>4.2509196927677504</v>
      </c>
      <c r="M1159" s="22">
        <f t="shared" si="148"/>
        <v>3.6557963664582083E-2</v>
      </c>
      <c r="Q1159" s="55">
        <f t="shared" si="150"/>
        <v>0.10443320905821817</v>
      </c>
      <c r="R1159" s="49">
        <f t="shared" si="151"/>
        <v>3.1736101022606089</v>
      </c>
      <c r="S1159" s="52">
        <f>IF(K1159=0,C1187,(1/$C$59)*LN(1+$C$59/$C$58/(RodR+ABS(Calculations!K1159-RodR))))</f>
        <v>3.2906754671542311E-2</v>
      </c>
      <c r="T1159" s="53">
        <f t="shared" si="152"/>
        <v>3.3641190646289919E-2</v>
      </c>
      <c r="U1159" s="49">
        <f t="shared" si="153"/>
        <v>48.208333333333336</v>
      </c>
      <c r="V1159" s="49">
        <f t="shared" si="154"/>
        <v>1.0101994803367265</v>
      </c>
      <c r="W1159" s="49">
        <f t="shared" si="155"/>
        <v>1.0101994803367265</v>
      </c>
    </row>
    <row r="1160" spans="11:23">
      <c r="K1160" s="51">
        <v>115.8</v>
      </c>
      <c r="L1160" s="22">
        <f t="shared" si="149"/>
        <v>4.2472981582923302</v>
      </c>
      <c r="M1160" s="22">
        <f t="shared" si="148"/>
        <v>3.6495428414919928E-2</v>
      </c>
      <c r="Q1160" s="55">
        <f t="shared" si="150"/>
        <v>0.10434423808386019</v>
      </c>
      <c r="R1160" s="49">
        <f t="shared" si="151"/>
        <v>3.1736101022606089</v>
      </c>
      <c r="S1160" s="52">
        <f>IF(K1160=0,C1188,(1/$C$59)*LN(1+$C$59/$C$58/(RodR+ABS(Calculations!K1160-RodR))))</f>
        <v>3.2878720044889655E-2</v>
      </c>
      <c r="T1160" s="53">
        <f t="shared" si="152"/>
        <v>3.3611892319339302E-2</v>
      </c>
      <c r="U1160" s="49">
        <f t="shared" si="153"/>
        <v>48.25</v>
      </c>
      <c r="V1160" s="49">
        <f t="shared" si="154"/>
        <v>1.0101994803367265</v>
      </c>
      <c r="W1160" s="49">
        <f t="shared" si="155"/>
        <v>1.0101994803367265</v>
      </c>
    </row>
    <row r="1161" spans="11:23">
      <c r="K1161" s="51">
        <v>115.9</v>
      </c>
      <c r="L1161" s="22">
        <f t="shared" si="149"/>
        <v>4.2436827896126594</v>
      </c>
      <c r="M1161" s="22">
        <f t="shared" si="148"/>
        <v>3.6433053496151224E-2</v>
      </c>
      <c r="Q1161" s="55">
        <f t="shared" si="150"/>
        <v>0.10425541858586096</v>
      </c>
      <c r="R1161" s="49">
        <f t="shared" si="151"/>
        <v>3.1736101022606089</v>
      </c>
      <c r="S1161" s="52">
        <f>IF(K1161=0,C1189,(1/$C$59)*LN(1+$C$59/$C$58/(RodR+ABS(Calculations!K1161-RodR))))</f>
        <v>3.285073314822079E-2</v>
      </c>
      <c r="T1161" s="53">
        <f t="shared" si="152"/>
        <v>3.3582644981396507E-2</v>
      </c>
      <c r="U1161" s="49">
        <f t="shared" si="153"/>
        <v>48.291666666666671</v>
      </c>
      <c r="V1161" s="49">
        <f t="shared" si="154"/>
        <v>1.0101994803367265</v>
      </c>
      <c r="W1161" s="49">
        <f t="shared" si="155"/>
        <v>1.0101994803367265</v>
      </c>
    </row>
    <row r="1162" spans="11:23">
      <c r="K1162" s="51">
        <v>116</v>
      </c>
      <c r="L1162" s="22">
        <f t="shared" si="149"/>
        <v>4.2400735709949275</v>
      </c>
      <c r="M1162" s="22">
        <f t="shared" si="148"/>
        <v>3.6370838360644697E-2</v>
      </c>
      <c r="Q1162" s="55">
        <f t="shared" si="150"/>
        <v>0.1041667501776848</v>
      </c>
      <c r="R1162" s="49">
        <f t="shared" si="151"/>
        <v>3.1736101022606089</v>
      </c>
      <c r="S1162" s="52">
        <f>IF(K1162=0,C1190,(1/$C$59)*LN(1+$C$59/$C$58/(RodR+ABS(Calculations!K1162-RodR))))</f>
        <v>3.282279385973888E-2</v>
      </c>
      <c r="T1162" s="53">
        <f t="shared" si="152"/>
        <v>3.3553448499467092E-2</v>
      </c>
      <c r="U1162" s="49">
        <f t="shared" si="153"/>
        <v>48.333333333333336</v>
      </c>
      <c r="V1162" s="49">
        <f t="shared" si="154"/>
        <v>1.0101994803367265</v>
      </c>
      <c r="W1162" s="49">
        <f t="shared" si="155"/>
        <v>1.0101994803367265</v>
      </c>
    </row>
    <row r="1163" spans="11:23">
      <c r="K1163" s="51">
        <v>116.1</v>
      </c>
      <c r="L1163" s="22">
        <f t="shared" si="149"/>
        <v>4.2364704867587806</v>
      </c>
      <c r="M1163" s="22">
        <f t="shared" si="148"/>
        <v>3.630878246303304E-2</v>
      </c>
      <c r="Q1163" s="55">
        <f t="shared" si="150"/>
        <v>0.10407823247410926</v>
      </c>
      <c r="R1163" s="49">
        <f t="shared" si="151"/>
        <v>3.1736101022606089</v>
      </c>
      <c r="S1163" s="52">
        <f>IF(K1163=0,C1191,(1/$C$59)*LN(1+$C$59/$C$58/(RodR+ABS(Calculations!K1163-RodR))))</f>
        <v>3.2794902058060883E-2</v>
      </c>
      <c r="T1163" s="53">
        <f t="shared" si="152"/>
        <v>3.352430274101835E-2</v>
      </c>
      <c r="U1163" s="49">
        <f t="shared" si="153"/>
        <v>48.375</v>
      </c>
      <c r="V1163" s="49">
        <f t="shared" si="154"/>
        <v>1.0101994803367265</v>
      </c>
      <c r="W1163" s="49">
        <f t="shared" si="155"/>
        <v>1.0101994803367265</v>
      </c>
    </row>
    <row r="1164" spans="11:23">
      <c r="K1164" s="51">
        <v>116.2</v>
      </c>
      <c r="L1164" s="22">
        <f t="shared" si="149"/>
        <v>4.2328735212771997</v>
      </c>
      <c r="M1164" s="22">
        <f t="shared" si="148"/>
        <v>3.6246885260323936E-2</v>
      </c>
      <c r="Q1164" s="55">
        <f t="shared" si="150"/>
        <v>0.10398986509122216</v>
      </c>
      <c r="R1164" s="49">
        <f t="shared" si="151"/>
        <v>3.1736101022606089</v>
      </c>
      <c r="S1164" s="52">
        <f>IF(K1164=0,C1192,(1/$C$59)*LN(1+$C$59/$C$58/(RodR+ABS(Calculations!K1164-RodR))))</f>
        <v>3.2767057622216621E-2</v>
      </c>
      <c r="T1164" s="53">
        <f t="shared" si="152"/>
        <v>3.3495207573977712E-2</v>
      </c>
      <c r="U1164" s="49">
        <f t="shared" si="153"/>
        <v>48.416666666666671</v>
      </c>
      <c r="V1164" s="49">
        <f t="shared" si="154"/>
        <v>1.0101994803367265</v>
      </c>
      <c r="W1164" s="49">
        <f t="shared" si="155"/>
        <v>1.0101994803367265</v>
      </c>
    </row>
    <row r="1165" spans="11:23">
      <c r="K1165" s="51">
        <v>116.3</v>
      </c>
      <c r="L1165" s="22">
        <f t="shared" si="149"/>
        <v>4.2292826589761701</v>
      </c>
      <c r="M1165" s="22">
        <f t="shared" ref="M1165:M1228" si="156">L1155-L1165</f>
        <v>3.6185146211863639E-2</v>
      </c>
      <c r="Q1165" s="55">
        <f t="shared" si="150"/>
        <v>0.10390164764641351</v>
      </c>
      <c r="R1165" s="49">
        <f t="shared" si="151"/>
        <v>3.1736101022606089</v>
      </c>
      <c r="S1165" s="52">
        <f>IF(K1165=0,C1193,(1/$C$59)*LN(1+$C$59/$C$58/(RodR+ABS(Calculations!K1165-RodR))))</f>
        <v>3.2739260431646232E-2</v>
      </c>
      <c r="T1165" s="53">
        <f t="shared" si="152"/>
        <v>3.3466162866730854E-2</v>
      </c>
      <c r="U1165" s="49">
        <f t="shared" si="153"/>
        <v>48.458333333333336</v>
      </c>
      <c r="V1165" s="49">
        <f t="shared" si="154"/>
        <v>1.0101994803367265</v>
      </c>
      <c r="W1165" s="49">
        <f t="shared" si="155"/>
        <v>1.0101994803367265</v>
      </c>
    </row>
    <row r="1166" spans="11:23">
      <c r="K1166" s="51">
        <v>116.4</v>
      </c>
      <c r="L1166" s="22">
        <f t="shared" si="149"/>
        <v>4.2256978843344228</v>
      </c>
      <c r="M1166" s="22">
        <f t="shared" si="156"/>
        <v>3.6123564779279249E-2</v>
      </c>
      <c r="Q1166" s="55">
        <f t="shared" si="150"/>
        <v>0.10381357975836916</v>
      </c>
      <c r="R1166" s="49">
        <f t="shared" si="151"/>
        <v>3.1736101022606089</v>
      </c>
      <c r="S1166" s="52">
        <f>IF(K1166=0,C1194,(1/$C$59)*LN(1+$C$59/$C$58/(RodR+ABS(Calculations!K1166-RodR))))</f>
        <v>3.2711510366198175E-2</v>
      </c>
      <c r="T1166" s="53">
        <f t="shared" si="152"/>
        <v>3.3437168488120103E-2</v>
      </c>
      <c r="U1166" s="49">
        <f t="shared" si="153"/>
        <v>48.500000000000007</v>
      </c>
      <c r="V1166" s="49">
        <f t="shared" si="154"/>
        <v>1.0101994803367265</v>
      </c>
      <c r="W1166" s="49">
        <f t="shared" si="155"/>
        <v>1.0101994803367265</v>
      </c>
    </row>
    <row r="1167" spans="11:23">
      <c r="K1167" s="51">
        <v>116.5</v>
      </c>
      <c r="L1167" s="22">
        <f t="shared" si="149"/>
        <v>4.2221191818834196</v>
      </c>
      <c r="M1167" s="22">
        <f t="shared" si="156"/>
        <v>3.6062140426461831E-2</v>
      </c>
      <c r="Q1167" s="55">
        <f t="shared" si="150"/>
        <v>0.10372566104707037</v>
      </c>
      <c r="R1167" s="49">
        <f t="shared" si="151"/>
        <v>3.1736101022606089</v>
      </c>
      <c r="S1167" s="52">
        <f>IF(K1167=0,C1195,(1/$C$59)*LN(1+$C$59/$C$58/(RodR+ABS(Calculations!K1167-RodR))))</f>
        <v>3.268380730612909E-2</v>
      </c>
      <c r="T1167" s="53">
        <f t="shared" si="152"/>
        <v>3.3408224307441378E-2</v>
      </c>
      <c r="U1167" s="49">
        <f t="shared" si="153"/>
        <v>48.541666666666671</v>
      </c>
      <c r="V1167" s="49">
        <f t="shared" si="154"/>
        <v>1.0101994803367265</v>
      </c>
      <c r="W1167" s="49">
        <f t="shared" si="155"/>
        <v>1.0101994803367265</v>
      </c>
    </row>
    <row r="1168" spans="11:23">
      <c r="K1168" s="51">
        <v>116.6</v>
      </c>
      <c r="L1168" s="22">
        <f t="shared" si="149"/>
        <v>4.2185465362068513</v>
      </c>
      <c r="M1168" s="22">
        <f t="shared" si="156"/>
        <v>3.6000872619585955E-2</v>
      </c>
      <c r="Q1168" s="55">
        <f t="shared" si="150"/>
        <v>0.10363789113378154</v>
      </c>
      <c r="R1168" s="49">
        <f t="shared" si="151"/>
        <v>3.1736101022606089</v>
      </c>
      <c r="S1168" s="52">
        <f>IF(K1168=0,C1196,(1/$C$59)*LN(1+$C$59/$C$58/(RodR+ABS(Calculations!K1168-RodR))))</f>
        <v>3.2656151132099923E-2</v>
      </c>
      <c r="T1168" s="53">
        <f t="shared" si="152"/>
        <v>3.3379330194442877E-2</v>
      </c>
      <c r="U1168" s="49">
        <f t="shared" si="153"/>
        <v>48.583333333333336</v>
      </c>
      <c r="V1168" s="49">
        <f t="shared" si="154"/>
        <v>1.0101994803367265</v>
      </c>
      <c r="W1168" s="49">
        <f t="shared" si="155"/>
        <v>1.0101994803367265</v>
      </c>
    </row>
    <row r="1169" spans="11:23">
      <c r="K1169" s="51">
        <v>116.7</v>
      </c>
      <c r="L1169" s="22">
        <f t="shared" si="149"/>
        <v>4.2149799319406167</v>
      </c>
      <c r="M1169" s="22">
        <f t="shared" si="156"/>
        <v>3.5939760827133682E-2</v>
      </c>
      <c r="Q1169" s="55">
        <f t="shared" si="150"/>
        <v>0.10355026964104969</v>
      </c>
      <c r="R1169" s="49">
        <f t="shared" si="151"/>
        <v>3.1736101022606089</v>
      </c>
      <c r="S1169" s="52">
        <f>IF(K1169=0,C1197,(1/$C$59)*LN(1+$C$59/$C$58/(RodR+ABS(Calculations!K1169-RodR))))</f>
        <v>3.2628541725175791E-2</v>
      </c>
      <c r="T1169" s="53">
        <f t="shared" si="152"/>
        <v>3.3350486019323139E-2</v>
      </c>
      <c r="U1169" s="49">
        <f t="shared" si="153"/>
        <v>48.625</v>
      </c>
      <c r="V1169" s="49">
        <f t="shared" si="154"/>
        <v>1.0101994803367265</v>
      </c>
      <c r="W1169" s="49">
        <f t="shared" si="155"/>
        <v>1.0101994803367265</v>
      </c>
    </row>
    <row r="1170" spans="11:23">
      <c r="K1170" s="51">
        <v>116.8</v>
      </c>
      <c r="L1170" s="22">
        <f t="shared" si="149"/>
        <v>4.2114193537725377</v>
      </c>
      <c r="M1170" s="22">
        <f t="shared" si="156"/>
        <v>3.5878804519792418E-2</v>
      </c>
      <c r="Q1170" s="55">
        <f t="shared" si="150"/>
        <v>0.10346279619269737</v>
      </c>
      <c r="R1170" s="49">
        <f t="shared" si="151"/>
        <v>3.1736101022606089</v>
      </c>
      <c r="S1170" s="52">
        <f>IF(K1170=0,C1198,(1/$C$59)*LN(1+$C$59/$C$58/(RodR+ABS(Calculations!K1170-RodR))))</f>
        <v>3.2600978966823714E-2</v>
      </c>
      <c r="T1170" s="53">
        <f t="shared" si="152"/>
        <v>3.3321691652728989E-2</v>
      </c>
      <c r="U1170" s="49">
        <f t="shared" si="153"/>
        <v>48.666666666666664</v>
      </c>
      <c r="V1170" s="49">
        <f t="shared" si="154"/>
        <v>1.0101994803367265</v>
      </c>
      <c r="W1170" s="49">
        <f t="shared" si="155"/>
        <v>1.0101994803367265</v>
      </c>
    </row>
    <row r="1171" spans="11:23">
      <c r="K1171" s="51">
        <v>116.9</v>
      </c>
      <c r="L1171" s="22">
        <f t="shared" si="149"/>
        <v>4.2078647864421228</v>
      </c>
      <c r="M1171" s="22">
        <f t="shared" si="156"/>
        <v>3.5818003170536628E-2</v>
      </c>
      <c r="Q1171" s="55">
        <f t="shared" si="150"/>
        <v>0.10337547041381703</v>
      </c>
      <c r="R1171" s="49">
        <f t="shared" si="151"/>
        <v>3.1736101022606089</v>
      </c>
      <c r="S1171" s="52">
        <f>IF(K1171=0,C1199,(1/$C$59)*LN(1+$C$59/$C$58/(RodR+ABS(Calculations!K1171-RodR))))</f>
        <v>3.2573462738910861E-2</v>
      </c>
      <c r="T1171" s="53">
        <f t="shared" si="152"/>
        <v>3.3292946965753481E-2</v>
      </c>
      <c r="U1171" s="49">
        <f t="shared" si="153"/>
        <v>48.708333333333336</v>
      </c>
      <c r="V1171" s="49">
        <f t="shared" si="154"/>
        <v>1.0101994803367265</v>
      </c>
      <c r="W1171" s="49">
        <f t="shared" si="155"/>
        <v>1.0101994803367265</v>
      </c>
    </row>
    <row r="1172" spans="11:23">
      <c r="K1172" s="51">
        <v>117</v>
      </c>
      <c r="L1172" s="22">
        <f t="shared" si="149"/>
        <v>4.2043162147404205</v>
      </c>
      <c r="M1172" s="22">
        <f t="shared" si="156"/>
        <v>3.5757356254507044E-2</v>
      </c>
      <c r="Q1172" s="55">
        <f t="shared" si="150"/>
        <v>0.10328829193076723</v>
      </c>
      <c r="R1172" s="49">
        <f t="shared" si="151"/>
        <v>3.1736101022606089</v>
      </c>
      <c r="S1172" s="52">
        <f>IF(K1172=0,C1200,(1/$C$59)*LN(1+$C$59/$C$58/(RodR+ABS(Calculations!K1172-RodR))))</f>
        <v>3.2545992923703346E-2</v>
      </c>
      <c r="T1172" s="53">
        <f t="shared" si="152"/>
        <v>3.3264251829934421E-2</v>
      </c>
      <c r="U1172" s="49">
        <f t="shared" si="153"/>
        <v>48.75</v>
      </c>
      <c r="V1172" s="49">
        <f t="shared" si="154"/>
        <v>1.0101994803367265</v>
      </c>
      <c r="W1172" s="49">
        <f t="shared" si="155"/>
        <v>1.0101994803367265</v>
      </c>
    </row>
    <row r="1173" spans="11:23">
      <c r="K1173" s="51">
        <v>117.1</v>
      </c>
      <c r="L1173" s="22">
        <f t="shared" si="149"/>
        <v>4.2007736235096509</v>
      </c>
      <c r="M1173" s="22">
        <f t="shared" si="156"/>
        <v>3.5696863249129684E-2</v>
      </c>
      <c r="Q1173" s="55">
        <f t="shared" si="150"/>
        <v>0.10320126037116374</v>
      </c>
      <c r="R1173" s="49">
        <f t="shared" si="151"/>
        <v>3.1736101022606089</v>
      </c>
      <c r="S1173" s="52">
        <f>IF(K1173=0,C1201,(1/$C$59)*LN(1+$C$59/$C$58/(RodR+ABS(Calculations!K1173-RodR))))</f>
        <v>3.2518569403863433E-2</v>
      </c>
      <c r="T1173" s="53">
        <f t="shared" si="152"/>
        <v>3.3235606117251702E-2</v>
      </c>
      <c r="U1173" s="49">
        <f t="shared" si="153"/>
        <v>48.791666666666664</v>
      </c>
      <c r="V1173" s="49">
        <f t="shared" si="154"/>
        <v>1.0101994803367265</v>
      </c>
      <c r="W1173" s="49">
        <f t="shared" si="155"/>
        <v>1.0101994803367265</v>
      </c>
    </row>
    <row r="1174" spans="11:23">
      <c r="K1174" s="51">
        <v>117.2</v>
      </c>
      <c r="L1174" s="22">
        <f t="shared" si="149"/>
        <v>4.1972369976431914</v>
      </c>
      <c r="M1174" s="22">
        <f t="shared" si="156"/>
        <v>3.5636523634008377E-2</v>
      </c>
      <c r="Q1174" s="55">
        <f t="shared" si="150"/>
        <v>0.10311437536387909</v>
      </c>
      <c r="R1174" s="49">
        <f t="shared" si="151"/>
        <v>3.1736101022606089</v>
      </c>
      <c r="S1174" s="52">
        <f>IF(K1174=0,C1202,(1/$C$59)*LN(1+$C$59/$C$58/(RodR+ABS(Calculations!K1174-RodR))))</f>
        <v>3.2491192062449388E-2</v>
      </c>
      <c r="T1174" s="53">
        <f t="shared" si="152"/>
        <v>3.3207009700126501E-2</v>
      </c>
      <c r="U1174" s="49">
        <f t="shared" si="153"/>
        <v>48.833333333333336</v>
      </c>
      <c r="V1174" s="49">
        <f t="shared" si="154"/>
        <v>1.0101994803367265</v>
      </c>
      <c r="W1174" s="49">
        <f t="shared" si="155"/>
        <v>1.0101994803367265</v>
      </c>
    </row>
    <row r="1175" spans="11:23">
      <c r="K1175" s="51">
        <v>117.3</v>
      </c>
      <c r="L1175" s="22">
        <f t="shared" si="149"/>
        <v>4.1937063220852107</v>
      </c>
      <c r="M1175" s="22">
        <f t="shared" si="156"/>
        <v>3.5576336890959404E-2</v>
      </c>
      <c r="Q1175" s="55">
        <f t="shared" si="150"/>
        <v>0.10302763653903356</v>
      </c>
      <c r="R1175" s="49">
        <f t="shared" si="151"/>
        <v>3.1736101022606089</v>
      </c>
      <c r="S1175" s="52">
        <f>IF(K1175=0,C1203,(1/$C$59)*LN(1+$C$59/$C$58/(RodR+ABS(Calculations!K1175-RodR))))</f>
        <v>3.2463860782912642E-2</v>
      </c>
      <c r="T1175" s="53">
        <f t="shared" si="152"/>
        <v>3.3178462451418311E-2</v>
      </c>
      <c r="U1175" s="49">
        <f t="shared" si="153"/>
        <v>48.875</v>
      </c>
      <c r="V1175" s="49">
        <f t="shared" si="154"/>
        <v>1.0101994803367265</v>
      </c>
      <c r="W1175" s="49">
        <f t="shared" si="155"/>
        <v>1.0101994803367265</v>
      </c>
    </row>
    <row r="1176" spans="11:23">
      <c r="K1176" s="51">
        <v>117.4</v>
      </c>
      <c r="L1176" s="22">
        <f t="shared" si="149"/>
        <v>4.190181581830478</v>
      </c>
      <c r="M1176" s="22">
        <f t="shared" si="156"/>
        <v>3.5516302503944885E-2</v>
      </c>
      <c r="Q1176" s="55">
        <f t="shared" si="150"/>
        <v>0.10294104352799065</v>
      </c>
      <c r="R1176" s="49">
        <f t="shared" si="151"/>
        <v>3.1736101022606089</v>
      </c>
      <c r="S1176" s="52">
        <f>IF(K1176=0,C1204,(1/$C$59)*LN(1+$C$59/$C$58/(RodR+ABS(Calculations!K1176-RodR))))</f>
        <v>3.243657544909636E-2</v>
      </c>
      <c r="T1176" s="53">
        <f t="shared" si="152"/>
        <v>3.3149964244423562E-2</v>
      </c>
      <c r="U1176" s="49">
        <f t="shared" si="153"/>
        <v>48.916666666666671</v>
      </c>
      <c r="V1176" s="49">
        <f t="shared" si="154"/>
        <v>1.0101994803367265</v>
      </c>
      <c r="W1176" s="49">
        <f t="shared" si="155"/>
        <v>1.0101994803367265</v>
      </c>
    </row>
    <row r="1177" spans="11:23">
      <c r="K1177" s="51">
        <v>117.5</v>
      </c>
      <c r="L1177" s="22">
        <f t="shared" si="149"/>
        <v>4.1866627619242101</v>
      </c>
      <c r="M1177" s="22">
        <f t="shared" si="156"/>
        <v>3.5456419959209562E-2</v>
      </c>
      <c r="Q1177" s="55">
        <f t="shared" si="150"/>
        <v>0.10285459596335311</v>
      </c>
      <c r="R1177" s="49">
        <f t="shared" si="151"/>
        <v>3.1736101022606089</v>
      </c>
      <c r="S1177" s="52">
        <f>IF(K1177=0,C1205,(1/$C$59)*LN(1+$C$59/$C$58/(RodR+ABS(Calculations!K1177-RodR))))</f>
        <v>3.2409335945234194E-2</v>
      </c>
      <c r="T1177" s="53">
        <f t="shared" si="152"/>
        <v>3.3121514952872834E-2</v>
      </c>
      <c r="U1177" s="49">
        <f t="shared" si="153"/>
        <v>48.958333333333336</v>
      </c>
      <c r="V1177" s="49">
        <f t="shared" si="154"/>
        <v>1.0101994803367265</v>
      </c>
      <c r="W1177" s="49">
        <f t="shared" si="155"/>
        <v>1.0101994803367265</v>
      </c>
    </row>
    <row r="1178" spans="11:23">
      <c r="K1178" s="51">
        <v>117.6</v>
      </c>
      <c r="L1178" s="22">
        <f t="shared" si="149"/>
        <v>4.1831498474618396</v>
      </c>
      <c r="M1178" s="22">
        <f t="shared" si="156"/>
        <v>3.5396688745011673E-2</v>
      </c>
      <c r="Q1178" s="55">
        <f t="shared" si="150"/>
        <v>0.10276829347895743</v>
      </c>
      <c r="R1178" s="49">
        <f t="shared" si="151"/>
        <v>3.1736101022606089</v>
      </c>
      <c r="S1178" s="52">
        <f>IF(K1178=0,C1206,(1/$C$59)*LN(1+$C$59/$C$58/(RodR+ABS(Calculations!K1178-RodR))))</f>
        <v>3.2382142155948541E-2</v>
      </c>
      <c r="T1178" s="53">
        <f t="shared" si="152"/>
        <v>3.3093114450931729E-2</v>
      </c>
      <c r="U1178" s="49">
        <f t="shared" si="153"/>
        <v>49</v>
      </c>
      <c r="V1178" s="49">
        <f t="shared" si="154"/>
        <v>1.0101994803367265</v>
      </c>
      <c r="W1178" s="49">
        <f t="shared" si="155"/>
        <v>1.0101994803367265</v>
      </c>
    </row>
    <row r="1179" spans="11:23">
      <c r="K1179" s="51">
        <v>117.7</v>
      </c>
      <c r="L1179" s="22">
        <f t="shared" si="149"/>
        <v>4.1796428235887584</v>
      </c>
      <c r="M1179" s="22">
        <f t="shared" si="156"/>
        <v>3.5337108351858326E-2</v>
      </c>
      <c r="Q1179" s="55">
        <f t="shared" si="150"/>
        <v>0.10268213570986742</v>
      </c>
      <c r="R1179" s="49">
        <f t="shared" si="151"/>
        <v>3.1736101022606089</v>
      </c>
      <c r="S1179" s="52">
        <f>IF(K1179=0,C1207,(1/$C$59)*LN(1+$C$59/$C$58/(RodR+ABS(Calculations!K1179-RodR))))</f>
        <v>3.2354993966248545E-2</v>
      </c>
      <c r="T1179" s="53">
        <f t="shared" si="152"/>
        <v>3.3064762613195388E-2</v>
      </c>
      <c r="U1179" s="49">
        <f t="shared" si="153"/>
        <v>49.041666666666671</v>
      </c>
      <c r="V1179" s="49">
        <f t="shared" si="154"/>
        <v>1.0101994803367265</v>
      </c>
      <c r="W1179" s="49">
        <f t="shared" si="155"/>
        <v>1.0101994803367265</v>
      </c>
    </row>
    <row r="1180" spans="11:23">
      <c r="K1180" s="51">
        <v>117.8</v>
      </c>
      <c r="L1180" s="22">
        <f t="shared" si="149"/>
        <v>4.1761416755001637</v>
      </c>
      <c r="M1180" s="22">
        <f t="shared" si="156"/>
        <v>3.5277678272374047E-2</v>
      </c>
      <c r="Q1180" s="55">
        <f t="shared" si="150"/>
        <v>0.10259612229237049</v>
      </c>
      <c r="R1180" s="49">
        <f t="shared" si="151"/>
        <v>3.1736101022606089</v>
      </c>
      <c r="S1180" s="52">
        <f>IF(K1180=0,C1208,(1/$C$59)*LN(1+$C$59/$C$58/(RodR+ABS(Calculations!K1180-RodR))))</f>
        <v>3.2327891261528872E-2</v>
      </c>
      <c r="T1180" s="53">
        <f t="shared" si="152"/>
        <v>3.3036459314689133E-2</v>
      </c>
      <c r="U1180" s="49">
        <f t="shared" si="153"/>
        <v>49.083333333333336</v>
      </c>
      <c r="V1180" s="49">
        <f t="shared" si="154"/>
        <v>1.0101994803367265</v>
      </c>
      <c r="W1180" s="49">
        <f t="shared" si="155"/>
        <v>1.0101994803367265</v>
      </c>
    </row>
    <row r="1181" spans="11:23">
      <c r="K1181" s="51">
        <v>117.9</v>
      </c>
      <c r="L1181" s="22">
        <f t="shared" si="149"/>
        <v>4.1726463884407599</v>
      </c>
      <c r="M1181" s="22">
        <f t="shared" si="156"/>
        <v>3.5218398001362949E-2</v>
      </c>
      <c r="Q1181" s="55">
        <f t="shared" si="150"/>
        <v>0.10251025286397027</v>
      </c>
      <c r="R1181" s="49">
        <f t="shared" si="151"/>
        <v>3.1736101022606089</v>
      </c>
      <c r="S1181" s="52">
        <f>IF(K1181=0,C1209,(1/$C$59)*LN(1+$C$59/$C$58/(RodR+ABS(Calculations!K1181-RodR))))</f>
        <v>3.2300833927567447E-2</v>
      </c>
      <c r="T1181" s="53">
        <f t="shared" si="152"/>
        <v>3.3008204430865704E-2</v>
      </c>
      <c r="U1181" s="49">
        <f t="shared" si="153"/>
        <v>49.125000000000007</v>
      </c>
      <c r="V1181" s="49">
        <f t="shared" si="154"/>
        <v>1.0101994803367265</v>
      </c>
      <c r="W1181" s="49">
        <f t="shared" si="155"/>
        <v>1.0101994803367265</v>
      </c>
    </row>
    <row r="1182" spans="11:23">
      <c r="K1182" s="51">
        <v>118</v>
      </c>
      <c r="L1182" s="22">
        <f t="shared" si="149"/>
        <v>4.1691569477047379</v>
      </c>
      <c r="M1182" s="22">
        <f t="shared" si="156"/>
        <v>3.5159267035682618E-2</v>
      </c>
      <c r="Q1182" s="55">
        <f t="shared" si="150"/>
        <v>0.10242452706338616</v>
      </c>
      <c r="R1182" s="49">
        <f t="shared" si="151"/>
        <v>3.1736101022606089</v>
      </c>
      <c r="S1182" s="52">
        <f>IF(K1182=0,C1210,(1/$C$59)*LN(1+$C$59/$C$58/(RodR+ABS(Calculations!K1182-RodR))))</f>
        <v>3.2273821850525262E-2</v>
      </c>
      <c r="T1182" s="53">
        <f t="shared" si="152"/>
        <v>3.2979997837603622E-2</v>
      </c>
      <c r="U1182" s="49">
        <f t="shared" si="153"/>
        <v>49.166666666666671</v>
      </c>
      <c r="V1182" s="49">
        <f t="shared" si="154"/>
        <v>1.0101994803367265</v>
      </c>
      <c r="W1182" s="49">
        <f t="shared" si="155"/>
        <v>1.0101994803367265</v>
      </c>
    </row>
    <row r="1183" spans="11:23">
      <c r="K1183" s="51">
        <v>118.1</v>
      </c>
      <c r="L1183" s="22">
        <f t="shared" si="149"/>
        <v>4.1656733386353793</v>
      </c>
      <c r="M1183" s="22">
        <f t="shared" si="156"/>
        <v>3.5100284874271637E-2</v>
      </c>
      <c r="Q1183" s="55">
        <f t="shared" si="150"/>
        <v>0.1023389445305436</v>
      </c>
      <c r="R1183" s="49">
        <f t="shared" si="151"/>
        <v>3.1736101022606089</v>
      </c>
      <c r="S1183" s="52">
        <f>IF(K1183=0,C1211,(1/$C$59)*LN(1+$C$59/$C$58/(RodR+ABS(Calculations!K1183-RodR))))</f>
        <v>3.2246854916943346E-2</v>
      </c>
      <c r="T1183" s="53">
        <f t="shared" si="152"/>
        <v>3.2951839411205129E-2</v>
      </c>
      <c r="U1183" s="49">
        <f t="shared" si="153"/>
        <v>49.208333333333336</v>
      </c>
      <c r="V1183" s="49">
        <f t="shared" si="154"/>
        <v>1.0101994803367265</v>
      </c>
      <c r="W1183" s="49">
        <f t="shared" si="155"/>
        <v>1.0101994803367265</v>
      </c>
    </row>
    <row r="1184" spans="11:23">
      <c r="K1184" s="51">
        <v>118.2</v>
      </c>
      <c r="L1184" s="22">
        <f t="shared" si="149"/>
        <v>4.1621955466248677</v>
      </c>
      <c r="M1184" s="22">
        <f t="shared" si="156"/>
        <v>3.5041451018323677E-2</v>
      </c>
      <c r="Q1184" s="55">
        <f t="shared" si="150"/>
        <v>0.10225350490656934</v>
      </c>
      <c r="R1184" s="49">
        <f t="shared" si="151"/>
        <v>3.1736101022606089</v>
      </c>
      <c r="S1184" s="52">
        <f>IF(K1184=0,C1212,(1/$C$59)*LN(1+$C$59/$C$58/(RodR+ABS(Calculations!K1184-RodR))))</f>
        <v>3.221993301374125E-2</v>
      </c>
      <c r="T1184" s="53">
        <f t="shared" si="152"/>
        <v>3.2923729028394771E-2</v>
      </c>
      <c r="U1184" s="49">
        <f t="shared" si="153"/>
        <v>49.25</v>
      </c>
      <c r="V1184" s="49">
        <f t="shared" si="154"/>
        <v>1.0101994803367265</v>
      </c>
      <c r="W1184" s="49">
        <f t="shared" si="155"/>
        <v>1.0101994803367265</v>
      </c>
    </row>
    <row r="1185" spans="11:23">
      <c r="K1185" s="51">
        <v>118.3</v>
      </c>
      <c r="L1185" s="22">
        <f t="shared" si="149"/>
        <v>4.158723557114226</v>
      </c>
      <c r="M1185" s="22">
        <f t="shared" si="156"/>
        <v>3.4982764970984626E-2</v>
      </c>
      <c r="Q1185" s="55">
        <f t="shared" si="150"/>
        <v>0.10216820783379009</v>
      </c>
      <c r="R1185" s="49">
        <f t="shared" si="151"/>
        <v>3.1736101022606089</v>
      </c>
      <c r="S1185" s="52">
        <f>IF(K1185=0,C1213,(1/$C$59)*LN(1+$C$59/$C$58/(RodR+ABS(Calculations!K1185-RodR))))</f>
        <v>3.2193056028216628E-2</v>
      </c>
      <c r="T1185" s="53">
        <f t="shared" si="152"/>
        <v>3.2895666566317552E-2</v>
      </c>
      <c r="U1185" s="49">
        <f t="shared" si="153"/>
        <v>49.291666666666664</v>
      </c>
      <c r="V1185" s="49">
        <f t="shared" si="154"/>
        <v>1.0101994803367265</v>
      </c>
      <c r="W1185" s="49">
        <f t="shared" si="155"/>
        <v>1.0101994803367265</v>
      </c>
    </row>
    <row r="1186" spans="11:23">
      <c r="K1186" s="51">
        <v>118.4</v>
      </c>
      <c r="L1186" s="22">
        <f t="shared" si="149"/>
        <v>4.1552573555929966</v>
      </c>
      <c r="M1186" s="22">
        <f t="shared" si="156"/>
        <v>3.4924226237481371E-2</v>
      </c>
      <c r="Q1186" s="55">
        <f t="shared" si="150"/>
        <v>0.10208305295572447</v>
      </c>
      <c r="R1186" s="49">
        <f t="shared" si="151"/>
        <v>3.1736101022606089</v>
      </c>
      <c r="S1186" s="52">
        <f>IF(K1186=0,C1214,(1/$C$59)*LN(1+$C$59/$C$58/(RodR+ABS(Calculations!K1186-RodR))))</f>
        <v>3.2166223848042713E-2</v>
      </c>
      <c r="T1186" s="53">
        <f t="shared" si="152"/>
        <v>3.2867651902536842E-2</v>
      </c>
      <c r="U1186" s="49">
        <f t="shared" si="153"/>
        <v>49.333333333333336</v>
      </c>
      <c r="V1186" s="49">
        <f t="shared" si="154"/>
        <v>1.0101994803367265</v>
      </c>
      <c r="W1186" s="49">
        <f t="shared" si="155"/>
        <v>1.0101994803367265</v>
      </c>
    </row>
    <row r="1187" spans="11:23">
      <c r="K1187" s="51">
        <v>118.5</v>
      </c>
      <c r="L1187" s="22">
        <f t="shared" si="149"/>
        <v>4.1517969275990447</v>
      </c>
      <c r="M1187" s="22">
        <f t="shared" si="156"/>
        <v>3.4865834325165324E-2</v>
      </c>
      <c r="Q1187" s="55">
        <f t="shared" si="150"/>
        <v>0.10199803991707822</v>
      </c>
      <c r="R1187" s="49">
        <f t="shared" si="151"/>
        <v>3.1736101022606089</v>
      </c>
      <c r="S1187" s="52">
        <f>IF(K1187=0,C1215,(1/$C$59)*LN(1+$C$59/$C$58/(RodR+ABS(Calculations!K1187-RodR))))</f>
        <v>3.2139436361266788E-2</v>
      </c>
      <c r="T1187" s="53">
        <f t="shared" si="152"/>
        <v>3.2839684915032773E-2</v>
      </c>
      <c r="U1187" s="49">
        <f t="shared" si="153"/>
        <v>49.375</v>
      </c>
      <c r="V1187" s="49">
        <f t="shared" si="154"/>
        <v>1.0101994803367265</v>
      </c>
      <c r="W1187" s="49">
        <f t="shared" si="155"/>
        <v>1.0101994803367265</v>
      </c>
    </row>
    <row r="1188" spans="11:23">
      <c r="K1188" s="51">
        <v>118.6</v>
      </c>
      <c r="L1188" s="22">
        <f t="shared" si="149"/>
        <v>4.1483422587184009</v>
      </c>
      <c r="M1188" s="22">
        <f t="shared" si="156"/>
        <v>3.48075887434387E-2</v>
      </c>
      <c r="Q1188" s="55">
        <f t="shared" si="150"/>
        <v>0.10191316836374048</v>
      </c>
      <c r="R1188" s="49">
        <f t="shared" si="151"/>
        <v>3.1736101022606089</v>
      </c>
      <c r="S1188" s="52">
        <f>IF(K1188=0,C1216,(1/$C$59)*LN(1+$C$59/$C$58/(RodR+ABS(Calculations!K1188-RodR))))</f>
        <v>3.211269345630903E-2</v>
      </c>
      <c r="T1188" s="53">
        <f t="shared" si="152"/>
        <v>3.2811765482200585E-2</v>
      </c>
      <c r="U1188" s="49">
        <f t="shared" si="153"/>
        <v>49.416666666666664</v>
      </c>
      <c r="V1188" s="49">
        <f t="shared" si="154"/>
        <v>1.0101994803367265</v>
      </c>
      <c r="W1188" s="49">
        <f t="shared" si="155"/>
        <v>1.0101994803367265</v>
      </c>
    </row>
    <row r="1189" spans="11:23">
      <c r="K1189" s="51">
        <v>118.7</v>
      </c>
      <c r="L1189" s="22">
        <f t="shared" si="149"/>
        <v>4.1448933345850332</v>
      </c>
      <c r="M1189" s="22">
        <f t="shared" si="156"/>
        <v>3.4749489003725209E-2</v>
      </c>
      <c r="Q1189" s="55">
        <f t="shared" si="150"/>
        <v>0.10182843794277799</v>
      </c>
      <c r="R1189" s="49">
        <f t="shared" si="151"/>
        <v>3.1736101022606089</v>
      </c>
      <c r="S1189" s="52">
        <f>IF(K1189=0,C1217,(1/$C$59)*LN(1+$C$59/$C$58/(RodR+ABS(Calculations!K1189-RodR))))</f>
        <v>3.2085995021960668E-2</v>
      </c>
      <c r="T1189" s="53">
        <f t="shared" si="152"/>
        <v>3.278389348284836E-2</v>
      </c>
      <c r="U1189" s="49">
        <f t="shared" si="153"/>
        <v>49.458333333333336</v>
      </c>
      <c r="V1189" s="49">
        <f t="shared" si="154"/>
        <v>1.0101994803367265</v>
      </c>
      <c r="W1189" s="49">
        <f t="shared" si="155"/>
        <v>1.0101994803367265</v>
      </c>
    </row>
    <row r="1190" spans="11:23">
      <c r="K1190" s="51">
        <v>118.8</v>
      </c>
      <c r="L1190" s="22">
        <f t="shared" si="149"/>
        <v>4.1414501408806572</v>
      </c>
      <c r="M1190" s="22">
        <f t="shared" si="156"/>
        <v>3.469153461950647E-2</v>
      </c>
      <c r="Q1190" s="55">
        <f t="shared" si="150"/>
        <v>0.10174384830243058</v>
      </c>
      <c r="R1190" s="49">
        <f t="shared" si="151"/>
        <v>3.1736101022606089</v>
      </c>
      <c r="S1190" s="52">
        <f>IF(K1190=0,C1218,(1/$C$59)*LN(1+$C$59/$C$58/(RodR+ABS(Calculations!K1190-RodR))))</f>
        <v>3.2059340947382588E-2</v>
      </c>
      <c r="T1190" s="53">
        <f t="shared" si="152"/>
        <v>3.2756068796195817E-2</v>
      </c>
      <c r="U1190" s="49">
        <f t="shared" si="153"/>
        <v>49.5</v>
      </c>
      <c r="V1190" s="49">
        <f t="shared" si="154"/>
        <v>1.0101994803367265</v>
      </c>
      <c r="W1190" s="49">
        <f t="shared" si="155"/>
        <v>1.0101994803367265</v>
      </c>
    </row>
    <row r="1191" spans="11:23">
      <c r="K1191" s="51">
        <v>118.9</v>
      </c>
      <c r="L1191" s="22">
        <f t="shared" si="149"/>
        <v>4.138012663334548</v>
      </c>
      <c r="M1191" s="22">
        <f t="shared" si="156"/>
        <v>3.4633725106211877E-2</v>
      </c>
      <c r="Q1191" s="55">
        <f t="shared" si="150"/>
        <v>0.10165939909210639</v>
      </c>
      <c r="R1191" s="49">
        <f t="shared" si="151"/>
        <v>3.1736101022606089</v>
      </c>
      <c r="S1191" s="52">
        <f>IF(K1191=0,C1219,(1/$C$59)*LN(1+$C$59/$C$58/(RodR+ABS(Calculations!K1191-RodR))))</f>
        <v>3.2032731122103787E-2</v>
      </c>
      <c r="T1191" s="53">
        <f t="shared" si="152"/>
        <v>3.2728291301872672E-2</v>
      </c>
      <c r="U1191" s="49">
        <f t="shared" si="153"/>
        <v>49.541666666666671</v>
      </c>
      <c r="V1191" s="49">
        <f t="shared" si="154"/>
        <v>1.0101994803367265</v>
      </c>
      <c r="W1191" s="49">
        <f t="shared" si="155"/>
        <v>1.0101994803367265</v>
      </c>
    </row>
    <row r="1192" spans="11:23">
      <c r="K1192" s="51">
        <v>119</v>
      </c>
      <c r="L1192" s="22">
        <f t="shared" si="149"/>
        <v>4.1345808877232688</v>
      </c>
      <c r="M1192" s="22">
        <f t="shared" si="156"/>
        <v>3.4576059981469065E-2</v>
      </c>
      <c r="Q1192" s="55">
        <f t="shared" si="150"/>
        <v>0.1015750899623754</v>
      </c>
      <c r="R1192" s="49">
        <f t="shared" si="151"/>
        <v>3.1736101022606089</v>
      </c>
      <c r="S1192" s="52">
        <f>IF(K1192=0,C1220,(1/$C$59)*LN(1+$C$59/$C$58/(RodR+ABS(Calculations!K1192-RodR))))</f>
        <v>3.200616543601937E-2</v>
      </c>
      <c r="T1192" s="53">
        <f t="shared" si="152"/>
        <v>3.2700560879916608E-2</v>
      </c>
      <c r="U1192" s="49">
        <f t="shared" si="153"/>
        <v>49.583333333333336</v>
      </c>
      <c r="V1192" s="49">
        <f t="shared" si="154"/>
        <v>1.0101994803367265</v>
      </c>
      <c r="W1192" s="49">
        <f t="shared" si="155"/>
        <v>1.0101994803367265</v>
      </c>
    </row>
    <row r="1193" spans="11:23">
      <c r="K1193" s="51">
        <v>119.1</v>
      </c>
      <c r="L1193" s="22">
        <f t="shared" si="149"/>
        <v>4.1311547998705906</v>
      </c>
      <c r="M1193" s="22">
        <f t="shared" si="156"/>
        <v>3.4518538764788609E-2</v>
      </c>
      <c r="Q1193" s="55">
        <f t="shared" si="150"/>
        <v>0.10149092056496728</v>
      </c>
      <c r="R1193" s="49">
        <f t="shared" si="151"/>
        <v>3.1736101022606089</v>
      </c>
      <c r="S1193" s="52">
        <f>IF(K1193=0,C1221,(1/$C$59)*LN(1+$C$59/$C$58/(RodR+ABS(Calculations!K1193-RodR))))</f>
        <v>3.1979643779389853E-2</v>
      </c>
      <c r="T1193" s="53">
        <f t="shared" si="152"/>
        <v>3.2672877410771177E-2</v>
      </c>
      <c r="U1193" s="49">
        <f t="shared" si="153"/>
        <v>49.625</v>
      </c>
      <c r="V1193" s="49">
        <f t="shared" si="154"/>
        <v>1.0101994803367265</v>
      </c>
      <c r="W1193" s="49">
        <f t="shared" si="155"/>
        <v>1.0101994803367265</v>
      </c>
    </row>
    <row r="1194" spans="11:23">
      <c r="K1194" s="51">
        <v>119.2</v>
      </c>
      <c r="L1194" s="22">
        <f t="shared" si="149"/>
        <v>4.1277343856472273</v>
      </c>
      <c r="M1194" s="22">
        <f t="shared" si="156"/>
        <v>3.4461160977640404E-2</v>
      </c>
      <c r="Q1194" s="55">
        <f t="shared" si="150"/>
        <v>0.10140689055276499</v>
      </c>
      <c r="R1194" s="49">
        <f t="shared" si="151"/>
        <v>3.1736101022606089</v>
      </c>
      <c r="S1194" s="52">
        <f>IF(K1194=0,C1222,(1/$C$59)*LN(1+$C$59/$C$58/(RodR+ABS(Calculations!K1194-RodR))))</f>
        <v>3.1953166042839154E-2</v>
      </c>
      <c r="T1194" s="53">
        <f t="shared" si="152"/>
        <v>3.2645240775284828E-2</v>
      </c>
      <c r="U1194" s="49">
        <f t="shared" si="153"/>
        <v>49.666666666666671</v>
      </c>
      <c r="V1194" s="49">
        <f t="shared" si="154"/>
        <v>1.0101994803367265</v>
      </c>
      <c r="W1194" s="49">
        <f t="shared" si="155"/>
        <v>1.0101994803367265</v>
      </c>
    </row>
    <row r="1195" spans="11:23">
      <c r="K1195" s="51">
        <v>119.3</v>
      </c>
      <c r="L1195" s="22">
        <f t="shared" si="149"/>
        <v>4.1243196309707084</v>
      </c>
      <c r="M1195" s="22">
        <f t="shared" si="156"/>
        <v>3.4403926143517616E-2</v>
      </c>
      <c r="Q1195" s="55">
        <f t="shared" si="150"/>
        <v>0.10132299957980162</v>
      </c>
      <c r="R1195" s="49">
        <f t="shared" si="151"/>
        <v>3.1736101022606089</v>
      </c>
      <c r="S1195" s="52">
        <f>IF(K1195=0,C1223,(1/$C$59)*LN(1+$C$59/$C$58/(RodR+ABS(Calculations!K1195-RodR))))</f>
        <v>3.1926732117353598E-2</v>
      </c>
      <c r="T1195" s="53">
        <f t="shared" si="152"/>
        <v>3.2617650854708434E-2</v>
      </c>
      <c r="U1195" s="49">
        <f t="shared" si="153"/>
        <v>49.708333333333336</v>
      </c>
      <c r="V1195" s="49">
        <f t="shared" si="154"/>
        <v>1.0101994803367265</v>
      </c>
      <c r="W1195" s="49">
        <f t="shared" si="155"/>
        <v>1.0101994803367265</v>
      </c>
    </row>
    <row r="1196" spans="11:23">
      <c r="K1196" s="51">
        <v>119.4</v>
      </c>
      <c r="L1196" s="22">
        <f t="shared" si="149"/>
        <v>4.1209105218050244</v>
      </c>
      <c r="M1196" s="22">
        <f t="shared" si="156"/>
        <v>3.4346833787972209E-2</v>
      </c>
      <c r="Q1196" s="55">
        <f t="shared" si="150"/>
        <v>0.10123924730125167</v>
      </c>
      <c r="R1196" s="49">
        <f t="shared" si="151"/>
        <v>3.1736101022606089</v>
      </c>
      <c r="S1196" s="52">
        <f>IF(K1196=0,C1224,(1/$C$59)*LN(1+$C$59/$C$58/(RodR+ABS(Calculations!K1196-RodR))))</f>
        <v>3.1900341894279156E-2</v>
      </c>
      <c r="T1196" s="53">
        <f t="shared" si="152"/>
        <v>3.2590107530694509E-2</v>
      </c>
      <c r="U1196" s="49">
        <f t="shared" si="153"/>
        <v>49.750000000000007</v>
      </c>
      <c r="V1196" s="49">
        <f t="shared" si="154"/>
        <v>1.0101994803367265</v>
      </c>
      <c r="W1196" s="49">
        <f t="shared" si="155"/>
        <v>1.0101994803367265</v>
      </c>
    </row>
    <row r="1197" spans="11:23">
      <c r="K1197" s="51">
        <v>119.5</v>
      </c>
      <c r="L1197" s="22">
        <f t="shared" si="149"/>
        <v>4.1175070441606305</v>
      </c>
      <c r="M1197" s="22">
        <f t="shared" si="156"/>
        <v>3.4289883438414215E-2</v>
      </c>
      <c r="Q1197" s="55">
        <f t="shared" si="150"/>
        <v>0.10115563337343114</v>
      </c>
      <c r="R1197" s="49">
        <f t="shared" si="151"/>
        <v>3.1736101022606089</v>
      </c>
      <c r="S1197" s="52">
        <f>IF(K1197=0,C1225,(1/$C$59)*LN(1+$C$59/$C$58/(RodR+ABS(Calculations!K1197-RodR))))</f>
        <v>3.1873995265321503E-2</v>
      </c>
      <c r="T1197" s="53">
        <f t="shared" si="152"/>
        <v>3.2562610685294494E-2</v>
      </c>
      <c r="U1197" s="49">
        <f t="shared" si="153"/>
        <v>49.791666666666671</v>
      </c>
      <c r="V1197" s="49">
        <f t="shared" si="154"/>
        <v>1.0101994803367265</v>
      </c>
      <c r="W1197" s="49">
        <f t="shared" si="155"/>
        <v>1.0101994803367265</v>
      </c>
    </row>
    <row r="1198" spans="11:23">
      <c r="K1198" s="51">
        <v>119.6</v>
      </c>
      <c r="L1198" s="22">
        <f t="shared" si="149"/>
        <v>4.1141091840941222</v>
      </c>
      <c r="M1198" s="22">
        <f t="shared" si="156"/>
        <v>3.4233074624278714E-2</v>
      </c>
      <c r="Q1198" s="55">
        <f t="shared" si="150"/>
        <v>0.10107215745378957</v>
      </c>
      <c r="R1198" s="49">
        <f t="shared" si="151"/>
        <v>3.1736101022606089</v>
      </c>
      <c r="S1198" s="52">
        <f>IF(K1198=0,C1226,(1/$C$59)*LN(1+$C$59/$C$58/(RodR+ABS(Calculations!K1198-RodR))))</f>
        <v>3.1847692122543472E-2</v>
      </c>
      <c r="T1198" s="53">
        <f t="shared" si="152"/>
        <v>3.2535160200958257E-2</v>
      </c>
      <c r="U1198" s="49">
        <f t="shared" si="153"/>
        <v>49.833333333333336</v>
      </c>
      <c r="V1198" s="49">
        <f t="shared" si="154"/>
        <v>1.0101994803367265</v>
      </c>
      <c r="W1198" s="49">
        <f t="shared" si="155"/>
        <v>1.0101994803367265</v>
      </c>
    </row>
    <row r="1199" spans="11:23">
      <c r="K1199" s="51">
        <v>119.7</v>
      </c>
      <c r="L1199" s="22">
        <f t="shared" si="149"/>
        <v>4.1107169277081406</v>
      </c>
      <c r="M1199" s="22">
        <f t="shared" si="156"/>
        <v>3.4176406876892607E-2</v>
      </c>
      <c r="Q1199" s="55">
        <f t="shared" si="150"/>
        <v>0.10098881920090771</v>
      </c>
      <c r="R1199" s="49">
        <f t="shared" si="151"/>
        <v>3.1736101022606089</v>
      </c>
      <c r="S1199" s="52">
        <f>IF(K1199=0,C1227,(1/$C$59)*LN(1+$C$59/$C$58/(RodR+ABS(Calculations!K1199-RodR))))</f>
        <v>3.1821432358364342E-2</v>
      </c>
      <c r="T1199" s="53">
        <f t="shared" si="152"/>
        <v>3.2507755960530897E-2</v>
      </c>
      <c r="U1199" s="49">
        <f t="shared" si="153"/>
        <v>49.875</v>
      </c>
      <c r="V1199" s="49">
        <f t="shared" si="154"/>
        <v>1.0101994803367265</v>
      </c>
      <c r="W1199" s="49">
        <f t="shared" si="155"/>
        <v>1.0101994803367265</v>
      </c>
    </row>
    <row r="1200" spans="11:23">
      <c r="K1200" s="51">
        <v>119.8</v>
      </c>
      <c r="L1200" s="22">
        <f t="shared" si="149"/>
        <v>4.1073302611510805</v>
      </c>
      <c r="M1200" s="22">
        <f t="shared" si="156"/>
        <v>3.4119879729576752E-2</v>
      </c>
      <c r="Q1200" s="55">
        <f t="shared" si="150"/>
        <v>0.10090561827449039</v>
      </c>
      <c r="R1200" s="49">
        <f t="shared" si="151"/>
        <v>3.1736101022606089</v>
      </c>
      <c r="S1200" s="52">
        <f>IF(K1200=0,C1228,(1/$C$59)*LN(1+$C$59/$C$58/(RodR+ABS(Calculations!K1200-RodR))))</f>
        <v>3.1795215865557599E-2</v>
      </c>
      <c r="T1200" s="53">
        <f t="shared" si="152"/>
        <v>3.2480397847252436E-2</v>
      </c>
      <c r="U1200" s="49">
        <f t="shared" si="153"/>
        <v>49.916666666666664</v>
      </c>
      <c r="V1200" s="49">
        <f t="shared" si="154"/>
        <v>1.0101994803367265</v>
      </c>
      <c r="W1200" s="49">
        <f t="shared" si="155"/>
        <v>1.0101994803367265</v>
      </c>
    </row>
    <row r="1201" spans="11:23">
      <c r="K1201" s="51">
        <v>119.9</v>
      </c>
      <c r="L1201" s="22">
        <f t="shared" si="149"/>
        <v>4.103949170616966</v>
      </c>
      <c r="M1201" s="22">
        <f t="shared" si="156"/>
        <v>3.4063492717582022E-2</v>
      </c>
      <c r="Q1201" s="55">
        <f t="shared" si="150"/>
        <v>0.10082255433536336</v>
      </c>
      <c r="R1201" s="49">
        <f t="shared" si="151"/>
        <v>3.1736101022606089</v>
      </c>
      <c r="S1201" s="52">
        <f>IF(K1201=0,C1229,(1/$C$59)*LN(1+$C$59/$C$58/(RodR+ABS(Calculations!K1201-RodR))))</f>
        <v>3.1769042537249922E-2</v>
      </c>
      <c r="T1201" s="53">
        <f t="shared" si="152"/>
        <v>3.245308574475602E-2</v>
      </c>
      <c r="U1201" s="49">
        <f t="shared" si="153"/>
        <v>49.958333333333336</v>
      </c>
      <c r="V1201" s="49">
        <f t="shared" si="154"/>
        <v>1.0101994803367265</v>
      </c>
      <c r="W1201" s="49">
        <f t="shared" si="155"/>
        <v>1.0101994803367265</v>
      </c>
    </row>
    <row r="1202" spans="11:23">
      <c r="K1202" s="51">
        <v>120</v>
      </c>
      <c r="L1202" s="22">
        <f t="shared" si="149"/>
        <v>4.1005736423452541</v>
      </c>
      <c r="M1202" s="22">
        <f t="shared" si="156"/>
        <v>3.4007245378014694E-2</v>
      </c>
      <c r="Q1202" s="55">
        <f t="shared" si="150"/>
        <v>0.10073962704546857</v>
      </c>
      <c r="R1202" s="49">
        <f t="shared" si="151"/>
        <v>3.1736101022606089</v>
      </c>
      <c r="S1202" s="52">
        <f>IF(K1202=0,C1230,(1/$C$59)*LN(1+$C$59/$C$58/(RodR+ABS(Calculations!K1202-RodR))))</f>
        <v>3.17429122669197E-2</v>
      </c>
      <c r="T1202" s="53">
        <f t="shared" si="152"/>
        <v>3.2425819537064478E-2</v>
      </c>
      <c r="U1202" s="49">
        <f t="shared" si="153"/>
        <v>50</v>
      </c>
      <c r="V1202" s="49">
        <f t="shared" si="154"/>
        <v>1.0101994803367265</v>
      </c>
      <c r="W1202" s="49">
        <f t="shared" si="155"/>
        <v>1.0101994803367265</v>
      </c>
    </row>
    <row r="1203" spans="11:23">
      <c r="K1203" s="51">
        <v>120.1</v>
      </c>
      <c r="L1203" s="22">
        <f t="shared" si="149"/>
        <v>4.0972036626206769</v>
      </c>
      <c r="M1203" s="22">
        <f t="shared" si="156"/>
        <v>3.3951137249913721E-2</v>
      </c>
      <c r="Q1203" s="55">
        <f t="shared" si="150"/>
        <v>0.10065683606786026</v>
      </c>
      <c r="R1203" s="49">
        <f t="shared" si="151"/>
        <v>3.1736101022606089</v>
      </c>
      <c r="S1203" s="52">
        <f>IF(K1203=0,C1231,(1/$C$59)*LN(1+$C$59/$C$58/(RodR+ABS(Calculations!K1203-RodR))))</f>
        <v>3.1716824948395811E-2</v>
      </c>
      <c r="T1203" s="53">
        <f t="shared" si="152"/>
        <v>3.2398599108591823E-2</v>
      </c>
      <c r="U1203" s="49">
        <f t="shared" si="153"/>
        <v>50.041666666666664</v>
      </c>
      <c r="V1203" s="49">
        <f t="shared" si="154"/>
        <v>1.0101994803367265</v>
      </c>
      <c r="W1203" s="49">
        <f t="shared" si="155"/>
        <v>1.0101994803367265</v>
      </c>
    </row>
    <row r="1204" spans="11:23">
      <c r="K1204" s="51">
        <v>120.2</v>
      </c>
      <c r="L1204" s="22">
        <f t="shared" si="149"/>
        <v>4.0938392177729845</v>
      </c>
      <c r="M1204" s="22">
        <f t="shared" si="156"/>
        <v>3.3895167874242738E-2</v>
      </c>
      <c r="Q1204" s="55">
        <f t="shared" si="150"/>
        <v>0.10057418106669858</v>
      </c>
      <c r="R1204" s="49">
        <f t="shared" si="151"/>
        <v>3.1736101022606089</v>
      </c>
      <c r="S1204" s="52">
        <f>IF(K1204=0,C1232,(1/$C$59)*LN(1+$C$59/$C$58/(RodR+ABS(Calculations!K1204-RodR))))</f>
        <v>3.1690780475855593E-2</v>
      </c>
      <c r="T1204" s="53">
        <f t="shared" si="152"/>
        <v>3.2371424344138755E-2</v>
      </c>
      <c r="U1204" s="49">
        <f t="shared" si="153"/>
        <v>50.083333333333336</v>
      </c>
      <c r="V1204" s="49">
        <f t="shared" si="154"/>
        <v>1.0101994803367265</v>
      </c>
      <c r="W1204" s="49">
        <f t="shared" si="155"/>
        <v>1.0101994803367265</v>
      </c>
    </row>
    <row r="1205" spans="11:23">
      <c r="K1205" s="51">
        <v>120.3</v>
      </c>
      <c r="L1205" s="22">
        <f t="shared" si="149"/>
        <v>4.090480294176813</v>
      </c>
      <c r="M1205" s="22">
        <f t="shared" si="156"/>
        <v>3.3839336793895392E-2</v>
      </c>
      <c r="Q1205" s="55">
        <f t="shared" si="150"/>
        <v>0.10049166170724647</v>
      </c>
      <c r="R1205" s="49">
        <f t="shared" si="151"/>
        <v>3.1736101022606089</v>
      </c>
      <c r="S1205" s="52">
        <f>IF(K1205=0,C1233,(1/$C$59)*LN(1+$C$59/$C$58/(RodR+ABS(Calculations!K1205-RodR))))</f>
        <v>3.1664778743823882E-2</v>
      </c>
      <c r="T1205" s="53">
        <f t="shared" si="152"/>
        <v>3.2344295128893016E-2</v>
      </c>
      <c r="U1205" s="49">
        <f t="shared" si="153"/>
        <v>50.125</v>
      </c>
      <c r="V1205" s="49">
        <f t="shared" si="154"/>
        <v>1.0101994803367265</v>
      </c>
      <c r="W1205" s="49">
        <f t="shared" si="155"/>
        <v>1.0101994803367265</v>
      </c>
    </row>
    <row r="1206" spans="11:23">
      <c r="K1206" s="51">
        <v>120.4</v>
      </c>
      <c r="L1206" s="22">
        <f t="shared" si="149"/>
        <v>4.0871268782514933</v>
      </c>
      <c r="M1206" s="22">
        <f t="shared" si="156"/>
        <v>3.3783643553531029E-2</v>
      </c>
      <c r="Q1206" s="55">
        <f t="shared" si="150"/>
        <v>0.10040927765586487</v>
      </c>
      <c r="R1206" s="49">
        <f t="shared" si="151"/>
        <v>3.1736101022606089</v>
      </c>
      <c r="S1206" s="52">
        <f>IF(K1206=0,C1234,(1/$C$59)*LN(1+$C$59/$C$58/(RodR+ABS(Calculations!K1206-RodR))))</f>
        <v>3.1638819647171489E-2</v>
      </c>
      <c r="T1206" s="53">
        <f t="shared" si="152"/>
        <v>3.231721134842578E-2</v>
      </c>
      <c r="U1206" s="49">
        <f t="shared" si="153"/>
        <v>50.166666666666671</v>
      </c>
      <c r="V1206" s="49">
        <f t="shared" si="154"/>
        <v>1.0101994803367265</v>
      </c>
      <c r="W1206" s="49">
        <f t="shared" si="155"/>
        <v>1.0101994803367265</v>
      </c>
    </row>
    <row r="1207" spans="11:23">
      <c r="K1207" s="51">
        <v>120.5</v>
      </c>
      <c r="L1207" s="22">
        <f t="shared" si="149"/>
        <v>4.0837789564608284</v>
      </c>
      <c r="M1207" s="22">
        <f t="shared" si="156"/>
        <v>3.3728087699802067E-2</v>
      </c>
      <c r="Q1207" s="55">
        <f t="shared" si="150"/>
        <v>0.10032702858000725</v>
      </c>
      <c r="R1207" s="49">
        <f t="shared" si="151"/>
        <v>3.1736101022606089</v>
      </c>
      <c r="S1207" s="52">
        <f>IF(K1207=0,C1235,(1/$C$59)*LN(1+$C$59/$C$58/(RodR+ABS(Calculations!K1207-RodR))))</f>
        <v>3.1612903081113475E-2</v>
      </c>
      <c r="T1207" s="53">
        <f t="shared" si="152"/>
        <v>3.2290172888692494E-2</v>
      </c>
      <c r="U1207" s="49">
        <f t="shared" si="153"/>
        <v>50.208333333333336</v>
      </c>
      <c r="V1207" s="49">
        <f t="shared" si="154"/>
        <v>1.0101994803367265</v>
      </c>
      <c r="W1207" s="49">
        <f t="shared" si="155"/>
        <v>1.0101994803367265</v>
      </c>
    </row>
    <row r="1208" spans="11:23">
      <c r="K1208" s="51">
        <v>120.6</v>
      </c>
      <c r="L1208" s="22">
        <f t="shared" si="149"/>
        <v>4.0804365153129964</v>
      </c>
      <c r="M1208" s="22">
        <f t="shared" si="156"/>
        <v>3.3672668781125736E-2</v>
      </c>
      <c r="Q1208" s="55">
        <f t="shared" si="150"/>
        <v>0.1002449141482173</v>
      </c>
      <c r="R1208" s="49">
        <f t="shared" si="151"/>
        <v>3.1736101022606089</v>
      </c>
      <c r="S1208" s="52">
        <f>IF(K1208=0,C1236,(1/$C$59)*LN(1+$C$59/$C$58/(RodR+ABS(Calculations!K1208-RodR))))</f>
        <v>3.1587028941208434E-2</v>
      </c>
      <c r="T1208" s="53">
        <f t="shared" si="152"/>
        <v>3.2263179636028989E-2</v>
      </c>
      <c r="U1208" s="49">
        <f t="shared" si="153"/>
        <v>50.25</v>
      </c>
      <c r="V1208" s="49">
        <f t="shared" si="154"/>
        <v>1.0101994803367265</v>
      </c>
      <c r="W1208" s="49">
        <f t="shared" si="155"/>
        <v>1.0101994803367265</v>
      </c>
    </row>
    <row r="1209" spans="11:23">
      <c r="K1209" s="51">
        <v>120.7</v>
      </c>
      <c r="L1209" s="22">
        <f t="shared" si="149"/>
        <v>4.0770995413602567</v>
      </c>
      <c r="M1209" s="22">
        <f t="shared" si="156"/>
        <v>3.3617386347883915E-2</v>
      </c>
      <c r="Q1209" s="55">
        <f t="shared" si="150"/>
        <v>0.10016293403012162</v>
      </c>
      <c r="R1209" s="49">
        <f t="shared" si="151"/>
        <v>3.1736101022606089</v>
      </c>
      <c r="S1209" s="52">
        <f>IF(K1209=0,C1237,(1/$C$59)*LN(1+$C$59/$C$58/(RodR+ABS(Calculations!K1209-RodR))))</f>
        <v>3.1561197123356172E-2</v>
      </c>
      <c r="T1209" s="53">
        <f t="shared" si="152"/>
        <v>3.2236231477151475E-2</v>
      </c>
      <c r="U1209" s="49">
        <f t="shared" si="153"/>
        <v>50.291666666666671</v>
      </c>
      <c r="V1209" s="49">
        <f t="shared" si="154"/>
        <v>1.0101994803367265</v>
      </c>
      <c r="W1209" s="49">
        <f t="shared" si="155"/>
        <v>1.0101994803367265</v>
      </c>
    </row>
    <row r="1210" spans="11:23">
      <c r="K1210" s="51">
        <v>120.8</v>
      </c>
      <c r="L1210" s="22">
        <f t="shared" si="149"/>
        <v>4.0737680211989247</v>
      </c>
      <c r="M1210" s="22">
        <f t="shared" si="156"/>
        <v>3.3562239952155792E-2</v>
      </c>
      <c r="Q1210" s="55">
        <f t="shared" si="150"/>
        <v>0.10008108789642921</v>
      </c>
      <c r="R1210" s="49">
        <f t="shared" si="151"/>
        <v>3.1736101022606089</v>
      </c>
      <c r="S1210" s="52">
        <f>IF(K1210=0,C1238,(1/$C$59)*LN(1+$C$59/$C$58/(RodR+ABS(Calculations!K1210-RodR))))</f>
        <v>3.1535407523797576E-2</v>
      </c>
      <c r="T1210" s="53">
        <f t="shared" si="152"/>
        <v>3.2209328299153753E-2</v>
      </c>
      <c r="U1210" s="49">
        <f t="shared" si="153"/>
        <v>50.333333333333336</v>
      </c>
      <c r="V1210" s="49">
        <f t="shared" si="154"/>
        <v>1.0101994803367265</v>
      </c>
      <c r="W1210" s="49">
        <f t="shared" si="155"/>
        <v>1.0101994803367265</v>
      </c>
    </row>
    <row r="1211" spans="11:23">
      <c r="K1211" s="51">
        <v>120.9</v>
      </c>
      <c r="L1211" s="22">
        <f t="shared" si="149"/>
        <v>4.0704419414689808</v>
      </c>
      <c r="M1211" s="22">
        <f t="shared" si="156"/>
        <v>3.3507229147985207E-2</v>
      </c>
      <c r="Q1211" s="55">
        <f t="shared" si="150"/>
        <v>9.9999375418921677E-2</v>
      </c>
      <c r="R1211" s="49">
        <f t="shared" si="151"/>
        <v>3.1736101022606089</v>
      </c>
      <c r="S1211" s="52">
        <f>IF(K1211=0,C1239,(1/$C$59)*LN(1+$C$59/$C$58/(RodR+ABS(Calculations!K1211-RodR))))</f>
        <v>3.1509660039111501E-2</v>
      </c>
      <c r="T1211" s="53">
        <f t="shared" si="152"/>
        <v>3.2182469989506982E-2</v>
      </c>
      <c r="U1211" s="49">
        <f t="shared" si="153"/>
        <v>50.375000000000007</v>
      </c>
      <c r="V1211" s="49">
        <f t="shared" si="154"/>
        <v>1.0101994803367265</v>
      </c>
      <c r="W1211" s="49">
        <f t="shared" si="155"/>
        <v>1.0101994803367265</v>
      </c>
    </row>
    <row r="1212" spans="11:23">
      <c r="K1212" s="51">
        <v>121</v>
      </c>
      <c r="L1212" s="22">
        <f t="shared" si="149"/>
        <v>4.0671212888541035</v>
      </c>
      <c r="M1212" s="22">
        <f t="shared" si="156"/>
        <v>3.345235349115061E-2</v>
      </c>
      <c r="Q1212" s="55">
        <f t="shared" si="150"/>
        <v>9.9917796270454301E-2</v>
      </c>
      <c r="R1212" s="49">
        <f t="shared" si="151"/>
        <v>3.1736101022606089</v>
      </c>
      <c r="S1212" s="52">
        <f>IF(K1212=0,C1240,(1/$C$59)*LN(1+$C$59/$C$58/(RodR+ABS(Calculations!K1212-RodR))))</f>
        <v>3.1483954566215111E-2</v>
      </c>
      <c r="T1212" s="53">
        <f t="shared" si="152"/>
        <v>3.2155656436056904E-2</v>
      </c>
      <c r="U1212" s="49">
        <f t="shared" si="153"/>
        <v>50.416666666666671</v>
      </c>
      <c r="V1212" s="49">
        <f t="shared" si="154"/>
        <v>1.0101994803367265</v>
      </c>
      <c r="W1212" s="49">
        <f t="shared" si="155"/>
        <v>1.0101994803367265</v>
      </c>
    </row>
    <row r="1213" spans="11:23">
      <c r="K1213" s="51">
        <v>121.1</v>
      </c>
      <c r="L1213" s="22">
        <f t="shared" si="149"/>
        <v>4.0638060500813511</v>
      </c>
      <c r="M1213" s="22">
        <f t="shared" si="156"/>
        <v>3.3397612539325827E-2</v>
      </c>
      <c r="Q1213" s="55">
        <f t="shared" si="150"/>
        <v>9.9836350124948015E-2</v>
      </c>
      <c r="R1213" s="49">
        <f t="shared" si="151"/>
        <v>3.1736101022606089</v>
      </c>
      <c r="S1213" s="52">
        <f>IF(K1213=0,C1241,(1/$C$59)*LN(1+$C$59/$C$58/(RodR+ABS(Calculations!K1213-RodR))))</f>
        <v>3.1458291002361354E-2</v>
      </c>
      <c r="T1213" s="53">
        <f t="shared" si="152"/>
        <v>3.2128887527023142E-2</v>
      </c>
      <c r="U1213" s="49">
        <f t="shared" si="153"/>
        <v>50.458333333333336</v>
      </c>
      <c r="V1213" s="49">
        <f t="shared" si="154"/>
        <v>1.0101994803367265</v>
      </c>
      <c r="W1213" s="49">
        <f t="shared" si="155"/>
        <v>1.0101994803367265</v>
      </c>
    </row>
    <row r="1214" spans="11:23">
      <c r="K1214" s="51">
        <v>121.2</v>
      </c>
      <c r="L1214" s="22">
        <f t="shared" si="149"/>
        <v>4.0604962119210297</v>
      </c>
      <c r="M1214" s="22">
        <f t="shared" si="156"/>
        <v>3.3343005851954821E-2</v>
      </c>
      <c r="Q1214" s="55">
        <f t="shared" si="150"/>
        <v>9.9755036657386206E-2</v>
      </c>
      <c r="R1214" s="49">
        <f t="shared" si="151"/>
        <v>3.1736101022606089</v>
      </c>
      <c r="S1214" s="52">
        <f>IF(K1214=0,C1242,(1/$C$59)*LN(1+$C$59/$C$58/(RodR+ABS(Calculations!K1214-RodR))))</f>
        <v>3.1432669245137969E-2</v>
      </c>
      <c r="T1214" s="53">
        <f t="shared" si="152"/>
        <v>3.2102163150996232E-2</v>
      </c>
      <c r="U1214" s="49">
        <f t="shared" si="153"/>
        <v>50.5</v>
      </c>
      <c r="V1214" s="49">
        <f t="shared" si="154"/>
        <v>1.0101994803367265</v>
      </c>
      <c r="W1214" s="49">
        <f t="shared" si="155"/>
        <v>1.0101994803367265</v>
      </c>
    </row>
    <row r="1215" spans="11:23">
      <c r="K1215" s="51">
        <v>121.3</v>
      </c>
      <c r="L1215" s="22">
        <f t="shared" si="149"/>
        <v>4.057191761186532</v>
      </c>
      <c r="M1215" s="22">
        <f t="shared" si="156"/>
        <v>3.3288532990281006E-2</v>
      </c>
      <c r="Q1215" s="55">
        <f t="shared" si="150"/>
        <v>9.9673855543810835E-2</v>
      </c>
      <c r="R1215" s="49">
        <f t="shared" si="151"/>
        <v>3.1736101022606089</v>
      </c>
      <c r="S1215" s="52">
        <f>IF(K1215=0,C1243,(1/$C$59)*LN(1+$C$59/$C$58/(RodR+ABS(Calculations!K1215-RodR))))</f>
        <v>3.1407089192466237E-2</v>
      </c>
      <c r="T1215" s="53">
        <f t="shared" si="152"/>
        <v>3.2075483196938252E-2</v>
      </c>
      <c r="U1215" s="49">
        <f t="shared" si="153"/>
        <v>50.541666666666664</v>
      </c>
      <c r="V1215" s="49">
        <f t="shared" si="154"/>
        <v>1.0101994803367265</v>
      </c>
      <c r="W1215" s="49">
        <f t="shared" si="155"/>
        <v>1.0101994803367265</v>
      </c>
    </row>
    <row r="1216" spans="11:23">
      <c r="K1216" s="51">
        <v>121.4</v>
      </c>
      <c r="L1216" s="22">
        <f t="shared" si="149"/>
        <v>4.0538926847341488</v>
      </c>
      <c r="M1216" s="22">
        <f t="shared" si="156"/>
        <v>3.3234193517344579E-2</v>
      </c>
      <c r="Q1216" s="55">
        <f t="shared" si="150"/>
        <v>9.9592806461317698E-2</v>
      </c>
      <c r="R1216" s="49">
        <f t="shared" si="151"/>
        <v>3.1736101022606089</v>
      </c>
      <c r="S1216" s="52">
        <f>IF(K1216=0,C1244,(1/$C$59)*LN(1+$C$59/$C$58/(RodR+ABS(Calculations!K1216-RodR))))</f>
        <v>3.1381550742599504E-2</v>
      </c>
      <c r="T1216" s="53">
        <f t="shared" si="152"/>
        <v>3.2048847554179617E-2</v>
      </c>
      <c r="U1216" s="49">
        <f t="shared" si="153"/>
        <v>50.583333333333336</v>
      </c>
      <c r="V1216" s="49">
        <f t="shared" si="154"/>
        <v>1.0101994803367265</v>
      </c>
      <c r="W1216" s="49">
        <f t="shared" si="155"/>
        <v>1.0101994803367265</v>
      </c>
    </row>
    <row r="1217" spans="11:23">
      <c r="K1217" s="51">
        <v>121.5</v>
      </c>
      <c r="L1217" s="22">
        <f t="shared" si="149"/>
        <v>4.0505989694628699</v>
      </c>
      <c r="M1217" s="22">
        <f t="shared" si="156"/>
        <v>3.3179986997958544E-2</v>
      </c>
      <c r="Q1217" s="55">
        <f t="shared" si="150"/>
        <v>9.9511889088051655E-2</v>
      </c>
      <c r="R1217" s="49">
        <f t="shared" si="151"/>
        <v>3.1736101022606089</v>
      </c>
      <c r="S1217" s="52">
        <f>IF(K1217=0,C1245,(1/$C$59)*LN(1+$C$59/$C$58/(RodR+ABS(Calculations!K1217-RodR))))</f>
        <v>3.135605379412168E-2</v>
      </c>
      <c r="T1217" s="53">
        <f t="shared" si="152"/>
        <v>3.2022256112418601E-2</v>
      </c>
      <c r="U1217" s="49">
        <f t="shared" si="153"/>
        <v>50.625</v>
      </c>
      <c r="V1217" s="49">
        <f t="shared" si="154"/>
        <v>1.0101994803367265</v>
      </c>
      <c r="W1217" s="49">
        <f t="shared" si="155"/>
        <v>1.0101994803367265</v>
      </c>
    </row>
    <row r="1218" spans="11:23">
      <c r="K1218" s="51">
        <v>121.6</v>
      </c>
      <c r="L1218" s="22">
        <f t="shared" ref="L1218:L1281" si="157">IF(K1218&lt;RodR,EPRValue,Q1218*$C$43)</f>
        <v>4.047310602314294</v>
      </c>
      <c r="M1218" s="22">
        <f t="shared" si="156"/>
        <v>3.3125912998702489E-2</v>
      </c>
      <c r="Q1218" s="55">
        <f t="shared" si="150"/>
        <v>9.9431103103204257E-2</v>
      </c>
      <c r="R1218" s="49">
        <f t="shared" si="151"/>
        <v>3.1736101022606089</v>
      </c>
      <c r="S1218" s="52">
        <f>IF(K1218=0,C1246,(1/$C$59)*LN(1+$C$59/$C$58/(RodR+ABS(Calculations!K1218-RodR))))</f>
        <v>3.133059824594648E-2</v>
      </c>
      <c r="T1218" s="53">
        <f t="shared" si="152"/>
        <v>3.199570876171836E-2</v>
      </c>
      <c r="U1218" s="49">
        <f t="shared" si="153"/>
        <v>50.666666666666664</v>
      </c>
      <c r="V1218" s="49">
        <f t="shared" si="154"/>
        <v>1.0101994803367265</v>
      </c>
      <c r="W1218" s="49">
        <f t="shared" si="155"/>
        <v>1.0101994803367265</v>
      </c>
    </row>
    <row r="1219" spans="11:23">
      <c r="K1219" s="51">
        <v>121.7</v>
      </c>
      <c r="L1219" s="22">
        <f t="shared" si="157"/>
        <v>4.0440275702723323</v>
      </c>
      <c r="M1219" s="22">
        <f t="shared" si="156"/>
        <v>3.3071971087924368E-2</v>
      </c>
      <c r="Q1219" s="55">
        <f t="shared" si="150"/>
        <v>9.935044818700664E-2</v>
      </c>
      <c r="R1219" s="49">
        <f t="shared" si="151"/>
        <v>3.1736101022606089</v>
      </c>
      <c r="S1219" s="52">
        <f>IF(K1219=0,C1247,(1/$C$59)*LN(1+$C$59/$C$58/(RodR+ABS(Calculations!K1219-RodR))))</f>
        <v>3.1305183997315189E-2</v>
      </c>
      <c r="T1219" s="53">
        <f t="shared" si="152"/>
        <v>3.1969205392506674E-2</v>
      </c>
      <c r="U1219" s="49">
        <f t="shared" si="153"/>
        <v>50.708333333333336</v>
      </c>
      <c r="V1219" s="49">
        <f t="shared" si="154"/>
        <v>1.0101994803367265</v>
      </c>
      <c r="W1219" s="49">
        <f t="shared" si="155"/>
        <v>1.0101994803367265</v>
      </c>
    </row>
    <row r="1220" spans="11:23">
      <c r="K1220" s="51">
        <v>121.8</v>
      </c>
      <c r="L1220" s="22">
        <f t="shared" si="157"/>
        <v>4.0407498603630829</v>
      </c>
      <c r="M1220" s="22">
        <f t="shared" si="156"/>
        <v>3.3018160835841748E-2</v>
      </c>
      <c r="Q1220" s="55">
        <f t="shared" ref="Q1220:Q1283" si="158">R1220*IF($C$56&lt;$C$55,S1220,T1220)</f>
        <v>9.9269924020726291E-2</v>
      </c>
      <c r="R1220" s="49">
        <f t="shared" ref="R1220:R1283" si="159">$C$70/$C$61*W1220</f>
        <v>3.1736101022606089</v>
      </c>
      <c r="S1220" s="52">
        <f>IF(K1220=0,C1248,(1/$C$59)*LN(1+$C$59/$C$58/(RodR+ABS(Calculations!K1220-RodR))))</f>
        <v>3.127981094779566E-2</v>
      </c>
      <c r="T1220" s="53">
        <f t="shared" ref="T1220:T1283" si="160">IF((ABS(K1220))&lt;$C$55-$C$56,($C$53/2/PI()/$C$56*LN(($C$55-$C$56)*(ABS(K1220)+$C$56)/(ABS(K1220))/$C$55)+$C$60*LN($C$55*$C$54/($C$55-$C$56)/$C$53)),$C$60*LN((((ABS(K1220))+$C$56-$C$55)*$C$53+$C$55*$C$54)/($C$53*(ABS(K1220)))))</f>
        <v>3.1942745895574769E-2</v>
      </c>
      <c r="U1220" s="49">
        <f t="shared" ref="U1220:U1283" si="161">K1220/$C$56</f>
        <v>50.75</v>
      </c>
      <c r="V1220" s="49">
        <f t="shared" ref="V1220:V1283" si="162">IF(K1220="","",1/(1.0212-0.0178*LOG10($C$53+0.01)))</f>
        <v>1.0101994803367265</v>
      </c>
      <c r="W1220" s="49">
        <f t="shared" ref="W1220:W1283" si="163">MAX(1/(-(0.21682*LOG10(3.7*U1220)-0.293)*(EXP(-3.7*U1220)-1)+1),1)*MAX(1/(-(0.1921*LOG10(U1220+0.2)+0.072)*(EXP(-150*U1220)-1)+1),1)*V1220</f>
        <v>1.0101994803367265</v>
      </c>
    </row>
    <row r="1221" spans="11:23">
      <c r="K1221" s="51">
        <v>121.9</v>
      </c>
      <c r="L1221" s="22">
        <f t="shared" si="157"/>
        <v>4.0374774596548084</v>
      </c>
      <c r="M1221" s="22">
        <f t="shared" si="156"/>
        <v>3.2964481814172331E-2</v>
      </c>
      <c r="Q1221" s="55">
        <f t="shared" si="158"/>
        <v>9.9189530286666591E-2</v>
      </c>
      <c r="R1221" s="49">
        <f t="shared" si="159"/>
        <v>3.1736101022606089</v>
      </c>
      <c r="S1221" s="52">
        <f>IF(K1221=0,C1249,(1/$C$59)*LN(1+$C$59/$C$58/(RodR+ABS(Calculations!K1221-RodR))))</f>
        <v>3.1254478997282127E-2</v>
      </c>
      <c r="T1221" s="53">
        <f t="shared" si="160"/>
        <v>3.1916330162074132E-2</v>
      </c>
      <c r="U1221" s="49">
        <f t="shared" si="161"/>
        <v>50.791666666666671</v>
      </c>
      <c r="V1221" s="49">
        <f t="shared" si="162"/>
        <v>1.0101994803367265</v>
      </c>
      <c r="W1221" s="49">
        <f t="shared" si="163"/>
        <v>1.0101994803367265</v>
      </c>
    </row>
    <row r="1222" spans="11:23">
      <c r="K1222" s="51">
        <v>122</v>
      </c>
      <c r="L1222" s="22">
        <f t="shared" si="157"/>
        <v>4.0342103552574979</v>
      </c>
      <c r="M1222" s="22">
        <f t="shared" si="156"/>
        <v>3.2910933596605574E-2</v>
      </c>
      <c r="Q1222" s="55">
        <f t="shared" si="158"/>
        <v>9.9109266668156032E-2</v>
      </c>
      <c r="R1222" s="49">
        <f t="shared" si="159"/>
        <v>3.1736101022606089</v>
      </c>
      <c r="S1222" s="52">
        <f>IF(K1222=0,C1250,(1/$C$59)*LN(1+$C$59/$C$58/(RodR+ABS(Calculations!K1222-RodR))))</f>
        <v>3.1229188045991865E-2</v>
      </c>
      <c r="T1222" s="53">
        <f t="shared" si="160"/>
        <v>3.1889958083516919E-2</v>
      </c>
      <c r="U1222" s="49">
        <f t="shared" si="161"/>
        <v>50.833333333333336</v>
      </c>
      <c r="V1222" s="49">
        <f t="shared" si="162"/>
        <v>1.0101994803367265</v>
      </c>
      <c r="W1222" s="49">
        <f t="shared" si="163"/>
        <v>1.0101994803367265</v>
      </c>
    </row>
    <row r="1223" spans="11:23">
      <c r="K1223" s="51">
        <v>122.1</v>
      </c>
      <c r="L1223" s="22">
        <f t="shared" si="157"/>
        <v>4.0309485343229152</v>
      </c>
      <c r="M1223" s="22">
        <f t="shared" si="156"/>
        <v>3.2857515758435873E-2</v>
      </c>
      <c r="Q1223" s="55">
        <f t="shared" si="158"/>
        <v>9.9029132849549353E-2</v>
      </c>
      <c r="R1223" s="49">
        <f t="shared" si="159"/>
        <v>3.1736101022606089</v>
      </c>
      <c r="S1223" s="52">
        <f>IF(K1223=0,C1251,(1/$C$59)*LN(1+$C$59/$C$58/(RodR+ABS(Calculations!K1223-RodR))))</f>
        <v>3.1203937994465501E-2</v>
      </c>
      <c r="T1223" s="53">
        <f t="shared" si="160"/>
        <v>3.1863629551772764E-2</v>
      </c>
      <c r="U1223" s="49">
        <f t="shared" si="161"/>
        <v>50.875</v>
      </c>
      <c r="V1223" s="49">
        <f t="shared" si="162"/>
        <v>1.0101994803367265</v>
      </c>
      <c r="W1223" s="49">
        <f t="shared" si="163"/>
        <v>1.0101994803367265</v>
      </c>
    </row>
    <row r="1224" spans="11:23">
      <c r="K1224" s="51">
        <v>122.2</v>
      </c>
      <c r="L1224" s="22">
        <f t="shared" si="157"/>
        <v>4.0276919840443011</v>
      </c>
      <c r="M1224" s="22">
        <f t="shared" si="156"/>
        <v>3.2804227876728653E-2</v>
      </c>
      <c r="Q1224" s="55">
        <f t="shared" si="158"/>
        <v>9.8949128516220328E-2</v>
      </c>
      <c r="R1224" s="49">
        <f t="shared" si="159"/>
        <v>3.1736101022606089</v>
      </c>
      <c r="S1224" s="52">
        <f>IF(K1224=0,C1252,(1/$C$59)*LN(1+$C$59/$C$58/(RodR+ABS(Calculations!K1224-RodR))))</f>
        <v>3.1178728743564754E-2</v>
      </c>
      <c r="T1224" s="53">
        <f t="shared" si="160"/>
        <v>3.1837344459068717E-2</v>
      </c>
      <c r="U1224" s="49">
        <f t="shared" si="161"/>
        <v>50.916666666666671</v>
      </c>
      <c r="V1224" s="49">
        <f t="shared" si="162"/>
        <v>1.0101994803367265</v>
      </c>
      <c r="W1224" s="49">
        <f t="shared" si="163"/>
        <v>1.0101994803367265</v>
      </c>
    </row>
    <row r="1225" spans="11:23">
      <c r="K1225" s="51">
        <v>122.3</v>
      </c>
      <c r="L1225" s="22">
        <f t="shared" si="157"/>
        <v>4.0244406916562818</v>
      </c>
      <c r="M1225" s="22">
        <f t="shared" si="156"/>
        <v>3.2751069530250199E-2</v>
      </c>
      <c r="Q1225" s="55">
        <f t="shared" si="158"/>
        <v>9.8869253354559414E-2</v>
      </c>
      <c r="R1225" s="49">
        <f t="shared" si="159"/>
        <v>3.1736101022606089</v>
      </c>
      <c r="S1225" s="52">
        <f>IF(K1225=0,C1253,(1/$C$59)*LN(1+$C$59/$C$58/(RodR+ABS(Calculations!K1225-RodR))))</f>
        <v>3.1153560194471713E-2</v>
      </c>
      <c r="T1225" s="53">
        <f t="shared" si="160"/>
        <v>3.1811102697986773E-2</v>
      </c>
      <c r="U1225" s="49">
        <f t="shared" si="161"/>
        <v>50.958333333333336</v>
      </c>
      <c r="V1225" s="49">
        <f t="shared" si="162"/>
        <v>1.0101994803367265</v>
      </c>
      <c r="W1225" s="49">
        <f t="shared" si="163"/>
        <v>1.0101994803367265</v>
      </c>
    </row>
    <row r="1226" spans="11:23">
      <c r="K1226" s="51">
        <v>122.4</v>
      </c>
      <c r="L1226" s="22">
        <f t="shared" si="157"/>
        <v>4.0211946444346731</v>
      </c>
      <c r="M1226" s="22">
        <f t="shared" si="156"/>
        <v>3.269804029947565E-2</v>
      </c>
      <c r="Q1226" s="55">
        <f t="shared" si="158"/>
        <v>9.8789507051968969E-2</v>
      </c>
      <c r="R1226" s="49">
        <f t="shared" si="159"/>
        <v>3.1736101022606089</v>
      </c>
      <c r="S1226" s="52">
        <f>IF(K1226=0,C1254,(1/$C$59)*LN(1+$C$59/$C$58/(RodR+ABS(Calculations!K1226-RodR))))</f>
        <v>3.1128432248687308E-2</v>
      </c>
      <c r="T1226" s="53">
        <f t="shared" si="160"/>
        <v>3.1784904161463554E-2</v>
      </c>
      <c r="U1226" s="49">
        <f t="shared" si="161"/>
        <v>51.000000000000007</v>
      </c>
      <c r="V1226" s="49">
        <f t="shared" si="162"/>
        <v>1.0101994803367265</v>
      </c>
      <c r="W1226" s="49">
        <f t="shared" si="163"/>
        <v>1.0101994803367265</v>
      </c>
    </row>
    <row r="1227" spans="11:23">
      <c r="K1227" s="51">
        <v>122.5</v>
      </c>
      <c r="L1227" s="22">
        <f t="shared" si="157"/>
        <v>4.0179538296962853</v>
      </c>
      <c r="M1227" s="22">
        <f t="shared" si="156"/>
        <v>3.2645139766584563E-2</v>
      </c>
      <c r="Q1227" s="55">
        <f t="shared" si="158"/>
        <v>9.8709889296858519E-2</v>
      </c>
      <c r="R1227" s="49">
        <f t="shared" si="159"/>
        <v>3.1736101022606089</v>
      </c>
      <c r="S1227" s="52">
        <f>IF(K1227=0,C1255,(1/$C$59)*LN(1+$C$59/$C$58/(RodR+ABS(Calculations!K1227-RodR))))</f>
        <v>3.1103344808029829E-2</v>
      </c>
      <c r="T1227" s="53">
        <f t="shared" si="160"/>
        <v>3.1758748742787397E-2</v>
      </c>
      <c r="U1227" s="49">
        <f t="shared" si="161"/>
        <v>51.041666666666671</v>
      </c>
      <c r="V1227" s="49">
        <f t="shared" si="162"/>
        <v>1.0101994803367265</v>
      </c>
      <c r="W1227" s="49">
        <f t="shared" si="163"/>
        <v>1.0101994803367265</v>
      </c>
    </row>
    <row r="1228" spans="11:23">
      <c r="K1228" s="51">
        <v>122.6</v>
      </c>
      <c r="L1228" s="22">
        <f t="shared" si="157"/>
        <v>4.0147182347988677</v>
      </c>
      <c r="M1228" s="22">
        <f t="shared" si="156"/>
        <v>3.2592367515426268E-2</v>
      </c>
      <c r="Q1228" s="55">
        <f t="shared" si="158"/>
        <v>9.8630399778643296E-2</v>
      </c>
      <c r="R1228" s="49">
        <f t="shared" si="159"/>
        <v>3.1736101022606089</v>
      </c>
      <c r="S1228" s="52">
        <f>IF(K1228=0,C1256,(1/$C$59)*LN(1+$C$59/$C$58/(RodR+ABS(Calculations!K1228-RodR))))</f>
        <v>3.1078297774634452E-2</v>
      </c>
      <c r="T1228" s="53">
        <f t="shared" si="160"/>
        <v>3.1732636335596913E-2</v>
      </c>
      <c r="U1228" s="49">
        <f t="shared" si="161"/>
        <v>51.083333333333336</v>
      </c>
      <c r="V1228" s="49">
        <f t="shared" si="162"/>
        <v>1.0101994803367265</v>
      </c>
      <c r="W1228" s="49">
        <f t="shared" si="163"/>
        <v>1.0101994803367265</v>
      </c>
    </row>
    <row r="1229" spans="11:23">
      <c r="K1229" s="51">
        <v>122.7</v>
      </c>
      <c r="L1229" s="22">
        <f t="shared" si="157"/>
        <v>4.011487847140808</v>
      </c>
      <c r="M1229" s="22">
        <f t="shared" ref="M1229:M1292" si="164">L1219-L1229</f>
        <v>3.2539723131524312E-2</v>
      </c>
      <c r="Q1229" s="55">
        <f t="shared" si="158"/>
        <v>9.8551038187736931E-2</v>
      </c>
      <c r="R1229" s="49">
        <f t="shared" si="159"/>
        <v>3.1736101022606089</v>
      </c>
      <c r="S1229" s="52">
        <f>IF(K1229=0,C1257,(1/$C$59)*LN(1+$C$59/$C$58/(RodR+ABS(Calculations!K1229-RodR))))</f>
        <v>3.1053291050950962E-2</v>
      </c>
      <c r="T1229" s="53">
        <f t="shared" si="160"/>
        <v>3.170656683388233E-2</v>
      </c>
      <c r="U1229" s="49">
        <f t="shared" si="161"/>
        <v>51.125</v>
      </c>
      <c r="V1229" s="49">
        <f t="shared" si="162"/>
        <v>1.0101994803367265</v>
      </c>
      <c r="W1229" s="49">
        <f t="shared" si="163"/>
        <v>1.0101994803367265</v>
      </c>
    </row>
    <row r="1230" spans="11:23">
      <c r="K1230" s="51">
        <v>122.8</v>
      </c>
      <c r="L1230" s="22">
        <f t="shared" si="157"/>
        <v>4.0082626541610074</v>
      </c>
      <c r="M1230" s="22">
        <f t="shared" si="164"/>
        <v>3.2487206202075569E-2</v>
      </c>
      <c r="Q1230" s="55">
        <f t="shared" si="158"/>
        <v>9.8471804215548367E-2</v>
      </c>
      <c r="R1230" s="49">
        <f t="shared" si="159"/>
        <v>3.1736101022606089</v>
      </c>
      <c r="S1230" s="52">
        <f>IF(K1230=0,C1258,(1/$C$59)*LN(1+$C$59/$C$58/(RodR+ABS(Calculations!K1230-RodR))))</f>
        <v>3.1028324539742753E-2</v>
      </c>
      <c r="T1230" s="53">
        <f t="shared" si="160"/>
        <v>3.1680540131980503E-2</v>
      </c>
      <c r="U1230" s="49">
        <f t="shared" si="161"/>
        <v>51.166666666666664</v>
      </c>
      <c r="V1230" s="49">
        <f t="shared" si="162"/>
        <v>1.0101994803367265</v>
      </c>
      <c r="W1230" s="49">
        <f t="shared" si="163"/>
        <v>1.0101994803367265</v>
      </c>
    </row>
    <row r="1231" spans="11:23">
      <c r="K1231" s="51">
        <v>122.9</v>
      </c>
      <c r="L1231" s="22">
        <f t="shared" si="157"/>
        <v>4.0050426433388218</v>
      </c>
      <c r="M1231" s="22">
        <f t="shared" si="164"/>
        <v>3.2434816315986659E-2</v>
      </c>
      <c r="Q1231" s="55">
        <f t="shared" si="158"/>
        <v>9.8392697554480366E-2</v>
      </c>
      <c r="R1231" s="49">
        <f t="shared" si="159"/>
        <v>3.1736101022606089</v>
      </c>
      <c r="S1231" s="52">
        <f>IF(K1231=0,C1259,(1/$C$59)*LN(1+$C$59/$C$58/(RodR+ABS(Calculations!K1231-RodR))))</f>
        <v>3.1003398144086383E-2</v>
      </c>
      <c r="T1231" s="53">
        <f t="shared" si="160"/>
        <v>3.1654556124574844E-2</v>
      </c>
      <c r="U1231" s="49">
        <f t="shared" si="161"/>
        <v>51.208333333333336</v>
      </c>
      <c r="V1231" s="49">
        <f t="shared" si="162"/>
        <v>1.0101994803367265</v>
      </c>
      <c r="W1231" s="49">
        <f t="shared" si="163"/>
        <v>1.0101994803367265</v>
      </c>
    </row>
    <row r="1232" spans="11:23">
      <c r="K1232" s="51">
        <v>123</v>
      </c>
      <c r="L1232" s="22">
        <f t="shared" si="157"/>
        <v>4.0018278021936959</v>
      </c>
      <c r="M1232" s="22">
        <f t="shared" si="164"/>
        <v>3.2382553063802E-2</v>
      </c>
      <c r="Q1232" s="55">
        <f t="shared" si="158"/>
        <v>9.8313717897920622E-2</v>
      </c>
      <c r="R1232" s="49">
        <f t="shared" si="159"/>
        <v>3.1736101022606089</v>
      </c>
      <c r="S1232" s="52">
        <f>IF(K1232=0,C1260,(1/$C$59)*LN(1+$C$59/$C$58/(RodR+ABS(Calculations!K1232-RodR))))</f>
        <v>3.0978511767368752E-2</v>
      </c>
      <c r="T1232" s="53">
        <f t="shared" si="160"/>
        <v>3.1628614706694862E-2</v>
      </c>
      <c r="U1232" s="49">
        <f t="shared" si="161"/>
        <v>51.25</v>
      </c>
      <c r="V1232" s="49">
        <f t="shared" si="162"/>
        <v>1.0101994803367265</v>
      </c>
      <c r="W1232" s="49">
        <f t="shared" si="163"/>
        <v>1.0101994803367265</v>
      </c>
    </row>
    <row r="1233" spans="11:23">
      <c r="K1233" s="51">
        <v>123.1</v>
      </c>
      <c r="L1233" s="22">
        <f t="shared" si="157"/>
        <v>3.9986181182852096</v>
      </c>
      <c r="M1233" s="22">
        <f t="shared" si="164"/>
        <v>3.2330416037705589E-2</v>
      </c>
      <c r="Q1233" s="55">
        <f t="shared" si="158"/>
        <v>9.8234864940242764E-2</v>
      </c>
      <c r="R1233" s="49">
        <f t="shared" si="159"/>
        <v>3.1736101022606089</v>
      </c>
      <c r="S1233" s="52">
        <f>IF(K1233=0,C1261,(1/$C$59)*LN(1+$C$59/$C$58/(RodR+ABS(Calculations!K1233-RodR))))</f>
        <v>3.0953665313287422E-2</v>
      </c>
      <c r="T1233" s="53">
        <f t="shared" si="160"/>
        <v>3.1602715773713201E-2</v>
      </c>
      <c r="U1233" s="49">
        <f t="shared" si="161"/>
        <v>51.291666666666664</v>
      </c>
      <c r="V1233" s="49">
        <f t="shared" si="162"/>
        <v>1.0101994803367265</v>
      </c>
      <c r="W1233" s="49">
        <f t="shared" si="163"/>
        <v>1.0101994803367265</v>
      </c>
    </row>
    <row r="1234" spans="11:23">
      <c r="K1234" s="51">
        <v>123.2</v>
      </c>
      <c r="L1234" s="22">
        <f t="shared" si="157"/>
        <v>3.9954135792128089</v>
      </c>
      <c r="M1234" s="22">
        <f t="shared" si="164"/>
        <v>3.2278404831492136E-2</v>
      </c>
      <c r="Q1234" s="55">
        <f t="shared" si="158"/>
        <v>9.8156138376799887E-2</v>
      </c>
      <c r="R1234" s="49">
        <f t="shared" si="159"/>
        <v>3.1736101022606089</v>
      </c>
      <c r="S1234" s="52">
        <f>IF(K1234=0,C1262,(1/$C$59)*LN(1+$C$59/$C$58/(RodR+ABS(Calculations!K1234-RodR))))</f>
        <v>3.0928858685848597E-2</v>
      </c>
      <c r="T1234" s="53">
        <f t="shared" si="160"/>
        <v>3.1576859221345142E-2</v>
      </c>
      <c r="U1234" s="49">
        <f t="shared" si="161"/>
        <v>51.333333333333336</v>
      </c>
      <c r="V1234" s="49">
        <f t="shared" si="162"/>
        <v>1.0101994803367265</v>
      </c>
      <c r="W1234" s="49">
        <f t="shared" si="163"/>
        <v>1.0101994803367265</v>
      </c>
    </row>
    <row r="1235" spans="11:23">
      <c r="K1235" s="51">
        <v>123.3</v>
      </c>
      <c r="L1235" s="22">
        <f t="shared" si="157"/>
        <v>3.9922141726156846</v>
      </c>
      <c r="M1235" s="22">
        <f t="shared" si="164"/>
        <v>3.2226519040597257E-2</v>
      </c>
      <c r="Q1235" s="55">
        <f t="shared" si="158"/>
        <v>9.8077537903921472E-2</v>
      </c>
      <c r="R1235" s="49">
        <f t="shared" si="159"/>
        <v>3.1736101022606089</v>
      </c>
      <c r="S1235" s="52">
        <f>IF(K1235=0,C1263,(1/$C$59)*LN(1+$C$59/$C$58/(RodR+ABS(Calculations!K1235-RodR))))</f>
        <v>3.0904091789366126E-2</v>
      </c>
      <c r="T1235" s="53">
        <f t="shared" si="160"/>
        <v>3.1551044945647422E-2</v>
      </c>
      <c r="U1235" s="49">
        <f t="shared" si="161"/>
        <v>51.375</v>
      </c>
      <c r="V1235" s="49">
        <f t="shared" si="162"/>
        <v>1.0101994803367265</v>
      </c>
      <c r="W1235" s="49">
        <f t="shared" si="163"/>
        <v>1.0101994803367265</v>
      </c>
    </row>
    <row r="1236" spans="11:23">
      <c r="K1236" s="51">
        <v>123.4</v>
      </c>
      <c r="L1236" s="22">
        <f t="shared" si="157"/>
        <v>3.9890198861725077</v>
      </c>
      <c r="M1236" s="22">
        <f t="shared" si="164"/>
        <v>3.2174758262165426E-2</v>
      </c>
      <c r="Q1236" s="55">
        <f t="shared" si="158"/>
        <v>9.7999063218906918E-2</v>
      </c>
      <c r="R1236" s="49">
        <f t="shared" si="159"/>
        <v>3.1736101022606089</v>
      </c>
      <c r="S1236" s="52">
        <f>IF(K1236=0,C1264,(1/$C$59)*LN(1+$C$59/$C$58/(RodR+ABS(Calculations!K1236-RodR))))</f>
        <v>3.0879364528459484E-2</v>
      </c>
      <c r="T1236" s="53">
        <f t="shared" si="160"/>
        <v>3.1525272843015748E-2</v>
      </c>
      <c r="U1236" s="49">
        <f t="shared" si="161"/>
        <v>51.416666666666671</v>
      </c>
      <c r="V1236" s="49">
        <f t="shared" si="162"/>
        <v>1.0101994803367265</v>
      </c>
      <c r="W1236" s="49">
        <f t="shared" si="163"/>
        <v>1.0101994803367265</v>
      </c>
    </row>
    <row r="1237" spans="11:23">
      <c r="K1237" s="51">
        <v>123.5</v>
      </c>
      <c r="L1237" s="22">
        <f t="shared" si="157"/>
        <v>3.9858307076014694</v>
      </c>
      <c r="M1237" s="22">
        <f t="shared" si="164"/>
        <v>3.2123122094815937E-2</v>
      </c>
      <c r="Q1237" s="55">
        <f t="shared" si="158"/>
        <v>9.7920714020026528E-2</v>
      </c>
      <c r="R1237" s="49">
        <f t="shared" si="159"/>
        <v>3.1736101022606089</v>
      </c>
      <c r="S1237" s="52">
        <f>IF(K1237=0,C1265,(1/$C$59)*LN(1+$C$59/$C$58/(RodR+ABS(Calculations!K1237-RodR))))</f>
        <v>3.0854676808054076E-2</v>
      </c>
      <c r="T1237" s="53">
        <f t="shared" si="160"/>
        <v>3.1499542810184758E-2</v>
      </c>
      <c r="U1237" s="49">
        <f t="shared" si="161"/>
        <v>51.458333333333336</v>
      </c>
      <c r="V1237" s="49">
        <f t="shared" si="162"/>
        <v>1.0101994803367265</v>
      </c>
      <c r="W1237" s="49">
        <f t="shared" si="163"/>
        <v>1.0101994803367265</v>
      </c>
    </row>
    <row r="1238" spans="11:23">
      <c r="K1238" s="51">
        <v>123.6</v>
      </c>
      <c r="L1238" s="22">
        <f t="shared" si="157"/>
        <v>3.9826466246599876</v>
      </c>
      <c r="M1238" s="22">
        <f t="shared" si="164"/>
        <v>3.2071610138880047E-2</v>
      </c>
      <c r="Q1238" s="55">
        <f t="shared" si="158"/>
        <v>9.7842490006514293E-2</v>
      </c>
      <c r="R1238" s="49">
        <f t="shared" si="159"/>
        <v>3.1736101022606089</v>
      </c>
      <c r="S1238" s="52">
        <f>IF(K1238=0,C1266,(1/$C$59)*LN(1+$C$59/$C$58/(RodR+ABS(Calculations!K1238-RodR))))</f>
        <v>3.0830028533378961E-2</v>
      </c>
      <c r="T1238" s="53">
        <f t="shared" si="160"/>
        <v>3.1473854744225475E-2</v>
      </c>
      <c r="U1238" s="49">
        <f t="shared" si="161"/>
        <v>51.5</v>
      </c>
      <c r="V1238" s="49">
        <f t="shared" si="162"/>
        <v>1.0101994803367265</v>
      </c>
      <c r="W1238" s="49">
        <f t="shared" si="163"/>
        <v>1.0101994803367265</v>
      </c>
    </row>
    <row r="1239" spans="11:23">
      <c r="K1239" s="51">
        <v>123.7</v>
      </c>
      <c r="L1239" s="22">
        <f t="shared" si="157"/>
        <v>3.9794676251445096</v>
      </c>
      <c r="M1239" s="22">
        <f t="shared" si="164"/>
        <v>3.2020221996298392E-2</v>
      </c>
      <c r="Q1239" s="55">
        <f t="shared" si="158"/>
        <v>9.7764390878563062E-2</v>
      </c>
      <c r="R1239" s="49">
        <f t="shared" si="159"/>
        <v>3.1736101022606089</v>
      </c>
      <c r="S1239" s="52">
        <f>IF(K1239=0,C1267,(1/$C$59)*LN(1+$C$59/$C$58/(RodR+ABS(Calculations!K1239-RodR))))</f>
        <v>3.0805419609965336E-2</v>
      </c>
      <c r="T1239" s="53">
        <f t="shared" si="160"/>
        <v>3.1448208542544209E-2</v>
      </c>
      <c r="U1239" s="49">
        <f t="shared" si="161"/>
        <v>51.541666666666671</v>
      </c>
      <c r="V1239" s="49">
        <f t="shared" si="162"/>
        <v>1.0101994803367265</v>
      </c>
      <c r="W1239" s="49">
        <f t="shared" si="163"/>
        <v>1.0101994803367265</v>
      </c>
    </row>
    <row r="1240" spans="11:23">
      <c r="K1240" s="51">
        <v>123.8</v>
      </c>
      <c r="L1240" s="22">
        <f t="shared" si="157"/>
        <v>3.9762936968904872</v>
      </c>
      <c r="M1240" s="22">
        <f t="shared" si="164"/>
        <v>3.1968957270520182E-2</v>
      </c>
      <c r="Q1240" s="55">
        <f t="shared" si="158"/>
        <v>9.7686416337323889E-2</v>
      </c>
      <c r="R1240" s="49">
        <f t="shared" si="159"/>
        <v>3.1736101022606089</v>
      </c>
      <c r="S1240" s="52">
        <f>IF(K1240=0,C1268,(1/$C$59)*LN(1+$C$59/$C$58/(RodR+ABS(Calculations!K1240-RodR))))</f>
        <v>3.078084994364633E-2</v>
      </c>
      <c r="T1240" s="53">
        <f t="shared" si="160"/>
        <v>3.1422604102881758E-2</v>
      </c>
      <c r="U1240" s="49">
        <f t="shared" si="161"/>
        <v>51.583333333333336</v>
      </c>
      <c r="V1240" s="49">
        <f t="shared" si="162"/>
        <v>1.0101994803367265</v>
      </c>
      <c r="W1240" s="49">
        <f t="shared" si="163"/>
        <v>1.0101994803367265</v>
      </c>
    </row>
    <row r="1241" spans="11:23">
      <c r="K1241" s="51">
        <v>123.9</v>
      </c>
      <c r="L1241" s="22">
        <f t="shared" si="157"/>
        <v>3.9731248277721134</v>
      </c>
      <c r="M1241" s="22">
        <f t="shared" si="164"/>
        <v>3.1917815566708363E-2</v>
      </c>
      <c r="Q1241" s="55">
        <f t="shared" si="158"/>
        <v>9.7608566084899623E-2</v>
      </c>
      <c r="R1241" s="49">
        <f t="shared" si="159"/>
        <v>3.1736101022606089</v>
      </c>
      <c r="S1241" s="52">
        <f>IF(K1241=0,C1269,(1/$C$59)*LN(1+$C$59/$C$58/(RodR+ABS(Calculations!K1241-RodR))))</f>
        <v>3.0756319440554975E-2</v>
      </c>
      <c r="T1241" s="53">
        <f t="shared" si="160"/>
        <v>3.1397041323312322E-2</v>
      </c>
      <c r="U1241" s="49">
        <f t="shared" si="161"/>
        <v>51.625000000000007</v>
      </c>
      <c r="V1241" s="49">
        <f t="shared" si="162"/>
        <v>1.0101994803367265</v>
      </c>
      <c r="W1241" s="49">
        <f t="shared" si="163"/>
        <v>1.0101994803367265</v>
      </c>
    </row>
    <row r="1242" spans="11:23">
      <c r="K1242" s="51">
        <v>124</v>
      </c>
      <c r="L1242" s="22">
        <f t="shared" si="157"/>
        <v>3.9699610057022636</v>
      </c>
      <c r="M1242" s="22">
        <f t="shared" si="164"/>
        <v>3.1866796491432314E-2</v>
      </c>
      <c r="Q1242" s="55">
        <f t="shared" si="158"/>
        <v>9.7530839824343407E-2</v>
      </c>
      <c r="R1242" s="49">
        <f t="shared" si="159"/>
        <v>3.1736101022606089</v>
      </c>
      <c r="S1242" s="52">
        <f>IF(K1242=0,C1270,(1/$C$59)*LN(1+$C$59/$C$58/(RodR+ABS(Calculations!K1242-RodR))))</f>
        <v>3.0731828007123738E-2</v>
      </c>
      <c r="T1242" s="53">
        <f t="shared" si="160"/>
        <v>3.1371520102240494E-2</v>
      </c>
      <c r="U1242" s="49">
        <f t="shared" si="161"/>
        <v>51.666666666666671</v>
      </c>
      <c r="V1242" s="49">
        <f t="shared" si="162"/>
        <v>1.0101994803367265</v>
      </c>
      <c r="W1242" s="49">
        <f t="shared" si="163"/>
        <v>1.0101994803367265</v>
      </c>
    </row>
    <row r="1243" spans="11:23">
      <c r="K1243" s="51">
        <v>124.1</v>
      </c>
      <c r="L1243" s="22">
        <f t="shared" si="157"/>
        <v>3.9668022186322314</v>
      </c>
      <c r="M1243" s="22">
        <f t="shared" si="164"/>
        <v>3.1815899652978263E-2</v>
      </c>
      <c r="Q1243" s="55">
        <f t="shared" si="158"/>
        <v>9.7453237259652215E-2</v>
      </c>
      <c r="R1243" s="49">
        <f t="shared" si="159"/>
        <v>3.1736101022606089</v>
      </c>
      <c r="S1243" s="52">
        <f>IF(K1243=0,C1271,(1/$C$59)*LN(1+$C$59/$C$58/(RodR+ABS(Calculations!K1243-RodR))))</f>
        <v>3.0707375550082492E-2</v>
      </c>
      <c r="T1243" s="53">
        <f t="shared" si="160"/>
        <v>3.13460403384015E-2</v>
      </c>
      <c r="U1243" s="49">
        <f t="shared" si="161"/>
        <v>51.708333333333336</v>
      </c>
      <c r="V1243" s="49">
        <f t="shared" si="162"/>
        <v>1.0101994803367265</v>
      </c>
      <c r="W1243" s="49">
        <f t="shared" si="163"/>
        <v>1.0101994803367265</v>
      </c>
    </row>
    <row r="1244" spans="11:23">
      <c r="K1244" s="51">
        <v>124.2</v>
      </c>
      <c r="L1244" s="22">
        <f t="shared" si="157"/>
        <v>3.9636484545516693</v>
      </c>
      <c r="M1244" s="22">
        <f t="shared" si="164"/>
        <v>3.1765124661139676E-2</v>
      </c>
      <c r="Q1244" s="55">
        <f t="shared" si="158"/>
        <v>9.7375758095765402E-2</v>
      </c>
      <c r="R1244" s="49">
        <f t="shared" si="159"/>
        <v>3.1736101022606089</v>
      </c>
      <c r="S1244" s="52">
        <f>IF(K1244=0,C1272,(1/$C$59)*LN(1+$C$59/$C$58/(RodR+ABS(Calculations!K1244-RodR))))</f>
        <v>3.0682961976458048E-2</v>
      </c>
      <c r="T1244" s="53">
        <f t="shared" si="160"/>
        <v>3.1320601930859067E-2</v>
      </c>
      <c r="U1244" s="49">
        <f t="shared" si="161"/>
        <v>51.75</v>
      </c>
      <c r="V1244" s="49">
        <f t="shared" si="162"/>
        <v>1.0101994803367265</v>
      </c>
      <c r="W1244" s="49">
        <f t="shared" si="163"/>
        <v>1.0101994803367265</v>
      </c>
    </row>
    <row r="1245" spans="11:23">
      <c r="K1245" s="51">
        <v>124.3</v>
      </c>
      <c r="L1245" s="22">
        <f t="shared" si="157"/>
        <v>3.9604997014883918</v>
      </c>
      <c r="M1245" s="22">
        <f t="shared" si="164"/>
        <v>3.1714471127292754E-2</v>
      </c>
      <c r="Q1245" s="55">
        <f t="shared" si="158"/>
        <v>9.7298402038559842E-2</v>
      </c>
      <c r="R1245" s="49">
        <f t="shared" si="159"/>
        <v>3.1736101022606089</v>
      </c>
      <c r="S1245" s="52">
        <f>IF(K1245=0,C1273,(1/$C$59)*LN(1+$C$59/$C$58/(RodR+ABS(Calculations!K1245-RodR))))</f>
        <v>3.0658587193572635E-2</v>
      </c>
      <c r="T1245" s="53">
        <f t="shared" si="160"/>
        <v>3.1295204779004535E-2</v>
      </c>
      <c r="U1245" s="49">
        <f t="shared" si="161"/>
        <v>51.791666666666664</v>
      </c>
      <c r="V1245" s="49">
        <f t="shared" si="162"/>
        <v>1.0101994803367265</v>
      </c>
      <c r="W1245" s="49">
        <f t="shared" si="163"/>
        <v>1.0101994803367265</v>
      </c>
    </row>
    <row r="1246" spans="11:23">
      <c r="K1246" s="51">
        <v>124.4</v>
      </c>
      <c r="L1246" s="22">
        <f t="shared" si="157"/>
        <v>3.9573559475082511</v>
      </c>
      <c r="M1246" s="22">
        <f t="shared" si="164"/>
        <v>3.1663938664256541E-2</v>
      </c>
      <c r="Q1246" s="55">
        <f t="shared" si="158"/>
        <v>9.7221168794846907E-2</v>
      </c>
      <c r="R1246" s="49">
        <f t="shared" si="159"/>
        <v>3.1736101022606089</v>
      </c>
      <c r="S1246" s="52">
        <f>IF(K1246=0,C1274,(1/$C$59)*LN(1+$C$59/$C$58/(RodR+ABS(Calculations!K1246-RodR))))</f>
        <v>3.0634251109042932E-2</v>
      </c>
      <c r="T1246" s="53">
        <f t="shared" si="160"/>
        <v>3.1269848782555017E-2</v>
      </c>
      <c r="U1246" s="49">
        <f t="shared" si="161"/>
        <v>51.833333333333336</v>
      </c>
      <c r="V1246" s="49">
        <f t="shared" si="162"/>
        <v>1.0101994803367265</v>
      </c>
      <c r="W1246" s="49">
        <f t="shared" si="163"/>
        <v>1.0101994803367265</v>
      </c>
    </row>
    <row r="1247" spans="11:23">
      <c r="K1247" s="51">
        <v>124.5</v>
      </c>
      <c r="L1247" s="22">
        <f t="shared" si="157"/>
        <v>3.9542171807149042</v>
      </c>
      <c r="M1247" s="22">
        <f t="shared" si="164"/>
        <v>3.1613526886565158E-2</v>
      </c>
      <c r="Q1247" s="55">
        <f t="shared" si="158"/>
        <v>9.7144058072366715E-2</v>
      </c>
      <c r="R1247" s="49">
        <f t="shared" si="159"/>
        <v>3.1736101022606089</v>
      </c>
      <c r="S1247" s="52">
        <f>IF(K1247=0,C1275,(1/$C$59)*LN(1+$C$59/$C$58/(RodR+ABS(Calculations!K1247-RodR))))</f>
        <v>3.0609953630778269E-2</v>
      </c>
      <c r="T1247" s="53">
        <f t="shared" si="160"/>
        <v>3.1244533841552669E-2</v>
      </c>
      <c r="U1247" s="49">
        <f t="shared" si="161"/>
        <v>51.875</v>
      </c>
      <c r="V1247" s="49">
        <f t="shared" si="162"/>
        <v>1.0101994803367265</v>
      </c>
      <c r="W1247" s="49">
        <f t="shared" si="163"/>
        <v>1.0101994803367265</v>
      </c>
    </row>
    <row r="1248" spans="11:23">
      <c r="K1248" s="51">
        <v>124.6</v>
      </c>
      <c r="L1248" s="22">
        <f t="shared" si="157"/>
        <v>3.9510833892498232</v>
      </c>
      <c r="M1248" s="22">
        <f t="shared" si="164"/>
        <v>3.1563235410164481E-2</v>
      </c>
      <c r="Q1248" s="55">
        <f t="shared" si="158"/>
        <v>9.7067069579788404E-2</v>
      </c>
      <c r="R1248" s="49">
        <f t="shared" si="159"/>
        <v>3.1736101022606089</v>
      </c>
      <c r="S1248" s="52">
        <f>IF(K1248=0,C1276,(1/$C$59)*LN(1+$C$59/$C$58/(RodR+ABS(Calculations!K1248-RodR))))</f>
        <v>3.0585694666980707E-2</v>
      </c>
      <c r="T1248" s="53">
        <f t="shared" si="160"/>
        <v>3.1219259856363115E-2</v>
      </c>
      <c r="U1248" s="49">
        <f t="shared" si="161"/>
        <v>51.916666666666664</v>
      </c>
      <c r="V1248" s="49">
        <f t="shared" si="162"/>
        <v>1.0101994803367265</v>
      </c>
      <c r="W1248" s="49">
        <f t="shared" si="163"/>
        <v>1.0101994803367265</v>
      </c>
    </row>
    <row r="1249" spans="11:23">
      <c r="K1249" s="51">
        <v>124.7</v>
      </c>
      <c r="L1249" s="22">
        <f t="shared" si="157"/>
        <v>3.9479545612919273</v>
      </c>
      <c r="M1249" s="22">
        <f t="shared" si="164"/>
        <v>3.1513063852582235E-2</v>
      </c>
      <c r="Q1249" s="55">
        <f t="shared" si="158"/>
        <v>9.6990203026701069E-2</v>
      </c>
      <c r="R1249" s="49">
        <f t="shared" si="159"/>
        <v>3.1736101022606089</v>
      </c>
      <c r="S1249" s="52">
        <f>IF(K1249=0,C1277,(1/$C$59)*LN(1+$C$59/$C$58/(RodR+ABS(Calculations!K1249-RodR))))</f>
        <v>3.0561474126142189E-2</v>
      </c>
      <c r="T1249" s="53">
        <f t="shared" si="160"/>
        <v>3.1194026727674014E-2</v>
      </c>
      <c r="U1249" s="49">
        <f t="shared" si="161"/>
        <v>51.958333333333336</v>
      </c>
      <c r="V1249" s="49">
        <f t="shared" si="162"/>
        <v>1.0101994803367265</v>
      </c>
      <c r="W1249" s="49">
        <f t="shared" si="163"/>
        <v>1.0101994803367265</v>
      </c>
    </row>
    <row r="1250" spans="11:23">
      <c r="K1250" s="51">
        <v>124.8</v>
      </c>
      <c r="L1250" s="22">
        <f t="shared" si="157"/>
        <v>3.9448306850576973</v>
      </c>
      <c r="M1250" s="22">
        <f t="shared" si="164"/>
        <v>3.1463011832789878E-2</v>
      </c>
      <c r="Q1250" s="55">
        <f t="shared" si="158"/>
        <v>9.6913458123616597E-2</v>
      </c>
      <c r="R1250" s="49">
        <f t="shared" si="159"/>
        <v>3.1736101022606089</v>
      </c>
      <c r="S1250" s="52">
        <f>IF(K1250=0,C1278,(1/$C$59)*LN(1+$C$59/$C$58/(RodR+ABS(Calculations!K1250-RodR))))</f>
        <v>3.0537291917045423E-2</v>
      </c>
      <c r="T1250" s="53">
        <f t="shared" si="160"/>
        <v>3.1168834356493712E-2</v>
      </c>
      <c r="U1250" s="49">
        <f t="shared" si="161"/>
        <v>52</v>
      </c>
      <c r="V1250" s="49">
        <f t="shared" si="162"/>
        <v>1.0101994803367265</v>
      </c>
      <c r="W1250" s="49">
        <f t="shared" si="163"/>
        <v>1.0101994803367265</v>
      </c>
    </row>
    <row r="1251" spans="11:23">
      <c r="K1251" s="51">
        <v>124.9</v>
      </c>
      <c r="L1251" s="22">
        <f t="shared" si="157"/>
        <v>3.9417117488007687</v>
      </c>
      <c r="M1251" s="22">
        <f t="shared" si="164"/>
        <v>3.141307897134471E-2</v>
      </c>
      <c r="Q1251" s="55">
        <f t="shared" si="158"/>
        <v>9.6836834581959658E-2</v>
      </c>
      <c r="R1251" s="49">
        <f t="shared" si="159"/>
        <v>3.1736101022606089</v>
      </c>
      <c r="S1251" s="52">
        <f>IF(K1251=0,C1279,(1/$C$59)*LN(1+$C$59/$C$58/(RodR+ABS(Calculations!K1251-RodR))))</f>
        <v>3.0513147948760738E-2</v>
      </c>
      <c r="T1251" s="53">
        <f t="shared" si="160"/>
        <v>3.1143682644150517E-2</v>
      </c>
      <c r="U1251" s="49">
        <f t="shared" si="161"/>
        <v>52.041666666666671</v>
      </c>
      <c r="V1251" s="49">
        <f t="shared" si="162"/>
        <v>1.0101994803367265</v>
      </c>
      <c r="W1251" s="49">
        <f t="shared" si="163"/>
        <v>1.0101994803367265</v>
      </c>
    </row>
    <row r="1252" spans="11:23">
      <c r="K1252" s="51">
        <v>125</v>
      </c>
      <c r="L1252" s="22">
        <f t="shared" si="157"/>
        <v>3.9385977408119821</v>
      </c>
      <c r="M1252" s="22">
        <f t="shared" si="164"/>
        <v>3.1363264890281517E-2</v>
      </c>
      <c r="Q1252" s="55">
        <f t="shared" si="158"/>
        <v>9.6760332114068953E-2</v>
      </c>
      <c r="R1252" s="49">
        <f t="shared" si="159"/>
        <v>3.1736101022606089</v>
      </c>
      <c r="S1252" s="52">
        <f>IF(K1252=0,C1280,(1/$C$59)*LN(1+$C$59/$C$58/(RodR+ABS(Calculations!K1252-RodR))))</f>
        <v>3.048904213064647E-2</v>
      </c>
      <c r="T1252" s="53">
        <f t="shared" si="160"/>
        <v>3.111857149229065E-2</v>
      </c>
      <c r="U1252" s="49">
        <f t="shared" si="161"/>
        <v>52.083333333333336</v>
      </c>
      <c r="V1252" s="49">
        <f t="shared" si="162"/>
        <v>1.0101994803367265</v>
      </c>
      <c r="W1252" s="49">
        <f t="shared" si="163"/>
        <v>1.0101994803367265</v>
      </c>
    </row>
    <row r="1253" spans="11:23">
      <c r="K1253" s="51">
        <v>125.1</v>
      </c>
      <c r="L1253" s="22">
        <f t="shared" si="157"/>
        <v>3.9354886494190793</v>
      </c>
      <c r="M1253" s="22">
        <f t="shared" si="164"/>
        <v>3.1313569213152093E-2</v>
      </c>
      <c r="Q1253" s="55">
        <f t="shared" si="158"/>
        <v>9.6683950433189753E-2</v>
      </c>
      <c r="R1253" s="49">
        <f t="shared" si="159"/>
        <v>3.1736101022606089</v>
      </c>
      <c r="S1253" s="52">
        <f>IF(K1253=0,C1281,(1/$C$59)*LN(1+$C$59/$C$58/(RodR+ABS(Calculations!K1253-RodR))))</f>
        <v>3.0464974372346611E-2</v>
      </c>
      <c r="T1253" s="53">
        <f t="shared" si="160"/>
        <v>3.1093500802877067E-2</v>
      </c>
      <c r="U1253" s="49">
        <f t="shared" si="161"/>
        <v>52.125</v>
      </c>
      <c r="V1253" s="49">
        <f t="shared" si="162"/>
        <v>1.0101994803367265</v>
      </c>
      <c r="W1253" s="49">
        <f t="shared" si="163"/>
        <v>1.0101994803367265</v>
      </c>
    </row>
    <row r="1254" spans="11:23">
      <c r="K1254" s="51">
        <v>125.2</v>
      </c>
      <c r="L1254" s="22">
        <f t="shared" si="157"/>
        <v>3.9323844629867124</v>
      </c>
      <c r="M1254" s="22">
        <f t="shared" si="164"/>
        <v>3.126399156495685E-2</v>
      </c>
      <c r="Q1254" s="55">
        <f t="shared" si="158"/>
        <v>9.6607689253474072E-2</v>
      </c>
      <c r="R1254" s="49">
        <f t="shared" si="159"/>
        <v>3.1736101022606089</v>
      </c>
      <c r="S1254" s="52">
        <f>IF(K1254=0,C1282,(1/$C$59)*LN(1+$C$59/$C$58/(RodR+ABS(Calculations!K1254-RodR))))</f>
        <v>3.0440944583790871E-2</v>
      </c>
      <c r="T1254" s="53">
        <f t="shared" si="160"/>
        <v>3.1068470478188986E-2</v>
      </c>
      <c r="U1254" s="49">
        <f t="shared" si="161"/>
        <v>52.166666666666671</v>
      </c>
      <c r="V1254" s="49">
        <f t="shared" si="162"/>
        <v>1.0101994803367265</v>
      </c>
      <c r="W1254" s="49">
        <f t="shared" si="163"/>
        <v>1.0101994803367265</v>
      </c>
    </row>
    <row r="1255" spans="11:23">
      <c r="K1255" s="51">
        <v>125.3</v>
      </c>
      <c r="L1255" s="22">
        <f t="shared" si="157"/>
        <v>3.9292851699161488</v>
      </c>
      <c r="M1255" s="22">
        <f t="shared" si="164"/>
        <v>3.1214531572242965E-2</v>
      </c>
      <c r="Q1255" s="55">
        <f t="shared" si="158"/>
        <v>9.6531548289973512E-2</v>
      </c>
      <c r="R1255" s="49">
        <f t="shared" si="159"/>
        <v>3.1736101022606089</v>
      </c>
      <c r="S1255" s="52">
        <f>IF(K1255=0,C1283,(1/$C$59)*LN(1+$C$59/$C$58/(RodR+ABS(Calculations!K1255-RodR))))</f>
        <v>3.041695267519242E-2</v>
      </c>
      <c r="T1255" s="53">
        <f t="shared" si="160"/>
        <v>3.1043480420820068E-2</v>
      </c>
      <c r="U1255" s="49">
        <f t="shared" si="161"/>
        <v>52.208333333333336</v>
      </c>
      <c r="V1255" s="49">
        <f t="shared" si="162"/>
        <v>1.0101994803367265</v>
      </c>
      <c r="W1255" s="49">
        <f t="shared" si="163"/>
        <v>1.0101994803367265</v>
      </c>
    </row>
    <row r="1256" spans="11:23">
      <c r="K1256" s="51">
        <v>125.4</v>
      </c>
      <c r="L1256" s="22">
        <f t="shared" si="157"/>
        <v>3.9261907586452742</v>
      </c>
      <c r="M1256" s="22">
        <f t="shared" si="164"/>
        <v>3.1165188862976922E-2</v>
      </c>
      <c r="Q1256" s="55">
        <f t="shared" si="158"/>
        <v>9.6455527258639248E-2</v>
      </c>
      <c r="R1256" s="49">
        <f t="shared" si="159"/>
        <v>3.1736101022606089</v>
      </c>
      <c r="S1256" s="52">
        <f>IF(K1256=0,C1284,(1/$C$59)*LN(1+$C$59/$C$58/(RodR+ABS(Calculations!K1256-RodR))))</f>
        <v>3.0392998557047878E-2</v>
      </c>
      <c r="T1256" s="53">
        <f t="shared" si="160"/>
        <v>3.101853053367655E-2</v>
      </c>
      <c r="U1256" s="49">
        <f t="shared" si="161"/>
        <v>52.250000000000007</v>
      </c>
      <c r="V1256" s="49">
        <f t="shared" si="162"/>
        <v>1.0101994803367265</v>
      </c>
      <c r="W1256" s="49">
        <f t="shared" si="163"/>
        <v>1.0101994803367265</v>
      </c>
    </row>
    <row r="1257" spans="11:23">
      <c r="K1257" s="51">
        <v>125.5</v>
      </c>
      <c r="L1257" s="22">
        <f t="shared" si="157"/>
        <v>3.9231012176482993</v>
      </c>
      <c r="M1257" s="22">
        <f t="shared" si="164"/>
        <v>3.1115963066604913E-2</v>
      </c>
      <c r="Q1257" s="55">
        <f t="shared" si="158"/>
        <v>9.6379625876314864E-2</v>
      </c>
      <c r="R1257" s="49">
        <f t="shared" si="159"/>
        <v>3.1736101022606089</v>
      </c>
      <c r="S1257" s="52">
        <f>IF(K1257=0,C1285,(1/$C$59)*LN(1+$C$59/$C$58/(RodR+ABS(Calculations!K1257-RodR))))</f>
        <v>3.0369082140135062E-2</v>
      </c>
      <c r="T1257" s="53">
        <f t="shared" si="160"/>
        <v>3.0993620719976796E-2</v>
      </c>
      <c r="U1257" s="49">
        <f t="shared" si="161"/>
        <v>52.291666666666671</v>
      </c>
      <c r="V1257" s="49">
        <f t="shared" si="162"/>
        <v>1.0101994803367265</v>
      </c>
      <c r="W1257" s="49">
        <f t="shared" si="163"/>
        <v>1.0101994803367265</v>
      </c>
    </row>
    <row r="1258" spans="11:23">
      <c r="K1258" s="51">
        <v>125.6</v>
      </c>
      <c r="L1258" s="22">
        <f t="shared" si="157"/>
        <v>3.9200165354357304</v>
      </c>
      <c r="M1258" s="22">
        <f t="shared" si="164"/>
        <v>3.1066853814092799E-2</v>
      </c>
      <c r="Q1258" s="55">
        <f t="shared" si="158"/>
        <v>9.6303843860735636E-2</v>
      </c>
      <c r="R1258" s="49">
        <f t="shared" si="159"/>
        <v>3.1736101022606089</v>
      </c>
      <c r="S1258" s="52">
        <f>IF(K1258=0,C1286,(1/$C$59)*LN(1+$C$59/$C$58/(RodR+ABS(Calculations!K1258-RodR))))</f>
        <v>3.0345203335512765E-2</v>
      </c>
      <c r="T1258" s="53">
        <f t="shared" si="160"/>
        <v>3.0968750883250563E-2</v>
      </c>
      <c r="U1258" s="49">
        <f t="shared" si="161"/>
        <v>52.333333333333336</v>
      </c>
      <c r="V1258" s="49">
        <f t="shared" si="162"/>
        <v>1.0101994803367265</v>
      </c>
      <c r="W1258" s="49">
        <f t="shared" si="163"/>
        <v>1.0101994803367265</v>
      </c>
    </row>
    <row r="1259" spans="11:23">
      <c r="K1259" s="51">
        <v>125.7</v>
      </c>
      <c r="L1259" s="22">
        <f t="shared" si="157"/>
        <v>3.9169367005542077</v>
      </c>
      <c r="M1259" s="22">
        <f t="shared" si="164"/>
        <v>3.1017860737719616E-2</v>
      </c>
      <c r="Q1259" s="55">
        <f t="shared" si="158"/>
        <v>9.6228180930524543E-2</v>
      </c>
      <c r="R1259" s="49">
        <f t="shared" si="159"/>
        <v>3.1736101022606089</v>
      </c>
      <c r="S1259" s="52">
        <f>IF(K1259=0,C1287,(1/$C$59)*LN(1+$C$59/$C$58/(RodR+ABS(Calculations!K1259-RodR))))</f>
        <v>3.0321362054519487E-2</v>
      </c>
      <c r="T1259" s="53">
        <f t="shared" si="160"/>
        <v>3.0943920927335833E-2</v>
      </c>
      <c r="U1259" s="49">
        <f t="shared" si="161"/>
        <v>52.375</v>
      </c>
      <c r="V1259" s="49">
        <f t="shared" si="162"/>
        <v>1.0101994803367265</v>
      </c>
      <c r="W1259" s="49">
        <f t="shared" si="163"/>
        <v>1.0101994803367265</v>
      </c>
    </row>
    <row r="1260" spans="11:23">
      <c r="K1260" s="51">
        <v>125.8</v>
      </c>
      <c r="L1260" s="22">
        <f t="shared" si="157"/>
        <v>3.9138617015863102</v>
      </c>
      <c r="M1260" s="22">
        <f t="shared" si="164"/>
        <v>3.0968983471387102E-2</v>
      </c>
      <c r="Q1260" s="55">
        <f t="shared" si="158"/>
        <v>9.6152636805187472E-2</v>
      </c>
      <c r="R1260" s="49">
        <f t="shared" si="159"/>
        <v>3.1736101022606089</v>
      </c>
      <c r="S1260" s="52">
        <f>IF(K1260=0,C1288,(1/$C$59)*LN(1+$C$59/$C$58/(RodR+ABS(Calculations!K1260-RodR))))</f>
        <v>3.0297558208771939E-2</v>
      </c>
      <c r="T1260" s="53">
        <f t="shared" si="160"/>
        <v>3.0919130756379445E-2</v>
      </c>
      <c r="U1260" s="49">
        <f t="shared" si="161"/>
        <v>52.416666666666664</v>
      </c>
      <c r="V1260" s="49">
        <f t="shared" si="162"/>
        <v>1.0101994803367265</v>
      </c>
      <c r="W1260" s="49">
        <f t="shared" si="163"/>
        <v>1.0101994803367265</v>
      </c>
    </row>
    <row r="1261" spans="11:23">
      <c r="K1261" s="51">
        <v>125.9</v>
      </c>
      <c r="L1261" s="22">
        <f t="shared" si="157"/>
        <v>3.9107915271504261</v>
      </c>
      <c r="M1261" s="22">
        <f t="shared" si="164"/>
        <v>3.0920221650342583E-2</v>
      </c>
      <c r="Q1261" s="55">
        <f t="shared" si="158"/>
        <v>9.6077211205110064E-2</v>
      </c>
      <c r="R1261" s="49">
        <f t="shared" si="159"/>
        <v>3.1736101022606089</v>
      </c>
      <c r="S1261" s="52">
        <f>IF(K1261=0,C1289,(1/$C$59)*LN(1+$C$59/$C$58/(RodR+ABS(Calculations!K1261-RodR))))</f>
        <v>3.0273791710164037E-2</v>
      </c>
      <c r="T1261" s="53">
        <f t="shared" si="160"/>
        <v>3.0894380274834828E-2</v>
      </c>
      <c r="U1261" s="49">
        <f t="shared" si="161"/>
        <v>52.458333333333336</v>
      </c>
      <c r="V1261" s="49">
        <f t="shared" si="162"/>
        <v>1.0101994803367265</v>
      </c>
      <c r="W1261" s="49">
        <f t="shared" si="163"/>
        <v>1.0101994803367265</v>
      </c>
    </row>
    <row r="1262" spans="11:23">
      <c r="K1262" s="51">
        <v>126</v>
      </c>
      <c r="L1262" s="22">
        <f t="shared" si="157"/>
        <v>3.9077261659006948</v>
      </c>
      <c r="M1262" s="22">
        <f t="shared" si="164"/>
        <v>3.0871574911287336E-2</v>
      </c>
      <c r="Q1262" s="55">
        <f t="shared" si="158"/>
        <v>9.6001903851556242E-2</v>
      </c>
      <c r="R1262" s="49">
        <f t="shared" si="159"/>
        <v>3.1736101022606089</v>
      </c>
      <c r="S1262" s="52">
        <f>IF(K1262=0,C1290,(1/$C$59)*LN(1+$C$59/$C$58/(RodR+ABS(Calculations!K1262-RodR))))</f>
        <v>3.0250062470866437E-2</v>
      </c>
      <c r="T1262" s="53">
        <f t="shared" si="160"/>
        <v>3.0869669387461714E-2</v>
      </c>
      <c r="U1262" s="49">
        <f t="shared" si="161"/>
        <v>52.5</v>
      </c>
      <c r="V1262" s="49">
        <f t="shared" si="162"/>
        <v>1.0101994803367265</v>
      </c>
      <c r="W1262" s="49">
        <f t="shared" si="163"/>
        <v>1.0101994803367265</v>
      </c>
    </row>
    <row r="1263" spans="11:23">
      <c r="K1263" s="51">
        <v>126.1</v>
      </c>
      <c r="L1263" s="22">
        <f t="shared" si="157"/>
        <v>3.9046656065267387</v>
      </c>
      <c r="M1263" s="22">
        <f t="shared" si="164"/>
        <v>3.0823042892340613E-2</v>
      </c>
      <c r="Q1263" s="55">
        <f t="shared" si="158"/>
        <v>9.5926714466661664E-2</v>
      </c>
      <c r="R1263" s="49">
        <f t="shared" si="159"/>
        <v>3.1736101022606089</v>
      </c>
      <c r="S1263" s="52">
        <f>IF(K1263=0,C1291,(1/$C$59)*LN(1+$C$59/$C$58/(RodR+ABS(Calculations!K1263-RodR))))</f>
        <v>3.0226370403324484E-2</v>
      </c>
      <c r="T1263" s="53">
        <f t="shared" si="160"/>
        <v>3.0844997999324341E-2</v>
      </c>
      <c r="U1263" s="49">
        <f t="shared" si="161"/>
        <v>52.541666666666664</v>
      </c>
      <c r="V1263" s="49">
        <f t="shared" si="162"/>
        <v>1.0101994803367265</v>
      </c>
      <c r="W1263" s="49">
        <f t="shared" si="163"/>
        <v>1.0101994803367265</v>
      </c>
    </row>
    <row r="1264" spans="11:23">
      <c r="K1264" s="51">
        <v>126.2</v>
      </c>
      <c r="L1264" s="22">
        <f t="shared" si="157"/>
        <v>3.9016098377536728</v>
      </c>
      <c r="M1264" s="22">
        <f t="shared" si="164"/>
        <v>3.0774625233039643E-2</v>
      </c>
      <c r="Q1264" s="55">
        <f t="shared" si="158"/>
        <v>9.5851642773433943E-2</v>
      </c>
      <c r="R1264" s="49">
        <f t="shared" si="159"/>
        <v>3.1736101022606089</v>
      </c>
      <c r="S1264" s="52">
        <f>IF(K1264=0,C1292,(1/$C$59)*LN(1+$C$59/$C$58/(RodR+ABS(Calculations!K1264-RodR))))</f>
        <v>3.0202715420258278E-2</v>
      </c>
      <c r="T1264" s="53">
        <f t="shared" si="160"/>
        <v>3.0820366015788924E-2</v>
      </c>
      <c r="U1264" s="49">
        <f t="shared" si="161"/>
        <v>52.583333333333336</v>
      </c>
      <c r="V1264" s="49">
        <f t="shared" si="162"/>
        <v>1.0101994803367265</v>
      </c>
      <c r="W1264" s="49">
        <f t="shared" si="163"/>
        <v>1.0101994803367265</v>
      </c>
    </row>
    <row r="1265" spans="11:23">
      <c r="K1265" s="51">
        <v>126.3</v>
      </c>
      <c r="L1265" s="22">
        <f t="shared" si="157"/>
        <v>3.8985588483418079</v>
      </c>
      <c r="M1265" s="22">
        <f t="shared" si="164"/>
        <v>3.0726321574340965E-2</v>
      </c>
      <c r="Q1265" s="55">
        <f t="shared" si="158"/>
        <v>9.5776688495745332E-2</v>
      </c>
      <c r="R1265" s="49">
        <f t="shared" si="159"/>
        <v>3.1736101022606089</v>
      </c>
      <c r="S1265" s="52">
        <f>IF(K1265=0,C1293,(1/$C$59)*LN(1+$C$59/$C$58/(RodR+ABS(Calculations!K1265-RodR))))</f>
        <v>3.0179097434660355E-2</v>
      </c>
      <c r="T1265" s="53">
        <f t="shared" si="160"/>
        <v>3.0795773342524979E-2</v>
      </c>
      <c r="U1265" s="49">
        <f t="shared" si="161"/>
        <v>52.625</v>
      </c>
      <c r="V1265" s="49">
        <f t="shared" si="162"/>
        <v>1.0101994803367265</v>
      </c>
      <c r="W1265" s="49">
        <f t="shared" si="163"/>
        <v>1.0101994803367265</v>
      </c>
    </row>
    <row r="1266" spans="11:23">
      <c r="K1266" s="51">
        <v>126.4</v>
      </c>
      <c r="L1266" s="22">
        <f t="shared" si="157"/>
        <v>3.8955126270866209</v>
      </c>
      <c r="M1266" s="22">
        <f t="shared" si="164"/>
        <v>3.0678131558653288E-2</v>
      </c>
      <c r="Q1266" s="55">
        <f t="shared" si="158"/>
        <v>9.5701851358332035E-2</v>
      </c>
      <c r="R1266" s="49">
        <f t="shared" si="159"/>
        <v>3.1736101022606089</v>
      </c>
      <c r="S1266" s="52">
        <f>IF(K1266=0,C1294,(1/$C$59)*LN(1+$C$59/$C$58/(RodR+ABS(Calculations!K1266-RodR))))</f>
        <v>3.0155516359795492E-2</v>
      </c>
      <c r="T1266" s="53">
        <f t="shared" si="160"/>
        <v>3.0771219885502368E-2</v>
      </c>
      <c r="U1266" s="49">
        <f t="shared" si="161"/>
        <v>52.666666666666671</v>
      </c>
      <c r="V1266" s="49">
        <f t="shared" si="162"/>
        <v>1.0101994803367265</v>
      </c>
      <c r="W1266" s="49">
        <f t="shared" si="163"/>
        <v>1.0101994803367265</v>
      </c>
    </row>
    <row r="1267" spans="11:23">
      <c r="K1267" s="51">
        <v>126.5</v>
      </c>
      <c r="L1267" s="22">
        <f t="shared" si="157"/>
        <v>3.8924711628185937</v>
      </c>
      <c r="M1267" s="22">
        <f t="shared" si="164"/>
        <v>3.06300548297056E-2</v>
      </c>
      <c r="Q1267" s="55">
        <f t="shared" si="158"/>
        <v>9.5627131086790246E-2</v>
      </c>
      <c r="R1267" s="49">
        <f t="shared" si="159"/>
        <v>3.1736101022606089</v>
      </c>
      <c r="S1267" s="52">
        <f>IF(K1267=0,C1295,(1/$C$59)*LN(1+$C$59/$C$58/(RodR+ABS(Calculations!K1267-RodR))))</f>
        <v>3.0131972109199438E-2</v>
      </c>
      <c r="T1267" s="53">
        <f t="shared" si="160"/>
        <v>3.0746705550991488E-2</v>
      </c>
      <c r="U1267" s="49">
        <f t="shared" si="161"/>
        <v>52.708333333333336</v>
      </c>
      <c r="V1267" s="49">
        <f t="shared" si="162"/>
        <v>1.0101994803367265</v>
      </c>
      <c r="W1267" s="49">
        <f t="shared" si="163"/>
        <v>1.0101994803367265</v>
      </c>
    </row>
    <row r="1268" spans="11:23">
      <c r="K1268" s="51">
        <v>126.6</v>
      </c>
      <c r="L1268" s="22">
        <f t="shared" si="157"/>
        <v>3.8894344444030513</v>
      </c>
      <c r="M1268" s="22">
        <f t="shared" si="164"/>
        <v>3.058209103267906E-2</v>
      </c>
      <c r="Q1268" s="55">
        <f t="shared" si="158"/>
        <v>9.5552527407572113E-2</v>
      </c>
      <c r="R1268" s="49">
        <f t="shared" si="159"/>
        <v>3.1736101022606089</v>
      </c>
      <c r="S1268" s="52">
        <f>IF(K1268=0,C1296,(1/$C$59)*LN(1+$C$59/$C$58/(RodR+ABS(Calculations!K1268-RodR))))</f>
        <v>3.010846459667766E-2</v>
      </c>
      <c r="T1268" s="53">
        <f t="shared" si="160"/>
        <v>3.072223024555986E-2</v>
      </c>
      <c r="U1268" s="49">
        <f t="shared" si="161"/>
        <v>52.75</v>
      </c>
      <c r="V1268" s="49">
        <f t="shared" si="162"/>
        <v>1.0101994803367265</v>
      </c>
      <c r="W1268" s="49">
        <f t="shared" si="163"/>
        <v>1.0101994803367265</v>
      </c>
    </row>
    <row r="1269" spans="11:23">
      <c r="K1269" s="51">
        <v>126.7</v>
      </c>
      <c r="L1269" s="22">
        <f t="shared" si="157"/>
        <v>3.886402460740066</v>
      </c>
      <c r="M1269" s="22">
        <f t="shared" si="164"/>
        <v>3.0534239814141717E-2</v>
      </c>
      <c r="Q1269" s="55">
        <f t="shared" si="158"/>
        <v>9.5478040047983465E-2</v>
      </c>
      <c r="R1269" s="49">
        <f t="shared" si="159"/>
        <v>3.1736101022606089</v>
      </c>
      <c r="S1269" s="52">
        <f>IF(K1269=0,C1297,(1/$C$59)*LN(1+$C$59/$C$58/(RodR+ABS(Calculations!K1269-RodR))))</f>
        <v>3.0084993736304612E-2</v>
      </c>
      <c r="T1269" s="53">
        <f t="shared" si="160"/>
        <v>3.0697793876073475E-2</v>
      </c>
      <c r="U1269" s="49">
        <f t="shared" si="161"/>
        <v>52.791666666666671</v>
      </c>
      <c r="V1269" s="49">
        <f t="shared" si="162"/>
        <v>1.0101994803367265</v>
      </c>
      <c r="W1269" s="49">
        <f t="shared" si="163"/>
        <v>1.0101994803367265</v>
      </c>
    </row>
    <row r="1270" spans="11:23">
      <c r="K1270" s="51">
        <v>126.8</v>
      </c>
      <c r="L1270" s="22">
        <f t="shared" si="157"/>
        <v>3.8833752007642608</v>
      </c>
      <c r="M1270" s="22">
        <f t="shared" si="164"/>
        <v>3.04865008220494E-2</v>
      </c>
      <c r="Q1270" s="55">
        <f t="shared" si="158"/>
        <v>9.5403668736178934E-2</v>
      </c>
      <c r="R1270" s="49">
        <f t="shared" si="159"/>
        <v>3.1736101022606089</v>
      </c>
      <c r="S1270" s="52">
        <f>IF(K1270=0,C1298,(1/$C$59)*LN(1+$C$59/$C$58/(RodR+ABS(Calculations!K1270-RodR))))</f>
        <v>3.0061559442422212E-2</v>
      </c>
      <c r="T1270" s="53">
        <f t="shared" si="160"/>
        <v>3.0673396349693349E-2</v>
      </c>
      <c r="U1270" s="49">
        <f t="shared" si="161"/>
        <v>52.833333333333336</v>
      </c>
      <c r="V1270" s="49">
        <f t="shared" si="162"/>
        <v>1.0101994803367265</v>
      </c>
      <c r="W1270" s="49">
        <f t="shared" si="163"/>
        <v>1.0101994803367265</v>
      </c>
    </row>
    <row r="1271" spans="11:23">
      <c r="K1271" s="51">
        <v>126.9</v>
      </c>
      <c r="L1271" s="22">
        <f t="shared" si="157"/>
        <v>3.8803526534447825</v>
      </c>
      <c r="M1271" s="22">
        <f t="shared" si="164"/>
        <v>3.0438873705643577E-2</v>
      </c>
      <c r="Q1271" s="55">
        <f t="shared" si="158"/>
        <v>9.5329413201161312E-2</v>
      </c>
      <c r="R1271" s="49">
        <f t="shared" si="159"/>
        <v>3.1736101022606089</v>
      </c>
      <c r="S1271" s="52">
        <f>IF(K1271=0,C1299,(1/$C$59)*LN(1+$C$59/$C$58/(RodR+ABS(Calculations!K1271-RodR))))</f>
        <v>3.0038161629639626E-2</v>
      </c>
      <c r="T1271" s="53">
        <f t="shared" si="160"/>
        <v>3.064903757387575E-2</v>
      </c>
      <c r="U1271" s="49">
        <f t="shared" si="161"/>
        <v>52.875000000000007</v>
      </c>
      <c r="V1271" s="49">
        <f t="shared" si="162"/>
        <v>1.0101994803367265</v>
      </c>
      <c r="W1271" s="49">
        <f t="shared" si="163"/>
        <v>1.0101994803367265</v>
      </c>
    </row>
    <row r="1272" spans="11:23">
      <c r="K1272" s="51">
        <v>127</v>
      </c>
      <c r="L1272" s="22">
        <f t="shared" si="157"/>
        <v>3.8773348077850387</v>
      </c>
      <c r="M1272" s="22">
        <f t="shared" si="164"/>
        <v>3.0391358115656075E-2</v>
      </c>
      <c r="Q1272" s="55">
        <f t="shared" si="158"/>
        <v>9.525527317277506E-2</v>
      </c>
      <c r="R1272" s="49">
        <f t="shared" si="159"/>
        <v>3.1736101022606089</v>
      </c>
      <c r="S1272" s="52">
        <f>IF(K1272=0,C1300,(1/$C$59)*LN(1+$C$59/$C$58/(RodR+ABS(Calculations!K1272-RodR))))</f>
        <v>3.001480021283123E-2</v>
      </c>
      <c r="T1272" s="53">
        <f t="shared" si="160"/>
        <v>3.0624717456371693E-2</v>
      </c>
      <c r="U1272" s="49">
        <f t="shared" si="161"/>
        <v>52.916666666666671</v>
      </c>
      <c r="V1272" s="49">
        <f t="shared" si="162"/>
        <v>1.0101994803367265</v>
      </c>
      <c r="W1272" s="49">
        <f t="shared" si="163"/>
        <v>1.0101994803367265</v>
      </c>
    </row>
    <row r="1273" spans="11:23">
      <c r="K1273" s="51">
        <v>127.1</v>
      </c>
      <c r="L1273" s="22">
        <f t="shared" si="157"/>
        <v>3.8743216528226347</v>
      </c>
      <c r="M1273" s="22">
        <f t="shared" si="164"/>
        <v>3.0343953704103921E-2</v>
      </c>
      <c r="Q1273" s="55">
        <f t="shared" si="158"/>
        <v>9.5181248381704817E-2</v>
      </c>
      <c r="R1273" s="49">
        <f t="shared" si="159"/>
        <v>3.1736101022606089</v>
      </c>
      <c r="S1273" s="52">
        <f>IF(K1273=0,C1301,(1/$C$59)*LN(1+$C$59/$C$58/(RodR+ABS(Calculations!K1273-RodR))))</f>
        <v>2.9991475107136137E-2</v>
      </c>
      <c r="T1273" s="53">
        <f t="shared" si="160"/>
        <v>3.0600435905223551E-2</v>
      </c>
      <c r="U1273" s="49">
        <f t="shared" si="161"/>
        <v>52.958333333333336</v>
      </c>
      <c r="V1273" s="49">
        <f t="shared" si="162"/>
        <v>1.0101994803367265</v>
      </c>
      <c r="W1273" s="49">
        <f t="shared" si="163"/>
        <v>1.0101994803367265</v>
      </c>
    </row>
    <row r="1274" spans="11:23">
      <c r="K1274" s="51">
        <v>127.2</v>
      </c>
      <c r="L1274" s="22">
        <f t="shared" si="157"/>
        <v>3.8713131776292462</v>
      </c>
      <c r="M1274" s="22">
        <f t="shared" si="164"/>
        <v>3.0296660124426555E-2</v>
      </c>
      <c r="Q1274" s="55">
        <f t="shared" si="158"/>
        <v>9.510733855947219E-2</v>
      </c>
      <c r="R1274" s="49">
        <f t="shared" si="159"/>
        <v>3.1736101022606089</v>
      </c>
      <c r="S1274" s="52">
        <f>IF(K1274=0,C1302,(1/$C$59)*LN(1+$C$59/$C$58/(RodR+ABS(Calculations!K1274-RodR))))</f>
        <v>2.9968186227957189E-2</v>
      </c>
      <c r="T1274" s="53">
        <f t="shared" si="160"/>
        <v>3.0576192828765704E-2</v>
      </c>
      <c r="U1274" s="49">
        <f t="shared" si="161"/>
        <v>53</v>
      </c>
      <c r="V1274" s="49">
        <f t="shared" si="162"/>
        <v>1.0101994803367265</v>
      </c>
      <c r="W1274" s="49">
        <f t="shared" si="163"/>
        <v>1.0101994803367265</v>
      </c>
    </row>
    <row r="1275" spans="11:23">
      <c r="K1275" s="51">
        <v>127.3</v>
      </c>
      <c r="L1275" s="22">
        <f t="shared" si="157"/>
        <v>3.8683093713104526</v>
      </c>
      <c r="M1275" s="22">
        <f t="shared" si="164"/>
        <v>3.0249477031355276E-2</v>
      </c>
      <c r="Q1275" s="55">
        <f t="shared" si="158"/>
        <v>9.5033543438431761E-2</v>
      </c>
      <c r="R1275" s="49">
        <f t="shared" si="159"/>
        <v>3.1736101022606089</v>
      </c>
      <c r="S1275" s="52">
        <f>IF(K1275=0,C1303,(1/$C$59)*LN(1+$C$59/$C$58/(RodR+ABS(Calculations!K1275-RodR))))</f>
        <v>2.9944933490959707E-2</v>
      </c>
      <c r="T1275" s="53">
        <f t="shared" si="160"/>
        <v>3.0551988135622456E-2</v>
      </c>
      <c r="U1275" s="49">
        <f t="shared" si="161"/>
        <v>53.041666666666664</v>
      </c>
      <c r="V1275" s="49">
        <f t="shared" si="162"/>
        <v>1.0101994803367265</v>
      </c>
      <c r="W1275" s="49">
        <f t="shared" si="163"/>
        <v>1.0101994803367265</v>
      </c>
    </row>
    <row r="1276" spans="11:23">
      <c r="K1276" s="51">
        <v>127.4</v>
      </c>
      <c r="L1276" s="22">
        <f t="shared" si="157"/>
        <v>3.8653102230056504</v>
      </c>
      <c r="M1276" s="22">
        <f t="shared" si="164"/>
        <v>3.0202404080970524E-2</v>
      </c>
      <c r="Q1276" s="55">
        <f t="shared" si="158"/>
        <v>9.4959862751768848E-2</v>
      </c>
      <c r="R1276" s="49">
        <f t="shared" si="159"/>
        <v>3.1736101022606089</v>
      </c>
      <c r="S1276" s="52">
        <f>IF(K1276=0,C1304,(1/$C$59)*LN(1+$C$59/$C$58/(RodR+ABS(Calculations!K1276-RodR))))</f>
        <v>2.9921716812070755E-2</v>
      </c>
      <c r="T1276" s="53">
        <f t="shared" si="160"/>
        <v>3.0527821734707142E-2</v>
      </c>
      <c r="U1276" s="49">
        <f t="shared" si="161"/>
        <v>53.083333333333336</v>
      </c>
      <c r="V1276" s="49">
        <f t="shared" si="162"/>
        <v>1.0101994803367265</v>
      </c>
      <c r="W1276" s="49">
        <f t="shared" si="163"/>
        <v>1.0101994803367265</v>
      </c>
    </row>
    <row r="1277" spans="11:23">
      <c r="K1277" s="51">
        <v>127.5</v>
      </c>
      <c r="L1277" s="22">
        <f t="shared" si="157"/>
        <v>3.8623157218878803</v>
      </c>
      <c r="M1277" s="22">
        <f t="shared" si="164"/>
        <v>3.0155440930713429E-2</v>
      </c>
      <c r="Q1277" s="55">
        <f t="shared" si="158"/>
        <v>9.4886296233495357E-2</v>
      </c>
      <c r="R1277" s="49">
        <f t="shared" si="159"/>
        <v>3.1736101022606089</v>
      </c>
      <c r="S1277" s="52">
        <f>IF(K1277=0,C1305,(1/$C$59)*LN(1+$C$59/$C$58/(RodR+ABS(Calculations!K1277-RodR))))</f>
        <v>2.989853610747787E-2</v>
      </c>
      <c r="T1277" s="53">
        <f t="shared" si="160"/>
        <v>3.0503693535222288E-2</v>
      </c>
      <c r="U1277" s="49">
        <f t="shared" si="161"/>
        <v>53.125</v>
      </c>
      <c r="V1277" s="49">
        <f t="shared" si="162"/>
        <v>1.0101994803367265</v>
      </c>
      <c r="W1277" s="49">
        <f t="shared" si="163"/>
        <v>1.0101994803367265</v>
      </c>
    </row>
    <row r="1278" spans="11:23">
      <c r="K1278" s="51">
        <v>127.6</v>
      </c>
      <c r="L1278" s="22">
        <f t="shared" si="157"/>
        <v>3.8593258571637397</v>
      </c>
      <c r="M1278" s="22">
        <f t="shared" si="164"/>
        <v>3.0108587239311646E-2</v>
      </c>
      <c r="Q1278" s="55">
        <f t="shared" si="158"/>
        <v>9.4812843618447551E-2</v>
      </c>
      <c r="R1278" s="49">
        <f t="shared" si="159"/>
        <v>3.1736101022606089</v>
      </c>
      <c r="S1278" s="52">
        <f>IF(K1278=0,C1306,(1/$C$59)*LN(1+$C$59/$C$58/(RodR+ABS(Calculations!K1278-RodR))))</f>
        <v>2.9875391293628345E-2</v>
      </c>
      <c r="T1278" s="53">
        <f t="shared" si="160"/>
        <v>3.0479603446655342E-2</v>
      </c>
      <c r="U1278" s="49">
        <f t="shared" si="161"/>
        <v>53.166666666666664</v>
      </c>
      <c r="V1278" s="49">
        <f t="shared" si="162"/>
        <v>1.0101994803367265</v>
      </c>
      <c r="W1278" s="49">
        <f t="shared" si="163"/>
        <v>1.0101994803367265</v>
      </c>
    </row>
    <row r="1279" spans="11:23">
      <c r="K1279" s="51">
        <v>127.7</v>
      </c>
      <c r="L1279" s="22">
        <f t="shared" si="157"/>
        <v>3.8563406180731801</v>
      </c>
      <c r="M1279" s="22">
        <f t="shared" si="164"/>
        <v>3.0061842666885941E-2</v>
      </c>
      <c r="Q1279" s="55">
        <f t="shared" si="158"/>
        <v>9.4739504642281161E-2</v>
      </c>
      <c r="R1279" s="49">
        <f t="shared" si="159"/>
        <v>3.1736101022606089</v>
      </c>
      <c r="S1279" s="52">
        <f>IF(K1279=0,C1307,(1/$C$59)*LN(1+$C$59/$C$58/(RodR+ABS(Calculations!K1279-RodR))))</f>
        <v>2.9852282287227666E-2</v>
      </c>
      <c r="T1279" s="53">
        <f t="shared" si="160"/>
        <v>3.0455551378781535E-2</v>
      </c>
      <c r="U1279" s="49">
        <f t="shared" si="161"/>
        <v>53.208333333333336</v>
      </c>
      <c r="V1279" s="49">
        <f t="shared" si="162"/>
        <v>1.0101994803367265</v>
      </c>
      <c r="W1279" s="49">
        <f t="shared" si="163"/>
        <v>1.0101994803367265</v>
      </c>
    </row>
    <row r="1280" spans="11:23">
      <c r="K1280" s="51">
        <v>127.8</v>
      </c>
      <c r="L1280" s="22">
        <f t="shared" si="157"/>
        <v>3.8533599938894509</v>
      </c>
      <c r="M1280" s="22">
        <f t="shared" si="164"/>
        <v>3.0015206874809852E-2</v>
      </c>
      <c r="Q1280" s="55">
        <f t="shared" si="158"/>
        <v>9.4666279041469889E-2</v>
      </c>
      <c r="R1280" s="49">
        <f t="shared" si="159"/>
        <v>3.1736101022606089</v>
      </c>
      <c r="S1280" s="52">
        <f>IF(K1280=0,C1308,(1/$C$59)*LN(1+$C$59/$C$58/(RodR+ABS(Calculations!K1280-RodR))))</f>
        <v>2.9829209005239086E-2</v>
      </c>
      <c r="T1280" s="53">
        <f t="shared" si="160"/>
        <v>3.0431537241658937E-2</v>
      </c>
      <c r="U1280" s="49">
        <f t="shared" si="161"/>
        <v>53.25</v>
      </c>
      <c r="V1280" s="49">
        <f t="shared" si="162"/>
        <v>1.0101994803367265</v>
      </c>
      <c r="W1280" s="49">
        <f t="shared" si="163"/>
        <v>1.0101994803367265</v>
      </c>
    </row>
    <row r="1281" spans="11:23">
      <c r="K1281" s="51">
        <v>127.9</v>
      </c>
      <c r="L1281" s="22">
        <f t="shared" si="157"/>
        <v>3.8503839739189334</v>
      </c>
      <c r="M1281" s="22">
        <f t="shared" si="164"/>
        <v>2.996867952584914E-2</v>
      </c>
      <c r="Q1281" s="55">
        <f t="shared" si="158"/>
        <v>9.4593166553301439E-2</v>
      </c>
      <c r="R1281" s="49">
        <f t="shared" si="159"/>
        <v>3.1736101022606089</v>
      </c>
      <c r="S1281" s="52">
        <f>IF(K1281=0,C1309,(1/$C$59)*LN(1+$C$59/$C$58/(RodR+ABS(Calculations!K1281-RodR))))</f>
        <v>2.9806171364882329E-2</v>
      </c>
      <c r="T1281" s="53">
        <f t="shared" si="160"/>
        <v>3.0407560945629523E-2</v>
      </c>
      <c r="U1281" s="49">
        <f t="shared" si="161"/>
        <v>53.291666666666671</v>
      </c>
      <c r="V1281" s="49">
        <f t="shared" si="162"/>
        <v>1.0101994803367265</v>
      </c>
      <c r="W1281" s="49">
        <f t="shared" si="163"/>
        <v>1.0101994803367265</v>
      </c>
    </row>
    <row r="1282" spans="11:23">
      <c r="K1282" s="51">
        <v>128</v>
      </c>
      <c r="L1282" s="22">
        <f t="shared" ref="L1282:L1345" si="165">IF(K1282&lt;RodR,EPRValue,Q1282*$C$43)</f>
        <v>3.8474125475010106</v>
      </c>
      <c r="M1282" s="22">
        <f t="shared" si="164"/>
        <v>2.9922260284028113E-2</v>
      </c>
      <c r="Q1282" s="55">
        <f t="shared" si="158"/>
        <v>9.4520166915874282E-2</v>
      </c>
      <c r="R1282" s="49">
        <f t="shared" si="159"/>
        <v>3.1736101022606089</v>
      </c>
      <c r="S1282" s="52">
        <f>IF(K1282=0,C1310,(1/$C$59)*LN(1+$C$59/$C$58/(RodR+ABS(Calculations!K1282-RodR))))</f>
        <v>2.9783169283632602E-2</v>
      </c>
      <c r="T1282" s="53">
        <f t="shared" si="160"/>
        <v>3.0383622401318703E-2</v>
      </c>
      <c r="U1282" s="49">
        <f t="shared" si="161"/>
        <v>53.333333333333336</v>
      </c>
      <c r="V1282" s="49">
        <f t="shared" si="162"/>
        <v>1.0101994803367265</v>
      </c>
      <c r="W1282" s="49">
        <f t="shared" si="163"/>
        <v>1.0101994803367265</v>
      </c>
    </row>
    <row r="1283" spans="11:23">
      <c r="K1283" s="51">
        <v>128.1</v>
      </c>
      <c r="L1283" s="22">
        <f t="shared" si="165"/>
        <v>3.8444457040080442</v>
      </c>
      <c r="M1283" s="22">
        <f t="shared" si="164"/>
        <v>2.9875948814590547E-2</v>
      </c>
      <c r="Q1283" s="55">
        <f t="shared" si="158"/>
        <v>9.4447279868097034E-2</v>
      </c>
      <c r="R1283" s="49">
        <f t="shared" si="159"/>
        <v>3.1736101022606089</v>
      </c>
      <c r="S1283" s="52">
        <f>IF(K1283=0,C1311,(1/$C$59)*LN(1+$C$59/$C$58/(RodR+ABS(Calculations!K1283-RodR))))</f>
        <v>2.9760202679220377E-2</v>
      </c>
      <c r="T1283" s="53">
        <f t="shared" si="160"/>
        <v>3.0359721519631705E-2</v>
      </c>
      <c r="U1283" s="49">
        <f t="shared" si="161"/>
        <v>53.375</v>
      </c>
      <c r="V1283" s="49">
        <f t="shared" si="162"/>
        <v>1.0101994803367265</v>
      </c>
      <c r="W1283" s="49">
        <f t="shared" si="163"/>
        <v>1.0101994803367265</v>
      </c>
    </row>
    <row r="1284" spans="11:23">
      <c r="K1284" s="51">
        <v>128.19999999999999</v>
      </c>
      <c r="L1284" s="22">
        <f t="shared" si="165"/>
        <v>3.8414834328450347</v>
      </c>
      <c r="M1284" s="22">
        <f t="shared" si="164"/>
        <v>2.982974478421152E-2</v>
      </c>
      <c r="Q1284" s="55">
        <f t="shared" ref="Q1284:Q1347" si="166">R1284*IF($C$56&lt;$C$55,S1284,T1284)</f>
        <v>9.437450514968021E-2</v>
      </c>
      <c r="R1284" s="49">
        <f t="shared" ref="R1284:R1347" si="167">$C$70/$C$61*W1284</f>
        <v>3.1736101022606089</v>
      </c>
      <c r="S1284" s="52">
        <f>IF(K1284=0,C1312,(1/$C$59)*LN(1+$C$59/$C$58/(RodR+ABS(Calculations!K1284-RodR))))</f>
        <v>2.9737271469628821E-2</v>
      </c>
      <c r="T1284" s="53">
        <f t="shared" ref="T1284:T1347" si="168">IF((ABS(K1284))&lt;$C$55-$C$56,($C$53/2/PI()/$C$56*LN(($C$55-$C$56)*(ABS(K1284)+$C$56)/(ABS(K1284))/$C$55)+$C$60*LN($C$55*$C$54/($C$55-$C$56)/$C$53)),$C$60*LN((((ABS(K1284))+$C$56-$C$55)*$C$53+$C$55*$C$54)/($C$53*(ABS(K1284)))))</f>
        <v>3.0335858211754881E-2</v>
      </c>
      <c r="U1284" s="49">
        <f t="shared" ref="U1284:U1347" si="169">K1284/$C$56</f>
        <v>53.416666666666664</v>
      </c>
      <c r="V1284" s="49">
        <f t="shared" ref="V1284:V1347" si="170">IF(K1284="","",1/(1.0212-0.0178*LOG10($C$53+0.01)))</f>
        <v>1.0101994803367265</v>
      </c>
      <c r="W1284" s="49">
        <f t="shared" ref="W1284:W1347" si="171">MAX(1/(-(0.21682*LOG10(3.7*U1284)-0.293)*(EXP(-3.7*U1284)-1)+1),1)*MAX(1/(-(0.1921*LOG10(U1284+0.2)+0.072)*(EXP(-150*U1284)-1)+1),1)*V1284</f>
        <v>1.0101994803367265</v>
      </c>
    </row>
    <row r="1285" spans="11:23">
      <c r="K1285" s="51">
        <v>128.30000000000001</v>
      </c>
      <c r="L1285" s="22">
        <f t="shared" si="165"/>
        <v>3.8385257234496701</v>
      </c>
      <c r="M1285" s="22">
        <f t="shared" si="164"/>
        <v>2.978364786078247E-2</v>
      </c>
      <c r="Q1285" s="55">
        <f t="shared" si="166"/>
        <v>9.4301842501137337E-2</v>
      </c>
      <c r="R1285" s="49">
        <f t="shared" si="167"/>
        <v>3.1736101022606089</v>
      </c>
      <c r="S1285" s="52">
        <f>IF(K1285=0,C1313,(1/$C$59)*LN(1+$C$59/$C$58/(RodR+ABS(Calculations!K1285-RodR))))</f>
        <v>2.9714375573094112E-2</v>
      </c>
      <c r="T1285" s="53">
        <f t="shared" si="168"/>
        <v>3.0312032389153001E-2</v>
      </c>
      <c r="U1285" s="49">
        <f t="shared" si="169"/>
        <v>53.458333333333343</v>
      </c>
      <c r="V1285" s="49">
        <f t="shared" si="170"/>
        <v>1.0101994803367265</v>
      </c>
      <c r="W1285" s="49">
        <f t="shared" si="171"/>
        <v>1.0101994803367265</v>
      </c>
    </row>
    <row r="1286" spans="11:23">
      <c r="K1286" s="51">
        <v>128.4</v>
      </c>
      <c r="L1286" s="22">
        <f t="shared" si="165"/>
        <v>3.8355725652921904</v>
      </c>
      <c r="M1286" s="22">
        <f t="shared" si="164"/>
        <v>2.9737657713460042E-2</v>
      </c>
      <c r="Q1286" s="55">
        <f t="shared" si="166"/>
        <v>9.4229291663781661E-2</v>
      </c>
      <c r="R1286" s="49">
        <f t="shared" si="167"/>
        <v>3.1736101022606089</v>
      </c>
      <c r="S1286" s="52">
        <f>IF(K1286=0,C1314,(1/$C$59)*LN(1+$C$59/$C$58/(RodR+ABS(Calculations!K1286-RodR))))</f>
        <v>2.969151490810442E-2</v>
      </c>
      <c r="T1286" s="53">
        <f t="shared" si="168"/>
        <v>3.0288243963568967E-2</v>
      </c>
      <c r="U1286" s="49">
        <f t="shared" si="169"/>
        <v>53.500000000000007</v>
      </c>
      <c r="V1286" s="49">
        <f t="shared" si="170"/>
        <v>1.0101994803367265</v>
      </c>
      <c r="W1286" s="49">
        <f t="shared" si="171"/>
        <v>1.0101994803367265</v>
      </c>
    </row>
    <row r="1287" spans="11:23">
      <c r="K1287" s="51">
        <v>128.5</v>
      </c>
      <c r="L1287" s="22">
        <f t="shared" si="165"/>
        <v>3.8326239478751241</v>
      </c>
      <c r="M1287" s="22">
        <f t="shared" si="164"/>
        <v>2.9691774012756245E-2</v>
      </c>
      <c r="Q1287" s="55">
        <f t="shared" si="166"/>
        <v>9.4156852379719644E-2</v>
      </c>
      <c r="R1287" s="49">
        <f t="shared" si="167"/>
        <v>3.1736101022606089</v>
      </c>
      <c r="S1287" s="52">
        <f>IF(K1287=0,C1315,(1/$C$59)*LN(1+$C$59/$C$58/(RodR+ABS(Calculations!K1287-RodR))))</f>
        <v>2.9668689393397868E-2</v>
      </c>
      <c r="T1287" s="53">
        <f t="shared" si="168"/>
        <v>3.0264492847022689E-2</v>
      </c>
      <c r="U1287" s="49">
        <f t="shared" si="169"/>
        <v>53.541666666666671</v>
      </c>
      <c r="V1287" s="49">
        <f t="shared" si="170"/>
        <v>1.0101994803367265</v>
      </c>
      <c r="W1287" s="49">
        <f t="shared" si="171"/>
        <v>1.0101994803367265</v>
      </c>
    </row>
    <row r="1288" spans="11:23">
      <c r="K1288" s="51">
        <v>128.6</v>
      </c>
      <c r="L1288" s="22">
        <f t="shared" si="165"/>
        <v>3.82967986073333</v>
      </c>
      <c r="M1288" s="22">
        <f t="shared" si="164"/>
        <v>2.964599643040966E-2</v>
      </c>
      <c r="Q1288" s="55">
        <f t="shared" si="166"/>
        <v>9.4084524391852067E-2</v>
      </c>
      <c r="R1288" s="49">
        <f t="shared" si="167"/>
        <v>3.1736101022606089</v>
      </c>
      <c r="S1288" s="52">
        <f>IF(K1288=0,C1316,(1/$C$59)*LN(1+$C$59/$C$58/(RodR+ABS(Calculations!K1288-RodR))))</f>
        <v>2.9645898947962854E-2</v>
      </c>
      <c r="T1288" s="53">
        <f t="shared" si="168"/>
        <v>3.0240778951809918E-2</v>
      </c>
      <c r="U1288" s="49">
        <f t="shared" si="169"/>
        <v>53.583333333333336</v>
      </c>
      <c r="V1288" s="49">
        <f t="shared" si="170"/>
        <v>1.0101994803367265</v>
      </c>
      <c r="W1288" s="49">
        <f t="shared" si="171"/>
        <v>1.0101994803367265</v>
      </c>
    </row>
    <row r="1289" spans="11:23">
      <c r="K1289" s="51">
        <v>128.69999999999999</v>
      </c>
      <c r="L1289" s="22">
        <f t="shared" si="165"/>
        <v>3.8267402934337973</v>
      </c>
      <c r="M1289" s="22">
        <f t="shared" si="164"/>
        <v>2.960032463938278E-2</v>
      </c>
      <c r="Q1289" s="55">
        <f t="shared" si="166"/>
        <v>9.4012307443869E-2</v>
      </c>
      <c r="R1289" s="49">
        <f t="shared" si="167"/>
        <v>3.1736101022606089</v>
      </c>
      <c r="S1289" s="52">
        <f>IF(K1289=0,C1317,(1/$C$59)*LN(1+$C$59/$C$58/(RodR+ABS(Calculations!K1289-RodR))))</f>
        <v>2.9623143491036487E-2</v>
      </c>
      <c r="T1289" s="53">
        <f t="shared" si="168"/>
        <v>3.0217102190499976E-2</v>
      </c>
      <c r="U1289" s="49">
        <f t="shared" si="169"/>
        <v>53.625</v>
      </c>
      <c r="V1289" s="49">
        <f t="shared" si="170"/>
        <v>1.0101994803367265</v>
      </c>
      <c r="W1289" s="49">
        <f t="shared" si="171"/>
        <v>1.0101994803367265</v>
      </c>
    </row>
    <row r="1290" spans="11:23">
      <c r="K1290" s="51">
        <v>128.80000000000001</v>
      </c>
      <c r="L1290" s="22">
        <f t="shared" si="165"/>
        <v>3.8238052355754841</v>
      </c>
      <c r="M1290" s="22">
        <f t="shared" si="164"/>
        <v>2.9554758313966811E-2</v>
      </c>
      <c r="Q1290" s="55">
        <f t="shared" si="166"/>
        <v>9.3940201280245939E-2</v>
      </c>
      <c r="R1290" s="49">
        <f t="shared" si="167"/>
        <v>3.1736101022606089</v>
      </c>
      <c r="S1290" s="52">
        <f>IF(K1290=0,C1318,(1/$C$59)*LN(1+$C$59/$C$58/(RodR+ABS(Calculations!K1290-RodR))))</f>
        <v>2.9600422942103365E-2</v>
      </c>
      <c r="T1290" s="53">
        <f t="shared" si="168"/>
        <v>3.0193462475938192E-2</v>
      </c>
      <c r="U1290" s="49">
        <f t="shared" si="169"/>
        <v>53.666666666666671</v>
      </c>
      <c r="V1290" s="49">
        <f t="shared" si="170"/>
        <v>1.0101994803367265</v>
      </c>
      <c r="W1290" s="49">
        <f t="shared" si="171"/>
        <v>1.0101994803367265</v>
      </c>
    </row>
    <row r="1291" spans="11:23">
      <c r="K1291" s="51">
        <v>128.9</v>
      </c>
      <c r="L1291" s="22">
        <f t="shared" si="165"/>
        <v>3.8208746767893231</v>
      </c>
      <c r="M1291" s="22">
        <f t="shared" si="164"/>
        <v>2.9509297129610257E-2</v>
      </c>
      <c r="Q1291" s="55">
        <f t="shared" si="166"/>
        <v>9.3868205646243902E-2</v>
      </c>
      <c r="R1291" s="49">
        <f t="shared" si="167"/>
        <v>3.1736101022606089</v>
      </c>
      <c r="S1291" s="52">
        <f>IF(K1291=0,C1319,(1/$C$59)*LN(1+$C$59/$C$58/(RodR+ABS(Calculations!K1291-RodR))))</f>
        <v>2.95777372208956E-2</v>
      </c>
      <c r="T1291" s="53">
        <f t="shared" si="168"/>
        <v>3.0169859721239374E-2</v>
      </c>
      <c r="U1291" s="49">
        <f t="shared" si="169"/>
        <v>53.708333333333336</v>
      </c>
      <c r="V1291" s="49">
        <f t="shared" si="170"/>
        <v>1.0101994803367265</v>
      </c>
      <c r="W1291" s="49">
        <f t="shared" si="171"/>
        <v>1.0101994803367265</v>
      </c>
    </row>
    <row r="1292" spans="11:23">
      <c r="K1292" s="51">
        <v>129</v>
      </c>
      <c r="L1292" s="22">
        <f t="shared" si="165"/>
        <v>3.8179486067379229</v>
      </c>
      <c r="M1292" s="22">
        <f t="shared" si="164"/>
        <v>2.946394076308767E-2</v>
      </c>
      <c r="Q1292" s="55">
        <f t="shared" si="166"/>
        <v>9.3796320287902094E-2</v>
      </c>
      <c r="R1292" s="49">
        <f t="shared" si="167"/>
        <v>3.1736101022606089</v>
      </c>
      <c r="S1292" s="52">
        <f>IF(K1292=0,C1320,(1/$C$59)*LN(1+$C$59/$C$58/(RodR+ABS(Calculations!K1292-RodR))))</f>
        <v>2.9555086247390505E-2</v>
      </c>
      <c r="T1292" s="53">
        <f t="shared" si="168"/>
        <v>3.0146293839792466E-2</v>
      </c>
      <c r="U1292" s="49">
        <f t="shared" si="169"/>
        <v>53.75</v>
      </c>
      <c r="V1292" s="49">
        <f t="shared" si="170"/>
        <v>1.0101994803367265</v>
      </c>
      <c r="W1292" s="49">
        <f t="shared" si="171"/>
        <v>1.0101994803367265</v>
      </c>
    </row>
    <row r="1293" spans="11:23">
      <c r="K1293" s="51">
        <v>129.1</v>
      </c>
      <c r="L1293" s="22">
        <f t="shared" si="165"/>
        <v>3.8150270151155725</v>
      </c>
      <c r="M1293" s="22">
        <f t="shared" ref="M1293:M1356" si="172">L1283-L1293</f>
        <v>2.9418688892471678E-2</v>
      </c>
      <c r="Q1293" s="55">
        <f t="shared" si="166"/>
        <v>9.3724544952038011E-2</v>
      </c>
      <c r="R1293" s="49">
        <f t="shared" si="167"/>
        <v>3.1736101022606089</v>
      </c>
      <c r="S1293" s="52">
        <f>IF(K1293=0,C1321,(1/$C$59)*LN(1+$C$59/$C$58/(RodR+ABS(Calculations!K1293-RodR))))</f>
        <v>2.9532469941810635E-2</v>
      </c>
      <c r="T1293" s="53">
        <f t="shared" si="168"/>
        <v>3.0122764745255624E-2</v>
      </c>
      <c r="U1293" s="49">
        <f t="shared" si="169"/>
        <v>53.791666666666664</v>
      </c>
      <c r="V1293" s="49">
        <f t="shared" si="170"/>
        <v>1.0101994803367265</v>
      </c>
      <c r="W1293" s="49">
        <f t="shared" si="171"/>
        <v>1.0101994803367265</v>
      </c>
    </row>
    <row r="1294" spans="11:23">
      <c r="K1294" s="51">
        <v>129.19999999999999</v>
      </c>
      <c r="L1294" s="22">
        <f t="shared" si="165"/>
        <v>3.8121098916481131</v>
      </c>
      <c r="M1294" s="22">
        <f t="shared" si="172"/>
        <v>2.9373541196921593E-2</v>
      </c>
      <c r="Q1294" s="55">
        <f t="shared" si="166"/>
        <v>9.3652879386244295E-2</v>
      </c>
      <c r="R1294" s="49">
        <f t="shared" si="167"/>
        <v>3.1736101022606089</v>
      </c>
      <c r="S1294" s="52">
        <f>IF(K1294=0,C1322,(1/$C$59)*LN(1+$C$59/$C$58/(RodR+ABS(Calculations!K1294-RodR))))</f>
        <v>2.9509888224622798E-2</v>
      </c>
      <c r="T1294" s="53">
        <f t="shared" si="168"/>
        <v>3.0099272351556138E-2</v>
      </c>
      <c r="U1294" s="49">
        <f t="shared" si="169"/>
        <v>53.833333333333329</v>
      </c>
      <c r="V1294" s="49">
        <f t="shared" si="170"/>
        <v>1.0101994803367265</v>
      </c>
      <c r="W1294" s="49">
        <f t="shared" si="171"/>
        <v>1.0101994803367265</v>
      </c>
    </row>
    <row r="1295" spans="11:23">
      <c r="K1295" s="51">
        <v>129.30000000000001</v>
      </c>
      <c r="L1295" s="22">
        <f t="shared" si="165"/>
        <v>3.8091972260927403</v>
      </c>
      <c r="M1295" s="22">
        <f t="shared" si="172"/>
        <v>2.9328497356929883E-2</v>
      </c>
      <c r="Q1295" s="55">
        <f t="shared" si="166"/>
        <v>9.3581323338883901E-2</v>
      </c>
      <c r="R1295" s="49">
        <f t="shared" si="167"/>
        <v>3.1736101022606089</v>
      </c>
      <c r="S1295" s="52">
        <f>IF(K1295=0,C1323,(1/$C$59)*LN(1+$C$59/$C$58/(RodR+ABS(Calculations!K1295-RodR))))</f>
        <v>2.9487341016536515E-2</v>
      </c>
      <c r="T1295" s="53">
        <f t="shared" si="168"/>
        <v>3.0075816572890438E-2</v>
      </c>
      <c r="U1295" s="49">
        <f t="shared" si="169"/>
        <v>53.875000000000007</v>
      </c>
      <c r="V1295" s="49">
        <f t="shared" si="170"/>
        <v>1.0101994803367265</v>
      </c>
      <c r="W1295" s="49">
        <f t="shared" si="171"/>
        <v>1.0101994803367265</v>
      </c>
    </row>
    <row r="1296" spans="11:23">
      <c r="K1296" s="51">
        <v>129.4</v>
      </c>
      <c r="L1296" s="22">
        <f t="shared" si="165"/>
        <v>3.8062890082380099</v>
      </c>
      <c r="M1296" s="22">
        <f t="shared" si="172"/>
        <v>2.9283557054180509E-2</v>
      </c>
      <c r="Q1296" s="55">
        <f t="shared" si="166"/>
        <v>9.3509876559090196E-2</v>
      </c>
      <c r="R1296" s="49">
        <f t="shared" si="167"/>
        <v>3.1736101022606089</v>
      </c>
      <c r="S1296" s="52">
        <f>IF(K1296=0,C1324,(1/$C$59)*LN(1+$C$59/$C$58/(RodR+ABS(Calculations!K1296-RodR))))</f>
        <v>2.9464828238504076E-2</v>
      </c>
      <c r="T1296" s="53">
        <f t="shared" si="168"/>
        <v>3.0052397323721138E-2</v>
      </c>
      <c r="U1296" s="49">
        <f t="shared" si="169"/>
        <v>53.916666666666671</v>
      </c>
      <c r="V1296" s="49">
        <f t="shared" si="170"/>
        <v>1.0101994803367265</v>
      </c>
      <c r="W1296" s="49">
        <f t="shared" si="171"/>
        <v>1.0101994803367265</v>
      </c>
    </row>
    <row r="1297" spans="11:23">
      <c r="K1297" s="51">
        <v>129.5</v>
      </c>
      <c r="L1297" s="22">
        <f t="shared" si="165"/>
        <v>3.8033852279035729</v>
      </c>
      <c r="M1297" s="22">
        <f t="shared" si="172"/>
        <v>2.9238719971551141E-2</v>
      </c>
      <c r="Q1297" s="55">
        <f t="shared" si="166"/>
        <v>9.3438538796760479E-2</v>
      </c>
      <c r="R1297" s="49">
        <f t="shared" si="167"/>
        <v>3.1736101022606089</v>
      </c>
      <c r="S1297" s="52">
        <f>IF(K1297=0,C1325,(1/$C$59)*LN(1+$C$59/$C$58/(RodR+ABS(Calculations!K1297-RodR))))</f>
        <v>2.944234981171847E-2</v>
      </c>
      <c r="T1297" s="53">
        <f t="shared" si="168"/>
        <v>3.0029014518778353E-2</v>
      </c>
      <c r="U1297" s="49">
        <f t="shared" si="169"/>
        <v>53.958333333333336</v>
      </c>
      <c r="V1297" s="49">
        <f t="shared" si="170"/>
        <v>1.0101994803367265</v>
      </c>
      <c r="W1297" s="49">
        <f t="shared" si="171"/>
        <v>1.0101994803367265</v>
      </c>
    </row>
    <row r="1298" spans="11:23">
      <c r="K1298" s="51">
        <v>129.6</v>
      </c>
      <c r="L1298" s="22">
        <f t="shared" si="165"/>
        <v>3.8004858749401125</v>
      </c>
      <c r="M1298" s="22">
        <f t="shared" si="172"/>
        <v>2.9193985793217525E-2</v>
      </c>
      <c r="Q1298" s="55">
        <f t="shared" si="166"/>
        <v>9.3367309802554407E-2</v>
      </c>
      <c r="R1298" s="49">
        <f t="shared" si="167"/>
        <v>3.1736101022606089</v>
      </c>
      <c r="S1298" s="52">
        <f>IF(K1298=0,C1326,(1/$C$59)*LN(1+$C$59/$C$58/(RodR+ABS(Calculations!K1298-RodR))))</f>
        <v>2.9419905657612919E-2</v>
      </c>
      <c r="T1298" s="53">
        <f t="shared" si="168"/>
        <v>3.0005668073056293E-2</v>
      </c>
      <c r="U1298" s="49">
        <f t="shared" si="169"/>
        <v>54</v>
      </c>
      <c r="V1298" s="49">
        <f t="shared" si="170"/>
        <v>1.0101994803367265</v>
      </c>
      <c r="W1298" s="49">
        <f t="shared" si="171"/>
        <v>1.0101994803367265</v>
      </c>
    </row>
    <row r="1299" spans="11:23">
      <c r="K1299" s="51">
        <v>129.69999999999999</v>
      </c>
      <c r="L1299" s="22">
        <f t="shared" si="165"/>
        <v>3.7975909392293516</v>
      </c>
      <c r="M1299" s="22">
        <f t="shared" si="172"/>
        <v>2.9149354204445643E-2</v>
      </c>
      <c r="Q1299" s="55">
        <f t="shared" si="166"/>
        <v>9.3296189327894213E-2</v>
      </c>
      <c r="R1299" s="49">
        <f t="shared" si="167"/>
        <v>3.1736101022606089</v>
      </c>
      <c r="S1299" s="52">
        <f>IF(K1299=0,C1327,(1/$C$59)*LN(1+$C$59/$C$58/(RodR+ABS(Calculations!K1299-RodR))))</f>
        <v>2.9397495697860921E-2</v>
      </c>
      <c r="T1299" s="53">
        <f t="shared" si="168"/>
        <v>2.9982357901813708E-2</v>
      </c>
      <c r="U1299" s="49">
        <f t="shared" si="169"/>
        <v>54.041666666666664</v>
      </c>
      <c r="V1299" s="49">
        <f t="shared" si="170"/>
        <v>1.0101994803367265</v>
      </c>
      <c r="W1299" s="49">
        <f t="shared" si="171"/>
        <v>1.0101994803367265</v>
      </c>
    </row>
    <row r="1300" spans="11:23">
      <c r="K1300" s="51">
        <v>129.80000000000001</v>
      </c>
      <c r="L1300" s="22">
        <f t="shared" si="165"/>
        <v>3.7947004106836837</v>
      </c>
      <c r="M1300" s="22">
        <f t="shared" si="172"/>
        <v>2.910482489180044E-2</v>
      </c>
      <c r="Q1300" s="55">
        <f t="shared" si="166"/>
        <v>9.3225177124955622E-2</v>
      </c>
      <c r="R1300" s="49">
        <f t="shared" si="167"/>
        <v>3.1736101022606089</v>
      </c>
      <c r="S1300" s="52">
        <f>IF(K1300=0,C1328,(1/$C$59)*LN(1+$C$59/$C$58/(RodR+ABS(Calculations!K1300-RodR))))</f>
        <v>2.9375119854373404E-2</v>
      </c>
      <c r="T1300" s="53">
        <f t="shared" si="168"/>
        <v>2.9959083920572928E-2</v>
      </c>
      <c r="U1300" s="49">
        <f t="shared" si="169"/>
        <v>54.083333333333343</v>
      </c>
      <c r="V1300" s="49">
        <f t="shared" si="170"/>
        <v>1.0101994803367265</v>
      </c>
      <c r="W1300" s="49">
        <f t="shared" si="171"/>
        <v>1.0101994803367265</v>
      </c>
    </row>
    <row r="1301" spans="11:23">
      <c r="K1301" s="51">
        <v>129.9</v>
      </c>
      <c r="L1301" s="22">
        <f t="shared" si="165"/>
        <v>3.791814279246315</v>
      </c>
      <c r="M1301" s="22">
        <f t="shared" si="172"/>
        <v>2.9060397543008154E-2</v>
      </c>
      <c r="Q1301" s="55">
        <f t="shared" si="166"/>
        <v>9.3154272946671335E-2</v>
      </c>
      <c r="R1301" s="49">
        <f t="shared" si="167"/>
        <v>3.1736101022606089</v>
      </c>
      <c r="S1301" s="52">
        <f>IF(K1301=0,C1329,(1/$C$59)*LN(1+$C$59/$C$58/(RodR+ABS(Calculations!K1301-RodR))))</f>
        <v>2.9352778049299814E-2</v>
      </c>
      <c r="T1301" s="53">
        <f t="shared" si="168"/>
        <v>2.9935846045118081E-2</v>
      </c>
      <c r="U1301" s="49">
        <f t="shared" si="169"/>
        <v>54.125000000000007</v>
      </c>
      <c r="V1301" s="49">
        <f t="shared" si="170"/>
        <v>1.0101994803367265</v>
      </c>
      <c r="W1301" s="49">
        <f t="shared" si="171"/>
        <v>1.0101994803367265</v>
      </c>
    </row>
    <row r="1302" spans="11:23">
      <c r="K1302" s="51">
        <v>130</v>
      </c>
      <c r="L1302" s="22">
        <f t="shared" si="165"/>
        <v>3.7889325348909346</v>
      </c>
      <c r="M1302" s="22">
        <f t="shared" si="172"/>
        <v>2.9016071846988289E-2</v>
      </c>
      <c r="Q1302" s="55">
        <f t="shared" si="166"/>
        <v>9.3083476546722915E-2</v>
      </c>
      <c r="R1302" s="49">
        <f t="shared" si="167"/>
        <v>3.1736101022606089</v>
      </c>
      <c r="S1302" s="52">
        <f>IF(K1302=0,C1330,(1/$C$59)*LN(1+$C$59/$C$58/(RodR+ABS(Calculations!K1302-RodR))))</f>
        <v>2.933047020502556E-2</v>
      </c>
      <c r="T1302" s="53">
        <f t="shared" si="168"/>
        <v>2.9912644191494132E-2</v>
      </c>
      <c r="U1302" s="49">
        <f t="shared" si="169"/>
        <v>54.166666666666671</v>
      </c>
      <c r="V1302" s="49">
        <f t="shared" si="170"/>
        <v>1.0101994803367265</v>
      </c>
      <c r="W1302" s="49">
        <f t="shared" si="171"/>
        <v>1.0101994803367265</v>
      </c>
    </row>
    <row r="1303" spans="11:23">
      <c r="K1303" s="51">
        <v>130.1</v>
      </c>
      <c r="L1303" s="22">
        <f t="shared" si="165"/>
        <v>3.7860551676217797</v>
      </c>
      <c r="M1303" s="22">
        <f t="shared" si="172"/>
        <v>2.8971847493792779E-2</v>
      </c>
      <c r="Q1303" s="55">
        <f t="shared" si="166"/>
        <v>9.3012787679542436E-2</v>
      </c>
      <c r="R1303" s="49">
        <f t="shared" si="167"/>
        <v>3.1736101022606089</v>
      </c>
      <c r="S1303" s="52">
        <f>IF(K1303=0,C1331,(1/$C$59)*LN(1+$C$59/$C$58/(RodR+ABS(Calculations!K1303-RodR))))</f>
        <v>2.9308196244172548E-2</v>
      </c>
      <c r="T1303" s="53">
        <f t="shared" si="168"/>
        <v>2.988947827600575E-2</v>
      </c>
      <c r="U1303" s="49">
        <f t="shared" si="169"/>
        <v>54.208333333333336</v>
      </c>
      <c r="V1303" s="49">
        <f t="shared" si="170"/>
        <v>1.0101994803367265</v>
      </c>
      <c r="W1303" s="49">
        <f t="shared" si="171"/>
        <v>1.0101994803367265</v>
      </c>
    </row>
    <row r="1304" spans="11:23">
      <c r="K1304" s="51">
        <v>130.19999999999999</v>
      </c>
      <c r="L1304" s="22">
        <f t="shared" si="165"/>
        <v>3.7831821674733455</v>
      </c>
      <c r="M1304" s="22">
        <f t="shared" si="172"/>
        <v>2.8927724174767633E-2</v>
      </c>
      <c r="Q1304" s="55">
        <f t="shared" si="166"/>
        <v>9.2942206100305319E-2</v>
      </c>
      <c r="R1304" s="49">
        <f t="shared" si="167"/>
        <v>3.1736101022606089</v>
      </c>
      <c r="S1304" s="52">
        <f>IF(K1304=0,C1332,(1/$C$59)*LN(1+$C$59/$C$58/(RodR+ABS(Calculations!K1304-RodR))))</f>
        <v>2.9285956089596901E-2</v>
      </c>
      <c r="T1304" s="53">
        <f t="shared" si="168"/>
        <v>2.9866348215218396E-2</v>
      </c>
      <c r="U1304" s="49">
        <f t="shared" si="169"/>
        <v>54.25</v>
      </c>
      <c r="V1304" s="49">
        <f t="shared" si="170"/>
        <v>1.0101994803367265</v>
      </c>
      <c r="W1304" s="49">
        <f t="shared" si="171"/>
        <v>1.0101994803367265</v>
      </c>
    </row>
    <row r="1305" spans="11:23">
      <c r="K1305" s="51">
        <v>130.30000000000001</v>
      </c>
      <c r="L1305" s="22">
        <f t="shared" si="165"/>
        <v>3.7803135245104174</v>
      </c>
      <c r="M1305" s="22">
        <f t="shared" si="172"/>
        <v>2.8883701582322896E-2</v>
      </c>
      <c r="Q1305" s="55">
        <f t="shared" si="166"/>
        <v>9.2871731564931115E-2</v>
      </c>
      <c r="R1305" s="49">
        <f t="shared" si="167"/>
        <v>3.1736101022606089</v>
      </c>
      <c r="S1305" s="52">
        <f>IF(K1305=0,C1333,(1/$C$59)*LN(1+$C$59/$C$58/(RodR+ABS(Calculations!K1305-RodR))))</f>
        <v>2.9263749664389216E-2</v>
      </c>
      <c r="T1305" s="53">
        <f t="shared" si="168"/>
        <v>2.9843253925953814E-2</v>
      </c>
      <c r="U1305" s="49">
        <f t="shared" si="169"/>
        <v>54.291666666666671</v>
      </c>
      <c r="V1305" s="49">
        <f t="shared" si="170"/>
        <v>1.0101994803367265</v>
      </c>
      <c r="W1305" s="49">
        <f t="shared" si="171"/>
        <v>1.0101994803367265</v>
      </c>
    </row>
    <row r="1306" spans="11:23">
      <c r="K1306" s="51">
        <v>130.4</v>
      </c>
      <c r="L1306" s="22">
        <f t="shared" si="165"/>
        <v>3.7774492288278796</v>
      </c>
      <c r="M1306" s="22">
        <f t="shared" si="172"/>
        <v>2.8839779410130273E-2</v>
      </c>
      <c r="Q1306" s="55">
        <f t="shared" si="166"/>
        <v>9.2801363830078837E-2</v>
      </c>
      <c r="R1306" s="49">
        <f t="shared" si="167"/>
        <v>3.1736101022606089</v>
      </c>
      <c r="S1306" s="52">
        <f>IF(K1306=0,C1334,(1/$C$59)*LN(1+$C$59/$C$58/(RodR+ABS(Calculations!K1306-RodR))))</f>
        <v>2.9241576891873095E-2</v>
      </c>
      <c r="T1306" s="53">
        <f t="shared" si="168"/>
        <v>2.9820195325291794E-2</v>
      </c>
      <c r="U1306" s="49">
        <f t="shared" si="169"/>
        <v>54.333333333333336</v>
      </c>
      <c r="V1306" s="49">
        <f t="shared" si="170"/>
        <v>1.0101994803367265</v>
      </c>
      <c r="W1306" s="49">
        <f t="shared" si="171"/>
        <v>1.0101994803367265</v>
      </c>
    </row>
    <row r="1307" spans="11:23">
      <c r="K1307" s="51">
        <v>130.5</v>
      </c>
      <c r="L1307" s="22">
        <f t="shared" si="165"/>
        <v>3.7745892705506101</v>
      </c>
      <c r="M1307" s="22">
        <f t="shared" si="172"/>
        <v>2.8795957352962809E-2</v>
      </c>
      <c r="Q1307" s="55">
        <f t="shared" si="166"/>
        <v>9.273110265314434E-2</v>
      </c>
      <c r="R1307" s="49">
        <f t="shared" si="167"/>
        <v>3.1736101022606089</v>
      </c>
      <c r="S1307" s="52">
        <f>IF(K1307=0,C1335,(1/$C$59)*LN(1+$C$59/$C$58/(RodR+ABS(Calculations!K1307-RodR))))</f>
        <v>2.9219437695604328E-2</v>
      </c>
      <c r="T1307" s="53">
        <f t="shared" si="168"/>
        <v>2.9797172330567681E-2</v>
      </c>
      <c r="U1307" s="49">
        <f t="shared" si="169"/>
        <v>54.375</v>
      </c>
      <c r="V1307" s="49">
        <f t="shared" si="170"/>
        <v>1.0101994803367265</v>
      </c>
      <c r="W1307" s="49">
        <f t="shared" si="171"/>
        <v>1.0101994803367265</v>
      </c>
    </row>
    <row r="1308" spans="11:23">
      <c r="K1308" s="51">
        <v>130.6</v>
      </c>
      <c r="L1308" s="22">
        <f t="shared" si="165"/>
        <v>3.7717336398333949</v>
      </c>
      <c r="M1308" s="22">
        <f t="shared" si="172"/>
        <v>2.8752235106717539E-2</v>
      </c>
      <c r="Q1308" s="55">
        <f t="shared" si="166"/>
        <v>9.2660947792258266E-2</v>
      </c>
      <c r="R1308" s="49">
        <f t="shared" si="167"/>
        <v>3.1736101022606089</v>
      </c>
      <c r="S1308" s="52">
        <f>IF(K1308=0,C1336,(1/$C$59)*LN(1+$C$59/$C$58/(RodR+ABS(Calculations!K1308-RodR))))</f>
        <v>2.9197331999370219E-2</v>
      </c>
      <c r="T1308" s="53">
        <f t="shared" si="168"/>
        <v>2.9774184859372561E-2</v>
      </c>
      <c r="U1308" s="49">
        <f t="shared" si="169"/>
        <v>54.416666666666664</v>
      </c>
      <c r="V1308" s="49">
        <f t="shared" si="170"/>
        <v>1.0101994803367265</v>
      </c>
      <c r="W1308" s="49">
        <f t="shared" si="171"/>
        <v>1.0101994803367265</v>
      </c>
    </row>
    <row r="1309" spans="11:23">
      <c r="K1309" s="51">
        <v>130.69999999999999</v>
      </c>
      <c r="L1309" s="22">
        <f t="shared" si="165"/>
        <v>3.7688823268607572</v>
      </c>
      <c r="M1309" s="22">
        <f t="shared" si="172"/>
        <v>2.8708612368594455E-2</v>
      </c>
      <c r="Q1309" s="55">
        <f t="shared" si="166"/>
        <v>9.2590899006281785E-2</v>
      </c>
      <c r="R1309" s="49">
        <f t="shared" si="167"/>
        <v>3.1736101022606089</v>
      </c>
      <c r="S1309" s="52">
        <f>IF(K1309=0,C1337,(1/$C$59)*LN(1+$C$59/$C$58/(RodR+ABS(Calculations!K1309-RodR))))</f>
        <v>2.917525972718827E-2</v>
      </c>
      <c r="T1309" s="53">
        <f t="shared" si="168"/>
        <v>2.9751232829551003E-2</v>
      </c>
      <c r="U1309" s="49">
        <f t="shared" si="169"/>
        <v>54.458333333333329</v>
      </c>
      <c r="V1309" s="49">
        <f t="shared" si="170"/>
        <v>1.0101994803367265</v>
      </c>
      <c r="W1309" s="49">
        <f t="shared" si="171"/>
        <v>1.0101994803367265</v>
      </c>
    </row>
    <row r="1310" spans="11:23">
      <c r="K1310" s="51">
        <v>130.80000000000001</v>
      </c>
      <c r="L1310" s="22">
        <f t="shared" si="165"/>
        <v>3.7660353218469309</v>
      </c>
      <c r="M1310" s="22">
        <f t="shared" si="172"/>
        <v>2.8665088836752783E-2</v>
      </c>
      <c r="Q1310" s="55">
        <f t="shared" si="166"/>
        <v>9.2520956054806008E-2</v>
      </c>
      <c r="R1310" s="49">
        <f t="shared" si="167"/>
        <v>3.1736101022606089</v>
      </c>
      <c r="S1310" s="52">
        <f>IF(K1310=0,C1338,(1/$C$59)*LN(1+$C$59/$C$58/(RodR+ABS(Calculations!K1310-RodR))))</f>
        <v>2.9153220803305981E-2</v>
      </c>
      <c r="T1310" s="53">
        <f t="shared" si="168"/>
        <v>2.9728316159201029E-2</v>
      </c>
      <c r="U1310" s="49">
        <f t="shared" si="169"/>
        <v>54.500000000000007</v>
      </c>
      <c r="V1310" s="49">
        <f t="shared" si="170"/>
        <v>1.0101994803367265</v>
      </c>
      <c r="W1310" s="49">
        <f t="shared" si="171"/>
        <v>1.0101994803367265</v>
      </c>
    </row>
    <row r="1311" spans="11:23">
      <c r="K1311" s="51">
        <v>130.9</v>
      </c>
      <c r="L1311" s="22">
        <f t="shared" si="165"/>
        <v>3.7631926150356629</v>
      </c>
      <c r="M1311" s="22">
        <f t="shared" si="172"/>
        <v>2.8621664210652042E-2</v>
      </c>
      <c r="Q1311" s="55">
        <f t="shared" si="166"/>
        <v>9.2451118698147053E-2</v>
      </c>
      <c r="R1311" s="49">
        <f t="shared" si="167"/>
        <v>3.1736101022606089</v>
      </c>
      <c r="S1311" s="52">
        <f>IF(K1311=0,C1339,(1/$C$59)*LN(1+$C$59/$C$58/(RodR+ABS(Calculations!K1311-RodR))))</f>
        <v>2.9131215152199311E-2</v>
      </c>
      <c r="T1311" s="53">
        <f t="shared" si="168"/>
        <v>2.9705434766672735E-2</v>
      </c>
      <c r="U1311" s="49">
        <f t="shared" si="169"/>
        <v>54.541666666666671</v>
      </c>
      <c r="V1311" s="49">
        <f t="shared" si="170"/>
        <v>1.0101994803367265</v>
      </c>
      <c r="W1311" s="49">
        <f t="shared" si="171"/>
        <v>1.0101994803367265</v>
      </c>
    </row>
    <row r="1312" spans="11:23">
      <c r="K1312" s="51">
        <v>131</v>
      </c>
      <c r="L1312" s="22">
        <f t="shared" si="165"/>
        <v>3.7603541967001819</v>
      </c>
      <c r="M1312" s="22">
        <f t="shared" si="172"/>
        <v>2.8578338190752728E-2</v>
      </c>
      <c r="Q1312" s="55">
        <f t="shared" si="166"/>
        <v>9.2381386697345372E-2</v>
      </c>
      <c r="R1312" s="49">
        <f t="shared" si="167"/>
        <v>3.1736101022606089</v>
      </c>
      <c r="S1312" s="52">
        <f>IF(K1312=0,C1340,(1/$C$59)*LN(1+$C$59/$C$58/(RodR+ABS(Calculations!K1312-RodR))))</f>
        <v>2.9109242698572443E-2</v>
      </c>
      <c r="T1312" s="53">
        <f t="shared" si="168"/>
        <v>2.9682588570567599E-2</v>
      </c>
      <c r="U1312" s="49">
        <f t="shared" si="169"/>
        <v>54.583333333333336</v>
      </c>
      <c r="V1312" s="49">
        <f t="shared" si="170"/>
        <v>1.0101994803367265</v>
      </c>
      <c r="W1312" s="49">
        <f t="shared" si="171"/>
        <v>1.0101994803367265</v>
      </c>
    </row>
    <row r="1313" spans="11:23">
      <c r="K1313" s="51">
        <v>131.1</v>
      </c>
      <c r="L1313" s="22">
        <f t="shared" si="165"/>
        <v>3.7575200571429717</v>
      </c>
      <c r="M1313" s="22">
        <f t="shared" si="172"/>
        <v>2.8535110478808079E-2</v>
      </c>
      <c r="Q1313" s="55">
        <f t="shared" si="166"/>
        <v>9.2311759814160108E-2</v>
      </c>
      <c r="R1313" s="49">
        <f t="shared" si="167"/>
        <v>3.1736101022606089</v>
      </c>
      <c r="S1313" s="52">
        <f>IF(K1313=0,C1341,(1/$C$59)*LN(1+$C$59/$C$58/(RodR+ABS(Calculations!K1313-RodR))))</f>
        <v>2.9087303367356026E-2</v>
      </c>
      <c r="T1313" s="53">
        <f t="shared" si="168"/>
        <v>2.9659777489737544E-2</v>
      </c>
      <c r="U1313" s="49">
        <f t="shared" si="169"/>
        <v>54.625</v>
      </c>
      <c r="V1313" s="49">
        <f t="shared" si="170"/>
        <v>1.0101994803367265</v>
      </c>
      <c r="W1313" s="49">
        <f t="shared" si="171"/>
        <v>1.0101994803367265</v>
      </c>
    </row>
    <row r="1314" spans="11:23">
      <c r="K1314" s="51">
        <v>131.19999999999999</v>
      </c>
      <c r="L1314" s="22">
        <f t="shared" si="165"/>
        <v>3.754690186695806</v>
      </c>
      <c r="M1314" s="22">
        <f t="shared" si="172"/>
        <v>2.849198077753945E-2</v>
      </c>
      <c r="Q1314" s="55">
        <f t="shared" si="166"/>
        <v>9.2242237811069966E-2</v>
      </c>
      <c r="R1314" s="49">
        <f t="shared" si="167"/>
        <v>3.1736101022606089</v>
      </c>
      <c r="S1314" s="52">
        <f>IF(K1314=0,C1342,(1/$C$59)*LN(1+$C$59/$C$58/(RodR+ABS(Calculations!K1314-RodR))))</f>
        <v>2.9065397083707437E-2</v>
      </c>
      <c r="T1314" s="53">
        <f t="shared" si="168"/>
        <v>2.9637001443282473E-2</v>
      </c>
      <c r="U1314" s="49">
        <f t="shared" si="169"/>
        <v>54.666666666666664</v>
      </c>
      <c r="V1314" s="49">
        <f t="shared" si="170"/>
        <v>1.0101994803367265</v>
      </c>
      <c r="W1314" s="49">
        <f t="shared" si="171"/>
        <v>1.0101994803367265</v>
      </c>
    </row>
    <row r="1315" spans="11:23">
      <c r="K1315" s="51">
        <v>131.30000000000001</v>
      </c>
      <c r="L1315" s="22">
        <f t="shared" si="165"/>
        <v>3.751864575719519</v>
      </c>
      <c r="M1315" s="22">
        <f t="shared" si="172"/>
        <v>2.8448948790898321E-2</v>
      </c>
      <c r="Q1315" s="55">
        <f t="shared" si="166"/>
        <v>9.2172820451267609E-2</v>
      </c>
      <c r="R1315" s="49">
        <f t="shared" si="167"/>
        <v>3.1736101022606089</v>
      </c>
      <c r="S1315" s="52">
        <f>IF(K1315=0,C1343,(1/$C$59)*LN(1+$C$59/$C$58/(RodR+ABS(Calculations!K1315-RodR))))</f>
        <v>2.9043523773009026E-2</v>
      </c>
      <c r="T1315" s="53">
        <f t="shared" si="168"/>
        <v>2.961426035055267E-2</v>
      </c>
      <c r="U1315" s="49">
        <f t="shared" si="169"/>
        <v>54.708333333333343</v>
      </c>
      <c r="V1315" s="49">
        <f t="shared" si="170"/>
        <v>1.0101994803367265</v>
      </c>
      <c r="W1315" s="49">
        <f t="shared" si="171"/>
        <v>1.0101994803367265</v>
      </c>
    </row>
    <row r="1316" spans="11:23">
      <c r="K1316" s="51">
        <v>131.4</v>
      </c>
      <c r="L1316" s="22">
        <f t="shared" si="165"/>
        <v>3.7490432146040065</v>
      </c>
      <c r="M1316" s="22">
        <f t="shared" si="172"/>
        <v>2.8406014223873122E-2</v>
      </c>
      <c r="Q1316" s="55">
        <f t="shared" si="166"/>
        <v>9.2103507498659656E-2</v>
      </c>
      <c r="R1316" s="49">
        <f t="shared" si="167"/>
        <v>3.1736101022606089</v>
      </c>
      <c r="S1316" s="52">
        <f>IF(K1316=0,C1344,(1/$C$59)*LN(1+$C$59/$C$58/(RodR+ABS(Calculations!K1316-RodR))))</f>
        <v>2.9021683360868109E-2</v>
      </c>
      <c r="T1316" s="53">
        <f t="shared" si="168"/>
        <v>2.9591554131143651E-2</v>
      </c>
      <c r="U1316" s="49">
        <f t="shared" si="169"/>
        <v>54.750000000000007</v>
      </c>
      <c r="V1316" s="49">
        <f t="shared" si="170"/>
        <v>1.0101994803367265</v>
      </c>
      <c r="W1316" s="49">
        <f t="shared" si="171"/>
        <v>1.0101994803367265</v>
      </c>
    </row>
    <row r="1317" spans="11:23">
      <c r="K1317" s="51">
        <v>131.5</v>
      </c>
      <c r="L1317" s="22">
        <f t="shared" si="165"/>
        <v>3.7462260937679659</v>
      </c>
      <c r="M1317" s="22">
        <f t="shared" si="172"/>
        <v>2.8363176782644217E-2</v>
      </c>
      <c r="Q1317" s="55">
        <f t="shared" si="166"/>
        <v>9.2034298717860286E-2</v>
      </c>
      <c r="R1317" s="49">
        <f t="shared" si="167"/>
        <v>3.1736101022606089</v>
      </c>
      <c r="S1317" s="52">
        <f>IF(K1317=0,C1345,(1/$C$59)*LN(1+$C$59/$C$58/(RodR+ABS(Calculations!K1317-RodR))))</f>
        <v>2.8999875773114948E-2</v>
      </c>
      <c r="T1317" s="53">
        <f t="shared" si="168"/>
        <v>2.9568882704899022E-2</v>
      </c>
      <c r="U1317" s="49">
        <f t="shared" si="169"/>
        <v>54.791666666666671</v>
      </c>
      <c r="V1317" s="49">
        <f t="shared" si="170"/>
        <v>1.0101994803367265</v>
      </c>
      <c r="W1317" s="49">
        <f t="shared" si="171"/>
        <v>1.0101994803367265</v>
      </c>
    </row>
    <row r="1318" spans="11:23">
      <c r="K1318" s="51">
        <v>131.6</v>
      </c>
      <c r="L1318" s="22">
        <f t="shared" si="165"/>
        <v>3.7434132036589327</v>
      </c>
      <c r="M1318" s="22">
        <f t="shared" si="172"/>
        <v>2.8320436174462227E-2</v>
      </c>
      <c r="Q1318" s="55">
        <f t="shared" si="166"/>
        <v>9.1965193874192164E-2</v>
      </c>
      <c r="R1318" s="49">
        <f t="shared" si="167"/>
        <v>3.1736101022606089</v>
      </c>
      <c r="S1318" s="52">
        <f>IF(K1318=0,C1346,(1/$C$59)*LN(1+$C$59/$C$58/(RodR+ABS(Calculations!K1318-RodR))))</f>
        <v>2.8978100935803049E-2</v>
      </c>
      <c r="T1318" s="53">
        <f t="shared" si="168"/>
        <v>2.9546245991907125E-2</v>
      </c>
      <c r="U1318" s="49">
        <f t="shared" si="169"/>
        <v>54.833333333333336</v>
      </c>
      <c r="V1318" s="49">
        <f t="shared" si="170"/>
        <v>1.0101994803367265</v>
      </c>
      <c r="W1318" s="49">
        <f t="shared" si="171"/>
        <v>1.0101994803367265</v>
      </c>
    </row>
    <row r="1319" spans="11:23">
      <c r="K1319" s="51">
        <v>131.69999999999999</v>
      </c>
      <c r="L1319" s="22">
        <f t="shared" si="165"/>
        <v>3.7406045347531132</v>
      </c>
      <c r="M1319" s="22">
        <f t="shared" si="172"/>
        <v>2.8277792107644029E-2</v>
      </c>
      <c r="Q1319" s="55">
        <f t="shared" si="166"/>
        <v>9.1896192733682311E-2</v>
      </c>
      <c r="R1319" s="49">
        <f t="shared" si="167"/>
        <v>3.1736101022606089</v>
      </c>
      <c r="S1319" s="52">
        <f>IF(K1319=0,C1347,(1/$C$59)*LN(1+$C$59/$C$58/(RodR+ABS(Calculations!K1319-RodR))))</f>
        <v>2.8956358775207865E-2</v>
      </c>
      <c r="T1319" s="53">
        <f t="shared" si="168"/>
        <v>2.9523643912500754E-2</v>
      </c>
      <c r="U1319" s="49">
        <f t="shared" si="169"/>
        <v>54.875</v>
      </c>
      <c r="V1319" s="49">
        <f t="shared" si="170"/>
        <v>1.0101994803367265</v>
      </c>
      <c r="W1319" s="49">
        <f t="shared" si="171"/>
        <v>1.0101994803367265</v>
      </c>
    </row>
    <row r="1320" spans="11:23">
      <c r="K1320" s="51">
        <v>131.80000000000001</v>
      </c>
      <c r="L1320" s="22">
        <f t="shared" si="165"/>
        <v>3.7378000775552258</v>
      </c>
      <c r="M1320" s="22">
        <f t="shared" si="172"/>
        <v>2.8235244291705097E-2</v>
      </c>
      <c r="Q1320" s="55">
        <f t="shared" si="166"/>
        <v>9.1827295063058215E-2</v>
      </c>
      <c r="R1320" s="49">
        <f t="shared" si="167"/>
        <v>3.1736101022606089</v>
      </c>
      <c r="S1320" s="52">
        <f>IF(K1320=0,C1348,(1/$C$59)*LN(1+$C$59/$C$58/(RodR+ABS(Calculations!K1320-RodR))))</f>
        <v>2.8934649217825556E-2</v>
      </c>
      <c r="T1320" s="53">
        <f t="shared" si="168"/>
        <v>2.9501076387256697E-2</v>
      </c>
      <c r="U1320" s="49">
        <f t="shared" si="169"/>
        <v>54.916666666666671</v>
      </c>
      <c r="V1320" s="49">
        <f t="shared" si="170"/>
        <v>1.0101994803367265</v>
      </c>
      <c r="W1320" s="49">
        <f t="shared" si="171"/>
        <v>1.0101994803367265</v>
      </c>
    </row>
    <row r="1321" spans="11:23">
      <c r="K1321" s="51">
        <v>131.9</v>
      </c>
      <c r="L1321" s="22">
        <f t="shared" si="165"/>
        <v>3.7349998225985672</v>
      </c>
      <c r="M1321" s="22">
        <f t="shared" si="172"/>
        <v>2.8192792437095715E-2</v>
      </c>
      <c r="Q1321" s="55">
        <f t="shared" si="166"/>
        <v>9.175850062974944E-2</v>
      </c>
      <c r="R1321" s="49">
        <f t="shared" si="167"/>
        <v>3.1736101022606089</v>
      </c>
      <c r="S1321" s="52">
        <f>IF(K1321=0,C1349,(1/$C$59)*LN(1+$C$59/$C$58/(RodR+ABS(Calculations!K1321-RodR))))</f>
        <v>2.8912972190373518E-2</v>
      </c>
      <c r="T1321" s="53">
        <f t="shared" si="168"/>
        <v>2.9478543336993915E-2</v>
      </c>
      <c r="U1321" s="49">
        <f t="shared" si="169"/>
        <v>54.958333333333336</v>
      </c>
      <c r="V1321" s="49">
        <f t="shared" si="170"/>
        <v>1.0101994803367265</v>
      </c>
      <c r="W1321" s="49">
        <f t="shared" si="171"/>
        <v>1.0101994803367265</v>
      </c>
    </row>
    <row r="1322" spans="11:23">
      <c r="K1322" s="51">
        <v>132</v>
      </c>
      <c r="L1322" s="22">
        <f t="shared" si="165"/>
        <v>3.7322037604446514</v>
      </c>
      <c r="M1322" s="22">
        <f t="shared" si="172"/>
        <v>2.8150436255530487E-2</v>
      </c>
      <c r="Q1322" s="55">
        <f t="shared" si="166"/>
        <v>9.1689809201878802E-2</v>
      </c>
      <c r="R1322" s="49">
        <f t="shared" si="167"/>
        <v>3.1736101022606089</v>
      </c>
      <c r="S1322" s="52">
        <f>IF(K1322=0,C1350,(1/$C$59)*LN(1+$C$59/$C$58/(RodR+ABS(Calculations!K1322-RodR))))</f>
        <v>2.8891327619787577E-2</v>
      </c>
      <c r="T1322" s="53">
        <f t="shared" si="168"/>
        <v>2.9456044682773515E-2</v>
      </c>
      <c r="U1322" s="49">
        <f t="shared" si="169"/>
        <v>55</v>
      </c>
      <c r="V1322" s="49">
        <f t="shared" si="170"/>
        <v>1.0101994803367265</v>
      </c>
      <c r="W1322" s="49">
        <f t="shared" si="171"/>
        <v>1.0101994803367265</v>
      </c>
    </row>
    <row r="1323" spans="11:23">
      <c r="K1323" s="51">
        <v>132.1</v>
      </c>
      <c r="L1323" s="22">
        <f t="shared" si="165"/>
        <v>3.7294118816832795</v>
      </c>
      <c r="M1323" s="22">
        <f t="shared" si="172"/>
        <v>2.8108175459692131E-2</v>
      </c>
      <c r="Q1323" s="55">
        <f t="shared" si="166"/>
        <v>9.1621220548264007E-2</v>
      </c>
      <c r="R1323" s="49">
        <f t="shared" si="167"/>
        <v>3.1736101022606089</v>
      </c>
      <c r="S1323" s="52">
        <f>IF(K1323=0,C1351,(1/$C$59)*LN(1+$C$59/$C$58/(RodR+ABS(Calculations!K1323-RodR))))</f>
        <v>2.8869715433222521E-2</v>
      </c>
      <c r="T1323" s="53">
        <f t="shared" si="168"/>
        <v>2.9433580345897381E-2</v>
      </c>
      <c r="U1323" s="49">
        <f t="shared" si="169"/>
        <v>55.041666666666664</v>
      </c>
      <c r="V1323" s="49">
        <f t="shared" si="170"/>
        <v>1.0101994803367265</v>
      </c>
      <c r="W1323" s="49">
        <f t="shared" si="171"/>
        <v>1.0101994803367265</v>
      </c>
    </row>
    <row r="1324" spans="11:23">
      <c r="K1324" s="51">
        <v>132.19999999999999</v>
      </c>
      <c r="L1324" s="22">
        <f t="shared" si="165"/>
        <v>3.7266241769324404</v>
      </c>
      <c r="M1324" s="22">
        <f t="shared" si="172"/>
        <v>2.8066009763365596E-2</v>
      </c>
      <c r="Q1324" s="55">
        <f t="shared" si="166"/>
        <v>9.1552734438415287E-2</v>
      </c>
      <c r="R1324" s="49">
        <f t="shared" si="167"/>
        <v>3.1736101022606089</v>
      </c>
      <c r="S1324" s="52">
        <f>IF(K1324=0,C1352,(1/$C$59)*LN(1+$C$59/$C$58/(RodR+ABS(Calculations!K1324-RodR))))</f>
        <v>2.8848135558051363E-2</v>
      </c>
      <c r="T1324" s="53">
        <f t="shared" si="168"/>
        <v>2.9411150247907025E-2</v>
      </c>
      <c r="U1324" s="49">
        <f t="shared" si="169"/>
        <v>55.083333333333329</v>
      </c>
      <c r="V1324" s="49">
        <f t="shared" si="170"/>
        <v>1.0101994803367265</v>
      </c>
      <c r="W1324" s="49">
        <f t="shared" si="171"/>
        <v>1.0101994803367265</v>
      </c>
    </row>
    <row r="1325" spans="11:23">
      <c r="K1325" s="51">
        <v>132.30000000000001</v>
      </c>
      <c r="L1325" s="22">
        <f t="shared" si="165"/>
        <v>3.7238406368381516</v>
      </c>
      <c r="M1325" s="22">
        <f t="shared" si="172"/>
        <v>2.8023938881367449E-2</v>
      </c>
      <c r="Q1325" s="55">
        <f t="shared" si="166"/>
        <v>9.1484350642531451E-2</v>
      </c>
      <c r="R1325" s="49">
        <f t="shared" si="167"/>
        <v>3.1736101022606089</v>
      </c>
      <c r="S1325" s="52">
        <f>IF(K1325=0,C1353,(1/$C$59)*LN(1+$C$59/$C$58/(RodR+ABS(Calculations!K1325-RodR))))</f>
        <v>2.8826587921864065E-2</v>
      </c>
      <c r="T1325" s="53">
        <f t="shared" si="168"/>
        <v>2.9388754310583111E-2</v>
      </c>
      <c r="U1325" s="49">
        <f t="shared" si="169"/>
        <v>55.125000000000007</v>
      </c>
      <c r="V1325" s="49">
        <f t="shared" si="170"/>
        <v>1.0101994803367265</v>
      </c>
      <c r="W1325" s="49">
        <f t="shared" si="171"/>
        <v>1.0101994803367265</v>
      </c>
    </row>
    <row r="1326" spans="11:23">
      <c r="K1326" s="51">
        <v>132.4</v>
      </c>
      <c r="L1326" s="22">
        <f t="shared" si="165"/>
        <v>3.7210612520742568</v>
      </c>
      <c r="M1326" s="22">
        <f t="shared" si="172"/>
        <v>2.7981962529749715E-2</v>
      </c>
      <c r="Q1326" s="55">
        <f t="shared" si="166"/>
        <v>9.1416068931494926E-2</v>
      </c>
      <c r="R1326" s="49">
        <f t="shared" si="167"/>
        <v>3.1736101022606089</v>
      </c>
      <c r="S1326" s="52">
        <f>IF(K1326=0,C1354,(1/$C$59)*LN(1+$C$59/$C$58/(RodR+ABS(Calculations!K1326-RodR))))</f>
        <v>2.8805072452466017E-2</v>
      </c>
      <c r="T1326" s="53">
        <f t="shared" si="168"/>
        <v>2.9366392455944763E-2</v>
      </c>
      <c r="U1326" s="49">
        <f t="shared" si="169"/>
        <v>55.166666666666671</v>
      </c>
      <c r="V1326" s="49">
        <f t="shared" si="170"/>
        <v>1.0101994803367265</v>
      </c>
      <c r="W1326" s="49">
        <f t="shared" si="171"/>
        <v>1.0101994803367265</v>
      </c>
    </row>
    <row r="1327" spans="11:23">
      <c r="K1327" s="51">
        <v>132.5</v>
      </c>
      <c r="L1327" s="22">
        <f t="shared" si="165"/>
        <v>3.718286013342567</v>
      </c>
      <c r="M1327" s="22">
        <f t="shared" si="172"/>
        <v>2.7940080425398861E-2</v>
      </c>
      <c r="Q1327" s="55">
        <f t="shared" si="166"/>
        <v>9.1347889076875202E-2</v>
      </c>
      <c r="R1327" s="49">
        <f t="shared" si="167"/>
        <v>3.1736101022606089</v>
      </c>
      <c r="S1327" s="52">
        <f>IF(K1327=0,C1355,(1/$C$59)*LN(1+$C$59/$C$58/(RodR+ABS(Calculations!K1327-RodR))))</f>
        <v>2.878358907787909E-2</v>
      </c>
      <c r="T1327" s="53">
        <f t="shared" si="168"/>
        <v>2.9344064606247743E-2</v>
      </c>
      <c r="U1327" s="49">
        <f t="shared" si="169"/>
        <v>55.208333333333336</v>
      </c>
      <c r="V1327" s="49">
        <f t="shared" si="170"/>
        <v>1.0101994803367265</v>
      </c>
      <c r="W1327" s="49">
        <f t="shared" si="171"/>
        <v>1.0101994803367265</v>
      </c>
    </row>
    <row r="1328" spans="11:23">
      <c r="K1328" s="51">
        <v>132.6</v>
      </c>
      <c r="L1328" s="22">
        <f t="shared" si="165"/>
        <v>3.7155149113725634</v>
      </c>
      <c r="M1328" s="22">
        <f t="shared" si="172"/>
        <v>2.7898292286369308E-2</v>
      </c>
      <c r="Q1328" s="55">
        <f t="shared" si="166"/>
        <v>9.1279810850921558E-2</v>
      </c>
      <c r="R1328" s="49">
        <f t="shared" si="167"/>
        <v>3.1736101022606089</v>
      </c>
      <c r="S1328" s="52">
        <f>IF(K1328=0,C1356,(1/$C$59)*LN(1+$C$59/$C$58/(RodR+ABS(Calculations!K1328-RodR))))</f>
        <v>2.8762137726339353E-2</v>
      </c>
      <c r="T1328" s="53">
        <f t="shared" si="168"/>
        <v>2.9321770683983759E-2</v>
      </c>
      <c r="U1328" s="49">
        <f t="shared" si="169"/>
        <v>55.25</v>
      </c>
      <c r="V1328" s="49">
        <f t="shared" si="170"/>
        <v>1.0101994803367265</v>
      </c>
      <c r="W1328" s="49">
        <f t="shared" si="171"/>
        <v>1.0101994803367265</v>
      </c>
    </row>
    <row r="1329" spans="11:23">
      <c r="K1329" s="51">
        <v>132.69999999999999</v>
      </c>
      <c r="L1329" s="22">
        <f t="shared" si="165"/>
        <v>3.7127479369212959</v>
      </c>
      <c r="M1329" s="22">
        <f t="shared" si="172"/>
        <v>2.7856597831817265E-2</v>
      </c>
      <c r="Q1329" s="55">
        <f t="shared" si="166"/>
        <v>9.1211834026560565E-2</v>
      </c>
      <c r="R1329" s="49">
        <f t="shared" si="167"/>
        <v>3.1736101022606089</v>
      </c>
      <c r="S1329" s="52">
        <f>IF(K1329=0,C1357,(1/$C$59)*LN(1+$C$59/$C$58/(RodR+ABS(Calculations!K1329-RodR))))</f>
        <v>2.8740718326296304E-2</v>
      </c>
      <c r="T1329" s="53">
        <f t="shared" si="168"/>
        <v>2.9299510611881102E-2</v>
      </c>
      <c r="U1329" s="49">
        <f t="shared" si="169"/>
        <v>55.291666666666664</v>
      </c>
      <c r="V1329" s="49">
        <f t="shared" si="170"/>
        <v>1.0101994803367265</v>
      </c>
      <c r="W1329" s="49">
        <f t="shared" si="171"/>
        <v>1.0101994803367265</v>
      </c>
    </row>
    <row r="1330" spans="11:23">
      <c r="K1330" s="51">
        <v>132.80000000000001</v>
      </c>
      <c r="L1330" s="22">
        <f t="shared" si="165"/>
        <v>3.7099850807733579</v>
      </c>
      <c r="M1330" s="22">
        <f t="shared" si="172"/>
        <v>2.781499678186794E-2</v>
      </c>
      <c r="Q1330" s="55">
        <f t="shared" si="166"/>
        <v>9.1143958377395445E-2</v>
      </c>
      <c r="R1330" s="49">
        <f t="shared" si="167"/>
        <v>3.1736101022606089</v>
      </c>
      <c r="S1330" s="52">
        <f>IF(K1330=0,C1358,(1/$C$59)*LN(1+$C$59/$C$58/(RodR+ABS(Calculations!K1330-RodR))))</f>
        <v>2.8719330806412629E-2</v>
      </c>
      <c r="T1330" s="53">
        <f t="shared" si="168"/>
        <v>2.9277284312901719E-2</v>
      </c>
      <c r="U1330" s="49">
        <f t="shared" si="169"/>
        <v>55.333333333333343</v>
      </c>
      <c r="V1330" s="49">
        <f t="shared" si="170"/>
        <v>1.0101994803367265</v>
      </c>
      <c r="W1330" s="49">
        <f t="shared" si="171"/>
        <v>1.0101994803367265</v>
      </c>
    </row>
    <row r="1331" spans="11:23">
      <c r="K1331" s="51">
        <v>132.9</v>
      </c>
      <c r="L1331" s="22">
        <f t="shared" si="165"/>
        <v>3.7072263337408202</v>
      </c>
      <c r="M1331" s="22">
        <f t="shared" si="172"/>
        <v>2.7773488857746997E-2</v>
      </c>
      <c r="Q1331" s="55">
        <f t="shared" si="166"/>
        <v>9.1076183677704481E-2</v>
      </c>
      <c r="R1331" s="49">
        <f t="shared" si="167"/>
        <v>3.1736101022606089</v>
      </c>
      <c r="S1331" s="52">
        <f>IF(K1331=0,C1359,(1/$C$59)*LN(1+$C$59/$C$58/(RodR+ABS(Calculations!K1331-RodR))))</f>
        <v>2.8697975095563748E-2</v>
      </c>
      <c r="T1331" s="53">
        <f t="shared" si="168"/>
        <v>2.9255091710241175E-2</v>
      </c>
      <c r="U1331" s="49">
        <f t="shared" si="169"/>
        <v>55.375000000000007</v>
      </c>
      <c r="V1331" s="49">
        <f t="shared" si="170"/>
        <v>1.0101994803367265</v>
      </c>
      <c r="W1331" s="49">
        <f t="shared" si="171"/>
        <v>1.0101994803367265</v>
      </c>
    </row>
    <row r="1332" spans="11:23">
      <c r="K1332" s="51">
        <v>133</v>
      </c>
      <c r="L1332" s="22">
        <f t="shared" si="165"/>
        <v>3.7044716866629681</v>
      </c>
      <c r="M1332" s="22">
        <f t="shared" si="172"/>
        <v>2.7732073781683297E-2</v>
      </c>
      <c r="Q1332" s="55">
        <f t="shared" si="166"/>
        <v>9.1008509702434529E-2</v>
      </c>
      <c r="R1332" s="49">
        <f t="shared" si="167"/>
        <v>3.1736101022606089</v>
      </c>
      <c r="S1332" s="52">
        <f>IF(K1332=0,C1360,(1/$C$59)*LN(1+$C$59/$C$58/(RodR+ABS(Calculations!K1332-RodR))))</f>
        <v>2.8676651122835736E-2</v>
      </c>
      <c r="T1332" s="53">
        <f t="shared" si="168"/>
        <v>2.9232932727327746E-2</v>
      </c>
      <c r="U1332" s="49">
        <f t="shared" si="169"/>
        <v>55.416666666666671</v>
      </c>
      <c r="V1332" s="49">
        <f t="shared" si="170"/>
        <v>1.0101994803367265</v>
      </c>
      <c r="W1332" s="49">
        <f t="shared" si="171"/>
        <v>1.0101994803367265</v>
      </c>
    </row>
    <row r="1333" spans="11:23">
      <c r="K1333" s="51">
        <v>133.1</v>
      </c>
      <c r="L1333" s="22">
        <f t="shared" si="165"/>
        <v>3.7017211304063715</v>
      </c>
      <c r="M1333" s="22">
        <f t="shared" si="172"/>
        <v>2.769075127690801E-2</v>
      </c>
      <c r="Q1333" s="55">
        <f t="shared" si="166"/>
        <v>9.0940936227202743E-2</v>
      </c>
      <c r="R1333" s="49">
        <f t="shared" si="167"/>
        <v>3.1736101022606089</v>
      </c>
      <c r="S1333" s="52">
        <f>IF(K1333=0,C1361,(1/$C$59)*LN(1+$C$59/$C$58/(RodR+ABS(Calculations!K1333-RodR))))</f>
        <v>2.8655358817525879E-2</v>
      </c>
      <c r="T1333" s="53">
        <f t="shared" si="168"/>
        <v>2.9210807287821942E-2</v>
      </c>
      <c r="U1333" s="49">
        <f t="shared" si="169"/>
        <v>55.458333333333336</v>
      </c>
      <c r="V1333" s="49">
        <f t="shared" si="170"/>
        <v>1.0101994803367265</v>
      </c>
      <c r="W1333" s="49">
        <f t="shared" si="171"/>
        <v>1.0101994803367265</v>
      </c>
    </row>
    <row r="1334" spans="11:23">
      <c r="K1334" s="51">
        <v>133.19999999999999</v>
      </c>
      <c r="L1334" s="22">
        <f t="shared" si="165"/>
        <v>3.6989746558646872</v>
      </c>
      <c r="M1334" s="22">
        <f t="shared" si="172"/>
        <v>2.7649521067753202E-2</v>
      </c>
      <c r="Q1334" s="55">
        <f t="shared" si="166"/>
        <v>9.0873463028291745E-2</v>
      </c>
      <c r="R1334" s="49">
        <f t="shared" si="167"/>
        <v>3.1736101022606089</v>
      </c>
      <c r="S1334" s="52">
        <f>IF(K1334=0,C1362,(1/$C$59)*LN(1+$C$59/$C$58/(RodR+ABS(Calculations!K1334-RodR))))</f>
        <v>2.8634098109141148E-2</v>
      </c>
      <c r="T1334" s="53">
        <f t="shared" si="168"/>
        <v>2.9188715315614674E-2</v>
      </c>
      <c r="U1334" s="49">
        <f t="shared" si="169"/>
        <v>55.5</v>
      </c>
      <c r="V1334" s="49">
        <f t="shared" si="170"/>
        <v>1.0101994803367265</v>
      </c>
      <c r="W1334" s="49">
        <f t="shared" si="171"/>
        <v>1.0101994803367265</v>
      </c>
    </row>
    <row r="1335" spans="11:23">
      <c r="K1335" s="51">
        <v>133.30000000000001</v>
      </c>
      <c r="L1335" s="22">
        <f t="shared" si="165"/>
        <v>3.6962322539585939</v>
      </c>
      <c r="M1335" s="22">
        <f t="shared" si="172"/>
        <v>2.7608382879557691E-2</v>
      </c>
      <c r="Q1335" s="55">
        <f t="shared" si="166"/>
        <v>9.0806089882648003E-2</v>
      </c>
      <c r="R1335" s="49">
        <f t="shared" si="167"/>
        <v>3.1736101022606089</v>
      </c>
      <c r="S1335" s="52">
        <f>IF(K1335=0,C1363,(1/$C$59)*LN(1+$C$59/$C$58/(RodR+ABS(Calculations!K1335-RodR))))</f>
        <v>2.8612868927397696E-2</v>
      </c>
      <c r="T1335" s="53">
        <f t="shared" si="168"/>
        <v>2.9166656734827261E-2</v>
      </c>
      <c r="U1335" s="49">
        <f t="shared" si="169"/>
        <v>55.541666666666671</v>
      </c>
      <c r="V1335" s="49">
        <f t="shared" si="170"/>
        <v>1.0101994803367265</v>
      </c>
      <c r="W1335" s="49">
        <f t="shared" si="171"/>
        <v>1.0101994803367265</v>
      </c>
    </row>
    <row r="1336" spans="11:23">
      <c r="K1336" s="51">
        <v>133.4</v>
      </c>
      <c r="L1336" s="22">
        <f t="shared" si="165"/>
        <v>3.693493915635631</v>
      </c>
      <c r="M1336" s="22">
        <f t="shared" si="172"/>
        <v>2.7567336438625745E-2</v>
      </c>
      <c r="Q1336" s="55">
        <f t="shared" si="166"/>
        <v>9.073881656787787E-2</v>
      </c>
      <c r="R1336" s="49">
        <f t="shared" si="167"/>
        <v>3.1736101022606089</v>
      </c>
      <c r="S1336" s="52">
        <f>IF(K1336=0,C1364,(1/$C$59)*LN(1+$C$59/$C$58/(RodR+ABS(Calculations!K1336-RodR))))</f>
        <v>2.8591671202219605E-2</v>
      </c>
      <c r="T1336" s="53">
        <f t="shared" si="168"/>
        <v>2.9144631469810261E-2</v>
      </c>
      <c r="U1336" s="49">
        <f t="shared" si="169"/>
        <v>55.583333333333336</v>
      </c>
      <c r="V1336" s="49">
        <f t="shared" si="170"/>
        <v>1.0101994803367265</v>
      </c>
      <c r="W1336" s="49">
        <f t="shared" si="171"/>
        <v>1.0101994803367265</v>
      </c>
    </row>
    <row r="1337" spans="11:23">
      <c r="K1337" s="51">
        <v>133.5</v>
      </c>
      <c r="L1337" s="22">
        <f t="shared" si="165"/>
        <v>3.6907596318701668</v>
      </c>
      <c r="M1337" s="22">
        <f t="shared" si="172"/>
        <v>2.7526381472400274E-2</v>
      </c>
      <c r="Q1337" s="55">
        <f t="shared" si="166"/>
        <v>9.0671642862246826E-2</v>
      </c>
      <c r="R1337" s="49">
        <f t="shared" si="167"/>
        <v>3.1736101022606089</v>
      </c>
      <c r="S1337" s="52">
        <f>IF(K1337=0,C1365,(1/$C$59)*LN(1+$C$59/$C$58/(RodR+ABS(Calculations!K1337-RodR))))</f>
        <v>2.8570504863738643E-2</v>
      </c>
      <c r="T1337" s="53">
        <f t="shared" si="168"/>
        <v>2.9122639445142328E-2</v>
      </c>
      <c r="U1337" s="49">
        <f t="shared" si="169"/>
        <v>55.625</v>
      </c>
      <c r="V1337" s="49">
        <f t="shared" si="170"/>
        <v>1.0101994803367265</v>
      </c>
      <c r="W1337" s="49">
        <f t="shared" si="171"/>
        <v>1.0101994803367265</v>
      </c>
    </row>
    <row r="1338" spans="11:23">
      <c r="K1338" s="51">
        <v>133.6</v>
      </c>
      <c r="L1338" s="22">
        <f t="shared" si="165"/>
        <v>3.6880293936633355</v>
      </c>
      <c r="M1338" s="22">
        <f t="shared" si="172"/>
        <v>2.7485517709227913E-2</v>
      </c>
      <c r="Q1338" s="55">
        <f t="shared" si="166"/>
        <v>9.0604568544677883E-2</v>
      </c>
      <c r="R1338" s="49">
        <f t="shared" si="167"/>
        <v>3.1736101022606089</v>
      </c>
      <c r="S1338" s="52">
        <f>IF(K1338=0,C1366,(1/$C$59)*LN(1+$C$59/$C$58/(RodR+ABS(Calculations!K1338-RodR))))</f>
        <v>2.8549369842293771E-2</v>
      </c>
      <c r="T1338" s="53">
        <f t="shared" si="168"/>
        <v>2.9100680585630197E-2</v>
      </c>
      <c r="U1338" s="49">
        <f t="shared" si="169"/>
        <v>55.666666666666664</v>
      </c>
      <c r="V1338" s="49">
        <f t="shared" si="170"/>
        <v>1.0101994803367265</v>
      </c>
      <c r="W1338" s="49">
        <f t="shared" si="171"/>
        <v>1.0101994803367265</v>
      </c>
    </row>
    <row r="1339" spans="11:23">
      <c r="K1339" s="51">
        <v>133.69999999999999</v>
      </c>
      <c r="L1339" s="22">
        <f t="shared" si="165"/>
        <v>3.6853031920428054</v>
      </c>
      <c r="M1339" s="22">
        <f t="shared" si="172"/>
        <v>2.7444744878490468E-2</v>
      </c>
      <c r="Q1339" s="55">
        <f t="shared" si="166"/>
        <v>9.0537593394745972E-2</v>
      </c>
      <c r="R1339" s="49">
        <f t="shared" si="167"/>
        <v>3.1736101022606089</v>
      </c>
      <c r="S1339" s="52">
        <f>IF(K1339=0,C1367,(1/$C$59)*LN(1+$C$59/$C$58/(RodR+ABS(Calculations!K1339-RodR))))</f>
        <v>2.8528266068429363E-2</v>
      </c>
      <c r="T1339" s="53">
        <f t="shared" si="168"/>
        <v>2.9078754816305973E-2</v>
      </c>
      <c r="U1339" s="49">
        <f t="shared" si="169"/>
        <v>55.708333333333329</v>
      </c>
      <c r="V1339" s="49">
        <f t="shared" si="170"/>
        <v>1.0101994803367265</v>
      </c>
      <c r="W1339" s="49">
        <f t="shared" si="171"/>
        <v>1.0101994803367265</v>
      </c>
    </row>
    <row r="1340" spans="11:23">
      <c r="K1340" s="51">
        <v>133.80000000000001</v>
      </c>
      <c r="L1340" s="22">
        <f t="shared" si="165"/>
        <v>3.6825810180628178</v>
      </c>
      <c r="M1340" s="22">
        <f t="shared" si="172"/>
        <v>2.7404062710540078E-2</v>
      </c>
      <c r="Q1340" s="55">
        <f t="shared" si="166"/>
        <v>9.0470717192678782E-2</v>
      </c>
      <c r="R1340" s="49">
        <f t="shared" si="167"/>
        <v>3.1736101022606089</v>
      </c>
      <c r="S1340" s="52">
        <f>IF(K1340=0,C1368,(1/$C$59)*LN(1+$C$59/$C$58/(RodR+ABS(Calculations!K1340-RodR))))</f>
        <v>2.8507193472895476E-2</v>
      </c>
      <c r="T1340" s="53">
        <f t="shared" si="168"/>
        <v>2.9056862062429106E-2</v>
      </c>
      <c r="U1340" s="49">
        <f t="shared" si="169"/>
        <v>55.750000000000007</v>
      </c>
      <c r="V1340" s="49">
        <f t="shared" si="170"/>
        <v>1.0101994803367265</v>
      </c>
      <c r="W1340" s="49">
        <f t="shared" si="171"/>
        <v>1.0101994803367265</v>
      </c>
    </row>
    <row r="1341" spans="11:23">
      <c r="K1341" s="51">
        <v>133.9</v>
      </c>
      <c r="L1341" s="22">
        <f t="shared" si="165"/>
        <v>3.6798628628040198</v>
      </c>
      <c r="M1341" s="22">
        <f t="shared" si="172"/>
        <v>2.7363470936800471E-2</v>
      </c>
      <c r="Q1341" s="55">
        <f t="shared" si="166"/>
        <v>9.0403939719352788E-2</v>
      </c>
      <c r="R1341" s="49">
        <f t="shared" si="167"/>
        <v>3.1736101022606089</v>
      </c>
      <c r="S1341" s="52">
        <f>IF(K1341=0,C1369,(1/$C$59)*LN(1+$C$59/$C$58/(RodR+ABS(Calculations!K1341-RodR))))</f>
        <v>2.8486151986646606E-2</v>
      </c>
      <c r="T1341" s="53">
        <f t="shared" si="168"/>
        <v>2.9035002249482817E-2</v>
      </c>
      <c r="U1341" s="49">
        <f t="shared" si="169"/>
        <v>55.791666666666671</v>
      </c>
      <c r="V1341" s="49">
        <f t="shared" si="170"/>
        <v>1.0101994803367265</v>
      </c>
      <c r="W1341" s="49">
        <f t="shared" si="171"/>
        <v>1.0101994803367265</v>
      </c>
    </row>
    <row r="1342" spans="11:23">
      <c r="K1342" s="51">
        <v>134</v>
      </c>
      <c r="L1342" s="22">
        <f t="shared" si="165"/>
        <v>3.6771487173733339</v>
      </c>
      <c r="M1342" s="22">
        <f t="shared" si="172"/>
        <v>2.732296928963418E-2</v>
      </c>
      <c r="Q1342" s="55">
        <f t="shared" si="166"/>
        <v>9.0337260756289936E-2</v>
      </c>
      <c r="R1342" s="49">
        <f t="shared" si="167"/>
        <v>3.1736101022606089</v>
      </c>
      <c r="S1342" s="52">
        <f>IF(K1342=0,C1370,(1/$C$59)*LN(1+$C$59/$C$58/(RodR+ABS(Calculations!K1342-RodR))))</f>
        <v>2.8465141540840629E-2</v>
      </c>
      <c r="T1342" s="53">
        <f t="shared" si="168"/>
        <v>2.9013175303175143E-2</v>
      </c>
      <c r="U1342" s="49">
        <f t="shared" si="169"/>
        <v>55.833333333333336</v>
      </c>
      <c r="V1342" s="49">
        <f t="shared" si="170"/>
        <v>1.0101994803367265</v>
      </c>
      <c r="W1342" s="49">
        <f t="shared" si="171"/>
        <v>1.0101994803367265</v>
      </c>
    </row>
    <row r="1343" spans="11:23">
      <c r="K1343" s="51">
        <v>134.1</v>
      </c>
      <c r="L1343" s="22">
        <f t="shared" si="165"/>
        <v>3.6744385729039339</v>
      </c>
      <c r="M1343" s="22">
        <f t="shared" si="172"/>
        <v>2.7282557502437577E-2</v>
      </c>
      <c r="Q1343" s="55">
        <f t="shared" si="166"/>
        <v>9.0270680085657098E-2</v>
      </c>
      <c r="R1343" s="49">
        <f t="shared" si="167"/>
        <v>3.1736101022606089</v>
      </c>
      <c r="S1343" s="52">
        <f>IF(K1343=0,C1371,(1/$C$59)*LN(1+$C$59/$C$58/(RodR+ABS(Calculations!K1343-RodR))))</f>
        <v>2.8444162066838637E-2</v>
      </c>
      <c r="T1343" s="53">
        <f t="shared" si="168"/>
        <v>2.8991381149436734E-2</v>
      </c>
      <c r="U1343" s="49">
        <f t="shared" si="169"/>
        <v>55.875</v>
      </c>
      <c r="V1343" s="49">
        <f t="shared" si="170"/>
        <v>1.0101994803367265</v>
      </c>
      <c r="W1343" s="49">
        <f t="shared" si="171"/>
        <v>1.0101994803367265</v>
      </c>
    </row>
    <row r="1344" spans="11:23">
      <c r="K1344" s="51">
        <v>134.19999999999999</v>
      </c>
      <c r="L1344" s="22">
        <f t="shared" si="165"/>
        <v>3.6717324205551041</v>
      </c>
      <c r="M1344" s="22">
        <f t="shared" si="172"/>
        <v>2.724223530958314E-2</v>
      </c>
      <c r="Q1344" s="55">
        <f t="shared" si="166"/>
        <v>9.0204197490262608E-2</v>
      </c>
      <c r="R1344" s="49">
        <f t="shared" si="167"/>
        <v>3.1736101022606089</v>
      </c>
      <c r="S1344" s="52">
        <f>IF(K1344=0,C1372,(1/$C$59)*LN(1+$C$59/$C$58/(RodR+ABS(Calculations!K1344-RodR))))</f>
        <v>2.8423213496203848E-2</v>
      </c>
      <c r="T1344" s="53">
        <f t="shared" si="168"/>
        <v>2.8969619714421222E-2</v>
      </c>
      <c r="U1344" s="49">
        <f t="shared" si="169"/>
        <v>55.916666666666664</v>
      </c>
      <c r="V1344" s="49">
        <f t="shared" si="170"/>
        <v>1.0101994803367265</v>
      </c>
      <c r="W1344" s="49">
        <f t="shared" si="171"/>
        <v>1.0101994803367265</v>
      </c>
    </row>
    <row r="1345" spans="11:23">
      <c r="K1345" s="51">
        <v>134.30000000000001</v>
      </c>
      <c r="L1345" s="22">
        <f t="shared" si="165"/>
        <v>3.6690302515122188</v>
      </c>
      <c r="M1345" s="22">
        <f t="shared" si="172"/>
        <v>2.7202002446375051E-2</v>
      </c>
      <c r="Q1345" s="55">
        <f t="shared" si="166"/>
        <v>9.0137812753555771E-2</v>
      </c>
      <c r="R1345" s="49">
        <f t="shared" si="167"/>
        <v>3.1736101022606089</v>
      </c>
      <c r="S1345" s="52">
        <f>IF(K1345=0,C1373,(1/$C$59)*LN(1+$C$59/$C$58/(RodR+ABS(Calculations!K1345-RodR))))</f>
        <v>2.8402295760701444E-2</v>
      </c>
      <c r="T1345" s="53">
        <f t="shared" si="168"/>
        <v>2.894789092450344E-2</v>
      </c>
      <c r="U1345" s="49">
        <f t="shared" si="169"/>
        <v>55.958333333333343</v>
      </c>
      <c r="V1345" s="49">
        <f t="shared" si="170"/>
        <v>1.0101994803367265</v>
      </c>
      <c r="W1345" s="49">
        <f t="shared" si="171"/>
        <v>1.0101994803367265</v>
      </c>
    </row>
    <row r="1346" spans="11:23">
      <c r="K1346" s="51">
        <v>134.4</v>
      </c>
      <c r="L1346" s="22">
        <f t="shared" ref="L1346:L1409" si="173">IF(K1346&lt;RodR,EPRValue,Q1346*$C$43)</f>
        <v>3.6663320569865037</v>
      </c>
      <c r="M1346" s="22">
        <f t="shared" si="172"/>
        <v>2.7161858649127346E-2</v>
      </c>
      <c r="Q1346" s="55">
        <f t="shared" si="166"/>
        <v>9.0071525659620982E-2</v>
      </c>
      <c r="R1346" s="49">
        <f t="shared" si="167"/>
        <v>3.1736101022606089</v>
      </c>
      <c r="S1346" s="52">
        <f>IF(K1346=0,C1374,(1/$C$59)*LN(1+$C$59/$C$58/(RodR+ABS(Calculations!K1346-RodR))))</f>
        <v>2.8381408792296732E-2</v>
      </c>
      <c r="T1346" s="53">
        <f t="shared" si="168"/>
        <v>2.8926194706278944E-2</v>
      </c>
      <c r="U1346" s="49">
        <f t="shared" si="169"/>
        <v>56.000000000000007</v>
      </c>
      <c r="V1346" s="49">
        <f t="shared" si="170"/>
        <v>1.0101994803367265</v>
      </c>
      <c r="W1346" s="49">
        <f t="shared" si="171"/>
        <v>1.0101994803367265</v>
      </c>
    </row>
    <row r="1347" spans="11:23">
      <c r="K1347" s="51">
        <v>134.5</v>
      </c>
      <c r="L1347" s="22">
        <f t="shared" si="173"/>
        <v>3.6636378282150766</v>
      </c>
      <c r="M1347" s="22">
        <f t="shared" si="172"/>
        <v>2.7121803655090204E-2</v>
      </c>
      <c r="Q1347" s="55">
        <f t="shared" si="166"/>
        <v>9.0005335993178726E-2</v>
      </c>
      <c r="R1347" s="49">
        <f t="shared" si="167"/>
        <v>3.1736101022606089</v>
      </c>
      <c r="S1347" s="52">
        <f>IF(K1347=0,C1375,(1/$C$59)*LN(1+$C$59/$C$58/(RodR+ABS(Calculations!K1347-RodR))))</f>
        <v>2.8360552523155447E-2</v>
      </c>
      <c r="T1347" s="53">
        <f t="shared" si="168"/>
        <v>2.890453098656354E-2</v>
      </c>
      <c r="U1347" s="49">
        <f t="shared" si="169"/>
        <v>56.041666666666671</v>
      </c>
      <c r="V1347" s="49">
        <f t="shared" si="170"/>
        <v>1.0101994803367265</v>
      </c>
      <c r="W1347" s="49">
        <f t="shared" si="171"/>
        <v>1.0101994803367265</v>
      </c>
    </row>
    <row r="1348" spans="11:23">
      <c r="K1348" s="51">
        <v>134.6</v>
      </c>
      <c r="L1348" s="22">
        <f t="shared" si="173"/>
        <v>3.6609475564607155</v>
      </c>
      <c r="M1348" s="22">
        <f t="shared" si="172"/>
        <v>2.7081837202620029E-2</v>
      </c>
      <c r="Q1348" s="55">
        <f t="shared" ref="Q1348:Q1411" si="174">R1348*IF($C$56&lt;$C$55,S1348,T1348)</f>
        <v>8.9939243539579897E-2</v>
      </c>
      <c r="R1348" s="49">
        <f t="shared" ref="R1348:R1411" si="175">$C$70/$C$61*W1348</f>
        <v>3.1736101022606089</v>
      </c>
      <c r="S1348" s="52">
        <f>IF(K1348=0,C1376,(1/$C$59)*LN(1+$C$59/$C$58/(RodR+ABS(Calculations!K1348-RodR))))</f>
        <v>2.8339726885641955E-2</v>
      </c>
      <c r="T1348" s="53">
        <f t="shared" ref="T1348:T1411" si="176">IF((ABS(K1348))&lt;$C$55-$C$56,($C$53/2/PI()/$C$56*LN(($C$55-$C$56)*(ABS(K1348)+$C$56)/(ABS(K1348))/$C$55)+$C$60*LN($C$55*$C$54/($C$55-$C$56)/$C$53)),$C$60*LN((((ABS(K1348))+$C$56-$C$55)*$C$53+$C$55*$C$54)/($C$53*(ABS(K1348)))))</f>
        <v>2.8882899692391464E-2</v>
      </c>
      <c r="U1348" s="49">
        <f t="shared" ref="U1348:U1411" si="177">K1348/$C$56</f>
        <v>56.083333333333336</v>
      </c>
      <c r="V1348" s="49">
        <f t="shared" ref="V1348:V1411" si="178">IF(K1348="","",1/(1.0212-0.0178*LOG10($C$53+0.01)))</f>
        <v>1.0101994803367265</v>
      </c>
      <c r="W1348" s="49">
        <f t="shared" ref="W1348:W1411" si="179">MAX(1/(-(0.21682*LOG10(3.7*U1348)-0.293)*(EXP(-3.7*U1348)-1)+1),1)*MAX(1/(-(0.1921*LOG10(U1348+0.2)+0.072)*(EXP(-150*U1348)-1)+1),1)*V1348</f>
        <v>1.0101994803367265</v>
      </c>
    </row>
    <row r="1349" spans="11:23">
      <c r="K1349" s="51">
        <v>134.69999999999999</v>
      </c>
      <c r="L1349" s="22">
        <f t="shared" si="173"/>
        <v>3.658261233011995</v>
      </c>
      <c r="M1349" s="22">
        <f t="shared" si="172"/>
        <v>2.7041959030810414E-2</v>
      </c>
      <c r="Q1349" s="55">
        <f t="shared" si="174"/>
        <v>8.9873248084809135E-2</v>
      </c>
      <c r="R1349" s="49">
        <f t="shared" si="175"/>
        <v>3.1736101022606089</v>
      </c>
      <c r="S1349" s="52">
        <f>IF(K1349=0,C1377,(1/$C$59)*LN(1+$C$59/$C$58/(RodR+ABS(Calculations!K1349-RodR))))</f>
        <v>2.8318931812320331E-2</v>
      </c>
      <c r="T1349" s="53">
        <f t="shared" si="176"/>
        <v>2.8861300751016034E-2</v>
      </c>
      <c r="U1349" s="49">
        <f t="shared" si="177"/>
        <v>56.125</v>
      </c>
      <c r="V1349" s="49">
        <f t="shared" si="178"/>
        <v>1.0101994803367265</v>
      </c>
      <c r="W1349" s="49">
        <f t="shared" si="179"/>
        <v>1.0101994803367265</v>
      </c>
    </row>
    <row r="1350" spans="11:23">
      <c r="K1350" s="51">
        <v>134.80000000000001</v>
      </c>
      <c r="L1350" s="22">
        <f t="shared" si="173"/>
        <v>3.6555788491828549</v>
      </c>
      <c r="M1350" s="22">
        <f t="shared" si="172"/>
        <v>2.7002168879962873E-2</v>
      </c>
      <c r="Q1350" s="55">
        <f t="shared" si="174"/>
        <v>8.9807349415474219E-2</v>
      </c>
      <c r="R1350" s="49">
        <f t="shared" si="175"/>
        <v>3.1736101022606089</v>
      </c>
      <c r="S1350" s="52">
        <f>IF(K1350=0,C1378,(1/$C$59)*LN(1+$C$59/$C$58/(RodR+ABS(Calculations!K1350-RodR))))</f>
        <v>2.8298167235950987E-2</v>
      </c>
      <c r="T1350" s="53">
        <f t="shared" si="176"/>
        <v>2.8839734089907618E-2</v>
      </c>
      <c r="U1350" s="49">
        <f t="shared" si="177"/>
        <v>56.166666666666671</v>
      </c>
      <c r="V1350" s="49">
        <f t="shared" si="178"/>
        <v>1.0101994803367265</v>
      </c>
      <c r="W1350" s="49">
        <f t="shared" si="179"/>
        <v>1.0101994803367265</v>
      </c>
    </row>
    <row r="1351" spans="11:23">
      <c r="K1351" s="51">
        <v>134.9</v>
      </c>
      <c r="L1351" s="22">
        <f t="shared" si="173"/>
        <v>3.6529003963129054</v>
      </c>
      <c r="M1351" s="22">
        <f t="shared" si="172"/>
        <v>2.6962466491114334E-2</v>
      </c>
      <c r="Q1351" s="55">
        <f t="shared" si="174"/>
        <v>8.9741547318813605E-2</v>
      </c>
      <c r="R1351" s="49">
        <f t="shared" si="175"/>
        <v>3.1736101022606089</v>
      </c>
      <c r="S1351" s="52">
        <f>IF(K1351=0,C1379,(1/$C$59)*LN(1+$C$59/$C$58/(RodR+ABS(Calculations!K1351-RodR))))</f>
        <v>2.8277433089493063E-2</v>
      </c>
      <c r="T1351" s="53">
        <f t="shared" si="176"/>
        <v>2.8818199636752934E-2</v>
      </c>
      <c r="U1351" s="49">
        <f t="shared" si="177"/>
        <v>56.208333333333336</v>
      </c>
      <c r="V1351" s="49">
        <f t="shared" si="178"/>
        <v>1.0101994803367265</v>
      </c>
      <c r="W1351" s="49">
        <f t="shared" si="179"/>
        <v>1.0101994803367265</v>
      </c>
    </row>
    <row r="1352" spans="11:23">
      <c r="K1352" s="51">
        <v>135</v>
      </c>
      <c r="L1352" s="22">
        <f t="shared" si="173"/>
        <v>3.6502258657669246</v>
      </c>
      <c r="M1352" s="22">
        <f t="shared" si="172"/>
        <v>2.6922851606409282E-2</v>
      </c>
      <c r="Q1352" s="55">
        <f t="shared" si="174"/>
        <v>8.9675841582684032E-2</v>
      </c>
      <c r="R1352" s="49">
        <f t="shared" si="175"/>
        <v>3.1736101022606089</v>
      </c>
      <c r="S1352" s="52">
        <f>IF(K1352=0,C1380,(1/$C$59)*LN(1+$C$59/$C$58/(RodR+ABS(Calculations!K1352-RodR))))</f>
        <v>2.8256729306100525E-2</v>
      </c>
      <c r="T1352" s="53">
        <f t="shared" si="176"/>
        <v>2.8796697319455476E-2</v>
      </c>
      <c r="U1352" s="49">
        <f t="shared" si="177"/>
        <v>56.25</v>
      </c>
      <c r="V1352" s="49">
        <f t="shared" si="178"/>
        <v>1.0101994803367265</v>
      </c>
      <c r="W1352" s="49">
        <f t="shared" si="179"/>
        <v>1.0101994803367265</v>
      </c>
    </row>
    <row r="1353" spans="11:23">
      <c r="K1353" s="51">
        <v>135.1</v>
      </c>
      <c r="L1353" s="22">
        <f t="shared" si="173"/>
        <v>3.6475552489350997</v>
      </c>
      <c r="M1353" s="22">
        <f t="shared" si="172"/>
        <v>2.6883323968834194E-2</v>
      </c>
      <c r="Q1353" s="55">
        <f t="shared" si="174"/>
        <v>8.9610231995566475E-2</v>
      </c>
      <c r="R1353" s="49">
        <f t="shared" si="175"/>
        <v>3.1736101022606089</v>
      </c>
      <c r="S1353" s="52">
        <f>IF(K1353=0,C1381,(1/$C$59)*LN(1+$C$59/$C$58/(RodR+ABS(Calculations!K1353-RodR))))</f>
        <v>2.8236055819124029E-2</v>
      </c>
      <c r="T1353" s="53">
        <f t="shared" si="176"/>
        <v>2.8775227066132125E-2</v>
      </c>
      <c r="U1353" s="49">
        <f t="shared" si="177"/>
        <v>56.291666666666664</v>
      </c>
      <c r="V1353" s="49">
        <f t="shared" si="178"/>
        <v>1.0101994803367265</v>
      </c>
      <c r="W1353" s="49">
        <f t="shared" si="179"/>
        <v>1.0101994803367265</v>
      </c>
    </row>
    <row r="1354" spans="11:23">
      <c r="K1354" s="51">
        <v>135.19999999999999</v>
      </c>
      <c r="L1354" s="22">
        <f t="shared" si="173"/>
        <v>3.6448885372327609</v>
      </c>
      <c r="M1354" s="22">
        <f t="shared" si="172"/>
        <v>2.684388332234322E-2</v>
      </c>
      <c r="Q1354" s="55">
        <f t="shared" si="174"/>
        <v>8.954471834655961E-2</v>
      </c>
      <c r="R1354" s="49">
        <f t="shared" si="175"/>
        <v>3.1736101022606089</v>
      </c>
      <c r="S1354" s="52">
        <f>IF(K1354=0,C1382,(1/$C$59)*LN(1+$C$59/$C$58/(RodR+ABS(Calculations!K1354-RodR))))</f>
        <v>2.8215412562108872E-2</v>
      </c>
      <c r="T1354" s="53">
        <f t="shared" si="176"/>
        <v>2.8753788805115837E-2</v>
      </c>
      <c r="U1354" s="49">
        <f t="shared" si="177"/>
        <v>56.333333333333329</v>
      </c>
      <c r="V1354" s="49">
        <f t="shared" si="178"/>
        <v>1.0101994803367265</v>
      </c>
      <c r="W1354" s="49">
        <f t="shared" si="179"/>
        <v>1.0101994803367265</v>
      </c>
    </row>
    <row r="1355" spans="11:23">
      <c r="K1355" s="51">
        <v>135.30000000000001</v>
      </c>
      <c r="L1355" s="22">
        <f t="shared" si="173"/>
        <v>3.6422257221002825</v>
      </c>
      <c r="M1355" s="22">
        <f t="shared" si="172"/>
        <v>2.680452941193634E-2</v>
      </c>
      <c r="Q1355" s="55">
        <f t="shared" si="174"/>
        <v>8.947930042537737E-2</v>
      </c>
      <c r="R1355" s="49">
        <f t="shared" si="175"/>
        <v>3.1736101022606089</v>
      </c>
      <c r="S1355" s="52">
        <f>IF(K1355=0,C1383,(1/$C$59)*LN(1+$C$59/$C$58/(RodR+ABS(Calculations!K1355-RodR))))</f>
        <v>2.8194799468794215E-2</v>
      </c>
      <c r="T1355" s="53">
        <f t="shared" si="176"/>
        <v>2.8732382464951783E-2</v>
      </c>
      <c r="U1355" s="49">
        <f t="shared" si="177"/>
        <v>56.375000000000007</v>
      </c>
      <c r="V1355" s="49">
        <f t="shared" si="178"/>
        <v>1.0101994803367265</v>
      </c>
      <c r="W1355" s="49">
        <f t="shared" si="179"/>
        <v>1.0101994803367265</v>
      </c>
    </row>
    <row r="1356" spans="11:23">
      <c r="K1356" s="51">
        <v>135.4</v>
      </c>
      <c r="L1356" s="22">
        <f t="shared" si="173"/>
        <v>3.6395667950031232</v>
      </c>
      <c r="M1356" s="22">
        <f t="shared" si="172"/>
        <v>2.6765261983380473E-2</v>
      </c>
      <c r="Q1356" s="55">
        <f t="shared" si="174"/>
        <v>8.9413978022349946E-2</v>
      </c>
      <c r="R1356" s="49">
        <f t="shared" si="175"/>
        <v>3.1736101022606089</v>
      </c>
      <c r="S1356" s="52">
        <f>IF(K1356=0,C1384,(1/$C$59)*LN(1+$C$59/$C$58/(RodR+ABS(Calculations!K1356-RodR))))</f>
        <v>2.8174216473113398E-2</v>
      </c>
      <c r="T1356" s="53">
        <f t="shared" si="176"/>
        <v>2.8711007974398243E-2</v>
      </c>
      <c r="U1356" s="49">
        <f t="shared" si="177"/>
        <v>56.416666666666671</v>
      </c>
      <c r="V1356" s="49">
        <f t="shared" si="178"/>
        <v>1.0101994803367265</v>
      </c>
      <c r="W1356" s="49">
        <f t="shared" si="179"/>
        <v>1.0101994803367265</v>
      </c>
    </row>
    <row r="1357" spans="11:23">
      <c r="K1357" s="51">
        <v>135.5</v>
      </c>
      <c r="L1357" s="22">
        <f t="shared" si="173"/>
        <v>3.6369117474315553</v>
      </c>
      <c r="M1357" s="22">
        <f t="shared" ref="M1357:M1420" si="180">L1347-L1357</f>
        <v>2.6726080783521233E-2</v>
      </c>
      <c r="Q1357" s="55">
        <f t="shared" si="174"/>
        <v>8.9348750928417126E-2</v>
      </c>
      <c r="R1357" s="49">
        <f t="shared" si="175"/>
        <v>3.1736101022606089</v>
      </c>
      <c r="S1357" s="52">
        <f>IF(K1357=0,C1385,(1/$C$59)*LN(1+$C$59/$C$58/(RodR+ABS(Calculations!K1357-RodR))))</f>
        <v>2.8153663509191851E-2</v>
      </c>
      <c r="T1357" s="53">
        <f t="shared" si="176"/>
        <v>2.8689665262425237E-2</v>
      </c>
      <c r="U1357" s="49">
        <f t="shared" si="177"/>
        <v>56.458333333333336</v>
      </c>
      <c r="V1357" s="49">
        <f t="shared" si="178"/>
        <v>1.0101994803367265</v>
      </c>
      <c r="W1357" s="49">
        <f t="shared" si="179"/>
        <v>1.0101994803367265</v>
      </c>
    </row>
    <row r="1358" spans="11:23">
      <c r="K1358" s="51">
        <v>135.6</v>
      </c>
      <c r="L1358" s="22">
        <f t="shared" si="173"/>
        <v>3.6342605709007425</v>
      </c>
      <c r="M1358" s="22">
        <f t="shared" si="180"/>
        <v>2.6686985559972953E-2</v>
      </c>
      <c r="Q1358" s="55">
        <f t="shared" si="174"/>
        <v>8.9283618935130191E-2</v>
      </c>
      <c r="R1358" s="49">
        <f t="shared" si="175"/>
        <v>3.1736101022606089</v>
      </c>
      <c r="S1358" s="52">
        <f>IF(K1358=0,C1386,(1/$C$59)*LN(1+$C$59/$C$58/(RodR+ABS(Calculations!K1358-RodR))))</f>
        <v>2.813314051134768E-2</v>
      </c>
      <c r="T1358" s="53">
        <f t="shared" si="176"/>
        <v>2.8668354258213829E-2</v>
      </c>
      <c r="U1358" s="49">
        <f t="shared" si="177"/>
        <v>56.5</v>
      </c>
      <c r="V1358" s="49">
        <f t="shared" si="178"/>
        <v>1.0101994803367265</v>
      </c>
      <c r="W1358" s="49">
        <f t="shared" si="179"/>
        <v>1.0101994803367265</v>
      </c>
    </row>
    <row r="1359" spans="11:23">
      <c r="K1359" s="51">
        <v>135.69999999999999</v>
      </c>
      <c r="L1359" s="22">
        <f t="shared" si="173"/>
        <v>3.631613256950569</v>
      </c>
      <c r="M1359" s="22">
        <f t="shared" si="180"/>
        <v>2.6647976061425993E-2</v>
      </c>
      <c r="Q1359" s="55">
        <f t="shared" si="174"/>
        <v>8.9218581834647787E-2</v>
      </c>
      <c r="R1359" s="49">
        <f t="shared" si="175"/>
        <v>3.1736101022606089</v>
      </c>
      <c r="S1359" s="52">
        <f>IF(K1359=0,C1387,(1/$C$59)*LN(1+$C$59/$C$58/(RodR+ABS(Calculations!K1359-RodR))))</f>
        <v>2.8112647414090371E-2</v>
      </c>
      <c r="T1359" s="53">
        <f t="shared" si="176"/>
        <v>2.8647074891155436E-2</v>
      </c>
      <c r="U1359" s="49">
        <f t="shared" si="177"/>
        <v>56.541666666666664</v>
      </c>
      <c r="V1359" s="49">
        <f t="shared" si="178"/>
        <v>1.0101994803367265</v>
      </c>
      <c r="W1359" s="49">
        <f t="shared" si="179"/>
        <v>1.0101994803367265</v>
      </c>
    </row>
    <row r="1360" spans="11:23">
      <c r="K1360" s="51">
        <v>135.80000000000001</v>
      </c>
      <c r="L1360" s="22">
        <f t="shared" si="173"/>
        <v>3.6289697971454764</v>
      </c>
      <c r="M1360" s="22">
        <f t="shared" si="180"/>
        <v>2.6609052037378511E-2</v>
      </c>
      <c r="Q1360" s="55">
        <f t="shared" si="174"/>
        <v>8.9153639419731798E-2</v>
      </c>
      <c r="R1360" s="49">
        <f t="shared" si="175"/>
        <v>3.1736101022606089</v>
      </c>
      <c r="S1360" s="52">
        <f>IF(K1360=0,C1388,(1/$C$59)*LN(1+$C$59/$C$58/(RodR+ABS(Calculations!K1360-RodR))))</f>
        <v>2.809218415211949E-2</v>
      </c>
      <c r="T1360" s="53">
        <f t="shared" si="176"/>
        <v>2.8625827090850903E-2</v>
      </c>
      <c r="U1360" s="49">
        <f t="shared" si="177"/>
        <v>56.583333333333343</v>
      </c>
      <c r="V1360" s="49">
        <f t="shared" si="178"/>
        <v>1.0101994803367265</v>
      </c>
      <c r="W1360" s="49">
        <f t="shared" si="179"/>
        <v>1.0101994803367265</v>
      </c>
    </row>
    <row r="1361" spans="11:23">
      <c r="K1361" s="51">
        <v>135.9</v>
      </c>
      <c r="L1361" s="22">
        <f t="shared" si="173"/>
        <v>3.6263301830745682</v>
      </c>
      <c r="M1361" s="22">
        <f t="shared" si="180"/>
        <v>2.6570213238337193E-2</v>
      </c>
      <c r="Q1361" s="55">
        <f t="shared" si="174"/>
        <v>8.9088791483750054E-2</v>
      </c>
      <c r="R1361" s="49">
        <f t="shared" si="175"/>
        <v>3.1736101022606089</v>
      </c>
      <c r="S1361" s="52">
        <f>IF(K1361=0,C1389,(1/$C$59)*LN(1+$C$59/$C$58/(RodR+ABS(Calculations!K1361-RodR))))</f>
        <v>2.807175066032554E-2</v>
      </c>
      <c r="T1361" s="53">
        <f t="shared" si="176"/>
        <v>2.8604610787109817E-2</v>
      </c>
      <c r="U1361" s="49">
        <f t="shared" si="177"/>
        <v>56.625000000000007</v>
      </c>
      <c r="V1361" s="49">
        <f t="shared" si="178"/>
        <v>1.0101994803367265</v>
      </c>
      <c r="W1361" s="49">
        <f t="shared" si="179"/>
        <v>1.0101994803367265</v>
      </c>
    </row>
    <row r="1362" spans="11:23">
      <c r="K1362" s="51">
        <v>136</v>
      </c>
      <c r="L1362" s="22">
        <f t="shared" si="173"/>
        <v>3.6236944063513121</v>
      </c>
      <c r="M1362" s="22">
        <f t="shared" si="180"/>
        <v>2.6531459415612524E-2</v>
      </c>
      <c r="Q1362" s="55">
        <f t="shared" si="174"/>
        <v>8.902403782066888E-2</v>
      </c>
      <c r="R1362" s="49">
        <f t="shared" si="175"/>
        <v>3.1736101022606089</v>
      </c>
      <c r="S1362" s="52">
        <f>IF(K1362=0,C1390,(1/$C$59)*LN(1+$C$59/$C$58/(RodR+ABS(Calculations!K1362-RodR))))</f>
        <v>2.8051346873787603E-2</v>
      </c>
      <c r="T1362" s="53">
        <f t="shared" si="176"/>
        <v>2.8583425909949372E-2</v>
      </c>
      <c r="U1362" s="49">
        <f t="shared" si="177"/>
        <v>56.666666666666671</v>
      </c>
      <c r="V1362" s="49">
        <f t="shared" si="178"/>
        <v>1.0101994803367265</v>
      </c>
      <c r="W1362" s="49">
        <f t="shared" si="179"/>
        <v>1.0101994803367265</v>
      </c>
    </row>
    <row r="1363" spans="11:23">
      <c r="K1363" s="51">
        <v>136.1</v>
      </c>
      <c r="L1363" s="22">
        <f t="shared" si="173"/>
        <v>3.6210624586135758</v>
      </c>
      <c r="M1363" s="22">
        <f t="shared" si="180"/>
        <v>2.6492790321523962E-2</v>
      </c>
      <c r="Q1363" s="55">
        <f t="shared" si="174"/>
        <v>8.8959378225054092E-2</v>
      </c>
      <c r="R1363" s="49">
        <f t="shared" si="175"/>
        <v>3.1736101022606089</v>
      </c>
      <c r="S1363" s="52">
        <f>IF(K1363=0,C1391,(1/$C$59)*LN(1+$C$59/$C$58/(RodR+ABS(Calculations!K1363-RodR))))</f>
        <v>2.8030972727773655E-2</v>
      </c>
      <c r="T1363" s="53">
        <f t="shared" si="176"/>
        <v>2.8562272389594776E-2</v>
      </c>
      <c r="U1363" s="49">
        <f t="shared" si="177"/>
        <v>56.708333333333336</v>
      </c>
      <c r="V1363" s="49">
        <f t="shared" si="178"/>
        <v>1.0101994803367265</v>
      </c>
      <c r="W1363" s="49">
        <f t="shared" si="179"/>
        <v>1.0101994803367265</v>
      </c>
    </row>
    <row r="1364" spans="11:23">
      <c r="K1364" s="51">
        <v>136.19999999999999</v>
      </c>
      <c r="L1364" s="22">
        <f t="shared" si="173"/>
        <v>3.6184343315234924</v>
      </c>
      <c r="M1364" s="22">
        <f t="shared" si="180"/>
        <v>2.6454205709268486E-2</v>
      </c>
      <c r="Q1364" s="55">
        <f t="shared" si="174"/>
        <v>8.8894812492067599E-2</v>
      </c>
      <c r="R1364" s="49">
        <f t="shared" si="175"/>
        <v>3.1736101022606089</v>
      </c>
      <c r="S1364" s="52">
        <f>IF(K1364=0,C1392,(1/$C$59)*LN(1+$C$59/$C$58/(RodR+ABS(Calculations!K1364-RodR))))</f>
        <v>2.8010628157739519E-2</v>
      </c>
      <c r="T1364" s="53">
        <f t="shared" si="176"/>
        <v>2.854115015647701E-2</v>
      </c>
      <c r="U1364" s="49">
        <f t="shared" si="177"/>
        <v>56.75</v>
      </c>
      <c r="V1364" s="49">
        <f t="shared" si="178"/>
        <v>1.0101994803367265</v>
      </c>
      <c r="W1364" s="49">
        <f t="shared" si="179"/>
        <v>1.0101994803367265</v>
      </c>
    </row>
    <row r="1365" spans="11:23">
      <c r="K1365" s="51">
        <v>136.30000000000001</v>
      </c>
      <c r="L1365" s="22">
        <f t="shared" si="173"/>
        <v>3.6158100167674707</v>
      </c>
      <c r="M1365" s="22">
        <f t="shared" si="180"/>
        <v>2.641570533281179E-2</v>
      </c>
      <c r="Q1365" s="55">
        <f t="shared" si="174"/>
        <v>8.8830340417467735E-2</v>
      </c>
      <c r="R1365" s="49">
        <f t="shared" si="175"/>
        <v>3.1736101022606089</v>
      </c>
      <c r="S1365" s="52">
        <f>IF(K1365=0,C1393,(1/$C$59)*LN(1+$C$59/$C$58/(RodR+ABS(Calculations!K1365-RodR))))</f>
        <v>2.7990313099328926E-2</v>
      </c>
      <c r="T1365" s="53">
        <f t="shared" si="176"/>
        <v>2.8520059141232356E-2</v>
      </c>
      <c r="U1365" s="49">
        <f t="shared" si="177"/>
        <v>56.791666666666671</v>
      </c>
      <c r="V1365" s="49">
        <f t="shared" si="178"/>
        <v>1.0101994803367265</v>
      </c>
      <c r="W1365" s="49">
        <f t="shared" si="179"/>
        <v>1.0101994803367265</v>
      </c>
    </row>
    <row r="1366" spans="11:23">
      <c r="K1366" s="51">
        <v>136.4</v>
      </c>
      <c r="L1366" s="22">
        <f t="shared" si="173"/>
        <v>3.6131895060558898</v>
      </c>
      <c r="M1366" s="22">
        <f t="shared" si="180"/>
        <v>2.6377288947233346E-2</v>
      </c>
      <c r="Q1366" s="55">
        <f t="shared" si="174"/>
        <v>8.876596179760167E-2</v>
      </c>
      <c r="R1366" s="49">
        <f t="shared" si="175"/>
        <v>3.1736101022606089</v>
      </c>
      <c r="S1366" s="52">
        <f>IF(K1366=0,C1394,(1/$C$59)*LN(1+$C$59/$C$58/(RodR+ABS(Calculations!K1366-RodR))))</f>
        <v>2.7970027488371171E-2</v>
      </c>
      <c r="T1366" s="53">
        <f t="shared" si="176"/>
        <v>2.849899927470281E-2</v>
      </c>
      <c r="U1366" s="49">
        <f t="shared" si="177"/>
        <v>56.833333333333336</v>
      </c>
      <c r="V1366" s="49">
        <f t="shared" si="178"/>
        <v>1.0101994803367265</v>
      </c>
      <c r="W1366" s="49">
        <f t="shared" si="179"/>
        <v>1.0101994803367265</v>
      </c>
    </row>
    <row r="1367" spans="11:23">
      <c r="K1367" s="51">
        <v>136.5</v>
      </c>
      <c r="L1367" s="22">
        <f t="shared" si="173"/>
        <v>3.6105727911232037</v>
      </c>
      <c r="M1367" s="22">
        <f t="shared" si="180"/>
        <v>2.6338956308351591E-2</v>
      </c>
      <c r="Q1367" s="55">
        <f t="shared" si="174"/>
        <v>8.8701676429408086E-2</v>
      </c>
      <c r="R1367" s="49">
        <f t="shared" si="175"/>
        <v>3.1736101022606089</v>
      </c>
      <c r="S1367" s="52">
        <f>IF(K1367=0,C1395,(1/$C$59)*LN(1+$C$59/$C$58/(RodR+ABS(Calculations!K1367-RodR))))</f>
        <v>2.7949771260881915E-2</v>
      </c>
      <c r="T1367" s="53">
        <f t="shared" si="176"/>
        <v>2.8477970487934056E-2</v>
      </c>
      <c r="U1367" s="49">
        <f t="shared" si="177"/>
        <v>56.875</v>
      </c>
      <c r="V1367" s="49">
        <f t="shared" si="178"/>
        <v>1.0101994803367265</v>
      </c>
      <c r="W1367" s="49">
        <f t="shared" si="179"/>
        <v>1.0101994803367265</v>
      </c>
    </row>
    <row r="1368" spans="11:23">
      <c r="K1368" s="51">
        <v>136.6</v>
      </c>
      <c r="L1368" s="22">
        <f t="shared" si="173"/>
        <v>3.6079598637278831</v>
      </c>
      <c r="M1368" s="22">
        <f t="shared" si="180"/>
        <v>2.6300707172859372E-2</v>
      </c>
      <c r="Q1368" s="55">
        <f t="shared" si="174"/>
        <v>8.8637484110415624E-2</v>
      </c>
      <c r="R1368" s="49">
        <f t="shared" si="175"/>
        <v>3.1736101022606089</v>
      </c>
      <c r="S1368" s="52">
        <f>IF(K1368=0,C1396,(1/$C$59)*LN(1+$C$59/$C$58/(RodR+ABS(Calculations!K1368-RodR))))</f>
        <v>2.7929544353062729E-2</v>
      </c>
      <c r="T1368" s="53">
        <f t="shared" si="176"/>
        <v>2.8456972712175455E-2</v>
      </c>
      <c r="U1368" s="49">
        <f t="shared" si="177"/>
        <v>56.916666666666664</v>
      </c>
      <c r="V1368" s="49">
        <f t="shared" si="178"/>
        <v>1.0101994803367265</v>
      </c>
      <c r="W1368" s="49">
        <f t="shared" si="179"/>
        <v>1.0101994803367265</v>
      </c>
    </row>
    <row r="1369" spans="11:23">
      <c r="K1369" s="51">
        <v>136.69999999999999</v>
      </c>
      <c r="L1369" s="22">
        <f t="shared" si="173"/>
        <v>3.6053507156520728</v>
      </c>
      <c r="M1369" s="22">
        <f t="shared" si="180"/>
        <v>2.6262541298496256E-2</v>
      </c>
      <c r="Q1369" s="55">
        <f t="shared" si="174"/>
        <v>8.8573384638734584E-2</v>
      </c>
      <c r="R1369" s="49">
        <f t="shared" si="175"/>
        <v>3.1736101022606089</v>
      </c>
      <c r="S1369" s="52">
        <f>IF(K1369=0,C1397,(1/$C$59)*LN(1+$C$59/$C$58/(RodR+ABS(Calculations!K1369-RodR))))</f>
        <v>2.7909346701298458E-2</v>
      </c>
      <c r="T1369" s="53">
        <f t="shared" si="176"/>
        <v>2.8436005878878654E-2</v>
      </c>
      <c r="U1369" s="49">
        <f t="shared" si="177"/>
        <v>56.958333333333329</v>
      </c>
      <c r="V1369" s="49">
        <f t="shared" si="178"/>
        <v>1.0101994803367265</v>
      </c>
      <c r="W1369" s="49">
        <f t="shared" si="179"/>
        <v>1.0101994803367265</v>
      </c>
    </row>
    <row r="1370" spans="11:23">
      <c r="K1370" s="51">
        <v>136.80000000000001</v>
      </c>
      <c r="L1370" s="22">
        <f t="shared" si="173"/>
        <v>3.6027453387018396</v>
      </c>
      <c r="M1370" s="22">
        <f t="shared" si="180"/>
        <v>2.6224458443636856E-2</v>
      </c>
      <c r="Q1370" s="55">
        <f t="shared" si="174"/>
        <v>8.8509377813062937E-2</v>
      </c>
      <c r="R1370" s="49">
        <f t="shared" si="175"/>
        <v>3.1736101022606089</v>
      </c>
      <c r="S1370" s="52">
        <f>IF(K1370=0,C1398,(1/$C$59)*LN(1+$C$59/$C$58/(RodR+ABS(Calculations!K1370-RodR))))</f>
        <v>2.7889178242159116E-2</v>
      </c>
      <c r="T1370" s="53">
        <f t="shared" si="176"/>
        <v>2.8415069919697378E-2</v>
      </c>
      <c r="U1370" s="49">
        <f t="shared" si="177"/>
        <v>57.000000000000007</v>
      </c>
      <c r="V1370" s="49">
        <f t="shared" si="178"/>
        <v>1.0101994803367265</v>
      </c>
      <c r="W1370" s="49">
        <f t="shared" si="179"/>
        <v>1.0101994803367265</v>
      </c>
    </row>
    <row r="1371" spans="11:23">
      <c r="K1371" s="51">
        <v>136.9</v>
      </c>
      <c r="L1371" s="22">
        <f t="shared" si="173"/>
        <v>3.6001437247068004</v>
      </c>
      <c r="M1371" s="22">
        <f t="shared" si="180"/>
        <v>2.6186458367767784E-2</v>
      </c>
      <c r="Q1371" s="55">
        <f t="shared" si="174"/>
        <v>8.8445463432677215E-2</v>
      </c>
      <c r="R1371" s="49">
        <f t="shared" si="175"/>
        <v>3.1736101022606089</v>
      </c>
      <c r="S1371" s="52">
        <f>IF(K1371=0,C1399,(1/$C$59)*LN(1+$C$59/$C$58/(RodR+ABS(Calculations!K1371-RodR))))</f>
        <v>2.7869038912397025E-2</v>
      </c>
      <c r="T1371" s="53">
        <f t="shared" si="176"/>
        <v>2.8394164766486256E-2</v>
      </c>
      <c r="U1371" s="49">
        <f t="shared" si="177"/>
        <v>57.041666666666671</v>
      </c>
      <c r="V1371" s="49">
        <f t="shared" si="178"/>
        <v>1.0101994803367265</v>
      </c>
      <c r="W1371" s="49">
        <f t="shared" si="179"/>
        <v>1.0101994803367265</v>
      </c>
    </row>
    <row r="1372" spans="11:23">
      <c r="K1372" s="51">
        <v>137</v>
      </c>
      <c r="L1372" s="22">
        <f t="shared" si="173"/>
        <v>3.5975458655202264</v>
      </c>
      <c r="M1372" s="22">
        <f t="shared" si="180"/>
        <v>2.6148540831085754E-2</v>
      </c>
      <c r="Q1372" s="55">
        <f t="shared" si="174"/>
        <v>8.8381641297435073E-2</v>
      </c>
      <c r="R1372" s="49">
        <f t="shared" si="175"/>
        <v>3.1736101022606089</v>
      </c>
      <c r="S1372" s="52">
        <f>IF(K1372=0,C1400,(1/$C$59)*LN(1+$C$59/$C$58/(RodR+ABS(Calculations!K1372-RodR))))</f>
        <v>2.7848928648947623E-2</v>
      </c>
      <c r="T1372" s="53">
        <f t="shared" si="176"/>
        <v>2.8373290351300821E-2</v>
      </c>
      <c r="U1372" s="49">
        <f t="shared" si="177"/>
        <v>57.083333333333336</v>
      </c>
      <c r="V1372" s="49">
        <f t="shared" si="178"/>
        <v>1.0101994803367265</v>
      </c>
      <c r="W1372" s="49">
        <f t="shared" si="179"/>
        <v>1.0101994803367265</v>
      </c>
    </row>
    <row r="1373" spans="11:23">
      <c r="K1373" s="51">
        <v>137.1</v>
      </c>
      <c r="L1373" s="22">
        <f t="shared" si="173"/>
        <v>3.5949517530188442</v>
      </c>
      <c r="M1373" s="22">
        <f t="shared" si="180"/>
        <v>2.6110705594731609E-2</v>
      </c>
      <c r="Q1373" s="55">
        <f t="shared" si="174"/>
        <v>8.8317911207770411E-2</v>
      </c>
      <c r="R1373" s="49">
        <f t="shared" si="175"/>
        <v>3.1736101022606089</v>
      </c>
      <c r="S1373" s="52">
        <f>IF(K1373=0,C1401,(1/$C$59)*LN(1+$C$59/$C$58/(RodR+ABS(Calculations!K1373-RodR))))</f>
        <v>2.7828847388927918E-2</v>
      </c>
      <c r="T1373" s="53">
        <f t="shared" si="176"/>
        <v>2.8352446606395465E-2</v>
      </c>
      <c r="U1373" s="49">
        <f t="shared" si="177"/>
        <v>57.125</v>
      </c>
      <c r="V1373" s="49">
        <f t="shared" si="178"/>
        <v>1.0101994803367265</v>
      </c>
      <c r="W1373" s="49">
        <f t="shared" si="179"/>
        <v>1.0101994803367265</v>
      </c>
    </row>
    <row r="1374" spans="11:23">
      <c r="K1374" s="51">
        <v>137.19999999999999</v>
      </c>
      <c r="L1374" s="22">
        <f t="shared" si="173"/>
        <v>3.5923613791028428</v>
      </c>
      <c r="M1374" s="22">
        <f t="shared" si="180"/>
        <v>2.6072952420649553E-2</v>
      </c>
      <c r="Q1374" s="55">
        <f t="shared" si="174"/>
        <v>8.8254272964693514E-2</v>
      </c>
      <c r="R1374" s="49">
        <f t="shared" si="175"/>
        <v>3.1736101022606089</v>
      </c>
      <c r="S1374" s="52">
        <f>IF(K1374=0,C1402,(1/$C$59)*LN(1+$C$59/$C$58/(RodR+ABS(Calculations!K1374-RodR))))</f>
        <v>2.7808795069636533E-2</v>
      </c>
      <c r="T1374" s="53">
        <f t="shared" si="176"/>
        <v>2.8331633464224321E-2</v>
      </c>
      <c r="U1374" s="49">
        <f t="shared" si="177"/>
        <v>57.166666666666664</v>
      </c>
      <c r="V1374" s="49">
        <f t="shared" si="178"/>
        <v>1.0101994803367265</v>
      </c>
      <c r="W1374" s="49">
        <f t="shared" si="179"/>
        <v>1.0101994803367265</v>
      </c>
    </row>
    <row r="1375" spans="11:23">
      <c r="K1375" s="51">
        <v>137.30000000000001</v>
      </c>
      <c r="L1375" s="22">
        <f t="shared" si="173"/>
        <v>3.589774735695705</v>
      </c>
      <c r="M1375" s="22">
        <f t="shared" si="180"/>
        <v>2.603528107176567E-2</v>
      </c>
      <c r="Q1375" s="55">
        <f t="shared" si="174"/>
        <v>8.8190726369786934E-2</v>
      </c>
      <c r="R1375" s="49">
        <f t="shared" si="175"/>
        <v>3.1736101022606089</v>
      </c>
      <c r="S1375" s="52">
        <f>IF(K1375=0,C1403,(1/$C$59)*LN(1+$C$59/$C$58/(RodR+ABS(Calculations!K1375-RodR))))</f>
        <v>2.7788771628552415E-2</v>
      </c>
      <c r="T1375" s="53">
        <f t="shared" si="176"/>
        <v>2.8310850857439448E-2</v>
      </c>
      <c r="U1375" s="49">
        <f t="shared" si="177"/>
        <v>57.208333333333343</v>
      </c>
      <c r="V1375" s="49">
        <f t="shared" si="178"/>
        <v>1.0101994803367265</v>
      </c>
      <c r="W1375" s="49">
        <f t="shared" si="179"/>
        <v>1.0101994803367265</v>
      </c>
    </row>
    <row r="1376" spans="11:23">
      <c r="K1376" s="51">
        <v>137.4</v>
      </c>
      <c r="L1376" s="22">
        <f t="shared" si="173"/>
        <v>3.5871918147441768</v>
      </c>
      <c r="M1376" s="22">
        <f t="shared" si="180"/>
        <v>2.5997691311713034E-2</v>
      </c>
      <c r="Q1376" s="55">
        <f t="shared" si="174"/>
        <v>8.8127271225204765E-2</v>
      </c>
      <c r="R1376" s="49">
        <f t="shared" si="175"/>
        <v>3.1736101022606089</v>
      </c>
      <c r="S1376" s="52">
        <f>IF(K1376=0,C1404,(1/$C$59)*LN(1+$C$59/$C$58/(RodR+ABS(Calculations!K1376-RodR))))</f>
        <v>2.7768777003334598E-2</v>
      </c>
      <c r="T1376" s="53">
        <f t="shared" si="176"/>
        <v>2.8290098718890138E-2</v>
      </c>
      <c r="U1376" s="49">
        <f t="shared" si="177"/>
        <v>57.250000000000007</v>
      </c>
      <c r="V1376" s="49">
        <f t="shared" si="178"/>
        <v>1.0101994803367265</v>
      </c>
      <c r="W1376" s="49">
        <f t="shared" si="179"/>
        <v>1.0101994803367265</v>
      </c>
    </row>
    <row r="1377" spans="11:23">
      <c r="K1377" s="51">
        <v>137.5</v>
      </c>
      <c r="L1377" s="22">
        <f t="shared" si="173"/>
        <v>3.5846126082182033</v>
      </c>
      <c r="M1377" s="22">
        <f t="shared" si="180"/>
        <v>2.5960182905000462E-2</v>
      </c>
      <c r="Q1377" s="55">
        <f t="shared" si="174"/>
        <v>8.806390733367099E-2</v>
      </c>
      <c r="R1377" s="49">
        <f t="shared" si="175"/>
        <v>3.1736101022606089</v>
      </c>
      <c r="S1377" s="52">
        <f>IF(K1377=0,C1405,(1/$C$59)*LN(1+$C$59/$C$58/(RodR+ABS(Calculations!K1377-RodR))))</f>
        <v>2.7748811131821701E-2</v>
      </c>
      <c r="T1377" s="53">
        <f t="shared" si="176"/>
        <v>2.8269376981623132E-2</v>
      </c>
      <c r="U1377" s="49">
        <f t="shared" si="177"/>
        <v>57.291666666666671</v>
      </c>
      <c r="V1377" s="49">
        <f t="shared" si="178"/>
        <v>1.0101994803367265</v>
      </c>
      <c r="W1377" s="49">
        <f t="shared" si="179"/>
        <v>1.0101994803367265</v>
      </c>
    </row>
    <row r="1378" spans="11:23">
      <c r="K1378" s="51">
        <v>137.6</v>
      </c>
      <c r="L1378" s="22">
        <f t="shared" si="173"/>
        <v>3.5820371081107663</v>
      </c>
      <c r="M1378" s="22">
        <f t="shared" si="180"/>
        <v>2.5922755617116877E-2</v>
      </c>
      <c r="Q1378" s="55">
        <f t="shared" si="174"/>
        <v>8.8000634498475575E-2</v>
      </c>
      <c r="R1378" s="49">
        <f t="shared" si="175"/>
        <v>3.1736101022606089</v>
      </c>
      <c r="S1378" s="52">
        <f>IF(K1378=0,C1406,(1/$C$59)*LN(1+$C$59/$C$58/(RodR+ABS(Calculations!K1378-RodR))))</f>
        <v>2.7728873952030667E-2</v>
      </c>
      <c r="T1378" s="53">
        <f t="shared" si="176"/>
        <v>2.8248685578879665E-2</v>
      </c>
      <c r="U1378" s="49">
        <f t="shared" si="177"/>
        <v>57.333333333333336</v>
      </c>
      <c r="V1378" s="49">
        <f t="shared" si="178"/>
        <v>1.0101994803367265</v>
      </c>
      <c r="W1378" s="49">
        <f t="shared" si="179"/>
        <v>1.0101994803367265</v>
      </c>
    </row>
    <row r="1379" spans="11:23">
      <c r="K1379" s="51">
        <v>137.69999999999999</v>
      </c>
      <c r="L1379" s="22">
        <f t="shared" si="173"/>
        <v>3.5794653064378159</v>
      </c>
      <c r="M1379" s="22">
        <f t="shared" si="180"/>
        <v>2.588540921425686E-2</v>
      </c>
      <c r="Q1379" s="55">
        <f t="shared" si="174"/>
        <v>8.7937452523472737E-2</v>
      </c>
      <c r="R1379" s="49">
        <f t="shared" si="175"/>
        <v>3.1736101022606089</v>
      </c>
      <c r="S1379" s="52">
        <f>IF(K1379=0,C1407,(1/$C$59)*LN(1+$C$59/$C$58/(RodR+ABS(Calculations!K1379-RodR))))</f>
        <v>2.7708965402156241E-2</v>
      </c>
      <c r="T1379" s="53">
        <f t="shared" si="176"/>
        <v>2.8228024444098165E-2</v>
      </c>
      <c r="U1379" s="49">
        <f t="shared" si="177"/>
        <v>57.375</v>
      </c>
      <c r="V1379" s="49">
        <f t="shared" si="178"/>
        <v>1.0101994803367265</v>
      </c>
      <c r="W1379" s="49">
        <f t="shared" si="179"/>
        <v>1.0101994803367265</v>
      </c>
    </row>
    <row r="1380" spans="11:23">
      <c r="K1380" s="51">
        <v>137.80000000000001</v>
      </c>
      <c r="L1380" s="22">
        <f t="shared" si="173"/>
        <v>3.5768971952382773</v>
      </c>
      <c r="M1380" s="22">
        <f t="shared" si="180"/>
        <v>2.5848143463562234E-2</v>
      </c>
      <c r="Q1380" s="55">
        <f t="shared" si="174"/>
        <v>8.7874361213081148E-2</v>
      </c>
      <c r="R1380" s="49">
        <f t="shared" si="175"/>
        <v>3.1736101022606089</v>
      </c>
      <c r="S1380" s="52">
        <f>IF(K1380=0,C1408,(1/$C$59)*LN(1+$C$59/$C$58/(RodR+ABS(Calculations!K1380-RodR))))</f>
        <v>2.7689085420571025E-2</v>
      </c>
      <c r="T1380" s="53">
        <f t="shared" si="176"/>
        <v>2.8207393510910842E-2</v>
      </c>
      <c r="U1380" s="49">
        <f t="shared" si="177"/>
        <v>57.416666666666671</v>
      </c>
      <c r="V1380" s="49">
        <f t="shared" si="178"/>
        <v>1.0101994803367265</v>
      </c>
      <c r="W1380" s="49">
        <f t="shared" si="179"/>
        <v>1.0101994803367265</v>
      </c>
    </row>
    <row r="1381" spans="11:23">
      <c r="K1381" s="51">
        <v>137.9</v>
      </c>
      <c r="L1381" s="22">
        <f t="shared" si="173"/>
        <v>3.5743327665739164</v>
      </c>
      <c r="M1381" s="22">
        <f t="shared" si="180"/>
        <v>2.5810958132884032E-2</v>
      </c>
      <c r="Q1381" s="55">
        <f t="shared" si="174"/>
        <v>8.7811360372280572E-2</v>
      </c>
      <c r="R1381" s="49">
        <f t="shared" si="175"/>
        <v>3.1736101022606089</v>
      </c>
      <c r="S1381" s="52">
        <f>IF(K1381=0,C1409,(1/$C$59)*LN(1+$C$59/$C$58/(RodR+ABS(Calculations!K1381-RodR))))</f>
        <v>2.7669233945824427E-2</v>
      </c>
      <c r="T1381" s="53">
        <f t="shared" si="176"/>
        <v>2.8186792713143477E-2</v>
      </c>
      <c r="U1381" s="49">
        <f t="shared" si="177"/>
        <v>57.458333333333336</v>
      </c>
      <c r="V1381" s="49">
        <f t="shared" si="178"/>
        <v>1.0101994803367265</v>
      </c>
      <c r="W1381" s="49">
        <f t="shared" si="179"/>
        <v>1.0101994803367265</v>
      </c>
    </row>
    <row r="1382" spans="11:23">
      <c r="K1382" s="51">
        <v>138</v>
      </c>
      <c r="L1382" s="22">
        <f t="shared" si="173"/>
        <v>3.571772012529177</v>
      </c>
      <c r="M1382" s="22">
        <f t="shared" si="180"/>
        <v>2.5773852991049395E-2</v>
      </c>
      <c r="Q1382" s="55">
        <f t="shared" si="174"/>
        <v>8.7748449806607939E-2</v>
      </c>
      <c r="R1382" s="49">
        <f t="shared" si="175"/>
        <v>3.1736101022606089</v>
      </c>
      <c r="S1382" s="52">
        <f>IF(K1382=0,C1410,(1/$C$59)*LN(1+$C$59/$C$58/(RodR+ABS(Calculations!K1382-RodR))))</f>
        <v>2.7649410916641411E-2</v>
      </c>
      <c r="T1382" s="53">
        <f t="shared" si="176"/>
        <v>2.8166221984815373E-2</v>
      </c>
      <c r="U1382" s="49">
        <f t="shared" si="177"/>
        <v>57.5</v>
      </c>
      <c r="V1382" s="49">
        <f t="shared" si="178"/>
        <v>1.0101994803367265</v>
      </c>
      <c r="W1382" s="49">
        <f t="shared" si="179"/>
        <v>1.0101994803367265</v>
      </c>
    </row>
    <row r="1383" spans="11:23">
      <c r="K1383" s="51">
        <v>138.1</v>
      </c>
      <c r="L1383" s="22">
        <f t="shared" si="173"/>
        <v>3.5692149252112833</v>
      </c>
      <c r="M1383" s="22">
        <f t="shared" si="180"/>
        <v>2.5736827807560925E-2</v>
      </c>
      <c r="Q1383" s="55">
        <f t="shared" si="174"/>
        <v>8.7685629322159814E-2</v>
      </c>
      <c r="R1383" s="49">
        <f t="shared" si="175"/>
        <v>3.1736101022606089</v>
      </c>
      <c r="S1383" s="52">
        <f>IF(K1383=0,C1411,(1/$C$59)*LN(1+$C$59/$C$58/(RodR+ABS(Calculations!K1383-RodR))))</f>
        <v>2.7629616271923278E-2</v>
      </c>
      <c r="T1383" s="53">
        <f t="shared" si="176"/>
        <v>2.8145681260138469E-2</v>
      </c>
      <c r="U1383" s="49">
        <f t="shared" si="177"/>
        <v>57.541666666666664</v>
      </c>
      <c r="V1383" s="49">
        <f t="shared" si="178"/>
        <v>1.0101994803367265</v>
      </c>
      <c r="W1383" s="49">
        <f t="shared" si="179"/>
        <v>1.0101994803367265</v>
      </c>
    </row>
    <row r="1384" spans="11:23">
      <c r="K1384" s="51">
        <v>138.19999999999999</v>
      </c>
      <c r="L1384" s="22">
        <f t="shared" si="173"/>
        <v>3.5666614967499388</v>
      </c>
      <c r="M1384" s="22">
        <f t="shared" si="180"/>
        <v>2.5699882352903991E-2</v>
      </c>
      <c r="Q1384" s="55">
        <f t="shared" si="174"/>
        <v>8.7622898725585041E-2</v>
      </c>
      <c r="R1384" s="49">
        <f t="shared" si="175"/>
        <v>3.1736101022606089</v>
      </c>
      <c r="S1384" s="52">
        <f>IF(K1384=0,C1412,(1/$C$59)*LN(1+$C$59/$C$58/(RodR+ABS(Calculations!K1384-RodR))))</f>
        <v>2.7609849950745356E-2</v>
      </c>
      <c r="T1384" s="53">
        <f t="shared" si="176"/>
        <v>2.8125170473515947E-2</v>
      </c>
      <c r="U1384" s="49">
        <f t="shared" si="177"/>
        <v>57.583333333333329</v>
      </c>
      <c r="V1384" s="49">
        <f t="shared" si="178"/>
        <v>1.0101994803367265</v>
      </c>
      <c r="W1384" s="49">
        <f t="shared" si="179"/>
        <v>1.0101994803367265</v>
      </c>
    </row>
    <row r="1385" spans="11:23">
      <c r="K1385" s="51">
        <v>138.30000000000001</v>
      </c>
      <c r="L1385" s="22">
        <f t="shared" si="173"/>
        <v>3.564111719297399</v>
      </c>
      <c r="M1385" s="22">
        <f t="shared" si="180"/>
        <v>2.5663016398306038E-2</v>
      </c>
      <c r="Q1385" s="55">
        <f t="shared" si="174"/>
        <v>8.7560257824086468E-2</v>
      </c>
      <c r="R1385" s="49">
        <f t="shared" si="175"/>
        <v>3.1736101022606089</v>
      </c>
      <c r="S1385" s="52">
        <f>IF(K1385=0,C1413,(1/$C$59)*LN(1+$C$59/$C$58/(RodR+ABS(Calculations!K1385-RodR))))</f>
        <v>2.7590111892357546E-2</v>
      </c>
      <c r="T1385" s="53">
        <f t="shared" si="176"/>
        <v>2.8104689559542907E-2</v>
      </c>
      <c r="U1385" s="49">
        <f t="shared" si="177"/>
        <v>57.625000000000007</v>
      </c>
      <c r="V1385" s="49">
        <f t="shared" si="178"/>
        <v>1.0101994803367265</v>
      </c>
      <c r="W1385" s="49">
        <f t="shared" si="179"/>
        <v>1.0101994803367265</v>
      </c>
    </row>
    <row r="1386" spans="11:23">
      <c r="K1386" s="51">
        <v>138.4</v>
      </c>
      <c r="L1386" s="22">
        <f t="shared" si="173"/>
        <v>3.5615655850283732</v>
      </c>
      <c r="M1386" s="22">
        <f t="shared" si="180"/>
        <v>2.5626229715803639E-2</v>
      </c>
      <c r="Q1386" s="55">
        <f t="shared" si="174"/>
        <v>8.7497706425418584E-2</v>
      </c>
      <c r="R1386" s="49">
        <f t="shared" si="175"/>
        <v>3.1736101022606089</v>
      </c>
      <c r="S1386" s="52">
        <f>IF(K1386=0,C1414,(1/$C$59)*LN(1+$C$59/$C$58/(RodR+ABS(Calculations!K1386-RodR))))</f>
        <v>2.7570402036183553E-2</v>
      </c>
      <c r="T1386" s="53">
        <f t="shared" si="176"/>
        <v>2.8084238453004114E-2</v>
      </c>
      <c r="U1386" s="49">
        <f t="shared" si="177"/>
        <v>57.666666666666671</v>
      </c>
      <c r="V1386" s="49">
        <f t="shared" si="178"/>
        <v>1.0101994803367265</v>
      </c>
      <c r="W1386" s="49">
        <f t="shared" si="179"/>
        <v>1.0101994803367265</v>
      </c>
    </row>
    <row r="1387" spans="11:23">
      <c r="K1387" s="51">
        <v>138.5</v>
      </c>
      <c r="L1387" s="22">
        <f t="shared" si="173"/>
        <v>3.5590230861398915</v>
      </c>
      <c r="M1387" s="22">
        <f t="shared" si="180"/>
        <v>2.5589522078311777E-2</v>
      </c>
      <c r="Q1387" s="55">
        <f t="shared" si="174"/>
        <v>8.7435244337884244E-2</v>
      </c>
      <c r="R1387" s="49">
        <f t="shared" si="175"/>
        <v>3.1736101022606089</v>
      </c>
      <c r="S1387" s="52">
        <f>IF(K1387=0,C1415,(1/$C$59)*LN(1+$C$59/$C$58/(RodR+ABS(Calculations!K1387-RodR))))</f>
        <v>2.7550720321819887E-2</v>
      </c>
      <c r="T1387" s="53">
        <f t="shared" si="176"/>
        <v>2.806381708887418E-2</v>
      </c>
      <c r="U1387" s="49">
        <f t="shared" si="177"/>
        <v>57.708333333333336</v>
      </c>
      <c r="V1387" s="49">
        <f t="shared" si="178"/>
        <v>1.0101994803367265</v>
      </c>
      <c r="W1387" s="49">
        <f t="shared" si="179"/>
        <v>1.0101994803367265</v>
      </c>
    </row>
    <row r="1388" spans="11:23">
      <c r="K1388" s="51">
        <v>138.6</v>
      </c>
      <c r="L1388" s="22">
        <f t="shared" si="173"/>
        <v>3.5564842148512401</v>
      </c>
      <c r="M1388" s="22">
        <f t="shared" si="180"/>
        <v>2.5552893259526144E-2</v>
      </c>
      <c r="Q1388" s="55">
        <f t="shared" si="174"/>
        <v>8.7372871370333074E-2</v>
      </c>
      <c r="R1388" s="49">
        <f t="shared" si="175"/>
        <v>3.1736101022606089</v>
      </c>
      <c r="S1388" s="52">
        <f>IF(K1388=0,C1416,(1/$C$59)*LN(1+$C$59/$C$58/(RodR+ABS(Calculations!K1388-RodR))))</f>
        <v>2.7531066689035336E-2</v>
      </c>
      <c r="T1388" s="53">
        <f t="shared" si="176"/>
        <v>2.8043425402316653E-2</v>
      </c>
      <c r="U1388" s="49">
        <f t="shared" si="177"/>
        <v>57.75</v>
      </c>
      <c r="V1388" s="49">
        <f t="shared" si="178"/>
        <v>1.0101994803367265</v>
      </c>
      <c r="W1388" s="49">
        <f t="shared" si="179"/>
        <v>1.0101994803367265</v>
      </c>
    </row>
    <row r="1389" spans="11:23">
      <c r="K1389" s="51">
        <v>138.69999999999999</v>
      </c>
      <c r="L1389" s="22">
        <f t="shared" si="173"/>
        <v>3.5539489634039665</v>
      </c>
      <c r="M1389" s="22">
        <f t="shared" si="180"/>
        <v>2.551634303384942E-2</v>
      </c>
      <c r="Q1389" s="55">
        <f t="shared" si="174"/>
        <v>8.7310587332161585E-2</v>
      </c>
      <c r="R1389" s="49">
        <f t="shared" si="175"/>
        <v>3.1736101022606089</v>
      </c>
      <c r="S1389" s="52">
        <f>IF(K1389=0,C1417,(1/$C$59)*LN(1+$C$59/$C$58/(RodR+ABS(Calculations!K1389-RodR))))</f>
        <v>2.7511441077771013E-2</v>
      </c>
      <c r="T1389" s="53">
        <f t="shared" si="176"/>
        <v>2.8023063328684258E-2</v>
      </c>
      <c r="U1389" s="49">
        <f t="shared" si="177"/>
        <v>57.791666666666664</v>
      </c>
      <c r="V1389" s="49">
        <f t="shared" si="178"/>
        <v>1.0101994803367265</v>
      </c>
      <c r="W1389" s="49">
        <f t="shared" si="179"/>
        <v>1.0101994803367265</v>
      </c>
    </row>
    <row r="1390" spans="11:23">
      <c r="K1390" s="51">
        <v>138.80000000000001</v>
      </c>
      <c r="L1390" s="22">
        <f t="shared" si="173"/>
        <v>3.5514173240616103</v>
      </c>
      <c r="M1390" s="22">
        <f t="shared" si="180"/>
        <v>2.5479871176667057E-2</v>
      </c>
      <c r="Q1390" s="55">
        <f t="shared" si="174"/>
        <v>8.7248392033306588E-2</v>
      </c>
      <c r="R1390" s="49">
        <f t="shared" si="175"/>
        <v>3.1736101022606089</v>
      </c>
      <c r="S1390" s="52">
        <f>IF(K1390=0,C1418,(1/$C$59)*LN(1+$C$59/$C$58/(RodR+ABS(Calculations!K1390-RodR))))</f>
        <v>2.7491843428138284E-2</v>
      </c>
      <c r="T1390" s="53">
        <f t="shared" si="176"/>
        <v>2.8002730803515695E-2</v>
      </c>
      <c r="U1390" s="49">
        <f t="shared" si="177"/>
        <v>57.833333333333343</v>
      </c>
      <c r="V1390" s="49">
        <f t="shared" si="178"/>
        <v>1.0101994803367265</v>
      </c>
      <c r="W1390" s="49">
        <f t="shared" si="179"/>
        <v>1.0101994803367265</v>
      </c>
    </row>
    <row r="1391" spans="11:23">
      <c r="K1391" s="51">
        <v>138.9</v>
      </c>
      <c r="L1391" s="22">
        <f t="shared" si="173"/>
        <v>3.5488892891098098</v>
      </c>
      <c r="M1391" s="22">
        <f t="shared" si="180"/>
        <v>2.5443477464106579E-2</v>
      </c>
      <c r="Q1391" s="55">
        <f t="shared" si="174"/>
        <v>8.718628528424778E-2</v>
      </c>
      <c r="R1391" s="49">
        <f t="shared" si="175"/>
        <v>3.1736101022606089</v>
      </c>
      <c r="S1391" s="52">
        <f>IF(K1391=0,C1419,(1/$C$59)*LN(1+$C$59/$C$58/(RodR+ABS(Calculations!K1391-RodR))))</f>
        <v>2.7472273680419566E-2</v>
      </c>
      <c r="T1391" s="53">
        <f t="shared" si="176"/>
        <v>2.7982427762537884E-2</v>
      </c>
      <c r="U1391" s="49">
        <f t="shared" si="177"/>
        <v>57.875000000000007</v>
      </c>
      <c r="V1391" s="49">
        <f t="shared" si="178"/>
        <v>1.0101994803367265</v>
      </c>
      <c r="W1391" s="49">
        <f t="shared" si="179"/>
        <v>1.0101994803367265</v>
      </c>
    </row>
    <row r="1392" spans="11:23">
      <c r="K1392" s="51">
        <v>139</v>
      </c>
      <c r="L1392" s="22">
        <f t="shared" si="173"/>
        <v>3.5463648508562025</v>
      </c>
      <c r="M1392" s="22">
        <f t="shared" si="180"/>
        <v>2.5407161672974521E-2</v>
      </c>
      <c r="Q1392" s="55">
        <f t="shared" si="174"/>
        <v>8.7124266896005331E-2</v>
      </c>
      <c r="R1392" s="49">
        <f t="shared" si="175"/>
        <v>3.1736101022606089</v>
      </c>
      <c r="S1392" s="52">
        <f>IF(K1392=0,C1420,(1/$C$59)*LN(1+$C$59/$C$58/(RodR+ABS(Calculations!K1392-RodR))))</f>
        <v>2.7452731775067591E-2</v>
      </c>
      <c r="T1392" s="53">
        <f t="shared" si="176"/>
        <v>2.7962154141664169E-2</v>
      </c>
      <c r="U1392" s="49">
        <f t="shared" si="177"/>
        <v>57.916666666666671</v>
      </c>
      <c r="V1392" s="49">
        <f t="shared" si="178"/>
        <v>1.0101994803367265</v>
      </c>
      <c r="W1392" s="49">
        <f t="shared" si="179"/>
        <v>1.0101994803367265</v>
      </c>
    </row>
    <row r="1393" spans="11:23">
      <c r="K1393" s="51">
        <v>139.1</v>
      </c>
      <c r="L1393" s="22">
        <f t="shared" si="173"/>
        <v>3.5438440016301911</v>
      </c>
      <c r="M1393" s="22">
        <f t="shared" si="180"/>
        <v>2.5370923581092164E-2</v>
      </c>
      <c r="Q1393" s="55">
        <f t="shared" si="174"/>
        <v>8.706233668013412E-2</v>
      </c>
      <c r="R1393" s="49">
        <f t="shared" si="175"/>
        <v>3.1736101022606089</v>
      </c>
      <c r="S1393" s="52">
        <f>IF(K1393=0,C1421,(1/$C$59)*LN(1+$C$59/$C$58/(RodR+ABS(Calculations!K1393-RodR))))</f>
        <v>2.7433217652703571E-2</v>
      </c>
      <c r="T1393" s="53">
        <f t="shared" si="176"/>
        <v>2.7941909876992473E-2</v>
      </c>
      <c r="U1393" s="49">
        <f t="shared" si="177"/>
        <v>57.958333333333336</v>
      </c>
      <c r="V1393" s="49">
        <f t="shared" si="178"/>
        <v>1.0101994803367265</v>
      </c>
      <c r="W1393" s="49">
        <f t="shared" si="179"/>
        <v>1.0101994803367265</v>
      </c>
    </row>
    <row r="1394" spans="11:23">
      <c r="K1394" s="51">
        <v>139.19999999999999</v>
      </c>
      <c r="L1394" s="22">
        <f t="shared" si="173"/>
        <v>3.5413267337830838</v>
      </c>
      <c r="M1394" s="22">
        <f t="shared" si="180"/>
        <v>2.5334762966854996E-2</v>
      </c>
      <c r="Q1394" s="55">
        <f t="shared" si="174"/>
        <v>8.7000494448727178E-2</v>
      </c>
      <c r="R1394" s="49">
        <f t="shared" si="175"/>
        <v>3.1736101022606089</v>
      </c>
      <c r="S1394" s="52">
        <f>IF(K1394=0,C1422,(1/$C$59)*LN(1+$C$59/$C$58/(RodR+ABS(Calculations!K1394-RodR))))</f>
        <v>2.7413731254118282E-2</v>
      </c>
      <c r="T1394" s="53">
        <f t="shared" si="176"/>
        <v>2.7921694904806661E-2</v>
      </c>
      <c r="U1394" s="49">
        <f t="shared" si="177"/>
        <v>58</v>
      </c>
      <c r="V1394" s="49">
        <f t="shared" si="178"/>
        <v>1.0101994803367265</v>
      </c>
      <c r="W1394" s="49">
        <f t="shared" si="179"/>
        <v>1.0101994803367265</v>
      </c>
    </row>
    <row r="1395" spans="11:23">
      <c r="K1395" s="51">
        <v>139.30000000000001</v>
      </c>
      <c r="L1395" s="22">
        <f t="shared" si="173"/>
        <v>3.5388130396877919</v>
      </c>
      <c r="M1395" s="22">
        <f t="shared" si="180"/>
        <v>2.5298679609607078E-2</v>
      </c>
      <c r="Q1395" s="55">
        <f t="shared" si="174"/>
        <v>8.6938740014408253E-2</v>
      </c>
      <c r="R1395" s="49">
        <f t="shared" si="175"/>
        <v>3.1736101022606089</v>
      </c>
      <c r="S1395" s="52">
        <f>IF(K1395=0,C1423,(1/$C$59)*LN(1+$C$59/$C$58/(RodR+ABS(Calculations!K1395-RodR))))</f>
        <v>2.7394272520269745E-2</v>
      </c>
      <c r="T1395" s="53">
        <f t="shared" si="176"/>
        <v>2.790150916157403E-2</v>
      </c>
      <c r="U1395" s="49">
        <f t="shared" si="177"/>
        <v>58.041666666666671</v>
      </c>
      <c r="V1395" s="49">
        <f t="shared" si="178"/>
        <v>1.0101994803367265</v>
      </c>
      <c r="W1395" s="49">
        <f t="shared" si="179"/>
        <v>1.0101994803367265</v>
      </c>
    </row>
    <row r="1396" spans="11:23">
      <c r="K1396" s="51">
        <v>139.4</v>
      </c>
      <c r="L1396" s="22">
        <f t="shared" si="173"/>
        <v>3.5363029117390026</v>
      </c>
      <c r="M1396" s="22">
        <f t="shared" si="180"/>
        <v>2.5262673289370596E-2</v>
      </c>
      <c r="Q1396" s="55">
        <f t="shared" si="174"/>
        <v>8.6877073190336093E-2</v>
      </c>
      <c r="R1396" s="49">
        <f t="shared" si="175"/>
        <v>3.1736101022606089</v>
      </c>
      <c r="S1396" s="52">
        <f>IF(K1396=0,C1424,(1/$C$59)*LN(1+$C$59/$C$58/(RodR+ABS(Calculations!K1396-RodR))))</f>
        <v>2.7374841392284542E-2</v>
      </c>
      <c r="T1396" s="53">
        <f t="shared" si="176"/>
        <v>2.788135258394598E-2</v>
      </c>
      <c r="U1396" s="49">
        <f t="shared" si="177"/>
        <v>58.083333333333336</v>
      </c>
      <c r="V1396" s="49">
        <f t="shared" si="178"/>
        <v>1.0101994803367265</v>
      </c>
      <c r="W1396" s="49">
        <f t="shared" si="179"/>
        <v>1.0101994803367265</v>
      </c>
    </row>
    <row r="1397" spans="11:23">
      <c r="K1397" s="51">
        <v>139.5</v>
      </c>
      <c r="L1397" s="22">
        <f t="shared" si="173"/>
        <v>3.5337963423528764</v>
      </c>
      <c r="M1397" s="22">
        <f t="shared" si="180"/>
        <v>2.522674378701506E-2</v>
      </c>
      <c r="Q1397" s="55">
        <f t="shared" si="174"/>
        <v>8.6815493790196971E-2</v>
      </c>
      <c r="R1397" s="49">
        <f t="shared" si="175"/>
        <v>3.1736101022606089</v>
      </c>
      <c r="S1397" s="52">
        <f>IF(K1397=0,C1425,(1/$C$59)*LN(1+$C$59/$C$58/(RodR+ABS(Calculations!K1397-RodR))))</f>
        <v>2.7355437811455486E-2</v>
      </c>
      <c r="T1397" s="53">
        <f t="shared" si="176"/>
        <v>2.7861225108756649E-2</v>
      </c>
      <c r="U1397" s="49">
        <f t="shared" si="177"/>
        <v>58.125</v>
      </c>
      <c r="V1397" s="49">
        <f t="shared" si="178"/>
        <v>1.0101994803367265</v>
      </c>
      <c r="W1397" s="49">
        <f t="shared" si="179"/>
        <v>1.0101994803367265</v>
      </c>
    </row>
    <row r="1398" spans="11:23">
      <c r="K1398" s="51">
        <v>139.6</v>
      </c>
      <c r="L1398" s="22">
        <f t="shared" si="173"/>
        <v>3.5312933239670876</v>
      </c>
      <c r="M1398" s="22">
        <f t="shared" si="180"/>
        <v>2.5190890884152495E-2</v>
      </c>
      <c r="Q1398" s="55">
        <f t="shared" si="174"/>
        <v>8.6754001628205679E-2</v>
      </c>
      <c r="R1398" s="49">
        <f t="shared" si="175"/>
        <v>3.1736101022606089</v>
      </c>
      <c r="S1398" s="52">
        <f>IF(K1398=0,C1426,(1/$C$59)*LN(1+$C$59/$C$58/(RodR+ABS(Calculations!K1398-RodR))))</f>
        <v>2.7336061719241925E-2</v>
      </c>
      <c r="T1398" s="53">
        <f t="shared" si="176"/>
        <v>2.7841126673022666E-2</v>
      </c>
      <c r="U1398" s="49">
        <f t="shared" si="177"/>
        <v>58.166666666666664</v>
      </c>
      <c r="V1398" s="49">
        <f t="shared" si="178"/>
        <v>1.0101994803367265</v>
      </c>
      <c r="W1398" s="49">
        <f t="shared" si="179"/>
        <v>1.0101994803367265</v>
      </c>
    </row>
    <row r="1399" spans="11:23">
      <c r="K1399" s="51">
        <v>139.69999999999999</v>
      </c>
      <c r="L1399" s="22">
        <f t="shared" si="173"/>
        <v>3.5287938490406869</v>
      </c>
      <c r="M1399" s="22">
        <f t="shared" si="180"/>
        <v>2.5155114363279552E-2</v>
      </c>
      <c r="Q1399" s="55">
        <f t="shared" si="174"/>
        <v>8.6692596519102189E-2</v>
      </c>
      <c r="R1399" s="49">
        <f t="shared" si="175"/>
        <v>3.1736101022606089</v>
      </c>
      <c r="S1399" s="52">
        <f>IF(K1399=0,C1427,(1/$C$59)*LN(1+$C$59/$C$58/(RodR+ABS(Calculations!K1399-RodR))))</f>
        <v>2.7316713057268686E-2</v>
      </c>
      <c r="T1399" s="53">
        <f t="shared" si="176"/>
        <v>2.7821057213942024E-2</v>
      </c>
      <c r="U1399" s="49">
        <f t="shared" si="177"/>
        <v>58.208333333333329</v>
      </c>
      <c r="V1399" s="49">
        <f t="shared" si="178"/>
        <v>1.0101994803367265</v>
      </c>
      <c r="W1399" s="49">
        <f t="shared" si="179"/>
        <v>1.0101994803367265</v>
      </c>
    </row>
    <row r="1400" spans="11:23">
      <c r="K1400" s="51">
        <v>139.80000000000001</v>
      </c>
      <c r="L1400" s="22">
        <f t="shared" si="173"/>
        <v>3.5262979100541769</v>
      </c>
      <c r="M1400" s="22">
        <f t="shared" si="180"/>
        <v>2.5119414007433338E-2</v>
      </c>
      <c r="Q1400" s="55">
        <f t="shared" si="174"/>
        <v>8.6631278278153478E-2</v>
      </c>
      <c r="R1400" s="49">
        <f t="shared" si="175"/>
        <v>3.1736101022606089</v>
      </c>
      <c r="S1400" s="52">
        <f>IF(K1400=0,C1428,(1/$C$59)*LN(1+$C$59/$C$58/(RodR+ABS(Calculations!K1400-RodR))))</f>
        <v>2.7297391767326665E-2</v>
      </c>
      <c r="T1400" s="53">
        <f t="shared" si="176"/>
        <v>2.780101666889382E-2</v>
      </c>
      <c r="U1400" s="49">
        <f t="shared" si="177"/>
        <v>58.250000000000007</v>
      </c>
      <c r="V1400" s="49">
        <f t="shared" si="178"/>
        <v>1.0101994803367265</v>
      </c>
      <c r="W1400" s="49">
        <f t="shared" si="179"/>
        <v>1.0101994803367265</v>
      </c>
    </row>
    <row r="1401" spans="11:23">
      <c r="K1401" s="51">
        <v>139.9</v>
      </c>
      <c r="L1401" s="22">
        <f t="shared" si="173"/>
        <v>3.5238054995091752</v>
      </c>
      <c r="M1401" s="22">
        <f t="shared" si="180"/>
        <v>2.5083789600634621E-2</v>
      </c>
      <c r="Q1401" s="55">
        <f t="shared" si="174"/>
        <v>8.6570046721145252E-2</v>
      </c>
      <c r="R1401" s="49">
        <f t="shared" si="175"/>
        <v>3.1736101022606089</v>
      </c>
      <c r="S1401" s="52">
        <f>IF(K1401=0,C1429,(1/$C$59)*LN(1+$C$59/$C$58/(RodR+ABS(Calculations!K1401-RodR))))</f>
        <v>2.7278097791370196E-2</v>
      </c>
      <c r="T1401" s="53">
        <f t="shared" si="176"/>
        <v>2.7781004975437597E-2</v>
      </c>
      <c r="U1401" s="49">
        <f t="shared" si="177"/>
        <v>58.291666666666671</v>
      </c>
      <c r="V1401" s="49">
        <f t="shared" si="178"/>
        <v>1.0101994803367265</v>
      </c>
      <c r="W1401" s="49">
        <f t="shared" si="179"/>
        <v>1.0101994803367265</v>
      </c>
    </row>
    <row r="1402" spans="11:23">
      <c r="K1402" s="51">
        <v>140</v>
      </c>
      <c r="L1402" s="22">
        <f t="shared" si="173"/>
        <v>3.521316609928586</v>
      </c>
      <c r="M1402" s="22">
        <f t="shared" si="180"/>
        <v>2.5048240927616483E-2</v>
      </c>
      <c r="Q1402" s="55">
        <f t="shared" si="174"/>
        <v>8.6508901664386198E-2</v>
      </c>
      <c r="R1402" s="49">
        <f t="shared" si="175"/>
        <v>3.1736101022606089</v>
      </c>
      <c r="S1402" s="52">
        <f>IF(K1402=0,C1430,(1/$C$59)*LN(1+$C$59/$C$58/(RodR+ABS(Calculations!K1402-RodR))))</f>
        <v>2.725883107151841E-2</v>
      </c>
      <c r="T1402" s="53">
        <f t="shared" si="176"/>
        <v>2.7761022071312175E-2</v>
      </c>
      <c r="U1402" s="49">
        <f t="shared" si="177"/>
        <v>58.333333333333336</v>
      </c>
      <c r="V1402" s="49">
        <f t="shared" si="178"/>
        <v>1.0101994803367265</v>
      </c>
      <c r="W1402" s="49">
        <f t="shared" si="179"/>
        <v>1.0101994803367265</v>
      </c>
    </row>
    <row r="1403" spans="11:23">
      <c r="K1403" s="51">
        <v>140.1</v>
      </c>
      <c r="L1403" s="22">
        <f t="shared" si="173"/>
        <v>3.5188312338564356</v>
      </c>
      <c r="M1403" s="22">
        <f t="shared" si="180"/>
        <v>2.5012767773755495E-2</v>
      </c>
      <c r="Q1403" s="55">
        <f t="shared" si="174"/>
        <v>8.6447842924703866E-2</v>
      </c>
      <c r="R1403" s="49">
        <f t="shared" si="175"/>
        <v>3.1736101022606089</v>
      </c>
      <c r="S1403" s="52">
        <f>IF(K1403=0,C1431,(1/$C$59)*LN(1+$C$59/$C$58/(RodR+ABS(Calculations!K1403-RodR))))</f>
        <v>2.7239591550053927E-2</v>
      </c>
      <c r="T1403" s="53">
        <f t="shared" si="176"/>
        <v>2.774106789443543E-2</v>
      </c>
      <c r="U1403" s="49">
        <f t="shared" si="177"/>
        <v>58.375</v>
      </c>
      <c r="V1403" s="49">
        <f t="shared" si="178"/>
        <v>1.0101994803367265</v>
      </c>
      <c r="W1403" s="49">
        <f t="shared" si="179"/>
        <v>1.0101994803367265</v>
      </c>
    </row>
    <row r="1404" spans="11:23">
      <c r="K1404" s="51">
        <v>140.19999999999999</v>
      </c>
      <c r="L1404" s="22">
        <f t="shared" si="173"/>
        <v>3.5163493638576679</v>
      </c>
      <c r="M1404" s="22">
        <f t="shared" si="180"/>
        <v>2.4977369925415882E-2</v>
      </c>
      <c r="Q1404" s="55">
        <f t="shared" si="174"/>
        <v>8.6386870319439743E-2</v>
      </c>
      <c r="R1404" s="49">
        <f t="shared" si="175"/>
        <v>3.1736101022606089</v>
      </c>
      <c r="S1404" s="52">
        <f>IF(K1404=0,C1432,(1/$C$59)*LN(1+$C$59/$C$58/(RodR+ABS(Calculations!K1404-RodR))))</f>
        <v>2.722037916942132E-2</v>
      </c>
      <c r="T1404" s="53">
        <f t="shared" si="176"/>
        <v>2.7721142382904046E-2</v>
      </c>
      <c r="U1404" s="49">
        <f t="shared" si="177"/>
        <v>58.416666666666664</v>
      </c>
      <c r="V1404" s="49">
        <f t="shared" si="178"/>
        <v>1.0101994803367265</v>
      </c>
      <c r="W1404" s="49">
        <f t="shared" si="179"/>
        <v>1.0101994803367265</v>
      </c>
    </row>
    <row r="1405" spans="11:23">
      <c r="K1405" s="51">
        <v>140.30000000000001</v>
      </c>
      <c r="L1405" s="22">
        <f t="shared" si="173"/>
        <v>3.5138709925183598</v>
      </c>
      <c r="M1405" s="22">
        <f t="shared" si="180"/>
        <v>2.4942047169432158E-2</v>
      </c>
      <c r="Q1405" s="55">
        <f t="shared" si="174"/>
        <v>8.6325983666454456E-2</v>
      </c>
      <c r="R1405" s="49">
        <f t="shared" si="175"/>
        <v>3.1736101022606089</v>
      </c>
      <c r="S1405" s="52">
        <f>IF(K1405=0,C1433,(1/$C$59)*LN(1+$C$59/$C$58/(RodR+ABS(Calculations!K1405-RodR))))</f>
        <v>2.7201193872228725E-2</v>
      </c>
      <c r="T1405" s="53">
        <f t="shared" si="176"/>
        <v>2.7701245474992156E-2</v>
      </c>
      <c r="U1405" s="49">
        <f t="shared" si="177"/>
        <v>58.458333333333343</v>
      </c>
      <c r="V1405" s="49">
        <f t="shared" si="178"/>
        <v>1.0101994803367265</v>
      </c>
      <c r="W1405" s="49">
        <f t="shared" si="179"/>
        <v>1.0101994803367265</v>
      </c>
    </row>
    <row r="1406" spans="11:23">
      <c r="K1406" s="51">
        <v>140.4</v>
      </c>
      <c r="L1406" s="22">
        <f t="shared" si="173"/>
        <v>3.5113961124453077</v>
      </c>
      <c r="M1406" s="22">
        <f t="shared" si="180"/>
        <v>2.4906799293694881E-2</v>
      </c>
      <c r="Q1406" s="55">
        <f t="shared" si="174"/>
        <v>8.6265182784117683E-2</v>
      </c>
      <c r="R1406" s="49">
        <f t="shared" si="175"/>
        <v>3.1736101022606089</v>
      </c>
      <c r="S1406" s="52">
        <f>IF(K1406=0,C1434,(1/$C$59)*LN(1+$C$59/$C$58/(RodR+ABS(Calculations!K1406-RodR))))</f>
        <v>2.7182035601244693E-2</v>
      </c>
      <c r="T1406" s="53">
        <f t="shared" si="176"/>
        <v>2.7681377109150883E-2</v>
      </c>
      <c r="U1406" s="49">
        <f t="shared" si="177"/>
        <v>58.500000000000007</v>
      </c>
      <c r="V1406" s="49">
        <f t="shared" si="178"/>
        <v>1.0101994803367265</v>
      </c>
      <c r="W1406" s="49">
        <f t="shared" si="179"/>
        <v>1.0101994803367265</v>
      </c>
    </row>
    <row r="1407" spans="11:23">
      <c r="K1407" s="51">
        <v>140.5</v>
      </c>
      <c r="L1407" s="22">
        <f t="shared" si="173"/>
        <v>3.5089247162662751</v>
      </c>
      <c r="M1407" s="22">
        <f t="shared" si="180"/>
        <v>2.4871626086601317E-2</v>
      </c>
      <c r="Q1407" s="55">
        <f t="shared" si="174"/>
        <v>8.6204467491314177E-2</v>
      </c>
      <c r="R1407" s="49">
        <f t="shared" si="175"/>
        <v>3.1736101022606089</v>
      </c>
      <c r="S1407" s="52">
        <f>IF(K1407=0,C1435,(1/$C$59)*LN(1+$C$59/$C$58/(RodR+ABS(Calculations!K1407-RodR))))</f>
        <v>2.7162904299400065E-2</v>
      </c>
      <c r="T1407" s="53">
        <f t="shared" si="176"/>
        <v>2.7661537224008298E-2</v>
      </c>
      <c r="U1407" s="49">
        <f t="shared" si="177"/>
        <v>58.541666666666671</v>
      </c>
      <c r="V1407" s="49">
        <f t="shared" si="178"/>
        <v>1.0101994803367265</v>
      </c>
      <c r="W1407" s="49">
        <f t="shared" si="179"/>
        <v>1.0101994803367265</v>
      </c>
    </row>
    <row r="1408" spans="11:23">
      <c r="K1408" s="51">
        <v>140.6</v>
      </c>
      <c r="L1408" s="22">
        <f t="shared" si="173"/>
        <v>3.5064567966296538</v>
      </c>
      <c r="M1408" s="22">
        <f t="shared" si="180"/>
        <v>2.48365273374338E-2</v>
      </c>
      <c r="Q1408" s="55">
        <f t="shared" si="174"/>
        <v>8.6143837607435478E-2</v>
      </c>
      <c r="R1408" s="49">
        <f t="shared" si="175"/>
        <v>3.1736101022606089</v>
      </c>
      <c r="S1408" s="52">
        <f>IF(K1408=0,C1436,(1/$C$59)*LN(1+$C$59/$C$58/(RodR+ABS(Calculations!K1408-RodR))))</f>
        <v>2.7143799909785379E-2</v>
      </c>
      <c r="T1408" s="53">
        <f t="shared" si="176"/>
        <v>2.7641725758367656E-2</v>
      </c>
      <c r="U1408" s="49">
        <f t="shared" si="177"/>
        <v>58.583333333333336</v>
      </c>
      <c r="V1408" s="49">
        <f t="shared" si="178"/>
        <v>1.0101994803367265</v>
      </c>
      <c r="W1408" s="49">
        <f t="shared" si="179"/>
        <v>1.0101994803367265</v>
      </c>
    </row>
    <row r="1409" spans="11:23">
      <c r="K1409" s="51">
        <v>140.69999999999999</v>
      </c>
      <c r="L1409" s="22">
        <f t="shared" si="173"/>
        <v>3.5039923462046016</v>
      </c>
      <c r="M1409" s="22">
        <f t="shared" si="180"/>
        <v>2.4801502836085287E-2</v>
      </c>
      <c r="Q1409" s="55">
        <f t="shared" si="174"/>
        <v>8.6083292952383317E-2</v>
      </c>
      <c r="R1409" s="49">
        <f t="shared" si="175"/>
        <v>3.1736101022606089</v>
      </c>
      <c r="S1409" s="52">
        <f>IF(K1409=0,C1437,(1/$C$59)*LN(1+$C$59/$C$58/(RodR+ABS(Calculations!K1409-RodR))))</f>
        <v>2.712472237565192E-2</v>
      </c>
      <c r="T1409" s="53">
        <f t="shared" si="176"/>
        <v>2.762194265120756E-2</v>
      </c>
      <c r="U1409" s="49">
        <f t="shared" si="177"/>
        <v>58.625</v>
      </c>
      <c r="V1409" s="49">
        <f t="shared" si="178"/>
        <v>1.0101994803367265</v>
      </c>
      <c r="W1409" s="49">
        <f t="shared" si="179"/>
        <v>1.0101994803367265</v>
      </c>
    </row>
    <row r="1410" spans="11:23">
      <c r="K1410" s="51">
        <v>140.80000000000001</v>
      </c>
      <c r="L1410" s="22">
        <f t="shared" ref="L1410:L1473" si="181">IF(K1410&lt;RodR,EPRValue,Q1410*$C$43)</f>
        <v>3.5015313576807774</v>
      </c>
      <c r="M1410" s="22">
        <f t="shared" si="180"/>
        <v>2.4766552373399531E-2</v>
      </c>
      <c r="Q1410" s="55">
        <f t="shared" si="174"/>
        <v>8.6022833346563035E-2</v>
      </c>
      <c r="R1410" s="49">
        <f t="shared" si="175"/>
        <v>3.1736101022606089</v>
      </c>
      <c r="S1410" s="52">
        <f>IF(K1410=0,C1438,(1/$C$59)*LN(1+$C$59/$C$58/(RodR+ABS(Calculations!K1410-RodR))))</f>
        <v>2.7105671640409675E-2</v>
      </c>
      <c r="T1410" s="53">
        <f t="shared" si="176"/>
        <v>2.7602187841681749E-2</v>
      </c>
      <c r="U1410" s="49">
        <f t="shared" si="177"/>
        <v>58.666666666666671</v>
      </c>
      <c r="V1410" s="49">
        <f t="shared" si="178"/>
        <v>1.0101994803367265</v>
      </c>
      <c r="W1410" s="49">
        <f t="shared" si="179"/>
        <v>1.0101994803367265</v>
      </c>
    </row>
    <row r="1411" spans="11:23">
      <c r="K1411" s="51">
        <v>140.9</v>
      </c>
      <c r="L1411" s="22">
        <f t="shared" si="181"/>
        <v>3.4990738237684091</v>
      </c>
      <c r="M1411" s="22">
        <f t="shared" si="180"/>
        <v>2.4731675740766068E-2</v>
      </c>
      <c r="Q1411" s="55">
        <f t="shared" si="174"/>
        <v>8.596245861088532E-2</v>
      </c>
      <c r="R1411" s="49">
        <f t="shared" si="175"/>
        <v>3.1736101022606089</v>
      </c>
      <c r="S1411" s="52">
        <f>IF(K1411=0,C1439,(1/$C$59)*LN(1+$C$59/$C$58/(RodR+ABS(Calculations!K1411-RodR))))</f>
        <v>2.7086647647627856E-2</v>
      </c>
      <c r="T1411" s="53">
        <f t="shared" si="176"/>
        <v>2.758246126911728E-2</v>
      </c>
      <c r="U1411" s="49">
        <f t="shared" si="177"/>
        <v>58.708333333333336</v>
      </c>
      <c r="V1411" s="49">
        <f t="shared" si="178"/>
        <v>1.0101994803367265</v>
      </c>
      <c r="W1411" s="49">
        <f t="shared" si="179"/>
        <v>1.0101994803367265</v>
      </c>
    </row>
    <row r="1412" spans="11:23">
      <c r="K1412" s="51">
        <v>141</v>
      </c>
      <c r="L1412" s="22">
        <f t="shared" si="181"/>
        <v>3.4966197371982308</v>
      </c>
      <c r="M1412" s="22">
        <f t="shared" si="180"/>
        <v>2.4696872730355146E-2</v>
      </c>
      <c r="Q1412" s="55">
        <f t="shared" ref="Q1412:Q1475" si="182">R1412*IF($C$56&lt;$C$55,S1412,T1412)</f>
        <v>8.590216856676465E-2</v>
      </c>
      <c r="R1412" s="49">
        <f t="shared" ref="R1412:R1475" si="183">$C$70/$C$61*W1412</f>
        <v>3.1736101022606089</v>
      </c>
      <c r="S1412" s="52">
        <f>IF(K1412=0,C1440,(1/$C$59)*LN(1+$C$59/$C$58/(RodR+ABS(Calculations!K1412-RodR))))</f>
        <v>2.7067650341034422E-2</v>
      </c>
      <c r="T1412" s="53">
        <f t="shared" ref="T1412:T1475" si="184">IF((ABS(K1412))&lt;$C$55-$C$56,($C$53/2/PI()/$C$56*LN(($C$55-$C$56)*(ABS(K1412)+$C$56)/(ABS(K1412))/$C$55)+$C$60*LN($C$55*$C$54/($C$55-$C$56)/$C$53)),$C$60*LN((((ABS(K1412))+$C$56-$C$55)*$C$53+$C$55*$C$54)/($C$53*(ABS(K1412)))))</f>
        <v>2.7562762873014512E-2</v>
      </c>
      <c r="U1412" s="49">
        <f t="shared" ref="U1412:U1475" si="185">K1412/$C$56</f>
        <v>58.75</v>
      </c>
      <c r="V1412" s="49">
        <f t="shared" ref="V1412:V1475" si="186">IF(K1412="","",1/(1.0212-0.0178*LOG10($C$53+0.01)))</f>
        <v>1.0101994803367265</v>
      </c>
      <c r="W1412" s="49">
        <f t="shared" ref="W1412:W1475" si="187">MAX(1/(-(0.21682*LOG10(3.7*U1412)-0.293)*(EXP(-3.7*U1412)-1)+1),1)*MAX(1/(-(0.1921*LOG10(U1412+0.2)+0.072)*(EXP(-150*U1412)-1)+1),1)*V1412</f>
        <v>1.0101994803367265</v>
      </c>
    </row>
    <row r="1413" spans="11:23">
      <c r="K1413" s="51">
        <v>141.1</v>
      </c>
      <c r="L1413" s="22">
        <f t="shared" si="181"/>
        <v>3.4941690907212828</v>
      </c>
      <c r="M1413" s="22">
        <f t="shared" si="180"/>
        <v>2.4662143135152803E-2</v>
      </c>
      <c r="Q1413" s="55">
        <f t="shared" si="182"/>
        <v>8.5841963036114355E-2</v>
      </c>
      <c r="R1413" s="49">
        <f t="shared" si="183"/>
        <v>3.1736101022606089</v>
      </c>
      <c r="S1413" s="52">
        <f>IF(K1413=0,C1441,(1/$C$59)*LN(1+$C$59/$C$58/(RodR+ABS(Calculations!K1413-RodR))))</f>
        <v>2.7048679664514512E-2</v>
      </c>
      <c r="T1413" s="53">
        <f t="shared" si="184"/>
        <v>2.7543092593047311E-2</v>
      </c>
      <c r="U1413" s="49">
        <f t="shared" si="185"/>
        <v>58.791666666666664</v>
      </c>
      <c r="V1413" s="49">
        <f t="shared" si="186"/>
        <v>1.0101994803367265</v>
      </c>
      <c r="W1413" s="49">
        <f t="shared" si="187"/>
        <v>1.0101994803367265</v>
      </c>
    </row>
    <row r="1414" spans="11:23">
      <c r="K1414" s="51">
        <v>141.19999999999999</v>
      </c>
      <c r="L1414" s="22">
        <f t="shared" si="181"/>
        <v>3.491721877108946</v>
      </c>
      <c r="M1414" s="22">
        <f t="shared" si="180"/>
        <v>2.462748674872195E-2</v>
      </c>
      <c r="Q1414" s="55">
        <f t="shared" si="182"/>
        <v>8.5781841841347461E-2</v>
      </c>
      <c r="R1414" s="49">
        <f t="shared" si="183"/>
        <v>3.1736101022606089</v>
      </c>
      <c r="S1414" s="52">
        <f>IF(K1414=0,C1442,(1/$C$59)*LN(1+$C$59/$C$58/(RodR+ABS(Calculations!K1414-RodR))))</f>
        <v>2.7029735562110732E-2</v>
      </c>
      <c r="T1414" s="53">
        <f t="shared" si="184"/>
        <v>2.7523450369061026E-2</v>
      </c>
      <c r="U1414" s="49">
        <f t="shared" si="185"/>
        <v>58.833333333333329</v>
      </c>
      <c r="V1414" s="49">
        <f t="shared" si="186"/>
        <v>1.0101994803367265</v>
      </c>
      <c r="W1414" s="49">
        <f t="shared" si="187"/>
        <v>1.0101994803367265</v>
      </c>
    </row>
    <row r="1415" spans="11:23">
      <c r="K1415" s="51">
        <v>141.30000000000001</v>
      </c>
      <c r="L1415" s="22">
        <f t="shared" si="181"/>
        <v>3.4892780891528448</v>
      </c>
      <c r="M1415" s="22">
        <f t="shared" si="180"/>
        <v>2.4592903365515006E-2</v>
      </c>
      <c r="Q1415" s="55">
        <f t="shared" si="182"/>
        <v>8.5721804805374363E-2</v>
      </c>
      <c r="R1415" s="49">
        <f t="shared" si="183"/>
        <v>3.1736101022606089</v>
      </c>
      <c r="S1415" s="52">
        <f>IF(K1415=0,C1443,(1/$C$59)*LN(1+$C$59/$C$58/(RodR+ABS(Calculations!K1415-RodR))))</f>
        <v>2.7010817978022399E-2</v>
      </c>
      <c r="T1415" s="53">
        <f t="shared" si="184"/>
        <v>2.7503836141072012E-2</v>
      </c>
      <c r="U1415" s="49">
        <f t="shared" si="185"/>
        <v>58.875000000000007</v>
      </c>
      <c r="V1415" s="49">
        <f t="shared" si="186"/>
        <v>1.0101994803367265</v>
      </c>
      <c r="W1415" s="49">
        <f t="shared" si="187"/>
        <v>1.0101994803367265</v>
      </c>
    </row>
    <row r="1416" spans="11:23">
      <c r="K1416" s="51">
        <v>141.4</v>
      </c>
      <c r="L1416" s="22">
        <f t="shared" si="181"/>
        <v>3.4868377196647158</v>
      </c>
      <c r="M1416" s="22">
        <f t="shared" si="180"/>
        <v>2.4558392780591909E-2</v>
      </c>
      <c r="Q1416" s="55">
        <f t="shared" si="182"/>
        <v>8.5661851751599516E-2</v>
      </c>
      <c r="R1416" s="49">
        <f t="shared" si="183"/>
        <v>3.1736101022606089</v>
      </c>
      <c r="S1416" s="52">
        <f>IF(K1416=0,C1444,(1/$C$59)*LN(1+$C$59/$C$58/(RodR+ABS(Calculations!K1416-RodR))))</f>
        <v>2.6991926856604512E-2</v>
      </c>
      <c r="T1416" s="53">
        <f t="shared" si="184"/>
        <v>2.7484249849268085E-2</v>
      </c>
      <c r="U1416" s="49">
        <f t="shared" si="185"/>
        <v>58.916666666666671</v>
      </c>
      <c r="V1416" s="49">
        <f t="shared" si="186"/>
        <v>1.0101994803367265</v>
      </c>
      <c r="W1416" s="49">
        <f t="shared" si="187"/>
        <v>1.0101994803367265</v>
      </c>
    </row>
    <row r="1417" spans="11:23">
      <c r="K1417" s="51">
        <v>141.5</v>
      </c>
      <c r="L1417" s="22">
        <f t="shared" si="181"/>
        <v>3.4844007614765125</v>
      </c>
      <c r="M1417" s="22">
        <f t="shared" si="180"/>
        <v>2.4523954789762659E-2</v>
      </c>
      <c r="Q1417" s="55">
        <f t="shared" si="182"/>
        <v>8.5601982503924062E-2</v>
      </c>
      <c r="R1417" s="49">
        <f t="shared" si="183"/>
        <v>3.1736101022606089</v>
      </c>
      <c r="S1417" s="52">
        <f>IF(K1417=0,C1445,(1/$C$59)*LN(1+$C$59/$C$58/(RodR+ABS(Calculations!K1417-RodR))))</f>
        <v>2.6973062142368567E-2</v>
      </c>
      <c r="T1417" s="53">
        <f t="shared" si="184"/>
        <v>2.7464691434007586E-2</v>
      </c>
      <c r="U1417" s="49">
        <f t="shared" si="185"/>
        <v>58.958333333333336</v>
      </c>
      <c r="V1417" s="49">
        <f t="shared" si="186"/>
        <v>1.0101994803367265</v>
      </c>
      <c r="W1417" s="49">
        <f t="shared" si="187"/>
        <v>1.0101994803367265</v>
      </c>
    </row>
    <row r="1418" spans="11:23">
      <c r="K1418" s="51">
        <v>141.6</v>
      </c>
      <c r="L1418" s="22">
        <f t="shared" si="181"/>
        <v>3.4819672074400998</v>
      </c>
      <c r="M1418" s="22">
        <f t="shared" si="180"/>
        <v>2.4489589189554017E-2</v>
      </c>
      <c r="Q1418" s="55">
        <f t="shared" si="182"/>
        <v>8.5542196886738309E-2</v>
      </c>
      <c r="R1418" s="49">
        <f t="shared" si="183"/>
        <v>3.1736101022606089</v>
      </c>
      <c r="S1418" s="52">
        <f>IF(K1418=0,C1446,(1/$C$59)*LN(1+$C$59/$C$58/(RodR+ABS(Calculations!K1418-RodR))))</f>
        <v>2.6954223779980201E-2</v>
      </c>
      <c r="T1418" s="53">
        <f t="shared" si="184"/>
        <v>2.7445160835818484E-2</v>
      </c>
      <c r="U1418" s="49">
        <f t="shared" si="185"/>
        <v>59</v>
      </c>
      <c r="V1418" s="49">
        <f t="shared" si="186"/>
        <v>1.0101994803367265</v>
      </c>
      <c r="W1418" s="49">
        <f t="shared" si="187"/>
        <v>1.0101994803367265</v>
      </c>
    </row>
    <row r="1419" spans="11:23">
      <c r="K1419" s="51">
        <v>141.69999999999999</v>
      </c>
      <c r="L1419" s="22">
        <f t="shared" si="181"/>
        <v>3.4795370504273939</v>
      </c>
      <c r="M1419" s="22">
        <f t="shared" si="180"/>
        <v>2.4455295777207731E-2</v>
      </c>
      <c r="Q1419" s="55">
        <f t="shared" si="182"/>
        <v>8.5482494724925195E-2</v>
      </c>
      <c r="R1419" s="49">
        <f t="shared" si="183"/>
        <v>3.1736101022606089</v>
      </c>
      <c r="S1419" s="52">
        <f>IF(K1419=0,C1447,(1/$C$59)*LN(1+$C$59/$C$58/(RodR+ABS(Calculations!K1419-RodR))))</f>
        <v>2.6935411714260289E-2</v>
      </c>
      <c r="T1419" s="53">
        <f t="shared" si="184"/>
        <v>2.7425657995397007E-2</v>
      </c>
      <c r="U1419" s="49">
        <f t="shared" si="185"/>
        <v>59.041666666666664</v>
      </c>
      <c r="V1419" s="49">
        <f t="shared" si="186"/>
        <v>1.0101994803367265</v>
      </c>
      <c r="W1419" s="49">
        <f t="shared" si="187"/>
        <v>1.0101994803367265</v>
      </c>
    </row>
    <row r="1420" spans="11:23">
      <c r="K1420" s="51">
        <v>141.80000000000001</v>
      </c>
      <c r="L1420" s="22">
        <f t="shared" si="181"/>
        <v>3.4771102833300658</v>
      </c>
      <c r="M1420" s="22">
        <f t="shared" si="180"/>
        <v>2.4421074350711613E-2</v>
      </c>
      <c r="Q1420" s="55">
        <f t="shared" si="182"/>
        <v>8.5422875843852927E-2</v>
      </c>
      <c r="R1420" s="49">
        <f t="shared" si="183"/>
        <v>3.1736101022606089</v>
      </c>
      <c r="S1420" s="52">
        <f>IF(K1420=0,C1448,(1/$C$59)*LN(1+$C$59/$C$58/(RodR+ABS(Calculations!K1420-RodR))))</f>
        <v>2.691662589018259E-2</v>
      </c>
      <c r="T1420" s="53">
        <f t="shared" si="184"/>
        <v>2.7406182853608539E-2</v>
      </c>
      <c r="U1420" s="49">
        <f t="shared" si="185"/>
        <v>59.083333333333343</v>
      </c>
      <c r="V1420" s="49">
        <f t="shared" si="186"/>
        <v>1.0101994803367265</v>
      </c>
      <c r="W1420" s="49">
        <f t="shared" si="187"/>
        <v>1.0101994803367265</v>
      </c>
    </row>
    <row r="1421" spans="11:23">
      <c r="K1421" s="51">
        <v>141.9</v>
      </c>
      <c r="L1421" s="22">
        <f t="shared" si="181"/>
        <v>3.4746868990597717</v>
      </c>
      <c r="M1421" s="22">
        <f t="shared" ref="M1421:M1484" si="188">L1411-L1421</f>
        <v>2.4386924708637459E-2</v>
      </c>
      <c r="Q1421" s="55">
        <f t="shared" si="182"/>
        <v>8.5363340069380733E-2</v>
      </c>
      <c r="R1421" s="49">
        <f t="shared" si="183"/>
        <v>3.1736101022606089</v>
      </c>
      <c r="S1421" s="52">
        <f>IF(K1421=0,C1449,(1/$C$59)*LN(1+$C$59/$C$58/(RodR+ABS(Calculations!K1421-RodR))))</f>
        <v>2.6897866252875605E-2</v>
      </c>
      <c r="T1421" s="53">
        <f t="shared" si="184"/>
        <v>2.7386735351486016E-2</v>
      </c>
      <c r="U1421" s="49">
        <f t="shared" si="185"/>
        <v>59.125000000000007</v>
      </c>
      <c r="V1421" s="49">
        <f t="shared" si="186"/>
        <v>1.0101994803367265</v>
      </c>
      <c r="W1421" s="49">
        <f t="shared" si="187"/>
        <v>1.0101994803367265</v>
      </c>
    </row>
    <row r="1422" spans="11:23">
      <c r="K1422" s="51">
        <v>142</v>
      </c>
      <c r="L1422" s="22">
        <f t="shared" si="181"/>
        <v>3.472266890547826</v>
      </c>
      <c r="M1422" s="22">
        <f t="shared" si="188"/>
        <v>2.4352846650404825E-2</v>
      </c>
      <c r="Q1422" s="55">
        <f t="shared" si="182"/>
        <v>8.5303887227850775E-2</v>
      </c>
      <c r="R1422" s="49">
        <f t="shared" si="183"/>
        <v>3.1736101022606089</v>
      </c>
      <c r="S1422" s="52">
        <f>IF(K1422=0,C1450,(1/$C$59)*LN(1+$C$59/$C$58/(RodR+ABS(Calculations!K1422-RodR))))</f>
        <v>2.6879132747619997E-2</v>
      </c>
      <c r="T1422" s="53">
        <f t="shared" si="184"/>
        <v>2.7367315430229921E-2</v>
      </c>
      <c r="U1422" s="49">
        <f t="shared" si="185"/>
        <v>59.166666666666671</v>
      </c>
      <c r="V1422" s="49">
        <f t="shared" si="186"/>
        <v>1.0101994803367265</v>
      </c>
      <c r="W1422" s="49">
        <f t="shared" si="187"/>
        <v>1.0101994803367265</v>
      </c>
    </row>
    <row r="1423" spans="11:23">
      <c r="K1423" s="51">
        <v>142.1</v>
      </c>
      <c r="L1423" s="22">
        <f t="shared" si="181"/>
        <v>3.4698502507451985</v>
      </c>
      <c r="M1423" s="22">
        <f t="shared" si="188"/>
        <v>2.4318839976084305E-2</v>
      </c>
      <c r="Q1423" s="55">
        <f t="shared" si="182"/>
        <v>8.5244517146088092E-2</v>
      </c>
      <c r="R1423" s="49">
        <f t="shared" si="183"/>
        <v>3.1736101022606089</v>
      </c>
      <c r="S1423" s="52">
        <f>IF(K1423=0,C1451,(1/$C$59)*LN(1+$C$59/$C$58/(RodR+ABS(Calculations!K1423-RodR))))</f>
        <v>2.6860425319848578E-2</v>
      </c>
      <c r="T1423" s="53">
        <f t="shared" si="184"/>
        <v>2.7347923031207158E-2</v>
      </c>
      <c r="U1423" s="49">
        <f t="shared" si="185"/>
        <v>59.208333333333336</v>
      </c>
      <c r="V1423" s="49">
        <f t="shared" si="186"/>
        <v>1.0101994803367265</v>
      </c>
      <c r="W1423" s="49">
        <f t="shared" si="187"/>
        <v>1.0101994803367265</v>
      </c>
    </row>
    <row r="1424" spans="11:23">
      <c r="K1424" s="51">
        <v>142.19999999999999</v>
      </c>
      <c r="L1424" s="22">
        <f t="shared" si="181"/>
        <v>3.4674369726225192</v>
      </c>
      <c r="M1424" s="22">
        <f t="shared" si="188"/>
        <v>2.4284904486426839E-2</v>
      </c>
      <c r="Q1424" s="55">
        <f t="shared" si="182"/>
        <v>8.5185229651400726E-2</v>
      </c>
      <c r="R1424" s="49">
        <f t="shared" si="183"/>
        <v>3.1736101022606089</v>
      </c>
      <c r="S1424" s="52">
        <f>IF(K1424=0,C1452,(1/$C$59)*LN(1+$C$59/$C$58/(RodR+ABS(Calculations!K1424-RodR))))</f>
        <v>2.6841743915146363E-2</v>
      </c>
      <c r="T1424" s="53">
        <f t="shared" si="184"/>
        <v>2.7328558095950788E-2</v>
      </c>
      <c r="U1424" s="49">
        <f t="shared" si="185"/>
        <v>59.25</v>
      </c>
      <c r="V1424" s="49">
        <f t="shared" si="186"/>
        <v>1.0101994803367265</v>
      </c>
      <c r="W1424" s="49">
        <f t="shared" si="187"/>
        <v>1.0101994803367265</v>
      </c>
    </row>
    <row r="1425" spans="11:23">
      <c r="K1425" s="51">
        <v>142.30000000000001</v>
      </c>
      <c r="L1425" s="22">
        <f t="shared" si="181"/>
        <v>3.4650270491699793</v>
      </c>
      <c r="M1425" s="22">
        <f t="shared" si="188"/>
        <v>2.4251039982865485E-2</v>
      </c>
      <c r="Q1425" s="55">
        <f t="shared" si="182"/>
        <v>8.512602457157728E-2</v>
      </c>
      <c r="R1425" s="49">
        <f t="shared" si="183"/>
        <v>3.1736101022606089</v>
      </c>
      <c r="S1425" s="52">
        <f>IF(K1425=0,C1453,(1/$C$59)*LN(1+$C$59/$C$58/(RodR+ABS(Calculations!K1425-RodR))))</f>
        <v>2.6823088479249788E-2</v>
      </c>
      <c r="T1425" s="53">
        <f t="shared" si="184"/>
        <v>2.73092205661596E-2</v>
      </c>
      <c r="U1425" s="49">
        <f t="shared" si="185"/>
        <v>59.291666666666671</v>
      </c>
      <c r="V1425" s="49">
        <f t="shared" si="186"/>
        <v>1.0101994803367265</v>
      </c>
      <c r="W1425" s="49">
        <f t="shared" si="187"/>
        <v>1.0101994803367265</v>
      </c>
    </row>
    <row r="1426" spans="11:23">
      <c r="K1426" s="51">
        <v>142.4</v>
      </c>
      <c r="L1426" s="22">
        <f t="shared" si="181"/>
        <v>3.4626204733972008</v>
      </c>
      <c r="M1426" s="22">
        <f t="shared" si="188"/>
        <v>2.421724626751498E-2</v>
      </c>
      <c r="Q1426" s="55">
        <f t="shared" si="182"/>
        <v>8.5066901734883696E-2</v>
      </c>
      <c r="R1426" s="49">
        <f t="shared" si="183"/>
        <v>3.1736101022606089</v>
      </c>
      <c r="S1426" s="52">
        <f>IF(K1426=0,C1454,(1/$C$59)*LN(1+$C$59/$C$58/(RodR+ABS(Calculations!K1426-RodR))))</f>
        <v>2.6804458958045695E-2</v>
      </c>
      <c r="T1426" s="53">
        <f t="shared" si="184"/>
        <v>2.7289910383696495E-2</v>
      </c>
      <c r="U1426" s="49">
        <f t="shared" si="185"/>
        <v>59.333333333333336</v>
      </c>
      <c r="V1426" s="49">
        <f t="shared" si="186"/>
        <v>1.0101994803367265</v>
      </c>
      <c r="W1426" s="49">
        <f t="shared" si="187"/>
        <v>1.0101994803367265</v>
      </c>
    </row>
    <row r="1427" spans="11:23">
      <c r="K1427" s="51">
        <v>142.5</v>
      </c>
      <c r="L1427" s="22">
        <f t="shared" si="181"/>
        <v>3.4602172383332341</v>
      </c>
      <c r="M1427" s="22">
        <f t="shared" si="188"/>
        <v>2.4183523143278318E-2</v>
      </c>
      <c r="Q1427" s="55">
        <f t="shared" si="182"/>
        <v>8.5007860970063256E-2</v>
      </c>
      <c r="R1427" s="49">
        <f t="shared" si="183"/>
        <v>3.1736101022606089</v>
      </c>
      <c r="S1427" s="52">
        <f>IF(K1427=0,C1455,(1/$C$59)*LN(1+$C$59/$C$58/(RodR+ABS(Calculations!K1427-RodR))))</f>
        <v>2.678585529757134E-2</v>
      </c>
      <c r="T1427" s="53">
        <f t="shared" si="184"/>
        <v>2.7270627490590057E-2</v>
      </c>
      <c r="U1427" s="49">
        <f t="shared" si="185"/>
        <v>59.375</v>
      </c>
      <c r="V1427" s="49">
        <f t="shared" si="186"/>
        <v>1.0101994803367265</v>
      </c>
      <c r="W1427" s="49">
        <f t="shared" si="187"/>
        <v>1.0101994803367265</v>
      </c>
    </row>
    <row r="1428" spans="11:23">
      <c r="K1428" s="51">
        <v>142.6</v>
      </c>
      <c r="L1428" s="22">
        <f t="shared" si="181"/>
        <v>3.457817337026464</v>
      </c>
      <c r="M1428" s="22">
        <f t="shared" si="188"/>
        <v>2.414987041363581E-2</v>
      </c>
      <c r="Q1428" s="55">
        <f t="shared" si="182"/>
        <v>8.4948902106334212E-2</v>
      </c>
      <c r="R1428" s="49">
        <f t="shared" si="183"/>
        <v>3.1736101022606089</v>
      </c>
      <c r="S1428" s="52">
        <f>IF(K1428=0,C1456,(1/$C$59)*LN(1+$C$59/$C$58/(RodR+ABS(Calculations!K1428-RodR))))</f>
        <v>2.6767277444013637E-2</v>
      </c>
      <c r="T1428" s="53">
        <f t="shared" si="184"/>
        <v>2.7251371829030729E-2</v>
      </c>
      <c r="U1428" s="49">
        <f t="shared" si="185"/>
        <v>59.416666666666664</v>
      </c>
      <c r="V1428" s="49">
        <f t="shared" si="186"/>
        <v>1.0101994803367265</v>
      </c>
      <c r="W1428" s="49">
        <f t="shared" si="187"/>
        <v>1.0101994803367265</v>
      </c>
    </row>
    <row r="1429" spans="11:23">
      <c r="K1429" s="51">
        <v>142.69999999999999</v>
      </c>
      <c r="L1429" s="22">
        <f t="shared" si="181"/>
        <v>3.455420762544577</v>
      </c>
      <c r="M1429" s="22">
        <f t="shared" si="188"/>
        <v>2.4116287882816945E-2</v>
      </c>
      <c r="Q1429" s="55">
        <f t="shared" si="182"/>
        <v>8.4890024973389003E-2</v>
      </c>
      <c r="R1429" s="49">
        <f t="shared" si="183"/>
        <v>3.1736101022606089</v>
      </c>
      <c r="S1429" s="52">
        <f>IF(K1429=0,C1457,(1/$C$59)*LN(1+$C$59/$C$58/(RodR+ABS(Calculations!K1429-RodR))))</f>
        <v>2.674872534370892E-2</v>
      </c>
      <c r="T1429" s="53">
        <f t="shared" si="184"/>
        <v>2.7232143341373936E-2</v>
      </c>
      <c r="U1429" s="49">
        <f t="shared" si="185"/>
        <v>59.458333333333329</v>
      </c>
      <c r="V1429" s="49">
        <f t="shared" si="186"/>
        <v>1.0101994803367265</v>
      </c>
      <c r="W1429" s="49">
        <f t="shared" si="187"/>
        <v>1.0101994803367265</v>
      </c>
    </row>
    <row r="1430" spans="11:23">
      <c r="K1430" s="51">
        <v>142.80000000000001</v>
      </c>
      <c r="L1430" s="22">
        <f t="shared" si="181"/>
        <v>3.4530275079744284</v>
      </c>
      <c r="M1430" s="22">
        <f t="shared" si="188"/>
        <v>2.4082775355637409E-2</v>
      </c>
      <c r="Q1430" s="55">
        <f t="shared" si="182"/>
        <v>8.4831229401390998E-2</v>
      </c>
      <c r="R1430" s="49">
        <f t="shared" si="183"/>
        <v>3.1736101022606089</v>
      </c>
      <c r="S1430" s="52">
        <f>IF(K1430=0,C1458,(1/$C$59)*LN(1+$C$59/$C$58/(RodR+ABS(Calculations!K1430-RodR))))</f>
        <v>2.6730198943141905E-2</v>
      </c>
      <c r="T1430" s="53">
        <f t="shared" si="184"/>
        <v>2.7212941970136927E-2</v>
      </c>
      <c r="U1430" s="49">
        <f t="shared" si="185"/>
        <v>59.500000000000007</v>
      </c>
      <c r="V1430" s="49">
        <f t="shared" si="186"/>
        <v>1.0101994803367265</v>
      </c>
      <c r="W1430" s="49">
        <f t="shared" si="187"/>
        <v>1.0101994803367265</v>
      </c>
    </row>
    <row r="1431" spans="11:23">
      <c r="K1431" s="51">
        <v>142.9</v>
      </c>
      <c r="L1431" s="22">
        <f t="shared" si="181"/>
        <v>3.450637566422011</v>
      </c>
      <c r="M1431" s="22">
        <f t="shared" si="188"/>
        <v>2.4049332637760656E-2</v>
      </c>
      <c r="Q1431" s="55">
        <f t="shared" si="182"/>
        <v>8.4772515220973718E-2</v>
      </c>
      <c r="R1431" s="49">
        <f t="shared" si="183"/>
        <v>3.1736101022606089</v>
      </c>
      <c r="S1431" s="52">
        <f>IF(K1431=0,C1459,(1/$C$59)*LN(1+$C$59/$C$58/(RodR+ABS(Calculations!K1431-RodR))))</f>
        <v>2.6711698188945459E-2</v>
      </c>
      <c r="T1431" s="53">
        <f t="shared" si="184"/>
        <v>2.7193767657998982E-2</v>
      </c>
      <c r="U1431" s="49">
        <f t="shared" si="185"/>
        <v>59.541666666666671</v>
      </c>
      <c r="V1431" s="49">
        <f t="shared" si="186"/>
        <v>1.0101994803367265</v>
      </c>
      <c r="W1431" s="49">
        <f t="shared" si="187"/>
        <v>1.0101994803367265</v>
      </c>
    </row>
    <row r="1432" spans="11:23">
      <c r="K1432" s="51">
        <v>143</v>
      </c>
      <c r="L1432" s="22">
        <f t="shared" si="181"/>
        <v>3.4482509310124918</v>
      </c>
      <c r="M1432" s="22">
        <f t="shared" si="188"/>
        <v>2.4015959535334197E-2</v>
      </c>
      <c r="Q1432" s="55">
        <f t="shared" si="182"/>
        <v>8.4713882263241752E-2</v>
      </c>
      <c r="R1432" s="49">
        <f t="shared" si="183"/>
        <v>3.1736101022606089</v>
      </c>
      <c r="S1432" s="52">
        <f>IF(K1432=0,C1460,(1/$C$59)*LN(1+$C$59/$C$58/(RodR+ABS(Calculations!K1432-RodR))))</f>
        <v>2.6693223027900878E-2</v>
      </c>
      <c r="T1432" s="53">
        <f t="shared" si="184"/>
        <v>2.717462034780074E-2</v>
      </c>
      <c r="U1432" s="49">
        <f t="shared" si="185"/>
        <v>59.583333333333336</v>
      </c>
      <c r="V1432" s="49">
        <f t="shared" si="186"/>
        <v>1.0101994803367265</v>
      </c>
      <c r="W1432" s="49">
        <f t="shared" si="187"/>
        <v>1.0101994803367265</v>
      </c>
    </row>
    <row r="1433" spans="11:23">
      <c r="K1433" s="51">
        <v>143.1</v>
      </c>
      <c r="L1433" s="22">
        <f t="shared" si="181"/>
        <v>3.4458675948898758</v>
      </c>
      <c r="M1433" s="22">
        <f t="shared" si="188"/>
        <v>2.3982655855322665E-2</v>
      </c>
      <c r="Q1433" s="55">
        <f t="shared" si="182"/>
        <v>8.4655330359762457E-2</v>
      </c>
      <c r="R1433" s="49">
        <f t="shared" si="183"/>
        <v>3.1736101022606089</v>
      </c>
      <c r="S1433" s="52">
        <f>IF(K1433=0,C1461,(1/$C$59)*LN(1+$C$59/$C$58/(RodR+ABS(Calculations!K1433-RodR))))</f>
        <v>2.6674773406935283E-2</v>
      </c>
      <c r="T1433" s="53">
        <f t="shared" si="184"/>
        <v>2.7155499982543952E-2</v>
      </c>
      <c r="U1433" s="49">
        <f t="shared" si="185"/>
        <v>59.625</v>
      </c>
      <c r="V1433" s="49">
        <f t="shared" si="186"/>
        <v>1.0101994803367265</v>
      </c>
      <c r="W1433" s="49">
        <f t="shared" si="187"/>
        <v>1.0101994803367265</v>
      </c>
    </row>
    <row r="1434" spans="11:23">
      <c r="K1434" s="51">
        <v>143.19999999999999</v>
      </c>
      <c r="L1434" s="22">
        <f t="shared" si="181"/>
        <v>3.4434875512172809</v>
      </c>
      <c r="M1434" s="22">
        <f t="shared" si="188"/>
        <v>2.3949421405238258E-2</v>
      </c>
      <c r="Q1434" s="55">
        <f t="shared" si="182"/>
        <v>8.4596859342572772E-2</v>
      </c>
      <c r="R1434" s="49">
        <f t="shared" si="183"/>
        <v>3.1736101022606089</v>
      </c>
      <c r="S1434" s="52">
        <f>IF(K1434=0,C1462,(1/$C$59)*LN(1+$C$59/$C$58/(RodR+ABS(Calculations!K1434-RodR))))</f>
        <v>2.6656349273123752E-2</v>
      </c>
      <c r="T1434" s="53">
        <f t="shared" si="184"/>
        <v>2.7136406505390349E-2</v>
      </c>
      <c r="U1434" s="49">
        <f t="shared" si="185"/>
        <v>59.666666666666664</v>
      </c>
      <c r="V1434" s="49">
        <f t="shared" si="186"/>
        <v>1.0101994803367265</v>
      </c>
      <c r="W1434" s="49">
        <f t="shared" si="187"/>
        <v>1.0101994803367265</v>
      </c>
    </row>
    <row r="1435" spans="11:23">
      <c r="K1435" s="51">
        <v>143.30000000000001</v>
      </c>
      <c r="L1435" s="22">
        <f t="shared" si="181"/>
        <v>3.4411107931766014</v>
      </c>
      <c r="M1435" s="22">
        <f t="shared" si="188"/>
        <v>2.3916255993377877E-2</v>
      </c>
      <c r="Q1435" s="55">
        <f t="shared" si="182"/>
        <v>8.4538469044170908E-2</v>
      </c>
      <c r="R1435" s="49">
        <f t="shared" si="183"/>
        <v>3.1736101022606089</v>
      </c>
      <c r="S1435" s="52">
        <f>IF(K1435=0,C1463,(1/$C$59)*LN(1+$C$59/$C$58/(RodR+ABS(Calculations!K1435-RodR))))</f>
        <v>2.6637950573686703E-2</v>
      </c>
      <c r="T1435" s="53">
        <f t="shared" si="184"/>
        <v>2.7117339859661846E-2</v>
      </c>
      <c r="U1435" s="49">
        <f t="shared" si="185"/>
        <v>59.708333333333343</v>
      </c>
      <c r="V1435" s="49">
        <f t="shared" si="186"/>
        <v>1.0101994803367265</v>
      </c>
      <c r="W1435" s="49">
        <f t="shared" si="187"/>
        <v>1.0101994803367265</v>
      </c>
    </row>
    <row r="1436" spans="11:23">
      <c r="K1436" s="51">
        <v>143.4</v>
      </c>
      <c r="L1436" s="22">
        <f t="shared" si="181"/>
        <v>3.4387373139685766</v>
      </c>
      <c r="M1436" s="22">
        <f t="shared" si="188"/>
        <v>2.3883159428624179E-2</v>
      </c>
      <c r="Q1436" s="55">
        <f t="shared" si="182"/>
        <v>8.4480159297518037E-2</v>
      </c>
      <c r="R1436" s="49">
        <f t="shared" si="183"/>
        <v>3.1736101022606089</v>
      </c>
      <c r="S1436" s="52">
        <f>IF(K1436=0,C1464,(1/$C$59)*LN(1+$C$59/$C$58/(RodR+ABS(Calculations!K1436-RodR))))</f>
        <v>2.6619577255990453E-2</v>
      </c>
      <c r="T1436" s="53">
        <f t="shared" si="184"/>
        <v>2.7098299988838961E-2</v>
      </c>
      <c r="U1436" s="49">
        <f t="shared" si="185"/>
        <v>59.750000000000007</v>
      </c>
      <c r="V1436" s="49">
        <f t="shared" si="186"/>
        <v>1.0101994803367265</v>
      </c>
      <c r="W1436" s="49">
        <f t="shared" si="187"/>
        <v>1.0101994803367265</v>
      </c>
    </row>
    <row r="1437" spans="11:23">
      <c r="K1437" s="51">
        <v>143.5</v>
      </c>
      <c r="L1437" s="22">
        <f t="shared" si="181"/>
        <v>3.436367106812694</v>
      </c>
      <c r="M1437" s="22">
        <f t="shared" si="188"/>
        <v>2.3850131520540163E-2</v>
      </c>
      <c r="Q1437" s="55">
        <f t="shared" si="182"/>
        <v>8.4421929936035922E-2</v>
      </c>
      <c r="R1437" s="49">
        <f t="shared" si="183"/>
        <v>3.1736101022606089</v>
      </c>
      <c r="S1437" s="52">
        <f>IF(K1437=0,C1465,(1/$C$59)*LN(1+$C$59/$C$58/(RodR+ABS(Calculations!K1437-RodR))))</f>
        <v>2.660122926754643E-2</v>
      </c>
      <c r="T1437" s="53">
        <f t="shared" si="184"/>
        <v>2.707928683656171E-2</v>
      </c>
      <c r="U1437" s="49">
        <f t="shared" si="185"/>
        <v>59.791666666666671</v>
      </c>
      <c r="V1437" s="49">
        <f t="shared" si="186"/>
        <v>1.0101994803367265</v>
      </c>
      <c r="W1437" s="49">
        <f t="shared" si="187"/>
        <v>1.0101994803367265</v>
      </c>
    </row>
    <row r="1438" spans="11:23">
      <c r="K1438" s="51">
        <v>143.6</v>
      </c>
      <c r="L1438" s="22">
        <f t="shared" si="181"/>
        <v>3.4340001649470904</v>
      </c>
      <c r="M1438" s="22">
        <f t="shared" si="188"/>
        <v>2.3817172079373616E-2</v>
      </c>
      <c r="Q1438" s="55">
        <f t="shared" si="182"/>
        <v>8.4363780793604515E-2</v>
      </c>
      <c r="R1438" s="49">
        <f t="shared" si="183"/>
        <v>3.1736101022606089</v>
      </c>
      <c r="S1438" s="52">
        <f>IF(K1438=0,C1466,(1/$C$59)*LN(1+$C$59/$C$58/(RodR+ABS(Calculations!K1438-RodR))))</f>
        <v>2.6582906556010442E-2</v>
      </c>
      <c r="T1438" s="53">
        <f t="shared" si="184"/>
        <v>2.706030034662734E-2</v>
      </c>
      <c r="U1438" s="49">
        <f t="shared" si="185"/>
        <v>59.833333333333336</v>
      </c>
      <c r="V1438" s="49">
        <f t="shared" si="186"/>
        <v>1.0101994803367265</v>
      </c>
      <c r="W1438" s="49">
        <f t="shared" si="187"/>
        <v>1.0101994803367265</v>
      </c>
    </row>
    <row r="1439" spans="11:23">
      <c r="K1439" s="51">
        <v>143.69999999999999</v>
      </c>
      <c r="L1439" s="22">
        <f t="shared" si="181"/>
        <v>3.4316364816285851</v>
      </c>
      <c r="M1439" s="22">
        <f t="shared" si="188"/>
        <v>2.3784280915991829E-2</v>
      </c>
      <c r="Q1439" s="55">
        <f t="shared" si="182"/>
        <v>8.4305711704562719E-2</v>
      </c>
      <c r="R1439" s="49">
        <f t="shared" si="183"/>
        <v>3.1736101022606089</v>
      </c>
      <c r="S1439" s="52">
        <f>IF(K1439=0,C1467,(1/$C$59)*LN(1+$C$59/$C$58/(RodR+ABS(Calculations!K1439-RodR))))</f>
        <v>2.6564609069182926E-2</v>
      </c>
      <c r="T1439" s="53">
        <f t="shared" si="184"/>
        <v>2.7041340462990979E-2</v>
      </c>
      <c r="U1439" s="49">
        <f t="shared" si="185"/>
        <v>59.875</v>
      </c>
      <c r="V1439" s="49">
        <f t="shared" si="186"/>
        <v>1.0101994803367265</v>
      </c>
      <c r="W1439" s="49">
        <f t="shared" si="187"/>
        <v>1.0101994803367265</v>
      </c>
    </row>
    <row r="1440" spans="11:23">
      <c r="K1440" s="51">
        <v>143.80000000000001</v>
      </c>
      <c r="L1440" s="22">
        <f t="shared" si="181"/>
        <v>3.429276050132485</v>
      </c>
      <c r="M1440" s="22">
        <f t="shared" si="188"/>
        <v>2.3751457841943324E-2</v>
      </c>
      <c r="Q1440" s="55">
        <f t="shared" si="182"/>
        <v>8.4247722503703618E-2</v>
      </c>
      <c r="R1440" s="49">
        <f t="shared" si="183"/>
        <v>3.1736101022606089</v>
      </c>
      <c r="S1440" s="52">
        <f>IF(K1440=0,C1468,(1/$C$59)*LN(1+$C$59/$C$58/(RodR+ABS(Calculations!K1440-RodR))))</f>
        <v>2.6546336755007408E-2</v>
      </c>
      <c r="T1440" s="53">
        <f t="shared" si="184"/>
        <v>2.7022407129764753E-2</v>
      </c>
      <c r="U1440" s="49">
        <f t="shared" si="185"/>
        <v>59.916666666666671</v>
      </c>
      <c r="V1440" s="49">
        <f t="shared" si="186"/>
        <v>1.0101994803367265</v>
      </c>
      <c r="W1440" s="49">
        <f t="shared" si="187"/>
        <v>1.0101994803367265</v>
      </c>
    </row>
    <row r="1441" spans="11:23">
      <c r="K1441" s="51">
        <v>143.9</v>
      </c>
      <c r="L1441" s="22">
        <f t="shared" si="181"/>
        <v>3.4269188637526837</v>
      </c>
      <c r="M1441" s="22">
        <f t="shared" si="188"/>
        <v>2.3718702669327296E-2</v>
      </c>
      <c r="Q1441" s="55">
        <f t="shared" si="182"/>
        <v>8.4189813026276927E-2</v>
      </c>
      <c r="R1441" s="49">
        <f t="shared" si="183"/>
        <v>3.1736101022606089</v>
      </c>
      <c r="S1441" s="52">
        <f>IF(K1441=0,C1469,(1/$C$59)*LN(1+$C$59/$C$58/(RodR+ABS(Calculations!K1441-RodR))))</f>
        <v>2.6528089561571315E-2</v>
      </c>
      <c r="T1441" s="53">
        <f t="shared" si="184"/>
        <v>2.7003500291217071E-2</v>
      </c>
      <c r="U1441" s="49">
        <f t="shared" si="185"/>
        <v>59.958333333333336</v>
      </c>
      <c r="V1441" s="49">
        <f t="shared" si="186"/>
        <v>1.0101994803367265</v>
      </c>
      <c r="W1441" s="49">
        <f t="shared" si="187"/>
        <v>1.0101994803367265</v>
      </c>
    </row>
    <row r="1442" spans="11:23">
      <c r="K1442" s="51">
        <v>144</v>
      </c>
      <c r="L1442" s="22">
        <f t="shared" si="181"/>
        <v>3.4245649158013949</v>
      </c>
      <c r="M1442" s="22">
        <f t="shared" si="188"/>
        <v>2.3686015211096922E-2</v>
      </c>
      <c r="Q1442" s="55">
        <f t="shared" si="182"/>
        <v>8.4131983107982464E-2</v>
      </c>
      <c r="R1442" s="49">
        <f t="shared" si="183"/>
        <v>3.1736101022606089</v>
      </c>
      <c r="S1442" s="52">
        <f>IF(K1442=0,C1470,(1/$C$59)*LN(1+$C$59/$C$58/(RodR+ABS(Calculations!K1442-RodR))))</f>
        <v>2.6509867437103891E-2</v>
      </c>
      <c r="T1442" s="53">
        <f t="shared" si="184"/>
        <v>2.6984619891772421E-2</v>
      </c>
      <c r="U1442" s="49">
        <f t="shared" si="185"/>
        <v>60</v>
      </c>
      <c r="V1442" s="49">
        <f t="shared" si="186"/>
        <v>1.0101994803367265</v>
      </c>
      <c r="W1442" s="49">
        <f t="shared" si="187"/>
        <v>1.0101994803367265</v>
      </c>
    </row>
    <row r="1443" spans="11:23">
      <c r="K1443" s="51">
        <v>144.1</v>
      </c>
      <c r="L1443" s="22">
        <f t="shared" si="181"/>
        <v>3.4222141996092246</v>
      </c>
      <c r="M1443" s="22">
        <f t="shared" si="188"/>
        <v>2.3653395280651246E-2</v>
      </c>
      <c r="Q1443" s="55">
        <f t="shared" si="182"/>
        <v>8.4074232584971847E-2</v>
      </c>
      <c r="R1443" s="49">
        <f t="shared" si="183"/>
        <v>3.1736101022606089</v>
      </c>
      <c r="S1443" s="52">
        <f>IF(K1443=0,C1471,(1/$C$59)*LN(1+$C$59/$C$58/(RodR+ABS(Calculations!K1443-RodR))))</f>
        <v>2.6491670329976749E-2</v>
      </c>
      <c r="T1443" s="53">
        <f t="shared" si="184"/>
        <v>2.6965765876010635E-2</v>
      </c>
      <c r="U1443" s="49">
        <f t="shared" si="185"/>
        <v>60.041666666666664</v>
      </c>
      <c r="V1443" s="49">
        <f t="shared" si="186"/>
        <v>1.0101994803367265</v>
      </c>
      <c r="W1443" s="49">
        <f t="shared" si="187"/>
        <v>1.0101994803367265</v>
      </c>
    </row>
    <row r="1444" spans="11:23">
      <c r="K1444" s="51">
        <v>144.19999999999999</v>
      </c>
      <c r="L1444" s="22">
        <f t="shared" si="181"/>
        <v>3.4198667085251699</v>
      </c>
      <c r="M1444" s="22">
        <f t="shared" si="188"/>
        <v>2.3620842692110955E-2</v>
      </c>
      <c r="Q1444" s="55">
        <f t="shared" si="182"/>
        <v>8.4016561293848546E-2</v>
      </c>
      <c r="R1444" s="49">
        <f t="shared" si="183"/>
        <v>3.1736101022606089</v>
      </c>
      <c r="S1444" s="52">
        <f>IF(K1444=0,C1472,(1/$C$59)*LN(1+$C$59/$C$58/(RodR+ABS(Calculations!K1444-RodR))))</f>
        <v>2.6473498188703874E-2</v>
      </c>
      <c r="T1444" s="53">
        <f t="shared" si="184"/>
        <v>2.6946938188666038E-2</v>
      </c>
      <c r="U1444" s="49">
        <f t="shared" si="185"/>
        <v>60.083333333333329</v>
      </c>
      <c r="V1444" s="49">
        <f t="shared" si="186"/>
        <v>1.0101994803367265</v>
      </c>
      <c r="W1444" s="49">
        <f t="shared" si="187"/>
        <v>1.0101994803367265</v>
      </c>
    </row>
    <row r="1445" spans="11:23">
      <c r="K1445" s="51">
        <v>144.30000000000001</v>
      </c>
      <c r="L1445" s="22">
        <f t="shared" si="181"/>
        <v>3.4175224359163545</v>
      </c>
      <c r="M1445" s="22">
        <f t="shared" si="188"/>
        <v>2.3588357260246884E-2</v>
      </c>
      <c r="Q1445" s="55">
        <f t="shared" si="182"/>
        <v>8.3958969071661338E-2</v>
      </c>
      <c r="R1445" s="49">
        <f t="shared" si="183"/>
        <v>3.1736101022606089</v>
      </c>
      <c r="S1445" s="52">
        <f>IF(K1445=0,C1473,(1/$C$59)*LN(1+$C$59/$C$58/(RodR+ABS(Calculations!K1445-RodR))))</f>
        <v>2.6455350961939569E-2</v>
      </c>
      <c r="T1445" s="53">
        <f t="shared" si="184"/>
        <v>2.6928136774627163E-2</v>
      </c>
      <c r="U1445" s="49">
        <f t="shared" si="185"/>
        <v>60.125000000000007</v>
      </c>
      <c r="V1445" s="49">
        <f t="shared" si="186"/>
        <v>1.0101994803367265</v>
      </c>
      <c r="W1445" s="49">
        <f t="shared" si="187"/>
        <v>1.0101994803367265</v>
      </c>
    </row>
    <row r="1446" spans="11:23">
      <c r="K1446" s="51">
        <v>144.4</v>
      </c>
      <c r="L1446" s="22">
        <f t="shared" si="181"/>
        <v>3.4151813751681281</v>
      </c>
      <c r="M1446" s="22">
        <f t="shared" si="188"/>
        <v>2.3555938800448484E-2</v>
      </c>
      <c r="Q1446" s="55">
        <f t="shared" si="182"/>
        <v>8.3901455755906754E-2</v>
      </c>
      <c r="R1446" s="49">
        <f t="shared" si="183"/>
        <v>3.1736101022606089</v>
      </c>
      <c r="S1446" s="52">
        <f>IF(K1446=0,C1474,(1/$C$59)*LN(1+$C$59/$C$58/(RodR+ABS(Calculations!K1446-RodR))))</f>
        <v>2.6437228598479228E-2</v>
      </c>
      <c r="T1446" s="53">
        <f t="shared" si="184"/>
        <v>2.690936157893721E-2</v>
      </c>
      <c r="U1446" s="49">
        <f t="shared" si="185"/>
        <v>60.166666666666671</v>
      </c>
      <c r="V1446" s="49">
        <f t="shared" si="186"/>
        <v>1.0101994803367265</v>
      </c>
      <c r="W1446" s="49">
        <f t="shared" si="187"/>
        <v>1.0101994803367265</v>
      </c>
    </row>
    <row r="1447" spans="11:23">
      <c r="K1447" s="51">
        <v>144.5</v>
      </c>
      <c r="L1447" s="22">
        <f t="shared" si="181"/>
        <v>3.4128435196839404</v>
      </c>
      <c r="M1447" s="22">
        <f t="shared" si="188"/>
        <v>2.3523587128753576E-2</v>
      </c>
      <c r="Q1447" s="55">
        <f t="shared" si="182"/>
        <v>8.384402118452601E-2</v>
      </c>
      <c r="R1447" s="49">
        <f t="shared" si="183"/>
        <v>3.1736101022606089</v>
      </c>
      <c r="S1447" s="52">
        <f>IF(K1447=0,C1475,(1/$C$59)*LN(1+$C$59/$C$58/(RodR+ABS(Calculations!K1447-RodR))))</f>
        <v>2.6419131047258352E-2</v>
      </c>
      <c r="T1447" s="53">
        <f t="shared" si="184"/>
        <v>2.6890612546790892E-2</v>
      </c>
      <c r="U1447" s="49">
        <f t="shared" si="185"/>
        <v>60.208333333333336</v>
      </c>
      <c r="V1447" s="49">
        <f t="shared" si="186"/>
        <v>1.0101994803367265</v>
      </c>
      <c r="W1447" s="49">
        <f t="shared" si="187"/>
        <v>1.0101994803367265</v>
      </c>
    </row>
    <row r="1448" spans="11:23">
      <c r="K1448" s="51">
        <v>144.6</v>
      </c>
      <c r="L1448" s="22">
        <f t="shared" si="181"/>
        <v>3.4105088628853357</v>
      </c>
      <c r="M1448" s="22">
        <f t="shared" si="188"/>
        <v>2.3491302061754649E-2</v>
      </c>
      <c r="Q1448" s="55">
        <f t="shared" si="182"/>
        <v>8.3786665195904844E-2</v>
      </c>
      <c r="R1448" s="49">
        <f t="shared" si="183"/>
        <v>3.1736101022606089</v>
      </c>
      <c r="S1448" s="52">
        <f>IF(K1448=0,C1476,(1/$C$59)*LN(1+$C$59/$C$58/(RodR+ABS(Calculations!K1448-RodR))))</f>
        <v>2.6401058257352526E-2</v>
      </c>
      <c r="T1448" s="53">
        <f t="shared" si="184"/>
        <v>2.6871889623536659E-2</v>
      </c>
      <c r="U1448" s="49">
        <f t="shared" si="185"/>
        <v>60.25</v>
      </c>
      <c r="V1448" s="49">
        <f t="shared" si="186"/>
        <v>1.0101994803367265</v>
      </c>
      <c r="W1448" s="49">
        <f t="shared" si="187"/>
        <v>1.0101994803367265</v>
      </c>
    </row>
    <row r="1449" spans="11:23">
      <c r="K1449" s="51">
        <v>144.69999999999999</v>
      </c>
      <c r="L1449" s="22">
        <f t="shared" si="181"/>
        <v>3.4081773982117589</v>
      </c>
      <c r="M1449" s="22">
        <f t="shared" si="188"/>
        <v>2.3459083416826232E-2</v>
      </c>
      <c r="Q1449" s="55">
        <f t="shared" si="182"/>
        <v>8.3729387628868765E-2</v>
      </c>
      <c r="R1449" s="49">
        <f t="shared" si="183"/>
        <v>3.1736101022606089</v>
      </c>
      <c r="S1449" s="52">
        <f>IF(K1449=0,C1477,(1/$C$59)*LN(1+$C$59/$C$58/(RodR+ABS(Calculations!K1449-RodR))))</f>
        <v>2.6383010177975893E-2</v>
      </c>
      <c r="T1449" s="53">
        <f t="shared" si="184"/>
        <v>2.6853192754674897E-2</v>
      </c>
      <c r="U1449" s="49">
        <f t="shared" si="185"/>
        <v>60.291666666666664</v>
      </c>
      <c r="V1449" s="49">
        <f t="shared" si="186"/>
        <v>1.0101994803367265</v>
      </c>
      <c r="W1449" s="49">
        <f t="shared" si="187"/>
        <v>1.0101994803367265</v>
      </c>
    </row>
    <row r="1450" spans="11:23">
      <c r="K1450" s="51">
        <v>144.80000000000001</v>
      </c>
      <c r="L1450" s="22">
        <f t="shared" si="181"/>
        <v>3.4058491191206883</v>
      </c>
      <c r="M1450" s="22">
        <f t="shared" si="188"/>
        <v>2.3426931011796714E-2</v>
      </c>
      <c r="Q1450" s="55">
        <f t="shared" si="182"/>
        <v>8.3672188322686303E-2</v>
      </c>
      <c r="R1450" s="49">
        <f t="shared" si="183"/>
        <v>3.1736101022606089</v>
      </c>
      <c r="S1450" s="52">
        <f>IF(K1450=0,C1478,(1/$C$59)*LN(1+$C$59/$C$58/(RodR+ABS(Calculations!K1450-RodR))))</f>
        <v>2.6364986758482204E-2</v>
      </c>
      <c r="T1450" s="53">
        <f t="shared" si="184"/>
        <v>2.6834521885857686E-2</v>
      </c>
      <c r="U1450" s="49">
        <f t="shared" si="185"/>
        <v>60.333333333333343</v>
      </c>
      <c r="V1450" s="49">
        <f t="shared" si="186"/>
        <v>1.0101994803367265</v>
      </c>
      <c r="W1450" s="49">
        <f t="shared" si="187"/>
        <v>1.0101994803367265</v>
      </c>
    </row>
    <row r="1451" spans="11:23">
      <c r="K1451" s="51">
        <v>144.9</v>
      </c>
      <c r="L1451" s="22">
        <f t="shared" si="181"/>
        <v>3.403524019087405</v>
      </c>
      <c r="M1451" s="22">
        <f t="shared" si="188"/>
        <v>2.3394844665278747E-2</v>
      </c>
      <c r="Q1451" s="55">
        <f t="shared" si="182"/>
        <v>8.3615067117063374E-2</v>
      </c>
      <c r="R1451" s="49">
        <f t="shared" si="183"/>
        <v>3.1736101022606089</v>
      </c>
      <c r="S1451" s="52">
        <f>IF(K1451=0,C1479,(1/$C$59)*LN(1+$C$59/$C$58/(RodR+ABS(Calculations!K1451-RodR))))</f>
        <v>2.6346987948363012E-2</v>
      </c>
      <c r="T1451" s="53">
        <f t="shared" si="184"/>
        <v>2.6815876962888112E-2</v>
      </c>
      <c r="U1451" s="49">
        <f t="shared" si="185"/>
        <v>60.375000000000007</v>
      </c>
      <c r="V1451" s="49">
        <f t="shared" si="186"/>
        <v>1.0101994803367265</v>
      </c>
      <c r="W1451" s="49">
        <f t="shared" si="187"/>
        <v>1.0101994803367265</v>
      </c>
    </row>
    <row r="1452" spans="11:23">
      <c r="K1452" s="51">
        <v>145</v>
      </c>
      <c r="L1452" s="22">
        <f t="shared" si="181"/>
        <v>3.4012020916049917</v>
      </c>
      <c r="M1452" s="22">
        <f t="shared" si="188"/>
        <v>2.3362824196403231E-2</v>
      </c>
      <c r="Q1452" s="55">
        <f t="shared" si="182"/>
        <v>8.3558023852143212E-2</v>
      </c>
      <c r="R1452" s="49">
        <f t="shared" si="183"/>
        <v>3.1736101022606089</v>
      </c>
      <c r="S1452" s="52">
        <f>IF(K1452=0,C1480,(1/$C$59)*LN(1+$C$59/$C$58/(RodR+ABS(Calculations!K1452-RodR))))</f>
        <v>2.6329013697247688E-2</v>
      </c>
      <c r="T1452" s="53">
        <f t="shared" si="184"/>
        <v>2.6797257931719373E-2</v>
      </c>
      <c r="U1452" s="49">
        <f t="shared" si="185"/>
        <v>60.416666666666671</v>
      </c>
      <c r="V1452" s="49">
        <f t="shared" si="186"/>
        <v>1.0101994803367265</v>
      </c>
      <c r="W1452" s="49">
        <f t="shared" si="187"/>
        <v>1.0101994803367265</v>
      </c>
    </row>
    <row r="1453" spans="11:23">
      <c r="K1453" s="51">
        <v>145.1</v>
      </c>
      <c r="L1453" s="22">
        <f t="shared" si="181"/>
        <v>3.3988833301843386</v>
      </c>
      <c r="M1453" s="22">
        <f t="shared" si="188"/>
        <v>2.3330869424885936E-2</v>
      </c>
      <c r="Q1453" s="55">
        <f t="shared" si="182"/>
        <v>8.3501058368506534E-2</v>
      </c>
      <c r="R1453" s="49">
        <f t="shared" si="183"/>
        <v>3.1736101022606089</v>
      </c>
      <c r="S1453" s="52">
        <f>IF(K1453=0,C1481,(1/$C$59)*LN(1+$C$59/$C$58/(RodR+ABS(Calculations!K1453-RodR))))</f>
        <v>2.6311063954903444E-2</v>
      </c>
      <c r="T1453" s="53">
        <f t="shared" si="184"/>
        <v>2.6778664738455197E-2</v>
      </c>
      <c r="U1453" s="49">
        <f t="shared" si="185"/>
        <v>60.458333333333336</v>
      </c>
      <c r="V1453" s="49">
        <f t="shared" si="186"/>
        <v>1.0101994803367265</v>
      </c>
      <c r="W1453" s="49">
        <f t="shared" si="187"/>
        <v>1.0101994803367265</v>
      </c>
    </row>
    <row r="1454" spans="11:23">
      <c r="K1454" s="51">
        <v>145.19999999999999</v>
      </c>
      <c r="L1454" s="22">
        <f t="shared" si="181"/>
        <v>3.3965677283539759</v>
      </c>
      <c r="M1454" s="22">
        <f t="shared" si="188"/>
        <v>2.3298980171194028E-2</v>
      </c>
      <c r="Q1454" s="55">
        <f t="shared" si="182"/>
        <v>8.3444170507167431E-2</v>
      </c>
      <c r="R1454" s="49">
        <f t="shared" si="183"/>
        <v>3.1736101022606089</v>
      </c>
      <c r="S1454" s="52">
        <f>IF(K1454=0,C1482,(1/$C$59)*LN(1+$C$59/$C$58/(RodR+ABS(Calculations!K1454-RodR))))</f>
        <v>2.6293138671234038E-2</v>
      </c>
      <c r="T1454" s="53">
        <f t="shared" si="184"/>
        <v>2.6760097329348951E-2</v>
      </c>
      <c r="U1454" s="49">
        <f t="shared" si="185"/>
        <v>60.5</v>
      </c>
      <c r="V1454" s="49">
        <f t="shared" si="186"/>
        <v>1.0101994803367265</v>
      </c>
      <c r="W1454" s="49">
        <f t="shared" si="187"/>
        <v>1.0101994803367265</v>
      </c>
    </row>
    <row r="1455" spans="11:23">
      <c r="K1455" s="51">
        <v>145.30000000000001</v>
      </c>
      <c r="L1455" s="22">
        <f t="shared" si="181"/>
        <v>3.3942552796600385</v>
      </c>
      <c r="M1455" s="22">
        <f t="shared" si="188"/>
        <v>2.3267156256316035E-2</v>
      </c>
      <c r="Q1455" s="55">
        <f t="shared" si="182"/>
        <v>8.338736010957247E-2</v>
      </c>
      <c r="R1455" s="49">
        <f t="shared" si="183"/>
        <v>3.1736101022606089</v>
      </c>
      <c r="S1455" s="52">
        <f>IF(K1455=0,C1483,(1/$C$59)*LN(1+$C$59/$C$58/(RodR+ABS(Calculations!K1455-RodR))))</f>
        <v>2.6275237796279521E-2</v>
      </c>
      <c r="T1455" s="53">
        <f t="shared" si="184"/>
        <v>2.6741555650802034E-2</v>
      </c>
      <c r="U1455" s="49">
        <f t="shared" si="185"/>
        <v>60.541666666666671</v>
      </c>
      <c r="V1455" s="49">
        <f t="shared" si="186"/>
        <v>1.0101994803367265</v>
      </c>
      <c r="W1455" s="49">
        <f t="shared" si="187"/>
        <v>1.0101994803367265</v>
      </c>
    </row>
    <row r="1456" spans="11:23">
      <c r="K1456" s="51">
        <v>145.4</v>
      </c>
      <c r="L1456" s="22">
        <f t="shared" si="181"/>
        <v>3.3919459776663068</v>
      </c>
      <c r="M1456" s="22">
        <f t="shared" si="188"/>
        <v>2.3235397501821353E-2</v>
      </c>
      <c r="Q1456" s="55">
        <f t="shared" si="182"/>
        <v>8.3330627017601744E-2</v>
      </c>
      <c r="R1456" s="49">
        <f t="shared" si="183"/>
        <v>3.1736101022606089</v>
      </c>
      <c r="S1456" s="52">
        <f>IF(K1456=0,C1484,(1/$C$59)*LN(1+$C$59/$C$58/(RodR+ABS(Calculations!K1456-RodR))))</f>
        <v>2.6257361280216534E-2</v>
      </c>
      <c r="T1456" s="53">
        <f t="shared" si="184"/>
        <v>2.6723039649365014E-2</v>
      </c>
      <c r="U1456" s="49">
        <f t="shared" si="185"/>
        <v>60.583333333333336</v>
      </c>
      <c r="V1456" s="49">
        <f t="shared" si="186"/>
        <v>1.0101994803367265</v>
      </c>
      <c r="W1456" s="49">
        <f t="shared" si="187"/>
        <v>1.0101994803367265</v>
      </c>
    </row>
    <row r="1457" spans="11:23">
      <c r="K1457" s="51">
        <v>145.5</v>
      </c>
      <c r="L1457" s="22">
        <f t="shared" si="181"/>
        <v>3.3896398159539363</v>
      </c>
      <c r="M1457" s="22">
        <f t="shared" si="188"/>
        <v>2.3203703730004133E-2</v>
      </c>
      <c r="Q1457" s="55">
        <f t="shared" si="182"/>
        <v>8.32739710735622E-2</v>
      </c>
      <c r="R1457" s="49">
        <f t="shared" si="183"/>
        <v>3.1736101022606089</v>
      </c>
      <c r="S1457" s="52">
        <f>IF(K1457=0,C1485,(1/$C$59)*LN(1+$C$59/$C$58/(RodR+ABS(Calculations!K1457-RodR))))</f>
        <v>2.6239509073356218E-2</v>
      </c>
      <c r="T1457" s="53">
        <f t="shared" si="184"/>
        <v>2.6704549271736475E-2</v>
      </c>
      <c r="U1457" s="49">
        <f t="shared" si="185"/>
        <v>60.625</v>
      </c>
      <c r="V1457" s="49">
        <f t="shared" si="186"/>
        <v>1.0101994803367265</v>
      </c>
      <c r="W1457" s="49">
        <f t="shared" si="187"/>
        <v>1.0101994803367265</v>
      </c>
    </row>
    <row r="1458" spans="11:23">
      <c r="K1458" s="51">
        <v>145.6</v>
      </c>
      <c r="L1458" s="22">
        <f t="shared" si="181"/>
        <v>3.3873367881216976</v>
      </c>
      <c r="M1458" s="22">
        <f t="shared" si="188"/>
        <v>2.317207476363814E-2</v>
      </c>
      <c r="Q1458" s="55">
        <f t="shared" si="182"/>
        <v>8.3217392120193537E-2</v>
      </c>
      <c r="R1458" s="49">
        <f t="shared" si="183"/>
        <v>3.1736101022606089</v>
      </c>
      <c r="S1458" s="52">
        <f>IF(K1458=0,C1486,(1/$C$59)*LN(1+$C$59/$C$58/(RodR+ABS(Calculations!K1458-RodR))))</f>
        <v>2.622168112614608E-2</v>
      </c>
      <c r="T1458" s="53">
        <f t="shared" si="184"/>
        <v>2.6686084464762342E-2</v>
      </c>
      <c r="U1458" s="49">
        <f t="shared" si="185"/>
        <v>60.666666666666664</v>
      </c>
      <c r="V1458" s="49">
        <f t="shared" si="186"/>
        <v>1.0101994803367265</v>
      </c>
      <c r="W1458" s="49">
        <f t="shared" si="187"/>
        <v>1.0101994803367265</v>
      </c>
    </row>
    <row r="1459" spans="11:23">
      <c r="K1459" s="51">
        <v>145.69999999999999</v>
      </c>
      <c r="L1459" s="22">
        <f t="shared" si="181"/>
        <v>3.385036887785605</v>
      </c>
      <c r="M1459" s="22">
        <f t="shared" si="188"/>
        <v>2.3140510426153948E-2</v>
      </c>
      <c r="Q1459" s="55">
        <f t="shared" si="182"/>
        <v>8.3160890000659057E-2</v>
      </c>
      <c r="R1459" s="49">
        <f t="shared" si="183"/>
        <v>3.1736101022606089</v>
      </c>
      <c r="S1459" s="52">
        <f>IF(K1459=0,C1487,(1/$C$59)*LN(1+$C$59/$C$58/(RodR+ABS(Calculations!K1459-RodR))))</f>
        <v>2.6203877389167102E-2</v>
      </c>
      <c r="T1459" s="53">
        <f t="shared" si="184"/>
        <v>2.6667645175434743E-2</v>
      </c>
      <c r="U1459" s="49">
        <f t="shared" si="185"/>
        <v>60.708333333333329</v>
      </c>
      <c r="V1459" s="49">
        <f t="shared" si="186"/>
        <v>1.0101994803367265</v>
      </c>
      <c r="W1459" s="49">
        <f t="shared" si="187"/>
        <v>1.0101994803367265</v>
      </c>
    </row>
    <row r="1460" spans="11:23">
      <c r="K1460" s="51">
        <v>145.80000000000001</v>
      </c>
      <c r="L1460" s="22">
        <f t="shared" si="181"/>
        <v>3.3827401085790569</v>
      </c>
      <c r="M1460" s="22">
        <f t="shared" si="188"/>
        <v>2.3109010541631392E-2</v>
      </c>
      <c r="Q1460" s="55">
        <f t="shared" si="182"/>
        <v>8.3104464558549182E-2</v>
      </c>
      <c r="R1460" s="49">
        <f t="shared" si="183"/>
        <v>3.1736101022606089</v>
      </c>
      <c r="S1460" s="52">
        <f>IF(K1460=0,C1488,(1/$C$59)*LN(1+$C$59/$C$58/(RodR+ABS(Calculations!K1460-RodR))))</f>
        <v>2.6186097813134843E-2</v>
      </c>
      <c r="T1460" s="53">
        <f t="shared" si="184"/>
        <v>2.6649231350893341E-2</v>
      </c>
      <c r="U1460" s="49">
        <f t="shared" si="185"/>
        <v>60.750000000000007</v>
      </c>
      <c r="V1460" s="49">
        <f t="shared" si="186"/>
        <v>1.0101994803367265</v>
      </c>
      <c r="W1460" s="49">
        <f t="shared" si="187"/>
        <v>1.0101994803367265</v>
      </c>
    </row>
    <row r="1461" spans="11:23">
      <c r="K1461" s="51">
        <v>145.9</v>
      </c>
      <c r="L1461" s="22">
        <f t="shared" si="181"/>
        <v>3.3804464441527657</v>
      </c>
      <c r="M1461" s="22">
        <f t="shared" si="188"/>
        <v>2.3077574934639244E-2</v>
      </c>
      <c r="Q1461" s="55">
        <f t="shared" si="182"/>
        <v>8.3048115637879658E-2</v>
      </c>
      <c r="R1461" s="49">
        <f t="shared" si="183"/>
        <v>3.1736101022606089</v>
      </c>
      <c r="S1461" s="52">
        <f>IF(K1461=0,C1489,(1/$C$59)*LN(1+$C$59/$C$58/(RodR+ABS(Calculations!K1461-RodR))))</f>
        <v>2.61683423488989E-2</v>
      </c>
      <c r="T1461" s="53">
        <f t="shared" si="184"/>
        <v>2.6630842938423098E-2</v>
      </c>
      <c r="U1461" s="49">
        <f t="shared" si="185"/>
        <v>60.791666666666671</v>
      </c>
      <c r="V1461" s="49">
        <f t="shared" si="186"/>
        <v>1.0101994803367265</v>
      </c>
      <c r="W1461" s="49">
        <f t="shared" si="187"/>
        <v>1.0101994803367265</v>
      </c>
    </row>
    <row r="1462" spans="11:23">
      <c r="K1462" s="51">
        <v>146</v>
      </c>
      <c r="L1462" s="22">
        <f t="shared" si="181"/>
        <v>3.3781558881745295</v>
      </c>
      <c r="M1462" s="22">
        <f t="shared" si="188"/>
        <v>2.3046203430462153E-2</v>
      </c>
      <c r="Q1462" s="55">
        <f t="shared" si="182"/>
        <v>8.2991843083086006E-2</v>
      </c>
      <c r="R1462" s="49">
        <f t="shared" si="183"/>
        <v>3.1736101022606089</v>
      </c>
      <c r="S1462" s="52">
        <f>IF(K1462=0,C1490,(1/$C$59)*LN(1+$C$59/$C$58/(RodR+ABS(Calculations!K1462-RodR))))</f>
        <v>2.6150610947441116E-2</v>
      </c>
      <c r="T1462" s="53">
        <f t="shared" si="184"/>
        <v>2.6612479885454451E-2</v>
      </c>
      <c r="U1462" s="49">
        <f t="shared" si="185"/>
        <v>60.833333333333336</v>
      </c>
      <c r="V1462" s="49">
        <f t="shared" si="186"/>
        <v>1.0101994803367265</v>
      </c>
      <c r="W1462" s="49">
        <f t="shared" si="187"/>
        <v>1.0101994803367265</v>
      </c>
    </row>
    <row r="1463" spans="11:23">
      <c r="K1463" s="51">
        <v>146.1</v>
      </c>
      <c r="L1463" s="22">
        <f t="shared" si="181"/>
        <v>3.3758684343294658</v>
      </c>
      <c r="M1463" s="22">
        <f t="shared" si="188"/>
        <v>2.3014895854872819E-2</v>
      </c>
      <c r="Q1463" s="55">
        <f t="shared" si="182"/>
        <v>8.2935646739029215E-2</v>
      </c>
      <c r="R1463" s="49">
        <f t="shared" si="183"/>
        <v>3.1736101022606089</v>
      </c>
      <c r="S1463" s="52">
        <f>IF(K1463=0,C1491,(1/$C$59)*LN(1+$C$59/$C$58/(RodR+ABS(Calculations!K1463-RodR))))</f>
        <v>2.6132903559877421E-2</v>
      </c>
      <c r="T1463" s="53">
        <f t="shared" si="184"/>
        <v>2.6594142139562443E-2</v>
      </c>
      <c r="U1463" s="49">
        <f t="shared" si="185"/>
        <v>60.875</v>
      </c>
      <c r="V1463" s="49">
        <f t="shared" si="186"/>
        <v>1.0101994803367265</v>
      </c>
      <c r="W1463" s="49">
        <f t="shared" si="187"/>
        <v>1.0101994803367265</v>
      </c>
    </row>
    <row r="1464" spans="11:23">
      <c r="K1464" s="51">
        <v>146.19999999999999</v>
      </c>
      <c r="L1464" s="22">
        <f t="shared" si="181"/>
        <v>3.3735840763196432</v>
      </c>
      <c r="M1464" s="22">
        <f t="shared" si="188"/>
        <v>2.2983652034332724E-2</v>
      </c>
      <c r="Q1464" s="55">
        <f t="shared" si="182"/>
        <v>8.2879526450986729E-2</v>
      </c>
      <c r="R1464" s="49">
        <f t="shared" si="183"/>
        <v>3.1736101022606089</v>
      </c>
      <c r="S1464" s="52">
        <f>IF(K1464=0,C1492,(1/$C$59)*LN(1+$C$59/$C$58/(RodR+ABS(Calculations!K1464-RodR))))</f>
        <v>2.6115220137454952E-2</v>
      </c>
      <c r="T1464" s="53">
        <f t="shared" si="184"/>
        <v>2.6575829648467351E-2</v>
      </c>
      <c r="U1464" s="49">
        <f t="shared" si="185"/>
        <v>60.916666666666664</v>
      </c>
      <c r="V1464" s="49">
        <f t="shared" si="186"/>
        <v>1.0101994803367265</v>
      </c>
      <c r="W1464" s="49">
        <f t="shared" si="187"/>
        <v>1.0101994803367265</v>
      </c>
    </row>
    <row r="1465" spans="11:23">
      <c r="K1465" s="51">
        <v>146.30000000000001</v>
      </c>
      <c r="L1465" s="22">
        <f t="shared" si="181"/>
        <v>3.3713028078642218</v>
      </c>
      <c r="M1465" s="22">
        <f t="shared" si="188"/>
        <v>2.295247179581672E-2</v>
      </c>
      <c r="Q1465" s="55">
        <f t="shared" si="182"/>
        <v>8.2823482064655868E-2</v>
      </c>
      <c r="R1465" s="49">
        <f t="shared" si="183"/>
        <v>3.1736101022606089</v>
      </c>
      <c r="S1465" s="52">
        <f>IF(K1465=0,C1493,(1/$C$59)*LN(1+$C$59/$C$58/(RodR+ABS(Calculations!K1465-RodR))))</f>
        <v>2.6097560631553163E-2</v>
      </c>
      <c r="T1465" s="53">
        <f t="shared" si="184"/>
        <v>2.6557542360032237E-2</v>
      </c>
      <c r="U1465" s="49">
        <f t="shared" si="185"/>
        <v>60.958333333333343</v>
      </c>
      <c r="V1465" s="49">
        <f t="shared" si="186"/>
        <v>1.0101994803367265</v>
      </c>
      <c r="W1465" s="49">
        <f t="shared" si="187"/>
        <v>1.0101994803367265</v>
      </c>
    </row>
    <row r="1466" spans="11:23">
      <c r="K1466" s="51">
        <v>146.4</v>
      </c>
      <c r="L1466" s="22">
        <f t="shared" si="181"/>
        <v>3.3690246226993494</v>
      </c>
      <c r="M1466" s="22">
        <f t="shared" si="188"/>
        <v>2.2921354966957352E-2</v>
      </c>
      <c r="Q1466" s="55">
        <f t="shared" si="182"/>
        <v>8.2767513426151296E-2</v>
      </c>
      <c r="R1466" s="49">
        <f t="shared" si="183"/>
        <v>3.1736101022606089</v>
      </c>
      <c r="S1466" s="52">
        <f>IF(K1466=0,C1494,(1/$C$59)*LN(1+$C$59/$C$58/(RodR+ABS(Calculations!K1466-RodR))))</f>
        <v>2.6079924993682994E-2</v>
      </c>
      <c r="T1466" s="53">
        <f t="shared" si="184"/>
        <v>2.6539280222264709E-2</v>
      </c>
      <c r="U1466" s="49">
        <f t="shared" si="185"/>
        <v>61.000000000000007</v>
      </c>
      <c r="V1466" s="49">
        <f t="shared" si="186"/>
        <v>1.0101994803367265</v>
      </c>
      <c r="W1466" s="49">
        <f t="shared" si="187"/>
        <v>1.0101994803367265</v>
      </c>
    </row>
    <row r="1467" spans="11:23">
      <c r="K1467" s="51">
        <v>146.5</v>
      </c>
      <c r="L1467" s="22">
        <f t="shared" si="181"/>
        <v>3.366749514578133</v>
      </c>
      <c r="M1467" s="22">
        <f t="shared" si="188"/>
        <v>2.2890301375803279E-2</v>
      </c>
      <c r="Q1467" s="55">
        <f t="shared" si="182"/>
        <v>8.2711620382004344E-2</v>
      </c>
      <c r="R1467" s="49">
        <f t="shared" si="183"/>
        <v>3.1736101022606089</v>
      </c>
      <c r="S1467" s="52">
        <f>IF(K1467=0,C1495,(1/$C$59)*LN(1+$C$59/$C$58/(RodR+ABS(Calculations!K1467-RodR))))</f>
        <v>2.6062313175486695E-2</v>
      </c>
      <c r="T1467" s="53">
        <f t="shared" si="184"/>
        <v>2.6521043183313997E-2</v>
      </c>
      <c r="U1467" s="49">
        <f t="shared" si="185"/>
        <v>61.041666666666671</v>
      </c>
      <c r="V1467" s="49">
        <f t="shared" si="186"/>
        <v>1.0101994803367265</v>
      </c>
      <c r="W1467" s="49">
        <f t="shared" si="187"/>
        <v>1.0101994803367265</v>
      </c>
    </row>
    <row r="1468" spans="11:23">
      <c r="K1468" s="51">
        <v>146.6</v>
      </c>
      <c r="L1468" s="22">
        <f t="shared" si="181"/>
        <v>3.3644774772704356</v>
      </c>
      <c r="M1468" s="22">
        <f t="shared" si="188"/>
        <v>2.2859310851262027E-2</v>
      </c>
      <c r="Q1468" s="55">
        <f t="shared" si="182"/>
        <v>8.2655802779157947E-2</v>
      </c>
      <c r="R1468" s="49">
        <f t="shared" si="183"/>
        <v>3.1736101022606089</v>
      </c>
      <c r="S1468" s="52">
        <f>IF(K1468=0,C1496,(1/$C$59)*LN(1+$C$59/$C$58/(RodR+ABS(Calculations!K1468-RodR))))</f>
        <v>2.60447251287362E-2</v>
      </c>
      <c r="T1468" s="53">
        <f t="shared" si="184"/>
        <v>2.6502831191473425E-2</v>
      </c>
      <c r="U1468" s="49">
        <f t="shared" si="185"/>
        <v>61.083333333333336</v>
      </c>
      <c r="V1468" s="49">
        <f t="shared" si="186"/>
        <v>1.0101994803367265</v>
      </c>
      <c r="W1468" s="49">
        <f t="shared" si="187"/>
        <v>1.0101994803367265</v>
      </c>
    </row>
    <row r="1469" spans="11:23">
      <c r="K1469" s="51">
        <v>146.69999999999999</v>
      </c>
      <c r="L1469" s="22">
        <f t="shared" si="181"/>
        <v>3.3622085045630175</v>
      </c>
      <c r="M1469" s="22">
        <f t="shared" si="188"/>
        <v>2.2828383222587512E-2</v>
      </c>
      <c r="Q1469" s="55">
        <f t="shared" si="182"/>
        <v>8.260006046497019E-2</v>
      </c>
      <c r="R1469" s="49">
        <f t="shared" si="183"/>
        <v>3.1736101022606089</v>
      </c>
      <c r="S1469" s="52">
        <f>IF(K1469=0,C1497,(1/$C$59)*LN(1+$C$59/$C$58/(RodR+ABS(Calculations!K1469-RodR))))</f>
        <v>2.6027160805334265E-2</v>
      </c>
      <c r="T1469" s="53">
        <f t="shared" si="184"/>
        <v>2.6484644195177019E-2</v>
      </c>
      <c r="U1469" s="49">
        <f t="shared" si="185"/>
        <v>61.125</v>
      </c>
      <c r="V1469" s="49">
        <f t="shared" si="186"/>
        <v>1.0101994803367265</v>
      </c>
      <c r="W1469" s="49">
        <f t="shared" si="187"/>
        <v>1.0101994803367265</v>
      </c>
    </row>
    <row r="1470" spans="11:23">
      <c r="K1470" s="51">
        <v>146.80000000000001</v>
      </c>
      <c r="L1470" s="22">
        <f t="shared" si="181"/>
        <v>3.3599425902593989</v>
      </c>
      <c r="M1470" s="22">
        <f t="shared" si="188"/>
        <v>2.2797518319658039E-2</v>
      </c>
      <c r="Q1470" s="55">
        <f t="shared" si="182"/>
        <v>8.2544393287210888E-2</v>
      </c>
      <c r="R1470" s="49">
        <f t="shared" si="183"/>
        <v>3.1736101022606089</v>
      </c>
      <c r="S1470" s="52">
        <f>IF(K1470=0,C1498,(1/$C$59)*LN(1+$C$59/$C$58/(RodR+ABS(Calculations!K1470-RodR))))</f>
        <v>2.6009620157313375E-2</v>
      </c>
      <c r="T1470" s="53">
        <f t="shared" si="184"/>
        <v>2.6466482143000389E-2</v>
      </c>
      <c r="U1470" s="49">
        <f t="shared" si="185"/>
        <v>61.166666666666671</v>
      </c>
      <c r="V1470" s="49">
        <f t="shared" si="186"/>
        <v>1.0101994803367265</v>
      </c>
      <c r="W1470" s="49">
        <f t="shared" si="187"/>
        <v>1.0101994803367265</v>
      </c>
    </row>
    <row r="1471" spans="11:23">
      <c r="K1471" s="51">
        <v>146.9</v>
      </c>
      <c r="L1471" s="22">
        <f t="shared" si="181"/>
        <v>3.3576797281797299</v>
      </c>
      <c r="M1471" s="22">
        <f t="shared" si="188"/>
        <v>2.2766715973035812E-2</v>
      </c>
      <c r="Q1471" s="55">
        <f t="shared" si="182"/>
        <v>8.2488801094058414E-2</v>
      </c>
      <c r="R1471" s="49">
        <f t="shared" si="183"/>
        <v>3.1736101022606089</v>
      </c>
      <c r="S1471" s="52">
        <f>IF(K1471=0,C1499,(1/$C$59)*LN(1+$C$59/$C$58/(RodR+ABS(Calculations!K1471-RodR))))</f>
        <v>2.5992103136834747E-2</v>
      </c>
      <c r="T1471" s="53">
        <f t="shared" si="184"/>
        <v>2.6448344983660957E-2</v>
      </c>
      <c r="U1471" s="49">
        <f t="shared" si="185"/>
        <v>61.208333333333336</v>
      </c>
      <c r="V1471" s="49">
        <f t="shared" si="186"/>
        <v>1.0101994803367265</v>
      </c>
      <c r="W1471" s="49">
        <f t="shared" si="187"/>
        <v>1.0101994803367265</v>
      </c>
    </row>
    <row r="1472" spans="11:23">
      <c r="K1472" s="51">
        <v>147</v>
      </c>
      <c r="L1472" s="22">
        <f t="shared" si="181"/>
        <v>3.3554199121608232</v>
      </c>
      <c r="M1472" s="22">
        <f t="shared" si="188"/>
        <v>2.2735976013706249E-2</v>
      </c>
      <c r="Q1472" s="55">
        <f t="shared" si="182"/>
        <v>8.2433283734100499E-2</v>
      </c>
      <c r="R1472" s="49">
        <f t="shared" si="183"/>
        <v>3.1736101022606089</v>
      </c>
      <c r="S1472" s="52">
        <f>IF(K1472=0,C1500,(1/$C$59)*LN(1+$C$59/$C$58/(RodR+ABS(Calculations!K1472-RodR))))</f>
        <v>2.5974609696188596E-2</v>
      </c>
      <c r="T1472" s="53">
        <f t="shared" si="184"/>
        <v>2.6430232666015036E-2</v>
      </c>
      <c r="U1472" s="49">
        <f t="shared" si="185"/>
        <v>61.25</v>
      </c>
      <c r="V1472" s="49">
        <f t="shared" si="186"/>
        <v>1.0101994803367265</v>
      </c>
      <c r="W1472" s="49">
        <f t="shared" si="187"/>
        <v>1.0101994803367265</v>
      </c>
    </row>
    <row r="1473" spans="11:23">
      <c r="K1473" s="51">
        <v>147.1</v>
      </c>
      <c r="L1473" s="22">
        <f t="shared" si="181"/>
        <v>3.3531631360560579</v>
      </c>
      <c r="M1473" s="22">
        <f t="shared" si="188"/>
        <v>2.2705298273407948E-2</v>
      </c>
      <c r="Q1473" s="55">
        <f t="shared" si="182"/>
        <v>8.2377841056331849E-2</v>
      </c>
      <c r="R1473" s="49">
        <f t="shared" si="183"/>
        <v>3.1736101022606089</v>
      </c>
      <c r="S1473" s="52">
        <f>IF(K1473=0,C1501,(1/$C$59)*LN(1+$C$59/$C$58/(RodR+ABS(Calculations!K1473-RodR))))</f>
        <v>2.5957139787793373E-2</v>
      </c>
      <c r="T1473" s="53">
        <f t="shared" si="184"/>
        <v>2.6412145139060254E-2</v>
      </c>
      <c r="U1473" s="49">
        <f t="shared" si="185"/>
        <v>61.291666666666664</v>
      </c>
      <c r="V1473" s="49">
        <f t="shared" si="186"/>
        <v>1.0101994803367265</v>
      </c>
      <c r="W1473" s="49">
        <f t="shared" si="187"/>
        <v>1.0101994803367265</v>
      </c>
    </row>
    <row r="1474" spans="11:23">
      <c r="K1474" s="51">
        <v>147.19999999999999</v>
      </c>
      <c r="L1474" s="22">
        <f t="shared" ref="L1474:L1537" si="189">IF(K1474&lt;RodR,EPRValue,Q1474*$C$43)</f>
        <v>3.3509093937354497</v>
      </c>
      <c r="M1474" s="22">
        <f t="shared" si="188"/>
        <v>2.2674682584193473E-2</v>
      </c>
      <c r="Q1474" s="55">
        <f t="shared" si="182"/>
        <v>8.2322472910155889E-2</v>
      </c>
      <c r="R1474" s="49">
        <f t="shared" si="183"/>
        <v>3.1736101022606089</v>
      </c>
      <c r="S1474" s="52">
        <f>IF(K1474=0,C1502,(1/$C$59)*LN(1+$C$59/$C$58/(RodR+ABS(Calculations!K1474-RodR))))</f>
        <v>2.5939693364196312E-2</v>
      </c>
      <c r="T1474" s="53">
        <f t="shared" si="184"/>
        <v>2.6394082351933558E-2</v>
      </c>
      <c r="U1474" s="49">
        <f t="shared" si="185"/>
        <v>61.333333333333329</v>
      </c>
      <c r="V1474" s="49">
        <f t="shared" si="186"/>
        <v>1.0101994803367265</v>
      </c>
      <c r="W1474" s="49">
        <f t="shared" si="187"/>
        <v>1.0101994803367265</v>
      </c>
    </row>
    <row r="1475" spans="11:23">
      <c r="K1475" s="51">
        <v>147.30000000000001</v>
      </c>
      <c r="L1475" s="22">
        <f t="shared" si="189"/>
        <v>3.3486586790853101</v>
      </c>
      <c r="M1475" s="22">
        <f t="shared" si="188"/>
        <v>2.2644128778911643E-2</v>
      </c>
      <c r="Q1475" s="55">
        <f t="shared" si="182"/>
        <v>8.2267179145376387E-2</v>
      </c>
      <c r="R1475" s="49">
        <f t="shared" si="183"/>
        <v>3.1736101022606089</v>
      </c>
      <c r="S1475" s="52">
        <f>IF(K1475=0,C1503,(1/$C$59)*LN(1+$C$59/$C$58/(RodR+ABS(Calculations!K1475-RodR))))</f>
        <v>2.5922270378070787E-2</v>
      </c>
      <c r="T1475" s="53">
        <f t="shared" si="184"/>
        <v>2.6376044253910515E-2</v>
      </c>
      <c r="U1475" s="49">
        <f t="shared" si="185"/>
        <v>61.375000000000007</v>
      </c>
      <c r="V1475" s="49">
        <f t="shared" si="186"/>
        <v>1.0101994803367265</v>
      </c>
      <c r="W1475" s="49">
        <f t="shared" si="187"/>
        <v>1.0101994803367265</v>
      </c>
    </row>
    <row r="1476" spans="11:23">
      <c r="K1476" s="51">
        <v>147.4</v>
      </c>
      <c r="L1476" s="22">
        <f t="shared" si="189"/>
        <v>3.3464109860085243</v>
      </c>
      <c r="M1476" s="22">
        <f t="shared" si="188"/>
        <v>2.2613636690825167E-2</v>
      </c>
      <c r="Q1476" s="55">
        <f t="shared" ref="Q1476:Q1539" si="190">R1476*IF($C$56&lt;$C$55,S1476,T1476)</f>
        <v>8.2211959612204302E-2</v>
      </c>
      <c r="R1476" s="49">
        <f t="shared" ref="R1476:R1539" si="191">$C$70/$C$61*W1476</f>
        <v>3.1736101022606089</v>
      </c>
      <c r="S1476" s="52">
        <f>IF(K1476=0,C1504,(1/$C$59)*LN(1+$C$59/$C$58/(RodR+ABS(Calculations!K1476-RodR))))</f>
        <v>2.5904870782218495E-2</v>
      </c>
      <c r="T1476" s="53">
        <f t="shared" ref="T1476:T1539" si="192">IF((ABS(K1476))&lt;$C$55-$C$56,($C$53/2/PI()/$C$56*LN(($C$55-$C$56)*(ABS(K1476)+$C$56)/(ABS(K1476))/$C$55)+$C$60*LN($C$55*$C$54/($C$55-$C$56)/$C$53)),$C$60*LN((((ABS(K1476))+$C$56-$C$55)*$C$53+$C$55*$C$54)/($C$53*(ABS(K1476)))))</f>
        <v>2.6358030794405969E-2</v>
      </c>
      <c r="U1476" s="49">
        <f t="shared" ref="U1476:U1539" si="193">K1476/$C$56</f>
        <v>61.416666666666671</v>
      </c>
      <c r="V1476" s="49">
        <f t="shared" ref="V1476:V1539" si="194">IF(K1476="","",1/(1.0212-0.0178*LOG10($C$53+0.01)))</f>
        <v>1.0101994803367265</v>
      </c>
      <c r="W1476" s="49">
        <f t="shared" ref="W1476:W1539" si="195">MAX(1/(-(0.21682*LOG10(3.7*U1476)-0.293)*(EXP(-3.7*U1476)-1)+1),1)*MAX(1/(-(0.1921*LOG10(U1476+0.2)+0.072)*(EXP(-150*U1476)-1)+1),1)*V1476</f>
        <v>1.0101994803367265</v>
      </c>
    </row>
    <row r="1477" spans="11:23">
      <c r="K1477" s="51">
        <v>147.5</v>
      </c>
      <c r="L1477" s="22">
        <f t="shared" si="189"/>
        <v>3.3441663084242457</v>
      </c>
      <c r="M1477" s="22">
        <f t="shared" si="188"/>
        <v>2.2583206153887314E-2</v>
      </c>
      <c r="Q1477" s="55">
        <f t="shared" si="190"/>
        <v>8.2156814161250216E-2</v>
      </c>
      <c r="R1477" s="49">
        <f t="shared" si="191"/>
        <v>3.1736101022606089</v>
      </c>
      <c r="S1477" s="52">
        <f>IF(K1477=0,C1505,(1/$C$59)*LN(1+$C$59/$C$58/(RodR+ABS(Calculations!K1477-RodR))))</f>
        <v>2.5887494529567043E-2</v>
      </c>
      <c r="T1477" s="53">
        <f t="shared" si="192"/>
        <v>2.6340041922972027E-2</v>
      </c>
      <c r="U1477" s="49">
        <f t="shared" si="193"/>
        <v>61.458333333333336</v>
      </c>
      <c r="V1477" s="49">
        <f t="shared" si="194"/>
        <v>1.0101994803367265</v>
      </c>
      <c r="W1477" s="49">
        <f t="shared" si="195"/>
        <v>1.0101994803367265</v>
      </c>
    </row>
    <row r="1478" spans="11:23">
      <c r="K1478" s="51">
        <v>147.6</v>
      </c>
      <c r="L1478" s="22">
        <f t="shared" si="189"/>
        <v>3.341924640267933</v>
      </c>
      <c r="M1478" s="22">
        <f t="shared" si="188"/>
        <v>2.2552837002502546E-2</v>
      </c>
      <c r="Q1478" s="55">
        <f t="shared" si="190"/>
        <v>8.2101742643525322E-2</v>
      </c>
      <c r="R1478" s="49">
        <f t="shared" si="191"/>
        <v>3.1736101022606089</v>
      </c>
      <c r="S1478" s="52">
        <f>IF(K1478=0,C1506,(1/$C$59)*LN(1+$C$59/$C$58/(RodR+ABS(Calculations!K1478-RodR))))</f>
        <v>2.5870141573170267E-2</v>
      </c>
      <c r="T1478" s="53">
        <f t="shared" si="192"/>
        <v>2.6322077589298928E-2</v>
      </c>
      <c r="U1478" s="49">
        <f t="shared" si="193"/>
        <v>61.5</v>
      </c>
      <c r="V1478" s="49">
        <f t="shared" si="194"/>
        <v>1.0101994803367265</v>
      </c>
      <c r="W1478" s="49">
        <f t="shared" si="195"/>
        <v>1.0101994803367265</v>
      </c>
    </row>
    <row r="1479" spans="11:23">
      <c r="K1479" s="51">
        <v>147.69999999999999</v>
      </c>
      <c r="L1479" s="22">
        <f t="shared" si="189"/>
        <v>3.3396859754913857</v>
      </c>
      <c r="M1479" s="22">
        <f t="shared" si="188"/>
        <v>2.2522529071631769E-2</v>
      </c>
      <c r="Q1479" s="55">
        <f t="shared" si="190"/>
        <v>8.2046744910442254E-2</v>
      </c>
      <c r="R1479" s="49">
        <f t="shared" si="191"/>
        <v>3.1736101022606089</v>
      </c>
      <c r="S1479" s="52">
        <f>IF(K1479=0,C1507,(1/$C$59)*LN(1+$C$59/$C$58/(RodR+ABS(Calculations!K1479-RodR))))</f>
        <v>2.5852811866208504E-2</v>
      </c>
      <c r="T1479" s="53">
        <f t="shared" si="192"/>
        <v>2.6304137743213937E-2</v>
      </c>
      <c r="U1479" s="49">
        <f t="shared" si="193"/>
        <v>61.541666666666664</v>
      </c>
      <c r="V1479" s="49">
        <f t="shared" si="194"/>
        <v>1.0101994803367265</v>
      </c>
      <c r="W1479" s="49">
        <f t="shared" si="195"/>
        <v>1.0101994803367265</v>
      </c>
    </row>
    <row r="1480" spans="11:23">
      <c r="K1480" s="51">
        <v>147.80000000000001</v>
      </c>
      <c r="L1480" s="22">
        <f t="shared" si="189"/>
        <v>3.3374503080624764</v>
      </c>
      <c r="M1480" s="22">
        <f t="shared" si="188"/>
        <v>2.2492282196922453E-2</v>
      </c>
      <c r="Q1480" s="55">
        <f t="shared" si="190"/>
        <v>8.1991820813808486E-2</v>
      </c>
      <c r="R1480" s="49">
        <f t="shared" si="191"/>
        <v>3.1736101022606089</v>
      </c>
      <c r="S1480" s="52">
        <f>IF(K1480=0,C1508,(1/$C$59)*LN(1+$C$59/$C$58/(RodR+ABS(Calculations!K1480-RodR))))</f>
        <v>2.5835505361986501E-2</v>
      </c>
      <c r="T1480" s="53">
        <f t="shared" si="192"/>
        <v>2.6286222334681298E-2</v>
      </c>
      <c r="U1480" s="49">
        <f t="shared" si="193"/>
        <v>61.583333333333343</v>
      </c>
      <c r="V1480" s="49">
        <f t="shared" si="194"/>
        <v>1.0101994803367265</v>
      </c>
      <c r="W1480" s="49">
        <f t="shared" si="195"/>
        <v>1.0101994803367265</v>
      </c>
    </row>
    <row r="1481" spans="11:23">
      <c r="K1481" s="51">
        <v>147.9</v>
      </c>
      <c r="L1481" s="22">
        <f t="shared" si="189"/>
        <v>3.3352176319652873</v>
      </c>
      <c r="M1481" s="22">
        <f t="shared" si="188"/>
        <v>2.2462096214442617E-2</v>
      </c>
      <c r="Q1481" s="55">
        <f t="shared" si="190"/>
        <v>8.1936970205829768E-2</v>
      </c>
      <c r="R1481" s="49">
        <f t="shared" si="191"/>
        <v>3.1736101022606089</v>
      </c>
      <c r="S1481" s="52">
        <f>IF(K1481=0,C1509,(1/$C$59)*LN(1+$C$59/$C$58/(RodR+ABS(Calculations!K1481-RodR))))</f>
        <v>2.5818222013934498E-2</v>
      </c>
      <c r="T1481" s="53">
        <f t="shared" si="192"/>
        <v>2.6268331313800908E-2</v>
      </c>
      <c r="U1481" s="49">
        <f t="shared" si="193"/>
        <v>61.625000000000007</v>
      </c>
      <c r="V1481" s="49">
        <f t="shared" si="194"/>
        <v>1.0101994803367265</v>
      </c>
      <c r="W1481" s="49">
        <f t="shared" si="195"/>
        <v>1.0101994803367265</v>
      </c>
    </row>
    <row r="1482" spans="11:23">
      <c r="K1482" s="51">
        <v>148</v>
      </c>
      <c r="L1482" s="22">
        <f t="shared" si="189"/>
        <v>3.3329879412000429</v>
      </c>
      <c r="M1482" s="22">
        <f t="shared" si="188"/>
        <v>2.2431970960780312E-2</v>
      </c>
      <c r="Q1482" s="55">
        <f t="shared" si="190"/>
        <v>8.1882192939108381E-2</v>
      </c>
      <c r="R1482" s="49">
        <f t="shared" si="191"/>
        <v>3.1736101022606089</v>
      </c>
      <c r="S1482" s="52">
        <f>IF(K1482=0,C1510,(1/$C$59)*LN(1+$C$59/$C$58/(RodR+ABS(Calculations!K1482-RodR))))</f>
        <v>2.580096177560769E-2</v>
      </c>
      <c r="T1482" s="53">
        <f t="shared" si="192"/>
        <v>2.6250464630809191E-2</v>
      </c>
      <c r="U1482" s="49">
        <f t="shared" si="193"/>
        <v>61.666666666666671</v>
      </c>
      <c r="V1482" s="49">
        <f t="shared" si="194"/>
        <v>1.0101994803367265</v>
      </c>
      <c r="W1482" s="49">
        <f t="shared" si="195"/>
        <v>1.0101994803367265</v>
      </c>
    </row>
    <row r="1483" spans="11:23">
      <c r="K1483" s="51">
        <v>148.1</v>
      </c>
      <c r="L1483" s="22">
        <f t="shared" si="189"/>
        <v>3.330761229782881</v>
      </c>
      <c r="M1483" s="22">
        <f t="shared" si="188"/>
        <v>2.2401906273176841E-2</v>
      </c>
      <c r="Q1483" s="55">
        <f t="shared" si="190"/>
        <v>8.1827488866637557E-2</v>
      </c>
      <c r="R1483" s="49">
        <f t="shared" si="191"/>
        <v>3.1736101022606089</v>
      </c>
      <c r="S1483" s="52">
        <f>IF(K1483=0,C1511,(1/$C$59)*LN(1+$C$59/$C$58/(RodR+ABS(Calculations!K1483-RodR))))</f>
        <v>2.5783724600684451E-2</v>
      </c>
      <c r="T1483" s="53">
        <f t="shared" si="192"/>
        <v>2.623262223607685E-2</v>
      </c>
      <c r="U1483" s="49">
        <f t="shared" si="193"/>
        <v>61.708333333333336</v>
      </c>
      <c r="V1483" s="49">
        <f t="shared" si="194"/>
        <v>1.0101994803367265</v>
      </c>
      <c r="W1483" s="49">
        <f t="shared" si="195"/>
        <v>1.0101994803367265</v>
      </c>
    </row>
    <row r="1484" spans="11:23">
      <c r="K1484" s="51">
        <v>148.19999999999999</v>
      </c>
      <c r="L1484" s="22">
        <f t="shared" si="189"/>
        <v>3.3285374917460153</v>
      </c>
      <c r="M1484" s="22">
        <f t="shared" si="188"/>
        <v>2.2371901989434395E-2</v>
      </c>
      <c r="Q1484" s="55">
        <f t="shared" si="190"/>
        <v>8.1772857841805491E-2</v>
      </c>
      <c r="R1484" s="49">
        <f t="shared" si="191"/>
        <v>3.1736101022606089</v>
      </c>
      <c r="S1484" s="52">
        <f>IF(K1484=0,C1512,(1/$C$59)*LN(1+$C$59/$C$58/(RodR+ABS(Calculations!K1484-RodR))))</f>
        <v>2.576651044296761E-2</v>
      </c>
      <c r="T1484" s="53">
        <f t="shared" si="192"/>
        <v>2.6214804080110187E-2</v>
      </c>
      <c r="U1484" s="49">
        <f t="shared" si="193"/>
        <v>61.75</v>
      </c>
      <c r="V1484" s="49">
        <f t="shared" si="194"/>
        <v>1.0101994803367265</v>
      </c>
      <c r="W1484" s="49">
        <f t="shared" si="195"/>
        <v>1.0101994803367265</v>
      </c>
    </row>
    <row r="1485" spans="11:23">
      <c r="K1485" s="51">
        <v>148.30000000000001</v>
      </c>
      <c r="L1485" s="22">
        <f t="shared" si="189"/>
        <v>3.326316721137542</v>
      </c>
      <c r="M1485" s="22">
        <f t="shared" ref="M1485:M1548" si="196">L1475-L1485</f>
        <v>2.2341957947768165E-2</v>
      </c>
      <c r="Q1485" s="55">
        <f t="shared" si="190"/>
        <v>8.171829971839055E-2</v>
      </c>
      <c r="R1485" s="49">
        <f t="shared" si="191"/>
        <v>3.1736101022606089</v>
      </c>
      <c r="S1485" s="52">
        <f>IF(K1485=0,C1513,(1/$C$59)*LN(1+$C$59/$C$58/(RodR+ABS(Calculations!K1485-RodR))))</f>
        <v>2.5749319256382946E-2</v>
      </c>
      <c r="T1485" s="53">
        <f t="shared" si="192"/>
        <v>2.6197010113550665E-2</v>
      </c>
      <c r="U1485" s="49">
        <f t="shared" si="193"/>
        <v>61.791666666666671</v>
      </c>
      <c r="V1485" s="49">
        <f t="shared" si="194"/>
        <v>1.0101994803367265</v>
      </c>
      <c r="W1485" s="49">
        <f t="shared" si="195"/>
        <v>1.0101994803367265</v>
      </c>
    </row>
    <row r="1486" spans="11:23">
      <c r="K1486" s="51">
        <v>148.4</v>
      </c>
      <c r="L1486" s="22">
        <f t="shared" si="189"/>
        <v>3.3240989120214715</v>
      </c>
      <c r="M1486" s="22">
        <f t="shared" si="196"/>
        <v>2.2312073987052816E-2</v>
      </c>
      <c r="Q1486" s="55">
        <f t="shared" si="190"/>
        <v>8.1663814350562067E-2</v>
      </c>
      <c r="R1486" s="49">
        <f t="shared" si="191"/>
        <v>3.1736101022606089</v>
      </c>
      <c r="S1486" s="52">
        <f>IF(K1486=0,C1514,(1/$C$59)*LN(1+$C$59/$C$58/(RodR+ABS(Calculations!K1486-RodR))))</f>
        <v>2.5732150994979421E-2</v>
      </c>
      <c r="T1486" s="53">
        <f t="shared" si="192"/>
        <v>2.6179240287171082E-2</v>
      </c>
      <c r="U1486" s="49">
        <f t="shared" si="193"/>
        <v>61.833333333333336</v>
      </c>
      <c r="V1486" s="49">
        <f t="shared" si="194"/>
        <v>1.0101994803367265</v>
      </c>
      <c r="W1486" s="49">
        <f t="shared" si="195"/>
        <v>1.0101994803367265</v>
      </c>
    </row>
    <row r="1487" spans="11:23">
      <c r="K1487" s="51">
        <v>148.5</v>
      </c>
      <c r="L1487" s="22">
        <f t="shared" si="189"/>
        <v>3.3218840584776319</v>
      </c>
      <c r="M1487" s="22">
        <f t="shared" si="196"/>
        <v>2.2282249946613764E-2</v>
      </c>
      <c r="Q1487" s="55">
        <f t="shared" si="190"/>
        <v>8.1609401592877967E-2</v>
      </c>
      <c r="R1487" s="49">
        <f t="shared" si="191"/>
        <v>3.1736101022606089</v>
      </c>
      <c r="S1487" s="52">
        <f>IF(K1487=0,C1515,(1/$C$59)*LN(1+$C$59/$C$58/(RodR+ABS(Calculations!K1487-RodR))))</f>
        <v>2.5715005612928443E-2</v>
      </c>
      <c r="T1487" s="53">
        <f t="shared" si="192"/>
        <v>2.6161494551880472E-2</v>
      </c>
      <c r="U1487" s="49">
        <f t="shared" si="193"/>
        <v>61.875</v>
      </c>
      <c r="V1487" s="49">
        <f t="shared" si="194"/>
        <v>1.0101994803367265</v>
      </c>
      <c r="W1487" s="49">
        <f t="shared" si="195"/>
        <v>1.0101994803367265</v>
      </c>
    </row>
    <row r="1488" spans="11:23">
      <c r="K1488" s="51">
        <v>148.6</v>
      </c>
      <c r="L1488" s="22">
        <f t="shared" si="189"/>
        <v>3.3196721546015313</v>
      </c>
      <c r="M1488" s="22">
        <f t="shared" si="196"/>
        <v>2.22524856664017E-2</v>
      </c>
      <c r="Q1488" s="55">
        <f t="shared" si="190"/>
        <v>8.1555061300281395E-2</v>
      </c>
      <c r="R1488" s="49">
        <f t="shared" si="191"/>
        <v>3.1736101022606089</v>
      </c>
      <c r="S1488" s="52">
        <f>IF(K1488=0,C1516,(1/$C$59)*LN(1+$C$59/$C$58/(RodR+ABS(Calculations!K1488-RodR))))</f>
        <v>2.5697883064522808E-2</v>
      </c>
      <c r="T1488" s="53">
        <f t="shared" si="192"/>
        <v>2.6143772858719869E-2</v>
      </c>
      <c r="U1488" s="49">
        <f t="shared" si="193"/>
        <v>61.916666666666664</v>
      </c>
      <c r="V1488" s="49">
        <f t="shared" si="194"/>
        <v>1.0101994803367265</v>
      </c>
      <c r="W1488" s="49">
        <f t="shared" si="195"/>
        <v>1.0101994803367265</v>
      </c>
    </row>
    <row r="1489" spans="11:23">
      <c r="K1489" s="51">
        <v>148.69999999999999</v>
      </c>
      <c r="L1489" s="22">
        <f t="shared" si="189"/>
        <v>3.317463194504533</v>
      </c>
      <c r="M1489" s="22">
        <f t="shared" si="196"/>
        <v>2.2222780986852708E-2</v>
      </c>
      <c r="Q1489" s="55">
        <f t="shared" si="190"/>
        <v>8.1500793328105031E-2</v>
      </c>
      <c r="R1489" s="49">
        <f t="shared" si="191"/>
        <v>3.1736101022606089</v>
      </c>
      <c r="S1489" s="52">
        <f>IF(K1489=0,C1517,(1/$C$59)*LN(1+$C$59/$C$58/(RodR+ABS(Calculations!K1489-RodR))))</f>
        <v>2.5680783304178046E-2</v>
      </c>
      <c r="T1489" s="53">
        <f t="shared" si="192"/>
        <v>2.6126075158862262E-2</v>
      </c>
      <c r="U1489" s="49">
        <f t="shared" si="193"/>
        <v>61.958333333333329</v>
      </c>
      <c r="V1489" s="49">
        <f t="shared" si="194"/>
        <v>1.0101994803367265</v>
      </c>
      <c r="W1489" s="49">
        <f t="shared" si="195"/>
        <v>1.0101994803367265</v>
      </c>
    </row>
    <row r="1490" spans="11:23">
      <c r="K1490" s="51">
        <v>148.80000000000001</v>
      </c>
      <c r="L1490" s="22">
        <f t="shared" si="189"/>
        <v>3.3152571723135504</v>
      </c>
      <c r="M1490" s="22">
        <f t="shared" si="196"/>
        <v>2.2193135748926007E-2</v>
      </c>
      <c r="Q1490" s="55">
        <f t="shared" si="190"/>
        <v>8.1446597532063555E-2</v>
      </c>
      <c r="R1490" s="49">
        <f t="shared" si="191"/>
        <v>3.1736101022606089</v>
      </c>
      <c r="S1490" s="52">
        <f>IF(K1490=0,C1518,(1/$C$59)*LN(1+$C$59/$C$58/(RodR+ABS(Calculations!K1490-RodR))))</f>
        <v>2.5663706286430065E-2</v>
      </c>
      <c r="T1490" s="53">
        <f t="shared" si="192"/>
        <v>2.6108401403613733E-2</v>
      </c>
      <c r="U1490" s="49">
        <f t="shared" si="193"/>
        <v>62.000000000000007</v>
      </c>
      <c r="V1490" s="49">
        <f t="shared" si="194"/>
        <v>1.0101994803367265</v>
      </c>
      <c r="W1490" s="49">
        <f t="shared" si="195"/>
        <v>1.0101994803367265</v>
      </c>
    </row>
    <row r="1491" spans="11:23">
      <c r="K1491" s="51">
        <v>148.9</v>
      </c>
      <c r="L1491" s="22">
        <f t="shared" si="189"/>
        <v>3.3130540821712198</v>
      </c>
      <c r="M1491" s="22">
        <f t="shared" si="196"/>
        <v>2.2163549794067539E-2</v>
      </c>
      <c r="Q1491" s="55">
        <f t="shared" si="190"/>
        <v>8.1392473768257909E-2</v>
      </c>
      <c r="R1491" s="49">
        <f t="shared" si="191"/>
        <v>3.1736101022606089</v>
      </c>
      <c r="S1491" s="52">
        <f>IF(K1491=0,C1519,(1/$C$59)*LN(1+$C$59/$C$58/(RodR+ABS(Calculations!K1491-RodR))))</f>
        <v>2.5646651965936476E-2</v>
      </c>
      <c r="T1491" s="53">
        <f t="shared" si="192"/>
        <v>2.6090751544411418E-2</v>
      </c>
      <c r="U1491" s="49">
        <f t="shared" si="193"/>
        <v>62.041666666666671</v>
      </c>
      <c r="V1491" s="49">
        <f t="shared" si="194"/>
        <v>1.0101994803367265</v>
      </c>
      <c r="W1491" s="49">
        <f t="shared" si="195"/>
        <v>1.0101994803367265</v>
      </c>
    </row>
    <row r="1492" spans="11:23">
      <c r="K1492" s="51">
        <v>149</v>
      </c>
      <c r="L1492" s="22">
        <f t="shared" si="189"/>
        <v>3.3108539182356314</v>
      </c>
      <c r="M1492" s="22">
        <f t="shared" si="196"/>
        <v>2.2134022964411582E-2</v>
      </c>
      <c r="Q1492" s="55">
        <f t="shared" si="190"/>
        <v>8.1338421893168728E-2</v>
      </c>
      <c r="R1492" s="49">
        <f t="shared" si="191"/>
        <v>3.1736101022606089</v>
      </c>
      <c r="S1492" s="52">
        <f>IF(K1492=0,C1520,(1/$C$59)*LN(1+$C$59/$C$58/(RodR+ABS(Calculations!K1492-RodR))))</f>
        <v>2.5629620297474533E-2</v>
      </c>
      <c r="T1492" s="53">
        <f t="shared" si="192"/>
        <v>2.6073125532823937E-2</v>
      </c>
      <c r="U1492" s="49">
        <f t="shared" si="193"/>
        <v>62.083333333333336</v>
      </c>
      <c r="V1492" s="49">
        <f t="shared" si="194"/>
        <v>1.0101994803367265</v>
      </c>
      <c r="W1492" s="49">
        <f t="shared" si="195"/>
        <v>1.0101994803367265</v>
      </c>
    </row>
    <row r="1493" spans="11:23">
      <c r="K1493" s="51">
        <v>149.1</v>
      </c>
      <c r="L1493" s="22">
        <f t="shared" si="189"/>
        <v>3.308656674680432</v>
      </c>
      <c r="M1493" s="22">
        <f t="shared" si="196"/>
        <v>2.2104555102449019E-2</v>
      </c>
      <c r="Q1493" s="55">
        <f t="shared" si="190"/>
        <v>8.1284441763658788E-2</v>
      </c>
      <c r="R1493" s="49">
        <f t="shared" si="191"/>
        <v>3.1736101022606089</v>
      </c>
      <c r="S1493" s="52">
        <f>IF(K1493=0,C1521,(1/$C$59)*LN(1+$C$59/$C$58/(RodR+ABS(Calculations!K1493-RodR))))</f>
        <v>2.5612611235941898E-2</v>
      </c>
      <c r="T1493" s="53">
        <f t="shared" si="192"/>
        <v>2.6055523320550503E-2</v>
      </c>
      <c r="U1493" s="49">
        <f t="shared" si="193"/>
        <v>62.125</v>
      </c>
      <c r="V1493" s="49">
        <f t="shared" si="194"/>
        <v>1.0101994803367265</v>
      </c>
      <c r="W1493" s="49">
        <f t="shared" si="195"/>
        <v>1.0101994803367265</v>
      </c>
    </row>
    <row r="1494" spans="11:23">
      <c r="K1494" s="51">
        <v>149.19999999999999</v>
      </c>
      <c r="L1494" s="22">
        <f t="shared" si="189"/>
        <v>3.3064623456947246</v>
      </c>
      <c r="M1494" s="22">
        <f t="shared" si="196"/>
        <v>2.2075146051290684E-2</v>
      </c>
      <c r="Q1494" s="55">
        <f t="shared" si="190"/>
        <v>8.1230533236970603E-2</v>
      </c>
      <c r="R1494" s="49">
        <f t="shared" si="191"/>
        <v>3.1736101022606089</v>
      </c>
      <c r="S1494" s="52">
        <f>IF(K1494=0,C1522,(1/$C$59)*LN(1+$C$59/$C$58/(RodR+ABS(Calculations!K1494-RodR))))</f>
        <v>2.5595624736355894E-2</v>
      </c>
      <c r="T1494" s="53">
        <f t="shared" si="192"/>
        <v>2.6037944859421132E-2</v>
      </c>
      <c r="U1494" s="49">
        <f t="shared" si="193"/>
        <v>62.166666666666664</v>
      </c>
      <c r="V1494" s="49">
        <f t="shared" si="194"/>
        <v>1.0101994803367265</v>
      </c>
      <c r="W1494" s="49">
        <f t="shared" si="195"/>
        <v>1.0101994803367265</v>
      </c>
    </row>
    <row r="1495" spans="11:23">
      <c r="K1495" s="51">
        <v>149.30000000000001</v>
      </c>
      <c r="L1495" s="22">
        <f t="shared" si="189"/>
        <v>3.3042709254830398</v>
      </c>
      <c r="M1495" s="22">
        <f t="shared" si="196"/>
        <v>2.2045795654502154E-2</v>
      </c>
      <c r="Q1495" s="55">
        <f t="shared" si="190"/>
        <v>8.1176696170725704E-2</v>
      </c>
      <c r="R1495" s="49">
        <f t="shared" si="191"/>
        <v>3.1736101022606089</v>
      </c>
      <c r="S1495" s="52">
        <f>IF(K1495=0,C1523,(1/$C$59)*LN(1+$C$59/$C$58/(RodR+ABS(Calculations!K1495-RodR))))</f>
        <v>2.5578660753853271E-2</v>
      </c>
      <c r="T1495" s="53">
        <f t="shared" si="192"/>
        <v>2.6020390101395272E-2</v>
      </c>
      <c r="U1495" s="49">
        <f t="shared" si="193"/>
        <v>62.208333333333343</v>
      </c>
      <c r="V1495" s="49">
        <f t="shared" si="194"/>
        <v>1.0101994803367265</v>
      </c>
      <c r="W1495" s="49">
        <f t="shared" si="195"/>
        <v>1.0101994803367265</v>
      </c>
    </row>
    <row r="1496" spans="11:23">
      <c r="K1496" s="51">
        <v>149.4</v>
      </c>
      <c r="L1496" s="22">
        <f t="shared" si="189"/>
        <v>3.3020824082652664</v>
      </c>
      <c r="M1496" s="22">
        <f t="shared" si="196"/>
        <v>2.2016503756205008E-2</v>
      </c>
      <c r="Q1496" s="55">
        <f t="shared" si="190"/>
        <v>8.1122930422922915E-2</v>
      </c>
      <c r="R1496" s="49">
        <f t="shared" si="191"/>
        <v>3.1736101022606089</v>
      </c>
      <c r="S1496" s="52">
        <f>IF(K1496=0,C1524,(1/$C$59)*LN(1+$C$59/$C$58/(RodR+ABS(Calculations!K1496-RodR))))</f>
        <v>2.5561719243689659E-2</v>
      </c>
      <c r="T1496" s="53">
        <f t="shared" si="192"/>
        <v>2.6002858998562268E-2</v>
      </c>
      <c r="U1496" s="49">
        <f t="shared" si="193"/>
        <v>62.250000000000007</v>
      </c>
      <c r="V1496" s="49">
        <f t="shared" si="194"/>
        <v>1.0101994803367265</v>
      </c>
      <c r="W1496" s="49">
        <f t="shared" si="195"/>
        <v>1.0101994803367265</v>
      </c>
    </row>
    <row r="1497" spans="11:23">
      <c r="K1497" s="51">
        <v>149.5</v>
      </c>
      <c r="L1497" s="22">
        <f t="shared" si="189"/>
        <v>3.2998967882765187</v>
      </c>
      <c r="M1497" s="22">
        <f t="shared" si="196"/>
        <v>2.198727020111324E-2</v>
      </c>
      <c r="Q1497" s="55">
        <f t="shared" si="190"/>
        <v>8.1069235851935123E-2</v>
      </c>
      <c r="R1497" s="49">
        <f t="shared" si="191"/>
        <v>3.1736101022606089</v>
      </c>
      <c r="S1497" s="52">
        <f>IF(K1497=0,C1525,(1/$C$59)*LN(1+$C$59/$C$58/(RodR+ABS(Calculations!K1497-RodR))))</f>
        <v>2.554480016123856E-2</v>
      </c>
      <c r="T1497" s="53">
        <f t="shared" si="192"/>
        <v>2.5985351503139759E-2</v>
      </c>
      <c r="U1497" s="49">
        <f t="shared" si="193"/>
        <v>62.291666666666671</v>
      </c>
      <c r="V1497" s="49">
        <f t="shared" si="194"/>
        <v>1.0101994803367265</v>
      </c>
      <c r="W1497" s="49">
        <f t="shared" si="195"/>
        <v>1.0101994803367265</v>
      </c>
    </row>
    <row r="1498" spans="11:23">
      <c r="K1498" s="51">
        <v>149.6</v>
      </c>
      <c r="L1498" s="22">
        <f t="shared" si="189"/>
        <v>3.2977140597672423</v>
      </c>
      <c r="M1498" s="22">
        <f t="shared" si="196"/>
        <v>2.195809483428901E-2</v>
      </c>
      <c r="Q1498" s="55">
        <f t="shared" si="190"/>
        <v>8.1015612316511859E-2</v>
      </c>
      <c r="R1498" s="49">
        <f t="shared" si="191"/>
        <v>3.1736101022606089</v>
      </c>
      <c r="S1498" s="52">
        <f>IF(K1498=0,C1526,(1/$C$59)*LN(1+$C$59/$C$58/(RodR+ABS(Calculations!K1498-RodR))))</f>
        <v>2.552790346199215E-2</v>
      </c>
      <c r="T1498" s="53">
        <f t="shared" si="192"/>
        <v>2.5967867567474805E-2</v>
      </c>
      <c r="U1498" s="49">
        <f t="shared" si="193"/>
        <v>62.333333333333336</v>
      </c>
      <c r="V1498" s="49">
        <f t="shared" si="194"/>
        <v>1.0101994803367265</v>
      </c>
      <c r="W1498" s="49">
        <f t="shared" si="195"/>
        <v>1.0101994803367265</v>
      </c>
    </row>
    <row r="1499" spans="11:23">
      <c r="K1499" s="51">
        <v>149.69999999999999</v>
      </c>
      <c r="L1499" s="22">
        <f t="shared" si="189"/>
        <v>3.2955342170030786</v>
      </c>
      <c r="M1499" s="22">
        <f t="shared" si="196"/>
        <v>2.1928977501454394E-2</v>
      </c>
      <c r="Q1499" s="55">
        <f t="shared" si="190"/>
        <v>8.0962059675775966E-2</v>
      </c>
      <c r="R1499" s="49">
        <f t="shared" si="191"/>
        <v>3.1736101022606089</v>
      </c>
      <c r="S1499" s="52">
        <f>IF(K1499=0,C1527,(1/$C$59)*LN(1+$C$59/$C$58/(RodR+ABS(Calculations!K1499-RodR))))</f>
        <v>2.551102910156024E-2</v>
      </c>
      <c r="T1499" s="53">
        <f t="shared" si="192"/>
        <v>2.5950407144042079E-2</v>
      </c>
      <c r="U1499" s="49">
        <f t="shared" si="193"/>
        <v>62.375</v>
      </c>
      <c r="V1499" s="49">
        <f t="shared" si="194"/>
        <v>1.0101994803367265</v>
      </c>
      <c r="W1499" s="49">
        <f t="shared" si="195"/>
        <v>1.0101994803367265</v>
      </c>
    </row>
    <row r="1500" spans="11:23">
      <c r="K1500" s="51">
        <v>149.80000000000001</v>
      </c>
      <c r="L1500" s="22">
        <f t="shared" si="189"/>
        <v>3.2933572542647984</v>
      </c>
      <c r="M1500" s="22">
        <f t="shared" si="196"/>
        <v>2.1899918048752021E-2</v>
      </c>
      <c r="Q1500" s="55">
        <f t="shared" si="190"/>
        <v>8.0908577789221961E-2</v>
      </c>
      <c r="R1500" s="49">
        <f t="shared" si="191"/>
        <v>3.1736101022606089</v>
      </c>
      <c r="S1500" s="52">
        <f>IF(K1500=0,C1528,(1/$C$59)*LN(1+$C$59/$C$58/(RodR+ABS(Calculations!K1500-RodR))))</f>
        <v>2.5494177035669755E-2</v>
      </c>
      <c r="T1500" s="53">
        <f t="shared" si="192"/>
        <v>2.5932970185444524E-2</v>
      </c>
      <c r="U1500" s="49">
        <f t="shared" si="193"/>
        <v>62.416666666666671</v>
      </c>
      <c r="V1500" s="49">
        <f t="shared" si="194"/>
        <v>1.0101994803367265</v>
      </c>
      <c r="W1500" s="49">
        <f t="shared" si="195"/>
        <v>1.0101994803367265</v>
      </c>
    </row>
    <row r="1501" spans="11:23">
      <c r="K1501" s="51">
        <v>149.9</v>
      </c>
      <c r="L1501" s="22">
        <f t="shared" si="189"/>
        <v>3.2911831658483393</v>
      </c>
      <c r="M1501" s="22">
        <f t="shared" si="196"/>
        <v>2.1870916322880518E-2</v>
      </c>
      <c r="Q1501" s="55">
        <f t="shared" si="190"/>
        <v>8.0855166516716995E-2</v>
      </c>
      <c r="R1501" s="49">
        <f t="shared" si="191"/>
        <v>3.1736101022606089</v>
      </c>
      <c r="S1501" s="52">
        <f>IF(K1501=0,C1529,(1/$C$59)*LN(1+$C$59/$C$58/(RodR+ABS(Calculations!K1501-RodR))))</f>
        <v>2.5477347220165036E-2</v>
      </c>
      <c r="T1501" s="53">
        <f t="shared" si="192"/>
        <v>2.5915556644411999E-2</v>
      </c>
      <c r="U1501" s="49">
        <f t="shared" si="193"/>
        <v>62.458333333333336</v>
      </c>
      <c r="V1501" s="49">
        <f t="shared" si="194"/>
        <v>1.0101994803367265</v>
      </c>
      <c r="W1501" s="49">
        <f t="shared" si="195"/>
        <v>1.0101994803367265</v>
      </c>
    </row>
    <row r="1502" spans="11:23">
      <c r="K1502" s="51">
        <v>150</v>
      </c>
      <c r="L1502" s="22">
        <f t="shared" si="189"/>
        <v>3.2890119460645697</v>
      </c>
      <c r="M1502" s="22">
        <f t="shared" si="196"/>
        <v>2.1841972171061652E-2</v>
      </c>
      <c r="Q1502" s="55">
        <f t="shared" si="190"/>
        <v>8.0801825718495021E-2</v>
      </c>
      <c r="R1502" s="49">
        <f t="shared" si="191"/>
        <v>3.1736101022606089</v>
      </c>
      <c r="S1502" s="52">
        <f>IF(K1502=0,C1530,(1/$C$59)*LN(1+$C$59/$C$58/(RodR+ABS(Calculations!K1502-RodR))))</f>
        <v>2.5460539611005997E-2</v>
      </c>
      <c r="T1502" s="53">
        <f t="shared" si="192"/>
        <v>2.5898166473801283E-2</v>
      </c>
      <c r="U1502" s="49">
        <f t="shared" si="193"/>
        <v>62.5</v>
      </c>
      <c r="V1502" s="49">
        <f t="shared" si="194"/>
        <v>1.0101994803367265</v>
      </c>
      <c r="W1502" s="49">
        <f t="shared" si="195"/>
        <v>1.0101994803367265</v>
      </c>
    </row>
    <row r="1503" spans="11:23">
      <c r="K1503" s="51">
        <v>150.1</v>
      </c>
      <c r="L1503" s="22">
        <f t="shared" si="189"/>
        <v>3.2868435892394592</v>
      </c>
      <c r="M1503" s="22">
        <f t="shared" si="196"/>
        <v>2.1813085440972824E-2</v>
      </c>
      <c r="Q1503" s="55">
        <f t="shared" si="190"/>
        <v>8.0748555255160975E-2</v>
      </c>
      <c r="R1503" s="49">
        <f t="shared" si="191"/>
        <v>3.1736101022606089</v>
      </c>
      <c r="S1503" s="52">
        <f>IF(K1503=0,C1531,(1/$C$59)*LN(1+$C$59/$C$58/(RodR+ABS(Calculations!K1503-RodR))))</f>
        <v>2.5443754164269455E-2</v>
      </c>
      <c r="T1503" s="53">
        <f t="shared" si="192"/>
        <v>2.588079962659583E-2</v>
      </c>
      <c r="U1503" s="49">
        <f t="shared" si="193"/>
        <v>62.541666666666664</v>
      </c>
      <c r="V1503" s="49">
        <f t="shared" si="194"/>
        <v>1.0101994803367265</v>
      </c>
      <c r="W1503" s="49">
        <f t="shared" si="195"/>
        <v>1.0101994803367265</v>
      </c>
    </row>
    <row r="1504" spans="11:23">
      <c r="K1504" s="51">
        <v>150.19999999999999</v>
      </c>
      <c r="L1504" s="22">
        <f t="shared" si="189"/>
        <v>3.284678089713915</v>
      </c>
      <c r="M1504" s="22">
        <f t="shared" si="196"/>
        <v>2.1784255980809686E-2</v>
      </c>
      <c r="Q1504" s="55">
        <f t="shared" si="190"/>
        <v>8.0695354987686763E-2</v>
      </c>
      <c r="R1504" s="49">
        <f t="shared" si="191"/>
        <v>3.1736101022606089</v>
      </c>
      <c r="S1504" s="52">
        <f>IF(K1504=0,C1532,(1/$C$59)*LN(1+$C$59/$C$58/(RodR+ABS(Calculations!K1504-RodR))))</f>
        <v>2.5426990836147856E-2</v>
      </c>
      <c r="T1504" s="53">
        <f t="shared" si="192"/>
        <v>2.5863456055904857E-2</v>
      </c>
      <c r="U1504" s="49">
        <f t="shared" si="193"/>
        <v>62.583333333333329</v>
      </c>
      <c r="V1504" s="49">
        <f t="shared" si="194"/>
        <v>1.0101994803367265</v>
      </c>
      <c r="W1504" s="49">
        <f t="shared" si="195"/>
        <v>1.0101994803367265</v>
      </c>
    </row>
    <row r="1505" spans="11:23">
      <c r="K1505" s="51">
        <v>150.30000000000001</v>
      </c>
      <c r="L1505" s="22">
        <f t="shared" si="189"/>
        <v>3.2825154418437767</v>
      </c>
      <c r="M1505" s="22">
        <f t="shared" si="196"/>
        <v>2.1755483639263051E-2</v>
      </c>
      <c r="Q1505" s="55">
        <f t="shared" si="190"/>
        <v>8.0642224777411162E-2</v>
      </c>
      <c r="R1505" s="49">
        <f t="shared" si="191"/>
        <v>3.1736101022606089</v>
      </c>
      <c r="S1505" s="52">
        <f>IF(K1505=0,C1533,(1/$C$59)*LN(1+$C$59/$C$58/(RodR+ABS(Calculations!K1505-RodR))))</f>
        <v>2.5410249582949247E-2</v>
      </c>
      <c r="T1505" s="53">
        <f t="shared" si="192"/>
        <v>2.5846135714963348E-2</v>
      </c>
      <c r="U1505" s="49">
        <f t="shared" si="193"/>
        <v>62.625000000000007</v>
      </c>
      <c r="V1505" s="49">
        <f t="shared" si="194"/>
        <v>1.0101994803367265</v>
      </c>
      <c r="W1505" s="49">
        <f t="shared" si="195"/>
        <v>1.0101994803367265</v>
      </c>
    </row>
    <row r="1506" spans="11:23">
      <c r="K1506" s="51">
        <v>150.4</v>
      </c>
      <c r="L1506" s="22">
        <f t="shared" si="189"/>
        <v>3.2803556399996561</v>
      </c>
      <c r="M1506" s="22">
        <f t="shared" si="196"/>
        <v>2.1726768265610374E-2</v>
      </c>
      <c r="Q1506" s="55">
        <f t="shared" si="190"/>
        <v>8.0589164486035827E-2</v>
      </c>
      <c r="R1506" s="49">
        <f t="shared" si="191"/>
        <v>3.1736101022606089</v>
      </c>
      <c r="S1506" s="52">
        <f>IF(K1506=0,C1534,(1/$C$59)*LN(1+$C$59/$C$58/(RodR+ABS(Calculations!K1506-RodR))))</f>
        <v>2.5393530361096022E-2</v>
      </c>
      <c r="T1506" s="53">
        <f t="shared" si="192"/>
        <v>2.5828838557131584E-2</v>
      </c>
      <c r="U1506" s="49">
        <f t="shared" si="193"/>
        <v>62.666666666666671</v>
      </c>
      <c r="V1506" s="49">
        <f t="shared" si="194"/>
        <v>1.0101994803367265</v>
      </c>
      <c r="W1506" s="49">
        <f t="shared" si="195"/>
        <v>1.0101994803367265</v>
      </c>
    </row>
    <row r="1507" spans="11:23">
      <c r="K1507" s="51">
        <v>150.5</v>
      </c>
      <c r="L1507" s="22">
        <f t="shared" si="189"/>
        <v>3.2781986785670347</v>
      </c>
      <c r="M1507" s="22">
        <f t="shared" si="196"/>
        <v>2.1698109709483937E-2</v>
      </c>
      <c r="Q1507" s="55">
        <f t="shared" si="190"/>
        <v>8.0536173975627762E-2</v>
      </c>
      <c r="R1507" s="49">
        <f t="shared" si="191"/>
        <v>3.1736101022606089</v>
      </c>
      <c r="S1507" s="52">
        <f>IF(K1507=0,C1535,(1/$C$59)*LN(1+$C$59/$C$58/(RodR+ABS(Calculations!K1507-RodR))))</f>
        <v>2.537683312712569E-2</v>
      </c>
      <c r="T1507" s="53">
        <f t="shared" si="192"/>
        <v>2.5811564535894251E-2</v>
      </c>
      <c r="U1507" s="49">
        <f t="shared" si="193"/>
        <v>62.708333333333336</v>
      </c>
      <c r="V1507" s="49">
        <f t="shared" si="194"/>
        <v>1.0101994803367265</v>
      </c>
      <c r="W1507" s="49">
        <f t="shared" si="195"/>
        <v>1.0101994803367265</v>
      </c>
    </row>
    <row r="1508" spans="11:23">
      <c r="K1508" s="51">
        <v>150.6</v>
      </c>
      <c r="L1508" s="22">
        <f t="shared" si="189"/>
        <v>3.2760445519461374</v>
      </c>
      <c r="M1508" s="22">
        <f t="shared" si="196"/>
        <v>2.1669507821104883E-2</v>
      </c>
      <c r="Q1508" s="55">
        <f t="shared" si="190"/>
        <v>8.0483253108616148E-2</v>
      </c>
      <c r="R1508" s="49">
        <f t="shared" si="191"/>
        <v>3.1736101022606089</v>
      </c>
      <c r="S1508" s="52">
        <f>IF(K1508=0,C1536,(1/$C$59)*LN(1+$C$59/$C$58/(RodR+ABS(Calculations!K1508-RodR))))</f>
        <v>2.5360157837689874E-2</v>
      </c>
      <c r="T1508" s="53">
        <f t="shared" si="192"/>
        <v>2.5794313604860643E-2</v>
      </c>
      <c r="U1508" s="49">
        <f t="shared" si="193"/>
        <v>62.75</v>
      </c>
      <c r="V1508" s="49">
        <f t="shared" si="194"/>
        <v>1.0101994803367265</v>
      </c>
      <c r="W1508" s="49">
        <f t="shared" si="195"/>
        <v>1.0101994803367265</v>
      </c>
    </row>
    <row r="1509" spans="11:23">
      <c r="K1509" s="51">
        <v>150.69999999999999</v>
      </c>
      <c r="L1509" s="22">
        <f t="shared" si="189"/>
        <v>3.2738932545519246</v>
      </c>
      <c r="M1509" s="22">
        <f t="shared" si="196"/>
        <v>2.1640962451153989E-2</v>
      </c>
      <c r="Q1509" s="55">
        <f t="shared" si="190"/>
        <v>8.043040174779216E-2</v>
      </c>
      <c r="R1509" s="49">
        <f t="shared" si="191"/>
        <v>3.1736101022606089</v>
      </c>
      <c r="S1509" s="52">
        <f>IF(K1509=0,C1537,(1/$C$59)*LN(1+$C$59/$C$58/(RodR+ABS(Calculations!K1509-RodR))))</f>
        <v>2.5343504449554282E-2</v>
      </c>
      <c r="T1509" s="53">
        <f t="shared" si="192"/>
        <v>2.5777085717763756E-2</v>
      </c>
      <c r="U1509" s="49">
        <f t="shared" si="193"/>
        <v>62.791666666666664</v>
      </c>
      <c r="V1509" s="49">
        <f t="shared" si="194"/>
        <v>1.0101994803367265</v>
      </c>
      <c r="W1509" s="49">
        <f t="shared" si="195"/>
        <v>1.0101994803367265</v>
      </c>
    </row>
    <row r="1510" spans="11:23">
      <c r="K1510" s="51">
        <v>150.80000000000001</v>
      </c>
      <c r="L1510" s="22">
        <f t="shared" si="189"/>
        <v>3.271744780814001</v>
      </c>
      <c r="M1510" s="22">
        <f t="shared" si="196"/>
        <v>2.161247345079742E-2</v>
      </c>
      <c r="Q1510" s="55">
        <f t="shared" si="190"/>
        <v>8.0377619756306792E-2</v>
      </c>
      <c r="R1510" s="49">
        <f t="shared" si="191"/>
        <v>3.1736101022606089</v>
      </c>
      <c r="S1510" s="52">
        <f>IF(K1510=0,C1538,(1/$C$59)*LN(1+$C$59/$C$58/(RodR+ABS(Calculations!K1510-RodR))))</f>
        <v>2.5326872919597981E-2</v>
      </c>
      <c r="T1510" s="53">
        <f t="shared" si="192"/>
        <v>2.5759880828461632E-2</v>
      </c>
      <c r="U1510" s="49">
        <f t="shared" si="193"/>
        <v>62.833333333333343</v>
      </c>
      <c r="V1510" s="49">
        <f t="shared" si="194"/>
        <v>1.0101994803367265</v>
      </c>
      <c r="W1510" s="49">
        <f t="shared" si="195"/>
        <v>1.0101994803367265</v>
      </c>
    </row>
    <row r="1511" spans="11:23">
      <c r="K1511" s="51">
        <v>150.9</v>
      </c>
      <c r="L1511" s="22">
        <f t="shared" si="189"/>
        <v>3.2695991251765446</v>
      </c>
      <c r="M1511" s="22">
        <f t="shared" si="196"/>
        <v>2.1584040671794646E-2</v>
      </c>
      <c r="Q1511" s="55">
        <f t="shared" si="190"/>
        <v>8.0324906997669018E-2</v>
      </c>
      <c r="R1511" s="49">
        <f t="shared" si="191"/>
        <v>3.1736101022606089</v>
      </c>
      <c r="S1511" s="52">
        <f>IF(K1511=0,C1539,(1/$C$59)*LN(1+$C$59/$C$58/(RodR+ABS(Calculations!K1511-RodR))))</f>
        <v>2.5310263204812843E-2</v>
      </c>
      <c r="T1511" s="53">
        <f t="shared" si="192"/>
        <v>2.5742698890932184E-2</v>
      </c>
      <c r="U1511" s="49">
        <f t="shared" si="193"/>
        <v>62.875000000000007</v>
      </c>
      <c r="V1511" s="49">
        <f t="shared" si="194"/>
        <v>1.0101994803367265</v>
      </c>
      <c r="W1511" s="49">
        <f t="shared" si="195"/>
        <v>1.0101994803367265</v>
      </c>
    </row>
    <row r="1512" spans="11:23">
      <c r="K1512" s="51">
        <v>151</v>
      </c>
      <c r="L1512" s="22">
        <f t="shared" si="189"/>
        <v>3.267456282098379</v>
      </c>
      <c r="M1512" s="22">
        <f t="shared" si="196"/>
        <v>2.1555663966190686E-2</v>
      </c>
      <c r="Q1512" s="55">
        <f t="shared" si="190"/>
        <v>8.0272263335747635E-2</v>
      </c>
      <c r="R1512" s="49">
        <f t="shared" si="191"/>
        <v>3.1736101022606089</v>
      </c>
      <c r="S1512" s="52">
        <f>IF(K1512=0,C1540,(1/$C$59)*LN(1+$C$59/$C$58/(RodR+ABS(Calculations!K1512-RodR))))</f>
        <v>2.5293675262304128E-2</v>
      </c>
      <c r="T1512" s="53">
        <f t="shared" si="192"/>
        <v>2.5725539859279254E-2</v>
      </c>
      <c r="U1512" s="49">
        <f t="shared" si="193"/>
        <v>62.916666666666671</v>
      </c>
      <c r="V1512" s="49">
        <f t="shared" si="194"/>
        <v>1.0101994803367265</v>
      </c>
      <c r="W1512" s="49">
        <f t="shared" si="195"/>
        <v>1.0101994803367265</v>
      </c>
    </row>
    <row r="1513" spans="11:23">
      <c r="K1513" s="51">
        <v>151.1</v>
      </c>
      <c r="L1513" s="22">
        <f t="shared" si="189"/>
        <v>3.2653162460527714</v>
      </c>
      <c r="M1513" s="22">
        <f t="shared" si="196"/>
        <v>2.1527343186687808E-2</v>
      </c>
      <c r="Q1513" s="55">
        <f t="shared" si="190"/>
        <v>8.0219688634766265E-2</v>
      </c>
      <c r="R1513" s="49">
        <f t="shared" si="191"/>
        <v>3.1736101022606089</v>
      </c>
      <c r="S1513" s="52">
        <f>IF(K1513=0,C1541,(1/$C$59)*LN(1+$C$59/$C$58/(RodR+ABS(Calculations!K1513-RodR))))</f>
        <v>2.5277109049288884E-2</v>
      </c>
      <c r="T1513" s="53">
        <f t="shared" si="192"/>
        <v>2.5708403687727654E-2</v>
      </c>
      <c r="U1513" s="49">
        <f t="shared" si="193"/>
        <v>62.958333333333336</v>
      </c>
      <c r="V1513" s="49">
        <f t="shared" si="194"/>
        <v>1.0101994803367265</v>
      </c>
      <c r="W1513" s="49">
        <f t="shared" si="195"/>
        <v>1.0101994803367265</v>
      </c>
    </row>
    <row r="1514" spans="11:23">
      <c r="K1514" s="51">
        <v>151.19999999999999</v>
      </c>
      <c r="L1514" s="22">
        <f t="shared" si="189"/>
        <v>3.2631790115275323</v>
      </c>
      <c r="M1514" s="22">
        <f t="shared" si="196"/>
        <v>2.1499078186382636E-2</v>
      </c>
      <c r="Q1514" s="55">
        <f t="shared" si="190"/>
        <v>8.0167182759305844E-2</v>
      </c>
      <c r="R1514" s="49">
        <f t="shared" si="191"/>
        <v>3.1736101022606089</v>
      </c>
      <c r="S1514" s="52">
        <f>IF(K1514=0,C1542,(1/$C$59)*LN(1+$C$59/$C$58/(RodR+ABS(Calculations!K1514-RodR))))</f>
        <v>2.5260564523096767E-2</v>
      </c>
      <c r="T1514" s="53">
        <f t="shared" si="192"/>
        <v>2.5691290330623839E-2</v>
      </c>
      <c r="U1514" s="49">
        <f t="shared" si="193"/>
        <v>63</v>
      </c>
      <c r="V1514" s="49">
        <f t="shared" si="194"/>
        <v>1.0101994803367265</v>
      </c>
      <c r="W1514" s="49">
        <f t="shared" si="195"/>
        <v>1.0101994803367265</v>
      </c>
    </row>
    <row r="1515" spans="11:23">
      <c r="K1515" s="51">
        <v>151.30000000000001</v>
      </c>
      <c r="L1515" s="22">
        <f t="shared" si="189"/>
        <v>3.261044573024821</v>
      </c>
      <c r="M1515" s="22">
        <f t="shared" si="196"/>
        <v>2.1470868818955768E-2</v>
      </c>
      <c r="Q1515" s="55">
        <f t="shared" si="190"/>
        <v>8.0114745574299789E-2</v>
      </c>
      <c r="R1515" s="49">
        <f t="shared" si="191"/>
        <v>3.1736101022606089</v>
      </c>
      <c r="S1515" s="52">
        <f>IF(K1515=0,C1543,(1/$C$59)*LN(1+$C$59/$C$58/(RodR+ABS(Calculations!K1515-RodR))))</f>
        <v>2.5244041641168485E-2</v>
      </c>
      <c r="T1515" s="53">
        <f t="shared" si="192"/>
        <v>2.5674199742436125E-2</v>
      </c>
      <c r="U1515" s="49">
        <f t="shared" si="193"/>
        <v>63.041666666666671</v>
      </c>
      <c r="V1515" s="49">
        <f t="shared" si="194"/>
        <v>1.0101994803367265</v>
      </c>
      <c r="W1515" s="49">
        <f t="shared" si="195"/>
        <v>1.0101994803367265</v>
      </c>
    </row>
    <row r="1516" spans="11:23">
      <c r="K1516" s="51">
        <v>151.4</v>
      </c>
      <c r="L1516" s="22">
        <f t="shared" si="189"/>
        <v>3.2589129250612432</v>
      </c>
      <c r="M1516" s="22">
        <f t="shared" si="196"/>
        <v>2.1442714938412877E-2</v>
      </c>
      <c r="Q1516" s="55">
        <f t="shared" si="190"/>
        <v>8.0062376945036429E-2</v>
      </c>
      <c r="R1516" s="49">
        <f t="shared" si="191"/>
        <v>3.1736101022606089</v>
      </c>
      <c r="S1516" s="52">
        <f>IF(K1516=0,C1544,(1/$C$59)*LN(1+$C$59/$C$58/(RodR+ABS(Calculations!K1516-RodR))))</f>
        <v>2.5227540361056587E-2</v>
      </c>
      <c r="T1516" s="53">
        <f t="shared" si="192"/>
        <v>2.5657131877753779E-2</v>
      </c>
      <c r="U1516" s="49">
        <f t="shared" si="193"/>
        <v>63.083333333333336</v>
      </c>
      <c r="V1516" s="49">
        <f t="shared" si="194"/>
        <v>1.0101994803367265</v>
      </c>
      <c r="W1516" s="49">
        <f t="shared" si="195"/>
        <v>1.0101994803367265</v>
      </c>
    </row>
    <row r="1517" spans="11:23">
      <c r="K1517" s="51">
        <v>151.5</v>
      </c>
      <c r="L1517" s="22">
        <f t="shared" si="189"/>
        <v>3.2567840621676534</v>
      </c>
      <c r="M1517" s="22">
        <f t="shared" si="196"/>
        <v>2.1414616399381359E-2</v>
      </c>
      <c r="Q1517" s="55">
        <f t="shared" si="190"/>
        <v>8.001007673715417E-2</v>
      </c>
      <c r="R1517" s="49">
        <f t="shared" si="191"/>
        <v>3.1736101022606089</v>
      </c>
      <c r="S1517" s="52">
        <f>IF(K1517=0,C1545,(1/$C$59)*LN(1+$C$59/$C$58/(RodR+ABS(Calculations!K1517-RodR))))</f>
        <v>2.5211060640423919E-2</v>
      </c>
      <c r="T1517" s="53">
        <f t="shared" si="192"/>
        <v>2.5640086691286784E-2</v>
      </c>
      <c r="U1517" s="49">
        <f t="shared" si="193"/>
        <v>63.125</v>
      </c>
      <c r="V1517" s="49">
        <f t="shared" si="194"/>
        <v>1.0101994803367265</v>
      </c>
      <c r="W1517" s="49">
        <f t="shared" si="195"/>
        <v>1.0101994803367265</v>
      </c>
    </row>
    <row r="1518" spans="11:23">
      <c r="K1518" s="51">
        <v>151.6</v>
      </c>
      <c r="L1518" s="22">
        <f t="shared" si="189"/>
        <v>3.2546579788892878</v>
      </c>
      <c r="M1518" s="22">
        <f t="shared" si="196"/>
        <v>2.1386573056849656E-2</v>
      </c>
      <c r="Q1518" s="55">
        <f t="shared" si="190"/>
        <v>7.995784481664471E-2</v>
      </c>
      <c r="R1518" s="49">
        <f t="shared" si="191"/>
        <v>3.1736101022606089</v>
      </c>
      <c r="S1518" s="52">
        <f>IF(K1518=0,C1546,(1/$C$59)*LN(1+$C$59/$C$58/(RodR+ABS(Calculations!K1518-RodR))))</f>
        <v>2.5194602437044664E-2</v>
      </c>
      <c r="T1518" s="53">
        <f t="shared" si="192"/>
        <v>2.5623064137865612E-2</v>
      </c>
      <c r="U1518" s="49">
        <f t="shared" si="193"/>
        <v>63.166666666666664</v>
      </c>
      <c r="V1518" s="49">
        <f t="shared" si="194"/>
        <v>1.0101994803367265</v>
      </c>
      <c r="W1518" s="49">
        <f t="shared" si="195"/>
        <v>1.0101994803367265</v>
      </c>
    </row>
    <row r="1519" spans="11:23">
      <c r="K1519" s="51">
        <v>151.69999999999999</v>
      </c>
      <c r="L1519" s="22">
        <f t="shared" si="189"/>
        <v>3.2525346697855317</v>
      </c>
      <c r="M1519" s="22">
        <f t="shared" si="196"/>
        <v>2.1358584766392852E-2</v>
      </c>
      <c r="Q1519" s="55">
        <f t="shared" si="190"/>
        <v>7.9905681049847369E-2</v>
      </c>
      <c r="R1519" s="49">
        <f t="shared" si="191"/>
        <v>3.1736101022606089</v>
      </c>
      <c r="S1519" s="52">
        <f>IF(K1519=0,C1547,(1/$C$59)*LN(1+$C$59/$C$58/(RodR+ABS(Calculations!K1519-RodR))))</f>
        <v>2.5178165708802536E-2</v>
      </c>
      <c r="T1519" s="53">
        <f t="shared" si="192"/>
        <v>2.5606064172440313E-2</v>
      </c>
      <c r="U1519" s="49">
        <f t="shared" si="193"/>
        <v>63.208333333333329</v>
      </c>
      <c r="V1519" s="49">
        <f t="shared" si="194"/>
        <v>1.0101994803367265</v>
      </c>
      <c r="W1519" s="49">
        <f t="shared" si="195"/>
        <v>1.0101994803367265</v>
      </c>
    </row>
    <row r="1520" spans="11:23">
      <c r="K1520" s="51">
        <v>151.80000000000001</v>
      </c>
      <c r="L1520" s="22">
        <f t="shared" si="189"/>
        <v>3.2504141294300264</v>
      </c>
      <c r="M1520" s="22">
        <f t="shared" si="196"/>
        <v>2.1330651383974608E-2</v>
      </c>
      <c r="Q1520" s="55">
        <f t="shared" si="190"/>
        <v>7.9853585303451671E-2</v>
      </c>
      <c r="R1520" s="49">
        <f t="shared" si="191"/>
        <v>3.1736101022606089</v>
      </c>
      <c r="S1520" s="52">
        <f>IF(K1520=0,C1548,(1/$C$59)*LN(1+$C$59/$C$58/(RodR+ABS(Calculations!K1520-RodR))))</f>
        <v>2.5161750413691585E-2</v>
      </c>
      <c r="T1520" s="53">
        <f t="shared" si="192"/>
        <v>2.558908675008028E-2</v>
      </c>
      <c r="U1520" s="49">
        <f t="shared" si="193"/>
        <v>63.250000000000007</v>
      </c>
      <c r="V1520" s="49">
        <f t="shared" si="194"/>
        <v>1.0101994803367265</v>
      </c>
      <c r="W1520" s="49">
        <f t="shared" si="195"/>
        <v>1.0101994803367265</v>
      </c>
    </row>
    <row r="1521" spans="11:23">
      <c r="K1521" s="51">
        <v>151.9</v>
      </c>
      <c r="L1521" s="22">
        <f t="shared" si="189"/>
        <v>3.2482963524104922</v>
      </c>
      <c r="M1521" s="22">
        <f t="shared" si="196"/>
        <v>2.1302772766052414E-2</v>
      </c>
      <c r="Q1521" s="55">
        <f t="shared" si="190"/>
        <v>7.9801557444493063E-2</v>
      </c>
      <c r="R1521" s="49">
        <f t="shared" si="191"/>
        <v>3.1736101022606089</v>
      </c>
      <c r="S1521" s="52">
        <f>IF(K1521=0,C1549,(1/$C$59)*LN(1+$C$59/$C$58/(RodR+ABS(Calculations!K1521-RodR))))</f>
        <v>2.5145356509814878E-2</v>
      </c>
      <c r="T1521" s="53">
        <f t="shared" si="192"/>
        <v>2.5572131825975151E-2</v>
      </c>
      <c r="U1521" s="49">
        <f t="shared" si="193"/>
        <v>63.291666666666671</v>
      </c>
      <c r="V1521" s="49">
        <f t="shared" si="194"/>
        <v>1.0101994803367265</v>
      </c>
      <c r="W1521" s="49">
        <f t="shared" si="195"/>
        <v>1.0101994803367265</v>
      </c>
    </row>
    <row r="1522" spans="11:23">
      <c r="K1522" s="51">
        <v>152</v>
      </c>
      <c r="L1522" s="22">
        <f t="shared" si="189"/>
        <v>3.2461813333287739</v>
      </c>
      <c r="M1522" s="22">
        <f t="shared" si="196"/>
        <v>2.1274948769605118E-2</v>
      </c>
      <c r="Q1522" s="55">
        <f t="shared" si="190"/>
        <v>7.9749597340353959E-2</v>
      </c>
      <c r="R1522" s="49">
        <f t="shared" si="191"/>
        <v>3.1736101022606089</v>
      </c>
      <c r="S1522" s="52">
        <f>IF(K1522=0,C1550,(1/$C$59)*LN(1+$C$59/$C$58/(RodR+ABS(Calculations!K1522-RodR))))</f>
        <v>2.51289839553848E-2</v>
      </c>
      <c r="T1522" s="53">
        <f t="shared" si="192"/>
        <v>2.555519935543097E-2</v>
      </c>
      <c r="U1522" s="49">
        <f t="shared" si="193"/>
        <v>63.333333333333336</v>
      </c>
      <c r="V1522" s="49">
        <f t="shared" si="194"/>
        <v>1.0101994803367265</v>
      </c>
      <c r="W1522" s="49">
        <f t="shared" si="195"/>
        <v>1.0101994803367265</v>
      </c>
    </row>
    <row r="1523" spans="11:23">
      <c r="K1523" s="51">
        <v>152.1</v>
      </c>
      <c r="L1523" s="22">
        <f t="shared" si="189"/>
        <v>3.2440690668008365</v>
      </c>
      <c r="M1523" s="22">
        <f t="shared" si="196"/>
        <v>2.1247179251934867E-2</v>
      </c>
      <c r="Q1523" s="55">
        <f t="shared" si="190"/>
        <v>7.9697704858763666E-2</v>
      </c>
      <c r="R1523" s="49">
        <f t="shared" si="191"/>
        <v>3.1736101022606089</v>
      </c>
      <c r="S1523" s="52">
        <f>IF(K1523=0,C1551,(1/$C$59)*LN(1+$C$59/$C$58/(RodR+ABS(Calculations!K1523-RodR))))</f>
        <v>2.5112632708723048E-2</v>
      </c>
      <c r="T1523" s="53">
        <f t="shared" si="192"/>
        <v>2.5538289293874226E-2</v>
      </c>
      <c r="U1523" s="49">
        <f t="shared" si="193"/>
        <v>63.375</v>
      </c>
      <c r="V1523" s="49">
        <f t="shared" si="194"/>
        <v>1.0101994803367265</v>
      </c>
      <c r="W1523" s="49">
        <f t="shared" si="195"/>
        <v>1.0101994803367265</v>
      </c>
    </row>
    <row r="1524" spans="11:23">
      <c r="K1524" s="51">
        <v>152.19999999999999</v>
      </c>
      <c r="L1524" s="22">
        <f t="shared" si="189"/>
        <v>3.2419595474565304</v>
      </c>
      <c r="M1524" s="22">
        <f t="shared" si="196"/>
        <v>2.1219464071001948E-2</v>
      </c>
      <c r="Q1524" s="55">
        <f t="shared" si="190"/>
        <v>7.9645879867792632E-2</v>
      </c>
      <c r="R1524" s="49">
        <f t="shared" si="191"/>
        <v>3.1736101022606089</v>
      </c>
      <c r="S1524" s="52">
        <f>IF(K1524=0,C1552,(1/$C$59)*LN(1+$C$59/$C$58/(RodR+ABS(Calculations!K1524-RodR))))</f>
        <v>2.5096302728258808E-2</v>
      </c>
      <c r="T1524" s="53">
        <f t="shared" si="192"/>
        <v>2.5521401596848479E-2</v>
      </c>
      <c r="U1524" s="49">
        <f t="shared" si="193"/>
        <v>63.416666666666664</v>
      </c>
      <c r="V1524" s="49">
        <f t="shared" si="194"/>
        <v>1.0101994803367265</v>
      </c>
      <c r="W1524" s="49">
        <f t="shared" si="195"/>
        <v>1.0101994803367265</v>
      </c>
    </row>
    <row r="1525" spans="11:23">
      <c r="K1525" s="51">
        <v>152.30000000000001</v>
      </c>
      <c r="L1525" s="22">
        <f t="shared" si="189"/>
        <v>3.2398527699397666</v>
      </c>
      <c r="M1525" s="22">
        <f t="shared" si="196"/>
        <v>2.1191803085054417E-2</v>
      </c>
      <c r="Q1525" s="55">
        <f t="shared" si="190"/>
        <v>7.9594122235856726E-2</v>
      </c>
      <c r="R1525" s="49">
        <f t="shared" si="191"/>
        <v>3.1736101022606089</v>
      </c>
      <c r="S1525" s="52">
        <f>IF(K1525=0,C1553,(1/$C$59)*LN(1+$C$59/$C$58/(RodR+ABS(Calculations!K1525-RodR))))</f>
        <v>2.5079993972530107E-2</v>
      </c>
      <c r="T1525" s="53">
        <f t="shared" si="192"/>
        <v>2.5504536220015025E-2</v>
      </c>
      <c r="U1525" s="49">
        <f t="shared" si="193"/>
        <v>63.458333333333343</v>
      </c>
      <c r="V1525" s="49">
        <f t="shared" si="194"/>
        <v>1.0101994803367265</v>
      </c>
      <c r="W1525" s="49">
        <f t="shared" si="195"/>
        <v>1.0101994803367265</v>
      </c>
    </row>
    <row r="1526" spans="11:23">
      <c r="K1526" s="51">
        <v>152.4</v>
      </c>
      <c r="L1526" s="22">
        <f t="shared" si="189"/>
        <v>3.2377487289082745</v>
      </c>
      <c r="M1526" s="22">
        <f t="shared" si="196"/>
        <v>2.1164196152968717E-2</v>
      </c>
      <c r="Q1526" s="55">
        <f t="shared" si="190"/>
        <v>7.9542431831711308E-2</v>
      </c>
      <c r="R1526" s="49">
        <f t="shared" si="191"/>
        <v>3.1736101022606089</v>
      </c>
      <c r="S1526" s="52">
        <f>IF(K1526=0,C1554,(1/$C$59)*LN(1+$C$59/$C$58/(RodR+ABS(Calculations!K1526-RodR))))</f>
        <v>2.5063706400181948E-2</v>
      </c>
      <c r="T1526" s="53">
        <f t="shared" si="192"/>
        <v>2.5487693119151757E-2</v>
      </c>
      <c r="U1526" s="49">
        <f t="shared" si="193"/>
        <v>63.500000000000007</v>
      </c>
      <c r="V1526" s="49">
        <f t="shared" si="194"/>
        <v>1.0101994803367265</v>
      </c>
      <c r="W1526" s="49">
        <f t="shared" si="195"/>
        <v>1.0101994803367265</v>
      </c>
    </row>
    <row r="1527" spans="11:23">
      <c r="K1527" s="51">
        <v>152.5</v>
      </c>
      <c r="L1527" s="22">
        <f t="shared" si="189"/>
        <v>3.2356474190337798</v>
      </c>
      <c r="M1527" s="22">
        <f t="shared" si="196"/>
        <v>2.1136643133873534E-2</v>
      </c>
      <c r="Q1527" s="55">
        <f t="shared" si="190"/>
        <v>7.9490808524455572E-2</v>
      </c>
      <c r="R1527" s="49">
        <f t="shared" si="191"/>
        <v>3.1736101022606089</v>
      </c>
      <c r="S1527" s="52">
        <f>IF(K1527=0,C1555,(1/$C$59)*LN(1+$C$59/$C$58/(RodR+ABS(Calculations!K1527-RodR))))</f>
        <v>2.5047439969967673E-2</v>
      </c>
      <c r="T1527" s="53">
        <f t="shared" si="192"/>
        <v>2.5470872250153851E-2</v>
      </c>
      <c r="U1527" s="49">
        <f t="shared" si="193"/>
        <v>63.541666666666671</v>
      </c>
      <c r="V1527" s="49">
        <f t="shared" si="194"/>
        <v>1.0101994803367265</v>
      </c>
      <c r="W1527" s="49">
        <f t="shared" si="195"/>
        <v>1.0101994803367265</v>
      </c>
    </row>
    <row r="1528" spans="11:23">
      <c r="K1528" s="51">
        <v>152.6</v>
      </c>
      <c r="L1528" s="22">
        <f t="shared" si="189"/>
        <v>3.2335488350016957</v>
      </c>
      <c r="M1528" s="22">
        <f t="shared" si="196"/>
        <v>2.1109143887592108E-2</v>
      </c>
      <c r="Q1528" s="55">
        <f t="shared" si="190"/>
        <v>7.9439252183524989E-2</v>
      </c>
      <c r="R1528" s="49">
        <f t="shared" si="191"/>
        <v>3.1736101022606089</v>
      </c>
      <c r="S1528" s="52">
        <f>IF(K1528=0,C1556,(1/$C$59)*LN(1+$C$59/$C$58/(RodR+ABS(Calculations!K1528-RodR))))</f>
        <v>2.5031194640746587E-2</v>
      </c>
      <c r="T1528" s="53">
        <f t="shared" si="192"/>
        <v>2.545407356903261E-2</v>
      </c>
      <c r="U1528" s="49">
        <f t="shared" si="193"/>
        <v>63.583333333333336</v>
      </c>
      <c r="V1528" s="49">
        <f t="shared" si="194"/>
        <v>1.0101994803367265</v>
      </c>
      <c r="W1528" s="49">
        <f t="shared" si="195"/>
        <v>1.0101994803367265</v>
      </c>
    </row>
    <row r="1529" spans="11:23">
      <c r="K1529" s="51">
        <v>152.69999999999999</v>
      </c>
      <c r="L1529" s="22">
        <f t="shared" si="189"/>
        <v>3.2314529715113314</v>
      </c>
      <c r="M1529" s="22">
        <f t="shared" si="196"/>
        <v>2.1081698274200367E-2</v>
      </c>
      <c r="Q1529" s="55">
        <f t="shared" si="190"/>
        <v>7.9387762678696405E-2</v>
      </c>
      <c r="R1529" s="49">
        <f t="shared" si="191"/>
        <v>3.1736101022606089</v>
      </c>
      <c r="S1529" s="52">
        <f>IF(K1529=0,C1557,(1/$C$59)*LN(1+$C$59/$C$58/(RodR+ABS(Calculations!K1529-RodR))))</f>
        <v>2.5014970371485565E-2</v>
      </c>
      <c r="T1529" s="53">
        <f t="shared" si="192"/>
        <v>2.5437297031915697E-2</v>
      </c>
      <c r="U1529" s="49">
        <f t="shared" si="193"/>
        <v>63.625</v>
      </c>
      <c r="V1529" s="49">
        <f t="shared" si="194"/>
        <v>1.0101994803367265</v>
      </c>
      <c r="W1529" s="49">
        <f t="shared" si="195"/>
        <v>1.0101994803367265</v>
      </c>
    </row>
    <row r="1530" spans="11:23">
      <c r="K1530" s="51">
        <v>152.80000000000001</v>
      </c>
      <c r="L1530" s="22">
        <f t="shared" si="189"/>
        <v>3.2293598232756566</v>
      </c>
      <c r="M1530" s="22">
        <f t="shared" si="196"/>
        <v>2.1054306154369762E-2</v>
      </c>
      <c r="Q1530" s="55">
        <f t="shared" si="190"/>
        <v>7.9336339880082263E-2</v>
      </c>
      <c r="R1530" s="49">
        <f t="shared" si="191"/>
        <v>3.1736101022606089</v>
      </c>
      <c r="S1530" s="52">
        <f>IF(K1530=0,C1558,(1/$C$59)*LN(1+$C$59/$C$58/(RodR+ABS(Calculations!K1530-RodR))))</f>
        <v>2.4998767121257218E-2</v>
      </c>
      <c r="T1530" s="53">
        <f t="shared" si="192"/>
        <v>2.5420542595045555E-2</v>
      </c>
      <c r="U1530" s="49">
        <f t="shared" si="193"/>
        <v>63.666666666666671</v>
      </c>
      <c r="V1530" s="49">
        <f t="shared" si="194"/>
        <v>1.0101994803367265</v>
      </c>
      <c r="W1530" s="49">
        <f t="shared" si="195"/>
        <v>1.0101994803367265</v>
      </c>
    </row>
    <row r="1531" spans="11:23">
      <c r="K1531" s="51">
        <v>152.9</v>
      </c>
      <c r="L1531" s="22">
        <f t="shared" si="189"/>
        <v>3.2272693850213674</v>
      </c>
      <c r="M1531" s="22">
        <f t="shared" si="196"/>
        <v>2.1026967389124795E-2</v>
      </c>
      <c r="Q1531" s="55">
        <f t="shared" si="190"/>
        <v>7.9284983658132246E-2</v>
      </c>
      <c r="R1531" s="49">
        <f t="shared" si="191"/>
        <v>3.1736101022606089</v>
      </c>
      <c r="S1531" s="52">
        <f>IF(K1531=0,C1559,(1/$C$59)*LN(1+$C$59/$C$58/(RodR+ABS(Calculations!K1531-RodR))))</f>
        <v>2.4982584849240427E-2</v>
      </c>
      <c r="T1531" s="53">
        <f t="shared" si="192"/>
        <v>2.5403810214780741E-2</v>
      </c>
      <c r="U1531" s="49">
        <f t="shared" si="193"/>
        <v>63.708333333333336</v>
      </c>
      <c r="V1531" s="49">
        <f t="shared" si="194"/>
        <v>1.0101994803367265</v>
      </c>
      <c r="W1531" s="49">
        <f t="shared" si="195"/>
        <v>1.0101994803367265</v>
      </c>
    </row>
    <row r="1532" spans="11:23">
      <c r="K1532" s="51">
        <v>153</v>
      </c>
      <c r="L1532" s="22">
        <f t="shared" si="189"/>
        <v>3.2251816514888247</v>
      </c>
      <c r="M1532" s="22">
        <f t="shared" si="196"/>
        <v>2.0999681839949158E-2</v>
      </c>
      <c r="Q1532" s="55">
        <f t="shared" si="190"/>
        <v>7.9233693883631731E-2</v>
      </c>
      <c r="R1532" s="49">
        <f t="shared" si="191"/>
        <v>3.1736101022606089</v>
      </c>
      <c r="S1532" s="52">
        <f>IF(K1532=0,C1560,(1/$C$59)*LN(1+$C$59/$C$58/(RodR+ABS(Calculations!K1532-RodR))))</f>
        <v>2.4966423514719848E-2</v>
      </c>
      <c r="T1532" s="53">
        <f t="shared" si="192"/>
        <v>2.5387099847594123E-2</v>
      </c>
      <c r="U1532" s="49">
        <f t="shared" si="193"/>
        <v>63.75</v>
      </c>
      <c r="V1532" s="49">
        <f t="shared" si="194"/>
        <v>1.0101994803367265</v>
      </c>
      <c r="W1532" s="49">
        <f t="shared" si="195"/>
        <v>1.0101994803367265</v>
      </c>
    </row>
    <row r="1533" spans="11:23">
      <c r="K1533" s="51">
        <v>153.1</v>
      </c>
      <c r="L1533" s="22">
        <f t="shared" si="189"/>
        <v>3.2230966174318825</v>
      </c>
      <c r="M1533" s="22">
        <f t="shared" si="196"/>
        <v>2.0972449368954038E-2</v>
      </c>
      <c r="Q1533" s="55">
        <f t="shared" si="190"/>
        <v>7.9182470427697563E-2</v>
      </c>
      <c r="R1533" s="49">
        <f t="shared" si="191"/>
        <v>3.1736101022606089</v>
      </c>
      <c r="S1533" s="52">
        <f>IF(K1533=0,C1561,(1/$C$59)*LN(1+$C$59/$C$58/(RodR+ABS(Calculations!K1533-RodR))))</f>
        <v>2.4950283077084589E-2</v>
      </c>
      <c r="T1533" s="53">
        <f t="shared" si="192"/>
        <v>2.5370411450073099E-2</v>
      </c>
      <c r="U1533" s="49">
        <f t="shared" si="193"/>
        <v>63.791666666666664</v>
      </c>
      <c r="V1533" s="49">
        <f t="shared" si="194"/>
        <v>1.0101994803367265</v>
      </c>
      <c r="W1533" s="49">
        <f t="shared" si="195"/>
        <v>1.0101994803367265</v>
      </c>
    </row>
    <row r="1534" spans="11:23">
      <c r="K1534" s="51">
        <v>153.19999999999999</v>
      </c>
      <c r="L1534" s="22">
        <f t="shared" si="189"/>
        <v>3.2210142776181296</v>
      </c>
      <c r="M1534" s="22">
        <f t="shared" si="196"/>
        <v>2.0945269838400726E-2</v>
      </c>
      <c r="Q1534" s="55">
        <f t="shared" si="190"/>
        <v>7.9131313161784053E-2</v>
      </c>
      <c r="R1534" s="49">
        <f t="shared" si="191"/>
        <v>3.1736101022606089</v>
      </c>
      <c r="S1534" s="52">
        <f>IF(K1534=0,C1562,(1/$C$59)*LN(1+$C$59/$C$58/(RodR+ABS(Calculations!K1534-RodR))))</f>
        <v>2.4934163495830084E-2</v>
      </c>
      <c r="T1534" s="53">
        <f t="shared" si="192"/>
        <v>2.535374497891869E-2</v>
      </c>
      <c r="U1534" s="49">
        <f t="shared" si="193"/>
        <v>63.833333333333329</v>
      </c>
      <c r="V1534" s="49">
        <f t="shared" si="194"/>
        <v>1.0101994803367265</v>
      </c>
      <c r="W1534" s="49">
        <f t="shared" si="195"/>
        <v>1.0101994803367265</v>
      </c>
    </row>
    <row r="1535" spans="11:23">
      <c r="K1535" s="51">
        <v>153.30000000000001</v>
      </c>
      <c r="L1535" s="22">
        <f t="shared" si="189"/>
        <v>3.2189346268285179</v>
      </c>
      <c r="M1535" s="22">
        <f t="shared" si="196"/>
        <v>2.0918143111248622E-2</v>
      </c>
      <c r="Q1535" s="55">
        <f t="shared" si="190"/>
        <v>7.9080221957673766E-2</v>
      </c>
      <c r="R1535" s="49">
        <f t="shared" si="191"/>
        <v>3.1736101022606089</v>
      </c>
      <c r="S1535" s="52">
        <f>IF(K1535=0,C1563,(1/$C$59)*LN(1+$C$59/$C$58/(RodR+ABS(Calculations!K1535-RodR))))</f>
        <v>2.4918064730555203E-2</v>
      </c>
      <c r="T1535" s="53">
        <f t="shared" si="192"/>
        <v>2.5337100390947553E-2</v>
      </c>
      <c r="U1535" s="49">
        <f t="shared" si="193"/>
        <v>63.875000000000007</v>
      </c>
      <c r="V1535" s="49">
        <f t="shared" si="194"/>
        <v>1.0101994803367265</v>
      </c>
      <c r="W1535" s="49">
        <f t="shared" si="195"/>
        <v>1.0101994803367265</v>
      </c>
    </row>
    <row r="1536" spans="11:23">
      <c r="K1536" s="51">
        <v>153.4</v>
      </c>
      <c r="L1536" s="22">
        <f t="shared" si="189"/>
        <v>3.2168576598575318</v>
      </c>
      <c r="M1536" s="22">
        <f t="shared" si="196"/>
        <v>2.0891069050742672E-2</v>
      </c>
      <c r="Q1536" s="55">
        <f t="shared" si="190"/>
        <v>7.9029196687481762E-2</v>
      </c>
      <c r="R1536" s="49">
        <f t="shared" si="191"/>
        <v>3.1736101022606089</v>
      </c>
      <c r="S1536" s="52">
        <f>IF(K1536=0,C1564,(1/$C$59)*LN(1+$C$59/$C$58/(RodR+ABS(Calculations!K1536-RodR))))</f>
        <v>2.4901986740963583E-2</v>
      </c>
      <c r="T1536" s="53">
        <f t="shared" si="192"/>
        <v>2.5320477643086592E-2</v>
      </c>
      <c r="U1536" s="49">
        <f t="shared" si="193"/>
        <v>63.916666666666671</v>
      </c>
      <c r="V1536" s="49">
        <f t="shared" si="194"/>
        <v>1.0101994803367265</v>
      </c>
      <c r="W1536" s="49">
        <f t="shared" si="195"/>
        <v>1.0101994803367265</v>
      </c>
    </row>
    <row r="1537" spans="11:23">
      <c r="K1537" s="51">
        <v>153.5</v>
      </c>
      <c r="L1537" s="22">
        <f t="shared" si="189"/>
        <v>3.2147833715131244</v>
      </c>
      <c r="M1537" s="22">
        <f t="shared" si="196"/>
        <v>2.0864047520655404E-2</v>
      </c>
      <c r="Q1537" s="55">
        <f t="shared" si="190"/>
        <v>7.8978237223653949E-2</v>
      </c>
      <c r="R1537" s="49">
        <f t="shared" si="191"/>
        <v>3.1736101022606089</v>
      </c>
      <c r="S1537" s="52">
        <f>IF(K1537=0,C1565,(1/$C$59)*LN(1+$C$59/$C$58/(RodR+ABS(Calculations!K1537-RodR))))</f>
        <v>2.4885929486863113E-2</v>
      </c>
      <c r="T1537" s="53">
        <f t="shared" si="192"/>
        <v>2.5303876692378317E-2</v>
      </c>
      <c r="U1537" s="49">
        <f t="shared" si="193"/>
        <v>63.958333333333336</v>
      </c>
      <c r="V1537" s="49">
        <f t="shared" si="194"/>
        <v>1.0101994803367265</v>
      </c>
      <c r="W1537" s="49">
        <f t="shared" si="195"/>
        <v>1.0101994803367265</v>
      </c>
    </row>
    <row r="1538" spans="11:23">
      <c r="K1538" s="51">
        <v>153.6</v>
      </c>
      <c r="L1538" s="22">
        <f t="shared" ref="L1538:L1601" si="197">IF(K1538&lt;RodR,EPRValue,Q1538*$C$43)</f>
        <v>3.2127117566165122</v>
      </c>
      <c r="M1538" s="22">
        <f t="shared" si="196"/>
        <v>2.083707838518345E-2</v>
      </c>
      <c r="Q1538" s="55">
        <f t="shared" si="190"/>
        <v>7.8927343438962114E-2</v>
      </c>
      <c r="R1538" s="49">
        <f t="shared" si="191"/>
        <v>3.1736101022606089</v>
      </c>
      <c r="S1538" s="52">
        <f>IF(K1538=0,C1566,(1/$C$59)*LN(1+$C$59/$C$58/(RodR+ABS(Calculations!K1538-RodR))))</f>
        <v>2.4869892928164369E-2</v>
      </c>
      <c r="T1538" s="53">
        <f t="shared" si="192"/>
        <v>2.5287297495976604E-2</v>
      </c>
      <c r="U1538" s="49">
        <f t="shared" si="193"/>
        <v>64</v>
      </c>
      <c r="V1538" s="49">
        <f t="shared" si="194"/>
        <v>1.0101994803367265</v>
      </c>
      <c r="W1538" s="49">
        <f t="shared" si="195"/>
        <v>1.0101994803367265</v>
      </c>
    </row>
    <row r="1539" spans="11:23">
      <c r="K1539" s="51">
        <v>153.69999999999999</v>
      </c>
      <c r="L1539" s="22">
        <f t="shared" si="197"/>
        <v>3.2106428100024202</v>
      </c>
      <c r="M1539" s="22">
        <f t="shared" si="196"/>
        <v>2.0810161508911129E-2</v>
      </c>
      <c r="Q1539" s="55">
        <f t="shared" si="190"/>
        <v>7.8876515206509887E-2</v>
      </c>
      <c r="R1539" s="49">
        <f t="shared" si="191"/>
        <v>3.1736101022606089</v>
      </c>
      <c r="S1539" s="52">
        <f>IF(K1539=0,C1567,(1/$C$59)*LN(1+$C$59/$C$58/(RodR+ABS(Calculations!K1539-RodR))))</f>
        <v>2.4853877024882481E-2</v>
      </c>
      <c r="T1539" s="53">
        <f t="shared" si="192"/>
        <v>2.527074001114778E-2</v>
      </c>
      <c r="U1539" s="49">
        <f t="shared" si="193"/>
        <v>64.041666666666671</v>
      </c>
      <c r="V1539" s="49">
        <f t="shared" si="194"/>
        <v>1.0101994803367265</v>
      </c>
      <c r="W1539" s="49">
        <f t="shared" si="195"/>
        <v>1.0101994803367265</v>
      </c>
    </row>
    <row r="1540" spans="11:23">
      <c r="K1540" s="51">
        <v>153.80000000000001</v>
      </c>
      <c r="L1540" s="22">
        <f t="shared" si="197"/>
        <v>3.2085765265187036</v>
      </c>
      <c r="M1540" s="22">
        <f t="shared" si="196"/>
        <v>2.0783296756953007E-2</v>
      </c>
      <c r="Q1540" s="55">
        <f t="shared" ref="Q1540:Q1603" si="198">R1540*IF($C$56&lt;$C$55,S1540,T1540)</f>
        <v>7.8825752399723475E-2</v>
      </c>
      <c r="R1540" s="49">
        <f t="shared" ref="R1540:R1603" si="199">$C$70/$C$61*W1540</f>
        <v>3.1736101022606089</v>
      </c>
      <c r="S1540" s="52">
        <f>IF(K1540=0,C1568,(1/$C$59)*LN(1+$C$59/$C$58/(RodR+ABS(Calculations!K1540-RodR))))</f>
        <v>2.4837881737134231E-2</v>
      </c>
      <c r="T1540" s="53">
        <f t="shared" ref="T1540:T1603" si="200">IF((ABS(K1540))&lt;$C$55-$C$56,($C$53/2/PI()/$C$56*LN(($C$55-$C$56)*(ABS(K1540)+$C$56)/(ABS(K1540))/$C$55)+$C$60*LN($C$55*$C$54/($C$55-$C$56)/$C$53)),$C$60*LN((((ABS(K1540))+$C$56-$C$55)*$C$53+$C$55*$C$54)/($C$53*(ABS(K1540)))))</f>
        <v>2.5254204195269962E-2</v>
      </c>
      <c r="U1540" s="49">
        <f t="shared" ref="U1540:U1603" si="201">K1540/$C$56</f>
        <v>64.083333333333343</v>
      </c>
      <c r="V1540" s="49">
        <f t="shared" ref="V1540:V1603" si="202">IF(K1540="","",1/(1.0212-0.0178*LOG10($C$53+0.01)))</f>
        <v>1.0101994803367265</v>
      </c>
      <c r="W1540" s="49">
        <f t="shared" ref="W1540:W1603" si="203">MAX(1/(-(0.21682*LOG10(3.7*U1540)-0.293)*(EXP(-3.7*U1540)-1)+1),1)*MAX(1/(-(0.1921*LOG10(U1540+0.2)+0.072)*(EXP(-150*U1540)-1)+1),1)*V1540</f>
        <v>1.0101994803367265</v>
      </c>
    </row>
    <row r="1541" spans="11:23">
      <c r="K1541" s="51">
        <v>153.9</v>
      </c>
      <c r="L1541" s="22">
        <f t="shared" si="197"/>
        <v>3.2065129010265907</v>
      </c>
      <c r="M1541" s="22">
        <f t="shared" si="196"/>
        <v>2.0756483994776698E-2</v>
      </c>
      <c r="Q1541" s="55">
        <f t="shared" si="198"/>
        <v>7.8775054892357629E-2</v>
      </c>
      <c r="R1541" s="49">
        <f t="shared" si="199"/>
        <v>3.1736101022606089</v>
      </c>
      <c r="S1541" s="52">
        <f>IF(K1541=0,C1569,(1/$C$59)*LN(1+$C$59/$C$58/(RodR+ABS(Calculations!K1541-RodR))))</f>
        <v>2.4821907025139922E-2</v>
      </c>
      <c r="T1541" s="53">
        <f t="shared" si="200"/>
        <v>2.523769000583281E-2</v>
      </c>
      <c r="U1541" s="49">
        <f t="shared" si="201"/>
        <v>64.125</v>
      </c>
      <c r="V1541" s="49">
        <f t="shared" si="202"/>
        <v>1.0101994803367265</v>
      </c>
      <c r="W1541" s="49">
        <f t="shared" si="203"/>
        <v>1.0101994803367265</v>
      </c>
    </row>
    <row r="1542" spans="11:23">
      <c r="K1542" s="51">
        <v>154</v>
      </c>
      <c r="L1542" s="22">
        <f t="shared" si="197"/>
        <v>3.2044519284004815</v>
      </c>
      <c r="M1542" s="22">
        <f t="shared" si="196"/>
        <v>2.0729723088343199E-2</v>
      </c>
      <c r="Q1542" s="55">
        <f t="shared" si="198"/>
        <v>7.87244225584907E-2</v>
      </c>
      <c r="R1542" s="49">
        <f t="shared" si="199"/>
        <v>3.1736101022606089</v>
      </c>
      <c r="S1542" s="52">
        <f>IF(K1542=0,C1570,(1/$C$59)*LN(1+$C$59/$C$58/(RodR+ABS(Calculations!K1542-RodR))))</f>
        <v>2.4805952849221821E-2</v>
      </c>
      <c r="T1542" s="53">
        <f t="shared" si="200"/>
        <v>2.5221197400437309E-2</v>
      </c>
      <c r="U1542" s="49">
        <f t="shared" si="201"/>
        <v>64.166666666666671</v>
      </c>
      <c r="V1542" s="49">
        <f t="shared" si="202"/>
        <v>1.0101994803367265</v>
      </c>
      <c r="W1542" s="49">
        <f t="shared" si="203"/>
        <v>1.0101994803367265</v>
      </c>
    </row>
    <row r="1543" spans="11:23">
      <c r="K1543" s="51">
        <v>154.1</v>
      </c>
      <c r="L1543" s="22">
        <f t="shared" si="197"/>
        <v>3.2023936035279461</v>
      </c>
      <c r="M1543" s="22">
        <f t="shared" si="196"/>
        <v>2.0703013903936363E-2</v>
      </c>
      <c r="Q1543" s="55">
        <f t="shared" si="198"/>
        <v>7.8673855272524573E-2</v>
      </c>
      <c r="R1543" s="49">
        <f t="shared" si="199"/>
        <v>3.1736101022606089</v>
      </c>
      <c r="S1543" s="52">
        <f>IF(K1543=0,C1571,(1/$C$59)*LN(1+$C$59/$C$58/(RodR+ABS(Calculations!K1543-RodR))))</f>
        <v>2.4790019169804139E-2</v>
      </c>
      <c r="T1543" s="53">
        <f t="shared" si="200"/>
        <v>2.5204726336794849E-2</v>
      </c>
      <c r="U1543" s="49">
        <f t="shared" si="201"/>
        <v>64.208333333333329</v>
      </c>
      <c r="V1543" s="49">
        <f t="shared" si="202"/>
        <v>1.0101994803367265</v>
      </c>
      <c r="W1543" s="49">
        <f t="shared" si="203"/>
        <v>1.0101994803367265</v>
      </c>
    </row>
    <row r="1544" spans="11:23">
      <c r="K1544" s="51">
        <v>154.19999999999999</v>
      </c>
      <c r="L1544" s="22">
        <f t="shared" si="197"/>
        <v>3.2003379213096954</v>
      </c>
      <c r="M1544" s="22">
        <f t="shared" si="196"/>
        <v>2.0676356308434229E-2</v>
      </c>
      <c r="Q1544" s="55">
        <f t="shared" si="198"/>
        <v>7.8623352909183986E-2</v>
      </c>
      <c r="R1544" s="49">
        <f t="shared" si="199"/>
        <v>3.1736101022606089</v>
      </c>
      <c r="S1544" s="52">
        <f>IF(K1544=0,C1572,(1/$C$59)*LN(1+$C$59/$C$58/(RodR+ABS(Calculations!K1544-RodR))))</f>
        <v>2.4774105947412826E-2</v>
      </c>
      <c r="T1544" s="53">
        <f t="shared" si="200"/>
        <v>2.5188276772727464E-2</v>
      </c>
      <c r="U1544" s="49">
        <f t="shared" si="201"/>
        <v>64.25</v>
      </c>
      <c r="V1544" s="49">
        <f t="shared" si="202"/>
        <v>1.0101994803367265</v>
      </c>
      <c r="W1544" s="49">
        <f t="shared" si="203"/>
        <v>1.0101994803367265</v>
      </c>
    </row>
    <row r="1545" spans="11:23">
      <c r="K1545" s="51">
        <v>154.30000000000001</v>
      </c>
      <c r="L1545" s="22">
        <f t="shared" si="197"/>
        <v>3.1982848766595136</v>
      </c>
      <c r="M1545" s="22">
        <f t="shared" si="196"/>
        <v>2.0649750169004388E-2</v>
      </c>
      <c r="Q1545" s="55">
        <f t="shared" si="198"/>
        <v>7.8572915343514821E-2</v>
      </c>
      <c r="R1545" s="49">
        <f t="shared" si="199"/>
        <v>3.1736101022606089</v>
      </c>
      <c r="S1545" s="52">
        <f>IF(K1545=0,C1573,(1/$C$59)*LN(1+$C$59/$C$58/(RodR+ABS(Calculations!K1545-RodR))))</f>
        <v>2.4758213142675019E-2</v>
      </c>
      <c r="T1545" s="53">
        <f t="shared" si="200"/>
        <v>2.5171848666167132E-2</v>
      </c>
      <c r="U1545" s="49">
        <f t="shared" si="201"/>
        <v>64.291666666666671</v>
      </c>
      <c r="V1545" s="49">
        <f t="shared" si="202"/>
        <v>1.0101994803367265</v>
      </c>
      <c r="W1545" s="49">
        <f t="shared" si="203"/>
        <v>1.0101994803367265</v>
      </c>
    </row>
    <row r="1546" spans="11:23">
      <c r="K1546" s="51">
        <v>154.4</v>
      </c>
      <c r="L1546" s="22">
        <f t="shared" si="197"/>
        <v>3.1962344645042262</v>
      </c>
      <c r="M1546" s="22">
        <f t="shared" si="196"/>
        <v>2.062319535330559E-2</v>
      </c>
      <c r="Q1546" s="55">
        <f t="shared" si="198"/>
        <v>7.8522542450883387E-2</v>
      </c>
      <c r="R1546" s="49">
        <f t="shared" si="199"/>
        <v>3.1736101022606089</v>
      </c>
      <c r="S1546" s="52">
        <f>IF(K1546=0,C1574,(1/$C$59)*LN(1+$C$59/$C$58/(RodR+ABS(Calculations!K1546-RodR))))</f>
        <v>2.4742340716318818E-2</v>
      </c>
      <c r="T1546" s="53">
        <f t="shared" si="200"/>
        <v>2.5155441975155537E-2</v>
      </c>
      <c r="U1546" s="49">
        <f t="shared" si="201"/>
        <v>64.333333333333343</v>
      </c>
      <c r="V1546" s="49">
        <f t="shared" si="202"/>
        <v>1.0101994803367265</v>
      </c>
      <c r="W1546" s="49">
        <f t="shared" si="203"/>
        <v>1.0101994803367265</v>
      </c>
    </row>
    <row r="1547" spans="11:23">
      <c r="K1547" s="51">
        <v>154.5</v>
      </c>
      <c r="L1547" s="22">
        <f t="shared" si="197"/>
        <v>3.1941866797836336</v>
      </c>
      <c r="M1547" s="22">
        <f t="shared" si="196"/>
        <v>2.0596691729490857E-2</v>
      </c>
      <c r="Q1547" s="55">
        <f t="shared" si="198"/>
        <v>7.8472234106974723E-2</v>
      </c>
      <c r="R1547" s="49">
        <f t="shared" si="199"/>
        <v>3.1736101022606089</v>
      </c>
      <c r="S1547" s="52">
        <f>IF(K1547=0,C1575,(1/$C$59)*LN(1+$C$59/$C$58/(RodR+ABS(Calculations!K1547-RodR))))</f>
        <v>2.4726488629172753E-2</v>
      </c>
      <c r="T1547" s="53">
        <f t="shared" si="200"/>
        <v>2.5139056657844085E-2</v>
      </c>
      <c r="U1547" s="49">
        <f t="shared" si="201"/>
        <v>64.375</v>
      </c>
      <c r="V1547" s="49">
        <f t="shared" si="202"/>
        <v>1.0101994803367265</v>
      </c>
      <c r="W1547" s="49">
        <f t="shared" si="203"/>
        <v>1.0101994803367265</v>
      </c>
    </row>
    <row r="1548" spans="11:23">
      <c r="K1548" s="51">
        <v>154.6</v>
      </c>
      <c r="L1548" s="22">
        <f t="shared" si="197"/>
        <v>3.1921415174506147</v>
      </c>
      <c r="M1548" s="22">
        <f t="shared" si="196"/>
        <v>2.0570239165897508E-2</v>
      </c>
      <c r="Q1548" s="55">
        <f t="shared" si="198"/>
        <v>7.8421990187795179E-2</v>
      </c>
      <c r="R1548" s="49">
        <f t="shared" si="199"/>
        <v>3.1736101022606089</v>
      </c>
      <c r="S1548" s="52">
        <f>IF(K1548=0,C1576,(1/$C$59)*LN(1+$C$59/$C$58/(RodR+ABS(Calculations!K1548-RodR))))</f>
        <v>2.4710656842166605E-2</v>
      </c>
      <c r="T1548" s="53">
        <f t="shared" si="200"/>
        <v>2.5122692672492099E-2</v>
      </c>
      <c r="U1548" s="49">
        <f t="shared" si="201"/>
        <v>64.416666666666671</v>
      </c>
      <c r="V1548" s="49">
        <f t="shared" si="202"/>
        <v>1.0101994803367265</v>
      </c>
      <c r="W1548" s="49">
        <f t="shared" si="203"/>
        <v>1.0101994803367265</v>
      </c>
    </row>
    <row r="1549" spans="11:23">
      <c r="K1549" s="51">
        <v>154.69999999999999</v>
      </c>
      <c r="L1549" s="22">
        <f t="shared" si="197"/>
        <v>3.1900989724708215</v>
      </c>
      <c r="M1549" s="22">
        <f t="shared" ref="M1549:M1612" si="204">L1539-L1549</f>
        <v>2.0543837531598719E-2</v>
      </c>
      <c r="Q1549" s="55">
        <f t="shared" si="198"/>
        <v>7.8371810569664899E-2</v>
      </c>
      <c r="R1549" s="49">
        <f t="shared" si="199"/>
        <v>3.1736101022606089</v>
      </c>
      <c r="S1549" s="52">
        <f>IF(K1549=0,C1577,(1/$C$59)*LN(1+$C$59/$C$58/(RodR+ABS(Calculations!K1549-RodR))))</f>
        <v>2.4694845316329032E-2</v>
      </c>
      <c r="T1549" s="53">
        <f t="shared" si="200"/>
        <v>2.5106349977468356E-2</v>
      </c>
      <c r="U1549" s="49">
        <f t="shared" si="201"/>
        <v>64.458333333333329</v>
      </c>
      <c r="V1549" s="49">
        <f t="shared" si="202"/>
        <v>1.0101994803367265</v>
      </c>
      <c r="W1549" s="49">
        <f t="shared" si="203"/>
        <v>1.0101994803367265</v>
      </c>
    </row>
    <row r="1550" spans="11:23">
      <c r="K1550" s="51">
        <v>154.80000000000001</v>
      </c>
      <c r="L1550" s="22">
        <f t="shared" si="197"/>
        <v>3.1880590398228534</v>
      </c>
      <c r="M1550" s="22">
        <f t="shared" si="204"/>
        <v>2.0517486695850184E-2</v>
      </c>
      <c r="Q1550" s="55">
        <f t="shared" si="198"/>
        <v>7.832169512922213E-2</v>
      </c>
      <c r="R1550" s="49">
        <f t="shared" si="199"/>
        <v>3.1736101022606089</v>
      </c>
      <c r="S1550" s="52">
        <f>IF(K1550=0,C1578,(1/$C$59)*LN(1+$C$59/$C$58/(RodR+ABS(Calculations!K1550-RodR))))</f>
        <v>2.4679054012788918E-2</v>
      </c>
      <c r="T1550" s="53">
        <f t="shared" si="200"/>
        <v>2.509002853124976E-2</v>
      </c>
      <c r="U1550" s="49">
        <f t="shared" si="201"/>
        <v>64.500000000000014</v>
      </c>
      <c r="V1550" s="49">
        <f t="shared" si="202"/>
        <v>1.0101994803367265</v>
      </c>
      <c r="W1550" s="49">
        <f t="shared" si="203"/>
        <v>1.0101994803367265</v>
      </c>
    </row>
    <row r="1551" spans="11:23">
      <c r="K1551" s="51">
        <v>154.9</v>
      </c>
      <c r="L1551" s="22">
        <f t="shared" si="197"/>
        <v>3.1860217144981542</v>
      </c>
      <c r="M1551" s="22">
        <f t="shared" si="204"/>
        <v>2.0491186528436511E-2</v>
      </c>
      <c r="Q1551" s="55">
        <f t="shared" si="198"/>
        <v>7.8271643743420619E-2</v>
      </c>
      <c r="R1551" s="49">
        <f t="shared" si="199"/>
        <v>3.1736101022606089</v>
      </c>
      <c r="S1551" s="52">
        <f>IF(K1551=0,C1579,(1/$C$59)*LN(1+$C$59/$C$58/(RodR+ABS(Calculations!K1551-RodR))))</f>
        <v>2.4663282892774568E-2</v>
      </c>
      <c r="T1551" s="53">
        <f t="shared" si="200"/>
        <v>2.5073728292420879E-2</v>
      </c>
      <c r="U1551" s="49">
        <f t="shared" si="201"/>
        <v>64.541666666666671</v>
      </c>
      <c r="V1551" s="49">
        <f t="shared" si="202"/>
        <v>1.0101994803367265</v>
      </c>
      <c r="W1551" s="49">
        <f t="shared" si="203"/>
        <v>1.0101994803367265</v>
      </c>
    </row>
    <row r="1552" spans="11:23">
      <c r="K1552" s="51">
        <v>155</v>
      </c>
      <c r="L1552" s="22">
        <f t="shared" si="197"/>
        <v>3.1839869915009471</v>
      </c>
      <c r="M1552" s="22">
        <f t="shared" si="204"/>
        <v>2.0464936899534436E-2</v>
      </c>
      <c r="Q1552" s="55">
        <f t="shared" si="198"/>
        <v>7.8221656289528138E-2</v>
      </c>
      <c r="R1552" s="49">
        <f t="shared" si="199"/>
        <v>3.1736101022606089</v>
      </c>
      <c r="S1552" s="52">
        <f>IF(K1552=0,C1580,(1/$C$59)*LN(1+$C$59/$C$58/(RodR+ABS(Calculations!K1552-RodR))))</f>
        <v>2.4647531917613229E-2</v>
      </c>
      <c r="T1552" s="53">
        <f t="shared" si="200"/>
        <v>2.5057449219674604E-2</v>
      </c>
      <c r="U1552" s="49">
        <f t="shared" si="201"/>
        <v>64.583333333333343</v>
      </c>
      <c r="V1552" s="49">
        <f t="shared" si="202"/>
        <v>1.0101994803367265</v>
      </c>
      <c r="W1552" s="49">
        <f t="shared" si="203"/>
        <v>1.0101994803367265</v>
      </c>
    </row>
    <row r="1553" spans="11:23">
      <c r="K1553" s="51">
        <v>155.1</v>
      </c>
      <c r="L1553" s="22">
        <f t="shared" si="197"/>
        <v>3.1819548658482022</v>
      </c>
      <c r="M1553" s="22">
        <f t="shared" si="204"/>
        <v>2.0438737679743912E-2</v>
      </c>
      <c r="Q1553" s="55">
        <f t="shared" si="198"/>
        <v>7.8171732645125558E-2</v>
      </c>
      <c r="R1553" s="49">
        <f t="shared" si="199"/>
        <v>3.1736101022606089</v>
      </c>
      <c r="S1553" s="52">
        <f>IF(K1553=0,C1581,(1/$C$59)*LN(1+$C$59/$C$58/(RodR+ABS(Calculations!K1553-RodR))))</f>
        <v>2.4631801048730809E-2</v>
      </c>
      <c r="T1553" s="53">
        <f t="shared" si="200"/>
        <v>2.5041191271809912E-2</v>
      </c>
      <c r="U1553" s="49">
        <f t="shared" si="201"/>
        <v>64.625</v>
      </c>
      <c r="V1553" s="49">
        <f t="shared" si="202"/>
        <v>1.0101994803367265</v>
      </c>
      <c r="W1553" s="49">
        <f t="shared" si="203"/>
        <v>1.0101994803367265</v>
      </c>
    </row>
    <row r="1554" spans="11:23">
      <c r="K1554" s="51">
        <v>155.19999999999999</v>
      </c>
      <c r="L1554" s="22">
        <f t="shared" si="197"/>
        <v>3.179925332569673</v>
      </c>
      <c r="M1554" s="22">
        <f t="shared" si="204"/>
        <v>2.0412588740022386E-2</v>
      </c>
      <c r="Q1554" s="55">
        <f t="shared" si="198"/>
        <v>7.8121872688107816E-2</v>
      </c>
      <c r="R1554" s="49">
        <f t="shared" si="199"/>
        <v>3.1736101022606089</v>
      </c>
      <c r="S1554" s="52">
        <f>IF(K1554=0,C1582,(1/$C$59)*LN(1+$C$59/$C$58/(RodR+ABS(Calculations!K1554-RodR))))</f>
        <v>2.461609024765218E-2</v>
      </c>
      <c r="T1554" s="53">
        <f t="shared" si="200"/>
        <v>2.5024954407733627E-2</v>
      </c>
      <c r="U1554" s="49">
        <f t="shared" si="201"/>
        <v>64.666666666666671</v>
      </c>
      <c r="V1554" s="49">
        <f t="shared" si="202"/>
        <v>1.0101994803367265</v>
      </c>
      <c r="W1554" s="49">
        <f t="shared" si="203"/>
        <v>1.0101994803367265</v>
      </c>
    </row>
    <row r="1555" spans="11:23">
      <c r="K1555" s="51">
        <v>155.30000000000001</v>
      </c>
      <c r="L1555" s="22">
        <f t="shared" si="197"/>
        <v>3.1778983867076556</v>
      </c>
      <c r="M1555" s="22">
        <f t="shared" si="204"/>
        <v>2.0386489951857989E-2</v>
      </c>
      <c r="Q1555" s="55">
        <f t="shared" si="198"/>
        <v>7.8072076296678006E-2</v>
      </c>
      <c r="R1555" s="49">
        <f t="shared" si="199"/>
        <v>3.1736101022606089</v>
      </c>
      <c r="S1555" s="52">
        <f>IF(K1555=0,C1583,(1/$C$59)*LN(1+$C$59/$C$58/(RodR+ABS(Calculations!K1555-RodR))))</f>
        <v>2.4600399475999311E-2</v>
      </c>
      <c r="T1555" s="53">
        <f t="shared" si="200"/>
        <v>2.5008738586458211E-2</v>
      </c>
      <c r="U1555" s="49">
        <f t="shared" si="201"/>
        <v>64.708333333333343</v>
      </c>
      <c r="V1555" s="49">
        <f t="shared" si="202"/>
        <v>1.0101994803367265</v>
      </c>
      <c r="W1555" s="49">
        <f t="shared" si="203"/>
        <v>1.0101994803367265</v>
      </c>
    </row>
    <row r="1556" spans="11:23">
      <c r="K1556" s="51">
        <v>155.4</v>
      </c>
      <c r="L1556" s="22">
        <f t="shared" si="197"/>
        <v>3.1758740233171676</v>
      </c>
      <c r="M1556" s="22">
        <f t="shared" si="204"/>
        <v>2.0360441187058598E-2</v>
      </c>
      <c r="Q1556" s="55">
        <f t="shared" si="198"/>
        <v>7.8022343349351736E-2</v>
      </c>
      <c r="R1556" s="49">
        <f t="shared" si="199"/>
        <v>3.1736101022606089</v>
      </c>
      <c r="S1556" s="52">
        <f>IF(K1556=0,C1584,(1/$C$59)*LN(1+$C$59/$C$58/(RodR+ABS(Calculations!K1556-RodR))))</f>
        <v>2.4584728695492643E-2</v>
      </c>
      <c r="T1556" s="53">
        <f t="shared" si="200"/>
        <v>2.4992543767103064E-2</v>
      </c>
      <c r="U1556" s="49">
        <f t="shared" si="201"/>
        <v>64.75</v>
      </c>
      <c r="V1556" s="49">
        <f t="shared" si="202"/>
        <v>1.0101994803367265</v>
      </c>
      <c r="W1556" s="49">
        <f t="shared" si="203"/>
        <v>1.0101994803367265</v>
      </c>
    </row>
    <row r="1557" spans="11:23">
      <c r="K1557" s="51">
        <v>155.5</v>
      </c>
      <c r="L1557" s="22">
        <f t="shared" si="197"/>
        <v>3.1738522374658413</v>
      </c>
      <c r="M1557" s="22">
        <f t="shared" si="204"/>
        <v>2.0334442317792245E-2</v>
      </c>
      <c r="Q1557" s="55">
        <f t="shared" si="198"/>
        <v>7.7972673724954519E-2</v>
      </c>
      <c r="R1557" s="49">
        <f t="shared" si="199"/>
        <v>3.1736101022606089</v>
      </c>
      <c r="S1557" s="52">
        <f>IF(K1557=0,C1585,(1/$C$59)*LN(1+$C$59/$C$58/(RodR+ABS(Calculations!K1557-RodR))))</f>
        <v>2.4569077867950269E-2</v>
      </c>
      <c r="T1557" s="53">
        <f t="shared" si="200"/>
        <v>2.4976369908893192E-2</v>
      </c>
      <c r="U1557" s="49">
        <f t="shared" si="201"/>
        <v>64.791666666666671</v>
      </c>
      <c r="V1557" s="49">
        <f t="shared" si="202"/>
        <v>1.0101994803367265</v>
      </c>
      <c r="W1557" s="49">
        <f t="shared" si="203"/>
        <v>1.0101994803367265</v>
      </c>
    </row>
    <row r="1558" spans="11:23">
      <c r="K1558" s="51">
        <v>155.6</v>
      </c>
      <c r="L1558" s="22">
        <f t="shared" si="197"/>
        <v>3.1718330242338268</v>
      </c>
      <c r="M1558" s="22">
        <f t="shared" si="204"/>
        <v>2.0308493216787848E-2</v>
      </c>
      <c r="Q1558" s="55">
        <f t="shared" si="198"/>
        <v>7.79230673026194E-2</v>
      </c>
      <c r="R1558" s="49">
        <f t="shared" si="199"/>
        <v>3.1736101022606089</v>
      </c>
      <c r="S1558" s="52">
        <f>IF(K1558=0,C1586,(1/$C$59)*LN(1+$C$59/$C$58/(RodR+ABS(Calculations!K1558-RodR))))</f>
        <v>2.4553446955287186E-2</v>
      </c>
      <c r="T1558" s="53">
        <f t="shared" si="200"/>
        <v>2.4960216971158744E-2</v>
      </c>
      <c r="U1558" s="49">
        <f t="shared" si="201"/>
        <v>64.833333333333329</v>
      </c>
      <c r="V1558" s="49">
        <f t="shared" si="202"/>
        <v>1.0101994803367265</v>
      </c>
      <c r="W1558" s="49">
        <f t="shared" si="203"/>
        <v>1.0101994803367265</v>
      </c>
    </row>
    <row r="1559" spans="11:23">
      <c r="K1559" s="51">
        <v>155.69999999999999</v>
      </c>
      <c r="L1559" s="22">
        <f t="shared" si="197"/>
        <v>3.1698163787137248</v>
      </c>
      <c r="M1559" s="22">
        <f t="shared" si="204"/>
        <v>2.0282593757096734E-2</v>
      </c>
      <c r="Q1559" s="55">
        <f t="shared" si="198"/>
        <v>7.7873523961785318E-2</v>
      </c>
      <c r="R1559" s="49">
        <f t="shared" si="199"/>
        <v>3.1736101022606089</v>
      </c>
      <c r="S1559" s="52">
        <f>IF(K1559=0,C1587,(1/$C$59)*LN(1+$C$59/$C$58/(RodR+ABS(Calculations!K1559-RodR))))</f>
        <v>2.4537835919514771E-2</v>
      </c>
      <c r="T1559" s="53">
        <f t="shared" si="200"/>
        <v>2.4944084913334785E-2</v>
      </c>
      <c r="U1559" s="49">
        <f t="shared" si="201"/>
        <v>64.875</v>
      </c>
      <c r="V1559" s="49">
        <f t="shared" si="202"/>
        <v>1.0101994803367265</v>
      </c>
      <c r="W1559" s="49">
        <f t="shared" si="203"/>
        <v>1.0101994803367265</v>
      </c>
    </row>
    <row r="1560" spans="11:23">
      <c r="K1560" s="51">
        <v>155.80000000000001</v>
      </c>
      <c r="L1560" s="22">
        <f t="shared" si="197"/>
        <v>3.1678022960107572</v>
      </c>
      <c r="M1560" s="22">
        <f t="shared" si="204"/>
        <v>2.025674381209619E-2</v>
      </c>
      <c r="Q1560" s="55">
        <f t="shared" si="198"/>
        <v>7.7824043582201241E-2</v>
      </c>
      <c r="R1560" s="49">
        <f t="shared" si="199"/>
        <v>3.1736101022606089</v>
      </c>
      <c r="S1560" s="52">
        <f>IF(K1560=0,C1588,(1/$C$59)*LN(1+$C$59/$C$58/(RodR+ABS(Calculations!K1560-RodR))))</f>
        <v>2.4522244722742101E-2</v>
      </c>
      <c r="T1560" s="53">
        <f t="shared" si="200"/>
        <v>2.4927973694963076E-2</v>
      </c>
      <c r="U1560" s="49">
        <f t="shared" si="201"/>
        <v>64.916666666666671</v>
      </c>
      <c r="V1560" s="49">
        <f t="shared" si="202"/>
        <v>1.0101994803367265</v>
      </c>
      <c r="W1560" s="49">
        <f t="shared" si="203"/>
        <v>1.0101994803367265</v>
      </c>
    </row>
    <row r="1561" spans="11:23">
      <c r="K1561" s="51">
        <v>155.9</v>
      </c>
      <c r="L1561" s="22">
        <f t="shared" si="197"/>
        <v>3.1657907712424298</v>
      </c>
      <c r="M1561" s="22">
        <f t="shared" si="204"/>
        <v>2.0230943255724387E-2</v>
      </c>
      <c r="Q1561" s="55">
        <f t="shared" si="198"/>
        <v>7.7774626043917952E-2</v>
      </c>
      <c r="R1561" s="49">
        <f t="shared" si="199"/>
        <v>3.1736101022606089</v>
      </c>
      <c r="S1561" s="52">
        <f>IF(K1561=0,C1589,(1/$C$59)*LN(1+$C$59/$C$58/(RodR+ABS(Calculations!K1561-RodR))))</f>
        <v>2.4506673327173351E-2</v>
      </c>
      <c r="T1561" s="53">
        <f t="shared" si="200"/>
        <v>2.4911883275686917E-2</v>
      </c>
      <c r="U1561" s="49">
        <f t="shared" si="201"/>
        <v>64.958333333333343</v>
      </c>
      <c r="V1561" s="49">
        <f t="shared" si="202"/>
        <v>1.0101994803367265</v>
      </c>
      <c r="W1561" s="49">
        <f t="shared" si="203"/>
        <v>1.0101994803367265</v>
      </c>
    </row>
    <row r="1562" spans="11:23">
      <c r="K1562" s="51">
        <v>156</v>
      </c>
      <c r="L1562" s="22">
        <f t="shared" si="197"/>
        <v>3.1637817995387709</v>
      </c>
      <c r="M1562" s="22">
        <f t="shared" si="204"/>
        <v>2.0205191962176183E-2</v>
      </c>
      <c r="Q1562" s="55">
        <f t="shared" si="198"/>
        <v>7.7725271227293877E-2</v>
      </c>
      <c r="R1562" s="49">
        <f t="shared" si="199"/>
        <v>3.1736101022606089</v>
      </c>
      <c r="S1562" s="52">
        <f>IF(K1562=0,C1590,(1/$C$59)*LN(1+$C$59/$C$58/(RodR+ABS(Calculations!K1562-RodR))))</f>
        <v>2.4491121695109624E-2</v>
      </c>
      <c r="T1562" s="53">
        <f t="shared" si="200"/>
        <v>2.4895813615256293E-2</v>
      </c>
      <c r="U1562" s="49">
        <f t="shared" si="201"/>
        <v>65</v>
      </c>
      <c r="V1562" s="49">
        <f t="shared" si="202"/>
        <v>1.0101994803367265</v>
      </c>
      <c r="W1562" s="49">
        <f t="shared" si="203"/>
        <v>1.0101994803367265</v>
      </c>
    </row>
    <row r="1563" spans="11:23">
      <c r="K1563" s="51">
        <v>156.1</v>
      </c>
      <c r="L1563" s="22">
        <f t="shared" si="197"/>
        <v>3.1617753760420282</v>
      </c>
      <c r="M1563" s="22">
        <f t="shared" si="204"/>
        <v>2.0179489806174011E-2</v>
      </c>
      <c r="Q1563" s="55">
        <f t="shared" si="198"/>
        <v>7.7675979012987603E-2</v>
      </c>
      <c r="R1563" s="49">
        <f t="shared" si="199"/>
        <v>3.1736101022606089</v>
      </c>
      <c r="S1563" s="52">
        <f>IF(K1563=0,C1591,(1/$C$59)*LN(1+$C$59/$C$58/(RodR+ABS(Calculations!K1563-RodR))))</f>
        <v>2.4475589788946622E-2</v>
      </c>
      <c r="T1563" s="53">
        <f t="shared" si="200"/>
        <v>2.4879764673523617E-2</v>
      </c>
      <c r="U1563" s="49">
        <f t="shared" si="201"/>
        <v>65.041666666666671</v>
      </c>
      <c r="V1563" s="49">
        <f t="shared" si="202"/>
        <v>1.0101994803367265</v>
      </c>
      <c r="W1563" s="49">
        <f t="shared" si="203"/>
        <v>1.0101994803367265</v>
      </c>
    </row>
    <row r="1564" spans="11:23">
      <c r="K1564" s="51">
        <v>156.19999999999999</v>
      </c>
      <c r="L1564" s="22">
        <f t="shared" si="197"/>
        <v>3.1597714959069081</v>
      </c>
      <c r="M1564" s="22">
        <f t="shared" si="204"/>
        <v>2.0153836662764935E-2</v>
      </c>
      <c r="Q1564" s="55">
        <f t="shared" si="198"/>
        <v>7.7626749281963836E-2</v>
      </c>
      <c r="R1564" s="49">
        <f t="shared" si="199"/>
        <v>3.1736101022606089</v>
      </c>
      <c r="S1564" s="52">
        <f>IF(K1564=0,C1592,(1/$C$59)*LN(1+$C$59/$C$58/(RodR+ABS(Calculations!K1564-RodR))))</f>
        <v>2.4460077571176485E-2</v>
      </c>
      <c r="T1564" s="53">
        <f t="shared" si="200"/>
        <v>2.4863736410444818E-2</v>
      </c>
      <c r="U1564" s="49">
        <f t="shared" si="201"/>
        <v>65.083333333333329</v>
      </c>
      <c r="V1564" s="49">
        <f t="shared" si="202"/>
        <v>1.0101994803367265</v>
      </c>
      <c r="W1564" s="49">
        <f t="shared" si="203"/>
        <v>1.0101994803367265</v>
      </c>
    </row>
    <row r="1565" spans="11:23">
      <c r="K1565" s="51">
        <v>156.30000000000001</v>
      </c>
      <c r="L1565" s="22">
        <f t="shared" si="197"/>
        <v>3.1577701543003029</v>
      </c>
      <c r="M1565" s="22">
        <f t="shared" si="204"/>
        <v>2.012823240735262E-2</v>
      </c>
      <c r="Q1565" s="55">
        <f t="shared" si="198"/>
        <v>7.7577581915486624E-2</v>
      </c>
      <c r="R1565" s="49">
        <f t="shared" si="199"/>
        <v>3.1736101022606089</v>
      </c>
      <c r="S1565" s="52">
        <f>IF(K1565=0,C1593,(1/$C$59)*LN(1+$C$59/$C$58/(RodR+ABS(Calculations!K1565-RodR))))</f>
        <v>2.4444585004385691E-2</v>
      </c>
      <c r="T1565" s="53">
        <f t="shared" si="200"/>
        <v>2.4847728786079586E-2</v>
      </c>
      <c r="U1565" s="49">
        <f t="shared" si="201"/>
        <v>65.125000000000014</v>
      </c>
      <c r="V1565" s="49">
        <f t="shared" si="202"/>
        <v>1.0101994803367265</v>
      </c>
      <c r="W1565" s="49">
        <f t="shared" si="203"/>
        <v>1.0101994803367265</v>
      </c>
    </row>
    <row r="1566" spans="11:23">
      <c r="K1566" s="51">
        <v>156.4</v>
      </c>
      <c r="L1566" s="22">
        <f t="shared" si="197"/>
        <v>3.1557713464013299</v>
      </c>
      <c r="M1566" s="22">
        <f t="shared" si="204"/>
        <v>2.0102676915837669E-2</v>
      </c>
      <c r="Q1566" s="55">
        <f t="shared" si="198"/>
        <v>7.7528476795120357E-2</v>
      </c>
      <c r="R1566" s="49">
        <f t="shared" si="199"/>
        <v>3.1736101022606089</v>
      </c>
      <c r="S1566" s="52">
        <f>IF(K1566=0,C1594,(1/$C$59)*LN(1+$C$59/$C$58/(RodR+ABS(Calculations!K1566-RodR))))</f>
        <v>2.4429112051255347E-2</v>
      </c>
      <c r="T1566" s="53">
        <f t="shared" si="200"/>
        <v>2.4831741760590009E-2</v>
      </c>
      <c r="U1566" s="49">
        <f t="shared" si="201"/>
        <v>65.166666666666671</v>
      </c>
      <c r="V1566" s="49">
        <f t="shared" si="202"/>
        <v>1.0101994803367265</v>
      </c>
      <c r="W1566" s="49">
        <f t="shared" si="203"/>
        <v>1.0101994803367265</v>
      </c>
    </row>
    <row r="1567" spans="11:23">
      <c r="K1567" s="51">
        <v>156.5</v>
      </c>
      <c r="L1567" s="22">
        <f t="shared" si="197"/>
        <v>3.1537750674013982</v>
      </c>
      <c r="M1567" s="22">
        <f t="shared" si="204"/>
        <v>2.0077170064443095E-2</v>
      </c>
      <c r="Q1567" s="55">
        <f t="shared" si="198"/>
        <v>7.7479433802731423E-2</v>
      </c>
      <c r="R1567" s="49">
        <f t="shared" si="199"/>
        <v>3.1736101022606089</v>
      </c>
      <c r="S1567" s="52">
        <f>IF(K1567=0,C1595,(1/$C$59)*LN(1+$C$59/$C$58/(RodR+ABS(Calculations!K1567-RodR))))</f>
        <v>2.441365867456172E-2</v>
      </c>
      <c r="T1567" s="53">
        <f t="shared" si="200"/>
        <v>2.4815775294240564E-2</v>
      </c>
      <c r="U1567" s="49">
        <f t="shared" si="201"/>
        <v>65.208333333333343</v>
      </c>
      <c r="V1567" s="49">
        <f t="shared" si="202"/>
        <v>1.0101994803367265</v>
      </c>
      <c r="W1567" s="49">
        <f t="shared" si="203"/>
        <v>1.0101994803367265</v>
      </c>
    </row>
    <row r="1568" spans="11:23">
      <c r="K1568" s="51">
        <v>156.6</v>
      </c>
      <c r="L1568" s="22">
        <f t="shared" si="197"/>
        <v>3.1517813125039735</v>
      </c>
      <c r="M1568" s="22">
        <f t="shared" si="204"/>
        <v>2.0051711729853317E-2</v>
      </c>
      <c r="Q1568" s="55">
        <f t="shared" si="198"/>
        <v>7.7430452820482373E-2</v>
      </c>
      <c r="R1568" s="49">
        <f t="shared" si="199"/>
        <v>3.1736101022606089</v>
      </c>
      <c r="S1568" s="52">
        <f>IF(K1568=0,C1596,(1/$C$59)*LN(1+$C$59/$C$58/(RodR+ABS(Calculations!K1568-RodR))))</f>
        <v>2.4398224837174399E-2</v>
      </c>
      <c r="T1568" s="53">
        <f t="shared" si="200"/>
        <v>2.4799829347397891E-2</v>
      </c>
      <c r="U1568" s="49">
        <f t="shared" si="201"/>
        <v>65.25</v>
      </c>
      <c r="V1568" s="49">
        <f t="shared" si="202"/>
        <v>1.0101994803367265</v>
      </c>
      <c r="W1568" s="49">
        <f t="shared" si="203"/>
        <v>1.0101994803367265</v>
      </c>
    </row>
    <row r="1569" spans="11:23">
      <c r="K1569" s="51">
        <v>156.69999999999999</v>
      </c>
      <c r="L1569" s="22">
        <f t="shared" si="197"/>
        <v>3.1497900769247158</v>
      </c>
      <c r="M1569" s="22">
        <f t="shared" si="204"/>
        <v>2.0026301789008993E-2</v>
      </c>
      <c r="Q1569" s="55">
        <f t="shared" si="198"/>
        <v>7.7381533730835353E-2</v>
      </c>
      <c r="R1569" s="49">
        <f t="shared" si="199"/>
        <v>3.1736101022606089</v>
      </c>
      <c r="S1569" s="52">
        <f>IF(K1569=0,C1597,(1/$C$59)*LN(1+$C$59/$C$58/(RodR+ABS(Calculations!K1569-RodR))))</f>
        <v>2.4382810502057376E-2</v>
      </c>
      <c r="T1569" s="53">
        <f t="shared" si="200"/>
        <v>2.4783903880530554E-2</v>
      </c>
      <c r="U1569" s="49">
        <f t="shared" si="201"/>
        <v>65.291666666666671</v>
      </c>
      <c r="V1569" s="49">
        <f t="shared" si="202"/>
        <v>1.0101994803367265</v>
      </c>
      <c r="W1569" s="49">
        <f t="shared" si="203"/>
        <v>1.0101994803367265</v>
      </c>
    </row>
    <row r="1570" spans="11:23">
      <c r="K1570" s="51">
        <v>156.80000000000001</v>
      </c>
      <c r="L1570" s="22">
        <f t="shared" si="197"/>
        <v>3.1478013558913429</v>
      </c>
      <c r="M1570" s="22">
        <f t="shared" si="204"/>
        <v>2.0000940119414334E-2</v>
      </c>
      <c r="Q1570" s="55">
        <f t="shared" si="198"/>
        <v>7.7332676416548743E-2</v>
      </c>
      <c r="R1570" s="49">
        <f t="shared" si="199"/>
        <v>3.1736101022606089</v>
      </c>
      <c r="S1570" s="52">
        <f>IF(K1570=0,C1598,(1/$C$59)*LN(1+$C$59/$C$58/(RodR+ABS(Calculations!K1570-RodR))))</f>
        <v>2.4367415632267981E-2</v>
      </c>
      <c r="T1570" s="53">
        <f t="shared" si="200"/>
        <v>2.4767998854208821E-2</v>
      </c>
      <c r="U1570" s="49">
        <f t="shared" si="201"/>
        <v>65.333333333333343</v>
      </c>
      <c r="V1570" s="49">
        <f t="shared" si="202"/>
        <v>1.0101994803367265</v>
      </c>
      <c r="W1570" s="49">
        <f t="shared" si="203"/>
        <v>1.0101994803367265</v>
      </c>
    </row>
    <row r="1571" spans="11:23">
      <c r="K1571" s="51">
        <v>156.9</v>
      </c>
      <c r="L1571" s="22">
        <f t="shared" si="197"/>
        <v>3.145815144643636</v>
      </c>
      <c r="M1571" s="22">
        <f t="shared" si="204"/>
        <v>1.9975626598793816E-2</v>
      </c>
      <c r="Q1571" s="55">
        <f t="shared" si="198"/>
        <v>7.728388076067727E-2</v>
      </c>
      <c r="R1571" s="49">
        <f t="shared" si="199"/>
        <v>3.1736101022606089</v>
      </c>
      <c r="S1571" s="52">
        <f>IF(K1571=0,C1599,(1/$C$59)*LN(1+$C$59/$C$58/(RodR+ABS(Calculations!K1571-RodR))))</f>
        <v>2.4352040190956926E-2</v>
      </c>
      <c r="T1571" s="53">
        <f t="shared" si="200"/>
        <v>2.4752114229103526E-2</v>
      </c>
      <c r="U1571" s="49">
        <f t="shared" si="201"/>
        <v>65.375</v>
      </c>
      <c r="V1571" s="49">
        <f t="shared" si="202"/>
        <v>1.0101994803367265</v>
      </c>
      <c r="W1571" s="49">
        <f t="shared" si="203"/>
        <v>1.0101994803367265</v>
      </c>
    </row>
    <row r="1572" spans="11:23">
      <c r="K1572" s="51">
        <v>157</v>
      </c>
      <c r="L1572" s="22">
        <f t="shared" si="197"/>
        <v>3.1438314384333341</v>
      </c>
      <c r="M1572" s="22">
        <f t="shared" si="204"/>
        <v>1.9950361105436798E-2</v>
      </c>
      <c r="Q1572" s="55">
        <f t="shared" si="198"/>
        <v>7.7235146646569441E-2</v>
      </c>
      <c r="R1572" s="49">
        <f t="shared" si="199"/>
        <v>3.1736101022606089</v>
      </c>
      <c r="S1572" s="52">
        <f>IF(K1572=0,C1600,(1/$C$59)*LN(1+$C$59/$C$58/(RodR+ABS(Calculations!K1572-RodR))))</f>
        <v>2.4336684141367495E-2</v>
      </c>
      <c r="T1572" s="53">
        <f t="shared" si="200"/>
        <v>2.473624996598741E-2</v>
      </c>
      <c r="U1572" s="49">
        <f t="shared" si="201"/>
        <v>65.416666666666671</v>
      </c>
      <c r="V1572" s="49">
        <f t="shared" si="202"/>
        <v>1.0101994803367265</v>
      </c>
      <c r="W1572" s="49">
        <f t="shared" si="203"/>
        <v>1.0101994803367265</v>
      </c>
    </row>
    <row r="1573" spans="11:23">
      <c r="K1573" s="51">
        <v>157.1</v>
      </c>
      <c r="L1573" s="22">
        <f t="shared" si="197"/>
        <v>3.1418502325242064</v>
      </c>
      <c r="M1573" s="22">
        <f t="shared" si="204"/>
        <v>1.9925143517821819E-2</v>
      </c>
      <c r="Q1573" s="55">
        <f t="shared" si="198"/>
        <v>7.7186473957869317E-2</v>
      </c>
      <c r="R1573" s="49">
        <f t="shared" si="199"/>
        <v>3.1736101022606089</v>
      </c>
      <c r="S1573" s="52">
        <f>IF(K1573=0,C1601,(1/$C$59)*LN(1+$C$59/$C$58/(RodR+ABS(Calculations!K1573-RodR))))</f>
        <v>2.4321347446836099E-2</v>
      </c>
      <c r="T1573" s="53">
        <f t="shared" si="200"/>
        <v>2.4720406025731768E-2</v>
      </c>
      <c r="U1573" s="49">
        <f t="shared" si="201"/>
        <v>65.458333333333329</v>
      </c>
      <c r="V1573" s="49">
        <f t="shared" si="202"/>
        <v>1.0101994803367265</v>
      </c>
      <c r="W1573" s="49">
        <f t="shared" si="203"/>
        <v>1.0101994803367265</v>
      </c>
    </row>
    <row r="1574" spans="11:23">
      <c r="K1574" s="51">
        <v>157.19999999999999</v>
      </c>
      <c r="L1574" s="22">
        <f t="shared" si="197"/>
        <v>3.1398715221919522</v>
      </c>
      <c r="M1574" s="22">
        <f t="shared" si="204"/>
        <v>1.9899973714955888E-2</v>
      </c>
      <c r="Q1574" s="55">
        <f t="shared" si="198"/>
        <v>7.7137862578514044E-2</v>
      </c>
      <c r="R1574" s="49">
        <f t="shared" si="199"/>
        <v>3.1736101022606089</v>
      </c>
      <c r="S1574" s="52">
        <f>IF(K1574=0,C1602,(1/$C$59)*LN(1+$C$59/$C$58/(RodR+ABS(Calculations!K1574-RodR))))</f>
        <v>2.43060300707915E-2</v>
      </c>
      <c r="T1574" s="53">
        <f t="shared" si="200"/>
        <v>2.4704582369309992E-2</v>
      </c>
      <c r="U1574" s="49">
        <f t="shared" si="201"/>
        <v>65.5</v>
      </c>
      <c r="V1574" s="49">
        <f t="shared" si="202"/>
        <v>1.0101994803367265</v>
      </c>
      <c r="W1574" s="49">
        <f t="shared" si="203"/>
        <v>1.0101994803367265</v>
      </c>
    </row>
    <row r="1575" spans="11:23">
      <c r="K1575" s="51">
        <v>157.30000000000001</v>
      </c>
      <c r="L1575" s="22">
        <f t="shared" si="197"/>
        <v>3.137895302724067</v>
      </c>
      <c r="M1575" s="22">
        <f t="shared" si="204"/>
        <v>1.9874851576235919E-2</v>
      </c>
      <c r="Q1575" s="55">
        <f t="shared" si="198"/>
        <v>7.708931239273055E-2</v>
      </c>
      <c r="R1575" s="49">
        <f t="shared" si="199"/>
        <v>3.1736101022606089</v>
      </c>
      <c r="S1575" s="52">
        <f>IF(K1575=0,C1603,(1/$C$59)*LN(1+$C$59/$C$58/(RodR+ABS(Calculations!K1575-RodR))))</f>
        <v>2.4290731976753761E-2</v>
      </c>
      <c r="T1575" s="53">
        <f t="shared" si="200"/>
        <v>2.4688778957794685E-2</v>
      </c>
      <c r="U1575" s="49">
        <f t="shared" si="201"/>
        <v>65.541666666666671</v>
      </c>
      <c r="V1575" s="49">
        <f t="shared" si="202"/>
        <v>1.0101994803367265</v>
      </c>
      <c r="W1575" s="49">
        <f t="shared" si="203"/>
        <v>1.0101994803367265</v>
      </c>
    </row>
    <row r="1576" spans="11:23">
      <c r="K1576" s="51">
        <v>157.4</v>
      </c>
      <c r="L1576" s="22">
        <f t="shared" si="197"/>
        <v>3.1359215694200757</v>
      </c>
      <c r="M1576" s="22">
        <f t="shared" si="204"/>
        <v>1.984977698125423E-2</v>
      </c>
      <c r="Q1576" s="55">
        <f t="shared" si="198"/>
        <v>7.7040823285041318E-2</v>
      </c>
      <c r="R1576" s="49">
        <f t="shared" si="199"/>
        <v>3.1736101022606089</v>
      </c>
      <c r="S1576" s="52">
        <f>IF(K1576=0,C1604,(1/$C$59)*LN(1+$C$59/$C$58/(RodR+ABS(Calculations!K1576-RodR))))</f>
        <v>2.4275453128336091E-2</v>
      </c>
      <c r="T1576" s="53">
        <f t="shared" si="200"/>
        <v>2.4672995752357652E-2</v>
      </c>
      <c r="U1576" s="49">
        <f t="shared" si="201"/>
        <v>65.583333333333343</v>
      </c>
      <c r="V1576" s="49">
        <f t="shared" si="202"/>
        <v>1.0101994803367265</v>
      </c>
      <c r="W1576" s="49">
        <f t="shared" si="203"/>
        <v>1.0101994803367265</v>
      </c>
    </row>
    <row r="1577" spans="11:23">
      <c r="K1577" s="51">
        <v>157.5</v>
      </c>
      <c r="L1577" s="22">
        <f t="shared" si="197"/>
        <v>3.1339503175911707</v>
      </c>
      <c r="M1577" s="22">
        <f t="shared" si="204"/>
        <v>1.9824749810227527E-2</v>
      </c>
      <c r="Q1577" s="55">
        <f t="shared" si="198"/>
        <v>7.6992395140255451E-2</v>
      </c>
      <c r="R1577" s="49">
        <f t="shared" si="199"/>
        <v>3.1736101022606089</v>
      </c>
      <c r="S1577" s="52">
        <f>IF(K1577=0,C1605,(1/$C$59)*LN(1+$C$59/$C$58/(RodR+ABS(Calculations!K1577-RodR))))</f>
        <v>2.4260193489241997E-2</v>
      </c>
      <c r="T1577" s="53">
        <f t="shared" si="200"/>
        <v>2.4657232714270536E-2</v>
      </c>
      <c r="U1577" s="49">
        <f t="shared" si="201"/>
        <v>65.625</v>
      </c>
      <c r="V1577" s="49">
        <f t="shared" si="202"/>
        <v>1.0101994803367265</v>
      </c>
      <c r="W1577" s="49">
        <f t="shared" si="203"/>
        <v>1.0101994803367265</v>
      </c>
    </row>
    <row r="1578" spans="11:23">
      <c r="K1578" s="51">
        <v>157.6</v>
      </c>
      <c r="L1578" s="22">
        <f t="shared" si="197"/>
        <v>3.1319815425604074</v>
      </c>
      <c r="M1578" s="22">
        <f t="shared" si="204"/>
        <v>1.9799769943566137E-2</v>
      </c>
      <c r="Q1578" s="55">
        <f t="shared" si="198"/>
        <v>7.6944027843473511E-2</v>
      </c>
      <c r="R1578" s="49">
        <f t="shared" si="199"/>
        <v>3.1736101022606089</v>
      </c>
      <c r="S1578" s="52">
        <f>IF(K1578=0,C1606,(1/$C$59)*LN(1+$C$59/$C$58/(RodR+ABS(Calculations!K1578-RodR))))</f>
        <v>2.4244953023266833E-2</v>
      </c>
      <c r="T1578" s="53">
        <f t="shared" si="200"/>
        <v>2.4641489804903497E-2</v>
      </c>
      <c r="U1578" s="49">
        <f t="shared" si="201"/>
        <v>65.666666666666671</v>
      </c>
      <c r="V1578" s="49">
        <f t="shared" si="202"/>
        <v>1.0101994803367265</v>
      </c>
      <c r="W1578" s="49">
        <f t="shared" si="203"/>
        <v>1.0101994803367265</v>
      </c>
    </row>
    <row r="1579" spans="11:23">
      <c r="K1579" s="51">
        <v>157.69999999999999</v>
      </c>
      <c r="L1579" s="22">
        <f t="shared" si="197"/>
        <v>3.1300152396625749</v>
      </c>
      <c r="M1579" s="22">
        <f t="shared" si="204"/>
        <v>1.977483726214091E-2</v>
      </c>
      <c r="Q1579" s="55">
        <f t="shared" si="198"/>
        <v>7.6895721280084303E-2</v>
      </c>
      <c r="R1579" s="49">
        <f t="shared" si="199"/>
        <v>3.1736101022606089</v>
      </c>
      <c r="S1579" s="52">
        <f>IF(K1579=0,C1607,(1/$C$59)*LN(1+$C$59/$C$58/(RodR+ABS(Calculations!K1579-RodR))))</f>
        <v>2.4229731694296774E-2</v>
      </c>
      <c r="T1579" s="53">
        <f t="shared" si="200"/>
        <v>2.4625766985725196E-2</v>
      </c>
      <c r="U1579" s="49">
        <f t="shared" si="201"/>
        <v>65.708333333333329</v>
      </c>
      <c r="V1579" s="49">
        <f t="shared" si="202"/>
        <v>1.0101994803367265</v>
      </c>
      <c r="W1579" s="49">
        <f t="shared" si="203"/>
        <v>1.0101994803367265</v>
      </c>
    </row>
    <row r="1580" spans="11:23">
      <c r="K1580" s="51">
        <v>157.80000000000001</v>
      </c>
      <c r="L1580" s="22">
        <f t="shared" si="197"/>
        <v>3.128051404244129</v>
      </c>
      <c r="M1580" s="22">
        <f t="shared" si="204"/>
        <v>1.9749951647213937E-2</v>
      </c>
      <c r="Q1580" s="55">
        <f t="shared" si="198"/>
        <v>7.6847475335763263E-2</v>
      </c>
      <c r="R1580" s="49">
        <f t="shared" si="199"/>
        <v>3.1736101022606089</v>
      </c>
      <c r="S1580" s="52">
        <f>IF(K1580=0,C1608,(1/$C$59)*LN(1+$C$59/$C$58/(RodR+ABS(Calculations!K1580-RodR))))</f>
        <v>2.4214529466308317E-2</v>
      </c>
      <c r="T1580" s="53">
        <f t="shared" si="200"/>
        <v>2.4610064218303005E-2</v>
      </c>
      <c r="U1580" s="49">
        <f t="shared" si="201"/>
        <v>65.750000000000014</v>
      </c>
      <c r="V1580" s="49">
        <f t="shared" si="202"/>
        <v>1.0101994803367265</v>
      </c>
      <c r="W1580" s="49">
        <f t="shared" si="203"/>
        <v>1.0101994803367265</v>
      </c>
    </row>
    <row r="1581" spans="11:23">
      <c r="K1581" s="51">
        <v>157.9</v>
      </c>
      <c r="L1581" s="22">
        <f t="shared" si="197"/>
        <v>3.1260900316632592</v>
      </c>
      <c r="M1581" s="22">
        <f t="shared" si="204"/>
        <v>1.9725112980376824E-2</v>
      </c>
      <c r="Q1581" s="55">
        <f t="shared" si="198"/>
        <v>7.6799289896474082E-2</v>
      </c>
      <c r="R1581" s="49">
        <f t="shared" si="199"/>
        <v>3.1736101022606089</v>
      </c>
      <c r="S1581" s="52">
        <f>IF(K1581=0,C1609,(1/$C$59)*LN(1+$C$59/$C$58/(RodR+ABS(Calculations!K1581-RodR))))</f>
        <v>2.4199346303368782E-2</v>
      </c>
      <c r="T1581" s="53">
        <f t="shared" si="200"/>
        <v>2.4594381464301894E-2</v>
      </c>
      <c r="U1581" s="49">
        <f t="shared" si="201"/>
        <v>65.791666666666671</v>
      </c>
      <c r="V1581" s="49">
        <f t="shared" si="202"/>
        <v>1.0101994803367265</v>
      </c>
      <c r="W1581" s="49">
        <f t="shared" si="203"/>
        <v>1.0101994803367265</v>
      </c>
    </row>
    <row r="1582" spans="11:23">
      <c r="K1582" s="51">
        <v>158</v>
      </c>
      <c r="L1582" s="22">
        <f t="shared" si="197"/>
        <v>3.1241311172897586</v>
      </c>
      <c r="M1582" s="22">
        <f t="shared" si="204"/>
        <v>1.9700321143575561E-2</v>
      </c>
      <c r="Q1582" s="55">
        <f t="shared" si="198"/>
        <v>7.6751164848465531E-2</v>
      </c>
      <c r="R1582" s="49">
        <f t="shared" si="199"/>
        <v>3.1736101022606089</v>
      </c>
      <c r="S1582" s="52">
        <f>IF(K1582=0,C1610,(1/$C$59)*LN(1+$C$59/$C$58/(RodR+ABS(Calculations!K1582-RodR))))</f>
        <v>2.4184182169635318E-2</v>
      </c>
      <c r="T1582" s="53">
        <f t="shared" si="200"/>
        <v>2.4578718685484627E-2</v>
      </c>
      <c r="U1582" s="49">
        <f t="shared" si="201"/>
        <v>65.833333333333343</v>
      </c>
      <c r="V1582" s="49">
        <f t="shared" si="202"/>
        <v>1.0101994803367265</v>
      </c>
      <c r="W1582" s="49">
        <f t="shared" si="203"/>
        <v>1.0101994803367265</v>
      </c>
    </row>
    <row r="1583" spans="11:23">
      <c r="K1583" s="51">
        <v>158.1</v>
      </c>
      <c r="L1583" s="22">
        <f t="shared" si="197"/>
        <v>3.1221746565050199</v>
      </c>
      <c r="M1583" s="22">
        <f t="shared" si="204"/>
        <v>1.9675576019186458E-2</v>
      </c>
      <c r="Q1583" s="55">
        <f t="shared" si="198"/>
        <v>7.6703100078271344E-2</v>
      </c>
      <c r="R1583" s="49">
        <f t="shared" si="199"/>
        <v>3.1736101022606089</v>
      </c>
      <c r="S1583" s="52">
        <f>IF(K1583=0,C1611,(1/$C$59)*LN(1+$C$59/$C$58/(RodR+ABS(Calculations!K1583-RodR))))</f>
        <v>2.4169037029354867E-2</v>
      </c>
      <c r="T1583" s="53">
        <f t="shared" si="200"/>
        <v>2.4563075843711344E-2</v>
      </c>
      <c r="U1583" s="49">
        <f t="shared" si="201"/>
        <v>65.875</v>
      </c>
      <c r="V1583" s="49">
        <f t="shared" si="202"/>
        <v>1.0101994803367265</v>
      </c>
      <c r="W1583" s="49">
        <f t="shared" si="203"/>
        <v>1.0101994803367265</v>
      </c>
    </row>
    <row r="1584" spans="11:23">
      <c r="K1584" s="51">
        <v>158.19999999999999</v>
      </c>
      <c r="L1584" s="22">
        <f t="shared" si="197"/>
        <v>3.1202206447020058</v>
      </c>
      <c r="M1584" s="22">
        <f t="shared" si="204"/>
        <v>1.9650877489946428E-2</v>
      </c>
      <c r="Q1584" s="55">
        <f t="shared" si="198"/>
        <v>7.6655095472709503E-2</v>
      </c>
      <c r="R1584" s="49">
        <f t="shared" si="199"/>
        <v>3.1736101022606089</v>
      </c>
      <c r="S1584" s="52">
        <f>IF(K1584=0,C1612,(1/$C$59)*LN(1+$C$59/$C$58/(RodR+ABS(Calculations!K1584-RodR))))</f>
        <v>2.4153910846863941E-2</v>
      </c>
      <c r="T1584" s="53">
        <f t="shared" si="200"/>
        <v>2.4547452900938838E-2</v>
      </c>
      <c r="U1584" s="49">
        <f t="shared" si="201"/>
        <v>65.916666666666671</v>
      </c>
      <c r="V1584" s="49">
        <f t="shared" si="202"/>
        <v>1.0101994803367265</v>
      </c>
      <c r="W1584" s="49">
        <f t="shared" si="203"/>
        <v>1.0101994803367265</v>
      </c>
    </row>
    <row r="1585" spans="11:23">
      <c r="K1585" s="51">
        <v>158.30000000000001</v>
      </c>
      <c r="L1585" s="22">
        <f t="shared" si="197"/>
        <v>3.1182690772851838</v>
      </c>
      <c r="M1585" s="22">
        <f t="shared" si="204"/>
        <v>1.962622543888326E-2</v>
      </c>
      <c r="Q1585" s="55">
        <f t="shared" si="198"/>
        <v>7.6607150918880609E-2</v>
      </c>
      <c r="R1585" s="49">
        <f t="shared" si="199"/>
        <v>3.1736101022606089</v>
      </c>
      <c r="S1585" s="52">
        <f>IF(K1585=0,C1613,(1/$C$59)*LN(1+$C$59/$C$58/(RodR+ABS(Calculations!K1585-RodR))))</f>
        <v>2.4138803586588098E-2</v>
      </c>
      <c r="T1585" s="53">
        <f t="shared" si="200"/>
        <v>2.4531849819222143E-2</v>
      </c>
      <c r="U1585" s="49">
        <f t="shared" si="201"/>
        <v>65.958333333333343</v>
      </c>
      <c r="V1585" s="49">
        <f t="shared" si="202"/>
        <v>1.0101994803367265</v>
      </c>
      <c r="W1585" s="49">
        <f t="shared" si="203"/>
        <v>1.0101994803367265</v>
      </c>
    </row>
    <row r="1586" spans="11:23">
      <c r="K1586" s="51">
        <v>158.4</v>
      </c>
      <c r="L1586" s="22">
        <f t="shared" si="197"/>
        <v>3.1163199496705918</v>
      </c>
      <c r="M1586" s="22">
        <f t="shared" si="204"/>
        <v>1.9601619749483934E-2</v>
      </c>
      <c r="Q1586" s="55">
        <f t="shared" si="198"/>
        <v>7.6559266304169551E-2</v>
      </c>
      <c r="R1586" s="49">
        <f t="shared" si="199"/>
        <v>3.1736101022606089</v>
      </c>
      <c r="S1586" s="52">
        <f>IF(K1586=0,C1614,(1/$C$59)*LN(1+$C$59/$C$58/(RodR+ABS(Calculations!K1586-RodR))))</f>
        <v>2.412371521304248E-2</v>
      </c>
      <c r="T1586" s="53">
        <f t="shared" si="200"/>
        <v>2.4516266560709831E-2</v>
      </c>
      <c r="U1586" s="49">
        <f t="shared" si="201"/>
        <v>66</v>
      </c>
      <c r="V1586" s="49">
        <f t="shared" si="202"/>
        <v>1.0101994803367265</v>
      </c>
      <c r="W1586" s="49">
        <f t="shared" si="203"/>
        <v>1.0101994803367265</v>
      </c>
    </row>
    <row r="1587" spans="11:23">
      <c r="K1587" s="51">
        <v>158.5</v>
      </c>
      <c r="L1587" s="22">
        <f t="shared" si="197"/>
        <v>3.1143732572856049</v>
      </c>
      <c r="M1587" s="22">
        <f t="shared" si="204"/>
        <v>1.957706030556583E-2</v>
      </c>
      <c r="Q1587" s="55">
        <f t="shared" si="198"/>
        <v>7.6511441516239717E-2</v>
      </c>
      <c r="R1587" s="49">
        <f t="shared" si="199"/>
        <v>3.1736101022606089</v>
      </c>
      <c r="S1587" s="52">
        <f>IF(K1587=0,C1615,(1/$C$59)*LN(1+$C$59/$C$58/(RodR+ABS(Calculations!K1587-RodR))))</f>
        <v>2.4108645690829978E-2</v>
      </c>
      <c r="T1587" s="53">
        <f t="shared" si="200"/>
        <v>2.4500703087649577E-2</v>
      </c>
      <c r="U1587" s="49">
        <f t="shared" si="201"/>
        <v>66.041666666666671</v>
      </c>
      <c r="V1587" s="49">
        <f t="shared" si="202"/>
        <v>1.0101994803367265</v>
      </c>
      <c r="W1587" s="49">
        <f t="shared" si="203"/>
        <v>1.0101994803367265</v>
      </c>
    </row>
    <row r="1588" spans="11:23">
      <c r="K1588" s="51">
        <v>158.6</v>
      </c>
      <c r="L1588" s="22">
        <f t="shared" si="197"/>
        <v>3.112428995569104</v>
      </c>
      <c r="M1588" s="22">
        <f t="shared" si="204"/>
        <v>1.9552546991303377E-2</v>
      </c>
      <c r="Q1588" s="55">
        <f t="shared" si="198"/>
        <v>7.6463676443037171E-2</v>
      </c>
      <c r="R1588" s="49">
        <f t="shared" si="199"/>
        <v>3.1736101022606089</v>
      </c>
      <c r="S1588" s="52">
        <f>IF(K1588=0,C1616,(1/$C$59)*LN(1+$C$59/$C$58/(RodR+ABS(Calculations!K1588-RodR))))</f>
        <v>2.4093594984642561E-2</v>
      </c>
      <c r="T1588" s="53">
        <f t="shared" si="200"/>
        <v>2.4485159362383026E-2</v>
      </c>
      <c r="U1588" s="49">
        <f t="shared" si="201"/>
        <v>66.083333333333329</v>
      </c>
      <c r="V1588" s="49">
        <f t="shared" si="202"/>
        <v>1.0101994803367265</v>
      </c>
      <c r="W1588" s="49">
        <f t="shared" si="203"/>
        <v>1.0101994803367265</v>
      </c>
    </row>
    <row r="1589" spans="11:23">
      <c r="K1589" s="51">
        <v>158.69999999999999</v>
      </c>
      <c r="L1589" s="22">
        <f t="shared" si="197"/>
        <v>3.1104871599713446</v>
      </c>
      <c r="M1589" s="22">
        <f t="shared" si="204"/>
        <v>1.9528079691230271E-2</v>
      </c>
      <c r="Q1589" s="55">
        <f t="shared" si="198"/>
        <v>7.6415970972787392E-2</v>
      </c>
      <c r="R1589" s="49">
        <f t="shared" si="199"/>
        <v>3.1736101022606089</v>
      </c>
      <c r="S1589" s="52">
        <f>IF(K1589=0,C1617,(1/$C$59)*LN(1+$C$59/$C$58/(RodR+ABS(Calculations!K1589-RodR))))</f>
        <v>2.4078563059260236E-2</v>
      </c>
      <c r="T1589" s="53">
        <f t="shared" si="200"/>
        <v>2.446963534734823E-2</v>
      </c>
      <c r="U1589" s="49">
        <f t="shared" si="201"/>
        <v>66.125</v>
      </c>
      <c r="V1589" s="49">
        <f t="shared" si="202"/>
        <v>1.0101994803367265</v>
      </c>
      <c r="W1589" s="49">
        <f t="shared" si="203"/>
        <v>1.0101994803367265</v>
      </c>
    </row>
    <row r="1590" spans="11:23">
      <c r="K1590" s="51">
        <v>158.80000000000001</v>
      </c>
      <c r="L1590" s="22">
        <f t="shared" si="197"/>
        <v>3.1085477459538864</v>
      </c>
      <c r="M1590" s="22">
        <f t="shared" si="204"/>
        <v>1.9503658290242587E-2</v>
      </c>
      <c r="Q1590" s="55">
        <f t="shared" si="198"/>
        <v>7.6368324993993625E-2</v>
      </c>
      <c r="R1590" s="49">
        <f t="shared" si="199"/>
        <v>3.1736101022606089</v>
      </c>
      <c r="S1590" s="52">
        <f>IF(K1590=0,C1618,(1/$C$59)*LN(1+$C$59/$C$58/(RodR+ABS(Calculations!K1590-RodR))))</f>
        <v>2.406354987955053E-2</v>
      </c>
      <c r="T1590" s="53">
        <f t="shared" si="200"/>
        <v>2.4454131005078102E-2</v>
      </c>
      <c r="U1590" s="49">
        <f t="shared" si="201"/>
        <v>66.166666666666671</v>
      </c>
      <c r="V1590" s="49">
        <f t="shared" si="202"/>
        <v>1.0101994803367265</v>
      </c>
      <c r="W1590" s="49">
        <f t="shared" si="203"/>
        <v>1.0101994803367265</v>
      </c>
    </row>
    <row r="1591" spans="11:23">
      <c r="K1591" s="51">
        <v>158.9</v>
      </c>
      <c r="L1591" s="22">
        <f t="shared" si="197"/>
        <v>3.1066107489896315</v>
      </c>
      <c r="M1591" s="22">
        <f t="shared" si="204"/>
        <v>1.947928267362764E-2</v>
      </c>
      <c r="Q1591" s="55">
        <f t="shared" si="198"/>
        <v>7.6320738395437709E-2</v>
      </c>
      <c r="R1591" s="49">
        <f t="shared" si="199"/>
        <v>3.1736101022606089</v>
      </c>
      <c r="S1591" s="52">
        <f>IF(K1591=0,C1619,(1/$C$59)*LN(1+$C$59/$C$58/(RodR+ABS(Calculations!K1591-RodR))))</f>
        <v>2.4048555410468769E-2</v>
      </c>
      <c r="T1591" s="53">
        <f t="shared" si="200"/>
        <v>2.4438646298200153E-2</v>
      </c>
      <c r="U1591" s="49">
        <f t="shared" si="201"/>
        <v>66.208333333333343</v>
      </c>
      <c r="V1591" s="49">
        <f t="shared" si="202"/>
        <v>1.0101994803367265</v>
      </c>
      <c r="W1591" s="49">
        <f t="shared" si="203"/>
        <v>1.0101994803367265</v>
      </c>
    </row>
    <row r="1592" spans="11:23">
      <c r="K1592" s="51">
        <v>159</v>
      </c>
      <c r="L1592" s="22">
        <f t="shared" si="197"/>
        <v>3.1046761645627563</v>
      </c>
      <c r="M1592" s="22">
        <f t="shared" si="204"/>
        <v>1.9454952727002262E-2</v>
      </c>
      <c r="Q1592" s="55">
        <f t="shared" si="198"/>
        <v>7.6273211066178501E-2</v>
      </c>
      <c r="R1592" s="49">
        <f t="shared" si="199"/>
        <v>3.1736101022606089</v>
      </c>
      <c r="S1592" s="52">
        <f>IF(K1592=0,C1620,(1/$C$59)*LN(1+$C$59/$C$58/(RodR+ABS(Calculations!K1592-RodR))))</f>
        <v>2.403357961705755E-2</v>
      </c>
      <c r="T1592" s="53">
        <f t="shared" si="200"/>
        <v>2.4423181189436954E-2</v>
      </c>
      <c r="U1592" s="49">
        <f t="shared" si="201"/>
        <v>66.25</v>
      </c>
      <c r="V1592" s="49">
        <f t="shared" si="202"/>
        <v>1.0101994803367265</v>
      </c>
      <c r="W1592" s="49">
        <f t="shared" si="203"/>
        <v>1.0101994803367265</v>
      </c>
    </row>
    <row r="1593" spans="11:23">
      <c r="K1593" s="51">
        <v>159.1</v>
      </c>
      <c r="L1593" s="22">
        <f t="shared" si="197"/>
        <v>3.1027439881687111</v>
      </c>
      <c r="M1593" s="22">
        <f t="shared" si="204"/>
        <v>1.9430668336308798E-2</v>
      </c>
      <c r="Q1593" s="55">
        <f t="shared" si="198"/>
        <v>7.6225742895551798E-2</v>
      </c>
      <c r="R1593" s="49">
        <f t="shared" si="199"/>
        <v>3.1736101022606089</v>
      </c>
      <c r="S1593" s="52">
        <f>IF(K1593=0,C1621,(1/$C$59)*LN(1+$C$59/$C$58/(RodR+ABS(Calculations!K1593-RodR))))</f>
        <v>2.4018622464446748E-2</v>
      </c>
      <c r="T1593" s="53">
        <f t="shared" si="200"/>
        <v>2.4407735641605231E-2</v>
      </c>
      <c r="U1593" s="49">
        <f t="shared" si="201"/>
        <v>66.291666666666671</v>
      </c>
      <c r="V1593" s="49">
        <f t="shared" si="202"/>
        <v>1.0101994803367265</v>
      </c>
      <c r="W1593" s="49">
        <f t="shared" si="203"/>
        <v>1.0101994803367265</v>
      </c>
    </row>
    <row r="1594" spans="11:23">
      <c r="K1594" s="51">
        <v>159.19999999999999</v>
      </c>
      <c r="L1594" s="22">
        <f t="shared" si="197"/>
        <v>3.1008142153140925</v>
      </c>
      <c r="M1594" s="22">
        <f t="shared" si="204"/>
        <v>1.940642938791326E-2</v>
      </c>
      <c r="Q1594" s="55">
        <f t="shared" si="198"/>
        <v>7.6178333773167267E-2</v>
      </c>
      <c r="R1594" s="49">
        <f t="shared" si="199"/>
        <v>3.1736101022606089</v>
      </c>
      <c r="S1594" s="52">
        <f>IF(K1594=0,C1622,(1/$C$59)*LN(1+$C$59/$C$58/(RodR+ABS(Calculations!K1594-RodR))))</f>
        <v>2.4003683917852518E-2</v>
      </c>
      <c r="T1594" s="53">
        <f t="shared" si="200"/>
        <v>2.4392309617615855E-2</v>
      </c>
      <c r="U1594" s="49">
        <f t="shared" si="201"/>
        <v>66.333333333333329</v>
      </c>
      <c r="V1594" s="49">
        <f t="shared" si="202"/>
        <v>1.0101994803367265</v>
      </c>
      <c r="W1594" s="49">
        <f t="shared" si="203"/>
        <v>1.0101994803367265</v>
      </c>
    </row>
    <row r="1595" spans="11:23">
      <c r="K1595" s="51">
        <v>159.30000000000001</v>
      </c>
      <c r="L1595" s="22">
        <f t="shared" si="197"/>
        <v>3.0988868415166682</v>
      </c>
      <c r="M1595" s="22">
        <f t="shared" si="204"/>
        <v>1.938223576851561E-2</v>
      </c>
      <c r="Q1595" s="55">
        <f t="shared" si="198"/>
        <v>7.6130983588908976E-2</v>
      </c>
      <c r="R1595" s="49">
        <f t="shared" si="199"/>
        <v>3.1736101022606089</v>
      </c>
      <c r="S1595" s="52">
        <f>IF(K1595=0,C1623,(1/$C$59)*LN(1+$C$59/$C$58/(RodR+ABS(Calculations!K1595-RodR))))</f>
        <v>2.3988763942577498E-2</v>
      </c>
      <c r="T1595" s="53">
        <f t="shared" si="200"/>
        <v>2.4376903080472936E-2</v>
      </c>
      <c r="U1595" s="49">
        <f t="shared" si="201"/>
        <v>66.375000000000014</v>
      </c>
      <c r="V1595" s="49">
        <f t="shared" si="202"/>
        <v>1.0101994803367265</v>
      </c>
      <c r="W1595" s="49">
        <f t="shared" si="203"/>
        <v>1.0101994803367265</v>
      </c>
    </row>
    <row r="1596" spans="11:23">
      <c r="K1596" s="51">
        <v>159.4</v>
      </c>
      <c r="L1596" s="22">
        <f t="shared" si="197"/>
        <v>3.0969618623054562</v>
      </c>
      <c r="M1596" s="22">
        <f t="shared" si="204"/>
        <v>1.9358087365135557E-2</v>
      </c>
      <c r="Q1596" s="55">
        <f t="shared" si="198"/>
        <v>7.6083692232937414E-2</v>
      </c>
      <c r="R1596" s="49">
        <f t="shared" si="199"/>
        <v>3.1736101022606089</v>
      </c>
      <c r="S1596" s="52">
        <f>IF(K1596=0,C1624,(1/$C$59)*LN(1+$C$59/$C$58/(RodR+ABS(Calculations!K1596-RodR))))</f>
        <v>2.3973862504011404E-2</v>
      </c>
      <c r="T1596" s="53">
        <f t="shared" si="200"/>
        <v>2.436151599327472E-2</v>
      </c>
      <c r="U1596" s="49">
        <f t="shared" si="201"/>
        <v>66.416666666666671</v>
      </c>
      <c r="V1596" s="49">
        <f t="shared" si="202"/>
        <v>1.0101994803367265</v>
      </c>
      <c r="W1596" s="49">
        <f t="shared" si="203"/>
        <v>1.0101994803367265</v>
      </c>
    </row>
    <row r="1597" spans="11:23">
      <c r="K1597" s="51">
        <v>159.5</v>
      </c>
      <c r="L1597" s="22">
        <f t="shared" si="197"/>
        <v>3.0950392732204812</v>
      </c>
      <c r="M1597" s="22">
        <f t="shared" si="204"/>
        <v>1.9333984065123655E-2</v>
      </c>
      <c r="Q1597" s="55">
        <f t="shared" si="198"/>
        <v>7.6036459595683448E-2</v>
      </c>
      <c r="R1597" s="49">
        <f t="shared" si="199"/>
        <v>3.1736101022606089</v>
      </c>
      <c r="S1597" s="52">
        <f>IF(K1597=0,C1625,(1/$C$59)*LN(1+$C$59/$C$58/(RodR+ABS(Calculations!K1597-RodR))))</f>
        <v>2.3958979567629168E-2</v>
      </c>
      <c r="T1597" s="53">
        <f t="shared" si="200"/>
        <v>2.4346148319212464E-2</v>
      </c>
      <c r="U1597" s="49">
        <f t="shared" si="201"/>
        <v>66.458333333333343</v>
      </c>
      <c r="V1597" s="49">
        <f t="shared" si="202"/>
        <v>1.0101994803367265</v>
      </c>
      <c r="W1597" s="49">
        <f t="shared" si="203"/>
        <v>1.0101994803367265</v>
      </c>
    </row>
    <row r="1598" spans="11:23">
      <c r="K1598" s="51">
        <v>159.6</v>
      </c>
      <c r="L1598" s="22">
        <f t="shared" si="197"/>
        <v>3.0931190698128139</v>
      </c>
      <c r="M1598" s="22">
        <f t="shared" si="204"/>
        <v>1.9309925756290092E-2</v>
      </c>
      <c r="Q1598" s="55">
        <f t="shared" si="198"/>
        <v>7.5989285567849327E-2</v>
      </c>
      <c r="R1598" s="49">
        <f t="shared" si="199"/>
        <v>3.1736101022606089</v>
      </c>
      <c r="S1598" s="52">
        <f>IF(K1598=0,C1626,(1/$C$59)*LN(1+$C$59/$C$58/(RodR+ABS(Calculations!K1598-RodR))))</f>
        <v>2.3944115098991223E-2</v>
      </c>
      <c r="T1598" s="53">
        <f t="shared" si="200"/>
        <v>2.433080002156908E-2</v>
      </c>
      <c r="U1598" s="49">
        <f t="shared" si="201"/>
        <v>66.5</v>
      </c>
      <c r="V1598" s="49">
        <f t="shared" si="202"/>
        <v>1.0101994803367265</v>
      </c>
      <c r="W1598" s="49">
        <f t="shared" si="203"/>
        <v>1.0101994803367265</v>
      </c>
    </row>
    <row r="1599" spans="11:23">
      <c r="K1599" s="51">
        <v>159.69999999999999</v>
      </c>
      <c r="L1599" s="22">
        <f t="shared" si="197"/>
        <v>3.0912012476446042</v>
      </c>
      <c r="M1599" s="22">
        <f t="shared" si="204"/>
        <v>1.9285912326740373E-2</v>
      </c>
      <c r="Q1599" s="55">
        <f t="shared" si="198"/>
        <v>7.5942170040409498E-2</v>
      </c>
      <c r="R1599" s="49">
        <f t="shared" si="199"/>
        <v>3.1736101022606089</v>
      </c>
      <c r="S1599" s="52">
        <f>IF(K1599=0,C1627,(1/$C$59)*LN(1+$C$59/$C$58/(RodR+ABS(Calculations!K1599-RodR))))</f>
        <v>2.3929269063743774E-2</v>
      </c>
      <c r="T1599" s="53">
        <f t="shared" si="200"/>
        <v>2.4315471063721152E-2</v>
      </c>
      <c r="U1599" s="49">
        <f t="shared" si="201"/>
        <v>66.541666666666671</v>
      </c>
      <c r="V1599" s="49">
        <f t="shared" si="202"/>
        <v>1.0101994803367265</v>
      </c>
      <c r="W1599" s="49">
        <f t="shared" si="203"/>
        <v>1.0101994803367265</v>
      </c>
    </row>
    <row r="1600" spans="11:23">
      <c r="K1600" s="51">
        <v>159.80000000000001</v>
      </c>
      <c r="L1600" s="22">
        <f t="shared" si="197"/>
        <v>3.0892858022890164</v>
      </c>
      <c r="M1600" s="22">
        <f t="shared" si="204"/>
        <v>1.9261943664869996E-2</v>
      </c>
      <c r="Q1600" s="55">
        <f t="shared" si="198"/>
        <v>7.5895112904608972E-2</v>
      </c>
      <c r="R1600" s="49">
        <f t="shared" si="199"/>
        <v>3.1736101022606089</v>
      </c>
      <c r="S1600" s="52">
        <f>IF(K1600=0,C1628,(1/$C$59)*LN(1+$C$59/$C$58/(RodR+ABS(Calculations!K1600-RodR))))</f>
        <v>2.3914441427618276E-2</v>
      </c>
      <c r="T1600" s="53">
        <f t="shared" si="200"/>
        <v>2.4300161409137568E-2</v>
      </c>
      <c r="U1600" s="49">
        <f t="shared" si="201"/>
        <v>66.583333333333343</v>
      </c>
      <c r="V1600" s="49">
        <f t="shared" si="202"/>
        <v>1.0101994803367265</v>
      </c>
      <c r="W1600" s="49">
        <f t="shared" si="203"/>
        <v>1.0101994803367265</v>
      </c>
    </row>
    <row r="1601" spans="11:23">
      <c r="K1601" s="51">
        <v>159.9</v>
      </c>
      <c r="L1601" s="22">
        <f t="shared" si="197"/>
        <v>3.0873727293301947</v>
      </c>
      <c r="M1601" s="22">
        <f t="shared" si="204"/>
        <v>1.9238019659436834E-2</v>
      </c>
      <c r="Q1601" s="55">
        <f t="shared" si="198"/>
        <v>7.5848114051962526E-2</v>
      </c>
      <c r="R1601" s="49">
        <f t="shared" si="199"/>
        <v>3.1736101022606089</v>
      </c>
      <c r="S1601" s="52">
        <f>IF(K1601=0,C1629,(1/$C$59)*LN(1+$C$59/$C$58/(RodR+ABS(Calculations!K1601-RodR))))</f>
        <v>2.3899632156431188E-2</v>
      </c>
      <c r="T1601" s="53">
        <f t="shared" si="200"/>
        <v>2.4284871021378648E-2</v>
      </c>
      <c r="U1601" s="49">
        <f t="shared" si="201"/>
        <v>66.625</v>
      </c>
      <c r="V1601" s="49">
        <f t="shared" si="202"/>
        <v>1.0101994803367265</v>
      </c>
      <c r="W1601" s="49">
        <f t="shared" si="203"/>
        <v>1.0101994803367265</v>
      </c>
    </row>
    <row r="1602" spans="11:23">
      <c r="K1602" s="51">
        <v>160</v>
      </c>
      <c r="L1602" s="22">
        <f t="shared" ref="L1602:L1665" si="205">IF(K1602&lt;RodR,EPRValue,Q1602*$C$43)</f>
        <v>3.0854620243631277</v>
      </c>
      <c r="M1602" s="22">
        <f t="shared" si="204"/>
        <v>1.9214140199628638E-2</v>
      </c>
      <c r="Q1602" s="55">
        <f t="shared" si="198"/>
        <v>7.5801173374251352E-2</v>
      </c>
      <c r="R1602" s="49">
        <f t="shared" si="199"/>
        <v>3.1736101022606089</v>
      </c>
      <c r="S1602" s="52">
        <f>IF(K1602=0,C1630,(1/$C$59)*LN(1+$C$59/$C$58/(RodR+ABS(Calculations!K1602-RodR))))</f>
        <v>2.388484121608293E-2</v>
      </c>
      <c r="T1602" s="53">
        <f t="shared" si="200"/>
        <v>2.4269599864096558E-2</v>
      </c>
      <c r="U1602" s="49">
        <f t="shared" si="201"/>
        <v>66.666666666666671</v>
      </c>
      <c r="V1602" s="49">
        <f t="shared" si="202"/>
        <v>1.0101994803367265</v>
      </c>
      <c r="W1602" s="49">
        <f t="shared" si="203"/>
        <v>1.0101994803367265</v>
      </c>
    </row>
    <row r="1603" spans="11:23">
      <c r="K1603" s="51">
        <v>160.1</v>
      </c>
      <c r="L1603" s="22">
        <f t="shared" si="205"/>
        <v>3.083553682993823</v>
      </c>
      <c r="M1603" s="22">
        <f t="shared" si="204"/>
        <v>1.9190305174888067E-2</v>
      </c>
      <c r="Q1603" s="55">
        <f t="shared" si="198"/>
        <v>7.5754290763527354E-2</v>
      </c>
      <c r="R1603" s="49">
        <f t="shared" si="199"/>
        <v>3.1736101022606089</v>
      </c>
      <c r="S1603" s="52">
        <f>IF(K1603=0,C1631,(1/$C$59)*LN(1+$C$59/$C$58/(RodR+ABS(Calculations!K1603-RodR))))</f>
        <v>2.3870068572559203E-2</v>
      </c>
      <c r="T1603" s="53">
        <f t="shared" si="200"/>
        <v>2.425434790103486E-2</v>
      </c>
      <c r="U1603" s="49">
        <f t="shared" si="201"/>
        <v>66.708333333333329</v>
      </c>
      <c r="V1603" s="49">
        <f t="shared" si="202"/>
        <v>1.0101994803367265</v>
      </c>
      <c r="W1603" s="49">
        <f t="shared" si="203"/>
        <v>1.0101994803367265</v>
      </c>
    </row>
    <row r="1604" spans="11:23">
      <c r="K1604" s="51">
        <v>160.19999999999999</v>
      </c>
      <c r="L1604" s="22">
        <f t="shared" si="205"/>
        <v>3.0816477008390346</v>
      </c>
      <c r="M1604" s="22">
        <f t="shared" si="204"/>
        <v>1.9166514475057905E-2</v>
      </c>
      <c r="Q1604" s="55">
        <f t="shared" ref="Q1604:Q1667" si="206">R1604*IF($C$56&lt;$C$55,S1604,T1604)</f>
        <v>7.5707466112106409E-2</v>
      </c>
      <c r="R1604" s="49">
        <f t="shared" ref="R1604:R1667" si="207">$C$70/$C$61*W1604</f>
        <v>3.1736101022606089</v>
      </c>
      <c r="S1604" s="52">
        <f>IF(K1604=0,C1632,(1/$C$59)*LN(1+$C$59/$C$58/(RodR+ABS(Calculations!K1604-RodR))))</f>
        <v>2.3855314191928892E-2</v>
      </c>
      <c r="T1604" s="53">
        <f t="shared" ref="T1604:T1667" si="208">IF((ABS(K1604))&lt;$C$55-$C$56,($C$53/2/PI()/$C$56*LN(($C$55-$C$56)*(ABS(K1604)+$C$56)/(ABS(K1604))/$C$55)+$C$60*LN($C$55*$C$54/($C$55-$C$56)/$C$53)),$C$60*LN((((ABS(K1604))+$C$56-$C$55)*$C$53+$C$55*$C$54)/($C$53*(ABS(K1604)))))</f>
        <v>2.4239115096028538E-2</v>
      </c>
      <c r="U1604" s="49">
        <f t="shared" ref="U1604:U1667" si="209">K1604/$C$56</f>
        <v>66.75</v>
      </c>
      <c r="V1604" s="49">
        <f t="shared" ref="V1604:V1667" si="210">IF(K1604="","",1/(1.0212-0.0178*LOG10($C$53+0.01)))</f>
        <v>1.0101994803367265</v>
      </c>
      <c r="W1604" s="49">
        <f t="shared" ref="W1604:W1667" si="211">MAX(1/(-(0.21682*LOG10(3.7*U1604)-0.293)*(EXP(-3.7*U1604)-1)+1),1)*MAX(1/(-(0.1921*LOG10(U1604+0.2)+0.072)*(EXP(-150*U1604)-1)+1),1)*V1604</f>
        <v>1.0101994803367265</v>
      </c>
    </row>
    <row r="1605" spans="11:23">
      <c r="K1605" s="51">
        <v>160.30000000000001</v>
      </c>
      <c r="L1605" s="22">
        <f t="shared" si="205"/>
        <v>3.0797440735264336</v>
      </c>
      <c r="M1605" s="22">
        <f t="shared" si="204"/>
        <v>1.914276799023451E-2</v>
      </c>
      <c r="Q1605" s="55">
        <f t="shared" si="206"/>
        <v>7.5660699312572646E-2</v>
      </c>
      <c r="R1605" s="49">
        <f t="shared" si="207"/>
        <v>3.1736101022606089</v>
      </c>
      <c r="S1605" s="52">
        <f>IF(K1605=0,C1633,(1/$C$59)*LN(1+$C$59/$C$58/(RodR+ABS(Calculations!K1605-RodR))))</f>
        <v>2.3840578040345419E-2</v>
      </c>
      <c r="T1605" s="53">
        <f t="shared" si="208"/>
        <v>2.4223901413002371E-2</v>
      </c>
      <c r="U1605" s="49">
        <f t="shared" si="209"/>
        <v>66.791666666666671</v>
      </c>
      <c r="V1605" s="49">
        <f t="shared" si="210"/>
        <v>1.0101994803367265</v>
      </c>
      <c r="W1605" s="49">
        <f t="shared" si="211"/>
        <v>1.0101994803367265</v>
      </c>
    </row>
    <row r="1606" spans="11:23">
      <c r="K1606" s="51">
        <v>160.4</v>
      </c>
      <c r="L1606" s="22">
        <f t="shared" si="205"/>
        <v>3.0778427966944402</v>
      </c>
      <c r="M1606" s="22">
        <f t="shared" si="204"/>
        <v>1.9119065611016062E-2</v>
      </c>
      <c r="Q1606" s="55">
        <f t="shared" si="206"/>
        <v>7.5613990257774238E-2</v>
      </c>
      <c r="R1606" s="49">
        <f t="shared" si="207"/>
        <v>3.1736101022606089</v>
      </c>
      <c r="S1606" s="52">
        <f>IF(K1606=0,C1634,(1/$C$59)*LN(1+$C$59/$C$58/(RodR+ABS(Calculations!K1606-RodR))))</f>
        <v>2.3825860084045386E-2</v>
      </c>
      <c r="T1606" s="53">
        <f t="shared" si="208"/>
        <v>2.4208706815972987E-2</v>
      </c>
      <c r="U1606" s="49">
        <f t="shared" si="209"/>
        <v>66.833333333333343</v>
      </c>
      <c r="V1606" s="49">
        <f t="shared" si="210"/>
        <v>1.0101994803367265</v>
      </c>
      <c r="W1606" s="49">
        <f t="shared" si="211"/>
        <v>1.0101994803367265</v>
      </c>
    </row>
    <row r="1607" spans="11:23">
      <c r="K1607" s="51">
        <v>160.5</v>
      </c>
      <c r="L1607" s="22">
        <f t="shared" si="205"/>
        <v>3.0759438659922584</v>
      </c>
      <c r="M1607" s="22">
        <f t="shared" si="204"/>
        <v>1.9095407228222783E-2</v>
      </c>
      <c r="Q1607" s="55">
        <f t="shared" si="206"/>
        <v>7.5567338840824297E-2</v>
      </c>
      <c r="R1607" s="49">
        <f t="shared" si="207"/>
        <v>3.1736101022606089</v>
      </c>
      <c r="S1607" s="52">
        <f>IF(K1607=0,C1635,(1/$C$59)*LN(1+$C$59/$C$58/(RodR+ABS(Calculations!K1607-RodR))))</f>
        <v>2.3811160289348897E-2</v>
      </c>
      <c r="T1607" s="53">
        <f t="shared" si="208"/>
        <v>2.4193531269046151E-2</v>
      </c>
      <c r="U1607" s="49">
        <f t="shared" si="209"/>
        <v>66.875</v>
      </c>
      <c r="V1607" s="49">
        <f t="shared" si="210"/>
        <v>1.0101994803367265</v>
      </c>
      <c r="W1607" s="49">
        <f t="shared" si="211"/>
        <v>1.0101994803367265</v>
      </c>
    </row>
    <row r="1608" spans="11:23">
      <c r="K1608" s="51">
        <v>160.6</v>
      </c>
      <c r="L1608" s="22">
        <f t="shared" si="205"/>
        <v>3.0740472770798775</v>
      </c>
      <c r="M1608" s="22">
        <f t="shared" si="204"/>
        <v>1.9071792732936466E-2</v>
      </c>
      <c r="Q1608" s="55">
        <f t="shared" si="206"/>
        <v>7.5520744955100902E-2</v>
      </c>
      <c r="R1608" s="49">
        <f t="shared" si="207"/>
        <v>3.1736101022606089</v>
      </c>
      <c r="S1608" s="52">
        <f>IF(K1608=0,C1636,(1/$C$59)*LN(1+$C$59/$C$58/(RodR+ABS(Calculations!K1608-RodR))))</f>
        <v>2.3796478622659531E-2</v>
      </c>
      <c r="T1608" s="53">
        <f t="shared" si="208"/>
        <v>2.4178374736418103E-2</v>
      </c>
      <c r="U1608" s="49">
        <f t="shared" si="209"/>
        <v>66.916666666666671</v>
      </c>
      <c r="V1608" s="49">
        <f t="shared" si="210"/>
        <v>1.0101994803367265</v>
      </c>
      <c r="W1608" s="49">
        <f t="shared" si="211"/>
        <v>1.0101994803367265</v>
      </c>
    </row>
    <row r="1609" spans="11:23">
      <c r="K1609" s="51">
        <v>160.69999999999999</v>
      </c>
      <c r="L1609" s="22">
        <f t="shared" si="205"/>
        <v>3.0721530256278724</v>
      </c>
      <c r="M1609" s="22">
        <f t="shared" si="204"/>
        <v>1.9048222016731842E-2</v>
      </c>
      <c r="Q1609" s="55">
        <f t="shared" si="206"/>
        <v>7.5474208494242176E-2</v>
      </c>
      <c r="R1609" s="49">
        <f t="shared" si="207"/>
        <v>3.1736101022606089</v>
      </c>
      <c r="S1609" s="52">
        <f>IF(K1609=0,C1637,(1/$C$59)*LN(1+$C$59/$C$58/(RodR+ABS(Calculations!K1609-RodR))))</f>
        <v>2.3781815050462812E-2</v>
      </c>
      <c r="T1609" s="53">
        <f t="shared" si="208"/>
        <v>2.4163237182374214E-2</v>
      </c>
      <c r="U1609" s="49">
        <f t="shared" si="209"/>
        <v>66.958333333333329</v>
      </c>
      <c r="V1609" s="49">
        <f t="shared" si="210"/>
        <v>1.0101994803367265</v>
      </c>
      <c r="W1609" s="49">
        <f t="shared" si="211"/>
        <v>1.0101994803367265</v>
      </c>
    </row>
    <row r="1610" spans="11:23">
      <c r="K1610" s="51">
        <v>160.80000000000001</v>
      </c>
      <c r="L1610" s="22">
        <f t="shared" si="205"/>
        <v>3.0702611073175676</v>
      </c>
      <c r="M1610" s="22">
        <f t="shared" si="204"/>
        <v>1.9024694971448763E-2</v>
      </c>
      <c r="Q1610" s="55">
        <f t="shared" si="206"/>
        <v>7.5427729352150336E-2</v>
      </c>
      <c r="R1610" s="49">
        <f t="shared" si="207"/>
        <v>3.1736101022606089</v>
      </c>
      <c r="S1610" s="52">
        <f>IF(K1610=0,C1638,(1/$C$59)*LN(1+$C$59/$C$58/(RodR+ABS(Calculations!K1610-RodR))))</f>
        <v>2.3767169539327487E-2</v>
      </c>
      <c r="T1610" s="53">
        <f t="shared" si="208"/>
        <v>2.4148118571290757E-2</v>
      </c>
      <c r="U1610" s="49">
        <f t="shared" si="209"/>
        <v>67.000000000000014</v>
      </c>
      <c r="V1610" s="49">
        <f t="shared" si="210"/>
        <v>1.0101994803367265</v>
      </c>
      <c r="W1610" s="49">
        <f t="shared" si="211"/>
        <v>1.0101994803367265</v>
      </c>
    </row>
    <row r="1611" spans="11:23">
      <c r="K1611" s="51">
        <v>160.9</v>
      </c>
      <c r="L1611" s="22">
        <f t="shared" si="205"/>
        <v>3.068371517840875</v>
      </c>
      <c r="M1611" s="22">
        <f t="shared" si="204"/>
        <v>1.9001211489319658E-2</v>
      </c>
      <c r="Q1611" s="55">
        <f t="shared" si="206"/>
        <v>7.5381307422987723E-2</v>
      </c>
      <c r="R1611" s="49">
        <f t="shared" si="207"/>
        <v>3.1736101022606089</v>
      </c>
      <c r="S1611" s="52">
        <f>IF(K1611=0,C1639,(1/$C$59)*LN(1+$C$59/$C$58/(RodR+ABS(Calculations!K1611-RodR))))</f>
        <v>2.3752542055904258E-2</v>
      </c>
      <c r="T1611" s="53">
        <f t="shared" si="208"/>
        <v>2.41330188676309E-2</v>
      </c>
      <c r="U1611" s="49">
        <f t="shared" si="209"/>
        <v>67.041666666666671</v>
      </c>
      <c r="V1611" s="49">
        <f t="shared" si="210"/>
        <v>1.0101994803367265</v>
      </c>
      <c r="W1611" s="49">
        <f t="shared" si="211"/>
        <v>1.0101994803367265</v>
      </c>
    </row>
    <row r="1612" spans="11:23">
      <c r="K1612" s="51">
        <v>161</v>
      </c>
      <c r="L1612" s="22">
        <f t="shared" si="205"/>
        <v>3.066484252900362</v>
      </c>
      <c r="M1612" s="22">
        <f t="shared" si="204"/>
        <v>1.8977771462765691E-2</v>
      </c>
      <c r="Q1612" s="55">
        <f t="shared" si="206"/>
        <v>7.5334942601178415E-2</v>
      </c>
      <c r="R1612" s="49">
        <f t="shared" si="207"/>
        <v>3.1736101022606089</v>
      </c>
      <c r="S1612" s="52">
        <f>IF(K1612=0,C1640,(1/$C$59)*LN(1+$C$59/$C$58/(RodR+ABS(Calculations!K1612-RodR))))</f>
        <v>2.3737932566926301E-2</v>
      </c>
      <c r="T1612" s="53">
        <f t="shared" si="208"/>
        <v>2.4117938035948472E-2</v>
      </c>
      <c r="U1612" s="49">
        <f t="shared" si="209"/>
        <v>67.083333333333343</v>
      </c>
      <c r="V1612" s="49">
        <f t="shared" si="210"/>
        <v>1.0101994803367265</v>
      </c>
      <c r="W1612" s="49">
        <f t="shared" si="211"/>
        <v>1.0101994803367265</v>
      </c>
    </row>
    <row r="1613" spans="11:23">
      <c r="K1613" s="51">
        <v>161.1</v>
      </c>
      <c r="L1613" s="22">
        <f t="shared" si="205"/>
        <v>3.0645993082091141</v>
      </c>
      <c r="M1613" s="22">
        <f t="shared" ref="M1613:M1676" si="212">L1603-L1613</f>
        <v>1.8954374784708961E-2</v>
      </c>
      <c r="Q1613" s="55">
        <f t="shared" si="206"/>
        <v>7.528863478140492E-2</v>
      </c>
      <c r="R1613" s="49">
        <f t="shared" si="207"/>
        <v>3.1736101022606089</v>
      </c>
      <c r="S1613" s="52">
        <f>IF(K1613=0,C1641,(1/$C$59)*LN(1+$C$59/$C$58/(RodR+ABS(Calculations!K1613-RodR))))</f>
        <v>2.3723341039208225E-2</v>
      </c>
      <c r="T1613" s="53">
        <f t="shared" si="208"/>
        <v>2.4102876040884846E-2</v>
      </c>
      <c r="U1613" s="49">
        <f t="shared" si="209"/>
        <v>67.125</v>
      </c>
      <c r="V1613" s="49">
        <f t="shared" si="210"/>
        <v>1.0101994803367265</v>
      </c>
      <c r="W1613" s="49">
        <f t="shared" si="211"/>
        <v>1.0101994803367265</v>
      </c>
    </row>
    <row r="1614" spans="11:23">
      <c r="K1614" s="51">
        <v>161.19999999999999</v>
      </c>
      <c r="L1614" s="22">
        <f t="shared" si="205"/>
        <v>3.0627166794907712</v>
      </c>
      <c r="M1614" s="22">
        <f t="shared" si="212"/>
        <v>1.893102134826341E-2</v>
      </c>
      <c r="Q1614" s="55">
        <f t="shared" si="206"/>
        <v>7.5242383858609041E-2</v>
      </c>
      <c r="R1614" s="49">
        <f t="shared" si="207"/>
        <v>3.1736101022606089</v>
      </c>
      <c r="S1614" s="52">
        <f>IF(K1614=0,C1642,(1/$C$59)*LN(1+$C$59/$C$58/(RodR+ABS(Calculations!K1614-RodR))))</f>
        <v>2.3708767439646346E-2</v>
      </c>
      <c r="T1614" s="53">
        <f t="shared" si="208"/>
        <v>2.4087832847170271E-2</v>
      </c>
      <c r="U1614" s="49">
        <f t="shared" si="209"/>
        <v>67.166666666666671</v>
      </c>
      <c r="V1614" s="49">
        <f t="shared" si="210"/>
        <v>1.0101994803367265</v>
      </c>
      <c r="W1614" s="49">
        <f t="shared" si="211"/>
        <v>1.0101994803367265</v>
      </c>
    </row>
    <row r="1615" spans="11:23">
      <c r="K1615" s="51">
        <v>161.30000000000001</v>
      </c>
      <c r="L1615" s="22">
        <f t="shared" si="205"/>
        <v>3.0608363624794639</v>
      </c>
      <c r="M1615" s="22">
        <f t="shared" si="212"/>
        <v>1.8907711046969755E-2</v>
      </c>
      <c r="Q1615" s="55">
        <f t="shared" si="206"/>
        <v>7.5196189727990276E-2</v>
      </c>
      <c r="R1615" s="49">
        <f t="shared" si="207"/>
        <v>3.1736101022606089</v>
      </c>
      <c r="S1615" s="52">
        <f>IF(K1615=0,C1643,(1/$C$59)*LN(1+$C$59/$C$58/(RodR+ABS(Calculations!K1615-RodR))))</f>
        <v>2.3694211735218174E-2</v>
      </c>
      <c r="T1615" s="53">
        <f t="shared" si="208"/>
        <v>2.4072808419622293E-2</v>
      </c>
      <c r="U1615" s="49">
        <f t="shared" si="209"/>
        <v>67.208333333333343</v>
      </c>
      <c r="V1615" s="49">
        <f t="shared" si="210"/>
        <v>1.0101994803367265</v>
      </c>
      <c r="W1615" s="49">
        <f t="shared" si="211"/>
        <v>1.0101994803367265</v>
      </c>
    </row>
    <row r="1616" spans="11:23">
      <c r="K1616" s="51">
        <v>161.4</v>
      </c>
      <c r="L1616" s="22">
        <f t="shared" si="205"/>
        <v>3.0589583529198086</v>
      </c>
      <c r="M1616" s="22">
        <f t="shared" si="212"/>
        <v>1.888444377463161E-2</v>
      </c>
      <c r="Q1616" s="55">
        <f t="shared" si="206"/>
        <v>7.5150052285005764E-2</v>
      </c>
      <c r="R1616" s="49">
        <f t="shared" si="207"/>
        <v>3.1736101022606089</v>
      </c>
      <c r="S1616" s="52">
        <f>IF(K1616=0,C1644,(1/$C$59)*LN(1+$C$59/$C$58/(RodR+ABS(Calculations!K1616-RodR))))</f>
        <v>2.3679673892982405E-2</v>
      </c>
      <c r="T1616" s="53">
        <f t="shared" si="208"/>
        <v>2.4057802723146875E-2</v>
      </c>
      <c r="U1616" s="49">
        <f t="shared" si="209"/>
        <v>67.25</v>
      </c>
      <c r="V1616" s="49">
        <f t="shared" si="210"/>
        <v>1.0101994803367265</v>
      </c>
      <c r="W1616" s="49">
        <f t="shared" si="211"/>
        <v>1.0101994803367265</v>
      </c>
    </row>
    <row r="1617" spans="11:23">
      <c r="K1617" s="51">
        <v>161.5</v>
      </c>
      <c r="L1617" s="22">
        <f t="shared" si="205"/>
        <v>3.057082646566847</v>
      </c>
      <c r="M1617" s="22">
        <f t="shared" si="212"/>
        <v>1.8861219425411413E-2</v>
      </c>
      <c r="Q1617" s="55">
        <f t="shared" si="206"/>
        <v>7.5103971425368746E-2</v>
      </c>
      <c r="R1617" s="49">
        <f t="shared" si="207"/>
        <v>3.1736101022606089</v>
      </c>
      <c r="S1617" s="52">
        <f>IF(K1617=0,C1645,(1/$C$59)*LN(1+$C$59/$C$58/(RodR+ABS(Calculations!K1617-RodR))))</f>
        <v>2.3665153880078428E-2</v>
      </c>
      <c r="T1617" s="53">
        <f t="shared" si="208"/>
        <v>2.4042815722737042E-2</v>
      </c>
      <c r="U1617" s="49">
        <f t="shared" si="209"/>
        <v>67.291666666666671</v>
      </c>
      <c r="V1617" s="49">
        <f t="shared" si="210"/>
        <v>1.0101994803367265</v>
      </c>
      <c r="W1617" s="49">
        <f t="shared" si="211"/>
        <v>1.0101994803367265</v>
      </c>
    </row>
    <row r="1618" spans="11:23">
      <c r="K1618" s="51">
        <v>161.6</v>
      </c>
      <c r="L1618" s="22">
        <f t="shared" si="205"/>
        <v>3.0552092391860444</v>
      </c>
      <c r="M1618" s="22">
        <f t="shared" si="212"/>
        <v>1.8838037893833093E-2</v>
      </c>
      <c r="Q1618" s="55">
        <f t="shared" si="206"/>
        <v>7.5057947045048548E-2</v>
      </c>
      <c r="R1618" s="49">
        <f t="shared" si="207"/>
        <v>3.1736101022606089</v>
      </c>
      <c r="S1618" s="52">
        <f>IF(K1618=0,C1646,(1/$C$59)*LN(1+$C$59/$C$58/(RodR+ABS(Calculations!K1618-RodR))))</f>
        <v>2.3650651663726326E-2</v>
      </c>
      <c r="T1618" s="53">
        <f t="shared" si="208"/>
        <v>2.4027847383473116E-2</v>
      </c>
      <c r="U1618" s="49">
        <f t="shared" si="209"/>
        <v>67.333333333333329</v>
      </c>
      <c r="V1618" s="49">
        <f t="shared" si="210"/>
        <v>1.0101994803367265</v>
      </c>
      <c r="W1618" s="49">
        <f t="shared" si="211"/>
        <v>1.0101994803367265</v>
      </c>
    </row>
    <row r="1619" spans="11:23">
      <c r="K1619" s="51">
        <v>161.69999999999999</v>
      </c>
      <c r="L1619" s="22">
        <f t="shared" si="205"/>
        <v>3.0533381265532205</v>
      </c>
      <c r="M1619" s="22">
        <f t="shared" si="212"/>
        <v>1.8814899074651947E-2</v>
      </c>
      <c r="Q1619" s="55">
        <f t="shared" si="206"/>
        <v>7.5011979040268864E-2</v>
      </c>
      <c r="R1619" s="49">
        <f t="shared" si="207"/>
        <v>3.1736101022606089</v>
      </c>
      <c r="S1619" s="52">
        <f>IF(K1619=0,C1647,(1/$C$59)*LN(1+$C$59/$C$58/(RodR+ABS(Calculations!K1619-RodR))))</f>
        <v>2.3636167211226338E-2</v>
      </c>
      <c r="T1619" s="53">
        <f t="shared" si="208"/>
        <v>2.4012897670522448E-2</v>
      </c>
      <c r="U1619" s="49">
        <f t="shared" si="209"/>
        <v>67.375</v>
      </c>
      <c r="V1619" s="49">
        <f t="shared" si="210"/>
        <v>1.0101994803367265</v>
      </c>
      <c r="W1619" s="49">
        <f t="shared" si="211"/>
        <v>1.0101994803367265</v>
      </c>
    </row>
    <row r="1620" spans="11:23">
      <c r="K1620" s="51">
        <v>161.80000000000001</v>
      </c>
      <c r="L1620" s="22">
        <f t="shared" si="205"/>
        <v>3.0514693044545567</v>
      </c>
      <c r="M1620" s="22">
        <f t="shared" si="212"/>
        <v>1.8791802863010965E-2</v>
      </c>
      <c r="Q1620" s="55">
        <f t="shared" si="206"/>
        <v>7.4966067307507975E-2</v>
      </c>
      <c r="R1620" s="49">
        <f t="shared" si="207"/>
        <v>3.1736101022606089</v>
      </c>
      <c r="S1620" s="52">
        <f>IF(K1620=0,C1648,(1/$C$59)*LN(1+$C$59/$C$58/(RodR+ABS(Calculations!K1620-RodR))))</f>
        <v>2.3621700489958909E-2</v>
      </c>
      <c r="T1620" s="53">
        <f t="shared" si="208"/>
        <v>2.3997966549138574E-2</v>
      </c>
      <c r="U1620" s="49">
        <f t="shared" si="209"/>
        <v>67.416666666666671</v>
      </c>
      <c r="V1620" s="49">
        <f t="shared" si="210"/>
        <v>1.0101994803367265</v>
      </c>
      <c r="W1620" s="49">
        <f t="shared" si="211"/>
        <v>1.0101994803367265</v>
      </c>
    </row>
    <row r="1621" spans="11:23">
      <c r="K1621" s="51">
        <v>161.9</v>
      </c>
      <c r="L1621" s="22">
        <f t="shared" si="205"/>
        <v>3.0496027686864879</v>
      </c>
      <c r="M1621" s="22">
        <f t="shared" si="212"/>
        <v>1.8768749154387088E-2</v>
      </c>
      <c r="Q1621" s="55">
        <f t="shared" si="206"/>
        <v>7.4920211743496029E-2</v>
      </c>
      <c r="R1621" s="49">
        <f t="shared" si="207"/>
        <v>3.1736101022606089</v>
      </c>
      <c r="S1621" s="52">
        <f>IF(K1621=0,C1649,(1/$C$59)*LN(1+$C$59/$C$58/(RodR+ABS(Calculations!K1621-RodR))))</f>
        <v>2.360725146738387E-2</v>
      </c>
      <c r="T1621" s="53">
        <f t="shared" si="208"/>
        <v>2.3983053984662054E-2</v>
      </c>
      <c r="U1621" s="49">
        <f t="shared" si="209"/>
        <v>67.458333333333343</v>
      </c>
      <c r="V1621" s="49">
        <f t="shared" si="210"/>
        <v>1.0101994803367265</v>
      </c>
      <c r="W1621" s="49">
        <f t="shared" si="211"/>
        <v>1.0101994803367265</v>
      </c>
    </row>
    <row r="1622" spans="11:23">
      <c r="K1622" s="51">
        <v>162</v>
      </c>
      <c r="L1622" s="22">
        <f t="shared" si="205"/>
        <v>3.0477385150558467</v>
      </c>
      <c r="M1622" s="22">
        <f t="shared" si="212"/>
        <v>1.8745737844515276E-2</v>
      </c>
      <c r="Q1622" s="55">
        <f t="shared" si="206"/>
        <v>7.4874412245218624E-2</v>
      </c>
      <c r="R1622" s="49">
        <f t="shared" si="207"/>
        <v>3.1736101022606089</v>
      </c>
      <c r="S1622" s="52">
        <f>IF(K1622=0,C1650,(1/$C$59)*LN(1+$C$59/$C$58/(RodR+ABS(Calculations!K1622-RodR))))</f>
        <v>2.359282011104152E-2</v>
      </c>
      <c r="T1622" s="53">
        <f t="shared" si="208"/>
        <v>2.3968159942519357E-2</v>
      </c>
      <c r="U1622" s="49">
        <f t="shared" si="209"/>
        <v>67.5</v>
      </c>
      <c r="V1622" s="49">
        <f t="shared" si="210"/>
        <v>1.0101994803367265</v>
      </c>
      <c r="W1622" s="49">
        <f t="shared" si="211"/>
        <v>1.0101994803367265</v>
      </c>
    </row>
    <row r="1623" spans="11:23">
      <c r="K1623" s="51">
        <v>162.1</v>
      </c>
      <c r="L1623" s="22">
        <f t="shared" si="205"/>
        <v>3.0458765393796225</v>
      </c>
      <c r="M1623" s="22">
        <f t="shared" si="212"/>
        <v>1.8722768829491532E-2</v>
      </c>
      <c r="Q1623" s="55">
        <f t="shared" si="206"/>
        <v>7.4828668709910895E-2</v>
      </c>
      <c r="R1623" s="49">
        <f t="shared" si="207"/>
        <v>3.1736101022606089</v>
      </c>
      <c r="S1623" s="52">
        <f>IF(K1623=0,C1651,(1/$C$59)*LN(1+$C$59/$C$58/(RodR+ABS(Calculations!K1623-RodR))))</f>
        <v>2.3578406388550799E-2</v>
      </c>
      <c r="T1623" s="53">
        <f t="shared" si="208"/>
        <v>2.3953284388221998E-2</v>
      </c>
      <c r="U1623" s="49">
        <f t="shared" si="209"/>
        <v>67.541666666666671</v>
      </c>
      <c r="V1623" s="49">
        <f t="shared" si="210"/>
        <v>1.0101994803367265</v>
      </c>
      <c r="W1623" s="49">
        <f t="shared" si="211"/>
        <v>1.0101994803367265</v>
      </c>
    </row>
    <row r="1624" spans="11:23">
      <c r="K1624" s="51">
        <v>162.19999999999999</v>
      </c>
      <c r="L1624" s="22">
        <f t="shared" si="205"/>
        <v>3.0440168374849961</v>
      </c>
      <c r="M1624" s="22">
        <f t="shared" si="212"/>
        <v>1.8699842005775125E-2</v>
      </c>
      <c r="Q1624" s="55">
        <f t="shared" si="206"/>
        <v>7.4782981035058343E-2</v>
      </c>
      <c r="R1624" s="49">
        <f t="shared" si="207"/>
        <v>3.1736101022606089</v>
      </c>
      <c r="S1624" s="52">
        <f>IF(K1624=0,C1652,(1/$C$59)*LN(1+$C$59/$C$58/(RodR+ABS(Calculations!K1624-RodR))))</f>
        <v>2.3564010267609539E-2</v>
      </c>
      <c r="T1624" s="53">
        <f t="shared" si="208"/>
        <v>2.3938427287368044E-2</v>
      </c>
      <c r="U1624" s="49">
        <f t="shared" si="209"/>
        <v>67.583333333333329</v>
      </c>
      <c r="V1624" s="49">
        <f t="shared" si="210"/>
        <v>1.0101994803367265</v>
      </c>
      <c r="W1624" s="49">
        <f t="shared" si="211"/>
        <v>1.0101994803367265</v>
      </c>
    </row>
    <row r="1625" spans="11:23">
      <c r="K1625" s="51">
        <v>162.30000000000001</v>
      </c>
      <c r="L1625" s="22">
        <f t="shared" si="205"/>
        <v>3.0421594052094107</v>
      </c>
      <c r="M1625" s="22">
        <f t="shared" si="212"/>
        <v>1.8676957270053141E-2</v>
      </c>
      <c r="Q1625" s="55">
        <f t="shared" si="206"/>
        <v>7.4737349118398591E-2</v>
      </c>
      <c r="R1625" s="49">
        <f t="shared" si="207"/>
        <v>3.1736101022606089</v>
      </c>
      <c r="S1625" s="52">
        <f>IF(K1625=0,C1653,(1/$C$59)*LN(1+$C$59/$C$58/(RodR+ABS(Calculations!K1625-RodR))))</f>
        <v>2.3549631715995008E-2</v>
      </c>
      <c r="T1625" s="53">
        <f t="shared" si="208"/>
        <v>2.3923588605640578E-2</v>
      </c>
      <c r="U1625" s="49">
        <f t="shared" si="209"/>
        <v>67.625000000000014</v>
      </c>
      <c r="V1625" s="49">
        <f t="shared" si="210"/>
        <v>1.0101994803367265</v>
      </c>
      <c r="W1625" s="49">
        <f t="shared" si="211"/>
        <v>1.0101994803367265</v>
      </c>
    </row>
    <row r="1626" spans="11:23">
      <c r="K1626" s="51">
        <v>162.4</v>
      </c>
      <c r="L1626" s="22">
        <f t="shared" si="205"/>
        <v>3.0403042384004721</v>
      </c>
      <c r="M1626" s="22">
        <f t="shared" si="212"/>
        <v>1.8654114519336407E-2</v>
      </c>
      <c r="Q1626" s="55">
        <f t="shared" si="206"/>
        <v>7.469177285791892E-2</v>
      </c>
      <c r="R1626" s="49">
        <f t="shared" si="207"/>
        <v>3.1736101022606089</v>
      </c>
      <c r="S1626" s="52">
        <f>IF(K1626=0,C1654,(1/$C$59)*LN(1+$C$59/$C$58/(RodR+ABS(Calculations!K1626-RodR))))</f>
        <v>2.3535270701563145E-2</v>
      </c>
      <c r="T1626" s="53">
        <f t="shared" si="208"/>
        <v>2.3908768308807685E-2</v>
      </c>
      <c r="U1626" s="49">
        <f t="shared" si="209"/>
        <v>67.666666666666671</v>
      </c>
      <c r="V1626" s="49">
        <f t="shared" si="210"/>
        <v>1.0101994803367265</v>
      </c>
      <c r="W1626" s="49">
        <f t="shared" si="211"/>
        <v>1.0101994803367265</v>
      </c>
    </row>
    <row r="1627" spans="11:23">
      <c r="K1627" s="51">
        <v>162.5</v>
      </c>
      <c r="L1627" s="22">
        <f t="shared" si="205"/>
        <v>3.0384513329158112</v>
      </c>
      <c r="M1627" s="22">
        <f t="shared" si="212"/>
        <v>1.8631313651035875E-2</v>
      </c>
      <c r="Q1627" s="55">
        <f t="shared" si="206"/>
        <v>7.4646252151852902E-2</v>
      </c>
      <c r="R1627" s="49">
        <f t="shared" si="207"/>
        <v>3.1736101022606089</v>
      </c>
      <c r="S1627" s="52">
        <f>IF(K1627=0,C1655,(1/$C$59)*LN(1+$C$59/$C$58/(RodR+ABS(Calculations!K1627-RodR))))</f>
        <v>2.3520927192247493E-2</v>
      </c>
      <c r="T1627" s="53">
        <f t="shared" si="208"/>
        <v>2.389396636272199E-2</v>
      </c>
      <c r="U1627" s="49">
        <f t="shared" si="209"/>
        <v>67.708333333333343</v>
      </c>
      <c r="V1627" s="49">
        <f t="shared" si="210"/>
        <v>1.0101994803367265</v>
      </c>
      <c r="W1627" s="49">
        <f t="shared" si="211"/>
        <v>1.0101994803367265</v>
      </c>
    </row>
    <row r="1628" spans="11:23">
      <c r="K1628" s="51">
        <v>162.6</v>
      </c>
      <c r="L1628" s="22">
        <f t="shared" si="205"/>
        <v>3.0366006846232558</v>
      </c>
      <c r="M1628" s="22">
        <f t="shared" si="212"/>
        <v>1.8608554562788537E-2</v>
      </c>
      <c r="Q1628" s="55">
        <f t="shared" si="206"/>
        <v>7.4600786898684629E-2</v>
      </c>
      <c r="R1628" s="49">
        <f t="shared" si="207"/>
        <v>3.1736101022606089</v>
      </c>
      <c r="S1628" s="52">
        <f>IF(K1628=0,C1656,(1/$C$59)*LN(1+$C$59/$C$58/(RodR+ABS(Calculations!K1628-RodR))))</f>
        <v>2.3506601156060538E-2</v>
      </c>
      <c r="T1628" s="53">
        <f t="shared" si="208"/>
        <v>2.3879182733321343E-2</v>
      </c>
      <c r="U1628" s="49">
        <f t="shared" si="209"/>
        <v>67.75</v>
      </c>
      <c r="V1628" s="49">
        <f t="shared" si="210"/>
        <v>1.0101994803367265</v>
      </c>
      <c r="W1628" s="49">
        <f t="shared" si="211"/>
        <v>1.0101994803367265</v>
      </c>
    </row>
    <row r="1629" spans="11:23">
      <c r="K1629" s="51">
        <v>162.69999999999999</v>
      </c>
      <c r="L1629" s="22">
        <f t="shared" si="205"/>
        <v>3.034752289400596</v>
      </c>
      <c r="M1629" s="22">
        <f t="shared" si="212"/>
        <v>1.8585837152624407E-2</v>
      </c>
      <c r="Q1629" s="55">
        <f t="shared" si="206"/>
        <v>7.455537699714293E-2</v>
      </c>
      <c r="R1629" s="49">
        <f t="shared" si="207"/>
        <v>3.1736101022606089</v>
      </c>
      <c r="S1629" s="52">
        <f>IF(K1629=0,C1657,(1/$C$59)*LN(1+$C$59/$C$58/(RodR+ABS(Calculations!K1629-RodR))))</f>
        <v>2.3492292561091876E-2</v>
      </c>
      <c r="T1629" s="53">
        <f t="shared" si="208"/>
        <v>2.3864417386626778E-2</v>
      </c>
      <c r="U1629" s="49">
        <f t="shared" si="209"/>
        <v>67.791666666666671</v>
      </c>
      <c r="V1629" s="49">
        <f t="shared" si="210"/>
        <v>1.0101994803367265</v>
      </c>
      <c r="W1629" s="49">
        <f t="shared" si="211"/>
        <v>1.0101994803367265</v>
      </c>
    </row>
    <row r="1630" spans="11:23">
      <c r="K1630" s="51">
        <v>162.80000000000001</v>
      </c>
      <c r="L1630" s="22">
        <f t="shared" si="205"/>
        <v>3.0329061431357851</v>
      </c>
      <c r="M1630" s="22">
        <f t="shared" si="212"/>
        <v>1.8563161318771559E-2</v>
      </c>
      <c r="Q1630" s="55">
        <f t="shared" si="206"/>
        <v>7.4510022346206323E-2</v>
      </c>
      <c r="R1630" s="49">
        <f t="shared" si="207"/>
        <v>3.1736101022606089</v>
      </c>
      <c r="S1630" s="52">
        <f>IF(K1630=0,C1658,(1/$C$59)*LN(1+$C$59/$C$58/(RodR+ABS(Calculations!K1630-RodR))))</f>
        <v>2.3478001375509785E-2</v>
      </c>
      <c r="T1630" s="53">
        <f t="shared" si="208"/>
        <v>2.3849670288744303E-2</v>
      </c>
      <c r="U1630" s="49">
        <f t="shared" si="209"/>
        <v>67.833333333333343</v>
      </c>
      <c r="V1630" s="49">
        <f t="shared" si="210"/>
        <v>1.0101994803367265</v>
      </c>
      <c r="W1630" s="49">
        <f t="shared" si="211"/>
        <v>1.0101994803367265</v>
      </c>
    </row>
    <row r="1631" spans="11:23">
      <c r="K1631" s="51">
        <v>162.9</v>
      </c>
      <c r="L1631" s="22">
        <f t="shared" si="205"/>
        <v>3.03106224172664</v>
      </c>
      <c r="M1631" s="22">
        <f t="shared" si="212"/>
        <v>1.854052695984798E-2</v>
      </c>
      <c r="Q1631" s="55">
        <f t="shared" si="206"/>
        <v>7.4464722845095629E-2</v>
      </c>
      <c r="R1631" s="49">
        <f t="shared" si="207"/>
        <v>3.1736101022606089</v>
      </c>
      <c r="S1631" s="52">
        <f>IF(K1631=0,C1659,(1/$C$59)*LN(1+$C$59/$C$58/(RodR+ABS(Calculations!K1631-RodR))))</f>
        <v>2.3463727567558889E-2</v>
      </c>
      <c r="T1631" s="53">
        <f t="shared" si="208"/>
        <v>2.3834941405863119E-2</v>
      </c>
      <c r="U1631" s="49">
        <f t="shared" si="209"/>
        <v>67.875</v>
      </c>
      <c r="V1631" s="49">
        <f t="shared" si="210"/>
        <v>1.0101994803367265</v>
      </c>
      <c r="W1631" s="49">
        <f t="shared" si="211"/>
        <v>1.0101994803367265</v>
      </c>
    </row>
    <row r="1632" spans="11:23">
      <c r="K1632" s="51">
        <v>163</v>
      </c>
      <c r="L1632" s="22">
        <f t="shared" si="205"/>
        <v>3.0292205810810766</v>
      </c>
      <c r="M1632" s="22">
        <f t="shared" si="212"/>
        <v>1.8517933974770084E-2</v>
      </c>
      <c r="Q1632" s="55">
        <f t="shared" si="206"/>
        <v>7.4419478393279795E-2</v>
      </c>
      <c r="R1632" s="49">
        <f t="shared" si="207"/>
        <v>3.1736101022606089</v>
      </c>
      <c r="S1632" s="52">
        <f>IF(K1632=0,C1660,(1/$C$59)*LN(1+$C$59/$C$58/(RodR+ABS(Calculations!K1632-RodR))))</f>
        <v>2.3449471105561993E-2</v>
      </c>
      <c r="T1632" s="53">
        <f t="shared" si="208"/>
        <v>2.3820230704256047E-2</v>
      </c>
      <c r="U1632" s="49">
        <f t="shared" si="209"/>
        <v>67.916666666666671</v>
      </c>
      <c r="V1632" s="49">
        <f t="shared" si="210"/>
        <v>1.0101994803367265</v>
      </c>
      <c r="W1632" s="49">
        <f t="shared" si="211"/>
        <v>1.0101994803367265</v>
      </c>
    </row>
    <row r="1633" spans="11:23">
      <c r="K1633" s="51">
        <v>163.1</v>
      </c>
      <c r="L1633" s="22">
        <f t="shared" si="205"/>
        <v>3.0273811571168037</v>
      </c>
      <c r="M1633" s="22">
        <f t="shared" si="212"/>
        <v>1.8495382262818882E-2</v>
      </c>
      <c r="Q1633" s="55">
        <f t="shared" si="206"/>
        <v>7.4374288890468335E-2</v>
      </c>
      <c r="R1633" s="49">
        <f t="shared" si="207"/>
        <v>3.1736101022606089</v>
      </c>
      <c r="S1633" s="52">
        <f>IF(K1633=0,C1661,(1/$C$59)*LN(1+$C$59/$C$58/(RodR+ABS(Calculations!K1633-RodR))))</f>
        <v>2.3435231957917715E-2</v>
      </c>
      <c r="T1633" s="53">
        <f t="shared" si="208"/>
        <v>2.3805538150279075E-2</v>
      </c>
      <c r="U1633" s="49">
        <f t="shared" si="209"/>
        <v>67.958333333333329</v>
      </c>
      <c r="V1633" s="49">
        <f t="shared" si="210"/>
        <v>1.0101994803367265</v>
      </c>
      <c r="W1633" s="49">
        <f t="shared" si="211"/>
        <v>1.0101994803367265</v>
      </c>
    </row>
    <row r="1634" spans="11:23">
      <c r="K1634" s="51">
        <v>163.19999999999999</v>
      </c>
      <c r="L1634" s="22">
        <f t="shared" si="205"/>
        <v>3.0255439657615657</v>
      </c>
      <c r="M1634" s="22">
        <f t="shared" si="212"/>
        <v>1.8472871723430373E-2</v>
      </c>
      <c r="Q1634" s="55">
        <f t="shared" si="206"/>
        <v>7.4329154236617331E-2</v>
      </c>
      <c r="R1634" s="49">
        <f t="shared" si="207"/>
        <v>3.1736101022606089</v>
      </c>
      <c r="S1634" s="52">
        <f>IF(K1634=0,C1662,(1/$C$59)*LN(1+$C$59/$C$58/(RodR+ABS(Calculations!K1634-RodR))))</f>
        <v>2.3421010093102358E-2</v>
      </c>
      <c r="T1634" s="53">
        <f t="shared" si="208"/>
        <v>2.3790863710370695E-2</v>
      </c>
      <c r="U1634" s="49">
        <f t="shared" si="209"/>
        <v>68</v>
      </c>
      <c r="V1634" s="49">
        <f t="shared" si="210"/>
        <v>1.0101994803367265</v>
      </c>
      <c r="W1634" s="49">
        <f t="shared" si="211"/>
        <v>1.0101994803367265</v>
      </c>
    </row>
    <row r="1635" spans="11:23">
      <c r="K1635" s="51">
        <v>163.30000000000001</v>
      </c>
      <c r="L1635" s="22">
        <f t="shared" si="205"/>
        <v>3.0237090029529412</v>
      </c>
      <c r="M1635" s="22">
        <f t="shared" si="212"/>
        <v>1.8450402256469545E-2</v>
      </c>
      <c r="Q1635" s="55">
        <f t="shared" si="206"/>
        <v>7.4284074331924424E-2</v>
      </c>
      <c r="R1635" s="49">
        <f t="shared" si="207"/>
        <v>3.1736101022606089</v>
      </c>
      <c r="S1635" s="52">
        <f>IF(K1635=0,C1663,(1/$C$59)*LN(1+$C$59/$C$58/(RodR+ABS(Calculations!K1635-RodR))))</f>
        <v>2.3406805479668339E-2</v>
      </c>
      <c r="T1635" s="53">
        <f t="shared" si="208"/>
        <v>2.3776207351053891E-2</v>
      </c>
      <c r="U1635" s="49">
        <f t="shared" si="209"/>
        <v>68.041666666666671</v>
      </c>
      <c r="V1635" s="49">
        <f t="shared" si="210"/>
        <v>1.0101994803367265</v>
      </c>
      <c r="W1635" s="49">
        <f t="shared" si="211"/>
        <v>1.0101994803367265</v>
      </c>
    </row>
    <row r="1636" spans="11:23">
      <c r="K1636" s="51">
        <v>163.4</v>
      </c>
      <c r="L1636" s="22">
        <f t="shared" si="205"/>
        <v>3.021876264638335</v>
      </c>
      <c r="M1636" s="22">
        <f t="shared" si="212"/>
        <v>1.8427973762137118E-2</v>
      </c>
      <c r="Q1636" s="55">
        <f t="shared" si="206"/>
        <v>7.4239049076828711E-2</v>
      </c>
      <c r="R1636" s="49">
        <f t="shared" si="207"/>
        <v>3.1736101022606089</v>
      </c>
      <c r="S1636" s="52">
        <f>IF(K1636=0,C1664,(1/$C$59)*LN(1+$C$59/$C$58/(RodR+ABS(Calculations!K1636-RodR))))</f>
        <v>2.3392618086244165E-2</v>
      </c>
      <c r="T1636" s="53">
        <f t="shared" si="208"/>
        <v>2.3761569038931452E-2</v>
      </c>
      <c r="U1636" s="49">
        <f t="shared" si="209"/>
        <v>68.083333333333343</v>
      </c>
      <c r="V1636" s="49">
        <f t="shared" si="210"/>
        <v>1.0101994803367265</v>
      </c>
      <c r="W1636" s="49">
        <f t="shared" si="211"/>
        <v>1.0101994803367265</v>
      </c>
    </row>
    <row r="1637" spans="11:23">
      <c r="K1637" s="51">
        <v>163.5</v>
      </c>
      <c r="L1637" s="22">
        <f t="shared" si="205"/>
        <v>3.0200457467750259</v>
      </c>
      <c r="M1637" s="22">
        <f t="shared" si="212"/>
        <v>1.8405586140785246E-2</v>
      </c>
      <c r="Q1637" s="55">
        <f t="shared" si="206"/>
        <v>7.4194078372011821E-2</v>
      </c>
      <c r="R1637" s="49">
        <f t="shared" si="207"/>
        <v>3.1736101022606089</v>
      </c>
      <c r="S1637" s="52">
        <f>IF(K1637=0,C1665,(1/$C$59)*LN(1+$C$59/$C$58/(RodR+ABS(Calculations!K1637-RodR))))</f>
        <v>2.3378447881534752E-2</v>
      </c>
      <c r="T1637" s="53">
        <f t="shared" si="208"/>
        <v>2.3746948740690658E-2</v>
      </c>
      <c r="U1637" s="49">
        <f t="shared" si="209"/>
        <v>68.125</v>
      </c>
      <c r="V1637" s="49">
        <f t="shared" si="210"/>
        <v>1.0101994803367265</v>
      </c>
      <c r="W1637" s="49">
        <f t="shared" si="211"/>
        <v>1.0101994803367265</v>
      </c>
    </row>
    <row r="1638" spans="11:23">
      <c r="K1638" s="51">
        <v>163.6</v>
      </c>
      <c r="L1638" s="22">
        <f t="shared" si="205"/>
        <v>3.0182174453300554</v>
      </c>
      <c r="M1638" s="22">
        <f t="shared" si="212"/>
        <v>1.8383239293200404E-2</v>
      </c>
      <c r="Q1638" s="55">
        <f t="shared" si="206"/>
        <v>7.4149162118395243E-2</v>
      </c>
      <c r="R1638" s="49">
        <f t="shared" si="207"/>
        <v>3.1736101022606089</v>
      </c>
      <c r="S1638" s="52">
        <f>IF(K1638=0,C1666,(1/$C$59)*LN(1+$C$59/$C$58/(RodR+ABS(Calculations!K1638-RodR))))</f>
        <v>2.3364294834320606E-2</v>
      </c>
      <c r="T1638" s="53">
        <f t="shared" si="208"/>
        <v>2.3732346423099251E-2</v>
      </c>
      <c r="U1638" s="49">
        <f t="shared" si="209"/>
        <v>68.166666666666671</v>
      </c>
      <c r="V1638" s="49">
        <f t="shared" si="210"/>
        <v>1.0101994803367265</v>
      </c>
      <c r="W1638" s="49">
        <f t="shared" si="211"/>
        <v>1.0101994803367265</v>
      </c>
    </row>
    <row r="1639" spans="11:23">
      <c r="K1639" s="51">
        <v>163.69999999999999</v>
      </c>
      <c r="L1639" s="22">
        <f t="shared" si="205"/>
        <v>3.0163913562802329</v>
      </c>
      <c r="M1639" s="22">
        <f t="shared" si="212"/>
        <v>1.8360933120363132E-2</v>
      </c>
      <c r="Q1639" s="55">
        <f t="shared" si="206"/>
        <v>7.4104300217140442E-2</v>
      </c>
      <c r="R1639" s="49">
        <f t="shared" si="207"/>
        <v>3.1736101022606089</v>
      </c>
      <c r="S1639" s="52">
        <f>IF(K1639=0,C1667,(1/$C$59)*LN(1+$C$59/$C$58/(RodR+ABS(Calculations!K1639-RodR))))</f>
        <v>2.335015891345785E-2</v>
      </c>
      <c r="T1639" s="53">
        <f t="shared" si="208"/>
        <v>2.3717762053007439E-2</v>
      </c>
      <c r="U1639" s="49">
        <f t="shared" si="209"/>
        <v>68.208333333333329</v>
      </c>
      <c r="V1639" s="49">
        <f t="shared" si="210"/>
        <v>1.0101994803367265</v>
      </c>
      <c r="W1639" s="49">
        <f t="shared" si="211"/>
        <v>1.0101994803367265</v>
      </c>
    </row>
    <row r="1640" spans="11:23">
      <c r="K1640" s="51">
        <v>163.80000000000001</v>
      </c>
      <c r="L1640" s="22">
        <f t="shared" si="205"/>
        <v>3.0145674756120693</v>
      </c>
      <c r="M1640" s="22">
        <f t="shared" si="212"/>
        <v>1.8338667523715824E-2</v>
      </c>
      <c r="Q1640" s="55">
        <f t="shared" si="206"/>
        <v>7.4059492569647209E-2</v>
      </c>
      <c r="R1640" s="49">
        <f t="shared" si="207"/>
        <v>3.1736101022606089</v>
      </c>
      <c r="S1640" s="52">
        <f>IF(K1640=0,C1668,(1/$C$59)*LN(1+$C$59/$C$58/(RodR+ABS(Calculations!K1640-RodR))))</f>
        <v>2.3336040087877697E-2</v>
      </c>
      <c r="T1640" s="53">
        <f t="shared" si="208"/>
        <v>2.3703195597346315E-2</v>
      </c>
      <c r="U1640" s="49">
        <f t="shared" si="209"/>
        <v>68.250000000000014</v>
      </c>
      <c r="V1640" s="49">
        <f t="shared" si="210"/>
        <v>1.0101994803367265</v>
      </c>
      <c r="W1640" s="49">
        <f t="shared" si="211"/>
        <v>1.0101994803367265</v>
      </c>
    </row>
    <row r="1641" spans="11:23">
      <c r="K1641" s="51">
        <v>163.9</v>
      </c>
      <c r="L1641" s="22">
        <f t="shared" si="205"/>
        <v>3.0127457993218112</v>
      </c>
      <c r="M1641" s="22">
        <f t="shared" si="212"/>
        <v>1.831644240482877E-2</v>
      </c>
      <c r="Q1641" s="55">
        <f t="shared" si="206"/>
        <v>7.4014739077554528E-2</v>
      </c>
      <c r="R1641" s="49">
        <f t="shared" si="207"/>
        <v>3.1736101022606089</v>
      </c>
      <c r="S1641" s="52">
        <f>IF(K1641=0,C1669,(1/$C$59)*LN(1+$C$59/$C$58/(RodR+ABS(Calculations!K1641-RodR))))</f>
        <v>2.332193832658673E-2</v>
      </c>
      <c r="T1641" s="53">
        <f t="shared" si="208"/>
        <v>2.3688647023129002E-2</v>
      </c>
      <c r="U1641" s="49">
        <f t="shared" si="209"/>
        <v>68.291666666666671</v>
      </c>
      <c r="V1641" s="49">
        <f t="shared" si="210"/>
        <v>1.0101994803367265</v>
      </c>
      <c r="W1641" s="49">
        <f t="shared" si="211"/>
        <v>1.0101994803367265</v>
      </c>
    </row>
    <row r="1642" spans="11:23">
      <c r="K1642" s="51">
        <v>164</v>
      </c>
      <c r="L1642" s="22">
        <f t="shared" si="205"/>
        <v>3.0109263234153403</v>
      </c>
      <c r="M1642" s="22">
        <f t="shared" si="212"/>
        <v>1.8294257665736335E-2</v>
      </c>
      <c r="Q1642" s="55">
        <f t="shared" si="206"/>
        <v>7.3970039642738072E-2</v>
      </c>
      <c r="R1642" s="49">
        <f t="shared" si="207"/>
        <v>3.1736101022606089</v>
      </c>
      <c r="S1642" s="52">
        <f>IF(K1642=0,C1670,(1/$C$59)*LN(1+$C$59/$C$58/(RodR+ABS(Calculations!K1642-RodR))))</f>
        <v>2.3307853598666117E-2</v>
      </c>
      <c r="T1642" s="53">
        <f t="shared" si="208"/>
        <v>2.3674116297448602E-2</v>
      </c>
      <c r="U1642" s="49">
        <f t="shared" si="209"/>
        <v>68.333333333333343</v>
      </c>
      <c r="V1642" s="49">
        <f t="shared" si="210"/>
        <v>1.0101994803367265</v>
      </c>
      <c r="W1642" s="49">
        <f t="shared" si="211"/>
        <v>1.0101994803367265</v>
      </c>
    </row>
    <row r="1643" spans="11:23">
      <c r="K1643" s="51">
        <v>164.1</v>
      </c>
      <c r="L1643" s="22">
        <f t="shared" si="205"/>
        <v>3.0091090439082424</v>
      </c>
      <c r="M1643" s="22">
        <f t="shared" si="212"/>
        <v>1.8272113208561258E-2</v>
      </c>
      <c r="Q1643" s="55">
        <f t="shared" si="206"/>
        <v>7.3925394167311934E-2</v>
      </c>
      <c r="R1643" s="49">
        <f t="shared" si="207"/>
        <v>3.1736101022606089</v>
      </c>
      <c r="S1643" s="52">
        <f>IF(K1643=0,C1671,(1/$C$59)*LN(1+$C$59/$C$58/(RodR+ABS(Calculations!K1643-RodR))))</f>
        <v>2.3293785873272143E-2</v>
      </c>
      <c r="T1643" s="53">
        <f t="shared" si="208"/>
        <v>2.3659603387479543E-2</v>
      </c>
      <c r="U1643" s="49">
        <f t="shared" si="209"/>
        <v>68.375</v>
      </c>
      <c r="V1643" s="49">
        <f t="shared" si="210"/>
        <v>1.0101994803367265</v>
      </c>
      <c r="W1643" s="49">
        <f t="shared" si="211"/>
        <v>1.0101994803367265</v>
      </c>
    </row>
    <row r="1644" spans="11:23">
      <c r="K1644" s="51">
        <v>164.2</v>
      </c>
      <c r="L1644" s="22">
        <f t="shared" si="205"/>
        <v>3.0072939568257051</v>
      </c>
      <c r="M1644" s="22">
        <f t="shared" si="212"/>
        <v>1.8250008935860595E-2</v>
      </c>
      <c r="Q1644" s="55">
        <f t="shared" si="206"/>
        <v>7.3880802553626071E-2</v>
      </c>
      <c r="R1644" s="49">
        <f t="shared" si="207"/>
        <v>3.1736101022606089</v>
      </c>
      <c r="S1644" s="52">
        <f>IF(K1644=0,C1672,(1/$C$59)*LN(1+$C$59/$C$58/(RodR+ABS(Calculations!K1644-RodR))))</f>
        <v>2.3279735119635426E-2</v>
      </c>
      <c r="T1644" s="53">
        <f t="shared" si="208"/>
        <v>2.3645108260476458E-2</v>
      </c>
      <c r="U1644" s="49">
        <f t="shared" si="209"/>
        <v>68.416666666666671</v>
      </c>
      <c r="V1644" s="49">
        <f t="shared" si="210"/>
        <v>1.0101994803367265</v>
      </c>
      <c r="W1644" s="49">
        <f t="shared" si="211"/>
        <v>1.0101994803367265</v>
      </c>
    </row>
    <row r="1645" spans="11:23">
      <c r="K1645" s="51">
        <v>164.3</v>
      </c>
      <c r="L1645" s="22">
        <f t="shared" si="205"/>
        <v>3.0054810582024185</v>
      </c>
      <c r="M1645" s="22">
        <f t="shared" si="212"/>
        <v>1.8227944750522695E-2</v>
      </c>
      <c r="Q1645" s="55">
        <f t="shared" si="206"/>
        <v>7.3836264704263938E-2</v>
      </c>
      <c r="R1645" s="49">
        <f t="shared" si="207"/>
        <v>3.1736101022606089</v>
      </c>
      <c r="S1645" s="52">
        <f>IF(K1645=0,C1673,(1/$C$59)*LN(1+$C$59/$C$58/(RodR+ABS(Calculations!K1645-RodR))))</f>
        <v>2.3265701307060148E-2</v>
      </c>
      <c r="T1645" s="53">
        <f t="shared" si="208"/>
        <v>2.363063088377396E-2</v>
      </c>
      <c r="U1645" s="49">
        <f t="shared" si="209"/>
        <v>68.458333333333343</v>
      </c>
      <c r="V1645" s="49">
        <f t="shared" si="210"/>
        <v>1.0101994803367265</v>
      </c>
      <c r="W1645" s="49">
        <f t="shared" si="211"/>
        <v>1.0101994803367265</v>
      </c>
    </row>
    <row r="1646" spans="11:23">
      <c r="K1646" s="51">
        <v>164.4</v>
      </c>
      <c r="L1646" s="22">
        <f t="shared" si="205"/>
        <v>3.0036703440827486</v>
      </c>
      <c r="M1646" s="22">
        <f t="shared" si="212"/>
        <v>1.8205920555586452E-2</v>
      </c>
      <c r="Q1646" s="55">
        <f t="shared" si="206"/>
        <v>7.3791780522046643E-2</v>
      </c>
      <c r="R1646" s="49">
        <f t="shared" si="207"/>
        <v>3.1736101022606089</v>
      </c>
      <c r="S1646" s="52">
        <f>IF(K1646=0,C1674,(1/$C$59)*LN(1+$C$59/$C$58/(RodR+ABS(Calculations!K1646-RodR))))</f>
        <v>2.325168440492538E-2</v>
      </c>
      <c r="T1646" s="53">
        <f t="shared" si="208"/>
        <v>2.361617122478752E-2</v>
      </c>
      <c r="U1646" s="49">
        <f t="shared" si="209"/>
        <v>68.5</v>
      </c>
      <c r="V1646" s="49">
        <f t="shared" si="210"/>
        <v>1.0101994803367265</v>
      </c>
      <c r="W1646" s="49">
        <f t="shared" si="211"/>
        <v>1.0101994803367265</v>
      </c>
    </row>
    <row r="1647" spans="11:23">
      <c r="K1647" s="51">
        <v>164.5</v>
      </c>
      <c r="L1647" s="22">
        <f t="shared" si="205"/>
        <v>3.0018618105204919</v>
      </c>
      <c r="M1647" s="22">
        <f t="shared" si="212"/>
        <v>1.8183936254533961E-2</v>
      </c>
      <c r="Q1647" s="55">
        <f t="shared" si="206"/>
        <v>7.3747349910027016E-2</v>
      </c>
      <c r="R1647" s="49">
        <f t="shared" si="207"/>
        <v>3.1736101022606089</v>
      </c>
      <c r="S1647" s="52">
        <f>IF(K1647=0,C1675,(1/$C$59)*LN(1+$C$59/$C$58/(RodR+ABS(Calculations!K1647-RodR))))</f>
        <v>2.323768438268321E-2</v>
      </c>
      <c r="T1647" s="53">
        <f t="shared" si="208"/>
        <v>2.3601729251011467E-2</v>
      </c>
      <c r="U1647" s="49">
        <f t="shared" si="209"/>
        <v>68.541666666666671</v>
      </c>
      <c r="V1647" s="49">
        <f t="shared" si="210"/>
        <v>1.0101994803367265</v>
      </c>
      <c r="W1647" s="49">
        <f t="shared" si="211"/>
        <v>1.0101994803367265</v>
      </c>
    </row>
    <row r="1648" spans="11:23">
      <c r="K1648" s="51">
        <v>164.6</v>
      </c>
      <c r="L1648" s="22">
        <f t="shared" si="205"/>
        <v>3.0000554535790238</v>
      </c>
      <c r="M1648" s="22">
        <f t="shared" si="212"/>
        <v>1.8161991751031614E-2</v>
      </c>
      <c r="Q1648" s="55">
        <f t="shared" si="206"/>
        <v>7.3702972771493194E-2</v>
      </c>
      <c r="R1648" s="49">
        <f t="shared" si="207"/>
        <v>3.1736101022606089</v>
      </c>
      <c r="S1648" s="52">
        <f>IF(K1648=0,C1676,(1/$C$59)*LN(1+$C$59/$C$58/(RodR+ABS(Calculations!K1648-RodR))))</f>
        <v>2.3223701209859865E-2</v>
      </c>
      <c r="T1648" s="53">
        <f t="shared" si="208"/>
        <v>2.358730493001918E-2</v>
      </c>
      <c r="U1648" s="49">
        <f t="shared" si="209"/>
        <v>68.583333333333329</v>
      </c>
      <c r="V1648" s="49">
        <f t="shared" si="210"/>
        <v>1.0101994803367265</v>
      </c>
      <c r="W1648" s="49">
        <f t="shared" si="211"/>
        <v>1.0101994803367265</v>
      </c>
    </row>
    <row r="1649" spans="11:23">
      <c r="K1649" s="51">
        <v>164.7</v>
      </c>
      <c r="L1649" s="22">
        <f t="shared" si="205"/>
        <v>2.9982512693311203</v>
      </c>
      <c r="M1649" s="22">
        <f t="shared" si="212"/>
        <v>1.8140086949112622E-2</v>
      </c>
      <c r="Q1649" s="55">
        <f t="shared" si="206"/>
        <v>7.3658649009964272E-2</v>
      </c>
      <c r="R1649" s="49">
        <f t="shared" si="207"/>
        <v>3.1736101022606089</v>
      </c>
      <c r="S1649" s="52">
        <f>IF(K1649=0,C1677,(1/$C$59)*LN(1+$C$59/$C$58/(RodR+ABS(Calculations!K1649-RodR))))</f>
        <v>2.3209734856054352E-2</v>
      </c>
      <c r="T1649" s="53">
        <f t="shared" si="208"/>
        <v>2.3572898229464446E-2</v>
      </c>
      <c r="U1649" s="49">
        <f t="shared" si="209"/>
        <v>68.625</v>
      </c>
      <c r="V1649" s="49">
        <f t="shared" si="210"/>
        <v>1.0101994803367265</v>
      </c>
      <c r="W1649" s="49">
        <f t="shared" si="211"/>
        <v>1.0101994803367265</v>
      </c>
    </row>
    <row r="1650" spans="11:23">
      <c r="K1650" s="51">
        <v>164.8</v>
      </c>
      <c r="L1650" s="22">
        <f t="shared" si="205"/>
        <v>2.9964492538590317</v>
      </c>
      <c r="M1650" s="22">
        <f t="shared" si="212"/>
        <v>1.8118221753037567E-2</v>
      </c>
      <c r="Q1650" s="55">
        <f t="shared" si="206"/>
        <v>7.3614378529192087E-2</v>
      </c>
      <c r="R1650" s="49">
        <f t="shared" si="207"/>
        <v>3.1736101022606089</v>
      </c>
      <c r="S1650" s="52">
        <f>IF(K1650=0,C1678,(1/$C$59)*LN(1+$C$59/$C$58/(RodR+ABS(Calculations!K1650-RodR))))</f>
        <v>2.3195785290939012E-2</v>
      </c>
      <c r="T1650" s="53">
        <f t="shared" si="208"/>
        <v>2.3558509117079431E-2</v>
      </c>
      <c r="U1650" s="49">
        <f t="shared" si="209"/>
        <v>68.666666666666671</v>
      </c>
      <c r="V1650" s="49">
        <f t="shared" si="210"/>
        <v>1.0101994803367265</v>
      </c>
      <c r="W1650" s="49">
        <f t="shared" si="211"/>
        <v>1.0101994803367265</v>
      </c>
    </row>
    <row r="1651" spans="11:23">
      <c r="K1651" s="51">
        <v>164.9</v>
      </c>
      <c r="L1651" s="22">
        <f t="shared" si="205"/>
        <v>2.9946494032544511</v>
      </c>
      <c r="M1651" s="22">
        <f t="shared" si="212"/>
        <v>1.8096396067360132E-2</v>
      </c>
      <c r="Q1651" s="55">
        <f t="shared" si="206"/>
        <v>7.3570161233160472E-2</v>
      </c>
      <c r="R1651" s="49">
        <f t="shared" si="207"/>
        <v>3.1736101022606089</v>
      </c>
      <c r="S1651" s="52">
        <f>IF(K1651=0,C1679,(1/$C$59)*LN(1+$C$59/$C$58/(RodR+ABS(Calculations!K1651-RodR))))</f>
        <v>2.3181852484259288E-2</v>
      </c>
      <c r="T1651" s="53">
        <f t="shared" si="208"/>
        <v>2.3544137560674916E-2</v>
      </c>
      <c r="U1651" s="49">
        <f t="shared" si="209"/>
        <v>68.708333333333343</v>
      </c>
      <c r="V1651" s="49">
        <f t="shared" si="210"/>
        <v>1.0101994803367265</v>
      </c>
      <c r="W1651" s="49">
        <f t="shared" si="211"/>
        <v>1.0101994803367265</v>
      </c>
    </row>
    <row r="1652" spans="11:23">
      <c r="K1652" s="51">
        <v>165</v>
      </c>
      <c r="L1652" s="22">
        <f t="shared" si="205"/>
        <v>2.9928517136183719</v>
      </c>
      <c r="M1652" s="22">
        <f t="shared" si="212"/>
        <v>1.8074609796968399E-2</v>
      </c>
      <c r="Q1652" s="55">
        <f t="shared" si="206"/>
        <v>7.3525997026081744E-2</v>
      </c>
      <c r="R1652" s="49">
        <f t="shared" si="207"/>
        <v>3.1736101022606089</v>
      </c>
      <c r="S1652" s="52">
        <f>IF(K1652=0,C1680,(1/$C$59)*LN(1+$C$59/$C$58/(RodR+ABS(Calculations!K1652-RodR))))</f>
        <v>2.3167936405832618E-2</v>
      </c>
      <c r="T1652" s="53">
        <f t="shared" si="208"/>
        <v>2.3529783528140707E-2</v>
      </c>
      <c r="U1652" s="49">
        <f t="shared" si="209"/>
        <v>68.75</v>
      </c>
      <c r="V1652" s="49">
        <f t="shared" si="210"/>
        <v>1.0101994803367265</v>
      </c>
      <c r="W1652" s="49">
        <f t="shared" si="211"/>
        <v>1.0101994803367265</v>
      </c>
    </row>
    <row r="1653" spans="11:23">
      <c r="K1653" s="51">
        <v>165.1</v>
      </c>
      <c r="L1653" s="22">
        <f t="shared" si="205"/>
        <v>2.9910561810612686</v>
      </c>
      <c r="M1653" s="22">
        <f t="shared" si="212"/>
        <v>1.8052862846973827E-2</v>
      </c>
      <c r="Q1653" s="55">
        <f t="shared" si="206"/>
        <v>7.3481885812401129E-2</v>
      </c>
      <c r="R1653" s="49">
        <f t="shared" si="207"/>
        <v>3.1736101022606089</v>
      </c>
      <c r="S1653" s="52">
        <f>IF(K1653=0,C1681,(1/$C$59)*LN(1+$C$59/$C$58/(RodR+ABS(Calculations!K1653-RodR))))</f>
        <v>2.3154037025549832E-2</v>
      </c>
      <c r="T1653" s="53">
        <f t="shared" si="208"/>
        <v>2.3515446987444101E-2</v>
      </c>
      <c r="U1653" s="49">
        <f t="shared" si="209"/>
        <v>68.791666666666671</v>
      </c>
      <c r="V1653" s="49">
        <f t="shared" si="210"/>
        <v>1.0101994803367265</v>
      </c>
      <c r="W1653" s="49">
        <f t="shared" si="211"/>
        <v>1.0101994803367265</v>
      </c>
    </row>
    <row r="1654" spans="11:23">
      <c r="K1654" s="51">
        <v>165.2</v>
      </c>
      <c r="L1654" s="22">
        <f t="shared" si="205"/>
        <v>2.989262801702818</v>
      </c>
      <c r="M1654" s="22">
        <f t="shared" si="212"/>
        <v>1.803115512288711E-2</v>
      </c>
      <c r="Q1654" s="55">
        <f t="shared" si="206"/>
        <v>7.343782749678994E-2</v>
      </c>
      <c r="R1654" s="49">
        <f t="shared" si="207"/>
        <v>3.1736101022606089</v>
      </c>
      <c r="S1654" s="52">
        <f>IF(K1654=0,C1682,(1/$C$59)*LN(1+$C$59/$C$58/(RodR+ABS(Calculations!K1654-RodR))))</f>
        <v>2.3140154313372994E-2</v>
      </c>
      <c r="T1654" s="53">
        <f t="shared" si="208"/>
        <v>2.3501127906630968E-2</v>
      </c>
      <c r="U1654" s="49">
        <f t="shared" si="209"/>
        <v>68.833333333333329</v>
      </c>
      <c r="V1654" s="49">
        <f t="shared" si="210"/>
        <v>1.0101994803367265</v>
      </c>
      <c r="W1654" s="49">
        <f t="shared" si="211"/>
        <v>1.0101994803367265</v>
      </c>
    </row>
    <row r="1655" spans="11:23">
      <c r="K1655" s="51">
        <v>165.3</v>
      </c>
      <c r="L1655" s="22">
        <f t="shared" si="205"/>
        <v>2.9874715716720748</v>
      </c>
      <c r="M1655" s="22">
        <f t="shared" si="212"/>
        <v>1.8009486530343732E-2</v>
      </c>
      <c r="Q1655" s="55">
        <f t="shared" si="206"/>
        <v>7.3393821984149885E-2</v>
      </c>
      <c r="R1655" s="49">
        <f t="shared" si="207"/>
        <v>3.1736101022606089</v>
      </c>
      <c r="S1655" s="52">
        <f>IF(K1655=0,C1683,(1/$C$59)*LN(1+$C$59/$C$58/(RodR+ABS(Calculations!K1655-RodR))))</f>
        <v>2.3126288239336771E-2</v>
      </c>
      <c r="T1655" s="53">
        <f t="shared" si="208"/>
        <v>2.3486826253825099E-2</v>
      </c>
      <c r="U1655" s="49">
        <f t="shared" si="209"/>
        <v>68.875000000000014</v>
      </c>
      <c r="V1655" s="49">
        <f t="shared" si="210"/>
        <v>1.0101994803367265</v>
      </c>
      <c r="W1655" s="49">
        <f t="shared" si="211"/>
        <v>1.0101994803367265</v>
      </c>
    </row>
    <row r="1656" spans="11:23">
      <c r="K1656" s="51">
        <v>165.4</v>
      </c>
      <c r="L1656" s="22">
        <f t="shared" si="205"/>
        <v>2.9856824871073688</v>
      </c>
      <c r="M1656" s="22">
        <f t="shared" si="212"/>
        <v>1.7987856975379746E-2</v>
      </c>
      <c r="Q1656" s="55">
        <f t="shared" si="206"/>
        <v>7.3349869179610519E-2</v>
      </c>
      <c r="R1656" s="49">
        <f t="shared" si="207"/>
        <v>3.1736101022606089</v>
      </c>
      <c r="S1656" s="52">
        <f>IF(K1656=0,C1684,(1/$C$59)*LN(1+$C$59/$C$58/(RodR+ABS(Calculations!K1656-RodR))))</f>
        <v>2.3112438773547617E-2</v>
      </c>
      <c r="T1656" s="53">
        <f t="shared" si="208"/>
        <v>2.3472541997227286E-2</v>
      </c>
      <c r="U1656" s="49">
        <f t="shared" si="209"/>
        <v>68.916666666666671</v>
      </c>
      <c r="V1656" s="49">
        <f t="shared" si="210"/>
        <v>1.0101994803367265</v>
      </c>
      <c r="W1656" s="49">
        <f t="shared" si="211"/>
        <v>1.0101994803367265</v>
      </c>
    </row>
    <row r="1657" spans="11:23">
      <c r="K1657" s="51">
        <v>165.5</v>
      </c>
      <c r="L1657" s="22">
        <f t="shared" si="205"/>
        <v>2.9838955441562387</v>
      </c>
      <c r="M1657" s="22">
        <f t="shared" si="212"/>
        <v>1.7966266364253247E-2</v>
      </c>
      <c r="Q1657" s="55">
        <f t="shared" si="206"/>
        <v>7.3305968988527634E-2</v>
      </c>
      <c r="R1657" s="49">
        <f t="shared" si="207"/>
        <v>3.1736101022606089</v>
      </c>
      <c r="S1657" s="52">
        <f>IF(K1657=0,C1685,(1/$C$59)*LN(1+$C$59/$C$58/(RodR+ABS(Calculations!K1657-RodR))))</f>
        <v>2.3098605886183284E-2</v>
      </c>
      <c r="T1657" s="53">
        <f t="shared" si="208"/>
        <v>2.3458275105116014E-2</v>
      </c>
      <c r="U1657" s="49">
        <f t="shared" si="209"/>
        <v>68.958333333333343</v>
      </c>
      <c r="V1657" s="49">
        <f t="shared" si="210"/>
        <v>1.0101994803367265</v>
      </c>
      <c r="W1657" s="49">
        <f t="shared" si="211"/>
        <v>1.0101994803367265</v>
      </c>
    </row>
    <row r="1658" spans="11:23">
      <c r="K1658" s="51">
        <v>165.6</v>
      </c>
      <c r="L1658" s="22">
        <f t="shared" si="205"/>
        <v>2.9821107389754649</v>
      </c>
      <c r="M1658" s="22">
        <f t="shared" si="212"/>
        <v>1.7944714603558953E-2</v>
      </c>
      <c r="Q1658" s="55">
        <f t="shared" si="206"/>
        <v>7.3262121316484088E-2</v>
      </c>
      <c r="R1658" s="49">
        <f t="shared" si="207"/>
        <v>3.1736101022606089</v>
      </c>
      <c r="S1658" s="52">
        <f>IF(K1658=0,C1686,(1/$C$59)*LN(1+$C$59/$C$58/(RodR+ABS(Calculations!K1658-RodR))))</f>
        <v>2.3084789547493059E-2</v>
      </c>
      <c r="T1658" s="53">
        <f t="shared" si="208"/>
        <v>2.3444025545846743E-2</v>
      </c>
      <c r="U1658" s="49">
        <f t="shared" si="209"/>
        <v>69</v>
      </c>
      <c r="V1658" s="49">
        <f t="shared" si="210"/>
        <v>1.0101994803367265</v>
      </c>
      <c r="W1658" s="49">
        <f t="shared" si="211"/>
        <v>1.0101994803367265</v>
      </c>
    </row>
    <row r="1659" spans="11:23">
      <c r="K1659" s="51">
        <v>165.7</v>
      </c>
      <c r="L1659" s="22">
        <f t="shared" si="205"/>
        <v>2.9803280677310062</v>
      </c>
      <c r="M1659" s="22">
        <f t="shared" si="212"/>
        <v>1.7923201600114069E-2</v>
      </c>
      <c r="Q1659" s="55">
        <f t="shared" si="206"/>
        <v>7.32183260692882E-2</v>
      </c>
      <c r="R1659" s="49">
        <f t="shared" si="207"/>
        <v>3.1736101022606089</v>
      </c>
      <c r="S1659" s="52">
        <f>IF(K1659=0,C1687,(1/$C$59)*LN(1+$C$59/$C$58/(RodR+ABS(Calculations!K1659-RodR))))</f>
        <v>2.3070989727797284E-2</v>
      </c>
      <c r="T1659" s="53">
        <f t="shared" si="208"/>
        <v>2.3429793287851282E-2</v>
      </c>
      <c r="U1659" s="49">
        <f t="shared" si="209"/>
        <v>69.041666666666671</v>
      </c>
      <c r="V1659" s="49">
        <f t="shared" si="210"/>
        <v>1.0101994803367265</v>
      </c>
      <c r="W1659" s="49">
        <f t="shared" si="211"/>
        <v>1.0101994803367265</v>
      </c>
    </row>
    <row r="1660" spans="11:23">
      <c r="K1660" s="51">
        <v>165.8</v>
      </c>
      <c r="L1660" s="22">
        <f t="shared" si="205"/>
        <v>2.978547526597997</v>
      </c>
      <c r="M1660" s="22">
        <f t="shared" si="212"/>
        <v>1.7901727261034672E-2</v>
      </c>
      <c r="Q1660" s="55">
        <f t="shared" si="206"/>
        <v>7.3174583152973718E-2</v>
      </c>
      <c r="R1660" s="49">
        <f t="shared" si="207"/>
        <v>3.1736101022606089</v>
      </c>
      <c r="S1660" s="52">
        <f>IF(K1660=0,C1688,(1/$C$59)*LN(1+$C$59/$C$58/(RodR+ABS(Calculations!K1660-RodR))))</f>
        <v>2.3057206397487325E-2</v>
      </c>
      <c r="T1660" s="53">
        <f t="shared" si="208"/>
        <v>2.3415578299639989E-2</v>
      </c>
      <c r="U1660" s="49">
        <f t="shared" si="209"/>
        <v>69.083333333333343</v>
      </c>
      <c r="V1660" s="49">
        <f t="shared" si="210"/>
        <v>1.0101994803367265</v>
      </c>
      <c r="W1660" s="49">
        <f t="shared" si="211"/>
        <v>1.0101994803367265</v>
      </c>
    </row>
    <row r="1661" spans="11:23">
      <c r="K1661" s="51">
        <v>165.9</v>
      </c>
      <c r="L1661" s="22">
        <f t="shared" si="205"/>
        <v>2.9767691117606829</v>
      </c>
      <c r="M1661" s="22">
        <f t="shared" si="212"/>
        <v>1.788029149376813E-2</v>
      </c>
      <c r="Q1661" s="55">
        <f t="shared" si="206"/>
        <v>7.313089247379824E-2</v>
      </c>
      <c r="R1661" s="49">
        <f t="shared" si="207"/>
        <v>3.1736101022606089</v>
      </c>
      <c r="S1661" s="52">
        <f>IF(K1661=0,C1689,(1/$C$59)*LN(1+$C$59/$C$58/(RodR+ABS(Calculations!K1661-RodR))))</f>
        <v>2.3043439527025086E-2</v>
      </c>
      <c r="T1661" s="53">
        <f t="shared" si="208"/>
        <v>2.3401380549796399E-2</v>
      </c>
      <c r="U1661" s="49">
        <f t="shared" si="209"/>
        <v>69.125</v>
      </c>
      <c r="V1661" s="49">
        <f t="shared" si="210"/>
        <v>1.0101994803367265</v>
      </c>
      <c r="W1661" s="49">
        <f t="shared" si="211"/>
        <v>1.0101994803367265</v>
      </c>
    </row>
    <row r="1662" spans="11:23">
      <c r="K1662" s="51">
        <v>166</v>
      </c>
      <c r="L1662" s="22">
        <f t="shared" si="205"/>
        <v>2.9749928194124555</v>
      </c>
      <c r="M1662" s="22">
        <f t="shared" si="212"/>
        <v>1.7858894205916354E-2</v>
      </c>
      <c r="Q1662" s="55">
        <f t="shared" si="206"/>
        <v>7.3087253938244029E-2</v>
      </c>
      <c r="R1662" s="49">
        <f t="shared" si="207"/>
        <v>3.1736101022606089</v>
      </c>
      <c r="S1662" s="52">
        <f>IF(K1662=0,C1690,(1/$C$59)*LN(1+$C$59/$C$58/(RodR+ABS(Calculations!K1662-RodR))))</f>
        <v>2.3029689086943261E-2</v>
      </c>
      <c r="T1662" s="53">
        <f t="shared" si="208"/>
        <v>2.3387200006983275E-2</v>
      </c>
      <c r="U1662" s="49">
        <f t="shared" si="209"/>
        <v>69.166666666666671</v>
      </c>
      <c r="V1662" s="49">
        <f t="shared" si="210"/>
        <v>1.0101994803367265</v>
      </c>
      <c r="W1662" s="49">
        <f t="shared" si="211"/>
        <v>1.0101994803367265</v>
      </c>
    </row>
    <row r="1663" spans="11:23">
      <c r="K1663" s="51">
        <v>166.1</v>
      </c>
      <c r="L1663" s="22">
        <f t="shared" si="205"/>
        <v>2.9732186457557503</v>
      </c>
      <c r="M1663" s="22">
        <f t="shared" si="212"/>
        <v>1.7837535305518237E-2</v>
      </c>
      <c r="Q1663" s="55">
        <f t="shared" si="206"/>
        <v>7.3043667453015548E-2</v>
      </c>
      <c r="R1663" s="49">
        <f t="shared" si="207"/>
        <v>3.1736101022606089</v>
      </c>
      <c r="S1663" s="52">
        <f>IF(K1663=0,C1691,(1/$C$59)*LN(1+$C$59/$C$58/(RodR+ABS(Calculations!K1663-RodR))))</f>
        <v>2.3015955047844559E-2</v>
      </c>
      <c r="T1663" s="53">
        <f t="shared" si="208"/>
        <v>2.3373036639937443E-2</v>
      </c>
      <c r="U1663" s="49">
        <f t="shared" si="209"/>
        <v>69.208333333333329</v>
      </c>
      <c r="V1663" s="49">
        <f t="shared" si="210"/>
        <v>1.0101994803367265</v>
      </c>
      <c r="W1663" s="49">
        <f t="shared" si="211"/>
        <v>1.0101994803367265</v>
      </c>
    </row>
    <row r="1664" spans="11:23">
      <c r="K1664" s="51">
        <v>166.2</v>
      </c>
      <c r="L1664" s="22">
        <f t="shared" si="205"/>
        <v>2.9714465870021156</v>
      </c>
      <c r="M1664" s="22">
        <f t="shared" si="212"/>
        <v>1.7816214700702382E-2</v>
      </c>
      <c r="Q1664" s="55">
        <f t="shared" si="206"/>
        <v>7.3000132925041136E-2</v>
      </c>
      <c r="R1664" s="49">
        <f t="shared" si="207"/>
        <v>3.1736101022606089</v>
      </c>
      <c r="S1664" s="52">
        <f>IF(K1664=0,C1692,(1/$C$59)*LN(1+$C$59/$C$58/(RodR+ABS(Calculations!K1664-RodR))))</f>
        <v>2.3002237380402232E-2</v>
      </c>
      <c r="T1664" s="53">
        <f t="shared" si="208"/>
        <v>2.3358890417472258E-2</v>
      </c>
      <c r="U1664" s="49">
        <f t="shared" si="209"/>
        <v>69.25</v>
      </c>
      <c r="V1664" s="49">
        <f t="shared" si="210"/>
        <v>1.0101994803367265</v>
      </c>
      <c r="W1664" s="49">
        <f t="shared" si="211"/>
        <v>1.0101994803367265</v>
      </c>
    </row>
    <row r="1665" spans="11:23">
      <c r="K1665" s="51">
        <v>166.3</v>
      </c>
      <c r="L1665" s="22">
        <f t="shared" si="205"/>
        <v>2.969676639372044</v>
      </c>
      <c r="M1665" s="22">
        <f t="shared" si="212"/>
        <v>1.7794932300030819E-2</v>
      </c>
      <c r="Q1665" s="55">
        <f t="shared" si="206"/>
        <v>7.2956650261468858E-2</v>
      </c>
      <c r="R1665" s="49">
        <f t="shared" si="207"/>
        <v>3.1736101022606089</v>
      </c>
      <c r="S1665" s="52">
        <f>IF(K1665=0,C1693,(1/$C$59)*LN(1+$C$59/$C$58/(RodR+ABS(Calculations!K1665-RodR))))</f>
        <v>2.2988536055358774E-2</v>
      </c>
      <c r="T1665" s="53">
        <f t="shared" si="208"/>
        <v>2.3344761308475796E-2</v>
      </c>
      <c r="U1665" s="49">
        <f t="shared" si="209"/>
        <v>69.291666666666671</v>
      </c>
      <c r="V1665" s="49">
        <f t="shared" si="210"/>
        <v>1.0101994803367265</v>
      </c>
      <c r="W1665" s="49">
        <f t="shared" si="211"/>
        <v>1.0101994803367265</v>
      </c>
    </row>
    <row r="1666" spans="11:23">
      <c r="K1666" s="51">
        <v>166.4</v>
      </c>
      <c r="L1666" s="22">
        <f t="shared" ref="L1666:L1729" si="213">IF(K1666&lt;RodR,EPRValue,Q1666*$C$43)</f>
        <v>2.9679087990951083</v>
      </c>
      <c r="M1666" s="22">
        <f t="shared" si="212"/>
        <v>1.7773688012260536E-2</v>
      </c>
      <c r="Q1666" s="55">
        <f t="shared" si="206"/>
        <v>7.2913219369669879E-2</v>
      </c>
      <c r="R1666" s="49">
        <f t="shared" si="207"/>
        <v>3.1736101022606089</v>
      </c>
      <c r="S1666" s="52">
        <f>IF(K1666=0,C1694,(1/$C$59)*LN(1+$C$59/$C$58/(RodR+ABS(Calculations!K1666-RodR))))</f>
        <v>2.2974851043526968E-2</v>
      </c>
      <c r="T1666" s="53">
        <f t="shared" si="208"/>
        <v>2.3330649281912207E-2</v>
      </c>
      <c r="U1666" s="49">
        <f t="shared" si="209"/>
        <v>69.333333333333343</v>
      </c>
      <c r="V1666" s="49">
        <f t="shared" si="210"/>
        <v>1.0101994803367265</v>
      </c>
      <c r="W1666" s="49">
        <f t="shared" si="211"/>
        <v>1.0101994803367265</v>
      </c>
    </row>
    <row r="1667" spans="11:23">
      <c r="K1667" s="51">
        <v>166.5</v>
      </c>
      <c r="L1667" s="22">
        <f t="shared" si="213"/>
        <v>2.9661430624097629</v>
      </c>
      <c r="M1667" s="22">
        <f t="shared" si="212"/>
        <v>1.7752481746475812E-2</v>
      </c>
      <c r="Q1667" s="55">
        <f t="shared" si="206"/>
        <v>7.2869840157233523E-2</v>
      </c>
      <c r="R1667" s="49">
        <f t="shared" si="207"/>
        <v>3.1736101022606089</v>
      </c>
      <c r="S1667" s="52">
        <f>IF(K1667=0,C1695,(1/$C$59)*LN(1+$C$59/$C$58/(RodR+ABS(Calculations!K1667-RodR))))</f>
        <v>2.296118231578834E-2</v>
      </c>
      <c r="T1667" s="53">
        <f t="shared" si="208"/>
        <v>2.3316554306819913E-2</v>
      </c>
      <c r="U1667" s="49">
        <f t="shared" si="209"/>
        <v>69.375</v>
      </c>
      <c r="V1667" s="49">
        <f t="shared" si="210"/>
        <v>1.0101994803367265</v>
      </c>
      <c r="W1667" s="49">
        <f t="shared" si="211"/>
        <v>1.0101994803367265</v>
      </c>
    </row>
    <row r="1668" spans="11:23">
      <c r="K1668" s="51">
        <v>166.6</v>
      </c>
      <c r="L1668" s="22">
        <f t="shared" si="213"/>
        <v>2.9643794255635068</v>
      </c>
      <c r="M1668" s="22">
        <f t="shared" si="212"/>
        <v>1.7731313411958105E-2</v>
      </c>
      <c r="Q1668" s="55">
        <f t="shared" ref="Q1668:Q1731" si="214">R1668*IF($C$56&lt;$C$55,S1668,T1668)</f>
        <v>7.2826512531971352E-2</v>
      </c>
      <c r="R1668" s="49">
        <f t="shared" ref="R1668:R1731" si="215">$C$70/$C$61*W1668</f>
        <v>3.1736101022606089</v>
      </c>
      <c r="S1668" s="52">
        <f>IF(K1668=0,C1696,(1/$C$59)*LN(1+$C$59/$C$58/(RodR+ABS(Calculations!K1668-RodR))))</f>
        <v>2.294752984309445E-2</v>
      </c>
      <c r="T1668" s="53">
        <f t="shared" ref="T1668:T1731" si="216">IF((ABS(K1668))&lt;$C$55-$C$56,($C$53/2/PI()/$C$56*LN(($C$55-$C$56)*(ABS(K1668)+$C$56)/(ABS(K1668))/$C$55)+$C$60*LN($C$55*$C$54/($C$55-$C$56)/$C$53)),$C$60*LN((((ABS(K1668))+$C$56-$C$55)*$C$53+$C$55*$C$54)/($C$53*(ABS(K1668)))))</f>
        <v>2.3302476352312734E-2</v>
      </c>
      <c r="U1668" s="49">
        <f t="shared" ref="U1668:U1731" si="217">K1668/$C$56</f>
        <v>69.416666666666671</v>
      </c>
      <c r="V1668" s="49">
        <f t="shared" ref="V1668:V1731" si="218">IF(K1668="","",1/(1.0212-0.0178*LOG10($C$53+0.01)))</f>
        <v>1.0101994803367265</v>
      </c>
      <c r="W1668" s="49">
        <f t="shared" ref="W1668:W1731" si="219">MAX(1/(-(0.21682*LOG10(3.7*U1668)-0.293)*(EXP(-3.7*U1668)-1)+1),1)*MAX(1/(-(0.1921*LOG10(U1668+0.2)+0.072)*(EXP(-150*U1668)-1)+1),1)*V1668</f>
        <v>1.0101994803367265</v>
      </c>
    </row>
    <row r="1669" spans="11:23">
      <c r="K1669" s="51">
        <v>166.7</v>
      </c>
      <c r="L1669" s="22">
        <f t="shared" si="213"/>
        <v>2.9626178848127225</v>
      </c>
      <c r="M1669" s="22">
        <f t="shared" si="212"/>
        <v>1.7710182918283746E-2</v>
      </c>
      <c r="Q1669" s="55">
        <f t="shared" si="214"/>
        <v>7.2783236401913143E-2</v>
      </c>
      <c r="R1669" s="49">
        <f t="shared" si="215"/>
        <v>3.1736101022606089</v>
      </c>
      <c r="S1669" s="52">
        <f>IF(K1669=0,C1697,(1/$C$59)*LN(1+$C$59/$C$58/(RodR+ABS(Calculations!K1669-RodR))))</f>
        <v>2.293389359646561E-2</v>
      </c>
      <c r="T1669" s="53">
        <f t="shared" si="216"/>
        <v>2.3288415387578507E-2</v>
      </c>
      <c r="U1669" s="49">
        <f t="shared" si="217"/>
        <v>69.458333333333329</v>
      </c>
      <c r="V1669" s="49">
        <f t="shared" si="218"/>
        <v>1.0101994803367265</v>
      </c>
      <c r="W1669" s="49">
        <f t="shared" si="219"/>
        <v>1.0101994803367265</v>
      </c>
    </row>
    <row r="1670" spans="11:23">
      <c r="K1670" s="51">
        <v>166.8</v>
      </c>
      <c r="L1670" s="22">
        <f t="shared" si="213"/>
        <v>2.9608584364226385</v>
      </c>
      <c r="M1670" s="22">
        <f t="shared" si="212"/>
        <v>1.7689090175358579E-2</v>
      </c>
      <c r="Q1670" s="55">
        <f t="shared" si="214"/>
        <v>7.2740011675305999E-2</v>
      </c>
      <c r="R1670" s="49">
        <f t="shared" si="215"/>
        <v>3.1736101022606089</v>
      </c>
      <c r="S1670" s="52">
        <f>IF(K1670=0,C1698,(1/$C$59)*LN(1+$C$59/$C$58/(RodR+ABS(Calculations!K1670-RodR))))</f>
        <v>2.292027354699061E-2</v>
      </c>
      <c r="T1670" s="53">
        <f t="shared" si="216"/>
        <v>2.3274371381879794E-2</v>
      </c>
      <c r="U1670" s="49">
        <f t="shared" si="217"/>
        <v>69.500000000000014</v>
      </c>
      <c r="V1670" s="49">
        <f t="shared" si="218"/>
        <v>1.0101994803367265</v>
      </c>
      <c r="W1670" s="49">
        <f t="shared" si="219"/>
        <v>1.0101994803367265</v>
      </c>
    </row>
    <row r="1671" spans="11:23">
      <c r="K1671" s="51">
        <v>166.9</v>
      </c>
      <c r="L1671" s="22">
        <f t="shared" si="213"/>
        <v>2.9591010766674324</v>
      </c>
      <c r="M1671" s="22">
        <f t="shared" si="212"/>
        <v>1.7668035093250545E-2</v>
      </c>
      <c r="Q1671" s="55">
        <f t="shared" si="214"/>
        <v>7.2696838260616903E-2</v>
      </c>
      <c r="R1671" s="49">
        <f t="shared" si="215"/>
        <v>3.1736101022606089</v>
      </c>
      <c r="S1671" s="52">
        <f>IF(K1671=0,C1699,(1/$C$59)*LN(1+$C$59/$C$58/(RodR+ABS(Calculations!K1671-RodR))))</f>
        <v>2.2906669665827533E-2</v>
      </c>
      <c r="T1671" s="53">
        <f t="shared" si="216"/>
        <v>2.3260344304552951E-2</v>
      </c>
      <c r="U1671" s="49">
        <f t="shared" si="217"/>
        <v>69.541666666666671</v>
      </c>
      <c r="V1671" s="49">
        <f t="shared" si="218"/>
        <v>1.0101994803367265</v>
      </c>
      <c r="W1671" s="49">
        <f t="shared" si="219"/>
        <v>1.0101994803367265</v>
      </c>
    </row>
    <row r="1672" spans="11:23">
      <c r="K1672" s="51">
        <v>167</v>
      </c>
      <c r="L1672" s="22">
        <f t="shared" si="213"/>
        <v>2.9573458018300638</v>
      </c>
      <c r="M1672" s="22">
        <f t="shared" si="212"/>
        <v>1.7647017582391733E-2</v>
      </c>
      <c r="Q1672" s="55">
        <f t="shared" si="214"/>
        <v>7.265371606652854E-2</v>
      </c>
      <c r="R1672" s="49">
        <f t="shared" si="215"/>
        <v>3.1736101022606089</v>
      </c>
      <c r="S1672" s="52">
        <f>IF(K1672=0,C1700,(1/$C$59)*LN(1+$C$59/$C$58/(RodR+ABS(Calculations!K1672-RodR))))</f>
        <v>2.2893081924202422E-2</v>
      </c>
      <c r="T1672" s="53">
        <f t="shared" si="216"/>
        <v>2.3246334125009049E-2</v>
      </c>
      <c r="U1672" s="49">
        <f t="shared" si="217"/>
        <v>69.583333333333343</v>
      </c>
      <c r="V1672" s="49">
        <f t="shared" si="218"/>
        <v>1.0101994803367265</v>
      </c>
      <c r="W1672" s="49">
        <f t="shared" si="219"/>
        <v>1.0101994803367265</v>
      </c>
    </row>
    <row r="1673" spans="11:23">
      <c r="K1673" s="51">
        <v>167.1</v>
      </c>
      <c r="L1673" s="22">
        <f t="shared" si="213"/>
        <v>2.955592608202307</v>
      </c>
      <c r="M1673" s="22">
        <f t="shared" si="212"/>
        <v>1.7626037553443386E-2</v>
      </c>
      <c r="Q1673" s="55">
        <f t="shared" si="214"/>
        <v>7.2610645001940199E-2</v>
      </c>
      <c r="R1673" s="49">
        <f t="shared" si="215"/>
        <v>3.1736101022606089</v>
      </c>
      <c r="S1673" s="52">
        <f>IF(K1673=0,C1701,(1/$C$59)*LN(1+$C$59/$C$58/(RodR+ABS(Calculations!K1673-RodR))))</f>
        <v>2.287951029340957E-2</v>
      </c>
      <c r="T1673" s="53">
        <f t="shared" si="216"/>
        <v>2.323234081273115E-2</v>
      </c>
      <c r="U1673" s="49">
        <f t="shared" si="217"/>
        <v>69.625</v>
      </c>
      <c r="V1673" s="49">
        <f t="shared" si="218"/>
        <v>1.0101994803367265</v>
      </c>
      <c r="W1673" s="49">
        <f t="shared" si="219"/>
        <v>1.0101994803367265</v>
      </c>
    </row>
    <row r="1674" spans="11:23">
      <c r="K1674" s="51">
        <v>167.2</v>
      </c>
      <c r="L1674" s="22">
        <f t="shared" si="213"/>
        <v>2.9538414920847886</v>
      </c>
      <c r="M1674" s="22">
        <f t="shared" si="212"/>
        <v>1.760509491732698E-2</v>
      </c>
      <c r="Q1674" s="55">
        <f t="shared" si="214"/>
        <v>7.2567624975968609E-2</v>
      </c>
      <c r="R1674" s="49">
        <f t="shared" si="215"/>
        <v>3.1736101022606089</v>
      </c>
      <c r="S1674" s="52">
        <f>IF(K1674=0,C1702,(1/$C$59)*LN(1+$C$59/$C$58/(RodR+ABS(Calculations!K1674-RodR))))</f>
        <v>2.2865954744811793E-2</v>
      </c>
      <c r="T1674" s="53">
        <f t="shared" si="216"/>
        <v>2.321836433727701E-2</v>
      </c>
      <c r="U1674" s="49">
        <f t="shared" si="217"/>
        <v>69.666666666666671</v>
      </c>
      <c r="V1674" s="49">
        <f t="shared" si="218"/>
        <v>1.0101994803367265</v>
      </c>
      <c r="W1674" s="49">
        <f t="shared" si="219"/>
        <v>1.0101994803367265</v>
      </c>
    </row>
    <row r="1675" spans="11:23">
      <c r="K1675" s="51">
        <v>167.3</v>
      </c>
      <c r="L1675" s="22">
        <f t="shared" si="213"/>
        <v>2.9520924497868486</v>
      </c>
      <c r="M1675" s="22">
        <f t="shared" si="212"/>
        <v>1.7584189585195364E-2</v>
      </c>
      <c r="Q1675" s="55">
        <f t="shared" si="214"/>
        <v>7.2524655897944573E-2</v>
      </c>
      <c r="R1675" s="49">
        <f t="shared" si="215"/>
        <v>3.1736101022606089</v>
      </c>
      <c r="S1675" s="52">
        <f>IF(K1675=0,C1703,(1/$C$59)*LN(1+$C$59/$C$58/(RodR+ABS(Calculations!K1675-RodR))))</f>
        <v>2.2852415249839355E-2</v>
      </c>
      <c r="T1675" s="53">
        <f t="shared" si="216"/>
        <v>2.3204404668277508E-2</v>
      </c>
      <c r="U1675" s="49">
        <f t="shared" si="217"/>
        <v>69.708333333333343</v>
      </c>
      <c r="V1675" s="49">
        <f t="shared" si="218"/>
        <v>1.0101994803367265</v>
      </c>
      <c r="W1675" s="49">
        <f t="shared" si="219"/>
        <v>1.0101994803367265</v>
      </c>
    </row>
    <row r="1676" spans="11:23">
      <c r="K1676" s="51">
        <v>167.4</v>
      </c>
      <c r="L1676" s="22">
        <f t="shared" si="213"/>
        <v>2.9503454776265459</v>
      </c>
      <c r="M1676" s="22">
        <f t="shared" si="212"/>
        <v>1.7563321468562432E-2</v>
      </c>
      <c r="Q1676" s="55">
        <f t="shared" si="214"/>
        <v>7.2481737677413102E-2</v>
      </c>
      <c r="R1676" s="49">
        <f t="shared" si="215"/>
        <v>3.1736101022606089</v>
      </c>
      <c r="S1676" s="52">
        <f>IF(K1676=0,C1704,(1/$C$59)*LN(1+$C$59/$C$58/(RodR+ABS(Calculations!K1676-RodR))))</f>
        <v>2.2838891779990017E-2</v>
      </c>
      <c r="T1676" s="53">
        <f t="shared" si="216"/>
        <v>2.3190461775436405E-2</v>
      </c>
      <c r="U1676" s="49">
        <f t="shared" si="217"/>
        <v>69.75</v>
      </c>
      <c r="V1676" s="49">
        <f t="shared" si="218"/>
        <v>1.0101994803367265</v>
      </c>
      <c r="W1676" s="49">
        <f t="shared" si="219"/>
        <v>1.0101994803367265</v>
      </c>
    </row>
    <row r="1677" spans="11:23">
      <c r="K1677" s="51">
        <v>167.5</v>
      </c>
      <c r="L1677" s="22">
        <f t="shared" si="213"/>
        <v>2.9486005719306894</v>
      </c>
      <c r="M1677" s="22">
        <f t="shared" ref="M1677:M1740" si="220">L1667-L1677</f>
        <v>1.7542490479073525E-2</v>
      </c>
      <c r="Q1677" s="55">
        <f t="shared" si="214"/>
        <v>7.2438870224134158E-2</v>
      </c>
      <c r="R1677" s="49">
        <f t="shared" si="215"/>
        <v>3.1736101022606089</v>
      </c>
      <c r="S1677" s="52">
        <f>IF(K1677=0,C1705,(1/$C$59)*LN(1+$C$59/$C$58/(RodR+ABS(Calculations!K1677-RodR))))</f>
        <v>2.2825384306829278E-2</v>
      </c>
      <c r="T1677" s="53">
        <f t="shared" si="216"/>
        <v>2.3176535628530122E-2</v>
      </c>
      <c r="U1677" s="49">
        <f t="shared" si="217"/>
        <v>69.791666666666671</v>
      </c>
      <c r="V1677" s="49">
        <f t="shared" si="218"/>
        <v>1.0101994803367265</v>
      </c>
      <c r="W1677" s="49">
        <f t="shared" si="219"/>
        <v>1.0101994803367265</v>
      </c>
    </row>
    <row r="1678" spans="11:23">
      <c r="K1678" s="51">
        <v>167.6</v>
      </c>
      <c r="L1678" s="22">
        <f t="shared" si="213"/>
        <v>2.9468577290347389</v>
      </c>
      <c r="M1678" s="22">
        <f t="shared" si="220"/>
        <v>1.7521696528767894E-2</v>
      </c>
      <c r="Q1678" s="55">
        <f t="shared" si="214"/>
        <v>7.2396053448080241E-2</v>
      </c>
      <c r="R1678" s="49">
        <f t="shared" si="215"/>
        <v>3.1736101022606089</v>
      </c>
      <c r="S1678" s="52">
        <f>IF(K1678=0,C1706,(1/$C$59)*LN(1+$C$59/$C$58/(RodR+ABS(Calculations!K1678-RodR))))</f>
        <v>2.2811892801989593E-2</v>
      </c>
      <c r="T1678" s="53">
        <f t="shared" si="216"/>
        <v>2.3162626197407523E-2</v>
      </c>
      <c r="U1678" s="49">
        <f t="shared" si="217"/>
        <v>69.833333333333329</v>
      </c>
      <c r="V1678" s="49">
        <f t="shared" si="218"/>
        <v>1.0101994803367265</v>
      </c>
      <c r="W1678" s="49">
        <f t="shared" si="219"/>
        <v>1.0101994803367265</v>
      </c>
    </row>
    <row r="1679" spans="11:23">
      <c r="K1679" s="51">
        <v>167.7</v>
      </c>
      <c r="L1679" s="22">
        <f t="shared" si="213"/>
        <v>2.9451169452828743</v>
      </c>
      <c r="M1679" s="22">
        <f t="shared" si="220"/>
        <v>1.7500939529848214E-2</v>
      </c>
      <c r="Q1679" s="55">
        <f t="shared" si="214"/>
        <v>7.235328725943807E-2</v>
      </c>
      <c r="R1679" s="49">
        <f t="shared" si="215"/>
        <v>3.1736101022606089</v>
      </c>
      <c r="S1679" s="52">
        <f>IF(K1679=0,C1707,(1/$C$59)*LN(1+$C$59/$C$58/(RodR+ABS(Calculations!K1679-RodR))))</f>
        <v>2.279841723717093E-2</v>
      </c>
      <c r="T1679" s="53">
        <f t="shared" si="216"/>
        <v>2.3148733451990113E-2</v>
      </c>
      <c r="U1679" s="49">
        <f t="shared" si="217"/>
        <v>69.875</v>
      </c>
      <c r="V1679" s="49">
        <f t="shared" si="218"/>
        <v>1.0101994803367265</v>
      </c>
      <c r="W1679" s="49">
        <f t="shared" si="219"/>
        <v>1.0101994803367265</v>
      </c>
    </row>
    <row r="1680" spans="11:23">
      <c r="K1680" s="51">
        <v>167.8</v>
      </c>
      <c r="L1680" s="22">
        <f t="shared" si="213"/>
        <v>2.9433782170278229</v>
      </c>
      <c r="M1680" s="22">
        <f t="shared" si="220"/>
        <v>1.7480219394815588E-2</v>
      </c>
      <c r="Q1680" s="55">
        <f t="shared" si="214"/>
        <v>7.2310571568604362E-2</v>
      </c>
      <c r="R1680" s="49">
        <f t="shared" si="215"/>
        <v>3.1736101022606089</v>
      </c>
      <c r="S1680" s="52">
        <f>IF(K1680=0,C1708,(1/$C$59)*LN(1+$C$59/$C$58/(RodR+ABS(Calculations!K1680-RodR))))</f>
        <v>2.2784957584139426E-2</v>
      </c>
      <c r="T1680" s="53">
        <f t="shared" si="216"/>
        <v>2.3134857362271159E-2</v>
      </c>
      <c r="U1680" s="49">
        <f t="shared" si="217"/>
        <v>69.916666666666671</v>
      </c>
      <c r="V1680" s="49">
        <f t="shared" si="218"/>
        <v>1.0101994803367265</v>
      </c>
      <c r="W1680" s="49">
        <f t="shared" si="219"/>
        <v>1.0101994803367265</v>
      </c>
    </row>
    <row r="1681" spans="11:23">
      <c r="K1681" s="51">
        <v>167.9</v>
      </c>
      <c r="L1681" s="22">
        <f t="shared" si="213"/>
        <v>2.9416415406310019</v>
      </c>
      <c r="M1681" s="22">
        <f t="shared" si="220"/>
        <v>1.7459536036430467E-2</v>
      </c>
      <c r="Q1681" s="55">
        <f t="shared" si="214"/>
        <v>7.2267906286189301E-2</v>
      </c>
      <c r="R1681" s="49">
        <f t="shared" si="215"/>
        <v>3.1736101022606089</v>
      </c>
      <c r="S1681" s="52">
        <f>IF(K1681=0,C1709,(1/$C$59)*LN(1+$C$59/$C$58/(RodR+ABS(Calculations!K1681-RodR))))</f>
        <v>2.2771513814728476E-2</v>
      </c>
      <c r="T1681" s="53">
        <f t="shared" si="216"/>
        <v>2.3120997898316564E-2</v>
      </c>
      <c r="U1681" s="49">
        <f t="shared" si="217"/>
        <v>69.958333333333343</v>
      </c>
      <c r="V1681" s="49">
        <f t="shared" si="218"/>
        <v>1.0101994803367265</v>
      </c>
      <c r="W1681" s="49">
        <f t="shared" si="219"/>
        <v>1.0101994803367265</v>
      </c>
    </row>
    <row r="1682" spans="11:23">
      <c r="K1682" s="51">
        <v>168</v>
      </c>
      <c r="L1682" s="22">
        <f t="shared" si="213"/>
        <v>2.9399069124623476</v>
      </c>
      <c r="M1682" s="22">
        <f t="shared" si="220"/>
        <v>1.7438889367716204E-2</v>
      </c>
      <c r="Q1682" s="55">
        <f t="shared" si="214"/>
        <v>7.2225291323012378E-2</v>
      </c>
      <c r="R1682" s="49">
        <f t="shared" si="215"/>
        <v>3.1736101022606089</v>
      </c>
      <c r="S1682" s="52">
        <f>IF(K1682=0,C1710,(1/$C$59)*LN(1+$C$59/$C$58/(RodR+ABS(Calculations!K1682-RodR))))</f>
        <v>2.2758085900837423E-2</v>
      </c>
      <c r="T1682" s="53">
        <f t="shared" si="216"/>
        <v>2.3107155030262862E-2</v>
      </c>
      <c r="U1682" s="49">
        <f t="shared" si="217"/>
        <v>70</v>
      </c>
      <c r="V1682" s="49">
        <f t="shared" si="218"/>
        <v>1.0101994803367265</v>
      </c>
      <c r="W1682" s="49">
        <f t="shared" si="219"/>
        <v>1.0101994803367265</v>
      </c>
    </row>
    <row r="1683" spans="11:23">
      <c r="K1683" s="51">
        <v>168.1</v>
      </c>
      <c r="L1683" s="22">
        <f t="shared" si="213"/>
        <v>2.9381743289003786</v>
      </c>
      <c r="M1683" s="22">
        <f t="shared" si="220"/>
        <v>1.7418279301928408E-2</v>
      </c>
      <c r="Q1683" s="55">
        <f t="shared" si="214"/>
        <v>7.2182726590103927E-2</v>
      </c>
      <c r="R1683" s="49">
        <f t="shared" si="215"/>
        <v>3.1736101022606089</v>
      </c>
      <c r="S1683" s="52">
        <f>IF(K1683=0,C1711,(1/$C$59)*LN(1+$C$59/$C$58/(RodR+ABS(Calculations!K1683-RodR))))</f>
        <v>2.274467381443206E-2</v>
      </c>
      <c r="T1683" s="53">
        <f t="shared" si="216"/>
        <v>2.309332872831877E-2</v>
      </c>
      <c r="U1683" s="49">
        <f t="shared" si="217"/>
        <v>70.041666666666671</v>
      </c>
      <c r="V1683" s="49">
        <f t="shared" si="218"/>
        <v>1.0101994803367265</v>
      </c>
      <c r="W1683" s="49">
        <f t="shared" si="219"/>
        <v>1.0101994803367265</v>
      </c>
    </row>
    <row r="1684" spans="11:23">
      <c r="K1684" s="51">
        <v>168.2</v>
      </c>
      <c r="L1684" s="22">
        <f t="shared" si="213"/>
        <v>2.936443786332172</v>
      </c>
      <c r="M1684" s="22">
        <f t="shared" si="220"/>
        <v>1.7397705752616677E-2</v>
      </c>
      <c r="Q1684" s="55">
        <f t="shared" si="214"/>
        <v>7.2140211998704531E-2</v>
      </c>
      <c r="R1684" s="49">
        <f t="shared" si="215"/>
        <v>3.1736101022606089</v>
      </c>
      <c r="S1684" s="52">
        <f>IF(K1684=0,C1712,(1/$C$59)*LN(1+$C$59/$C$58/(RodR+ABS(Calculations!K1684-RodR))))</f>
        <v>2.2731277527544419E-2</v>
      </c>
      <c r="T1684" s="53">
        <f t="shared" si="216"/>
        <v>2.3079518962764299E-2</v>
      </c>
      <c r="U1684" s="49">
        <f t="shared" si="217"/>
        <v>70.083333333333329</v>
      </c>
      <c r="V1684" s="49">
        <f t="shared" si="218"/>
        <v>1.0101994803367265</v>
      </c>
      <c r="W1684" s="49">
        <f t="shared" si="219"/>
        <v>1.0101994803367265</v>
      </c>
    </row>
    <row r="1685" spans="11:23">
      <c r="K1685" s="51">
        <v>168.3</v>
      </c>
      <c r="L1685" s="22">
        <f t="shared" si="213"/>
        <v>2.9347152811533217</v>
      </c>
      <c r="M1685" s="22">
        <f t="shared" si="220"/>
        <v>1.7377168633526896E-2</v>
      </c>
      <c r="Q1685" s="55">
        <f t="shared" si="214"/>
        <v>7.2097747460264011E-2</v>
      </c>
      <c r="R1685" s="49">
        <f t="shared" si="215"/>
        <v>3.1736101022606089</v>
      </c>
      <c r="S1685" s="52">
        <f>IF(K1685=0,C1713,(1/$C$59)*LN(1+$C$59/$C$58/(RodR+ABS(Calculations!K1685-RodR))))</f>
        <v>2.2717897012272469E-2</v>
      </c>
      <c r="T1685" s="53">
        <f t="shared" si="216"/>
        <v>2.3065725703950282E-2</v>
      </c>
      <c r="U1685" s="49">
        <f t="shared" si="217"/>
        <v>70.125000000000014</v>
      </c>
      <c r="V1685" s="49">
        <f t="shared" si="218"/>
        <v>1.0101994803367265</v>
      </c>
      <c r="W1685" s="49">
        <f t="shared" si="219"/>
        <v>1.0101994803367265</v>
      </c>
    </row>
    <row r="1686" spans="11:23">
      <c r="K1686" s="51">
        <v>168.4</v>
      </c>
      <c r="L1686" s="22">
        <f t="shared" si="213"/>
        <v>2.9329888097678096</v>
      </c>
      <c r="M1686" s="22">
        <f t="shared" si="220"/>
        <v>1.7356667858736241E-2</v>
      </c>
      <c r="Q1686" s="55">
        <f t="shared" si="214"/>
        <v>7.205533288643827E-2</v>
      </c>
      <c r="R1686" s="49">
        <f t="shared" si="215"/>
        <v>3.1736101022606089</v>
      </c>
      <c r="S1686" s="52">
        <f>IF(K1686=0,C1714,(1/$C$59)*LN(1+$C$59/$C$58/(RodR+ABS(Calculations!K1686-RodR))))</f>
        <v>2.2704532240779104E-2</v>
      </c>
      <c r="T1686" s="53">
        <f t="shared" si="216"/>
        <v>2.3051948922297956E-2</v>
      </c>
      <c r="U1686" s="49">
        <f t="shared" si="217"/>
        <v>70.166666666666671</v>
      </c>
      <c r="V1686" s="49">
        <f t="shared" si="218"/>
        <v>1.0101994803367265</v>
      </c>
      <c r="W1686" s="49">
        <f t="shared" si="219"/>
        <v>1.0101994803367265</v>
      </c>
    </row>
    <row r="1687" spans="11:23">
      <c r="K1687" s="51">
        <v>168.5</v>
      </c>
      <c r="L1687" s="22">
        <f t="shared" si="213"/>
        <v>2.9312643685881397</v>
      </c>
      <c r="M1687" s="22">
        <f t="shared" si="220"/>
        <v>1.7336203342549705E-2</v>
      </c>
      <c r="Q1687" s="55">
        <f t="shared" si="214"/>
        <v>7.2012968189092544E-2</v>
      </c>
      <c r="R1687" s="49">
        <f t="shared" si="215"/>
        <v>3.1736101022606089</v>
      </c>
      <c r="S1687" s="52">
        <f>IF(K1687=0,C1715,(1/$C$59)*LN(1+$C$59/$C$58/(RodR+ABS(Calculations!K1687-RodR))))</f>
        <v>2.2691183185293194E-2</v>
      </c>
      <c r="T1687" s="53">
        <f t="shared" si="216"/>
        <v>2.3038188588300489E-2</v>
      </c>
      <c r="U1687" s="49">
        <f t="shared" si="217"/>
        <v>70.208333333333343</v>
      </c>
      <c r="V1687" s="49">
        <f t="shared" si="218"/>
        <v>1.0101994803367265</v>
      </c>
      <c r="W1687" s="49">
        <f t="shared" si="219"/>
        <v>1.0101994803367265</v>
      </c>
    </row>
    <row r="1688" spans="11:23">
      <c r="K1688" s="51">
        <v>168.6</v>
      </c>
      <c r="L1688" s="22">
        <f t="shared" si="213"/>
        <v>2.929541954035304</v>
      </c>
      <c r="M1688" s="22">
        <f t="shared" si="220"/>
        <v>1.7315774999434819E-2</v>
      </c>
      <c r="Q1688" s="55">
        <f t="shared" si="214"/>
        <v>7.1970653280300639E-2</v>
      </c>
      <c r="R1688" s="49">
        <f t="shared" si="215"/>
        <v>3.1736101022606089</v>
      </c>
      <c r="S1688" s="52">
        <f>IF(K1688=0,C1716,(1/$C$59)*LN(1+$C$59/$C$58/(RodR+ABS(Calculations!K1688-RodR))))</f>
        <v>2.2677849818109316E-2</v>
      </c>
      <c r="T1688" s="53">
        <f t="shared" si="216"/>
        <v>2.3024444672520093E-2</v>
      </c>
      <c r="U1688" s="49">
        <f t="shared" si="217"/>
        <v>70.25</v>
      </c>
      <c r="V1688" s="49">
        <f t="shared" si="218"/>
        <v>1.0101994803367265</v>
      </c>
      <c r="W1688" s="49">
        <f t="shared" si="219"/>
        <v>1.0101994803367265</v>
      </c>
    </row>
    <row r="1689" spans="11:23">
      <c r="K1689" s="51">
        <v>168.7</v>
      </c>
      <c r="L1689" s="22">
        <f t="shared" si="213"/>
        <v>2.9278215625386168</v>
      </c>
      <c r="M1689" s="22">
        <f t="shared" si="220"/>
        <v>1.7295382744257459E-2</v>
      </c>
      <c r="Q1689" s="55">
        <f t="shared" si="214"/>
        <v>7.1928388072340768E-2</v>
      </c>
      <c r="R1689" s="49">
        <f t="shared" si="215"/>
        <v>3.1736101022606089</v>
      </c>
      <c r="S1689" s="52">
        <f>IF(K1689=0,C1717,(1/$C$59)*LN(1+$C$59/$C$58/(RodR+ABS(Calculations!K1689-RodR))))</f>
        <v>2.2664532111586463E-2</v>
      </c>
      <c r="T1689" s="53">
        <f t="shared" si="216"/>
        <v>2.3010717145590012E-2</v>
      </c>
      <c r="U1689" s="49">
        <f t="shared" si="217"/>
        <v>70.291666666666671</v>
      </c>
      <c r="V1689" s="49">
        <f t="shared" si="218"/>
        <v>1.0101994803367265</v>
      </c>
      <c r="W1689" s="49">
        <f t="shared" si="219"/>
        <v>1.0101994803367265</v>
      </c>
    </row>
    <row r="1690" spans="11:23">
      <c r="K1690" s="51">
        <v>168.8</v>
      </c>
      <c r="L1690" s="22">
        <f t="shared" si="213"/>
        <v>2.9261031905358137</v>
      </c>
      <c r="M1690" s="22">
        <f t="shared" si="220"/>
        <v>1.7275026492009182E-2</v>
      </c>
      <c r="Q1690" s="55">
        <f t="shared" si="214"/>
        <v>7.1886172477698074E-2</v>
      </c>
      <c r="R1690" s="49">
        <f t="shared" si="215"/>
        <v>3.1736101022606089</v>
      </c>
      <c r="S1690" s="52">
        <f>IF(K1690=0,C1718,(1/$C$59)*LN(1+$C$59/$C$58/(RodR+ABS(Calculations!K1690-RodR))))</f>
        <v>2.2651230038148826E-2</v>
      </c>
      <c r="T1690" s="53">
        <f t="shared" si="216"/>
        <v>2.2997005978212748E-2</v>
      </c>
      <c r="U1690" s="49">
        <f t="shared" si="217"/>
        <v>70.333333333333343</v>
      </c>
      <c r="V1690" s="49">
        <f t="shared" si="218"/>
        <v>1.0101994803367265</v>
      </c>
      <c r="W1690" s="49">
        <f t="shared" si="219"/>
        <v>1.0101994803367265</v>
      </c>
    </row>
    <row r="1691" spans="11:23">
      <c r="K1691" s="51">
        <v>168.9</v>
      </c>
      <c r="L1691" s="22">
        <f t="shared" si="213"/>
        <v>2.9243868344729518</v>
      </c>
      <c r="M1691" s="22">
        <f t="shared" si="220"/>
        <v>1.7254706158050137E-2</v>
      </c>
      <c r="Q1691" s="55">
        <f t="shared" si="214"/>
        <v>7.1844006409062119E-2</v>
      </c>
      <c r="R1691" s="49">
        <f t="shared" si="215"/>
        <v>3.1736101022606089</v>
      </c>
      <c r="S1691" s="52">
        <f>IF(K1691=0,C1719,(1/$C$59)*LN(1+$C$59/$C$58/(RodR+ABS(Calculations!K1691-RodR))))</f>
        <v>2.2637943570285014E-2</v>
      </c>
      <c r="T1691" s="53">
        <f t="shared" si="216"/>
        <v>2.298331114116161E-2</v>
      </c>
      <c r="U1691" s="49">
        <f t="shared" si="217"/>
        <v>70.375</v>
      </c>
      <c r="V1691" s="49">
        <f t="shared" si="218"/>
        <v>1.0101994803367265</v>
      </c>
      <c r="W1691" s="49">
        <f t="shared" si="219"/>
        <v>1.0101994803367265</v>
      </c>
    </row>
    <row r="1692" spans="11:23">
      <c r="K1692" s="51">
        <v>169</v>
      </c>
      <c r="L1692" s="22">
        <f t="shared" si="213"/>
        <v>2.9226724908044805</v>
      </c>
      <c r="M1692" s="22">
        <f t="shared" si="220"/>
        <v>1.7234421657867038E-2</v>
      </c>
      <c r="Q1692" s="55">
        <f t="shared" si="214"/>
        <v>7.1801889779328623E-2</v>
      </c>
      <c r="R1692" s="49">
        <f t="shared" si="215"/>
        <v>3.1736101022606089</v>
      </c>
      <c r="S1692" s="52">
        <f>IF(K1692=0,C1720,(1/$C$59)*LN(1+$C$59/$C$58/(RodR+ABS(Calculations!K1692-RodR))))</f>
        <v>2.2624672680548592E-2</v>
      </c>
      <c r="T1692" s="53">
        <f t="shared" si="216"/>
        <v>2.2969632605278699E-2</v>
      </c>
      <c r="U1692" s="49">
        <f t="shared" si="217"/>
        <v>70.416666666666671</v>
      </c>
      <c r="V1692" s="49">
        <f t="shared" si="218"/>
        <v>1.0101994803367265</v>
      </c>
      <c r="W1692" s="49">
        <f t="shared" si="219"/>
        <v>1.0101994803367265</v>
      </c>
    </row>
    <row r="1693" spans="11:23">
      <c r="K1693" s="51">
        <v>169.1</v>
      </c>
      <c r="L1693" s="22">
        <f t="shared" si="213"/>
        <v>2.9209601559931366</v>
      </c>
      <c r="M1693" s="22">
        <f t="shared" si="220"/>
        <v>1.721417290724192E-2</v>
      </c>
      <c r="Q1693" s="55">
        <f t="shared" si="214"/>
        <v>7.1759822501596945E-2</v>
      </c>
      <c r="R1693" s="49">
        <f t="shared" si="215"/>
        <v>3.1736101022606089</v>
      </c>
      <c r="S1693" s="52">
        <f>IF(K1693=0,C1721,(1/$C$59)*LN(1+$C$59/$C$58/(RodR+ABS(Calculations!K1693-RodR))))</f>
        <v>2.2611417341557295E-2</v>
      </c>
      <c r="T1693" s="53">
        <f t="shared" si="216"/>
        <v>2.295597034147558E-2</v>
      </c>
      <c r="U1693" s="49">
        <f t="shared" si="217"/>
        <v>70.458333333333329</v>
      </c>
      <c r="V1693" s="49">
        <f t="shared" si="218"/>
        <v>1.0101994803367265</v>
      </c>
      <c r="W1693" s="49">
        <f t="shared" si="219"/>
        <v>1.0101994803367265</v>
      </c>
    </row>
    <row r="1694" spans="11:23">
      <c r="K1694" s="51">
        <v>169.2</v>
      </c>
      <c r="L1694" s="22">
        <f t="shared" si="213"/>
        <v>2.9192498265099176</v>
      </c>
      <c r="M1694" s="22">
        <f t="shared" si="220"/>
        <v>1.7193959822254357E-2</v>
      </c>
      <c r="Q1694" s="55">
        <f t="shared" si="214"/>
        <v>7.171780448916934E-2</v>
      </c>
      <c r="R1694" s="49">
        <f t="shared" si="215"/>
        <v>3.1736101022606089</v>
      </c>
      <c r="S1694" s="52">
        <f>IF(K1694=0,C1722,(1/$C$59)*LN(1+$C$59/$C$58/(RodR+ABS(Calculations!K1694-RodR))))</f>
        <v>2.2598177525992778E-2</v>
      </c>
      <c r="T1694" s="53">
        <f t="shared" si="216"/>
        <v>2.2942324320733266E-2</v>
      </c>
      <c r="U1694" s="49">
        <f t="shared" si="217"/>
        <v>70.5</v>
      </c>
      <c r="V1694" s="49">
        <f t="shared" si="218"/>
        <v>1.0101994803367265</v>
      </c>
      <c r="W1694" s="49">
        <f t="shared" si="219"/>
        <v>1.0101994803367265</v>
      </c>
    </row>
    <row r="1695" spans="11:23">
      <c r="K1695" s="51">
        <v>169.3</v>
      </c>
      <c r="L1695" s="22">
        <f t="shared" si="213"/>
        <v>2.917541498834106</v>
      </c>
      <c r="M1695" s="22">
        <f t="shared" si="220"/>
        <v>1.7173782319215736E-2</v>
      </c>
      <c r="Q1695" s="55">
        <f t="shared" si="214"/>
        <v>7.1675835655551648E-2</v>
      </c>
      <c r="R1695" s="49">
        <f t="shared" si="215"/>
        <v>3.1736101022606089</v>
      </c>
      <c r="S1695" s="52">
        <f>IF(K1695=0,C1723,(1/$C$59)*LN(1+$C$59/$C$58/(RodR+ABS(Calculations!K1695-RodR))))</f>
        <v>2.2584953206600866E-2</v>
      </c>
      <c r="T1695" s="53">
        <f t="shared" si="216"/>
        <v>2.2928694514101556E-2</v>
      </c>
      <c r="U1695" s="49">
        <f t="shared" si="217"/>
        <v>70.541666666666671</v>
      </c>
      <c r="V1695" s="49">
        <f t="shared" si="218"/>
        <v>1.0101994803367265</v>
      </c>
      <c r="W1695" s="49">
        <f t="shared" si="219"/>
        <v>1.0101994803367265</v>
      </c>
    </row>
    <row r="1696" spans="11:23">
      <c r="K1696" s="51">
        <v>169.4</v>
      </c>
      <c r="L1696" s="22">
        <f t="shared" si="213"/>
        <v>2.9158351694532141</v>
      </c>
      <c r="M1696" s="22">
        <f t="shared" si="220"/>
        <v>1.7153640314595542E-2</v>
      </c>
      <c r="Q1696" s="55">
        <f t="shared" si="214"/>
        <v>7.163391591445184E-2</v>
      </c>
      <c r="R1696" s="49">
        <f t="shared" si="215"/>
        <v>3.1736101022606089</v>
      </c>
      <c r="S1696" s="52">
        <f>IF(K1696=0,C1724,(1/$C$59)*LN(1+$C$59/$C$58/(RodR+ABS(Calculations!K1696-RodR))))</f>
        <v>2.2571744356191061E-2</v>
      </c>
      <c r="T1696" s="53">
        <f t="shared" si="216"/>
        <v>2.2915080892699023E-2</v>
      </c>
      <c r="U1696" s="49">
        <f t="shared" si="217"/>
        <v>70.583333333333343</v>
      </c>
      <c r="V1696" s="49">
        <f t="shared" si="218"/>
        <v>1.0101994803367265</v>
      </c>
      <c r="W1696" s="49">
        <f t="shared" si="219"/>
        <v>1.0101994803367265</v>
      </c>
    </row>
    <row r="1697" spans="11:23">
      <c r="K1697" s="51">
        <v>169.5</v>
      </c>
      <c r="L1697" s="22">
        <f t="shared" si="213"/>
        <v>2.9141308348629753</v>
      </c>
      <c r="M1697" s="22">
        <f t="shared" si="220"/>
        <v>1.7133533725164352E-2</v>
      </c>
      <c r="Q1697" s="55">
        <f t="shared" si="214"/>
        <v>7.159204517977992E-2</v>
      </c>
      <c r="R1697" s="49">
        <f t="shared" si="215"/>
        <v>3.1736101022606089</v>
      </c>
      <c r="S1697" s="52">
        <f>IF(K1697=0,C1725,(1/$C$59)*LN(1+$C$59/$C$58/(RodR+ABS(Calculations!K1697-RodR))))</f>
        <v>2.2558550947636528E-2</v>
      </c>
      <c r="T1697" s="53">
        <f t="shared" si="216"/>
        <v>2.2901483427713466E-2</v>
      </c>
      <c r="U1697" s="49">
        <f t="shared" si="217"/>
        <v>70.625</v>
      </c>
      <c r="V1697" s="49">
        <f t="shared" si="218"/>
        <v>1.0101994803367265</v>
      </c>
      <c r="W1697" s="49">
        <f t="shared" si="219"/>
        <v>1.0101994803367265</v>
      </c>
    </row>
    <row r="1698" spans="11:23">
      <c r="K1698" s="51">
        <v>169.6</v>
      </c>
      <c r="L1698" s="22">
        <f t="shared" si="213"/>
        <v>2.9124284915672827</v>
      </c>
      <c r="M1698" s="22">
        <f t="shared" si="220"/>
        <v>1.7113462468021368E-2</v>
      </c>
      <c r="Q1698" s="55">
        <f t="shared" si="214"/>
        <v>7.1550223365646287E-2</v>
      </c>
      <c r="R1698" s="49">
        <f t="shared" si="215"/>
        <v>3.1736101022606089</v>
      </c>
      <c r="S1698" s="52">
        <f>IF(K1698=0,C1726,(1/$C$59)*LN(1+$C$59/$C$58/(RodR+ABS(Calculations!K1698-RodR))))</f>
        <v>2.2545372953873575E-2</v>
      </c>
      <c r="T1698" s="53">
        <f t="shared" si="216"/>
        <v>2.2887902090398982E-2</v>
      </c>
      <c r="U1698" s="49">
        <f t="shared" si="217"/>
        <v>70.666666666666671</v>
      </c>
      <c r="V1698" s="49">
        <f t="shared" si="218"/>
        <v>1.0101994803367265</v>
      </c>
      <c r="W1698" s="49">
        <f t="shared" si="219"/>
        <v>1.0101994803367265</v>
      </c>
    </row>
    <row r="1699" spans="11:23">
      <c r="K1699" s="51">
        <v>169.7</v>
      </c>
      <c r="L1699" s="22">
        <f t="shared" si="213"/>
        <v>2.910728136078256</v>
      </c>
      <c r="M1699" s="22">
        <f t="shared" si="220"/>
        <v>1.7093426460360828E-2</v>
      </c>
      <c r="Q1699" s="55">
        <f t="shared" si="214"/>
        <v>7.1508450386363484E-2</v>
      </c>
      <c r="R1699" s="49">
        <f t="shared" si="215"/>
        <v>3.1736101022606089</v>
      </c>
      <c r="S1699" s="52">
        <f>IF(K1699=0,C1727,(1/$C$59)*LN(1+$C$59/$C$58/(RodR+ABS(Calculations!K1699-RodR))))</f>
        <v>2.2532210347902211E-2</v>
      </c>
      <c r="T1699" s="53">
        <f t="shared" si="216"/>
        <v>2.2874336852080228E-2</v>
      </c>
      <c r="U1699" s="49">
        <f t="shared" si="217"/>
        <v>70.708333333333329</v>
      </c>
      <c r="V1699" s="49">
        <f t="shared" si="218"/>
        <v>1.0101994803367265</v>
      </c>
      <c r="W1699" s="49">
        <f t="shared" si="219"/>
        <v>1.0101994803367265</v>
      </c>
    </row>
    <row r="1700" spans="11:23">
      <c r="K1700" s="51">
        <v>169.8</v>
      </c>
      <c r="L1700" s="22">
        <f t="shared" si="213"/>
        <v>2.9090297649161054</v>
      </c>
      <c r="M1700" s="22">
        <f t="shared" si="220"/>
        <v>1.707342561970826E-2</v>
      </c>
      <c r="Q1700" s="55">
        <f t="shared" si="214"/>
        <v>7.1466726156442825E-2</v>
      </c>
      <c r="R1700" s="49">
        <f t="shared" si="215"/>
        <v>3.1736101022606089</v>
      </c>
      <c r="S1700" s="52">
        <f>IF(K1700=0,C1728,(1/$C$59)*LN(1+$C$59/$C$58/(RodR+ABS(Calculations!K1700-RodR))))</f>
        <v>2.2519063102785068E-2</v>
      </c>
      <c r="T1700" s="53">
        <f t="shared" si="216"/>
        <v>2.2860787684148606E-2</v>
      </c>
      <c r="U1700" s="49">
        <f t="shared" si="217"/>
        <v>70.750000000000014</v>
      </c>
      <c r="V1700" s="49">
        <f t="shared" si="218"/>
        <v>1.0101994803367265</v>
      </c>
      <c r="W1700" s="49">
        <f t="shared" si="219"/>
        <v>1.0101994803367265</v>
      </c>
    </row>
    <row r="1701" spans="11:23">
      <c r="K1701" s="51">
        <v>169.9</v>
      </c>
      <c r="L1701" s="22">
        <f t="shared" si="213"/>
        <v>2.9073333746091676</v>
      </c>
      <c r="M1701" s="22">
        <f t="shared" si="220"/>
        <v>1.7053459863784148E-2</v>
      </c>
      <c r="Q1701" s="55">
        <f t="shared" si="214"/>
        <v>7.1425050590595229E-2</v>
      </c>
      <c r="R1701" s="49">
        <f t="shared" si="215"/>
        <v>3.1736101022606089</v>
      </c>
      <c r="S1701" s="52">
        <f>IF(K1701=0,C1729,(1/$C$59)*LN(1+$C$59/$C$58/(RodR+ABS(Calculations!K1701-RodR))))</f>
        <v>2.2505931191647684E-2</v>
      </c>
      <c r="T1701" s="53">
        <f t="shared" si="216"/>
        <v>2.2847254558063152E-2</v>
      </c>
      <c r="U1701" s="49">
        <f t="shared" si="217"/>
        <v>70.791666666666671</v>
      </c>
      <c r="V1701" s="49">
        <f t="shared" si="218"/>
        <v>1.0101994803367265</v>
      </c>
      <c r="W1701" s="49">
        <f t="shared" si="219"/>
        <v>1.0101994803367265</v>
      </c>
    </row>
    <row r="1702" spans="11:23">
      <c r="K1702" s="51">
        <v>170</v>
      </c>
      <c r="L1702" s="22">
        <f t="shared" si="213"/>
        <v>2.9056389616938394</v>
      </c>
      <c r="M1702" s="22">
        <f t="shared" si="220"/>
        <v>1.7033529110641155E-2</v>
      </c>
      <c r="Q1702" s="55">
        <f t="shared" si="214"/>
        <v>7.1383423603729665E-2</v>
      </c>
      <c r="R1702" s="49">
        <f t="shared" si="215"/>
        <v>3.1736101022606089</v>
      </c>
      <c r="S1702" s="52">
        <f>IF(K1702=0,C1730,(1/$C$59)*LN(1+$C$59/$C$58/(RodR+ABS(Calculations!K1702-RodR))))</f>
        <v>2.2492814587677989E-2</v>
      </c>
      <c r="T1702" s="53">
        <f t="shared" si="216"/>
        <v>2.2833737445350989E-2</v>
      </c>
      <c r="U1702" s="49">
        <f t="shared" si="217"/>
        <v>70.833333333333343</v>
      </c>
      <c r="V1702" s="49">
        <f t="shared" si="218"/>
        <v>1.0101994803367265</v>
      </c>
      <c r="W1702" s="49">
        <f t="shared" si="219"/>
        <v>1.0101994803367265</v>
      </c>
    </row>
    <row r="1703" spans="11:23">
      <c r="K1703" s="51">
        <v>170.1</v>
      </c>
      <c r="L1703" s="22">
        <f t="shared" si="213"/>
        <v>2.9039465227147114</v>
      </c>
      <c r="M1703" s="22">
        <f t="shared" si="220"/>
        <v>1.70136332784252E-2</v>
      </c>
      <c r="Q1703" s="55">
        <f t="shared" si="214"/>
        <v>7.1341845110956384E-2</v>
      </c>
      <c r="R1703" s="49">
        <f t="shared" si="215"/>
        <v>3.1736101022606089</v>
      </c>
      <c r="S1703" s="52">
        <f>IF(K1703=0,C1731,(1/$C$59)*LN(1+$C$59/$C$58/(RodR+ABS(Calculations!K1703-RodR))))</f>
        <v>2.2479713264127357E-2</v>
      </c>
      <c r="T1703" s="53">
        <f t="shared" si="216"/>
        <v>2.2820236317606636E-2</v>
      </c>
      <c r="U1703" s="49">
        <f t="shared" si="217"/>
        <v>70.875</v>
      </c>
      <c r="V1703" s="49">
        <f t="shared" si="218"/>
        <v>1.0101994803367265</v>
      </c>
      <c r="W1703" s="49">
        <f t="shared" si="219"/>
        <v>1.0101994803367265</v>
      </c>
    </row>
    <row r="1704" spans="11:23">
      <c r="K1704" s="51">
        <v>170.2</v>
      </c>
      <c r="L1704" s="22">
        <f t="shared" si="213"/>
        <v>2.9022560542242326</v>
      </c>
      <c r="M1704" s="22">
        <f t="shared" si="220"/>
        <v>1.6993772285684994E-2</v>
      </c>
      <c r="Q1704" s="55">
        <f t="shared" si="214"/>
        <v>7.1300315027578692E-2</v>
      </c>
      <c r="R1704" s="49">
        <f t="shared" si="215"/>
        <v>3.1736101022606089</v>
      </c>
      <c r="S1704" s="52">
        <f>IF(K1704=0,C1732,(1/$C$59)*LN(1+$C$59/$C$58/(RodR+ABS(Calculations!K1704-RodR))))</f>
        <v>2.2466627194307968E-2</v>
      </c>
      <c r="T1704" s="53">
        <f t="shared" si="216"/>
        <v>2.280675114649091E-2</v>
      </c>
      <c r="U1704" s="49">
        <f t="shared" si="217"/>
        <v>70.916666666666671</v>
      </c>
      <c r="V1704" s="49">
        <f t="shared" si="218"/>
        <v>1.0101994803367265</v>
      </c>
      <c r="W1704" s="49">
        <f t="shared" si="219"/>
        <v>1.0101994803367265</v>
      </c>
    </row>
    <row r="1705" spans="11:23">
      <c r="K1705" s="51">
        <v>170.3</v>
      </c>
      <c r="L1705" s="22">
        <f t="shared" si="213"/>
        <v>2.900567552783083</v>
      </c>
      <c r="M1705" s="22">
        <f t="shared" si="220"/>
        <v>1.6973946051022981E-2</v>
      </c>
      <c r="Q1705" s="55">
        <f t="shared" si="214"/>
        <v>7.1258833269102123E-2</v>
      </c>
      <c r="R1705" s="49">
        <f t="shared" si="215"/>
        <v>3.1736101022606089</v>
      </c>
      <c r="S1705" s="52">
        <f>IF(K1705=0,C1733,(1/$C$59)*LN(1+$C$59/$C$58/(RodR+ABS(Calculations!K1705-RodR))))</f>
        <v>2.2453556351595745E-2</v>
      </c>
      <c r="T1705" s="53">
        <f t="shared" si="216"/>
        <v>2.2793281903732237E-2</v>
      </c>
      <c r="U1705" s="49">
        <f t="shared" si="217"/>
        <v>70.958333333333343</v>
      </c>
      <c r="V1705" s="49">
        <f t="shared" si="218"/>
        <v>1.0101994803367265</v>
      </c>
      <c r="W1705" s="49">
        <f t="shared" si="219"/>
        <v>1.0101994803367265</v>
      </c>
    </row>
    <row r="1706" spans="11:23">
      <c r="K1706" s="51">
        <v>170.4</v>
      </c>
      <c r="L1706" s="22">
        <f t="shared" si="213"/>
        <v>2.8988810149597319</v>
      </c>
      <c r="M1706" s="22">
        <f t="shared" si="220"/>
        <v>1.6954154493482143E-2</v>
      </c>
      <c r="Q1706" s="55">
        <f t="shared" si="214"/>
        <v>7.121739975122357E-2</v>
      </c>
      <c r="R1706" s="49">
        <f t="shared" si="215"/>
        <v>3.1736101022606089</v>
      </c>
      <c r="S1706" s="52">
        <f>IF(K1706=0,C1734,(1/$C$59)*LN(1+$C$59/$C$58/(RodR+ABS(Calculations!K1706-RodR))))</f>
        <v>2.2440500709426901E-2</v>
      </c>
      <c r="T1706" s="53">
        <f t="shared" si="216"/>
        <v>2.2779828561125988E-2</v>
      </c>
      <c r="U1706" s="49">
        <f t="shared" si="217"/>
        <v>71</v>
      </c>
      <c r="V1706" s="49">
        <f t="shared" si="218"/>
        <v>1.0101994803367265</v>
      </c>
      <c r="W1706" s="49">
        <f t="shared" si="219"/>
        <v>1.0101994803367265</v>
      </c>
    </row>
    <row r="1707" spans="11:23">
      <c r="K1707" s="51">
        <v>170.5</v>
      </c>
      <c r="L1707" s="22">
        <f t="shared" si="213"/>
        <v>2.8971964373308161</v>
      </c>
      <c r="M1707" s="22">
        <f t="shared" si="220"/>
        <v>1.6934397532159196E-2</v>
      </c>
      <c r="Q1707" s="55">
        <f t="shared" si="214"/>
        <v>7.1176014389840558E-2</v>
      </c>
      <c r="R1707" s="49">
        <f t="shared" si="215"/>
        <v>3.1736101022606089</v>
      </c>
      <c r="S1707" s="52">
        <f>IF(K1707=0,C1735,(1/$C$59)*LN(1+$C$59/$C$58/(RodR+ABS(Calculations!K1707-RodR))))</f>
        <v>2.2427460241300858E-2</v>
      </c>
      <c r="T1707" s="53">
        <f t="shared" si="216"/>
        <v>2.2766391090533598E-2</v>
      </c>
      <c r="U1707" s="49">
        <f t="shared" si="217"/>
        <v>71.041666666666671</v>
      </c>
      <c r="V1707" s="49">
        <f t="shared" si="218"/>
        <v>1.0101994803367265</v>
      </c>
      <c r="W1707" s="49">
        <f t="shared" si="219"/>
        <v>1.0101994803367265</v>
      </c>
    </row>
    <row r="1708" spans="11:23">
      <c r="K1708" s="51">
        <v>170.6</v>
      </c>
      <c r="L1708" s="22">
        <f t="shared" si="213"/>
        <v>2.8955138164808298</v>
      </c>
      <c r="M1708" s="22">
        <f t="shared" si="220"/>
        <v>1.6914675086452835E-2</v>
      </c>
      <c r="Q1708" s="55">
        <f t="shared" si="214"/>
        <v>7.1134677101043667E-2</v>
      </c>
      <c r="R1708" s="49">
        <f t="shared" si="215"/>
        <v>3.1736101022606089</v>
      </c>
      <c r="S1708" s="52">
        <f>IF(K1708=0,C1736,(1/$C$59)*LN(1+$C$59/$C$58/(RodR+ABS(Calculations!K1708-RodR))))</f>
        <v>2.2414434920777885E-2</v>
      </c>
      <c r="T1708" s="53">
        <f t="shared" si="216"/>
        <v>2.2752969463883197E-2</v>
      </c>
      <c r="U1708" s="49">
        <f t="shared" si="217"/>
        <v>71.083333333333329</v>
      </c>
      <c r="V1708" s="49">
        <f t="shared" si="218"/>
        <v>1.0101994803367265</v>
      </c>
      <c r="W1708" s="49">
        <f t="shared" si="219"/>
        <v>1.0101994803367265</v>
      </c>
    </row>
    <row r="1709" spans="11:23">
      <c r="K1709" s="51">
        <v>170.7</v>
      </c>
      <c r="L1709" s="22">
        <f t="shared" si="213"/>
        <v>2.8938331490021638</v>
      </c>
      <c r="M1709" s="22">
        <f t="shared" si="220"/>
        <v>1.6894987076092161E-2</v>
      </c>
      <c r="Q1709" s="55">
        <f t="shared" si="214"/>
        <v>7.1093387801117458E-2</v>
      </c>
      <c r="R1709" s="49">
        <f t="shared" si="215"/>
        <v>3.1736101022606089</v>
      </c>
      <c r="S1709" s="52">
        <f>IF(K1709=0,C1737,(1/$C$59)*LN(1+$C$59/$C$58/(RodR+ABS(Calculations!K1709-RodR))))</f>
        <v>2.2401424721479365E-2</v>
      </c>
      <c r="T1709" s="53">
        <f t="shared" si="216"/>
        <v>2.273956365316852E-2</v>
      </c>
      <c r="U1709" s="49">
        <f t="shared" si="217"/>
        <v>71.125</v>
      </c>
      <c r="V1709" s="49">
        <f t="shared" si="218"/>
        <v>1.0101994803367265</v>
      </c>
      <c r="W1709" s="49">
        <f t="shared" si="219"/>
        <v>1.0101994803367265</v>
      </c>
    </row>
    <row r="1710" spans="11:23">
      <c r="K1710" s="51">
        <v>170.8</v>
      </c>
      <c r="L1710" s="22">
        <f t="shared" si="213"/>
        <v>2.8921544314952041</v>
      </c>
      <c r="M1710" s="22">
        <f t="shared" si="220"/>
        <v>1.6875333420901306E-2</v>
      </c>
      <c r="Q1710" s="55">
        <f t="shared" si="214"/>
        <v>7.1052146406542949E-2</v>
      </c>
      <c r="R1710" s="49">
        <f t="shared" si="215"/>
        <v>3.1736101022606089</v>
      </c>
      <c r="S1710" s="52">
        <f>IF(K1710=0,C1738,(1/$C$59)*LN(1+$C$59/$C$58/(RodR+ABS(Calculations!K1710-RodR))))</f>
        <v>2.2388429617088583E-2</v>
      </c>
      <c r="T1710" s="53">
        <f t="shared" si="216"/>
        <v>2.2726173630450007E-2</v>
      </c>
      <c r="U1710" s="49">
        <f t="shared" si="217"/>
        <v>71.166666666666671</v>
      </c>
      <c r="V1710" s="49">
        <f t="shared" si="218"/>
        <v>1.0101994803367265</v>
      </c>
      <c r="W1710" s="49">
        <f t="shared" si="219"/>
        <v>1.0101994803367265</v>
      </c>
    </row>
    <row r="1711" spans="11:23">
      <c r="K1711" s="51">
        <v>170.9</v>
      </c>
      <c r="L1711" s="22">
        <f t="shared" si="213"/>
        <v>2.8904776605681333</v>
      </c>
      <c r="M1711" s="22">
        <f t="shared" si="220"/>
        <v>1.6855714041034364E-2</v>
      </c>
      <c r="Q1711" s="55">
        <f t="shared" si="214"/>
        <v>7.1010952833992641E-2</v>
      </c>
      <c r="R1711" s="49">
        <f t="shared" si="215"/>
        <v>3.1736101022606089</v>
      </c>
      <c r="S1711" s="52">
        <f>IF(K1711=0,C1739,(1/$C$59)*LN(1+$C$59/$C$58/(RodR+ABS(Calculations!K1711-RodR))))</f>
        <v>2.2375449581349169E-2</v>
      </c>
      <c r="T1711" s="53">
        <f t="shared" si="216"/>
        <v>2.2712799367853004E-2</v>
      </c>
      <c r="U1711" s="49">
        <f t="shared" si="217"/>
        <v>71.208333333333343</v>
      </c>
      <c r="V1711" s="49">
        <f t="shared" si="218"/>
        <v>1.0101994803367265</v>
      </c>
      <c r="W1711" s="49">
        <f t="shared" si="219"/>
        <v>1.0101994803367265</v>
      </c>
    </row>
    <row r="1712" spans="11:23">
      <c r="K1712" s="51">
        <v>171</v>
      </c>
      <c r="L1712" s="22">
        <f t="shared" si="213"/>
        <v>2.8888028328370967</v>
      </c>
      <c r="M1712" s="22">
        <f t="shared" si="220"/>
        <v>1.6836128856742683E-2</v>
      </c>
      <c r="Q1712" s="55">
        <f t="shared" si="214"/>
        <v>7.0969807000334714E-2</v>
      </c>
      <c r="R1712" s="49">
        <f t="shared" si="215"/>
        <v>3.1736101022606089</v>
      </c>
      <c r="S1712" s="52">
        <f>IF(K1712=0,C1740,(1/$C$59)*LN(1+$C$59/$C$58/(RodR+ABS(Calculations!K1712-RodR))))</f>
        <v>2.2362484588066407E-2</v>
      </c>
      <c r="T1712" s="53">
        <f t="shared" si="216"/>
        <v>2.2699440837570015E-2</v>
      </c>
      <c r="U1712" s="49">
        <f t="shared" si="217"/>
        <v>71.25</v>
      </c>
      <c r="V1712" s="49">
        <f t="shared" si="218"/>
        <v>1.0101994803367265</v>
      </c>
      <c r="W1712" s="49">
        <f t="shared" si="219"/>
        <v>1.0101994803367265</v>
      </c>
    </row>
    <row r="1713" spans="11:23">
      <c r="K1713" s="51">
        <v>171.1</v>
      </c>
      <c r="L1713" s="22">
        <f t="shared" si="213"/>
        <v>2.8871299449260039</v>
      </c>
      <c r="M1713" s="22">
        <f t="shared" si="220"/>
        <v>1.6816577788707487E-2</v>
      </c>
      <c r="Q1713" s="55">
        <f t="shared" si="214"/>
        <v>7.0928708822628056E-2</v>
      </c>
      <c r="R1713" s="49">
        <f t="shared" si="215"/>
        <v>3.1736101022606089</v>
      </c>
      <c r="S1713" s="52">
        <f>IF(K1713=0,C1741,(1/$C$59)*LN(1+$C$59/$C$58/(RodR+ABS(Calculations!K1713-RodR))))</f>
        <v>2.234953461110566E-2</v>
      </c>
      <c r="T1713" s="53">
        <f t="shared" si="216"/>
        <v>2.2686098011857097E-2</v>
      </c>
      <c r="U1713" s="49">
        <f t="shared" si="217"/>
        <v>71.291666666666671</v>
      </c>
      <c r="V1713" s="49">
        <f t="shared" si="218"/>
        <v>1.0101994803367265</v>
      </c>
      <c r="W1713" s="49">
        <f t="shared" si="219"/>
        <v>1.0101994803367265</v>
      </c>
    </row>
    <row r="1714" spans="11:23">
      <c r="K1714" s="51">
        <v>171.2</v>
      </c>
      <c r="L1714" s="22">
        <f t="shared" si="213"/>
        <v>2.8854589934665933</v>
      </c>
      <c r="M1714" s="22">
        <f t="shared" si="220"/>
        <v>1.6797060757639315E-2</v>
      </c>
      <c r="Q1714" s="55">
        <f t="shared" si="214"/>
        <v>7.0887658218123886E-2</v>
      </c>
      <c r="R1714" s="49">
        <f t="shared" si="215"/>
        <v>3.1736101022606089</v>
      </c>
      <c r="S1714" s="52">
        <f>IF(K1714=0,C1742,(1/$C$59)*LN(1+$C$59/$C$58/(RodR+ABS(Calculations!K1714-RodR))))</f>
        <v>2.2336599624392918E-2</v>
      </c>
      <c r="T1714" s="53">
        <f t="shared" si="216"/>
        <v>2.2672770863036332E-2</v>
      </c>
      <c r="U1714" s="49">
        <f t="shared" si="217"/>
        <v>71.333333333333329</v>
      </c>
      <c r="V1714" s="49">
        <f t="shared" si="218"/>
        <v>1.0101994803367265</v>
      </c>
      <c r="W1714" s="49">
        <f t="shared" si="219"/>
        <v>1.0101994803367265</v>
      </c>
    </row>
    <row r="1715" spans="11:23">
      <c r="K1715" s="51">
        <v>171.3</v>
      </c>
      <c r="L1715" s="22">
        <f t="shared" si="213"/>
        <v>2.8837899750984013</v>
      </c>
      <c r="M1715" s="22">
        <f t="shared" si="220"/>
        <v>1.6777577684681688E-2</v>
      </c>
      <c r="Q1715" s="55">
        <f t="shared" si="214"/>
        <v>7.0846655104265036E-2</v>
      </c>
      <c r="R1715" s="49">
        <f t="shared" si="215"/>
        <v>3.1736101022606089</v>
      </c>
      <c r="S1715" s="52">
        <f>IF(K1715=0,C1743,(1/$C$59)*LN(1+$C$59/$C$58/(RodR+ABS(Calculations!K1715-RodR))))</f>
        <v>2.2323679601914528E-2</v>
      </c>
      <c r="T1715" s="53">
        <f t="shared" si="216"/>
        <v>2.2659459363494932E-2</v>
      </c>
      <c r="U1715" s="49">
        <f t="shared" si="217"/>
        <v>71.375000000000014</v>
      </c>
      <c r="V1715" s="49">
        <f t="shared" si="218"/>
        <v>1.0101994803367265</v>
      </c>
      <c r="W1715" s="49">
        <f t="shared" si="219"/>
        <v>1.0101994803367265</v>
      </c>
    </row>
    <row r="1716" spans="11:23">
      <c r="K1716" s="51">
        <v>171.4</v>
      </c>
      <c r="L1716" s="22">
        <f t="shared" si="213"/>
        <v>2.8821228864687285</v>
      </c>
      <c r="M1716" s="22">
        <f t="shared" si="220"/>
        <v>1.6758128491003443E-2</v>
      </c>
      <c r="Q1716" s="55">
        <f t="shared" si="214"/>
        <v>7.0805699398685043E-2</v>
      </c>
      <c r="R1716" s="49">
        <f t="shared" si="215"/>
        <v>3.1736101022606089</v>
      </c>
      <c r="S1716" s="52">
        <f>IF(K1716=0,C1744,(1/$C$59)*LN(1+$C$59/$C$58/(RodR+ABS(Calculations!K1716-RodR))))</f>
        <v>2.2310774517716937E-2</v>
      </c>
      <c r="T1716" s="53">
        <f t="shared" si="216"/>
        <v>2.2646163485684764E-2</v>
      </c>
      <c r="U1716" s="49">
        <f t="shared" si="217"/>
        <v>71.416666666666671</v>
      </c>
      <c r="V1716" s="49">
        <f t="shared" si="218"/>
        <v>1.0101994803367265</v>
      </c>
      <c r="W1716" s="49">
        <f t="shared" si="219"/>
        <v>1.0101994803367265</v>
      </c>
    </row>
    <row r="1717" spans="11:23">
      <c r="K1717" s="51">
        <v>171.5</v>
      </c>
      <c r="L1717" s="22">
        <f t="shared" si="213"/>
        <v>2.8804577242326732</v>
      </c>
      <c r="M1717" s="22">
        <f t="shared" si="220"/>
        <v>1.6738713098142899E-2</v>
      </c>
      <c r="Q1717" s="55">
        <f t="shared" si="214"/>
        <v>7.0764791019209031E-2</v>
      </c>
      <c r="R1717" s="49">
        <f t="shared" si="215"/>
        <v>3.1736101022606089</v>
      </c>
      <c r="S1717" s="52">
        <f>IF(K1717=0,C1745,(1/$C$59)*LN(1+$C$59/$C$58/(RodR+ABS(Calculations!K1717-RodR))))</f>
        <v>2.2297884345906963E-2</v>
      </c>
      <c r="T1717" s="53">
        <f t="shared" si="216"/>
        <v>2.2632883202122155E-2</v>
      </c>
      <c r="U1717" s="49">
        <f t="shared" si="217"/>
        <v>71.458333333333343</v>
      </c>
      <c r="V1717" s="49">
        <f t="shared" si="218"/>
        <v>1.0101994803367265</v>
      </c>
      <c r="W1717" s="49">
        <f t="shared" si="219"/>
        <v>1.0101994803367265</v>
      </c>
    </row>
    <row r="1718" spans="11:23">
      <c r="K1718" s="51">
        <v>171.6</v>
      </c>
      <c r="L1718" s="22">
        <f t="shared" si="213"/>
        <v>2.8787944850529992</v>
      </c>
      <c r="M1718" s="22">
        <f t="shared" si="220"/>
        <v>1.6719331427830664E-2</v>
      </c>
      <c r="Q1718" s="55">
        <f t="shared" si="214"/>
        <v>7.0723929883850428E-2</v>
      </c>
      <c r="R1718" s="49">
        <f t="shared" si="215"/>
        <v>3.1736101022606089</v>
      </c>
      <c r="S1718" s="52">
        <f>IF(K1718=0,C1746,(1/$C$59)*LN(1+$C$59/$C$58/(RodR+ABS(Calculations!K1718-RodR))))</f>
        <v>2.2285009060650753E-2</v>
      </c>
      <c r="T1718" s="53">
        <f t="shared" si="216"/>
        <v>2.2619618485388081E-2</v>
      </c>
      <c r="U1718" s="49">
        <f t="shared" si="217"/>
        <v>71.5</v>
      </c>
      <c r="V1718" s="49">
        <f t="shared" si="218"/>
        <v>1.0101994803367265</v>
      </c>
      <c r="W1718" s="49">
        <f t="shared" si="219"/>
        <v>1.0101994803367265</v>
      </c>
    </row>
    <row r="1719" spans="11:23">
      <c r="K1719" s="51">
        <v>171.7</v>
      </c>
      <c r="L1719" s="22">
        <f t="shared" si="213"/>
        <v>2.8771331656002022</v>
      </c>
      <c r="M1719" s="22">
        <f t="shared" si="220"/>
        <v>1.669998340196166E-2</v>
      </c>
      <c r="Q1719" s="55">
        <f t="shared" si="214"/>
        <v>7.0683115910812638E-2</v>
      </c>
      <c r="R1719" s="49">
        <f t="shared" si="215"/>
        <v>3.1736101022606089</v>
      </c>
      <c r="S1719" s="52">
        <f>IF(K1719=0,C1747,(1/$C$59)*LN(1+$C$59/$C$58/(RodR+ABS(Calculations!K1719-RodR))))</f>
        <v>2.2272148636174313E-2</v>
      </c>
      <c r="T1719" s="53">
        <f t="shared" si="216"/>
        <v>2.2606369308127733E-2</v>
      </c>
      <c r="U1719" s="49">
        <f t="shared" si="217"/>
        <v>71.541666666666671</v>
      </c>
      <c r="V1719" s="49">
        <f t="shared" si="218"/>
        <v>1.0101994803367265</v>
      </c>
      <c r="W1719" s="49">
        <f t="shared" si="219"/>
        <v>1.0101994803367265</v>
      </c>
    </row>
    <row r="1720" spans="11:23">
      <c r="K1720" s="51">
        <v>171.8</v>
      </c>
      <c r="L1720" s="22">
        <f t="shared" si="213"/>
        <v>2.875473762552442</v>
      </c>
      <c r="M1720" s="22">
        <f t="shared" si="220"/>
        <v>1.66806689427621E-2</v>
      </c>
      <c r="Q1720" s="55">
        <f t="shared" si="214"/>
        <v>7.064234901848733E-2</v>
      </c>
      <c r="R1720" s="49">
        <f t="shared" si="215"/>
        <v>3.1736101022606089</v>
      </c>
      <c r="S1720" s="52">
        <f>IF(K1720=0,C1748,(1/$C$59)*LN(1+$C$59/$C$58/(RodR+ABS(Calculations!K1720-RodR))))</f>
        <v>2.2259303046762977E-2</v>
      </c>
      <c r="T1720" s="53">
        <f t="shared" si="216"/>
        <v>2.2593135643050301E-2</v>
      </c>
      <c r="U1720" s="49">
        <f t="shared" si="217"/>
        <v>71.583333333333343</v>
      </c>
      <c r="V1720" s="49">
        <f t="shared" si="218"/>
        <v>1.0101994803367265</v>
      </c>
      <c r="W1720" s="49">
        <f t="shared" si="219"/>
        <v>1.0101994803367265</v>
      </c>
    </row>
    <row r="1721" spans="11:23">
      <c r="K1721" s="51">
        <v>171.9</v>
      </c>
      <c r="L1721" s="22">
        <f t="shared" si="213"/>
        <v>2.8738162725955796</v>
      </c>
      <c r="M1721" s="22">
        <f t="shared" si="220"/>
        <v>1.6661387972553676E-2</v>
      </c>
      <c r="Q1721" s="55">
        <f t="shared" si="214"/>
        <v>7.0601629125455381E-2</v>
      </c>
      <c r="R1721" s="49">
        <f t="shared" si="215"/>
        <v>3.1736101022606089</v>
      </c>
      <c r="S1721" s="52">
        <f>IF(K1721=0,C1749,(1/$C$59)*LN(1+$C$59/$C$58/(RodR+ABS(Calculations!K1721-RodR))))</f>
        <v>2.2246472266761692E-2</v>
      </c>
      <c r="T1721" s="53">
        <f t="shared" si="216"/>
        <v>2.2579917462928711E-2</v>
      </c>
      <c r="U1721" s="49">
        <f t="shared" si="217"/>
        <v>71.625</v>
      </c>
      <c r="V1721" s="49">
        <f t="shared" si="218"/>
        <v>1.0101994803367265</v>
      </c>
      <c r="W1721" s="49">
        <f t="shared" si="219"/>
        <v>1.0101994803367265</v>
      </c>
    </row>
    <row r="1722" spans="11:23">
      <c r="K1722" s="51">
        <v>172</v>
      </c>
      <c r="L1722" s="22">
        <f t="shared" si="213"/>
        <v>2.872160692423039</v>
      </c>
      <c r="M1722" s="22">
        <f t="shared" si="220"/>
        <v>1.664214041405776E-2</v>
      </c>
      <c r="Q1722" s="55">
        <f t="shared" si="214"/>
        <v>7.0560956150483467E-2</v>
      </c>
      <c r="R1722" s="49">
        <f t="shared" si="215"/>
        <v>3.1736101022606089</v>
      </c>
      <c r="S1722" s="52">
        <f>IF(K1722=0,C1750,(1/$C$59)*LN(1+$C$59/$C$58/(RodR+ABS(Calculations!K1722-RodR))))</f>
        <v>2.2233656270573963E-2</v>
      </c>
      <c r="T1722" s="53">
        <f t="shared" si="216"/>
        <v>2.2566714740600107E-2</v>
      </c>
      <c r="U1722" s="49">
        <f t="shared" si="217"/>
        <v>71.666666666666671</v>
      </c>
      <c r="V1722" s="49">
        <f t="shared" si="218"/>
        <v>1.0101994803367265</v>
      </c>
      <c r="W1722" s="49">
        <f t="shared" si="219"/>
        <v>1.0101994803367265</v>
      </c>
    </row>
    <row r="1723" spans="11:23">
      <c r="K1723" s="51">
        <v>172.1</v>
      </c>
      <c r="L1723" s="22">
        <f t="shared" si="213"/>
        <v>2.8705070187359123</v>
      </c>
      <c r="M1723" s="22">
        <f t="shared" si="220"/>
        <v>1.6622926190091647E-2</v>
      </c>
      <c r="Q1723" s="55">
        <f t="shared" si="214"/>
        <v>7.0520330012526639E-2</v>
      </c>
      <c r="R1723" s="49">
        <f t="shared" si="215"/>
        <v>3.1736101022606089</v>
      </c>
      <c r="S1723" s="52">
        <f>IF(K1723=0,C1751,(1/$C$59)*LN(1+$C$59/$C$58/(RodR+ABS(Calculations!K1723-RodR))))</f>
        <v>2.2220855032662638E-2</v>
      </c>
      <c r="T1723" s="53">
        <f t="shared" si="216"/>
        <v>2.2553527448964251E-2</v>
      </c>
      <c r="U1723" s="49">
        <f t="shared" si="217"/>
        <v>71.708333333333329</v>
      </c>
      <c r="V1723" s="49">
        <f t="shared" si="218"/>
        <v>1.0101994803367265</v>
      </c>
      <c r="W1723" s="49">
        <f t="shared" si="219"/>
        <v>1.0101994803367265</v>
      </c>
    </row>
    <row r="1724" spans="11:23">
      <c r="K1724" s="51">
        <v>172.2</v>
      </c>
      <c r="L1724" s="22">
        <f t="shared" si="213"/>
        <v>2.8688552482429279</v>
      </c>
      <c r="M1724" s="22">
        <f t="shared" si="220"/>
        <v>1.6603745223665367E-2</v>
      </c>
      <c r="Q1724" s="55">
        <f t="shared" si="214"/>
        <v>7.0479750630727561E-2</v>
      </c>
      <c r="R1724" s="49">
        <f t="shared" si="215"/>
        <v>3.1736101022606089</v>
      </c>
      <c r="S1724" s="52">
        <f>IF(K1724=0,C1752,(1/$C$59)*LN(1+$C$59/$C$58/(RodR+ABS(Calculations!K1724-RodR))))</f>
        <v>2.2208068527549685E-2</v>
      </c>
      <c r="T1724" s="53">
        <f t="shared" si="216"/>
        <v>2.2540355560984666E-2</v>
      </c>
      <c r="U1724" s="49">
        <f t="shared" si="217"/>
        <v>71.75</v>
      </c>
      <c r="V1724" s="49">
        <f t="shared" si="218"/>
        <v>1.0101994803367265</v>
      </c>
      <c r="W1724" s="49">
        <f t="shared" si="219"/>
        <v>1.0101994803367265</v>
      </c>
    </row>
    <row r="1725" spans="11:23">
      <c r="K1725" s="51">
        <v>172.3</v>
      </c>
      <c r="L1725" s="22">
        <f t="shared" si="213"/>
        <v>2.8672053776603104</v>
      </c>
      <c r="M1725" s="22">
        <f t="shared" si="220"/>
        <v>1.6584597438090931E-2</v>
      </c>
      <c r="Q1725" s="55">
        <f t="shared" si="214"/>
        <v>7.0439217924413058E-2</v>
      </c>
      <c r="R1725" s="49">
        <f t="shared" si="215"/>
        <v>3.1736101022606089</v>
      </c>
      <c r="S1725" s="52">
        <f>IF(K1725=0,C1753,(1/$C$59)*LN(1+$C$59/$C$58/(RodR+ABS(Calculations!K1725-RodR))))</f>
        <v>2.21952967298151E-2</v>
      </c>
      <c r="T1725" s="53">
        <f t="shared" si="216"/>
        <v>2.2527199049688383E-2</v>
      </c>
      <c r="U1725" s="49">
        <f t="shared" si="217"/>
        <v>71.791666666666671</v>
      </c>
      <c r="V1725" s="49">
        <f t="shared" si="218"/>
        <v>1.0101994803367265</v>
      </c>
      <c r="W1725" s="49">
        <f t="shared" si="219"/>
        <v>1.0101994803367265</v>
      </c>
    </row>
    <row r="1726" spans="11:23">
      <c r="K1726" s="51">
        <v>172.4</v>
      </c>
      <c r="L1726" s="22">
        <f t="shared" si="213"/>
        <v>2.8655574037118514</v>
      </c>
      <c r="M1726" s="22">
        <f t="shared" si="220"/>
        <v>1.6565482756877081E-2</v>
      </c>
      <c r="Q1726" s="55">
        <f t="shared" si="214"/>
        <v>7.0398731813095847E-2</v>
      </c>
      <c r="R1726" s="49">
        <f t="shared" si="215"/>
        <v>3.1736101022606089</v>
      </c>
      <c r="S1726" s="52">
        <f>IF(K1726=0,C1754,(1/$C$59)*LN(1+$C$59/$C$58/(RodR+ABS(Calculations!K1726-RodR))))</f>
        <v>2.2182539614097462E-2</v>
      </c>
      <c r="T1726" s="53">
        <f t="shared" si="216"/>
        <v>2.2514057888164834E-2</v>
      </c>
      <c r="U1726" s="49">
        <f t="shared" si="217"/>
        <v>71.833333333333343</v>
      </c>
      <c r="V1726" s="49">
        <f t="shared" si="218"/>
        <v>1.0101994803367265</v>
      </c>
      <c r="W1726" s="49">
        <f t="shared" si="219"/>
        <v>1.0101994803367265</v>
      </c>
    </row>
    <row r="1727" spans="11:23">
      <c r="K1727" s="51">
        <v>172.5</v>
      </c>
      <c r="L1727" s="22">
        <f t="shared" si="213"/>
        <v>2.8639113231288804</v>
      </c>
      <c r="M1727" s="22">
        <f t="shared" si="220"/>
        <v>1.6546401103792796E-2</v>
      </c>
      <c r="Q1727" s="55">
        <f t="shared" si="214"/>
        <v>7.0358292216473842E-2</v>
      </c>
      <c r="R1727" s="49">
        <f t="shared" si="215"/>
        <v>3.1736101022606089</v>
      </c>
      <c r="S1727" s="52">
        <f>IF(K1727=0,C1755,(1/$C$59)*LN(1+$C$59/$C$58/(RodR+ABS(Calculations!K1727-RodR))))</f>
        <v>2.2169797155093689E-2</v>
      </c>
      <c r="T1727" s="53">
        <f t="shared" si="216"/>
        <v>2.2500932049566512E-2</v>
      </c>
      <c r="U1727" s="49">
        <f t="shared" si="217"/>
        <v>71.875</v>
      </c>
      <c r="V1727" s="49">
        <f t="shared" si="218"/>
        <v>1.0101994803367265</v>
      </c>
      <c r="W1727" s="49">
        <f t="shared" si="219"/>
        <v>1.0101994803367265</v>
      </c>
    </row>
    <row r="1728" spans="11:23">
      <c r="K1728" s="51">
        <v>172.6</v>
      </c>
      <c r="L1728" s="22">
        <f t="shared" si="213"/>
        <v>2.8622671326502584</v>
      </c>
      <c r="M1728" s="22">
        <f t="shared" si="220"/>
        <v>1.6527352402740725E-2</v>
      </c>
      <c r="Q1728" s="55">
        <f t="shared" si="214"/>
        <v>7.0317899054429964E-2</v>
      </c>
      <c r="R1728" s="49">
        <f t="shared" si="215"/>
        <v>3.1736101022606089</v>
      </c>
      <c r="S1728" s="52">
        <f>IF(K1728=0,C1756,(1/$C$59)*LN(1+$C$59/$C$58/(RodR+ABS(Calculations!K1728-RodR))))</f>
        <v>2.2157069327559016E-2</v>
      </c>
      <c r="T1728" s="53">
        <f t="shared" si="216"/>
        <v>2.2487821507108305E-2</v>
      </c>
      <c r="U1728" s="49">
        <f t="shared" si="217"/>
        <v>71.916666666666671</v>
      </c>
      <c r="V1728" s="49">
        <f t="shared" si="218"/>
        <v>1.0101994803367265</v>
      </c>
      <c r="W1728" s="49">
        <f t="shared" si="219"/>
        <v>1.0101994803367265</v>
      </c>
    </row>
    <row r="1729" spans="11:23">
      <c r="K1729" s="51">
        <v>172.7</v>
      </c>
      <c r="L1729" s="22">
        <f t="shared" si="213"/>
        <v>2.8606248290222496</v>
      </c>
      <c r="M1729" s="22">
        <f t="shared" si="220"/>
        <v>1.6508336577952587E-2</v>
      </c>
      <c r="Q1729" s="55">
        <f t="shared" si="214"/>
        <v>7.0277552247029029E-2</v>
      </c>
      <c r="R1729" s="49">
        <f t="shared" si="215"/>
        <v>3.1736101022606089</v>
      </c>
      <c r="S1729" s="52">
        <f>IF(K1729=0,C1757,(1/$C$59)*LN(1+$C$59/$C$58/(RodR+ABS(Calculations!K1729-RodR))))</f>
        <v>2.2144356106305968E-2</v>
      </c>
      <c r="T1729" s="53">
        <f t="shared" si="216"/>
        <v>2.2474726234067485E-2</v>
      </c>
      <c r="U1729" s="49">
        <f t="shared" si="217"/>
        <v>71.958333333333329</v>
      </c>
      <c r="V1729" s="49">
        <f t="shared" si="218"/>
        <v>1.0101994803367265</v>
      </c>
      <c r="W1729" s="49">
        <f t="shared" si="219"/>
        <v>1.0101994803367265</v>
      </c>
    </row>
    <row r="1730" spans="11:23">
      <c r="K1730" s="51">
        <v>172.8</v>
      </c>
      <c r="L1730" s="22">
        <f t="shared" ref="L1730:L1793" si="221">IF(K1730&lt;RodR,EPRValue,Q1730*$C$43)</f>
        <v>2.8589844089987175</v>
      </c>
      <c r="M1730" s="22">
        <f t="shared" si="220"/>
        <v>1.6489353553724495E-2</v>
      </c>
      <c r="Q1730" s="55">
        <f t="shared" si="214"/>
        <v>7.0237251714522553E-2</v>
      </c>
      <c r="R1730" s="49">
        <f t="shared" si="215"/>
        <v>3.1736101022606089</v>
      </c>
      <c r="S1730" s="52">
        <f>IF(K1730=0,C1758,(1/$C$59)*LN(1+$C$59/$C$58/(RodR+ABS(Calculations!K1730-RodR))))</f>
        <v>2.2131657466205924E-2</v>
      </c>
      <c r="T1730" s="53">
        <f t="shared" si="216"/>
        <v>2.2461646203783703E-2</v>
      </c>
      <c r="U1730" s="49">
        <f t="shared" si="217"/>
        <v>72.000000000000014</v>
      </c>
      <c r="V1730" s="49">
        <f t="shared" si="218"/>
        <v>1.0101994803367265</v>
      </c>
      <c r="W1730" s="49">
        <f t="shared" si="219"/>
        <v>1.0101994803367265</v>
      </c>
    </row>
    <row r="1731" spans="11:23">
      <c r="K1731" s="51">
        <v>172.9</v>
      </c>
      <c r="L1731" s="22">
        <f t="shared" si="221"/>
        <v>2.8573458693408296</v>
      </c>
      <c r="M1731" s="22">
        <f t="shared" si="220"/>
        <v>1.6470403254750021E-2</v>
      </c>
      <c r="Q1731" s="55">
        <f t="shared" si="214"/>
        <v>7.0196997377341475E-2</v>
      </c>
      <c r="R1731" s="49">
        <f t="shared" si="215"/>
        <v>3.1736101022606089</v>
      </c>
      <c r="S1731" s="52">
        <f>IF(K1731=0,C1759,(1/$C$59)*LN(1+$C$59/$C$58/(RodR+ABS(Calculations!K1731-RodR))))</f>
        <v>2.2118973382186782E-2</v>
      </c>
      <c r="T1731" s="53">
        <f t="shared" si="216"/>
        <v>2.2448581389658547E-2</v>
      </c>
      <c r="U1731" s="49">
        <f t="shared" si="217"/>
        <v>72.041666666666671</v>
      </c>
      <c r="V1731" s="49">
        <f t="shared" si="218"/>
        <v>1.0101994803367265</v>
      </c>
      <c r="W1731" s="49">
        <f t="shared" si="219"/>
        <v>1.0101994803367265</v>
      </c>
    </row>
    <row r="1732" spans="11:23">
      <c r="K1732" s="51">
        <v>173</v>
      </c>
      <c r="L1732" s="22">
        <f t="shared" si="221"/>
        <v>2.8557092068172909</v>
      </c>
      <c r="M1732" s="22">
        <f t="shared" si="220"/>
        <v>1.6451485605748051E-2</v>
      </c>
      <c r="Q1732" s="55">
        <f t="shared" ref="Q1732:Q1795" si="222">R1732*IF($C$56&lt;$C$55,S1732,T1732)</f>
        <v>7.0156789156101892E-2</v>
      </c>
      <c r="R1732" s="49">
        <f t="shared" ref="R1732:R1795" si="223">$C$70/$C$61*W1732</f>
        <v>3.1736101022606089</v>
      </c>
      <c r="S1732" s="52">
        <f>IF(K1732=0,C1760,(1/$C$59)*LN(1+$C$59/$C$58/(RodR+ABS(Calculations!K1732-RodR))))</f>
        <v>2.2106303829234782E-2</v>
      </c>
      <c r="T1732" s="53">
        <f t="shared" ref="T1732:T1795" si="224">IF((ABS(K1732))&lt;$C$55-$C$56,($C$53/2/PI()/$C$56*LN(($C$55-$C$56)*(ABS(K1732)+$C$56)/(ABS(K1732))/$C$55)+$C$60*LN($C$55*$C$54/($C$55-$C$56)/$C$53)),$C$60*LN((((ABS(K1732))+$C$56-$C$55)*$C$53+$C$55*$C$54)/($C$53*(ABS(K1732)))))</f>
        <v>2.2435531765155534E-2</v>
      </c>
      <c r="U1732" s="49">
        <f t="shared" ref="U1732:U1795" si="225">K1732/$C$56</f>
        <v>72.083333333333343</v>
      </c>
      <c r="V1732" s="49">
        <f t="shared" ref="V1732:V1795" si="226">IF(K1732="","",1/(1.0212-0.0178*LOG10($C$53+0.01)))</f>
        <v>1.0101994803367265</v>
      </c>
      <c r="W1732" s="49">
        <f t="shared" ref="W1732:W1795" si="227">MAX(1/(-(0.21682*LOG10(3.7*U1732)-0.293)*(EXP(-3.7*U1732)-1)+1),1)*MAX(1/(-(0.1921*LOG10(U1732+0.2)+0.072)*(EXP(-150*U1732)-1)+1),1)*V1732</f>
        <v>1.0101994803367265</v>
      </c>
    </row>
    <row r="1733" spans="11:23">
      <c r="K1733" s="51">
        <v>173.1</v>
      </c>
      <c r="L1733" s="22">
        <f t="shared" si="221"/>
        <v>2.8540744182040703</v>
      </c>
      <c r="M1733" s="22">
        <f t="shared" si="220"/>
        <v>1.6432600531842034E-2</v>
      </c>
      <c r="Q1733" s="55">
        <f t="shared" si="222"/>
        <v>7.01166269715984E-2</v>
      </c>
      <c r="R1733" s="49">
        <f t="shared" si="223"/>
        <v>3.1736101022606089</v>
      </c>
      <c r="S1733" s="52">
        <f>IF(K1733=0,C1761,(1/$C$59)*LN(1+$C$59/$C$58/(RodR+ABS(Calculations!K1733-RodR))))</f>
        <v>2.2093648782392426E-2</v>
      </c>
      <c r="T1733" s="53">
        <f t="shared" si="224"/>
        <v>2.2422497303799655E-2</v>
      </c>
      <c r="U1733" s="49">
        <f t="shared" si="225"/>
        <v>72.125</v>
      </c>
      <c r="V1733" s="49">
        <f t="shared" si="226"/>
        <v>1.0101994803367265</v>
      </c>
      <c r="W1733" s="49">
        <f t="shared" si="227"/>
        <v>1.0101994803367265</v>
      </c>
    </row>
    <row r="1734" spans="11:23">
      <c r="K1734" s="51">
        <v>173.2</v>
      </c>
      <c r="L1734" s="22">
        <f t="shared" si="221"/>
        <v>2.8524415002846788</v>
      </c>
      <c r="M1734" s="22">
        <f t="shared" si="220"/>
        <v>1.6413747958249125E-2</v>
      </c>
      <c r="Q1734" s="55">
        <f t="shared" si="222"/>
        <v>7.007651074481086E-2</v>
      </c>
      <c r="R1734" s="49">
        <f t="shared" si="223"/>
        <v>3.1736101022606089</v>
      </c>
      <c r="S1734" s="52">
        <f>IF(K1734=0,C1762,(1/$C$59)*LN(1+$C$59/$C$58/(RodR+ABS(Calculations!K1734-RodR))))</f>
        <v>2.208100821676057E-2</v>
      </c>
      <c r="T1734" s="53">
        <f t="shared" si="224"/>
        <v>2.2409477979177597E-2</v>
      </c>
      <c r="U1734" s="49">
        <f t="shared" si="225"/>
        <v>72.166666666666671</v>
      </c>
      <c r="V1734" s="49">
        <f t="shared" si="226"/>
        <v>1.0101994803367265</v>
      </c>
      <c r="W1734" s="49">
        <f t="shared" si="227"/>
        <v>1.0101994803367265</v>
      </c>
    </row>
    <row r="1735" spans="11:23">
      <c r="K1735" s="51">
        <v>173.3</v>
      </c>
      <c r="L1735" s="22">
        <f t="shared" si="221"/>
        <v>2.8508104498498601</v>
      </c>
      <c r="M1735" s="22">
        <f t="shared" si="220"/>
        <v>1.6394927810450266E-2</v>
      </c>
      <c r="Q1735" s="55">
        <f t="shared" si="222"/>
        <v>7.0036440396896799E-2</v>
      </c>
      <c r="R1735" s="49">
        <f t="shared" si="223"/>
        <v>3.1736101022606089</v>
      </c>
      <c r="S1735" s="52">
        <f>IF(K1735=0,C1763,(1/$C$59)*LN(1+$C$59/$C$58/(RodR+ABS(Calculations!K1735-RodR))))</f>
        <v>2.2068382107496072E-2</v>
      </c>
      <c r="T1735" s="53">
        <f t="shared" si="224"/>
        <v>2.2396473764937072E-2</v>
      </c>
      <c r="U1735" s="49">
        <f t="shared" si="225"/>
        <v>72.208333333333343</v>
      </c>
      <c r="V1735" s="49">
        <f t="shared" si="226"/>
        <v>1.0101994803367265</v>
      </c>
      <c r="W1735" s="49">
        <f t="shared" si="227"/>
        <v>1.0101994803367265</v>
      </c>
    </row>
    <row r="1736" spans="11:23">
      <c r="K1736" s="51">
        <v>173.4</v>
      </c>
      <c r="L1736" s="22">
        <f t="shared" si="221"/>
        <v>2.8491812636977625</v>
      </c>
      <c r="M1736" s="22">
        <f t="shared" si="220"/>
        <v>1.6376140014088936E-2</v>
      </c>
      <c r="Q1736" s="55">
        <f t="shared" si="222"/>
        <v>6.9996415849195692E-2</v>
      </c>
      <c r="R1736" s="49">
        <f t="shared" si="223"/>
        <v>3.1736101022606089</v>
      </c>
      <c r="S1736" s="52">
        <f>IF(K1736=0,C1764,(1/$C$59)*LN(1+$C$59/$C$58/(RodR+ABS(Calculations!K1736-RodR))))</f>
        <v>2.2055770429813108E-2</v>
      </c>
      <c r="T1736" s="53">
        <f t="shared" si="224"/>
        <v>2.2383484634787038E-2</v>
      </c>
      <c r="U1736" s="49">
        <f t="shared" si="225"/>
        <v>72.25</v>
      </c>
      <c r="V1736" s="49">
        <f t="shared" si="226"/>
        <v>1.0101994803367265</v>
      </c>
      <c r="W1736" s="49">
        <f t="shared" si="227"/>
        <v>1.0101994803367265</v>
      </c>
    </row>
    <row r="1737" spans="11:23">
      <c r="K1737" s="51">
        <v>173.5</v>
      </c>
      <c r="L1737" s="22">
        <f t="shared" si="221"/>
        <v>2.8475539386337707</v>
      </c>
      <c r="M1737" s="22">
        <f t="shared" si="220"/>
        <v>1.6357384495109706E-2</v>
      </c>
      <c r="Q1737" s="55">
        <f t="shared" si="222"/>
        <v>6.9956437023224766E-2</v>
      </c>
      <c r="R1737" s="49">
        <f t="shared" si="223"/>
        <v>3.1736101022606089</v>
      </c>
      <c r="S1737" s="52">
        <f>IF(K1737=0,C1765,(1/$C$59)*LN(1+$C$59/$C$58/(RodR+ABS(Calculations!K1737-RodR))))</f>
        <v>2.2043173158981872E-2</v>
      </c>
      <c r="T1737" s="53">
        <f t="shared" si="224"/>
        <v>2.2370510562498135E-2</v>
      </c>
      <c r="U1737" s="49">
        <f t="shared" si="225"/>
        <v>72.291666666666671</v>
      </c>
      <c r="V1737" s="49">
        <f t="shared" si="226"/>
        <v>1.0101994803367265</v>
      </c>
      <c r="W1737" s="49">
        <f t="shared" si="227"/>
        <v>1.0101994803367265</v>
      </c>
    </row>
    <row r="1738" spans="11:23">
      <c r="K1738" s="51">
        <v>173.6</v>
      </c>
      <c r="L1738" s="22">
        <f t="shared" si="221"/>
        <v>2.8459284714706752</v>
      </c>
      <c r="M1738" s="22">
        <f t="shared" si="220"/>
        <v>1.6338661179583269E-2</v>
      </c>
      <c r="Q1738" s="55">
        <f t="shared" si="222"/>
        <v>6.9916503840683208E-2</v>
      </c>
      <c r="R1738" s="49">
        <f t="shared" si="223"/>
        <v>3.1736101022606089</v>
      </c>
      <c r="S1738" s="52">
        <f>IF(K1738=0,C1766,(1/$C$59)*LN(1+$C$59/$C$58/(RodR+ABS(Calculations!K1738-RodR))))</f>
        <v>2.2030590270329886E-2</v>
      </c>
      <c r="T1738" s="53">
        <f t="shared" si="224"/>
        <v>2.2357551521900679E-2</v>
      </c>
      <c r="U1738" s="49">
        <f t="shared" si="225"/>
        <v>72.333333333333329</v>
      </c>
      <c r="V1738" s="49">
        <f t="shared" si="226"/>
        <v>1.0101994803367265</v>
      </c>
      <c r="W1738" s="49">
        <f t="shared" si="227"/>
        <v>1.0101994803367265</v>
      </c>
    </row>
    <row r="1739" spans="11:23">
      <c r="K1739" s="51">
        <v>173.7</v>
      </c>
      <c r="L1739" s="22">
        <f t="shared" si="221"/>
        <v>2.8443048590284685</v>
      </c>
      <c r="M1739" s="22">
        <f t="shared" si="220"/>
        <v>1.6319969993781047E-2</v>
      </c>
      <c r="Q1739" s="55">
        <f t="shared" si="222"/>
        <v>6.9876616223447111E-2</v>
      </c>
      <c r="R1739" s="49">
        <f t="shared" si="223"/>
        <v>3.1736101022606089</v>
      </c>
      <c r="S1739" s="52">
        <f>IF(K1739=0,C1767,(1/$C$59)*LN(1+$C$59/$C$58/(RodR+ABS(Calculations!K1739-RodR))))</f>
        <v>2.2018021739240425E-2</v>
      </c>
      <c r="T1739" s="53">
        <f t="shared" si="224"/>
        <v>2.2344607486886207E-2</v>
      </c>
      <c r="U1739" s="49">
        <f t="shared" si="225"/>
        <v>72.375</v>
      </c>
      <c r="V1739" s="49">
        <f t="shared" si="226"/>
        <v>1.0101994803367265</v>
      </c>
      <c r="W1739" s="49">
        <f t="shared" si="227"/>
        <v>1.0101994803367265</v>
      </c>
    </row>
    <row r="1740" spans="11:23">
      <c r="K1740" s="51">
        <v>173.8</v>
      </c>
      <c r="L1740" s="22">
        <f t="shared" si="221"/>
        <v>2.8426830981344162</v>
      </c>
      <c r="M1740" s="22">
        <f t="shared" si="220"/>
        <v>1.630131086430131E-2</v>
      </c>
      <c r="Q1740" s="55">
        <f t="shared" si="222"/>
        <v>6.983677409357128E-2</v>
      </c>
      <c r="R1740" s="49">
        <f t="shared" si="223"/>
        <v>3.1736101022606089</v>
      </c>
      <c r="S1740" s="52">
        <f>IF(K1740=0,C1768,(1/$C$59)*LN(1+$C$59/$C$58/(RodR+ABS(Calculations!K1740-RodR))))</f>
        <v>2.2005467541153064E-2</v>
      </c>
      <c r="T1740" s="53">
        <f t="shared" si="224"/>
        <v>2.233167843140639E-2</v>
      </c>
      <c r="U1740" s="49">
        <f t="shared" si="225"/>
        <v>72.416666666666671</v>
      </c>
      <c r="V1740" s="49">
        <f t="shared" si="226"/>
        <v>1.0101994803367265</v>
      </c>
      <c r="W1740" s="49">
        <f t="shared" si="227"/>
        <v>1.0101994803367265</v>
      </c>
    </row>
    <row r="1741" spans="11:23">
      <c r="K1741" s="51">
        <v>173.9</v>
      </c>
      <c r="L1741" s="22">
        <f t="shared" si="221"/>
        <v>2.841063185622954</v>
      </c>
      <c r="M1741" s="22">
        <f t="shared" ref="M1741:M1804" si="228">L1731-L1741</f>
        <v>1.6282683717875557E-2</v>
      </c>
      <c r="Q1741" s="55">
        <f t="shared" si="222"/>
        <v>6.9796977373286634E-2</v>
      </c>
      <c r="R1741" s="49">
        <f t="shared" si="223"/>
        <v>3.1736101022606089</v>
      </c>
      <c r="S1741" s="52">
        <f>IF(K1741=0,C1769,(1/$C$59)*LN(1+$C$59/$C$58/(RodR+ABS(Calculations!K1741-RodR))))</f>
        <v>2.1992927651562875E-2</v>
      </c>
      <c r="T1741" s="53">
        <f t="shared" si="224"/>
        <v>2.231876432947321E-2</v>
      </c>
      <c r="U1741" s="49">
        <f t="shared" si="225"/>
        <v>72.458333333333343</v>
      </c>
      <c r="V1741" s="49">
        <f t="shared" si="226"/>
        <v>1.0101994803367265</v>
      </c>
      <c r="W1741" s="49">
        <f t="shared" si="227"/>
        <v>1.0101994803367265</v>
      </c>
    </row>
    <row r="1742" spans="11:23">
      <c r="K1742" s="51">
        <v>174</v>
      </c>
      <c r="L1742" s="22">
        <f t="shared" si="221"/>
        <v>2.8394451183358909</v>
      </c>
      <c r="M1742" s="22">
        <f t="shared" si="228"/>
        <v>1.6264088481400041E-2</v>
      </c>
      <c r="Q1742" s="55">
        <f t="shared" si="222"/>
        <v>6.9757225985005264E-2</v>
      </c>
      <c r="R1742" s="49">
        <f t="shared" si="223"/>
        <v>3.1736101022606089</v>
      </c>
      <c r="S1742" s="52">
        <f>IF(K1742=0,C1770,(1/$C$59)*LN(1+$C$59/$C$58/(RodR+ABS(Calculations!K1742-RodR))))</f>
        <v>2.1980402046022026E-2</v>
      </c>
      <c r="T1742" s="53">
        <f t="shared" si="224"/>
        <v>2.2305865155159203E-2</v>
      </c>
      <c r="U1742" s="49">
        <f t="shared" si="225"/>
        <v>72.5</v>
      </c>
      <c r="V1742" s="49">
        <f t="shared" si="226"/>
        <v>1.0101994803367265</v>
      </c>
      <c r="W1742" s="49">
        <f t="shared" si="227"/>
        <v>1.0101994803367265</v>
      </c>
    </row>
    <row r="1743" spans="11:23">
      <c r="K1743" s="51">
        <v>174.1</v>
      </c>
      <c r="L1743" s="22">
        <f t="shared" si="221"/>
        <v>2.837828893122003</v>
      </c>
      <c r="M1743" s="22">
        <f t="shared" si="228"/>
        <v>1.6245525082067225E-2</v>
      </c>
      <c r="Q1743" s="55">
        <f t="shared" si="222"/>
        <v>6.9717519851310417E-2</v>
      </c>
      <c r="R1743" s="49">
        <f t="shared" si="223"/>
        <v>3.1736101022606089</v>
      </c>
      <c r="S1743" s="52">
        <f>IF(K1743=0,C1771,(1/$C$59)*LN(1+$C$59/$C$58/(RodR+ABS(Calculations!K1743-RodR))))</f>
        <v>2.1967890700136609E-2</v>
      </c>
      <c r="T1743" s="53">
        <f t="shared" si="224"/>
        <v>2.2292980882596344E-2</v>
      </c>
      <c r="U1743" s="49">
        <f t="shared" si="225"/>
        <v>72.541666666666671</v>
      </c>
      <c r="V1743" s="49">
        <f t="shared" si="226"/>
        <v>1.0101994803367265</v>
      </c>
      <c r="W1743" s="49">
        <f t="shared" si="227"/>
        <v>1.0101994803367265</v>
      </c>
    </row>
    <row r="1744" spans="11:23">
      <c r="K1744" s="51">
        <v>174.2</v>
      </c>
      <c r="L1744" s="22">
        <f t="shared" si="221"/>
        <v>2.8362145068374822</v>
      </c>
      <c r="M1744" s="22">
        <f t="shared" si="228"/>
        <v>1.622699344719658E-2</v>
      </c>
      <c r="Q1744" s="55">
        <f t="shared" si="222"/>
        <v>6.9677858894967498E-2</v>
      </c>
      <c r="R1744" s="49">
        <f t="shared" si="223"/>
        <v>3.1736101022606089</v>
      </c>
      <c r="S1744" s="52">
        <f>IF(K1744=0,C1772,(1/$C$59)*LN(1+$C$59/$C$58/(RodR+ABS(Calculations!K1744-RodR))))</f>
        <v>2.1955393589570105E-2</v>
      </c>
      <c r="T1744" s="53">
        <f t="shared" si="224"/>
        <v>2.2280111485976025E-2</v>
      </c>
      <c r="U1744" s="49">
        <f t="shared" si="225"/>
        <v>72.583333333333329</v>
      </c>
      <c r="V1744" s="49">
        <f t="shared" si="226"/>
        <v>1.0101994803367265</v>
      </c>
      <c r="W1744" s="49">
        <f t="shared" si="227"/>
        <v>1.0101994803367265</v>
      </c>
    </row>
    <row r="1745" spans="11:23">
      <c r="K1745" s="51">
        <v>174.3</v>
      </c>
      <c r="L1745" s="22">
        <f t="shared" si="221"/>
        <v>2.8346019563454474</v>
      </c>
      <c r="M1745" s="22">
        <f t="shared" si="228"/>
        <v>1.6208493504412669E-2</v>
      </c>
      <c r="Q1745" s="55">
        <f t="shared" si="222"/>
        <v>6.963824303891214E-2</v>
      </c>
      <c r="R1745" s="49">
        <f t="shared" si="223"/>
        <v>3.1736101022606089</v>
      </c>
      <c r="S1745" s="52">
        <f>IF(K1745=0,C1773,(1/$C$59)*LN(1+$C$59/$C$58/(RodR+ABS(Calculations!K1745-RodR))))</f>
        <v>2.194291069003965E-2</v>
      </c>
      <c r="T1745" s="53">
        <f t="shared" si="224"/>
        <v>2.2267256939550194E-2</v>
      </c>
      <c r="U1745" s="49">
        <f t="shared" si="225"/>
        <v>72.625000000000014</v>
      </c>
      <c r="V1745" s="49">
        <f t="shared" si="226"/>
        <v>1.0101994803367265</v>
      </c>
      <c r="W1745" s="49">
        <f t="shared" si="227"/>
        <v>1.0101994803367265</v>
      </c>
    </row>
    <row r="1746" spans="11:23">
      <c r="K1746" s="51">
        <v>174.4</v>
      </c>
      <c r="L1746" s="22">
        <f t="shared" si="221"/>
        <v>2.8329912385162999</v>
      </c>
      <c r="M1746" s="22">
        <f t="shared" si="228"/>
        <v>1.6190025181462619E-2</v>
      </c>
      <c r="Q1746" s="55">
        <f t="shared" si="222"/>
        <v>6.959867220625883E-2</v>
      </c>
      <c r="R1746" s="49">
        <f t="shared" si="223"/>
        <v>3.1736101022606089</v>
      </c>
      <c r="S1746" s="52">
        <f>IF(K1746=0,C1774,(1/$C$59)*LN(1+$C$59/$C$58/(RodR+ABS(Calculations!K1746-RodR))))</f>
        <v>2.1930441977318724E-2</v>
      </c>
      <c r="T1746" s="53">
        <f t="shared" si="224"/>
        <v>2.225441721762908E-2</v>
      </c>
      <c r="U1746" s="49">
        <f t="shared" si="225"/>
        <v>72.666666666666671</v>
      </c>
      <c r="V1746" s="49">
        <f t="shared" si="226"/>
        <v>1.0101994803367265</v>
      </c>
      <c r="W1746" s="49">
        <f t="shared" si="227"/>
        <v>1.0101994803367265</v>
      </c>
    </row>
    <row r="1747" spans="11:23">
      <c r="K1747" s="51">
        <v>174.5</v>
      </c>
      <c r="L1747" s="22">
        <f t="shared" si="221"/>
        <v>2.8313823502274742</v>
      </c>
      <c r="M1747" s="22">
        <f t="shared" si="228"/>
        <v>1.6171588406296511E-2</v>
      </c>
      <c r="Q1747" s="55">
        <f t="shared" si="222"/>
        <v>6.9559146320294876E-2</v>
      </c>
      <c r="R1747" s="49">
        <f t="shared" si="223"/>
        <v>3.1736101022606089</v>
      </c>
      <c r="S1747" s="52">
        <f>IF(K1747=0,C1775,(1/$C$59)*LN(1+$C$59/$C$58/(RodR+ABS(Calculations!K1747-RodR))))</f>
        <v>2.1917987427235275E-2</v>
      </c>
      <c r="T1747" s="53">
        <f t="shared" si="224"/>
        <v>2.2241592294583466E-2</v>
      </c>
      <c r="U1747" s="49">
        <f t="shared" si="225"/>
        <v>72.708333333333343</v>
      </c>
      <c r="V1747" s="49">
        <f t="shared" si="226"/>
        <v>1.0101994803367265</v>
      </c>
      <c r="W1747" s="49">
        <f t="shared" si="227"/>
        <v>1.0101994803367265</v>
      </c>
    </row>
    <row r="1748" spans="11:23">
      <c r="K1748" s="51">
        <v>174.6</v>
      </c>
      <c r="L1748" s="22">
        <f t="shared" si="221"/>
        <v>2.8297752883635154</v>
      </c>
      <c r="M1748" s="22">
        <f t="shared" si="228"/>
        <v>1.6153183107159741E-2</v>
      </c>
      <c r="Q1748" s="55">
        <f t="shared" si="222"/>
        <v>6.9519665304482267E-2</v>
      </c>
      <c r="R1748" s="49">
        <f t="shared" si="223"/>
        <v>3.1736101022606089</v>
      </c>
      <c r="S1748" s="52">
        <f>IF(K1748=0,C1776,(1/$C$59)*LN(1+$C$59/$C$58/(RodR+ABS(Calculations!K1748-RodR))))</f>
        <v>2.1905547015672277E-2</v>
      </c>
      <c r="T1748" s="53">
        <f t="shared" si="224"/>
        <v>2.2228782144841294E-2</v>
      </c>
      <c r="U1748" s="49">
        <f t="shared" si="225"/>
        <v>72.75</v>
      </c>
      <c r="V1748" s="49">
        <f t="shared" si="226"/>
        <v>1.0101994803367265</v>
      </c>
      <c r="W1748" s="49">
        <f t="shared" si="227"/>
        <v>1.0101994803367265</v>
      </c>
    </row>
    <row r="1749" spans="11:23">
      <c r="K1749" s="51">
        <v>174.7</v>
      </c>
      <c r="L1749" s="22">
        <f t="shared" si="221"/>
        <v>2.8281700498160753</v>
      </c>
      <c r="M1749" s="22">
        <f t="shared" si="228"/>
        <v>1.6134809212393186E-2</v>
      </c>
      <c r="Q1749" s="55">
        <f t="shared" si="222"/>
        <v>6.9480229082457573E-2</v>
      </c>
      <c r="R1749" s="49">
        <f t="shared" si="223"/>
        <v>3.1736101022606089</v>
      </c>
      <c r="S1749" s="52">
        <f>IF(K1749=0,C1777,(1/$C$59)*LN(1+$C$59/$C$58/(RodR+ABS(Calculations!K1749-RodR))))</f>
        <v>2.1893120718567725E-2</v>
      </c>
      <c r="T1749" s="53">
        <f t="shared" si="224"/>
        <v>2.2215986742890832E-2</v>
      </c>
      <c r="U1749" s="49">
        <f t="shared" si="225"/>
        <v>72.791666666666671</v>
      </c>
      <c r="V1749" s="49">
        <f t="shared" si="226"/>
        <v>1.0101994803367265</v>
      </c>
      <c r="W1749" s="49">
        <f t="shared" si="227"/>
        <v>1.0101994803367265</v>
      </c>
    </row>
    <row r="1750" spans="11:23">
      <c r="K1750" s="51">
        <v>174.8</v>
      </c>
      <c r="L1750" s="22">
        <f t="shared" si="221"/>
        <v>2.8265666314837756</v>
      </c>
      <c r="M1750" s="22">
        <f t="shared" si="228"/>
        <v>1.6116466650640593E-2</v>
      </c>
      <c r="Q1750" s="55">
        <f t="shared" si="222"/>
        <v>6.9440837578028616E-2</v>
      </c>
      <c r="R1750" s="49">
        <f t="shared" si="223"/>
        <v>3.1736101022606089</v>
      </c>
      <c r="S1750" s="52">
        <f>IF(K1750=0,C1778,(1/$C$59)*LN(1+$C$59/$C$58/(RodR+ABS(Calculations!K1750-RodR))))</f>
        <v>2.1880708511913576E-2</v>
      </c>
      <c r="T1750" s="53">
        <f t="shared" si="224"/>
        <v>2.2203206063279062E-2</v>
      </c>
      <c r="U1750" s="49">
        <f t="shared" si="225"/>
        <v>72.833333333333343</v>
      </c>
      <c r="V1750" s="49">
        <f t="shared" si="226"/>
        <v>1.0101994803367265</v>
      </c>
      <c r="W1750" s="49">
        <f t="shared" si="227"/>
        <v>1.0101994803367265</v>
      </c>
    </row>
    <row r="1751" spans="11:23">
      <c r="K1751" s="51">
        <v>174.9</v>
      </c>
      <c r="L1751" s="22">
        <f t="shared" si="221"/>
        <v>2.8249650302723515</v>
      </c>
      <c r="M1751" s="22">
        <f t="shared" si="228"/>
        <v>1.609815535060255E-2</v>
      </c>
      <c r="Q1751" s="55">
        <f t="shared" si="222"/>
        <v>6.9401490715177941E-2</v>
      </c>
      <c r="R1751" s="49">
        <f t="shared" si="223"/>
        <v>3.1736101022606089</v>
      </c>
      <c r="S1751" s="52">
        <f>IF(K1751=0,C1779,(1/$C$59)*LN(1+$C$59/$C$58/(RodR+ABS(Calculations!K1751-RodR))))</f>
        <v>2.1868310371756836E-2</v>
      </c>
      <c r="T1751" s="53">
        <f t="shared" si="224"/>
        <v>2.2190440080610819E-2</v>
      </c>
      <c r="U1751" s="49">
        <f t="shared" si="225"/>
        <v>72.875</v>
      </c>
      <c r="V1751" s="49">
        <f t="shared" si="226"/>
        <v>1.0101994803367265</v>
      </c>
      <c r="W1751" s="49">
        <f t="shared" si="227"/>
        <v>1.0101994803367265</v>
      </c>
    </row>
    <row r="1752" spans="11:23">
      <c r="K1752" s="51">
        <v>175</v>
      </c>
      <c r="L1752" s="22">
        <f t="shared" si="221"/>
        <v>2.8233652430944738</v>
      </c>
      <c r="M1752" s="22">
        <f t="shared" si="228"/>
        <v>1.6079875241417074E-2</v>
      </c>
      <c r="Q1752" s="55">
        <f t="shared" si="222"/>
        <v>6.9362188418058524E-2</v>
      </c>
      <c r="R1752" s="49">
        <f t="shared" si="223"/>
        <v>3.1736101022606089</v>
      </c>
      <c r="S1752" s="52">
        <f>IF(K1752=0,C1780,(1/$C$59)*LN(1+$C$59/$C$58/(RodR+ABS(Calculations!K1752-RodR))))</f>
        <v>2.1855926274198214E-2</v>
      </c>
      <c r="T1752" s="53">
        <f t="shared" si="224"/>
        <v>2.2177688769549665E-2</v>
      </c>
      <c r="U1752" s="49">
        <f t="shared" si="225"/>
        <v>72.916666666666671</v>
      </c>
      <c r="V1752" s="49">
        <f t="shared" si="226"/>
        <v>1.0101994803367265</v>
      </c>
      <c r="W1752" s="49">
        <f t="shared" si="227"/>
        <v>1.0101994803367265</v>
      </c>
    </row>
    <row r="1753" spans="11:23">
      <c r="K1753" s="51">
        <v>175.1</v>
      </c>
      <c r="L1753" s="22">
        <f t="shared" si="221"/>
        <v>2.8217672668698914</v>
      </c>
      <c r="M1753" s="22">
        <f t="shared" si="228"/>
        <v>1.6061626252111605E-2</v>
      </c>
      <c r="Q1753" s="55">
        <f t="shared" si="222"/>
        <v>6.9322930610997188E-2</v>
      </c>
      <c r="R1753" s="49">
        <f t="shared" si="223"/>
        <v>3.1736101022606089</v>
      </c>
      <c r="S1753" s="52">
        <f>IF(K1753=0,C1781,(1/$C$59)*LN(1+$C$59/$C$58/(RodR+ABS(Calculations!K1753-RodR))))</f>
        <v>2.1843556195393205E-2</v>
      </c>
      <c r="T1753" s="53">
        <f t="shared" si="224"/>
        <v>2.2164952104817205E-2</v>
      </c>
      <c r="U1753" s="49">
        <f t="shared" si="225"/>
        <v>72.958333333333329</v>
      </c>
      <c r="V1753" s="49">
        <f t="shared" si="226"/>
        <v>1.0101994803367265</v>
      </c>
      <c r="W1753" s="49">
        <f t="shared" si="227"/>
        <v>1.0101994803367265</v>
      </c>
    </row>
    <row r="1754" spans="11:23">
      <c r="K1754" s="51">
        <v>175.2</v>
      </c>
      <c r="L1754" s="22">
        <f t="shared" si="221"/>
        <v>2.8201710985252255</v>
      </c>
      <c r="M1754" s="22">
        <f t="shared" si="228"/>
        <v>1.6043408312256702E-2</v>
      </c>
      <c r="Q1754" s="55">
        <f t="shared" si="222"/>
        <v>6.9283717218489638E-2</v>
      </c>
      <c r="R1754" s="49">
        <f t="shared" si="223"/>
        <v>3.1736101022606089</v>
      </c>
      <c r="S1754" s="52">
        <f>IF(K1754=0,C1782,(1/$C$59)*LN(1+$C$59/$C$58/(RodR+ABS(Calculations!K1754-RodR))))</f>
        <v>2.1831200111550514E-2</v>
      </c>
      <c r="T1754" s="53">
        <f t="shared" si="224"/>
        <v>2.2152230061193563E-2</v>
      </c>
      <c r="U1754" s="49">
        <f t="shared" si="225"/>
        <v>73</v>
      </c>
      <c r="V1754" s="49">
        <f t="shared" si="226"/>
        <v>1.0101994803367265</v>
      </c>
      <c r="W1754" s="49">
        <f t="shared" si="227"/>
        <v>1.0101994803367265</v>
      </c>
    </row>
    <row r="1755" spans="11:23">
      <c r="K1755" s="51">
        <v>175.3</v>
      </c>
      <c r="L1755" s="22">
        <f t="shared" si="221"/>
        <v>2.8185767349941413</v>
      </c>
      <c r="M1755" s="22">
        <f t="shared" si="228"/>
        <v>1.6025221351306129E-2</v>
      </c>
      <c r="Q1755" s="55">
        <f t="shared" si="222"/>
        <v>6.9244548165204575E-2</v>
      </c>
      <c r="R1755" s="49">
        <f t="shared" si="223"/>
        <v>3.1736101022606089</v>
      </c>
      <c r="S1755" s="52">
        <f>IF(K1755=0,C1783,(1/$C$59)*LN(1+$C$59/$C$58/(RodR+ABS(Calculations!K1755-RodR))))</f>
        <v>2.181885799893335E-2</v>
      </c>
      <c r="T1755" s="53">
        <f t="shared" si="224"/>
        <v>2.2139522613516215E-2</v>
      </c>
      <c r="U1755" s="49">
        <f t="shared" si="225"/>
        <v>73.041666666666671</v>
      </c>
      <c r="V1755" s="49">
        <f t="shared" si="226"/>
        <v>1.0101994803367265</v>
      </c>
      <c r="W1755" s="49">
        <f t="shared" si="227"/>
        <v>1.0101994803367265</v>
      </c>
    </row>
    <row r="1756" spans="11:23">
      <c r="K1756" s="51">
        <v>175.4</v>
      </c>
      <c r="L1756" s="22">
        <f t="shared" si="221"/>
        <v>2.8169841732171097</v>
      </c>
      <c r="M1756" s="22">
        <f t="shared" si="228"/>
        <v>1.600706529919016E-2</v>
      </c>
      <c r="Q1756" s="55">
        <f t="shared" si="222"/>
        <v>6.9205423375977945E-2</v>
      </c>
      <c r="R1756" s="49">
        <f t="shared" si="223"/>
        <v>3.1736101022606089</v>
      </c>
      <c r="S1756" s="52">
        <f>IF(K1756=0,C1784,(1/$C$59)*LN(1+$C$59/$C$58/(RodR+ABS(Calculations!K1756-RodR))))</f>
        <v>2.1806529833857634E-2</v>
      </c>
      <c r="T1756" s="53">
        <f t="shared" si="224"/>
        <v>2.212682973668027E-2</v>
      </c>
      <c r="U1756" s="49">
        <f t="shared" si="225"/>
        <v>73.083333333333343</v>
      </c>
      <c r="V1756" s="49">
        <f t="shared" si="226"/>
        <v>1.0101994803367265</v>
      </c>
      <c r="W1756" s="49">
        <f t="shared" si="227"/>
        <v>1.0101994803367265</v>
      </c>
    </row>
    <row r="1757" spans="11:23">
      <c r="K1757" s="51">
        <v>175.5</v>
      </c>
      <c r="L1757" s="22">
        <f t="shared" si="221"/>
        <v>2.8153934101416809</v>
      </c>
      <c r="M1757" s="22">
        <f t="shared" si="228"/>
        <v>1.5988940085793324E-2</v>
      </c>
      <c r="Q1757" s="55">
        <f t="shared" si="222"/>
        <v>6.9166342775819595E-2</v>
      </c>
      <c r="R1757" s="49">
        <f t="shared" si="223"/>
        <v>3.1736101022606089</v>
      </c>
      <c r="S1757" s="52">
        <f>IF(K1757=0,C1785,(1/$C$59)*LN(1+$C$59/$C$58/(RodR+ABS(Calculations!K1757-RodR))))</f>
        <v>2.1794215592694073E-2</v>
      </c>
      <c r="T1757" s="53">
        <f t="shared" si="224"/>
        <v>2.2114151405638844E-2</v>
      </c>
      <c r="U1757" s="49">
        <f t="shared" si="225"/>
        <v>73.125</v>
      </c>
      <c r="V1757" s="49">
        <f t="shared" si="226"/>
        <v>1.0101994803367265</v>
      </c>
      <c r="W1757" s="49">
        <f t="shared" si="227"/>
        <v>1.0101994803367265</v>
      </c>
    </row>
    <row r="1758" spans="11:23">
      <c r="K1758" s="51">
        <v>175.6</v>
      </c>
      <c r="L1758" s="22">
        <f t="shared" si="221"/>
        <v>2.8138044427221454</v>
      </c>
      <c r="M1758" s="22">
        <f t="shared" si="228"/>
        <v>1.5970845641370079E-2</v>
      </c>
      <c r="Q1758" s="55">
        <f t="shared" si="222"/>
        <v>6.9127306289904933E-2</v>
      </c>
      <c r="R1758" s="49">
        <f t="shared" si="223"/>
        <v>3.1736101022606089</v>
      </c>
      <c r="S1758" s="52">
        <f>IF(K1758=0,C1786,(1/$C$59)*LN(1+$C$59/$C$58/(RodR+ABS(Calculations!K1758-RodR))))</f>
        <v>2.1781915251865545E-2</v>
      </c>
      <c r="T1758" s="53">
        <f t="shared" si="224"/>
        <v>2.2101487595402217E-2</v>
      </c>
      <c r="U1758" s="49">
        <f t="shared" si="225"/>
        <v>73.166666666666671</v>
      </c>
      <c r="V1758" s="49">
        <f t="shared" si="226"/>
        <v>1.0101994803367265</v>
      </c>
      <c r="W1758" s="49">
        <f t="shared" si="227"/>
        <v>1.0101994803367265</v>
      </c>
    </row>
    <row r="1759" spans="11:23">
      <c r="K1759" s="51">
        <v>175.7</v>
      </c>
      <c r="L1759" s="22">
        <f t="shared" si="221"/>
        <v>2.8122172679197344</v>
      </c>
      <c r="M1759" s="22">
        <f t="shared" si="228"/>
        <v>1.5952781896340973E-2</v>
      </c>
      <c r="Q1759" s="55">
        <f t="shared" si="222"/>
        <v>6.908831384357994E-2</v>
      </c>
      <c r="R1759" s="49">
        <f t="shared" si="223"/>
        <v>3.1736101022606089</v>
      </c>
      <c r="S1759" s="52">
        <f>IF(K1759=0,C1787,(1/$C$59)*LN(1+$C$59/$C$58/(RodR+ABS(Calculations!K1759-RodR))))</f>
        <v>2.1769628787848678E-2</v>
      </c>
      <c r="T1759" s="53">
        <f t="shared" si="224"/>
        <v>2.2088838281037589E-2</v>
      </c>
      <c r="U1759" s="49">
        <f t="shared" si="225"/>
        <v>73.208333333333329</v>
      </c>
      <c r="V1759" s="49">
        <f t="shared" si="226"/>
        <v>1.0101994803367265</v>
      </c>
      <c r="W1759" s="49">
        <f t="shared" si="227"/>
        <v>1.0101994803367265</v>
      </c>
    </row>
    <row r="1760" spans="11:23">
      <c r="K1760" s="51">
        <v>175.8</v>
      </c>
      <c r="L1760" s="22">
        <f t="shared" si="221"/>
        <v>2.8106318827025611</v>
      </c>
      <c r="M1760" s="22">
        <f t="shared" si="228"/>
        <v>1.5934748781214481E-2</v>
      </c>
      <c r="Q1760" s="55">
        <f t="shared" si="222"/>
        <v>6.9049365362359616E-2</v>
      </c>
      <c r="R1760" s="49">
        <f t="shared" si="223"/>
        <v>3.1736101022606089</v>
      </c>
      <c r="S1760" s="52">
        <f>IF(K1760=0,C1788,(1/$C$59)*LN(1+$C$59/$C$58/(RodR+ABS(Calculations!K1760-RodR))))</f>
        <v>2.1757356177173351E-2</v>
      </c>
      <c r="T1760" s="53">
        <f t="shared" si="224"/>
        <v>2.2076203437669951E-2</v>
      </c>
      <c r="U1760" s="49">
        <f t="shared" si="225"/>
        <v>73.250000000000014</v>
      </c>
      <c r="V1760" s="49">
        <f t="shared" si="226"/>
        <v>1.0101994803367265</v>
      </c>
      <c r="W1760" s="49">
        <f t="shared" si="227"/>
        <v>1.0101994803367265</v>
      </c>
    </row>
    <row r="1761" spans="11:23">
      <c r="K1761" s="51">
        <v>175.9</v>
      </c>
      <c r="L1761" s="22">
        <f t="shared" si="221"/>
        <v>2.8090482840454749</v>
      </c>
      <c r="M1761" s="22">
        <f t="shared" si="228"/>
        <v>1.5916746226876555E-2</v>
      </c>
      <c r="Q1761" s="55">
        <f t="shared" si="222"/>
        <v>6.9010460771924478E-2</v>
      </c>
      <c r="R1761" s="49">
        <f t="shared" si="223"/>
        <v>3.1736101022606089</v>
      </c>
      <c r="S1761" s="52">
        <f>IF(K1761=0,C1789,(1/$C$59)*LN(1+$C$59/$C$58/(RodR+ABS(Calculations!K1761-RodR))))</f>
        <v>2.1745097396421609E-2</v>
      </c>
      <c r="T1761" s="53">
        <f t="shared" si="224"/>
        <v>2.2063583040479888E-2</v>
      </c>
      <c r="U1761" s="49">
        <f t="shared" si="225"/>
        <v>73.291666666666671</v>
      </c>
      <c r="V1761" s="49">
        <f t="shared" si="226"/>
        <v>1.0101994803367265</v>
      </c>
      <c r="W1761" s="49">
        <f t="shared" si="227"/>
        <v>1.0101994803367265</v>
      </c>
    </row>
    <row r="1762" spans="11:23">
      <c r="K1762" s="51">
        <v>176</v>
      </c>
      <c r="L1762" s="22">
        <f t="shared" si="221"/>
        <v>2.8074664689302753</v>
      </c>
      <c r="M1762" s="22">
        <f t="shared" si="228"/>
        <v>1.5898774164198493E-2</v>
      </c>
      <c r="Q1762" s="55">
        <f t="shared" si="222"/>
        <v>6.8971599998125771E-2</v>
      </c>
      <c r="R1762" s="49">
        <f t="shared" si="223"/>
        <v>3.1736101022606089</v>
      </c>
      <c r="S1762" s="52">
        <f>IF(K1762=0,C1790,(1/$C$59)*LN(1+$C$59/$C$58/(RodR+ABS(Calculations!K1762-RodR))))</f>
        <v>2.1732852422229276E-2</v>
      </c>
      <c r="T1762" s="53">
        <f t="shared" si="224"/>
        <v>2.2050977064706438E-2</v>
      </c>
      <c r="U1762" s="49">
        <f t="shared" si="225"/>
        <v>73.333333333333343</v>
      </c>
      <c r="V1762" s="49">
        <f t="shared" si="226"/>
        <v>1.0101994803367265</v>
      </c>
      <c r="W1762" s="49">
        <f t="shared" si="227"/>
        <v>1.0101994803367265</v>
      </c>
    </row>
    <row r="1763" spans="11:23">
      <c r="K1763" s="51">
        <v>176.1</v>
      </c>
      <c r="L1763" s="22">
        <f t="shared" si="221"/>
        <v>2.8058864343454335</v>
      </c>
      <c r="M1763" s="22">
        <f t="shared" si="228"/>
        <v>1.5880832524457933E-2</v>
      </c>
      <c r="Q1763" s="55">
        <f t="shared" si="222"/>
        <v>6.8932782966978676E-2</v>
      </c>
      <c r="R1763" s="49">
        <f t="shared" si="223"/>
        <v>3.1736101022606089</v>
      </c>
      <c r="S1763" s="52">
        <f>IF(K1763=0,C1791,(1/$C$59)*LN(1+$C$59/$C$58/(RodR+ABS(Calculations!K1763-RodR))))</f>
        <v>2.1720621231283845E-2</v>
      </c>
      <c r="T1763" s="53">
        <f t="shared" si="224"/>
        <v>2.2038385485643987E-2</v>
      </c>
      <c r="U1763" s="49">
        <f t="shared" si="225"/>
        <v>73.375</v>
      </c>
      <c r="V1763" s="49">
        <f t="shared" si="226"/>
        <v>1.0101994803367265</v>
      </c>
      <c r="W1763" s="49">
        <f t="shared" si="227"/>
        <v>1.0101994803367265</v>
      </c>
    </row>
    <row r="1764" spans="11:23">
      <c r="K1764" s="51">
        <v>176.2</v>
      </c>
      <c r="L1764" s="22">
        <f t="shared" si="221"/>
        <v>2.8043081772862686</v>
      </c>
      <c r="M1764" s="22">
        <f t="shared" si="228"/>
        <v>1.586292123895694E-2</v>
      </c>
      <c r="Q1764" s="55">
        <f t="shared" si="222"/>
        <v>6.8894009604666559E-2</v>
      </c>
      <c r="R1764" s="49">
        <f t="shared" si="223"/>
        <v>3.1736101022606089</v>
      </c>
      <c r="S1764" s="52">
        <f>IF(K1764=0,C1792,(1/$C$59)*LN(1+$C$59/$C$58/(RodR+ABS(Calculations!K1764-RodR))))</f>
        <v>2.17084038003258E-2</v>
      </c>
      <c r="T1764" s="53">
        <f t="shared" si="224"/>
        <v>2.202580827864338E-2</v>
      </c>
      <c r="U1764" s="49">
        <f t="shared" si="225"/>
        <v>73.416666666666671</v>
      </c>
      <c r="V1764" s="49">
        <f t="shared" si="226"/>
        <v>1.0101994803367265</v>
      </c>
      <c r="W1764" s="49">
        <f t="shared" si="227"/>
        <v>1.0101994803367265</v>
      </c>
    </row>
    <row r="1765" spans="11:23">
      <c r="K1765" s="51">
        <v>176.3</v>
      </c>
      <c r="L1765" s="22">
        <f t="shared" si="221"/>
        <v>2.8027316947548067</v>
      </c>
      <c r="M1765" s="22">
        <f t="shared" si="228"/>
        <v>1.584504023933464E-2</v>
      </c>
      <c r="Q1765" s="55">
        <f t="shared" si="222"/>
        <v>6.88552798375376E-2</v>
      </c>
      <c r="R1765" s="49">
        <f t="shared" si="223"/>
        <v>3.1736101022606089</v>
      </c>
      <c r="S1765" s="52">
        <f>IF(K1765=0,C1793,(1/$C$59)*LN(1+$C$59/$C$58/(RodR+ABS(Calculations!K1765-RodR))))</f>
        <v>2.1696200106147562E-2</v>
      </c>
      <c r="T1765" s="53">
        <f t="shared" si="224"/>
        <v>2.2013245419112138E-2</v>
      </c>
      <c r="U1765" s="49">
        <f t="shared" si="225"/>
        <v>73.458333333333343</v>
      </c>
      <c r="V1765" s="49">
        <f t="shared" si="226"/>
        <v>1.0101994803367265</v>
      </c>
      <c r="W1765" s="49">
        <f t="shared" si="227"/>
        <v>1.0101994803367265</v>
      </c>
    </row>
    <row r="1766" spans="11:23">
      <c r="K1766" s="51">
        <v>176.4</v>
      </c>
      <c r="L1766" s="22">
        <f t="shared" si="221"/>
        <v>2.8011569837598533</v>
      </c>
      <c r="M1766" s="22">
        <f t="shared" si="228"/>
        <v>1.5827189457256363E-2</v>
      </c>
      <c r="Q1766" s="55">
        <f t="shared" si="222"/>
        <v>6.8816593592106526E-2</v>
      </c>
      <c r="R1766" s="49">
        <f t="shared" si="223"/>
        <v>3.1736101022606089</v>
      </c>
      <c r="S1766" s="52">
        <f>IF(K1766=0,C1794,(1/$C$59)*LN(1+$C$59/$C$58/(RodR+ABS(Calculations!K1766-RodR))))</f>
        <v>2.1684010125594025E-2</v>
      </c>
      <c r="T1766" s="53">
        <f t="shared" si="224"/>
        <v>2.2000696882513764E-2</v>
      </c>
      <c r="U1766" s="49">
        <f t="shared" si="225"/>
        <v>73.5</v>
      </c>
      <c r="V1766" s="49">
        <f t="shared" si="226"/>
        <v>1.0101994803367265</v>
      </c>
      <c r="W1766" s="49">
        <f t="shared" si="227"/>
        <v>1.0101994803367265</v>
      </c>
    </row>
    <row r="1767" spans="11:23">
      <c r="K1767" s="51">
        <v>176.5</v>
      </c>
      <c r="L1767" s="22">
        <f t="shared" si="221"/>
        <v>2.7995840413169626</v>
      </c>
      <c r="M1767" s="22">
        <f t="shared" si="228"/>
        <v>1.5809368824718284E-2</v>
      </c>
      <c r="Q1767" s="55">
        <f t="shared" si="222"/>
        <v>6.8777950795053819E-2</v>
      </c>
      <c r="R1767" s="49">
        <f t="shared" si="223"/>
        <v>3.1736101022606089</v>
      </c>
      <c r="S1767" s="52">
        <f>IF(K1767=0,C1795,(1/$C$59)*LN(1+$C$59/$C$58/(RodR+ABS(Calculations!K1767-RodR))))</f>
        <v>2.1671833835562308E-2</v>
      </c>
      <c r="T1767" s="53">
        <f t="shared" si="224"/>
        <v>2.198816264436711E-2</v>
      </c>
      <c r="U1767" s="49">
        <f t="shared" si="225"/>
        <v>73.541666666666671</v>
      </c>
      <c r="V1767" s="49">
        <f t="shared" si="226"/>
        <v>1.0101994803367265</v>
      </c>
      <c r="W1767" s="49">
        <f t="shared" si="227"/>
        <v>1.0101994803367265</v>
      </c>
    </row>
    <row r="1768" spans="11:23">
      <c r="K1768" s="51">
        <v>176.6</v>
      </c>
      <c r="L1768" s="22">
        <f t="shared" si="221"/>
        <v>2.7980128644482924</v>
      </c>
      <c r="M1768" s="22">
        <f t="shared" si="228"/>
        <v>1.5791578273852913E-2</v>
      </c>
      <c r="Q1768" s="55">
        <f t="shared" si="222"/>
        <v>6.8739351373222249E-2</v>
      </c>
      <c r="R1768" s="49">
        <f t="shared" si="223"/>
        <v>3.1736101022606089</v>
      </c>
      <c r="S1768" s="52">
        <f>IF(K1768=0,C1796,(1/$C$59)*LN(1+$C$59/$C$58/(RodR+ABS(Calculations!K1768-RodR))))</f>
        <v>2.1659671213000678E-2</v>
      </c>
      <c r="T1768" s="53">
        <f t="shared" si="224"/>
        <v>2.1975642680247695E-2</v>
      </c>
      <c r="U1768" s="49">
        <f t="shared" si="225"/>
        <v>73.583333333333329</v>
      </c>
      <c r="V1768" s="49">
        <f t="shared" si="226"/>
        <v>1.0101994803367265</v>
      </c>
      <c r="W1768" s="49">
        <f t="shared" si="227"/>
        <v>1.0101994803367265</v>
      </c>
    </row>
    <row r="1769" spans="11:23">
      <c r="K1769" s="51">
        <v>176.7</v>
      </c>
      <c r="L1769" s="22">
        <f t="shared" si="221"/>
        <v>2.7964434501827173</v>
      </c>
      <c r="M1769" s="22">
        <f t="shared" si="228"/>
        <v>1.5773817737017026E-2</v>
      </c>
      <c r="Q1769" s="55">
        <f t="shared" si="222"/>
        <v>6.8700795253619565E-2</v>
      </c>
      <c r="R1769" s="49">
        <f t="shared" si="223"/>
        <v>3.1736101022606089</v>
      </c>
      <c r="S1769" s="52">
        <f>IF(K1769=0,C1797,(1/$C$59)*LN(1+$C$59/$C$58/(RodR+ABS(Calculations!K1769-RodR))))</f>
        <v>2.1647522234909383E-2</v>
      </c>
      <c r="T1769" s="53">
        <f t="shared" si="224"/>
        <v>2.1963136965786119E-2</v>
      </c>
      <c r="U1769" s="49">
        <f t="shared" si="225"/>
        <v>73.625</v>
      </c>
      <c r="V1769" s="49">
        <f t="shared" si="226"/>
        <v>1.0101994803367265</v>
      </c>
      <c r="W1769" s="49">
        <f t="shared" si="227"/>
        <v>1.0101994803367265</v>
      </c>
    </row>
    <row r="1770" spans="11:23">
      <c r="K1770" s="51">
        <v>176.8</v>
      </c>
      <c r="L1770" s="22">
        <f t="shared" si="221"/>
        <v>2.7948757955558565</v>
      </c>
      <c r="M1770" s="22">
        <f t="shared" si="228"/>
        <v>1.5756087146704623E-2</v>
      </c>
      <c r="Q1770" s="55">
        <f t="shared" si="222"/>
        <v>6.866228236341923E-2</v>
      </c>
      <c r="R1770" s="49">
        <f t="shared" si="223"/>
        <v>3.1736101022606089</v>
      </c>
      <c r="S1770" s="52">
        <f>IF(K1770=0,C1798,(1/$C$59)*LN(1+$C$59/$C$58/(RodR+ABS(Calculations!K1770-RodR))))</f>
        <v>2.1635386878340879E-2</v>
      </c>
      <c r="T1770" s="53">
        <f t="shared" si="224"/>
        <v>2.195064547666831E-2</v>
      </c>
      <c r="U1770" s="49">
        <f t="shared" si="225"/>
        <v>73.666666666666671</v>
      </c>
      <c r="V1770" s="49">
        <f t="shared" si="226"/>
        <v>1.0101994803367265</v>
      </c>
      <c r="W1770" s="49">
        <f t="shared" si="227"/>
        <v>1.0101994803367265</v>
      </c>
    </row>
    <row r="1771" spans="11:23">
      <c r="K1771" s="51">
        <v>176.9</v>
      </c>
      <c r="L1771" s="22">
        <f t="shared" si="221"/>
        <v>2.7933098976098747</v>
      </c>
      <c r="M1771" s="22">
        <f t="shared" si="228"/>
        <v>1.5738386435600216E-2</v>
      </c>
      <c r="Q1771" s="55">
        <f t="shared" si="222"/>
        <v>6.8623812629955483E-2</v>
      </c>
      <c r="R1771" s="49">
        <f t="shared" si="223"/>
        <v>3.1736101022606089</v>
      </c>
      <c r="S1771" s="52">
        <f>IF(K1771=0,C1799,(1/$C$59)*LN(1+$C$59/$C$58/(RodR+ABS(Calculations!K1771-RodR))))</f>
        <v>2.1623265120398291E-2</v>
      </c>
      <c r="T1771" s="53">
        <f t="shared" si="224"/>
        <v>2.1938168188635965E-2</v>
      </c>
      <c r="U1771" s="49">
        <f t="shared" si="225"/>
        <v>73.708333333333343</v>
      </c>
      <c r="V1771" s="49">
        <f t="shared" si="226"/>
        <v>1.0101994803367265</v>
      </c>
      <c r="W1771" s="49">
        <f t="shared" si="227"/>
        <v>1.0101994803367265</v>
      </c>
    </row>
    <row r="1772" spans="11:23">
      <c r="K1772" s="51">
        <v>177</v>
      </c>
      <c r="L1772" s="22">
        <f t="shared" si="221"/>
        <v>2.7917457533936147</v>
      </c>
      <c r="M1772" s="22">
        <f t="shared" si="228"/>
        <v>1.5720715536660546E-2</v>
      </c>
      <c r="Q1772" s="55">
        <f t="shared" si="222"/>
        <v>6.8585385980726665E-2</v>
      </c>
      <c r="R1772" s="49">
        <f t="shared" si="223"/>
        <v>3.1736101022606089</v>
      </c>
      <c r="S1772" s="52">
        <f>IF(K1772=0,C1800,(1/$C$59)*LN(1+$C$59/$C$58/(RodR+ABS(Calculations!K1772-RodR))))</f>
        <v>2.1611156938236457E-2</v>
      </c>
      <c r="T1772" s="53">
        <f t="shared" si="224"/>
        <v>2.1925705077485633E-2</v>
      </c>
      <c r="U1772" s="49">
        <f t="shared" si="225"/>
        <v>73.75</v>
      </c>
      <c r="V1772" s="49">
        <f t="shared" si="226"/>
        <v>1.0101994803367265</v>
      </c>
      <c r="W1772" s="49">
        <f t="shared" si="227"/>
        <v>1.0101994803367265</v>
      </c>
    </row>
    <row r="1773" spans="11:23">
      <c r="K1773" s="51">
        <v>177.1</v>
      </c>
      <c r="L1773" s="22">
        <f t="shared" si="221"/>
        <v>2.7901833599624997</v>
      </c>
      <c r="M1773" s="22">
        <f t="shared" si="228"/>
        <v>1.5703074382933835E-2</v>
      </c>
      <c r="Q1773" s="55">
        <f t="shared" si="222"/>
        <v>6.8547002343392741E-2</v>
      </c>
      <c r="R1773" s="49">
        <f t="shared" si="223"/>
        <v>3.1736101022606089</v>
      </c>
      <c r="S1773" s="52">
        <f>IF(K1773=0,C1801,(1/$C$59)*LN(1+$C$59/$C$58/(RodR+ABS(Calculations!K1773-RodR))))</f>
        <v>2.1599062309061126E-2</v>
      </c>
      <c r="T1773" s="53">
        <f t="shared" si="224"/>
        <v>2.1913256119068285E-2</v>
      </c>
      <c r="U1773" s="49">
        <f t="shared" si="225"/>
        <v>73.791666666666671</v>
      </c>
      <c r="V1773" s="49">
        <f t="shared" si="226"/>
        <v>1.0101994803367265</v>
      </c>
      <c r="W1773" s="49">
        <f t="shared" si="227"/>
        <v>1.0101994803367265</v>
      </c>
    </row>
    <row r="1774" spans="11:23">
      <c r="K1774" s="51">
        <v>177.2</v>
      </c>
      <c r="L1774" s="22">
        <f t="shared" si="221"/>
        <v>2.7886227143785316</v>
      </c>
      <c r="M1774" s="22">
        <f t="shared" si="228"/>
        <v>1.568546290773698E-2</v>
      </c>
      <c r="Q1774" s="55">
        <f t="shared" si="222"/>
        <v>6.8508661645775321E-2</v>
      </c>
      <c r="R1774" s="49">
        <f t="shared" si="223"/>
        <v>3.1736101022606089</v>
      </c>
      <c r="S1774" s="52">
        <f>IF(K1774=0,C1802,(1/$C$59)*LN(1+$C$59/$C$58/(RodR+ABS(Calculations!K1774-RodR))))</f>
        <v>2.1586981210128996E-2</v>
      </c>
      <c r="T1774" s="53">
        <f t="shared" si="224"/>
        <v>2.1900821289290426E-2</v>
      </c>
      <c r="U1774" s="49">
        <f t="shared" si="225"/>
        <v>73.833333333333329</v>
      </c>
      <c r="V1774" s="49">
        <f t="shared" si="226"/>
        <v>1.0101994803367265</v>
      </c>
      <c r="W1774" s="49">
        <f t="shared" si="227"/>
        <v>1.0101994803367265</v>
      </c>
    </row>
    <row r="1775" spans="11:23">
      <c r="K1775" s="51">
        <v>177.3</v>
      </c>
      <c r="L1775" s="22">
        <f t="shared" si="221"/>
        <v>2.7870638137103256</v>
      </c>
      <c r="M1775" s="22">
        <f t="shared" si="228"/>
        <v>1.5667881044481025E-2</v>
      </c>
      <c r="Q1775" s="55">
        <f t="shared" si="222"/>
        <v>6.8470363815858484E-2</v>
      </c>
      <c r="R1775" s="49">
        <f t="shared" si="223"/>
        <v>3.1736101022606089</v>
      </c>
      <c r="S1775" s="52">
        <f>IF(K1775=0,C1803,(1/$C$59)*LN(1+$C$59/$C$58/(RodR+ABS(Calculations!K1775-RodR))))</f>
        <v>2.157491361874795E-2</v>
      </c>
      <c r="T1775" s="53">
        <f t="shared" si="224"/>
        <v>2.1888400564113186E-2</v>
      </c>
      <c r="U1775" s="49">
        <f t="shared" si="225"/>
        <v>73.875000000000014</v>
      </c>
      <c r="V1775" s="49">
        <f t="shared" si="226"/>
        <v>1.0101994803367265</v>
      </c>
      <c r="W1775" s="49">
        <f t="shared" si="227"/>
        <v>1.0101994803367265</v>
      </c>
    </row>
    <row r="1776" spans="11:23">
      <c r="K1776" s="51">
        <v>177.4</v>
      </c>
      <c r="L1776" s="22">
        <f t="shared" si="221"/>
        <v>2.7855066550330441</v>
      </c>
      <c r="M1776" s="22">
        <f t="shared" si="228"/>
        <v>1.5650328726809271E-2</v>
      </c>
      <c r="Q1776" s="55">
        <f t="shared" si="222"/>
        <v>6.843210878178714E-2</v>
      </c>
      <c r="R1776" s="49">
        <f t="shared" si="223"/>
        <v>3.1736101022606089</v>
      </c>
      <c r="S1776" s="52">
        <f>IF(K1776=0,C1804,(1/$C$59)*LN(1+$C$59/$C$58/(RodR+ABS(Calculations!K1776-RodR))))</f>
        <v>2.1562859512276555E-2</v>
      </c>
      <c r="T1776" s="53">
        <f t="shared" si="224"/>
        <v>2.1875993919552104E-2</v>
      </c>
      <c r="U1776" s="49">
        <f t="shared" si="225"/>
        <v>73.916666666666671</v>
      </c>
      <c r="V1776" s="49">
        <f t="shared" si="226"/>
        <v>1.0101994803367265</v>
      </c>
      <c r="W1776" s="49">
        <f t="shared" si="227"/>
        <v>1.0101994803367265</v>
      </c>
    </row>
    <row r="1777" spans="11:23">
      <c r="K1777" s="51">
        <v>177.5</v>
      </c>
      <c r="L1777" s="22">
        <f t="shared" si="221"/>
        <v>2.7839512354282943</v>
      </c>
      <c r="M1777" s="22">
        <f t="shared" si="228"/>
        <v>1.5632805888668333E-2</v>
      </c>
      <c r="Q1777" s="55">
        <f t="shared" si="222"/>
        <v>6.8393896471864557E-2</v>
      </c>
      <c r="R1777" s="49">
        <f t="shared" si="223"/>
        <v>3.1736101022606089</v>
      </c>
      <c r="S1777" s="52">
        <f>IF(K1777=0,C1805,(1/$C$59)*LN(1+$C$59/$C$58/(RodR+ABS(Calculations!K1777-RodR))))</f>
        <v>2.1550818868123271E-2</v>
      </c>
      <c r="T1777" s="53">
        <f t="shared" si="224"/>
        <v>2.1863601331676676E-2</v>
      </c>
      <c r="U1777" s="49">
        <f t="shared" si="225"/>
        <v>73.958333333333343</v>
      </c>
      <c r="V1777" s="49">
        <f t="shared" si="226"/>
        <v>1.0101994803367265</v>
      </c>
      <c r="W1777" s="49">
        <f t="shared" si="227"/>
        <v>1.0101994803367265</v>
      </c>
    </row>
    <row r="1778" spans="11:23">
      <c r="K1778" s="51">
        <v>177.6</v>
      </c>
      <c r="L1778" s="22">
        <f t="shared" si="221"/>
        <v>2.7823975519843338</v>
      </c>
      <c r="M1778" s="22">
        <f t="shared" si="228"/>
        <v>1.5615312463958642E-2</v>
      </c>
      <c r="Q1778" s="55">
        <f t="shared" si="222"/>
        <v>6.8355726814557344E-2</v>
      </c>
      <c r="R1778" s="49">
        <f t="shared" si="223"/>
        <v>3.1736101022606089</v>
      </c>
      <c r="S1778" s="52">
        <f>IF(K1778=0,C1806,(1/$C$59)*LN(1+$C$59/$C$58/(RodR+ABS(Calculations!K1778-RodR))))</f>
        <v>2.1538791663748034E-2</v>
      </c>
      <c r="T1778" s="53">
        <f t="shared" si="224"/>
        <v>2.1851222776611466E-2</v>
      </c>
      <c r="U1778" s="49">
        <f t="shared" si="225"/>
        <v>74</v>
      </c>
      <c r="V1778" s="49">
        <f t="shared" si="226"/>
        <v>1.0101994803367265</v>
      </c>
      <c r="W1778" s="49">
        <f t="shared" si="227"/>
        <v>1.0101994803367265</v>
      </c>
    </row>
    <row r="1779" spans="11:23">
      <c r="K1779" s="51">
        <v>177.7</v>
      </c>
      <c r="L1779" s="22">
        <f t="shared" si="221"/>
        <v>2.7808456017958316</v>
      </c>
      <c r="M1779" s="22">
        <f t="shared" si="228"/>
        <v>1.5597848386885715E-2</v>
      </c>
      <c r="Q1779" s="55">
        <f t="shared" si="222"/>
        <v>6.8317599738489651E-2</v>
      </c>
      <c r="R1779" s="49">
        <f t="shared" si="223"/>
        <v>3.1736101022606089</v>
      </c>
      <c r="S1779" s="52">
        <f>IF(K1779=0,C1807,(1/$C$59)*LN(1+$C$59/$C$58/(RodR+ABS(Calculations!K1779-RodR))))</f>
        <v>2.1526777876660408E-2</v>
      </c>
      <c r="T1779" s="53">
        <f t="shared" si="224"/>
        <v>2.1838858230533876E-2</v>
      </c>
      <c r="U1779" s="49">
        <f t="shared" si="225"/>
        <v>74.041666666666671</v>
      </c>
      <c r="V1779" s="49">
        <f t="shared" si="226"/>
        <v>1.0101994803367265</v>
      </c>
      <c r="W1779" s="49">
        <f t="shared" si="227"/>
        <v>1.0101994803367265</v>
      </c>
    </row>
    <row r="1780" spans="11:23">
      <c r="K1780" s="51">
        <v>177.8</v>
      </c>
      <c r="L1780" s="22">
        <f t="shared" si="221"/>
        <v>2.7792953819639377</v>
      </c>
      <c r="M1780" s="22">
        <f t="shared" si="228"/>
        <v>1.5580413591918862E-2</v>
      </c>
      <c r="Q1780" s="55">
        <f t="shared" si="222"/>
        <v>6.8279515172444849E-2</v>
      </c>
      <c r="R1780" s="49">
        <f t="shared" si="223"/>
        <v>3.1736101022606089</v>
      </c>
      <c r="S1780" s="52">
        <f>IF(K1780=0,C1808,(1/$C$59)*LN(1+$C$59/$C$58/(RodR+ABS(Calculations!K1780-RodR))))</f>
        <v>2.1514777484420142E-2</v>
      </c>
      <c r="T1780" s="53">
        <f t="shared" si="224"/>
        <v>2.1826507669676365E-2</v>
      </c>
      <c r="U1780" s="49">
        <f t="shared" si="225"/>
        <v>74.083333333333343</v>
      </c>
      <c r="V1780" s="49">
        <f t="shared" si="226"/>
        <v>1.0101994803367265</v>
      </c>
      <c r="W1780" s="49">
        <f t="shared" si="227"/>
        <v>1.0101994803367265</v>
      </c>
    </row>
    <row r="1781" spans="11:23">
      <c r="K1781" s="51">
        <v>177.9</v>
      </c>
      <c r="L1781" s="22">
        <f t="shared" si="221"/>
        <v>2.777746889596318</v>
      </c>
      <c r="M1781" s="22">
        <f t="shared" si="228"/>
        <v>1.5563008013556701E-2</v>
      </c>
      <c r="Q1781" s="55">
        <f t="shared" si="222"/>
        <v>6.8241473045366374E-2</v>
      </c>
      <c r="R1781" s="49">
        <f t="shared" si="223"/>
        <v>3.1736101022606089</v>
      </c>
      <c r="S1781" s="52">
        <f>IF(K1781=0,C1809,(1/$C$59)*LN(1+$C$59/$C$58/(RodR+ABS(Calculations!K1781-RodR))))</f>
        <v>2.1502790464637409E-2</v>
      </c>
      <c r="T1781" s="53">
        <f t="shared" si="224"/>
        <v>2.1814171070324448E-2</v>
      </c>
      <c r="U1781" s="49">
        <f t="shared" si="225"/>
        <v>74.125</v>
      </c>
      <c r="V1781" s="49">
        <f t="shared" si="226"/>
        <v>1.0101994803367265</v>
      </c>
      <c r="W1781" s="49">
        <f t="shared" si="227"/>
        <v>1.0101994803367265</v>
      </c>
    </row>
    <row r="1782" spans="11:23">
      <c r="K1782" s="51">
        <v>178</v>
      </c>
      <c r="L1782" s="22">
        <f t="shared" si="221"/>
        <v>2.7762001218069847</v>
      </c>
      <c r="M1782" s="22">
        <f t="shared" si="228"/>
        <v>1.5545631586630027E-2</v>
      </c>
      <c r="Q1782" s="55">
        <f t="shared" si="222"/>
        <v>6.8203473286353566E-2</v>
      </c>
      <c r="R1782" s="49">
        <f t="shared" si="223"/>
        <v>3.1736101022606089</v>
      </c>
      <c r="S1782" s="52">
        <f>IF(K1782=0,C1810,(1/$C$59)*LN(1+$C$59/$C$58/(RodR+ABS(Calculations!K1782-RodR))))</f>
        <v>2.1490816794971515E-2</v>
      </c>
      <c r="T1782" s="53">
        <f t="shared" si="224"/>
        <v>2.1801848408817354E-2</v>
      </c>
      <c r="U1782" s="49">
        <f t="shared" si="225"/>
        <v>74.166666666666671</v>
      </c>
      <c r="V1782" s="49">
        <f t="shared" si="226"/>
        <v>1.0101994803367265</v>
      </c>
      <c r="W1782" s="49">
        <f t="shared" si="227"/>
        <v>1.0101994803367265</v>
      </c>
    </row>
    <row r="1783" spans="11:23">
      <c r="K1783" s="51">
        <v>178.1</v>
      </c>
      <c r="L1783" s="22">
        <f t="shared" si="221"/>
        <v>2.7746550757164981</v>
      </c>
      <c r="M1783" s="22">
        <f t="shared" si="228"/>
        <v>1.5528284246001611E-2</v>
      </c>
      <c r="Q1783" s="55">
        <f t="shared" si="222"/>
        <v>6.816551582466665E-2</v>
      </c>
      <c r="R1783" s="49">
        <f t="shared" si="223"/>
        <v>3.1736101022606089</v>
      </c>
      <c r="S1783" s="52">
        <f>IF(K1783=0,C1811,(1/$C$59)*LN(1+$C$59/$C$58/(RodR+ABS(Calculations!K1783-RodR))))</f>
        <v>2.1478856453132463E-2</v>
      </c>
      <c r="T1783" s="53">
        <f t="shared" si="224"/>
        <v>2.178953966154781E-2</v>
      </c>
      <c r="U1783" s="49">
        <f t="shared" si="225"/>
        <v>74.208333333333329</v>
      </c>
      <c r="V1783" s="49">
        <f t="shared" si="226"/>
        <v>1.0101994803367265</v>
      </c>
      <c r="W1783" s="49">
        <f t="shared" si="227"/>
        <v>1.0101994803367265</v>
      </c>
    </row>
    <row r="1784" spans="11:23">
      <c r="K1784" s="51">
        <v>178.2</v>
      </c>
      <c r="L1784" s="22">
        <f t="shared" si="221"/>
        <v>2.7731117484517354</v>
      </c>
      <c r="M1784" s="22">
        <f t="shared" si="228"/>
        <v>1.5510965926796239E-2</v>
      </c>
      <c r="Q1784" s="55">
        <f t="shared" si="222"/>
        <v>6.8127600589721046E-2</v>
      </c>
      <c r="R1784" s="49">
        <f t="shared" si="223"/>
        <v>3.1736101022606089</v>
      </c>
      <c r="S1784" s="52">
        <f>IF(K1784=0,C1812,(1/$C$59)*LN(1+$C$59/$C$58/(RodR+ABS(Calculations!K1784-RodR))))</f>
        <v>2.1466909416879142E-2</v>
      </c>
      <c r="T1784" s="53">
        <f t="shared" si="224"/>
        <v>2.1777244804961803E-2</v>
      </c>
      <c r="U1784" s="49">
        <f t="shared" si="225"/>
        <v>74.25</v>
      </c>
      <c r="V1784" s="49">
        <f t="shared" si="226"/>
        <v>1.0101994803367265</v>
      </c>
      <c r="W1784" s="49">
        <f t="shared" si="227"/>
        <v>1.0101994803367265</v>
      </c>
    </row>
    <row r="1785" spans="11:23">
      <c r="K1785" s="51">
        <v>178.3</v>
      </c>
      <c r="L1785" s="22">
        <f t="shared" si="221"/>
        <v>2.7715701371459529</v>
      </c>
      <c r="M1785" s="22">
        <f t="shared" si="228"/>
        <v>1.5493676564372727E-2</v>
      </c>
      <c r="Q1785" s="55">
        <f t="shared" si="222"/>
        <v>6.8089727511088854E-2</v>
      </c>
      <c r="R1785" s="49">
        <f t="shared" si="223"/>
        <v>3.1736101022606089</v>
      </c>
      <c r="S1785" s="52">
        <f>IF(K1785=0,C1813,(1/$C$59)*LN(1+$C$59/$C$58/(RodR+ABS(Calculations!K1785-RodR))))</f>
        <v>2.145497566401983E-2</v>
      </c>
      <c r="T1785" s="53">
        <f t="shared" si="224"/>
        <v>2.1764963815558581E-2</v>
      </c>
      <c r="U1785" s="49">
        <f t="shared" si="225"/>
        <v>74.291666666666671</v>
      </c>
      <c r="V1785" s="49">
        <f t="shared" si="226"/>
        <v>1.0101994803367265</v>
      </c>
      <c r="W1785" s="49">
        <f t="shared" si="227"/>
        <v>1.0101994803367265</v>
      </c>
    </row>
    <row r="1786" spans="11:23">
      <c r="K1786" s="51">
        <v>178.4</v>
      </c>
      <c r="L1786" s="22">
        <f t="shared" si="221"/>
        <v>2.7700302389388916</v>
      </c>
      <c r="M1786" s="22">
        <f t="shared" si="228"/>
        <v>1.5476416094152512E-2</v>
      </c>
      <c r="Q1786" s="55">
        <f t="shared" si="222"/>
        <v>6.8051896518501534E-2</v>
      </c>
      <c r="R1786" s="49">
        <f t="shared" si="223"/>
        <v>3.1736101022606089</v>
      </c>
      <c r="S1786" s="52">
        <f>IF(K1786=0,C1814,(1/$C$59)*LN(1+$C$59/$C$58/(RodR+ABS(Calculations!K1786-RodR))))</f>
        <v>2.144305517241301E-2</v>
      </c>
      <c r="T1786" s="53">
        <f t="shared" si="224"/>
        <v>2.1752696669890201E-2</v>
      </c>
      <c r="U1786" s="49">
        <f t="shared" si="225"/>
        <v>74.333333333333343</v>
      </c>
      <c r="V1786" s="49">
        <f t="shared" si="226"/>
        <v>1.0101994803367265</v>
      </c>
      <c r="W1786" s="49">
        <f t="shared" si="227"/>
        <v>1.0101994803367265</v>
      </c>
    </row>
    <row r="1787" spans="11:23">
      <c r="K1787" s="51">
        <v>178.5</v>
      </c>
      <c r="L1787" s="22">
        <f t="shared" si="221"/>
        <v>2.7684920509765063</v>
      </c>
      <c r="M1787" s="22">
        <f t="shared" si="228"/>
        <v>1.5459184451787955E-2</v>
      </c>
      <c r="Q1787" s="55">
        <f t="shared" si="222"/>
        <v>6.8014107541843158E-2</v>
      </c>
      <c r="R1787" s="49">
        <f t="shared" si="223"/>
        <v>3.1736101022606089</v>
      </c>
      <c r="S1787" s="52">
        <f>IF(K1787=0,C1815,(1/$C$59)*LN(1+$C$59/$C$58/(RodR+ABS(Calculations!K1787-RodR))))</f>
        <v>2.1431147919965251E-2</v>
      </c>
      <c r="T1787" s="53">
        <f t="shared" si="224"/>
        <v>2.174044334456109E-2</v>
      </c>
      <c r="U1787" s="49">
        <f t="shared" si="225"/>
        <v>74.375</v>
      </c>
      <c r="V1787" s="49">
        <f t="shared" si="226"/>
        <v>1.0101994803367265</v>
      </c>
      <c r="W1787" s="49">
        <f t="shared" si="227"/>
        <v>1.0101994803367265</v>
      </c>
    </row>
    <row r="1788" spans="11:23">
      <c r="K1788" s="51">
        <v>178.6</v>
      </c>
      <c r="L1788" s="22">
        <f t="shared" si="221"/>
        <v>2.7669555704111675</v>
      </c>
      <c r="M1788" s="22">
        <f t="shared" si="228"/>
        <v>1.5441981573166341E-2</v>
      </c>
      <c r="Q1788" s="55">
        <f t="shared" si="222"/>
        <v>6.7976360511155451E-2</v>
      </c>
      <c r="R1788" s="49">
        <f t="shared" si="223"/>
        <v>3.1736101022606089</v>
      </c>
      <c r="S1788" s="52">
        <f>IF(K1788=0,C1816,(1/$C$59)*LN(1+$C$59/$C$58/(RodR+ABS(Calculations!K1788-RodR))))</f>
        <v>2.1419253884632804E-2</v>
      </c>
      <c r="T1788" s="53">
        <f t="shared" si="224"/>
        <v>2.1728203816229821E-2</v>
      </c>
      <c r="U1788" s="49">
        <f t="shared" si="225"/>
        <v>74.416666666666671</v>
      </c>
      <c r="V1788" s="49">
        <f t="shared" si="226"/>
        <v>1.0101994803367265</v>
      </c>
      <c r="W1788" s="49">
        <f t="shared" si="227"/>
        <v>1.0101994803367265</v>
      </c>
    </row>
    <row r="1789" spans="11:23">
      <c r="K1789" s="51">
        <v>178.7</v>
      </c>
      <c r="L1789" s="22">
        <f t="shared" si="221"/>
        <v>2.7654207944015652</v>
      </c>
      <c r="M1789" s="22">
        <f t="shared" si="228"/>
        <v>1.5424807394266438E-2</v>
      </c>
      <c r="Q1789" s="55">
        <f t="shared" si="222"/>
        <v>6.7938655356635347E-2</v>
      </c>
      <c r="R1789" s="49">
        <f t="shared" si="223"/>
        <v>3.1736101022606089</v>
      </c>
      <c r="S1789" s="52">
        <f>IF(K1789=0,C1817,(1/$C$59)*LN(1+$C$59/$C$58/(RodR+ABS(Calculations!K1789-RodR))))</f>
        <v>2.1407373044420815E-2</v>
      </c>
      <c r="T1789" s="53">
        <f t="shared" si="224"/>
        <v>2.17159780616062E-2</v>
      </c>
      <c r="U1789" s="49">
        <f t="shared" si="225"/>
        <v>74.458333333333329</v>
      </c>
      <c r="V1789" s="49">
        <f t="shared" si="226"/>
        <v>1.0101994803367265</v>
      </c>
      <c r="W1789" s="49">
        <f t="shared" si="227"/>
        <v>1.0101994803367265</v>
      </c>
    </row>
    <row r="1790" spans="11:23">
      <c r="K1790" s="51">
        <v>178.8</v>
      </c>
      <c r="L1790" s="22">
        <f t="shared" si="221"/>
        <v>2.7638877201126322</v>
      </c>
      <c r="M1790" s="22">
        <f t="shared" si="228"/>
        <v>1.5407661851305487E-2</v>
      </c>
      <c r="Q1790" s="55">
        <f t="shared" si="222"/>
        <v>6.7900992008633199E-2</v>
      </c>
      <c r="R1790" s="49">
        <f t="shared" si="223"/>
        <v>3.1736101022606089</v>
      </c>
      <c r="S1790" s="52">
        <f>IF(K1790=0,C1818,(1/$C$59)*LN(1+$C$59/$C$58/(RodR+ABS(Calculations!K1790-RodR))))</f>
        <v>2.139550537738279E-2</v>
      </c>
      <c r="T1790" s="53">
        <f t="shared" si="224"/>
        <v>2.1703766057452396E-2</v>
      </c>
      <c r="U1790" s="49">
        <f t="shared" si="225"/>
        <v>74.500000000000014</v>
      </c>
      <c r="V1790" s="49">
        <f t="shared" si="226"/>
        <v>1.0101994803367265</v>
      </c>
      <c r="W1790" s="49">
        <f t="shared" si="227"/>
        <v>1.0101994803367265</v>
      </c>
    </row>
    <row r="1791" spans="11:23">
      <c r="K1791" s="51">
        <v>178.9</v>
      </c>
      <c r="L1791" s="22">
        <f t="shared" si="221"/>
        <v>2.762356344715692</v>
      </c>
      <c r="M1791" s="22">
        <f t="shared" si="228"/>
        <v>1.5390544880625967E-2</v>
      </c>
      <c r="Q1791" s="55">
        <f t="shared" si="222"/>
        <v>6.7863370397656317E-2</v>
      </c>
      <c r="R1791" s="49">
        <f t="shared" si="223"/>
        <v>3.1736101022606089</v>
      </c>
      <c r="S1791" s="52">
        <f>IF(K1791=0,C1819,(1/$C$59)*LN(1+$C$59/$C$58/(RodR+ABS(Calculations!K1791-RodR))))</f>
        <v>2.1383650861621674E-2</v>
      </c>
      <c r="T1791" s="53">
        <f t="shared" si="224"/>
        <v>2.1691567780583811E-2</v>
      </c>
      <c r="U1791" s="49">
        <f t="shared" si="225"/>
        <v>74.541666666666671</v>
      </c>
      <c r="V1791" s="49">
        <f t="shared" si="226"/>
        <v>1.0101994803367265</v>
      </c>
      <c r="W1791" s="49">
        <f t="shared" si="227"/>
        <v>1.0101994803367265</v>
      </c>
    </row>
    <row r="1792" spans="11:23">
      <c r="K1792" s="51">
        <v>179</v>
      </c>
      <c r="L1792" s="22">
        <f t="shared" si="221"/>
        <v>2.7608266653882123</v>
      </c>
      <c r="M1792" s="22">
        <f t="shared" si="228"/>
        <v>1.5373456418772413E-2</v>
      </c>
      <c r="Q1792" s="55">
        <f t="shared" si="222"/>
        <v>6.7825790454362989E-2</v>
      </c>
      <c r="R1792" s="49">
        <f t="shared" si="223"/>
        <v>3.1736101022606089</v>
      </c>
      <c r="S1792" s="52">
        <f>IF(K1792=0,C1820,(1/$C$59)*LN(1+$C$59/$C$58/(RodR+ABS(Calculations!K1792-RodR))))</f>
        <v>2.1371809475287995E-2</v>
      </c>
      <c r="T1792" s="53">
        <f t="shared" si="224"/>
        <v>2.1679383207866859E-2</v>
      </c>
      <c r="U1792" s="49">
        <f t="shared" si="225"/>
        <v>74.583333333333343</v>
      </c>
      <c r="V1792" s="49">
        <f t="shared" si="226"/>
        <v>1.0101994803367265</v>
      </c>
      <c r="W1792" s="49">
        <f t="shared" si="227"/>
        <v>1.0101994803367265</v>
      </c>
    </row>
    <row r="1793" spans="11:23">
      <c r="K1793" s="51">
        <v>179.1</v>
      </c>
      <c r="L1793" s="22">
        <f t="shared" si="221"/>
        <v>2.7592986793139804</v>
      </c>
      <c r="M1793" s="22">
        <f t="shared" si="228"/>
        <v>1.5356396402517625E-2</v>
      </c>
      <c r="Q1793" s="55">
        <f t="shared" si="222"/>
        <v>6.7788252109566724E-2</v>
      </c>
      <c r="R1793" s="49">
        <f t="shared" si="223"/>
        <v>3.1736101022606089</v>
      </c>
      <c r="S1793" s="52">
        <f>IF(K1793=0,C1821,(1/$C$59)*LN(1+$C$59/$C$58/(RodR+ABS(Calculations!K1793-RodR))))</f>
        <v>2.1359981196581192E-2</v>
      </c>
      <c r="T1793" s="53">
        <f t="shared" si="224"/>
        <v>2.1667212316220534E-2</v>
      </c>
      <c r="U1793" s="49">
        <f t="shared" si="225"/>
        <v>74.625</v>
      </c>
      <c r="V1793" s="49">
        <f t="shared" si="226"/>
        <v>1.0101994803367265</v>
      </c>
      <c r="W1793" s="49">
        <f t="shared" si="227"/>
        <v>1.0101994803367265</v>
      </c>
    </row>
    <row r="1794" spans="11:23">
      <c r="K1794" s="51">
        <v>179.2</v>
      </c>
      <c r="L1794" s="22">
        <f t="shared" ref="L1794:L1857" si="229">IF(K1794&lt;RodR,EPRValue,Q1794*$C$43)</f>
        <v>2.7577723836829993</v>
      </c>
      <c r="M1794" s="22">
        <f t="shared" si="228"/>
        <v>1.5339364768736097E-2</v>
      </c>
      <c r="Q1794" s="55">
        <f t="shared" si="222"/>
        <v>6.7750755294233786E-2</v>
      </c>
      <c r="R1794" s="49">
        <f t="shared" si="223"/>
        <v>3.1736101022606089</v>
      </c>
      <c r="S1794" s="52">
        <f>IF(K1794=0,C1822,(1/$C$59)*LN(1+$C$59/$C$58/(RodR+ABS(Calculations!K1794-RodR))))</f>
        <v>2.1348166003748833E-2</v>
      </c>
      <c r="T1794" s="53">
        <f t="shared" si="224"/>
        <v>2.1655055082615705E-2</v>
      </c>
      <c r="U1794" s="49">
        <f t="shared" si="225"/>
        <v>74.666666666666671</v>
      </c>
      <c r="V1794" s="49">
        <f t="shared" si="226"/>
        <v>1.0101994803367265</v>
      </c>
      <c r="W1794" s="49">
        <f t="shared" si="227"/>
        <v>1.0101994803367265</v>
      </c>
    </row>
    <row r="1795" spans="11:23">
      <c r="K1795" s="51">
        <v>179.3</v>
      </c>
      <c r="L1795" s="22">
        <f t="shared" si="229"/>
        <v>2.7562477756915245</v>
      </c>
      <c r="M1795" s="22">
        <f t="shared" si="228"/>
        <v>1.5322361454428446E-2</v>
      </c>
      <c r="Q1795" s="55">
        <f t="shared" si="222"/>
        <v>6.7713299939483981E-2</v>
      </c>
      <c r="R1795" s="49">
        <f t="shared" si="223"/>
        <v>3.1736101022606089</v>
      </c>
      <c r="S1795" s="52">
        <f>IF(K1795=0,C1823,(1/$C$59)*LN(1+$C$59/$C$58/(RodR+ABS(Calculations!K1795-RodR))))</f>
        <v>2.1336363875086861E-2</v>
      </c>
      <c r="T1795" s="53">
        <f t="shared" si="224"/>
        <v>2.1642911484074254E-2</v>
      </c>
      <c r="U1795" s="49">
        <f t="shared" si="225"/>
        <v>74.708333333333343</v>
      </c>
      <c r="V1795" s="49">
        <f t="shared" si="226"/>
        <v>1.0101994803367265</v>
      </c>
      <c r="W1795" s="49">
        <f t="shared" si="227"/>
        <v>1.0101994803367265</v>
      </c>
    </row>
    <row r="1796" spans="11:23">
      <c r="K1796" s="51">
        <v>179.4</v>
      </c>
      <c r="L1796" s="22">
        <f t="shared" si="229"/>
        <v>2.7547248525419263</v>
      </c>
      <c r="M1796" s="22">
        <f t="shared" si="228"/>
        <v>1.5305386396965215E-2</v>
      </c>
      <c r="Q1796" s="55">
        <f t="shared" ref="Q1796:Q1859" si="230">R1796*IF($C$56&lt;$C$55,S1796,T1796)</f>
        <v>6.7675885976587399E-2</v>
      </c>
      <c r="R1796" s="49">
        <f t="shared" ref="R1796:R1859" si="231">$C$70/$C$61*W1796</f>
        <v>3.1736101022606089</v>
      </c>
      <c r="S1796" s="52">
        <f>IF(K1796=0,C1824,(1/$C$59)*LN(1+$C$59/$C$58/(RodR+ABS(Calculations!K1796-RodR))))</f>
        <v>2.132457478893859E-2</v>
      </c>
      <c r="T1796" s="53">
        <f t="shared" ref="T1796:T1859" si="232">IF((ABS(K1796))&lt;$C$55-$C$56,($C$53/2/PI()/$C$56*LN(($C$55-$C$56)*(ABS(K1796)+$C$56)/(ABS(K1796))/$C$55)+$C$60*LN($C$55*$C$54/($C$55-$C$56)/$C$53)),$C$60*LN((((ABS(K1796))+$C$56-$C$55)*$C$53+$C$55*$C$54)/($C$53*(ABS(K1796)))))</f>
        <v>2.1630781497670393E-2</v>
      </c>
      <c r="U1796" s="49">
        <f t="shared" ref="U1796:U1859" si="233">K1796/$C$56</f>
        <v>74.75</v>
      </c>
      <c r="V1796" s="49">
        <f t="shared" ref="V1796:V1859" si="234">IF(K1796="","",1/(1.0212-0.0178*LOG10($C$53+0.01)))</f>
        <v>1.0101994803367265</v>
      </c>
      <c r="W1796" s="49">
        <f t="shared" ref="W1796:W1859" si="235">MAX(1/(-(0.21682*LOG10(3.7*U1796)-0.293)*(EXP(-3.7*U1796)-1)+1),1)*MAX(1/(-(0.1921*LOG10(U1796+0.2)+0.072)*(EXP(-150*U1796)-1)+1),1)*V1796</f>
        <v>1.0101994803367265</v>
      </c>
    </row>
    <row r="1797" spans="11:23">
      <c r="K1797" s="51">
        <v>179.5</v>
      </c>
      <c r="L1797" s="22">
        <f t="shared" si="229"/>
        <v>2.7532036114427947</v>
      </c>
      <c r="M1797" s="22">
        <f t="shared" si="228"/>
        <v>1.5288439533711617E-2</v>
      </c>
      <c r="Q1797" s="55">
        <f t="shared" si="230"/>
        <v>6.7638513336966882E-2</v>
      </c>
      <c r="R1797" s="49">
        <f t="shared" si="231"/>
        <v>3.1736101022606089</v>
      </c>
      <c r="S1797" s="52">
        <f>IF(K1797=0,C1825,(1/$C$59)*LN(1+$C$59/$C$58/(RodR+ABS(Calculations!K1797-RodR))))</f>
        <v>2.1312798723695445E-2</v>
      </c>
      <c r="T1797" s="53">
        <f t="shared" si="232"/>
        <v>2.1618665100529334E-2</v>
      </c>
      <c r="U1797" s="49">
        <f t="shared" si="233"/>
        <v>74.791666666666671</v>
      </c>
      <c r="V1797" s="49">
        <f t="shared" si="234"/>
        <v>1.0101994803367265</v>
      </c>
      <c r="W1797" s="49">
        <f t="shared" si="235"/>
        <v>1.0101994803367265</v>
      </c>
    </row>
    <row r="1798" spans="11:23">
      <c r="K1798" s="51">
        <v>179.6</v>
      </c>
      <c r="L1798" s="22">
        <f t="shared" si="229"/>
        <v>2.751684049608937</v>
      </c>
      <c r="M1798" s="22">
        <f t="shared" si="228"/>
        <v>1.5271520802230487E-2</v>
      </c>
      <c r="Q1798" s="55">
        <f t="shared" si="230"/>
        <v>6.7601181952198039E-2</v>
      </c>
      <c r="R1798" s="49">
        <f t="shared" si="231"/>
        <v>3.1736101022606089</v>
      </c>
      <c r="S1798" s="52">
        <f>IF(K1798=0,C1826,(1/$C$59)*LN(1+$C$59/$C$58/(RodR+ABS(Calculations!K1798-RodR))))</f>
        <v>2.1301035657797007E-2</v>
      </c>
      <c r="T1798" s="53">
        <f t="shared" si="232"/>
        <v>2.1606562269827271E-2</v>
      </c>
      <c r="U1798" s="49">
        <f t="shared" si="233"/>
        <v>74.833333333333329</v>
      </c>
      <c r="V1798" s="49">
        <f t="shared" si="234"/>
        <v>1.0101994803367265</v>
      </c>
      <c r="W1798" s="49">
        <f t="shared" si="235"/>
        <v>1.0101994803367265</v>
      </c>
    </row>
    <row r="1799" spans="11:23">
      <c r="K1799" s="51">
        <v>179.7</v>
      </c>
      <c r="L1799" s="22">
        <f t="shared" si="229"/>
        <v>2.7501661642612096</v>
      </c>
      <c r="M1799" s="22">
        <f t="shared" si="228"/>
        <v>1.5254630140355552E-2</v>
      </c>
      <c r="Q1799" s="55">
        <f t="shared" si="230"/>
        <v>6.7563891754005095E-2</v>
      </c>
      <c r="R1799" s="49">
        <f t="shared" si="231"/>
        <v>3.1736101022606089</v>
      </c>
      <c r="S1799" s="52">
        <f>IF(K1799=0,C1827,(1/$C$59)*LN(1+$C$59/$C$58/(RodR+ABS(Calculations!K1799-RodR))))</f>
        <v>2.1289285569729675E-2</v>
      </c>
      <c r="T1799" s="53">
        <f t="shared" si="232"/>
        <v>2.159447298279139E-2</v>
      </c>
      <c r="U1799" s="49">
        <f t="shared" si="233"/>
        <v>74.875</v>
      </c>
      <c r="V1799" s="49">
        <f t="shared" si="234"/>
        <v>1.0101994803367265</v>
      </c>
      <c r="W1799" s="49">
        <f t="shared" si="235"/>
        <v>1.0101994803367265</v>
      </c>
    </row>
    <row r="1800" spans="11:23">
      <c r="K1800" s="51">
        <v>179.8</v>
      </c>
      <c r="L1800" s="22">
        <f t="shared" si="229"/>
        <v>2.7486499526266575</v>
      </c>
      <c r="M1800" s="22">
        <f t="shared" si="228"/>
        <v>1.5237767485974718E-2</v>
      </c>
      <c r="Q1800" s="55">
        <f t="shared" si="230"/>
        <v>6.7526642674264281E-2</v>
      </c>
      <c r="R1800" s="49">
        <f t="shared" si="231"/>
        <v>3.1736101022606089</v>
      </c>
      <c r="S1800" s="52">
        <f>IF(K1800=0,C1828,(1/$C$59)*LN(1+$C$59/$C$58/(RodR+ABS(Calculations!K1800-RodR))))</f>
        <v>2.1277548438027743E-2</v>
      </c>
      <c r="T1800" s="53">
        <f t="shared" si="232"/>
        <v>2.1582397216700758E-2</v>
      </c>
      <c r="U1800" s="49">
        <f t="shared" si="233"/>
        <v>74.916666666666671</v>
      </c>
      <c r="V1800" s="49">
        <f t="shared" si="234"/>
        <v>1.0101994803367265</v>
      </c>
      <c r="W1800" s="49">
        <f t="shared" si="235"/>
        <v>1.0101994803367265</v>
      </c>
    </row>
    <row r="1801" spans="11:23">
      <c r="K1801" s="51">
        <v>179.9</v>
      </c>
      <c r="L1801" s="22">
        <f t="shared" si="229"/>
        <v>2.7471354119384759</v>
      </c>
      <c r="M1801" s="22">
        <f t="shared" si="228"/>
        <v>1.5220932777216145E-2</v>
      </c>
      <c r="Q1801" s="55">
        <f t="shared" si="230"/>
        <v>6.7489434645002955E-2</v>
      </c>
      <c r="R1801" s="49">
        <f t="shared" si="231"/>
        <v>3.1736101022606089</v>
      </c>
      <c r="S1801" s="52">
        <f>IF(K1801=0,C1829,(1/$C$59)*LN(1+$C$59/$C$58/(RodR+ABS(Calculations!K1801-RodR))))</f>
        <v>2.1265824241273129E-2</v>
      </c>
      <c r="T1801" s="53">
        <f t="shared" si="232"/>
        <v>2.1570334948884301E-2</v>
      </c>
      <c r="U1801" s="49">
        <f t="shared" si="233"/>
        <v>74.958333333333343</v>
      </c>
      <c r="V1801" s="49">
        <f t="shared" si="234"/>
        <v>1.0101994803367265</v>
      </c>
      <c r="W1801" s="49">
        <f t="shared" si="235"/>
        <v>1.0101994803367265</v>
      </c>
    </row>
    <row r="1802" spans="11:23">
      <c r="K1802" s="51">
        <v>180</v>
      </c>
      <c r="L1802" s="22">
        <f t="shared" si="229"/>
        <v>2.7456225394358427</v>
      </c>
      <c r="M1802" s="22">
        <f t="shared" si="228"/>
        <v>1.520412595236964E-2</v>
      </c>
      <c r="Q1802" s="55">
        <f t="shared" si="230"/>
        <v>6.7452267598395441E-2</v>
      </c>
      <c r="R1802" s="49">
        <f t="shared" si="231"/>
        <v>3.1736101022606089</v>
      </c>
      <c r="S1802" s="52">
        <f>IF(K1802=0,C1830,(1/$C$59)*LN(1+$C$59/$C$58/(RodR+ABS(Calculations!K1802-RodR))))</f>
        <v>2.1254112958094065E-2</v>
      </c>
      <c r="T1802" s="53">
        <f t="shared" si="232"/>
        <v>2.1558286156721927E-2</v>
      </c>
      <c r="U1802" s="49">
        <f t="shared" si="233"/>
        <v>75</v>
      </c>
      <c r="V1802" s="49">
        <f t="shared" si="234"/>
        <v>1.0101994803367265</v>
      </c>
      <c r="W1802" s="49">
        <f t="shared" si="235"/>
        <v>1.0101994803367265</v>
      </c>
    </row>
    <row r="1803" spans="11:23">
      <c r="K1803" s="51">
        <v>180.1</v>
      </c>
      <c r="L1803" s="22">
        <f t="shared" si="229"/>
        <v>2.7441113323641262</v>
      </c>
      <c r="M1803" s="22">
        <f t="shared" si="228"/>
        <v>1.5187346949854241E-2</v>
      </c>
      <c r="Q1803" s="55">
        <f t="shared" si="230"/>
        <v>6.7415141466768122E-2</v>
      </c>
      <c r="R1803" s="49">
        <f t="shared" si="231"/>
        <v>3.1736101022606089</v>
      </c>
      <c r="S1803" s="52">
        <f>IF(K1803=0,C1831,(1/$C$59)*LN(1+$C$59/$C$58/(RodR+ABS(Calculations!K1803-RodR))))</f>
        <v>2.1242414567166686E-2</v>
      </c>
      <c r="T1803" s="53">
        <f t="shared" si="232"/>
        <v>2.1546250817644077E-2</v>
      </c>
      <c r="U1803" s="49">
        <f t="shared" si="233"/>
        <v>75.041666666666671</v>
      </c>
      <c r="V1803" s="49">
        <f t="shared" si="234"/>
        <v>1.0101994803367265</v>
      </c>
      <c r="W1803" s="49">
        <f t="shared" si="235"/>
        <v>1.0101994803367265</v>
      </c>
    </row>
    <row r="1804" spans="11:23">
      <c r="K1804" s="51">
        <v>180.2</v>
      </c>
      <c r="L1804" s="22">
        <f t="shared" si="229"/>
        <v>2.7426017879746745</v>
      </c>
      <c r="M1804" s="22">
        <f t="shared" si="228"/>
        <v>1.5170595708324797E-2</v>
      </c>
      <c r="Q1804" s="55">
        <f t="shared" si="230"/>
        <v>6.7378056182594334E-2</v>
      </c>
      <c r="R1804" s="49">
        <f t="shared" si="231"/>
        <v>3.1736101022606089</v>
      </c>
      <c r="S1804" s="52">
        <f>IF(K1804=0,C1832,(1/$C$59)*LN(1+$C$59/$C$58/(RodR+ABS(Calculations!K1804-RodR))))</f>
        <v>2.1230729047213442E-2</v>
      </c>
      <c r="T1804" s="53">
        <f t="shared" si="232"/>
        <v>2.1534228909131488E-2</v>
      </c>
      <c r="U1804" s="49">
        <f t="shared" si="233"/>
        <v>75.083333333333329</v>
      </c>
      <c r="V1804" s="49">
        <f t="shared" si="234"/>
        <v>1.0101994803367265</v>
      </c>
      <c r="W1804" s="49">
        <f t="shared" si="235"/>
        <v>1.0101994803367265</v>
      </c>
    </row>
    <row r="1805" spans="11:23">
      <c r="K1805" s="51">
        <v>180.3</v>
      </c>
      <c r="L1805" s="22">
        <f t="shared" si="229"/>
        <v>2.7410939035249262</v>
      </c>
      <c r="M1805" s="22">
        <f t="shared" ref="M1805:M1868" si="236">L1795-L1805</f>
        <v>1.5153872166598248E-2</v>
      </c>
      <c r="Q1805" s="55">
        <f t="shared" si="230"/>
        <v>6.7341011678496987E-2</v>
      </c>
      <c r="R1805" s="49">
        <f t="shared" si="231"/>
        <v>3.1736101022606089</v>
      </c>
      <c r="S1805" s="52">
        <f>IF(K1805=0,C1833,(1/$C$59)*LN(1+$C$59/$C$58/(RodR+ABS(Calculations!K1805-RodR))))</f>
        <v>2.1219056377003904E-2</v>
      </c>
      <c r="T1805" s="53">
        <f t="shared" si="232"/>
        <v>2.1522220408715206E-2</v>
      </c>
      <c r="U1805" s="49">
        <f t="shared" si="233"/>
        <v>75.125000000000014</v>
      </c>
      <c r="V1805" s="49">
        <f t="shared" si="234"/>
        <v>1.0101994803367265</v>
      </c>
      <c r="W1805" s="49">
        <f t="shared" si="235"/>
        <v>1.0101994803367265</v>
      </c>
    </row>
    <row r="1806" spans="11:23">
      <c r="K1806" s="51">
        <v>180.4</v>
      </c>
      <c r="L1806" s="22">
        <f t="shared" si="229"/>
        <v>2.7395876762783362</v>
      </c>
      <c r="M1806" s="22">
        <f t="shared" si="236"/>
        <v>1.5137176263590124E-2</v>
      </c>
      <c r="Q1806" s="55">
        <f t="shared" si="230"/>
        <v>6.7304007887246844E-2</v>
      </c>
      <c r="R1806" s="49">
        <f t="shared" si="231"/>
        <v>3.1736101022606089</v>
      </c>
      <c r="S1806" s="52">
        <f>IF(K1806=0,C1834,(1/$C$59)*LN(1+$C$59/$C$58/(RodR+ABS(Calculations!K1806-RodR))))</f>
        <v>2.1207396535354237E-2</v>
      </c>
      <c r="T1806" s="53">
        <f t="shared" si="232"/>
        <v>2.1510225293976344E-2</v>
      </c>
      <c r="U1806" s="49">
        <f t="shared" si="233"/>
        <v>75.166666666666671</v>
      </c>
      <c r="V1806" s="49">
        <f t="shared" si="234"/>
        <v>1.0101994803367265</v>
      </c>
      <c r="W1806" s="49">
        <f t="shared" si="235"/>
        <v>1.0101994803367265</v>
      </c>
    </row>
    <row r="1807" spans="11:23">
      <c r="K1807" s="51">
        <v>180.5</v>
      </c>
      <c r="L1807" s="22">
        <f t="shared" si="229"/>
        <v>2.7380831035043811</v>
      </c>
      <c r="M1807" s="22">
        <f t="shared" si="236"/>
        <v>1.5120507938413574E-2</v>
      </c>
      <c r="Q1807" s="55">
        <f t="shared" si="230"/>
        <v>6.7267044741762566E-2</v>
      </c>
      <c r="R1807" s="49">
        <f t="shared" si="231"/>
        <v>3.1736101022606089</v>
      </c>
      <c r="S1807" s="52">
        <f>IF(K1807=0,C1835,(1/$C$59)*LN(1+$C$59/$C$58/(RodR+ABS(Calculations!K1807-RodR))))</f>
        <v>2.1195749501127206E-2</v>
      </c>
      <c r="T1807" s="53">
        <f t="shared" si="232"/>
        <v>2.1498243542545873E-2</v>
      </c>
      <c r="U1807" s="49">
        <f t="shared" si="233"/>
        <v>75.208333333333343</v>
      </c>
      <c r="V1807" s="49">
        <f t="shared" si="234"/>
        <v>1.0101994803367265</v>
      </c>
      <c r="W1807" s="49">
        <f t="shared" si="235"/>
        <v>1.0101994803367265</v>
      </c>
    </row>
    <row r="1808" spans="11:23">
      <c r="K1808" s="51">
        <v>180.6</v>
      </c>
      <c r="L1808" s="22">
        <f t="shared" si="229"/>
        <v>2.7365801824785221</v>
      </c>
      <c r="M1808" s="22">
        <f t="shared" si="236"/>
        <v>1.5103867130414894E-2</v>
      </c>
      <c r="Q1808" s="55">
        <f t="shared" si="230"/>
        <v>6.723012217510986E-2</v>
      </c>
      <c r="R1808" s="49">
        <f t="shared" si="231"/>
        <v>3.1736101022606089</v>
      </c>
      <c r="S1808" s="52">
        <f>IF(K1808=0,C1836,(1/$C$59)*LN(1+$C$59/$C$58/(RodR+ABS(Calculations!K1808-RodR))))</f>
        <v>2.1184115253231914E-2</v>
      </c>
      <c r="T1808" s="53">
        <f t="shared" si="232"/>
        <v>2.1486275132105048E-2</v>
      </c>
      <c r="U1808" s="49">
        <f t="shared" si="233"/>
        <v>75.25</v>
      </c>
      <c r="V1808" s="49">
        <f t="shared" si="234"/>
        <v>1.0101994803367265</v>
      </c>
      <c r="W1808" s="49">
        <f t="shared" si="235"/>
        <v>1.0101994803367265</v>
      </c>
    </row>
    <row r="1809" spans="11:23">
      <c r="K1809" s="51">
        <v>180.7</v>
      </c>
      <c r="L1809" s="22">
        <f t="shared" si="229"/>
        <v>2.7350789104821751</v>
      </c>
      <c r="M1809" s="22">
        <f t="shared" si="236"/>
        <v>1.5087253779034526E-2</v>
      </c>
      <c r="Q1809" s="55">
        <f t="shared" si="230"/>
        <v>6.7193240120500708E-2</v>
      </c>
      <c r="R1809" s="49">
        <f t="shared" si="231"/>
        <v>3.1736101022606089</v>
      </c>
      <c r="S1809" s="52">
        <f>IF(K1809=0,C1837,(1/$C$59)*LN(1+$C$59/$C$58/(RodR+ABS(Calculations!K1809-RodR))))</f>
        <v>2.1172493770623548E-2</v>
      </c>
      <c r="T1809" s="53">
        <f t="shared" si="232"/>
        <v>2.1474320040383851E-2</v>
      </c>
      <c r="U1809" s="49">
        <f t="shared" si="233"/>
        <v>75.291666666666671</v>
      </c>
      <c r="V1809" s="49">
        <f t="shared" si="234"/>
        <v>1.0101994803367265</v>
      </c>
      <c r="W1809" s="49">
        <f t="shared" si="235"/>
        <v>1.0101994803367265</v>
      </c>
    </row>
    <row r="1810" spans="11:23">
      <c r="K1810" s="51">
        <v>180.8</v>
      </c>
      <c r="L1810" s="22">
        <f t="shared" si="229"/>
        <v>2.7335792848028078</v>
      </c>
      <c r="M1810" s="22">
        <f t="shared" si="236"/>
        <v>1.5070667823849693E-2</v>
      </c>
      <c r="Q1810" s="55">
        <f t="shared" si="230"/>
        <v>6.715639851129579E-2</v>
      </c>
      <c r="R1810" s="49">
        <f t="shared" si="231"/>
        <v>3.1736101022606089</v>
      </c>
      <c r="S1810" s="52">
        <f>IF(K1810=0,C1838,(1/$C$59)*LN(1+$C$59/$C$58/(RodR+ABS(Calculations!K1810-RodR))))</f>
        <v>2.1160885032304157E-2</v>
      </c>
      <c r="T1810" s="53">
        <f t="shared" si="232"/>
        <v>2.1462378245162783E-2</v>
      </c>
      <c r="U1810" s="49">
        <f t="shared" si="233"/>
        <v>75.333333333333343</v>
      </c>
      <c r="V1810" s="49">
        <f t="shared" si="234"/>
        <v>1.0101994803367265</v>
      </c>
      <c r="W1810" s="49">
        <f t="shared" si="235"/>
        <v>1.0101994803367265</v>
      </c>
    </row>
    <row r="1811" spans="11:23">
      <c r="K1811" s="51">
        <v>180.9</v>
      </c>
      <c r="L1811" s="22">
        <f t="shared" si="229"/>
        <v>2.7320813027337087</v>
      </c>
      <c r="M1811" s="22">
        <f t="shared" si="236"/>
        <v>1.505410920476713E-2</v>
      </c>
      <c r="Q1811" s="55">
        <f t="shared" si="230"/>
        <v>6.7119597280998769E-2</v>
      </c>
      <c r="R1811" s="49">
        <f t="shared" si="231"/>
        <v>3.1736101022606089</v>
      </c>
      <c r="S1811" s="52">
        <f>IF(K1811=0,C1839,(1/$C$59)*LN(1+$C$59/$C$58/(RodR+ABS(Calculations!K1811-RodR))))</f>
        <v>2.1149289017320841E-2</v>
      </c>
      <c r="T1811" s="53">
        <f t="shared" si="232"/>
        <v>2.1450449724271056E-2</v>
      </c>
      <c r="U1811" s="49">
        <f t="shared" si="233"/>
        <v>75.375</v>
      </c>
      <c r="V1811" s="49">
        <f t="shared" si="234"/>
        <v>1.0101994803367265</v>
      </c>
      <c r="W1811" s="49">
        <f t="shared" si="235"/>
        <v>1.0101994803367265</v>
      </c>
    </row>
    <row r="1812" spans="11:23">
      <c r="K1812" s="51">
        <v>181</v>
      </c>
      <c r="L1812" s="22">
        <f t="shared" si="229"/>
        <v>2.730584961574221</v>
      </c>
      <c r="M1812" s="22">
        <f t="shared" si="236"/>
        <v>1.5037577861621632E-2</v>
      </c>
      <c r="Q1812" s="55">
        <f t="shared" si="230"/>
        <v>6.7082836363262066E-2</v>
      </c>
      <c r="R1812" s="49">
        <f t="shared" si="231"/>
        <v>3.1736101022606089</v>
      </c>
      <c r="S1812" s="52">
        <f>IF(K1812=0,C1840,(1/$C$59)*LN(1+$C$59/$C$58/(RodR+ABS(Calculations!K1812-RodR))))</f>
        <v>2.113770570476757E-2</v>
      </c>
      <c r="T1812" s="53">
        <f t="shared" si="232"/>
        <v>2.1438534455587271E-2</v>
      </c>
      <c r="U1812" s="49">
        <f t="shared" si="233"/>
        <v>75.416666666666671</v>
      </c>
      <c r="V1812" s="49">
        <f t="shared" si="234"/>
        <v>1.0101994803367265</v>
      </c>
      <c r="W1812" s="49">
        <f t="shared" si="235"/>
        <v>1.0101994803367265</v>
      </c>
    </row>
    <row r="1813" spans="11:23">
      <c r="K1813" s="51">
        <v>181.1</v>
      </c>
      <c r="L1813" s="22">
        <f t="shared" si="229"/>
        <v>2.7290902586294727</v>
      </c>
      <c r="M1813" s="22">
        <f t="shared" si="236"/>
        <v>1.5021073734653445E-2</v>
      </c>
      <c r="Q1813" s="55">
        <f t="shared" si="230"/>
        <v>6.7046115691880195E-2</v>
      </c>
      <c r="R1813" s="49">
        <f t="shared" si="231"/>
        <v>3.1736101022606089</v>
      </c>
      <c r="S1813" s="52">
        <f>IF(K1813=0,C1841,(1/$C$59)*LN(1+$C$59/$C$58/(RodR+ABS(Calculations!K1813-RodR))))</f>
        <v>2.1126135073783091E-2</v>
      </c>
      <c r="T1813" s="53">
        <f t="shared" si="232"/>
        <v>2.1426632417039876E-2</v>
      </c>
      <c r="U1813" s="49">
        <f t="shared" si="233"/>
        <v>75.458333333333329</v>
      </c>
      <c r="V1813" s="49">
        <f t="shared" si="234"/>
        <v>1.0101994803367265</v>
      </c>
      <c r="W1813" s="49">
        <f t="shared" si="235"/>
        <v>1.0101994803367265</v>
      </c>
    </row>
    <row r="1814" spans="11:23">
      <c r="K1814" s="51">
        <v>181.2</v>
      </c>
      <c r="L1814" s="22">
        <f t="shared" si="229"/>
        <v>2.7275971912106152</v>
      </c>
      <c r="M1814" s="22">
        <f t="shared" si="236"/>
        <v>1.5004596764059297E-2</v>
      </c>
      <c r="Q1814" s="55">
        <f t="shared" si="230"/>
        <v>6.7009435200795678E-2</v>
      </c>
      <c r="R1814" s="49">
        <f t="shared" si="231"/>
        <v>3.1736101022606089</v>
      </c>
      <c r="S1814" s="52">
        <f>IF(K1814=0,C1842,(1/$C$59)*LN(1+$C$59/$C$58/(RodR+ABS(Calculations!K1814-RodR))))</f>
        <v>2.111457710355279E-2</v>
      </c>
      <c r="T1814" s="53">
        <f t="shared" si="232"/>
        <v>2.1414743586605341E-2</v>
      </c>
      <c r="U1814" s="49">
        <f t="shared" si="233"/>
        <v>75.5</v>
      </c>
      <c r="V1814" s="49">
        <f t="shared" si="234"/>
        <v>1.0101994803367265</v>
      </c>
      <c r="W1814" s="49">
        <f t="shared" si="235"/>
        <v>1.0101994803367265</v>
      </c>
    </row>
    <row r="1815" spans="11:23">
      <c r="K1815" s="51">
        <v>181.3</v>
      </c>
      <c r="L1815" s="22">
        <f t="shared" si="229"/>
        <v>2.7261057566345861</v>
      </c>
      <c r="M1815" s="22">
        <f t="shared" si="236"/>
        <v>1.4988146890340115E-2</v>
      </c>
      <c r="Q1815" s="55">
        <f t="shared" si="230"/>
        <v>6.6972794824093171E-2</v>
      </c>
      <c r="R1815" s="49">
        <f t="shared" si="231"/>
        <v>3.1736101022606089</v>
      </c>
      <c r="S1815" s="52">
        <f>IF(K1815=0,C1843,(1/$C$59)*LN(1+$C$59/$C$58/(RodR+ABS(Calculations!K1815-RodR))))</f>
        <v>2.110303177330683E-2</v>
      </c>
      <c r="T1815" s="53">
        <f t="shared" si="232"/>
        <v>2.1402867942309535E-2</v>
      </c>
      <c r="U1815" s="49">
        <f t="shared" si="233"/>
        <v>75.541666666666671</v>
      </c>
      <c r="V1815" s="49">
        <f t="shared" si="234"/>
        <v>1.0101994803367265</v>
      </c>
      <c r="W1815" s="49">
        <f t="shared" si="235"/>
        <v>1.0101994803367265</v>
      </c>
    </row>
    <row r="1816" spans="11:23">
      <c r="K1816" s="51">
        <v>181.4</v>
      </c>
      <c r="L1816" s="22">
        <f t="shared" si="229"/>
        <v>2.7246159522242439</v>
      </c>
      <c r="M1816" s="22">
        <f t="shared" si="236"/>
        <v>1.4971724054092306E-2</v>
      </c>
      <c r="Q1816" s="55">
        <f t="shared" si="230"/>
        <v>6.6936194496002799E-2</v>
      </c>
      <c r="R1816" s="49">
        <f t="shared" si="231"/>
        <v>3.1736101022606089</v>
      </c>
      <c r="S1816" s="52">
        <f>IF(K1816=0,C1844,(1/$C$59)*LN(1+$C$59/$C$58/(RodR+ABS(Calculations!K1816-RodR))))</f>
        <v>2.1091499062321224E-2</v>
      </c>
      <c r="T1816" s="53">
        <f t="shared" si="232"/>
        <v>2.1391005462226789E-2</v>
      </c>
      <c r="U1816" s="49">
        <f t="shared" si="233"/>
        <v>75.583333333333343</v>
      </c>
      <c r="V1816" s="49">
        <f t="shared" si="234"/>
        <v>1.0101994803367265</v>
      </c>
      <c r="W1816" s="49">
        <f t="shared" si="235"/>
        <v>1.0101994803367265</v>
      </c>
    </row>
    <row r="1817" spans="11:23">
      <c r="K1817" s="51">
        <v>181.5</v>
      </c>
      <c r="L1817" s="22">
        <f t="shared" si="229"/>
        <v>2.7231277753082685</v>
      </c>
      <c r="M1817" s="22">
        <f t="shared" si="236"/>
        <v>1.4955328196112561E-2</v>
      </c>
      <c r="Q1817" s="55">
        <f t="shared" si="230"/>
        <v>6.6899634150897697E-2</v>
      </c>
      <c r="R1817" s="49">
        <f t="shared" si="231"/>
        <v>3.1736101022606089</v>
      </c>
      <c r="S1817" s="52">
        <f>IF(K1817=0,C1845,(1/$C$59)*LN(1+$C$59/$C$58/(RodR+ABS(Calculations!K1817-RodR))))</f>
        <v>2.107997894991704E-2</v>
      </c>
      <c r="T1817" s="53">
        <f t="shared" si="232"/>
        <v>2.1379156124480169E-2</v>
      </c>
      <c r="U1817" s="49">
        <f t="shared" si="233"/>
        <v>75.625</v>
      </c>
      <c r="V1817" s="49">
        <f t="shared" si="234"/>
        <v>1.0101994803367265</v>
      </c>
      <c r="W1817" s="49">
        <f t="shared" si="235"/>
        <v>1.0101994803367265</v>
      </c>
    </row>
    <row r="1818" spans="11:23">
      <c r="K1818" s="51">
        <v>181.6</v>
      </c>
      <c r="L1818" s="22">
        <f t="shared" si="229"/>
        <v>2.7216412232212295</v>
      </c>
      <c r="M1818" s="22">
        <f t="shared" si="236"/>
        <v>1.4938959257292606E-2</v>
      </c>
      <c r="Q1818" s="55">
        <f t="shared" si="230"/>
        <v>6.6863113723295689E-2</v>
      </c>
      <c r="R1818" s="49">
        <f t="shared" si="231"/>
        <v>3.1736101022606089</v>
      </c>
      <c r="S1818" s="52">
        <f>IF(K1818=0,C1846,(1/$C$59)*LN(1+$C$59/$C$58/(RodR+ABS(Calculations!K1818-RodR))))</f>
        <v>2.1068471415460931E-2</v>
      </c>
      <c r="T1818" s="53">
        <f t="shared" si="232"/>
        <v>2.1367319907241195E-2</v>
      </c>
      <c r="U1818" s="49">
        <f t="shared" si="233"/>
        <v>75.666666666666671</v>
      </c>
      <c r="V1818" s="49">
        <f t="shared" si="234"/>
        <v>1.0101994803367265</v>
      </c>
      <c r="W1818" s="49">
        <f t="shared" si="235"/>
        <v>1.0101994803367265</v>
      </c>
    </row>
    <row r="1819" spans="11:23">
      <c r="K1819" s="51">
        <v>181.7</v>
      </c>
      <c r="L1819" s="22">
        <f t="shared" si="229"/>
        <v>2.72015629330338</v>
      </c>
      <c r="M1819" s="22">
        <f t="shared" si="236"/>
        <v>1.4922617178795061E-2</v>
      </c>
      <c r="Q1819" s="55">
        <f t="shared" si="230"/>
        <v>6.6826633147854239E-2</v>
      </c>
      <c r="R1819" s="49">
        <f t="shared" si="231"/>
        <v>3.1736101022606089</v>
      </c>
      <c r="S1819" s="52">
        <f>IF(K1819=0,C1847,(1/$C$59)*LN(1+$C$59/$C$58/(RodR+ABS(Calculations!K1819-RodR))))</f>
        <v>2.1056976438363569E-2</v>
      </c>
      <c r="T1819" s="53">
        <f t="shared" si="232"/>
        <v>2.1355496788729427E-2</v>
      </c>
      <c r="U1819" s="49">
        <f t="shared" si="233"/>
        <v>75.708333333333329</v>
      </c>
      <c r="V1819" s="49">
        <f t="shared" si="234"/>
        <v>1.0101994803367265</v>
      </c>
      <c r="W1819" s="49">
        <f t="shared" si="235"/>
        <v>1.0101994803367265</v>
      </c>
    </row>
    <row r="1820" spans="11:23">
      <c r="K1820" s="51">
        <v>181.8</v>
      </c>
      <c r="L1820" s="22">
        <f t="shared" si="229"/>
        <v>2.7186729829009351</v>
      </c>
      <c r="M1820" s="22">
        <f t="shared" si="236"/>
        <v>1.4906301901872698E-2</v>
      </c>
      <c r="Q1820" s="55">
        <f t="shared" si="230"/>
        <v>6.6790192359377262E-2</v>
      </c>
      <c r="R1820" s="49">
        <f t="shared" si="231"/>
        <v>3.1736101022606089</v>
      </c>
      <c r="S1820" s="52">
        <f>IF(K1820=0,C1848,(1/$C$59)*LN(1+$C$59/$C$58/(RodR+ABS(Calculations!K1820-RodR))))</f>
        <v>2.1045493998081751E-2</v>
      </c>
      <c r="T1820" s="53">
        <f t="shared" si="232"/>
        <v>2.1343686747213122E-2</v>
      </c>
      <c r="U1820" s="49">
        <f t="shared" si="233"/>
        <v>75.750000000000014</v>
      </c>
      <c r="V1820" s="49">
        <f t="shared" si="234"/>
        <v>1.0101994803367265</v>
      </c>
      <c r="W1820" s="49">
        <f t="shared" si="235"/>
        <v>1.0101994803367265</v>
      </c>
    </row>
    <row r="1821" spans="11:23">
      <c r="K1821" s="51">
        <v>181.9</v>
      </c>
      <c r="L1821" s="22">
        <f t="shared" si="229"/>
        <v>2.717191289365827</v>
      </c>
      <c r="M1821" s="22">
        <f t="shared" si="236"/>
        <v>1.489001336788176E-2</v>
      </c>
      <c r="Q1821" s="55">
        <f t="shared" si="230"/>
        <v>6.6753791292809145E-2</v>
      </c>
      <c r="R1821" s="49">
        <f t="shared" si="231"/>
        <v>3.1736101022606089</v>
      </c>
      <c r="S1821" s="52">
        <f>IF(K1821=0,C1849,(1/$C$59)*LN(1+$C$59/$C$58/(RodR+ABS(Calculations!K1821-RodR))))</f>
        <v>2.1034024074116555E-2</v>
      </c>
      <c r="T1821" s="53">
        <f t="shared" si="232"/>
        <v>2.133188976100811E-2</v>
      </c>
      <c r="U1821" s="49">
        <f t="shared" si="233"/>
        <v>75.791666666666671</v>
      </c>
      <c r="V1821" s="49">
        <f t="shared" si="234"/>
        <v>1.0101994803367265</v>
      </c>
      <c r="W1821" s="49">
        <f t="shared" si="235"/>
        <v>1.0101994803367265</v>
      </c>
    </row>
    <row r="1822" spans="11:23">
      <c r="K1822" s="51">
        <v>182</v>
      </c>
      <c r="L1822" s="22">
        <f t="shared" si="229"/>
        <v>2.7157112100556766</v>
      </c>
      <c r="M1822" s="22">
        <f t="shared" si="236"/>
        <v>1.487375151854442E-2</v>
      </c>
      <c r="Q1822" s="55">
        <f t="shared" si="230"/>
        <v>6.6717429883234022E-2</v>
      </c>
      <c r="R1822" s="49">
        <f t="shared" si="231"/>
        <v>3.1736101022606089</v>
      </c>
      <c r="S1822" s="52">
        <f>IF(K1822=0,C1850,(1/$C$59)*LN(1+$C$59/$C$58/(RodR+ABS(Calculations!K1822-RodR))))</f>
        <v>2.1022566646013076E-2</v>
      </c>
      <c r="T1822" s="53">
        <f t="shared" si="232"/>
        <v>2.13201058084787E-2</v>
      </c>
      <c r="U1822" s="49">
        <f t="shared" si="233"/>
        <v>75.833333333333343</v>
      </c>
      <c r="V1822" s="49">
        <f t="shared" si="234"/>
        <v>1.0101994803367265</v>
      </c>
      <c r="W1822" s="49">
        <f t="shared" si="235"/>
        <v>1.0101994803367265</v>
      </c>
    </row>
    <row r="1823" spans="11:23">
      <c r="K1823" s="51">
        <v>182.1</v>
      </c>
      <c r="L1823" s="22">
        <f t="shared" si="229"/>
        <v>2.7142327423340298</v>
      </c>
      <c r="M1823" s="22">
        <f t="shared" si="236"/>
        <v>1.4857516295442963E-2</v>
      </c>
      <c r="Q1823" s="55">
        <f t="shared" si="230"/>
        <v>6.6681108065881595E-2</v>
      </c>
      <c r="R1823" s="49">
        <f t="shared" si="231"/>
        <v>3.1736101022606089</v>
      </c>
      <c r="S1823" s="52">
        <f>IF(K1823=0,C1851,(1/$C$59)*LN(1+$C$59/$C$58/(RodR+ABS(Calculations!K1823-RodR))))</f>
        <v>2.1011121693362288E-2</v>
      </c>
      <c r="T1823" s="53">
        <f t="shared" si="232"/>
        <v>2.1308334868035871E-2</v>
      </c>
      <c r="U1823" s="49">
        <f t="shared" si="233"/>
        <v>75.875</v>
      </c>
      <c r="V1823" s="49">
        <f t="shared" si="234"/>
        <v>1.0101994803367265</v>
      </c>
      <c r="W1823" s="49">
        <f t="shared" si="235"/>
        <v>1.0101994803367265</v>
      </c>
    </row>
    <row r="1824" spans="11:23">
      <c r="K1824" s="51">
        <v>182.2</v>
      </c>
      <c r="L1824" s="22">
        <f t="shared" si="229"/>
        <v>2.7127558835700527</v>
      </c>
      <c r="M1824" s="22">
        <f t="shared" si="236"/>
        <v>1.4841307640562462E-2</v>
      </c>
      <c r="Q1824" s="55">
        <f t="shared" si="230"/>
        <v>6.6644825776119618E-2</v>
      </c>
      <c r="R1824" s="49">
        <f t="shared" si="231"/>
        <v>3.1736101022606089</v>
      </c>
      <c r="S1824" s="52">
        <f>IF(K1824=0,C1852,(1/$C$59)*LN(1+$C$59/$C$58/(RodR+ABS(Calculations!K1824-RodR))))</f>
        <v>2.0999689195798671E-2</v>
      </c>
      <c r="T1824" s="53">
        <f t="shared" si="232"/>
        <v>2.1296576918139298E-2</v>
      </c>
      <c r="U1824" s="49">
        <f t="shared" si="233"/>
        <v>75.916666666666671</v>
      </c>
      <c r="V1824" s="49">
        <f t="shared" si="234"/>
        <v>1.0101994803367265</v>
      </c>
      <c r="W1824" s="49">
        <f t="shared" si="235"/>
        <v>1.0101994803367265</v>
      </c>
    </row>
    <row r="1825" spans="11:23">
      <c r="K1825" s="51">
        <v>182.3</v>
      </c>
      <c r="L1825" s="22">
        <f t="shared" si="229"/>
        <v>2.7112806311386017</v>
      </c>
      <c r="M1825" s="22">
        <f t="shared" si="236"/>
        <v>1.4825125495984359E-2</v>
      </c>
      <c r="Q1825" s="55">
        <f t="shared" si="230"/>
        <v>6.6608582949455666E-2</v>
      </c>
      <c r="R1825" s="49">
        <f t="shared" si="231"/>
        <v>3.1736101022606089</v>
      </c>
      <c r="S1825" s="52">
        <f>IF(K1825=0,C1853,(1/$C$59)*LN(1+$C$59/$C$58/(RodR+ABS(Calculations!K1825-RodR))))</f>
        <v>2.0988269133000743E-2</v>
      </c>
      <c r="T1825" s="53">
        <f t="shared" si="232"/>
        <v>2.1284831937295991E-2</v>
      </c>
      <c r="U1825" s="49">
        <f t="shared" si="233"/>
        <v>75.958333333333343</v>
      </c>
      <c r="V1825" s="49">
        <f t="shared" si="234"/>
        <v>1.0101994803367265</v>
      </c>
      <c r="W1825" s="49">
        <f t="shared" si="235"/>
        <v>1.0101994803367265</v>
      </c>
    </row>
    <row r="1826" spans="11:23">
      <c r="K1826" s="51">
        <v>182.4</v>
      </c>
      <c r="L1826" s="22">
        <f t="shared" si="229"/>
        <v>2.709806982420389</v>
      </c>
      <c r="M1826" s="22">
        <f t="shared" si="236"/>
        <v>1.4808969803854932E-2</v>
      </c>
      <c r="Q1826" s="55">
        <f t="shared" si="230"/>
        <v>6.6572379521541158E-2</v>
      </c>
      <c r="R1826" s="49">
        <f t="shared" si="231"/>
        <v>3.1736101022606089</v>
      </c>
      <c r="S1826" s="52">
        <f>IF(K1826=0,C1854,(1/$C$59)*LN(1+$C$59/$C$58/(RodR+ABS(Calculations!K1826-RodR))))</f>
        <v>2.0976861484692362E-2</v>
      </c>
      <c r="T1826" s="53">
        <f t="shared" si="232"/>
        <v>2.127309990406008E-2</v>
      </c>
      <c r="U1826" s="49">
        <f t="shared" si="233"/>
        <v>76</v>
      </c>
      <c r="V1826" s="49">
        <f t="shared" si="234"/>
        <v>1.0101994803367265</v>
      </c>
      <c r="W1826" s="49">
        <f t="shared" si="235"/>
        <v>1.0101994803367265</v>
      </c>
    </row>
    <row r="1827" spans="11:23">
      <c r="K1827" s="51">
        <v>182.5</v>
      </c>
      <c r="L1827" s="22">
        <f t="shared" si="229"/>
        <v>2.7083349348016825</v>
      </c>
      <c r="M1827" s="22">
        <f t="shared" si="236"/>
        <v>1.4792840506586025E-2</v>
      </c>
      <c r="Q1827" s="55">
        <f t="shared" si="230"/>
        <v>6.6536215428164E-2</v>
      </c>
      <c r="R1827" s="49">
        <f t="shared" si="231"/>
        <v>3.1736101022606089</v>
      </c>
      <c r="S1827" s="52">
        <f>IF(K1827=0,C1855,(1/$C$59)*LN(1+$C$59/$C$58/(RodR+ABS(Calculations!K1827-RodR))))</f>
        <v>2.0965466230640391E-2</v>
      </c>
      <c r="T1827" s="53">
        <f t="shared" si="232"/>
        <v>2.1261380797033262E-2</v>
      </c>
      <c r="U1827" s="49">
        <f t="shared" si="233"/>
        <v>76.041666666666671</v>
      </c>
      <c r="V1827" s="49">
        <f t="shared" si="234"/>
        <v>1.0101994803367265</v>
      </c>
      <c r="W1827" s="49">
        <f t="shared" si="235"/>
        <v>1.0101994803367265</v>
      </c>
    </row>
    <row r="1828" spans="11:23">
      <c r="K1828" s="51">
        <v>182.6</v>
      </c>
      <c r="L1828" s="22">
        <f t="shared" si="229"/>
        <v>2.7068644856744388</v>
      </c>
      <c r="M1828" s="22">
        <f t="shared" si="236"/>
        <v>1.4776737546790653E-2</v>
      </c>
      <c r="Q1828" s="55">
        <f t="shared" si="230"/>
        <v>6.6500090605251874E-2</v>
      </c>
      <c r="R1828" s="49">
        <f t="shared" si="231"/>
        <v>3.1736101022606089</v>
      </c>
      <c r="S1828" s="52">
        <f>IF(K1828=0,C1856,(1/$C$59)*LN(1+$C$59/$C$58/(RodR+ABS(Calculations!K1828-RodR))))</f>
        <v>2.0954083350655735E-2</v>
      </c>
      <c r="T1828" s="53">
        <f t="shared" si="232"/>
        <v>2.1249674594864126E-2</v>
      </c>
      <c r="U1828" s="49">
        <f t="shared" si="233"/>
        <v>76.083333333333329</v>
      </c>
      <c r="V1828" s="49">
        <f t="shared" si="234"/>
        <v>1.0101994803367265</v>
      </c>
      <c r="W1828" s="49">
        <f t="shared" si="235"/>
        <v>1.0101994803367265</v>
      </c>
    </row>
    <row r="1829" spans="11:23">
      <c r="K1829" s="51">
        <v>182.7</v>
      </c>
      <c r="L1829" s="22">
        <f t="shared" si="229"/>
        <v>2.7053956324364097</v>
      </c>
      <c r="M1829" s="22">
        <f t="shared" si="236"/>
        <v>1.4760660866970365E-2</v>
      </c>
      <c r="Q1829" s="55">
        <f t="shared" si="230"/>
        <v>6.6464004988874809E-2</v>
      </c>
      <c r="R1829" s="49">
        <f t="shared" si="231"/>
        <v>3.1736101022606089</v>
      </c>
      <c r="S1829" s="52">
        <f>IF(K1829=0,C1857,(1/$C$59)*LN(1+$C$59/$C$58/(RodR+ABS(Calculations!K1829-RodR))))</f>
        <v>2.0942712824594149E-2</v>
      </c>
      <c r="T1829" s="53">
        <f t="shared" si="232"/>
        <v>2.1237981276248142E-2</v>
      </c>
      <c r="U1829" s="49">
        <f t="shared" si="233"/>
        <v>76.125</v>
      </c>
      <c r="V1829" s="49">
        <f t="shared" si="234"/>
        <v>1.0101994803367265</v>
      </c>
      <c r="W1829" s="49">
        <f t="shared" si="235"/>
        <v>1.0101994803367265</v>
      </c>
    </row>
    <row r="1830" spans="11:23">
      <c r="K1830" s="51">
        <v>182.8</v>
      </c>
      <c r="L1830" s="22">
        <f t="shared" si="229"/>
        <v>2.7039283724907972</v>
      </c>
      <c r="M1830" s="22">
        <f t="shared" si="236"/>
        <v>1.4744610410137859E-2</v>
      </c>
      <c r="Q1830" s="55">
        <f t="shared" si="230"/>
        <v>6.6427958515236737E-2</v>
      </c>
      <c r="R1830" s="49">
        <f t="shared" si="231"/>
        <v>3.1736101022606089</v>
      </c>
      <c r="S1830" s="52">
        <f>IF(K1830=0,C1858,(1/$C$59)*LN(1+$C$59/$C$58/(RodR+ABS(Calculations!K1830-RodR))))</f>
        <v>2.0931354632353585E-2</v>
      </c>
      <c r="T1830" s="53">
        <f t="shared" si="232"/>
        <v>2.122630081992789E-2</v>
      </c>
      <c r="U1830" s="49">
        <f t="shared" si="233"/>
        <v>76.166666666666671</v>
      </c>
      <c r="V1830" s="49">
        <f t="shared" si="234"/>
        <v>1.0101994803367265</v>
      </c>
      <c r="W1830" s="49">
        <f t="shared" si="235"/>
        <v>1.0101994803367265</v>
      </c>
    </row>
    <row r="1831" spans="11:23">
      <c r="K1831" s="51">
        <v>182.9</v>
      </c>
      <c r="L1831" s="22">
        <f t="shared" si="229"/>
        <v>2.7024627032465967</v>
      </c>
      <c r="M1831" s="22">
        <f t="shared" si="236"/>
        <v>1.4728586119230336E-2</v>
      </c>
      <c r="Q1831" s="55">
        <f t="shared" si="230"/>
        <v>6.6391951120683926E-2</v>
      </c>
      <c r="R1831" s="49">
        <f t="shared" si="231"/>
        <v>3.1736101022606089</v>
      </c>
      <c r="S1831" s="52">
        <f>IF(K1831=0,C1859,(1/$C$59)*LN(1+$C$59/$C$58/(RodR+ABS(Calculations!K1831-RodR))))</f>
        <v>2.0920008753876843E-2</v>
      </c>
      <c r="T1831" s="53">
        <f t="shared" si="232"/>
        <v>2.1214633204692836E-2</v>
      </c>
      <c r="U1831" s="49">
        <f t="shared" si="233"/>
        <v>76.208333333333343</v>
      </c>
      <c r="V1831" s="49">
        <f t="shared" si="234"/>
        <v>1.0101994803367265</v>
      </c>
      <c r="W1831" s="49">
        <f t="shared" si="235"/>
        <v>1.0101994803367265</v>
      </c>
    </row>
    <row r="1832" spans="11:23">
      <c r="K1832" s="51">
        <v>183</v>
      </c>
      <c r="L1832" s="22">
        <f t="shared" si="229"/>
        <v>2.7009986221182918</v>
      </c>
      <c r="M1832" s="22">
        <f t="shared" si="236"/>
        <v>1.4712587937384836E-2</v>
      </c>
      <c r="Q1832" s="55">
        <f t="shared" si="230"/>
        <v>6.6355982741697475E-2</v>
      </c>
      <c r="R1832" s="49">
        <f t="shared" si="231"/>
        <v>3.1736101022606089</v>
      </c>
      <c r="S1832" s="52">
        <f>IF(K1832=0,C1860,(1/$C$59)*LN(1+$C$59/$C$58/(RodR+ABS(Calculations!K1832-RodR))))</f>
        <v>2.090867516914921E-2</v>
      </c>
      <c r="T1832" s="53">
        <f t="shared" si="232"/>
        <v>2.1202978409378657E-2</v>
      </c>
      <c r="U1832" s="49">
        <f t="shared" si="233"/>
        <v>76.25</v>
      </c>
      <c r="V1832" s="49">
        <f t="shared" si="234"/>
        <v>1.0101994803367265</v>
      </c>
      <c r="W1832" s="49">
        <f t="shared" si="235"/>
        <v>1.0101994803367265</v>
      </c>
    </row>
    <row r="1833" spans="11:23">
      <c r="K1833" s="51">
        <v>183.1</v>
      </c>
      <c r="L1833" s="22">
        <f t="shared" si="229"/>
        <v>2.6995361265260955</v>
      </c>
      <c r="M1833" s="22">
        <f t="shared" si="236"/>
        <v>1.4696615807934243E-2</v>
      </c>
      <c r="Q1833" s="55">
        <f t="shared" si="230"/>
        <v>6.6320053314899222E-2</v>
      </c>
      <c r="R1833" s="49">
        <f t="shared" si="231"/>
        <v>3.1736101022606089</v>
      </c>
      <c r="S1833" s="52">
        <f>IF(K1833=0,C1861,(1/$C$59)*LN(1+$C$59/$C$58/(RodR+ABS(Calculations!K1833-RodR))))</f>
        <v>2.089735385820031E-2</v>
      </c>
      <c r="T1833" s="53">
        <f t="shared" si="232"/>
        <v>2.1191336412867901E-2</v>
      </c>
      <c r="U1833" s="49">
        <f t="shared" si="233"/>
        <v>76.291666666666671</v>
      </c>
      <c r="V1833" s="49">
        <f t="shared" si="234"/>
        <v>1.0101994803367265</v>
      </c>
      <c r="W1833" s="49">
        <f t="shared" si="235"/>
        <v>1.0101994803367265</v>
      </c>
    </row>
    <row r="1834" spans="11:23">
      <c r="K1834" s="51">
        <v>183.2</v>
      </c>
      <c r="L1834" s="22">
        <f t="shared" si="229"/>
        <v>2.698075213895704</v>
      </c>
      <c r="M1834" s="22">
        <f t="shared" si="236"/>
        <v>1.4680669674348668E-2</v>
      </c>
      <c r="Q1834" s="55">
        <f t="shared" si="230"/>
        <v>6.6284162777045727E-2</v>
      </c>
      <c r="R1834" s="49">
        <f t="shared" si="231"/>
        <v>3.1736101022606089</v>
      </c>
      <c r="S1834" s="52">
        <f>IF(K1834=0,C1862,(1/$C$59)*LN(1+$C$59/$C$58/(RodR+ABS(Calculations!K1834-RodR))))</f>
        <v>2.0886044801102236E-2</v>
      </c>
      <c r="T1834" s="53">
        <f t="shared" si="232"/>
        <v>2.1179707194088879E-2</v>
      </c>
      <c r="U1834" s="49">
        <f t="shared" si="233"/>
        <v>76.333333333333329</v>
      </c>
      <c r="V1834" s="49">
        <f t="shared" si="234"/>
        <v>1.0101994803367265</v>
      </c>
      <c r="W1834" s="49">
        <f t="shared" si="235"/>
        <v>1.0101994803367265</v>
      </c>
    </row>
    <row r="1835" spans="11:23">
      <c r="K1835" s="51">
        <v>183.3</v>
      </c>
      <c r="L1835" s="22">
        <f t="shared" si="229"/>
        <v>2.6966158816584098</v>
      </c>
      <c r="M1835" s="22">
        <f t="shared" si="236"/>
        <v>1.4664749480191919E-2</v>
      </c>
      <c r="Q1835" s="55">
        <f t="shared" si="230"/>
        <v>6.6248311065031013E-2</v>
      </c>
      <c r="R1835" s="49">
        <f t="shared" si="231"/>
        <v>3.1736101022606089</v>
      </c>
      <c r="S1835" s="52">
        <f>IF(K1835=0,C1863,(1/$C$59)*LN(1+$C$59/$C$58/(RodR+ABS(Calculations!K1835-RodR))))</f>
        <v>2.0874747977970381E-2</v>
      </c>
      <c r="T1835" s="53">
        <f t="shared" si="232"/>
        <v>2.1168090732017007E-2</v>
      </c>
      <c r="U1835" s="49">
        <f t="shared" si="233"/>
        <v>76.375000000000014</v>
      </c>
      <c r="V1835" s="49">
        <f t="shared" si="234"/>
        <v>1.0101994803367265</v>
      </c>
      <c r="W1835" s="49">
        <f t="shared" si="235"/>
        <v>1.0101994803367265</v>
      </c>
    </row>
    <row r="1836" spans="11:23">
      <c r="K1836" s="51">
        <v>183.4</v>
      </c>
      <c r="L1836" s="22">
        <f t="shared" si="229"/>
        <v>2.6951581272510947</v>
      </c>
      <c r="M1836" s="22">
        <f t="shared" si="236"/>
        <v>1.4648855169294261E-2</v>
      </c>
      <c r="Q1836" s="55">
        <f t="shared" si="230"/>
        <v>6.6212498115886462E-2</v>
      </c>
      <c r="R1836" s="49">
        <f t="shared" si="231"/>
        <v>3.1736101022606089</v>
      </c>
      <c r="S1836" s="52">
        <f>IF(K1836=0,C1864,(1/$C$59)*LN(1+$C$59/$C$58/(RodR+ABS(Calculations!K1836-RodR))))</f>
        <v>2.0863463368963418E-2</v>
      </c>
      <c r="T1836" s="53">
        <f t="shared" si="232"/>
        <v>2.115648700567321E-2</v>
      </c>
      <c r="U1836" s="49">
        <f t="shared" si="233"/>
        <v>76.416666666666671</v>
      </c>
      <c r="V1836" s="49">
        <f t="shared" si="234"/>
        <v>1.0101994803367265</v>
      </c>
      <c r="W1836" s="49">
        <f t="shared" si="235"/>
        <v>1.0101994803367265</v>
      </c>
    </row>
    <row r="1837" spans="11:23">
      <c r="K1837" s="51">
        <v>183.5</v>
      </c>
      <c r="L1837" s="22">
        <f t="shared" si="229"/>
        <v>2.6937019481160966</v>
      </c>
      <c r="M1837" s="22">
        <f t="shared" si="236"/>
        <v>1.463298668558588E-2</v>
      </c>
      <c r="Q1837" s="55">
        <f t="shared" si="230"/>
        <v>6.6176723866777448E-2</v>
      </c>
      <c r="R1837" s="49">
        <f t="shared" si="231"/>
        <v>3.1736101022606089</v>
      </c>
      <c r="S1837" s="52">
        <f>IF(K1837=0,C1865,(1/$C$59)*LN(1+$C$59/$C$58/(RodR+ABS(Calculations!K1837-RodR))))</f>
        <v>2.0852190954282254E-2</v>
      </c>
      <c r="T1837" s="53">
        <f t="shared" si="232"/>
        <v>2.1144895994123964E-2</v>
      </c>
      <c r="U1837" s="49">
        <f t="shared" si="233"/>
        <v>76.458333333333343</v>
      </c>
      <c r="V1837" s="49">
        <f t="shared" si="234"/>
        <v>1.0101994803367265</v>
      </c>
      <c r="W1837" s="49">
        <f t="shared" si="235"/>
        <v>1.0101994803367265</v>
      </c>
    </row>
    <row r="1838" spans="11:23">
      <c r="K1838" s="51">
        <v>183.6</v>
      </c>
      <c r="L1838" s="22">
        <f t="shared" si="229"/>
        <v>2.6922473417014139</v>
      </c>
      <c r="M1838" s="22">
        <f t="shared" si="236"/>
        <v>1.4617143973024938E-2</v>
      </c>
      <c r="Q1838" s="55">
        <f t="shared" si="230"/>
        <v>6.6140988255008443E-2</v>
      </c>
      <c r="R1838" s="49">
        <f t="shared" si="231"/>
        <v>3.1736101022606089</v>
      </c>
      <c r="S1838" s="52">
        <f>IF(K1838=0,C1866,(1/$C$59)*LN(1+$C$59/$C$58/(RodR+ABS(Calculations!K1838-RodR))))</f>
        <v>2.0840930714171615E-2</v>
      </c>
      <c r="T1838" s="53">
        <f t="shared" si="232"/>
        <v>2.1133317676483038E-2</v>
      </c>
      <c r="U1838" s="49">
        <f t="shared" si="233"/>
        <v>76.5</v>
      </c>
      <c r="V1838" s="49">
        <f t="shared" si="234"/>
        <v>1.0101994803367265</v>
      </c>
      <c r="W1838" s="49">
        <f t="shared" si="235"/>
        <v>1.0101994803367265</v>
      </c>
    </row>
    <row r="1839" spans="11:23">
      <c r="K1839" s="51">
        <v>183.7</v>
      </c>
      <c r="L1839" s="22">
        <f t="shared" si="229"/>
        <v>2.6907943054604355</v>
      </c>
      <c r="M1839" s="22">
        <f t="shared" si="236"/>
        <v>1.460132697597416E-2</v>
      </c>
      <c r="Q1839" s="55">
        <f t="shared" si="230"/>
        <v>6.6105291218016324E-2</v>
      </c>
      <c r="R1839" s="49">
        <f t="shared" si="231"/>
        <v>3.1736101022606089</v>
      </c>
      <c r="S1839" s="52">
        <f>IF(K1839=0,C1867,(1/$C$59)*LN(1+$C$59/$C$58/(RodR+ABS(Calculations!K1839-RodR))))</f>
        <v>2.0829682628917951E-2</v>
      </c>
      <c r="T1839" s="53">
        <f t="shared" si="232"/>
        <v>2.1121752031908629E-2</v>
      </c>
      <c r="U1839" s="49">
        <f t="shared" si="233"/>
        <v>76.541666666666671</v>
      </c>
      <c r="V1839" s="49">
        <f t="shared" si="234"/>
        <v>1.0101994803367265</v>
      </c>
      <c r="W1839" s="49">
        <f t="shared" si="235"/>
        <v>1.0101994803367265</v>
      </c>
    </row>
    <row r="1840" spans="11:23">
      <c r="K1840" s="51">
        <v>183.8</v>
      </c>
      <c r="L1840" s="22">
        <f t="shared" si="229"/>
        <v>2.6893428368520742</v>
      </c>
      <c r="M1840" s="22">
        <f t="shared" si="236"/>
        <v>1.4585535638723002E-2</v>
      </c>
      <c r="Q1840" s="55">
        <f t="shared" si="230"/>
        <v>6.6069632693373681E-2</v>
      </c>
      <c r="R1840" s="49">
        <f t="shared" si="231"/>
        <v>3.1736101022606089</v>
      </c>
      <c r="S1840" s="52">
        <f>IF(K1840=0,C1868,(1/$C$59)*LN(1+$C$59/$C$58/(RodR+ABS(Calculations!K1840-RodR))))</f>
        <v>2.0818446678850473E-2</v>
      </c>
      <c r="T1840" s="53">
        <f t="shared" si="232"/>
        <v>2.1110199039604656E-2</v>
      </c>
      <c r="U1840" s="49">
        <f t="shared" si="233"/>
        <v>76.583333333333343</v>
      </c>
      <c r="V1840" s="49">
        <f t="shared" si="234"/>
        <v>1.0101994803367265</v>
      </c>
      <c r="W1840" s="49">
        <f t="shared" si="235"/>
        <v>1.0101994803367265</v>
      </c>
    </row>
    <row r="1841" spans="11:23">
      <c r="K1841" s="51">
        <v>183.9</v>
      </c>
      <c r="L1841" s="22">
        <f t="shared" si="229"/>
        <v>2.6878929333407706</v>
      </c>
      <c r="M1841" s="22">
        <f t="shared" si="236"/>
        <v>1.4569769905826035E-2</v>
      </c>
      <c r="Q1841" s="55">
        <f t="shared" si="230"/>
        <v>6.6034012618788926E-2</v>
      </c>
      <c r="R1841" s="49">
        <f t="shared" si="231"/>
        <v>3.1736101022606089</v>
      </c>
      <c r="S1841" s="52">
        <f>IF(K1841=0,C1869,(1/$C$59)*LN(1+$C$59/$C$58/(RodR+ABS(Calculations!K1841-RodR))))</f>
        <v>2.0807222844341191E-2</v>
      </c>
      <c r="T1841" s="53">
        <f t="shared" si="232"/>
        <v>2.1098658678821235E-2</v>
      </c>
      <c r="U1841" s="49">
        <f t="shared" si="233"/>
        <v>76.625</v>
      </c>
      <c r="V1841" s="49">
        <f t="shared" si="234"/>
        <v>1.0101994803367265</v>
      </c>
      <c r="W1841" s="49">
        <f t="shared" si="235"/>
        <v>1.0101994803367265</v>
      </c>
    </row>
    <row r="1842" spans="11:23">
      <c r="K1842" s="51">
        <v>184</v>
      </c>
      <c r="L1842" s="22">
        <f t="shared" si="229"/>
        <v>2.6864445923963536</v>
      </c>
      <c r="M1842" s="22">
        <f t="shared" si="236"/>
        <v>1.45540297219382E-2</v>
      </c>
      <c r="Q1842" s="55">
        <f t="shared" si="230"/>
        <v>6.5998430932102808E-2</v>
      </c>
      <c r="R1842" s="49">
        <f t="shared" si="231"/>
        <v>3.1736101022606089</v>
      </c>
      <c r="S1842" s="52">
        <f>IF(K1842=0,C1870,(1/$C$59)*LN(1+$C$59/$C$58/(RodR+ABS(Calculations!K1842-RodR))))</f>
        <v>2.0796011105803817E-2</v>
      </c>
      <c r="T1842" s="53">
        <f t="shared" si="232"/>
        <v>2.1087130928853334E-2</v>
      </c>
      <c r="U1842" s="49">
        <f t="shared" si="233"/>
        <v>76.666666666666671</v>
      </c>
      <c r="V1842" s="49">
        <f t="shared" si="234"/>
        <v>1.0101994803367265</v>
      </c>
      <c r="W1842" s="49">
        <f t="shared" si="235"/>
        <v>1.0101994803367265</v>
      </c>
    </row>
    <row r="1843" spans="11:23">
      <c r="K1843" s="51">
        <v>184.1</v>
      </c>
      <c r="L1843" s="22">
        <f t="shared" si="229"/>
        <v>2.6849978114941462</v>
      </c>
      <c r="M1843" s="22">
        <f t="shared" si="236"/>
        <v>1.4538315031949356E-2</v>
      </c>
      <c r="Q1843" s="55">
        <f t="shared" si="230"/>
        <v>6.5962887571291096E-2</v>
      </c>
      <c r="R1843" s="49">
        <f t="shared" si="231"/>
        <v>3.1736101022606089</v>
      </c>
      <c r="S1843" s="52">
        <f>IF(K1843=0,C1871,(1/$C$59)*LN(1+$C$59/$C$58/(RodR+ABS(Calculations!K1843-RodR))))</f>
        <v>2.0784811443694599E-2</v>
      </c>
      <c r="T1843" s="53">
        <f t="shared" si="232"/>
        <v>2.1075615769040761E-2</v>
      </c>
      <c r="U1843" s="49">
        <f t="shared" si="233"/>
        <v>76.708333333333329</v>
      </c>
      <c r="V1843" s="49">
        <f t="shared" si="234"/>
        <v>1.0101994803367265</v>
      </c>
      <c r="W1843" s="49">
        <f t="shared" si="235"/>
        <v>1.0101994803367265</v>
      </c>
    </row>
    <row r="1844" spans="11:23">
      <c r="K1844" s="51">
        <v>184.2</v>
      </c>
      <c r="L1844" s="22">
        <f t="shared" si="229"/>
        <v>2.6835525881149636</v>
      </c>
      <c r="M1844" s="22">
        <f t="shared" si="236"/>
        <v>1.4522625780740483E-2</v>
      </c>
      <c r="Q1844" s="55">
        <f t="shared" si="230"/>
        <v>6.592738247446446E-2</v>
      </c>
      <c r="R1844" s="49">
        <f t="shared" si="231"/>
        <v>3.1736101022606089</v>
      </c>
      <c r="S1844" s="52">
        <f>IF(K1844=0,C1872,(1/$C$59)*LN(1+$C$59/$C$58/(RodR+ABS(Calculations!K1844-RodR))))</f>
        <v>2.0773623838512306E-2</v>
      </c>
      <c r="T1844" s="53">
        <f t="shared" si="232"/>
        <v>2.1064113178769498E-2</v>
      </c>
      <c r="U1844" s="49">
        <f t="shared" si="233"/>
        <v>76.75</v>
      </c>
      <c r="V1844" s="49">
        <f t="shared" si="234"/>
        <v>1.0101994803367265</v>
      </c>
      <c r="W1844" s="49">
        <f t="shared" si="235"/>
        <v>1.0101994803367265</v>
      </c>
    </row>
    <row r="1845" spans="11:23">
      <c r="K1845" s="51">
        <v>184.3</v>
      </c>
      <c r="L1845" s="22">
        <f t="shared" si="229"/>
        <v>2.6821089197449131</v>
      </c>
      <c r="M1845" s="22">
        <f t="shared" si="236"/>
        <v>1.4506961913496763E-2</v>
      </c>
      <c r="Q1845" s="55">
        <f t="shared" si="230"/>
        <v>6.5891915579863569E-2</v>
      </c>
      <c r="R1845" s="49">
        <f t="shared" si="231"/>
        <v>3.1736101022606089</v>
      </c>
      <c r="S1845" s="52">
        <f>IF(K1845=0,C1873,(1/$C$59)*LN(1+$C$59/$C$58/(RodR+ABS(Calculations!K1845-RodR))))</f>
        <v>2.0762448270796655E-2</v>
      </c>
      <c r="T1845" s="53">
        <f t="shared" si="232"/>
        <v>2.1052623137469261E-2</v>
      </c>
      <c r="U1845" s="49">
        <f t="shared" si="233"/>
        <v>76.791666666666671</v>
      </c>
      <c r="V1845" s="49">
        <f t="shared" si="234"/>
        <v>1.0101994803367265</v>
      </c>
      <c r="W1845" s="49">
        <f t="shared" si="235"/>
        <v>1.0101994803367265</v>
      </c>
    </row>
    <row r="1846" spans="11:23">
      <c r="K1846" s="51">
        <v>184.4</v>
      </c>
      <c r="L1846" s="22">
        <f t="shared" si="229"/>
        <v>2.6806668038756629</v>
      </c>
      <c r="M1846" s="22">
        <f t="shared" si="236"/>
        <v>1.4491323375431797E-2</v>
      </c>
      <c r="Q1846" s="55">
        <f t="shared" si="230"/>
        <v>6.5856486825865743E-2</v>
      </c>
      <c r="R1846" s="49">
        <f t="shared" si="231"/>
        <v>3.1736101022606089</v>
      </c>
      <c r="S1846" s="52">
        <f>IF(K1846=0,C1874,(1/$C$59)*LN(1+$C$59/$C$58/(RodR+ABS(Calculations!K1846-RodR))))</f>
        <v>2.0751284721130425E-2</v>
      </c>
      <c r="T1846" s="53">
        <f t="shared" si="232"/>
        <v>2.1041145624615717E-2</v>
      </c>
      <c r="U1846" s="49">
        <f t="shared" si="233"/>
        <v>76.833333333333343</v>
      </c>
      <c r="V1846" s="49">
        <f t="shared" si="234"/>
        <v>1.0101994803367265</v>
      </c>
      <c r="W1846" s="49">
        <f t="shared" si="235"/>
        <v>1.0101994803367265</v>
      </c>
    </row>
    <row r="1847" spans="11:23">
      <c r="K1847" s="51">
        <v>184.5</v>
      </c>
      <c r="L1847" s="22">
        <f t="shared" si="229"/>
        <v>2.6792262380041008</v>
      </c>
      <c r="M1847" s="22">
        <f t="shared" si="236"/>
        <v>1.4475710111995888E-2</v>
      </c>
      <c r="Q1847" s="55">
        <f t="shared" si="230"/>
        <v>6.5821096150976519E-2</v>
      </c>
      <c r="R1847" s="49">
        <f t="shared" si="231"/>
        <v>3.1736101022606089</v>
      </c>
      <c r="S1847" s="52">
        <f>IF(K1847=0,C1875,(1/$C$59)*LN(1+$C$59/$C$58/(RodR+ABS(Calculations!K1847-RodR))))</f>
        <v>2.0740133170136808E-2</v>
      </c>
      <c r="T1847" s="53">
        <f t="shared" si="232"/>
        <v>2.1029680619728909E-2</v>
      </c>
      <c r="U1847" s="49">
        <f t="shared" si="233"/>
        <v>76.875</v>
      </c>
      <c r="V1847" s="49">
        <f t="shared" si="234"/>
        <v>1.0101994803367265</v>
      </c>
      <c r="W1847" s="49">
        <f t="shared" si="235"/>
        <v>1.0101994803367265</v>
      </c>
    </row>
    <row r="1848" spans="11:23">
      <c r="K1848" s="51">
        <v>184.6</v>
      </c>
      <c r="L1848" s="22">
        <f t="shared" si="229"/>
        <v>2.677787219632616</v>
      </c>
      <c r="M1848" s="22">
        <f t="shared" si="236"/>
        <v>1.4460122068797876E-2</v>
      </c>
      <c r="Q1848" s="55">
        <f t="shared" si="230"/>
        <v>6.5785743493836563E-2</v>
      </c>
      <c r="R1848" s="49">
        <f t="shared" si="231"/>
        <v>3.1736101022606089</v>
      </c>
      <c r="S1848" s="52">
        <f>IF(K1848=0,C1876,(1/$C$59)*LN(1+$C$59/$C$58/(RodR+ABS(Calculations!K1848-RodR))))</f>
        <v>2.0728993598481557E-2</v>
      </c>
      <c r="T1848" s="53">
        <f t="shared" si="232"/>
        <v>2.1018228102372614E-2</v>
      </c>
      <c r="U1848" s="49">
        <f t="shared" si="233"/>
        <v>76.916666666666671</v>
      </c>
      <c r="V1848" s="49">
        <f t="shared" si="234"/>
        <v>1.0101994803367265</v>
      </c>
      <c r="W1848" s="49">
        <f t="shared" si="235"/>
        <v>1.0101994803367265</v>
      </c>
    </row>
    <row r="1849" spans="11:23">
      <c r="K1849" s="51">
        <v>184.7</v>
      </c>
      <c r="L1849" s="22">
        <f t="shared" si="229"/>
        <v>2.6763497462689858</v>
      </c>
      <c r="M1849" s="22">
        <f t="shared" si="236"/>
        <v>1.4444559191449713E-2</v>
      </c>
      <c r="Q1849" s="55">
        <f t="shared" si="230"/>
        <v>6.5750428793218949E-2</v>
      </c>
      <c r="R1849" s="49">
        <f t="shared" si="231"/>
        <v>3.1736101022606089</v>
      </c>
      <c r="S1849" s="52">
        <f>IF(K1849=0,C1877,(1/$C$59)*LN(1+$C$59/$C$58/(RodR+ABS(Calculations!K1849-RodR))))</f>
        <v>2.0717865986872159E-2</v>
      </c>
      <c r="T1849" s="53">
        <f t="shared" si="232"/>
        <v>2.1006788052156538E-2</v>
      </c>
      <c r="U1849" s="49">
        <f t="shared" si="233"/>
        <v>76.958333333333329</v>
      </c>
      <c r="V1849" s="49">
        <f t="shared" si="234"/>
        <v>1.0101994803367265</v>
      </c>
      <c r="W1849" s="49">
        <f t="shared" si="235"/>
        <v>1.0101994803367265</v>
      </c>
    </row>
    <row r="1850" spans="11:23">
      <c r="K1850" s="51">
        <v>184.8</v>
      </c>
      <c r="L1850" s="22">
        <f t="shared" si="229"/>
        <v>2.6749138154261791</v>
      </c>
      <c r="M1850" s="22">
        <f t="shared" si="236"/>
        <v>1.4429021425895083E-2</v>
      </c>
      <c r="Q1850" s="55">
        <f t="shared" si="230"/>
        <v>6.5715151988024273E-2</v>
      </c>
      <c r="R1850" s="49">
        <f t="shared" si="231"/>
        <v>3.1736101022606089</v>
      </c>
      <c r="S1850" s="52">
        <f>IF(K1850=0,C1878,(1/$C$59)*LN(1+$C$59/$C$58/(RodR+ABS(Calculations!K1850-RodR))))</f>
        <v>2.0706750316056281E-2</v>
      </c>
      <c r="T1850" s="53">
        <f t="shared" si="232"/>
        <v>2.0995360448733662E-2</v>
      </c>
      <c r="U1850" s="49">
        <f t="shared" si="233"/>
        <v>77.000000000000014</v>
      </c>
      <c r="V1850" s="49">
        <f t="shared" si="234"/>
        <v>1.0101994803367265</v>
      </c>
      <c r="W1850" s="49">
        <f t="shared" si="235"/>
        <v>1.0101994803367265</v>
      </c>
    </row>
    <row r="1851" spans="11:23">
      <c r="K1851" s="51">
        <v>184.9</v>
      </c>
      <c r="L1851" s="22">
        <f t="shared" si="229"/>
        <v>2.6734794246226614</v>
      </c>
      <c r="M1851" s="22">
        <f t="shared" si="236"/>
        <v>1.4413508718109203E-2</v>
      </c>
      <c r="Q1851" s="55">
        <f t="shared" si="230"/>
        <v>6.5679913017288177E-2</v>
      </c>
      <c r="R1851" s="49">
        <f t="shared" si="231"/>
        <v>3.1736101022606089</v>
      </c>
      <c r="S1851" s="52">
        <f>IF(K1851=0,C1879,(1/$C$59)*LN(1+$C$59/$C$58/(RodR+ABS(Calculations!K1851-RodR))))</f>
        <v>2.0695646566824138E-2</v>
      </c>
      <c r="T1851" s="53">
        <f t="shared" si="232"/>
        <v>2.0983945271802008E-2</v>
      </c>
      <c r="U1851" s="49">
        <f t="shared" si="233"/>
        <v>77.041666666666671</v>
      </c>
      <c r="V1851" s="49">
        <f t="shared" si="234"/>
        <v>1.0101994803367265</v>
      </c>
      <c r="W1851" s="49">
        <f t="shared" si="235"/>
        <v>1.0101994803367265</v>
      </c>
    </row>
    <row r="1852" spans="11:23">
      <c r="K1852" s="51">
        <v>185</v>
      </c>
      <c r="L1852" s="22">
        <f t="shared" si="229"/>
        <v>2.672046571382158</v>
      </c>
      <c r="M1852" s="22">
        <f t="shared" si="236"/>
        <v>1.4398021014195628E-2</v>
      </c>
      <c r="Q1852" s="55">
        <f t="shared" si="230"/>
        <v>6.5644711820175505E-2</v>
      </c>
      <c r="R1852" s="49">
        <f t="shared" si="231"/>
        <v>3.1736101022606089</v>
      </c>
      <c r="S1852" s="52">
        <f>IF(K1852=0,C1880,(1/$C$59)*LN(1+$C$59/$C$58/(RodR+ABS(Calculations!K1852-RodR))))</f>
        <v>2.0684554720006663E-2</v>
      </c>
      <c r="T1852" s="53">
        <f t="shared" si="232"/>
        <v>2.0972542501103315E-2</v>
      </c>
      <c r="U1852" s="49">
        <f t="shared" si="233"/>
        <v>77.083333333333343</v>
      </c>
      <c r="V1852" s="49">
        <f t="shared" si="234"/>
        <v>1.0101994803367265</v>
      </c>
      <c r="W1852" s="49">
        <f t="shared" si="235"/>
        <v>1.0101994803367265</v>
      </c>
    </row>
    <row r="1853" spans="11:23">
      <c r="K1853" s="51">
        <v>185.1</v>
      </c>
      <c r="L1853" s="22">
        <f t="shared" si="229"/>
        <v>2.6706152532336849</v>
      </c>
      <c r="M1853" s="22">
        <f t="shared" si="236"/>
        <v>1.4382558260461309E-2</v>
      </c>
      <c r="Q1853" s="55">
        <f t="shared" si="230"/>
        <v>6.5609548335981108E-2</v>
      </c>
      <c r="R1853" s="49">
        <f t="shared" si="231"/>
        <v>3.1736101022606089</v>
      </c>
      <c r="S1853" s="52">
        <f>IF(K1853=0,C1881,(1/$C$59)*LN(1+$C$59/$C$58/(RodR+ABS(Calculations!K1853-RodR))))</f>
        <v>2.0673474756475747E-2</v>
      </c>
      <c r="T1853" s="53">
        <f t="shared" si="232"/>
        <v>2.0961152116423243E-2</v>
      </c>
      <c r="U1853" s="49">
        <f t="shared" si="233"/>
        <v>77.125</v>
      </c>
      <c r="V1853" s="49">
        <f t="shared" si="234"/>
        <v>1.0101994803367265</v>
      </c>
      <c r="W1853" s="49">
        <f t="shared" si="235"/>
        <v>1.0101994803367265</v>
      </c>
    </row>
    <row r="1854" spans="11:23">
      <c r="K1854" s="51">
        <v>185.2</v>
      </c>
      <c r="L1854" s="22">
        <f t="shared" si="229"/>
        <v>2.6691854677115541</v>
      </c>
      <c r="M1854" s="22">
        <f t="shared" si="236"/>
        <v>1.4367120403409483E-2</v>
      </c>
      <c r="Q1854" s="55">
        <f t="shared" si="230"/>
        <v>6.5574422504129912E-2</v>
      </c>
      <c r="R1854" s="49">
        <f t="shared" si="231"/>
        <v>3.1736101022606089</v>
      </c>
      <c r="S1854" s="52">
        <f>IF(K1854=0,C1882,(1/$C$59)*LN(1+$C$59/$C$58/(RodR+ABS(Calculations!K1854-RodR))))</f>
        <v>2.0662406657144271E-2</v>
      </c>
      <c r="T1854" s="53">
        <f t="shared" si="232"/>
        <v>2.0949774097591592E-2</v>
      </c>
      <c r="U1854" s="49">
        <f t="shared" si="233"/>
        <v>77.166666666666671</v>
      </c>
      <c r="V1854" s="49">
        <f t="shared" si="234"/>
        <v>1.0101994803367265</v>
      </c>
      <c r="W1854" s="49">
        <f t="shared" si="235"/>
        <v>1.0101994803367265</v>
      </c>
    </row>
    <row r="1855" spans="11:23">
      <c r="K1855" s="51">
        <v>185.3</v>
      </c>
      <c r="L1855" s="22">
        <f t="shared" si="229"/>
        <v>2.6677572123554043</v>
      </c>
      <c r="M1855" s="22">
        <f t="shared" si="236"/>
        <v>1.435170738950875E-2</v>
      </c>
      <c r="Q1855" s="55">
        <f t="shared" si="230"/>
        <v>6.5539334264177726E-2</v>
      </c>
      <c r="R1855" s="49">
        <f t="shared" si="231"/>
        <v>3.1736101022606089</v>
      </c>
      <c r="S1855" s="52">
        <f>IF(K1855=0,C1883,(1/$C$59)*LN(1+$C$59/$C$58/(RodR+ABS(Calculations!K1855-RodR))))</f>
        <v>2.0651350402966357E-2</v>
      </c>
      <c r="T1855" s="53">
        <f t="shared" si="232"/>
        <v>2.0938408424481657E-2</v>
      </c>
      <c r="U1855" s="49">
        <f t="shared" si="233"/>
        <v>77.208333333333343</v>
      </c>
      <c r="V1855" s="49">
        <f t="shared" si="234"/>
        <v>1.0101994803367265</v>
      </c>
      <c r="W1855" s="49">
        <f t="shared" si="235"/>
        <v>1.0101994803367265</v>
      </c>
    </row>
    <row r="1856" spans="11:23">
      <c r="K1856" s="51">
        <v>185.4</v>
      </c>
      <c r="L1856" s="22">
        <f t="shared" si="229"/>
        <v>2.6663304847100329</v>
      </c>
      <c r="M1856" s="22">
        <f t="shared" si="236"/>
        <v>1.4336319165630051E-2</v>
      </c>
      <c r="Q1856" s="55">
        <f t="shared" si="230"/>
        <v>6.5504283555807077E-2</v>
      </c>
      <c r="R1856" s="49">
        <f t="shared" si="231"/>
        <v>3.1736101022606089</v>
      </c>
      <c r="S1856" s="52">
        <f>IF(K1856=0,C1884,(1/$C$59)*LN(1+$C$59/$C$58/(RodR+ABS(Calculations!K1856-RodR))))</f>
        <v>2.0640305974936057E-2</v>
      </c>
      <c r="T1856" s="53">
        <f t="shared" si="232"/>
        <v>2.0927055077010634E-2</v>
      </c>
      <c r="U1856" s="49">
        <f t="shared" si="233"/>
        <v>77.25</v>
      </c>
      <c r="V1856" s="49">
        <f t="shared" si="234"/>
        <v>1.0101994803367265</v>
      </c>
      <c r="W1856" s="49">
        <f t="shared" si="235"/>
        <v>1.0101994803367265</v>
      </c>
    </row>
    <row r="1857" spans="11:23">
      <c r="K1857" s="51">
        <v>185.5</v>
      </c>
      <c r="L1857" s="22">
        <f t="shared" si="229"/>
        <v>2.6649052823256341</v>
      </c>
      <c r="M1857" s="22">
        <f t="shared" si="236"/>
        <v>1.4320955678466696E-2</v>
      </c>
      <c r="Q1857" s="55">
        <f t="shared" si="230"/>
        <v>6.5469270318833109E-2</v>
      </c>
      <c r="R1857" s="49">
        <f t="shared" si="231"/>
        <v>3.1736101022606089</v>
      </c>
      <c r="S1857" s="52">
        <f>IF(K1857=0,C1885,(1/$C$59)*LN(1+$C$59/$C$58/(RodR+ABS(Calculations!K1857-RodR))))</f>
        <v>2.0629273354089209E-2</v>
      </c>
      <c r="T1857" s="53">
        <f t="shared" si="232"/>
        <v>2.0915714035139202E-2</v>
      </c>
      <c r="U1857" s="49">
        <f t="shared" si="233"/>
        <v>77.291666666666671</v>
      </c>
      <c r="V1857" s="49">
        <f t="shared" si="234"/>
        <v>1.0101994803367265</v>
      </c>
      <c r="W1857" s="49">
        <f t="shared" si="235"/>
        <v>1.0101994803367265</v>
      </c>
    </row>
    <row r="1858" spans="11:23">
      <c r="K1858" s="51">
        <v>185.6</v>
      </c>
      <c r="L1858" s="22">
        <f t="shared" ref="L1858:L1921" si="237">IF(K1858&lt;RodR,EPRValue,Q1858*$C$43)</f>
        <v>2.663481602757495</v>
      </c>
      <c r="M1858" s="22">
        <f t="shared" si="236"/>
        <v>1.4305616875120997E-2</v>
      </c>
      <c r="Q1858" s="55">
        <f t="shared" si="230"/>
        <v>6.5434294493196057E-2</v>
      </c>
      <c r="R1858" s="49">
        <f t="shared" si="231"/>
        <v>3.1736101022606089</v>
      </c>
      <c r="S1858" s="52">
        <f>IF(K1858=0,C1886,(1/$C$59)*LN(1+$C$59/$C$58/(RodR+ABS(Calculations!K1858-RodR))))</f>
        <v>2.0618252521501065E-2</v>
      </c>
      <c r="T1858" s="53">
        <f t="shared" si="232"/>
        <v>2.0904385278871514E-2</v>
      </c>
      <c r="U1858" s="49">
        <f t="shared" si="233"/>
        <v>77.333333333333329</v>
      </c>
      <c r="V1858" s="49">
        <f t="shared" si="234"/>
        <v>1.0101994803367265</v>
      </c>
      <c r="W1858" s="49">
        <f t="shared" si="235"/>
        <v>1.0101994803367265</v>
      </c>
    </row>
    <row r="1859" spans="11:23">
      <c r="K1859" s="51">
        <v>185.7</v>
      </c>
      <c r="L1859" s="22">
        <f t="shared" si="237"/>
        <v>2.6620594435661951</v>
      </c>
      <c r="M1859" s="22">
        <f t="shared" si="236"/>
        <v>1.4290302702790747E-2</v>
      </c>
      <c r="Q1859" s="55">
        <f t="shared" si="230"/>
        <v>6.5399356018966168E-2</v>
      </c>
      <c r="R1859" s="49">
        <f t="shared" si="231"/>
        <v>3.1736101022606089</v>
      </c>
      <c r="S1859" s="52">
        <f>IF(K1859=0,C1887,(1/$C$59)*LN(1+$C$59/$C$58/(RodR+ABS(Calculations!K1859-RodR))))</f>
        <v>2.0607243458287849E-2</v>
      </c>
      <c r="T1859" s="53">
        <f t="shared" si="232"/>
        <v>2.0893068788254952E-2</v>
      </c>
      <c r="U1859" s="49">
        <f t="shared" si="233"/>
        <v>77.375</v>
      </c>
      <c r="V1859" s="49">
        <f t="shared" si="234"/>
        <v>1.0101994803367265</v>
      </c>
      <c r="W1859" s="49">
        <f t="shared" si="235"/>
        <v>1.0101994803367265</v>
      </c>
    </row>
    <row r="1860" spans="11:23">
      <c r="K1860" s="51">
        <v>185.8</v>
      </c>
      <c r="L1860" s="22">
        <f t="shared" si="237"/>
        <v>2.6606388023175112</v>
      </c>
      <c r="M1860" s="22">
        <f t="shared" si="236"/>
        <v>1.4275013108667967E-2</v>
      </c>
      <c r="Q1860" s="55">
        <f t="shared" ref="Q1860:Q1923" si="238">R1860*IF($C$56&lt;$C$55,S1860,T1860)</f>
        <v>6.5364454836341387E-2</v>
      </c>
      <c r="R1860" s="49">
        <f t="shared" ref="R1860:R1923" si="239">$C$70/$C$61*W1860</f>
        <v>3.1736101022606089</v>
      </c>
      <c r="S1860" s="52">
        <f>IF(K1860=0,C1888,(1/$C$59)*LN(1+$C$59/$C$58/(RodR+ABS(Calculations!K1860-RodR))))</f>
        <v>2.0596246145606019E-2</v>
      </c>
      <c r="T1860" s="53">
        <f t="shared" ref="T1860:T1923" si="240">IF((ABS(K1860))&lt;$C$55-$C$56,($C$53/2/PI()/$C$56*LN(($C$55-$C$56)*(ABS(K1860)+$C$56)/(ABS(K1860))/$C$55)+$C$60*LN($C$55*$C$54/($C$55-$C$56)/$C$53)),$C$60*LN((((ABS(K1860))+$C$56-$C$55)*$C$53+$C$55*$C$54)/($C$53*(ABS(K1860)))))</f>
        <v>2.0881764543379703E-2</v>
      </c>
      <c r="U1860" s="49">
        <f t="shared" ref="U1860:U1923" si="241">K1860/$C$56</f>
        <v>77.416666666666671</v>
      </c>
      <c r="V1860" s="49">
        <f t="shared" ref="V1860:V1923" si="242">IF(K1860="","",1/(1.0212-0.0178*LOG10($C$53+0.01)))</f>
        <v>1.0101994803367265</v>
      </c>
      <c r="W1860" s="49">
        <f t="shared" ref="W1860:W1923" si="243">MAX(1/(-(0.21682*LOG10(3.7*U1860)-0.293)*(EXP(-3.7*U1860)-1)+1),1)*MAX(1/(-(0.1921*LOG10(U1860+0.2)+0.072)*(EXP(-150*U1860)-1)+1),1)*V1860</f>
        <v>1.0101994803367265</v>
      </c>
    </row>
    <row r="1861" spans="11:23">
      <c r="K1861" s="51">
        <v>185.9</v>
      </c>
      <c r="L1861" s="22">
        <f t="shared" si="237"/>
        <v>2.6592196765824472</v>
      </c>
      <c r="M1861" s="22">
        <f t="shared" si="236"/>
        <v>1.4259748040214237E-2</v>
      </c>
      <c r="Q1861" s="55">
        <f t="shared" si="238"/>
        <v>6.5329590885648089E-2</v>
      </c>
      <c r="R1861" s="49">
        <f t="shared" si="239"/>
        <v>3.1736101022606089</v>
      </c>
      <c r="S1861" s="52">
        <f>IF(K1861=0,C1889,(1/$C$59)*LN(1+$C$59/$C$58/(RodR+ABS(Calculations!K1861-RodR))))</f>
        <v>2.0585260564652496E-2</v>
      </c>
      <c r="T1861" s="53">
        <f t="shared" si="240"/>
        <v>2.0870472524379863E-2</v>
      </c>
      <c r="U1861" s="49">
        <f t="shared" si="241"/>
        <v>77.458333333333343</v>
      </c>
      <c r="V1861" s="49">
        <f t="shared" si="242"/>
        <v>1.0101994803367265</v>
      </c>
      <c r="W1861" s="49">
        <f t="shared" si="243"/>
        <v>1.0101994803367265</v>
      </c>
    </row>
    <row r="1862" spans="11:23">
      <c r="K1862" s="51">
        <v>186</v>
      </c>
      <c r="L1862" s="22">
        <f t="shared" si="237"/>
        <v>2.6578020639371345</v>
      </c>
      <c r="M1862" s="22">
        <f t="shared" si="236"/>
        <v>1.424450744502348E-2</v>
      </c>
      <c r="Q1862" s="55">
        <f t="shared" si="238"/>
        <v>6.5294764107338588E-2</v>
      </c>
      <c r="R1862" s="49">
        <f t="shared" si="239"/>
        <v>3.1736101022606089</v>
      </c>
      <c r="S1862" s="52">
        <f>IF(K1862=0,C1890,(1/$C$59)*LN(1+$C$59/$C$58/(RodR+ABS(Calculations!K1862-RodR))))</f>
        <v>2.0574286696663894E-2</v>
      </c>
      <c r="T1862" s="53">
        <f t="shared" si="240"/>
        <v>2.0859192711431419E-2</v>
      </c>
      <c r="U1862" s="49">
        <f t="shared" si="241"/>
        <v>77.5</v>
      </c>
      <c r="V1862" s="49">
        <f t="shared" si="242"/>
        <v>1.0101994803367265</v>
      </c>
      <c r="W1862" s="49">
        <f t="shared" si="243"/>
        <v>1.0101994803367265</v>
      </c>
    </row>
    <row r="1863" spans="11:23">
      <c r="K1863" s="51">
        <v>186.1</v>
      </c>
      <c r="L1863" s="22">
        <f t="shared" si="237"/>
        <v>2.6563859619628989</v>
      </c>
      <c r="M1863" s="22">
        <f t="shared" si="236"/>
        <v>1.4229291270785982E-2</v>
      </c>
      <c r="Q1863" s="55">
        <f t="shared" si="238"/>
        <v>6.525997444199283E-2</v>
      </c>
      <c r="R1863" s="49">
        <f t="shared" si="239"/>
        <v>3.1736101022606089</v>
      </c>
      <c r="S1863" s="52">
        <f>IF(K1863=0,C1891,(1/$C$59)*LN(1+$C$59/$C$58/(RodR+ABS(Calculations!K1863-RodR))))</f>
        <v>2.0563324522917037E-2</v>
      </c>
      <c r="T1863" s="53">
        <f t="shared" si="240"/>
        <v>2.0847925084754502E-2</v>
      </c>
      <c r="U1863" s="49">
        <f t="shared" si="241"/>
        <v>77.541666666666671</v>
      </c>
      <c r="V1863" s="49">
        <f t="shared" si="242"/>
        <v>1.0101994803367265</v>
      </c>
      <c r="W1863" s="49">
        <f t="shared" si="243"/>
        <v>1.0101994803367265</v>
      </c>
    </row>
    <row r="1864" spans="11:23">
      <c r="K1864" s="51">
        <v>186.2</v>
      </c>
      <c r="L1864" s="22">
        <f t="shared" si="237"/>
        <v>2.6549713682461951</v>
      </c>
      <c r="M1864" s="22">
        <f t="shared" si="236"/>
        <v>1.4214099465359009E-2</v>
      </c>
      <c r="Q1864" s="55">
        <f t="shared" si="238"/>
        <v>6.5225221830316746E-2</v>
      </c>
      <c r="R1864" s="49">
        <f t="shared" si="239"/>
        <v>3.1736101022606089</v>
      </c>
      <c r="S1864" s="52">
        <f>IF(K1864=0,C1892,(1/$C$59)*LN(1+$C$59/$C$58/(RodR+ABS(Calculations!K1864-RodR))))</f>
        <v>2.0552374024728454E-2</v>
      </c>
      <c r="T1864" s="53">
        <f t="shared" si="240"/>
        <v>2.0836669624610893E-2</v>
      </c>
      <c r="U1864" s="49">
        <f t="shared" si="241"/>
        <v>77.583333333333329</v>
      </c>
      <c r="V1864" s="49">
        <f t="shared" si="242"/>
        <v>1.0101994803367265</v>
      </c>
      <c r="W1864" s="49">
        <f t="shared" si="243"/>
        <v>1.0101994803367265</v>
      </c>
    </row>
    <row r="1865" spans="11:23">
      <c r="K1865" s="51">
        <v>186.3</v>
      </c>
      <c r="L1865" s="22">
        <f t="shared" si="237"/>
        <v>2.6535582803786748</v>
      </c>
      <c r="M1865" s="22">
        <f t="shared" si="236"/>
        <v>1.4198931976729501E-2</v>
      </c>
      <c r="Q1865" s="55">
        <f t="shared" si="238"/>
        <v>6.5190506213143956E-2</v>
      </c>
      <c r="R1865" s="49">
        <f t="shared" si="239"/>
        <v>3.1736101022606089</v>
      </c>
      <c r="S1865" s="52">
        <f>IF(K1865=0,C1893,(1/$C$59)*LN(1+$C$59/$C$58/(RodR+ABS(Calculations!K1865-RodR))))</f>
        <v>2.0541435183454894E-2</v>
      </c>
      <c r="T1865" s="53">
        <f t="shared" si="240"/>
        <v>2.0825426311305389E-2</v>
      </c>
      <c r="U1865" s="49">
        <f t="shared" si="241"/>
        <v>77.625000000000014</v>
      </c>
      <c r="V1865" s="49">
        <f t="shared" si="242"/>
        <v>1.0101994803367265</v>
      </c>
      <c r="W1865" s="49">
        <f t="shared" si="243"/>
        <v>1.0101994803367265</v>
      </c>
    </row>
    <row r="1866" spans="11:23">
      <c r="K1866" s="51">
        <v>186.4</v>
      </c>
      <c r="L1866" s="22">
        <f t="shared" si="237"/>
        <v>2.6521466959569788</v>
      </c>
      <c r="M1866" s="22">
        <f t="shared" si="236"/>
        <v>1.4183788753054039E-2</v>
      </c>
      <c r="Q1866" s="55">
        <f t="shared" si="238"/>
        <v>6.5155827531430663E-2</v>
      </c>
      <c r="R1866" s="49">
        <f t="shared" si="239"/>
        <v>3.1736101022606089</v>
      </c>
      <c r="S1866" s="52">
        <f>IF(K1866=0,C1894,(1/$C$59)*LN(1+$C$59/$C$58/(RodR+ABS(Calculations!K1866-RodR))))</f>
        <v>2.0530507980491747E-2</v>
      </c>
      <c r="T1866" s="53">
        <f t="shared" si="240"/>
        <v>2.081419512518513E-2</v>
      </c>
      <c r="U1866" s="49">
        <f t="shared" si="241"/>
        <v>77.666666666666671</v>
      </c>
      <c r="V1866" s="49">
        <f t="shared" si="242"/>
        <v>1.0101994803367265</v>
      </c>
      <c r="W1866" s="49">
        <f t="shared" si="243"/>
        <v>1.0101994803367265</v>
      </c>
    </row>
    <row r="1867" spans="11:23">
      <c r="K1867" s="51">
        <v>186.5</v>
      </c>
      <c r="L1867" s="22">
        <f t="shared" si="237"/>
        <v>2.6507366125830507</v>
      </c>
      <c r="M1867" s="22">
        <f t="shared" si="236"/>
        <v>1.4168669742583351E-2</v>
      </c>
      <c r="Q1867" s="55">
        <f t="shared" si="238"/>
        <v>6.5121185726263298E-2</v>
      </c>
      <c r="R1867" s="49">
        <f t="shared" si="239"/>
        <v>3.1736101022606089</v>
      </c>
      <c r="S1867" s="52">
        <f>IF(K1867=0,C1895,(1/$C$59)*LN(1+$C$59/$C$58/(RodR+ABS(Calculations!K1867-RodR))))</f>
        <v>2.0519592397275431E-2</v>
      </c>
      <c r="T1867" s="53">
        <f t="shared" si="240"/>
        <v>2.0802976046639578E-2</v>
      </c>
      <c r="U1867" s="49">
        <f t="shared" si="241"/>
        <v>77.708333333333343</v>
      </c>
      <c r="V1867" s="49">
        <f t="shared" si="242"/>
        <v>1.0101994803367265</v>
      </c>
      <c r="W1867" s="49">
        <f t="shared" si="243"/>
        <v>1.0101994803367265</v>
      </c>
    </row>
    <row r="1868" spans="11:23">
      <c r="K1868" s="51">
        <v>186.6</v>
      </c>
      <c r="L1868" s="22">
        <f t="shared" si="237"/>
        <v>2.6493280278637918</v>
      </c>
      <c r="M1868" s="22">
        <f t="shared" si="236"/>
        <v>1.4153574893703169E-2</v>
      </c>
      <c r="Q1868" s="55">
        <f t="shared" si="238"/>
        <v>6.5086580738850139E-2</v>
      </c>
      <c r="R1868" s="49">
        <f t="shared" si="239"/>
        <v>3.1736101022606089</v>
      </c>
      <c r="S1868" s="52">
        <f>IF(K1868=0,C1896,(1/$C$59)*LN(1+$C$59/$C$58/(RodR+ABS(Calculations!K1868-RodR))))</f>
        <v>2.0508688415280758E-2</v>
      </c>
      <c r="T1868" s="53">
        <f t="shared" si="240"/>
        <v>2.0791769056100754E-2</v>
      </c>
      <c r="U1868" s="49">
        <f t="shared" si="241"/>
        <v>77.75</v>
      </c>
      <c r="V1868" s="49">
        <f t="shared" si="242"/>
        <v>1.0101994803367265</v>
      </c>
      <c r="W1868" s="49">
        <f t="shared" si="243"/>
        <v>1.0101994803367265</v>
      </c>
    </row>
    <row r="1869" spans="11:23">
      <c r="K1869" s="51">
        <v>186.7</v>
      </c>
      <c r="L1869" s="22">
        <f t="shared" si="237"/>
        <v>2.6479209394112657</v>
      </c>
      <c r="M1869" s="22">
        <f t="shared" ref="M1869:M1932" si="244">L1859-L1869</f>
        <v>1.4138504154929343E-2</v>
      </c>
      <c r="Q1869" s="55">
        <f t="shared" si="238"/>
        <v>6.5052012510526266E-2</v>
      </c>
      <c r="R1869" s="49">
        <f t="shared" si="239"/>
        <v>3.1736101022606089</v>
      </c>
      <c r="S1869" s="52">
        <f>IF(K1869=0,C1897,(1/$C$59)*LN(1+$C$59/$C$58/(RodR+ABS(Calculations!K1869-RodR))))</f>
        <v>2.0497796016022501E-2</v>
      </c>
      <c r="T1869" s="53">
        <f t="shared" si="240"/>
        <v>2.0780574134042565E-2</v>
      </c>
      <c r="U1869" s="49">
        <f t="shared" si="241"/>
        <v>77.791666666666671</v>
      </c>
      <c r="V1869" s="49">
        <f t="shared" si="242"/>
        <v>1.0101994803367265</v>
      </c>
      <c r="W1869" s="49">
        <f t="shared" si="243"/>
        <v>1.0101994803367265</v>
      </c>
    </row>
    <row r="1870" spans="11:23">
      <c r="K1870" s="51">
        <v>186.8</v>
      </c>
      <c r="L1870" s="22">
        <f t="shared" si="237"/>
        <v>2.6465153448425003</v>
      </c>
      <c r="M1870" s="22">
        <f t="shared" si="244"/>
        <v>1.412345747501087E-2</v>
      </c>
      <c r="Q1870" s="55">
        <f t="shared" si="238"/>
        <v>6.5017480982748704E-2</v>
      </c>
      <c r="R1870" s="49">
        <f t="shared" si="239"/>
        <v>3.1736101022606089</v>
      </c>
      <c r="S1870" s="52">
        <f>IF(K1870=0,C1898,(1/$C$59)*LN(1+$C$59/$C$58/(RodR+ABS(Calculations!K1870-RodR))))</f>
        <v>2.0486915181053843E-2</v>
      </c>
      <c r="T1870" s="53">
        <f t="shared" si="240"/>
        <v>2.0769391260981013E-2</v>
      </c>
      <c r="U1870" s="49">
        <f t="shared" si="241"/>
        <v>77.833333333333343</v>
      </c>
      <c r="V1870" s="49">
        <f t="shared" si="242"/>
        <v>1.0101994803367265</v>
      </c>
      <c r="W1870" s="49">
        <f t="shared" si="243"/>
        <v>1.0101994803367265</v>
      </c>
    </row>
    <row r="1871" spans="11:23">
      <c r="K1871" s="51">
        <v>186.9</v>
      </c>
      <c r="L1871" s="22">
        <f t="shared" si="237"/>
        <v>2.6451112417796843</v>
      </c>
      <c r="M1871" s="22">
        <f t="shared" si="244"/>
        <v>1.4108434802762915E-2</v>
      </c>
      <c r="Q1871" s="55">
        <f t="shared" si="238"/>
        <v>6.4982986097101292E-2</v>
      </c>
      <c r="R1871" s="49">
        <f t="shared" si="239"/>
        <v>3.1736101022606089</v>
      </c>
      <c r="S1871" s="52">
        <f>IF(K1871=0,C1899,(1/$C$59)*LN(1+$C$59/$C$58/(RodR+ABS(Calculations!K1871-RodR))))</f>
        <v>2.0476045891967939E-2</v>
      </c>
      <c r="T1871" s="53">
        <f t="shared" si="240"/>
        <v>2.0758220417474205E-2</v>
      </c>
      <c r="U1871" s="49">
        <f t="shared" si="241"/>
        <v>77.875</v>
      </c>
      <c r="V1871" s="49">
        <f t="shared" si="242"/>
        <v>1.0101994803367265</v>
      </c>
      <c r="W1871" s="49">
        <f t="shared" si="243"/>
        <v>1.0101994803367265</v>
      </c>
    </row>
    <row r="1872" spans="11:23">
      <c r="K1872" s="51">
        <v>187</v>
      </c>
      <c r="L1872" s="22">
        <f t="shared" si="237"/>
        <v>2.6437086278500703</v>
      </c>
      <c r="M1872" s="22">
        <f t="shared" si="244"/>
        <v>1.4093436087064148E-2</v>
      </c>
      <c r="Q1872" s="55">
        <f t="shared" si="238"/>
        <v>6.4948527795292268E-2</v>
      </c>
      <c r="R1872" s="49">
        <f t="shared" si="239"/>
        <v>3.1736101022606089</v>
      </c>
      <c r="S1872" s="52">
        <f>IF(K1872=0,C1900,(1/$C$59)*LN(1+$C$59/$C$58/(RodR+ABS(Calculations!K1872-RodR))))</f>
        <v>2.046518813039714E-2</v>
      </c>
      <c r="T1872" s="53">
        <f t="shared" si="240"/>
        <v>2.0747061584121904E-2</v>
      </c>
      <c r="U1872" s="49">
        <f t="shared" si="241"/>
        <v>77.916666666666671</v>
      </c>
      <c r="V1872" s="49">
        <f t="shared" si="242"/>
        <v>1.0101994803367265</v>
      </c>
      <c r="W1872" s="49">
        <f t="shared" si="243"/>
        <v>1.0101994803367265</v>
      </c>
    </row>
    <row r="1873" spans="11:23">
      <c r="K1873" s="51">
        <v>187.1</v>
      </c>
      <c r="L1873" s="22">
        <f t="shared" si="237"/>
        <v>2.6423075006858054</v>
      </c>
      <c r="M1873" s="22">
        <f t="shared" si="244"/>
        <v>1.4078461277093446E-2</v>
      </c>
      <c r="Q1873" s="55">
        <f t="shared" si="238"/>
        <v>6.4914106019150083E-2</v>
      </c>
      <c r="R1873" s="49">
        <f t="shared" si="239"/>
        <v>3.1736101022606089</v>
      </c>
      <c r="S1873" s="52">
        <f>IF(K1873=0,C1901,(1/$C$59)*LN(1+$C$59/$C$58/(RodR+ABS(Calculations!K1873-RodR))))</f>
        <v>2.0454341878011675E-2</v>
      </c>
      <c r="T1873" s="53">
        <f t="shared" si="240"/>
        <v>2.07359147415653E-2</v>
      </c>
      <c r="U1873" s="49">
        <f t="shared" si="241"/>
        <v>77.958333333333329</v>
      </c>
      <c r="V1873" s="49">
        <f t="shared" si="242"/>
        <v>1.0101994803367265</v>
      </c>
      <c r="W1873" s="49">
        <f t="shared" si="243"/>
        <v>1.0101994803367265</v>
      </c>
    </row>
    <row r="1874" spans="11:23">
      <c r="K1874" s="51">
        <v>187.2</v>
      </c>
      <c r="L1874" s="22">
        <f t="shared" si="237"/>
        <v>2.6409078579241676</v>
      </c>
      <c r="M1874" s="22">
        <f t="shared" si="244"/>
        <v>1.4063510322027462E-2</v>
      </c>
      <c r="Q1874" s="55">
        <f t="shared" si="238"/>
        <v>6.4879720710629293E-2</v>
      </c>
      <c r="R1874" s="49">
        <f t="shared" si="239"/>
        <v>3.1736101022606089</v>
      </c>
      <c r="S1874" s="52">
        <f>IF(K1874=0,C1902,(1/$C$59)*LN(1+$C$59/$C$58/(RodR+ABS(Calculations!K1874-RodR))))</f>
        <v>2.0443507116521504E-2</v>
      </c>
      <c r="T1874" s="53">
        <f t="shared" si="240"/>
        <v>2.0724779870487452E-2</v>
      </c>
      <c r="U1874" s="49">
        <f t="shared" si="241"/>
        <v>78</v>
      </c>
      <c r="V1874" s="49">
        <f t="shared" si="242"/>
        <v>1.0101994803367265</v>
      </c>
      <c r="W1874" s="49">
        <f t="shared" si="243"/>
        <v>1.0101994803367265</v>
      </c>
    </row>
    <row r="1875" spans="11:23">
      <c r="K1875" s="51">
        <v>187.3</v>
      </c>
      <c r="L1875" s="22">
        <f t="shared" si="237"/>
        <v>2.6395096972074654</v>
      </c>
      <c r="M1875" s="22">
        <f t="shared" si="244"/>
        <v>1.4048583171209383E-2</v>
      </c>
      <c r="Q1875" s="55">
        <f t="shared" si="238"/>
        <v>6.4845371811807995E-2</v>
      </c>
      <c r="R1875" s="49">
        <f t="shared" si="239"/>
        <v>3.1736101022606089</v>
      </c>
      <c r="S1875" s="52">
        <f>IF(K1875=0,C1903,(1/$C$59)*LN(1+$C$59/$C$58/(RodR+ABS(Calculations!K1875-RodR))))</f>
        <v>2.0432683827675518E-2</v>
      </c>
      <c r="T1875" s="53">
        <f t="shared" si="240"/>
        <v>2.0713656951612841E-2</v>
      </c>
      <c r="U1875" s="49">
        <f t="shared" si="241"/>
        <v>78.041666666666671</v>
      </c>
      <c r="V1875" s="49">
        <f t="shared" si="242"/>
        <v>1.0101994803367265</v>
      </c>
      <c r="W1875" s="49">
        <f t="shared" si="243"/>
        <v>1.0101994803367265</v>
      </c>
    </row>
    <row r="1876" spans="11:23">
      <c r="K1876" s="51">
        <v>187.4</v>
      </c>
      <c r="L1876" s="22">
        <f t="shared" si="237"/>
        <v>2.638113016182833</v>
      </c>
      <c r="M1876" s="22">
        <f t="shared" si="244"/>
        <v>1.4033679774145824E-2</v>
      </c>
      <c r="Q1876" s="55">
        <f t="shared" si="238"/>
        <v>6.4811059264882856E-2</v>
      </c>
      <c r="R1876" s="49">
        <f t="shared" si="239"/>
        <v>3.1736101022606089</v>
      </c>
      <c r="S1876" s="52">
        <f>IF(K1876=0,C1904,(1/$C$59)*LN(1+$C$59/$C$58/(RodR+ABS(Calculations!K1876-RodR))))</f>
        <v>2.0421871993259975E-2</v>
      </c>
      <c r="T1876" s="53">
        <f t="shared" si="240"/>
        <v>2.0702545965707374E-2</v>
      </c>
      <c r="U1876" s="49">
        <f t="shared" si="241"/>
        <v>78.083333333333343</v>
      </c>
      <c r="V1876" s="49">
        <f t="shared" si="242"/>
        <v>1.0101994803367265</v>
      </c>
      <c r="W1876" s="49">
        <f t="shared" si="243"/>
        <v>1.0101994803367265</v>
      </c>
    </row>
    <row r="1877" spans="11:23">
      <c r="K1877" s="51">
        <v>187.5</v>
      </c>
      <c r="L1877" s="22">
        <f t="shared" si="237"/>
        <v>2.6367178125026065</v>
      </c>
      <c r="M1877" s="22">
        <f t="shared" si="244"/>
        <v>1.4018800080444205E-2</v>
      </c>
      <c r="Q1877" s="55">
        <f t="shared" si="238"/>
        <v>6.4776783012178346E-2</v>
      </c>
      <c r="R1877" s="49">
        <f t="shared" si="239"/>
        <v>3.1736101022606089</v>
      </c>
      <c r="S1877" s="52">
        <f>IF(K1877=0,C1905,(1/$C$59)*LN(1+$C$59/$C$58/(RodR+ABS(Calculations!K1877-RodR))))</f>
        <v>2.0411071595101395E-2</v>
      </c>
      <c r="T1877" s="53">
        <f t="shared" si="240"/>
        <v>2.0691446893578373E-2</v>
      </c>
      <c r="U1877" s="49">
        <f t="shared" si="241"/>
        <v>78.125</v>
      </c>
      <c r="V1877" s="49">
        <f t="shared" si="242"/>
        <v>1.0101994803367265</v>
      </c>
      <c r="W1877" s="49">
        <f t="shared" si="243"/>
        <v>1.0101994803367265</v>
      </c>
    </row>
    <row r="1878" spans="11:23">
      <c r="K1878" s="51">
        <v>187.6</v>
      </c>
      <c r="L1878" s="22">
        <f t="shared" si="237"/>
        <v>2.6353240838238805</v>
      </c>
      <c r="M1878" s="22">
        <f t="shared" si="244"/>
        <v>1.4003944039911342E-2</v>
      </c>
      <c r="Q1878" s="55">
        <f t="shared" si="238"/>
        <v>6.4742542996135827E-2</v>
      </c>
      <c r="R1878" s="49">
        <f t="shared" si="239"/>
        <v>3.1736101022606089</v>
      </c>
      <c r="S1878" s="52">
        <f>IF(K1878=0,C1906,(1/$C$59)*LN(1+$C$59/$C$58/(RodR+ABS(Calculations!K1878-RodR))))</f>
        <v>2.0400282615063131E-2</v>
      </c>
      <c r="T1878" s="53">
        <f t="shared" si="240"/>
        <v>2.0680359716073907E-2</v>
      </c>
      <c r="U1878" s="49">
        <f t="shared" si="241"/>
        <v>78.166666666666671</v>
      </c>
      <c r="V1878" s="49">
        <f t="shared" si="242"/>
        <v>1.0101994803367265</v>
      </c>
      <c r="W1878" s="49">
        <f t="shared" si="243"/>
        <v>1.0101994803367265</v>
      </c>
    </row>
    <row r="1879" spans="11:23">
      <c r="K1879" s="51">
        <v>187.7</v>
      </c>
      <c r="L1879" s="22">
        <f t="shared" si="237"/>
        <v>2.6339318278088166</v>
      </c>
      <c r="M1879" s="22">
        <f t="shared" si="244"/>
        <v>1.3989111602449089E-2</v>
      </c>
      <c r="Q1879" s="55">
        <f t="shared" si="238"/>
        <v>6.4708339159321143E-2</v>
      </c>
      <c r="R1879" s="49">
        <f t="shared" si="239"/>
        <v>3.1736101022606089</v>
      </c>
      <c r="S1879" s="52">
        <f>IF(K1879=0,C1907,(1/$C$59)*LN(1+$C$59/$C$58/(RodR+ABS(Calculations!K1879-RodR))))</f>
        <v>2.0389505035047766E-2</v>
      </c>
      <c r="T1879" s="53">
        <f t="shared" si="240"/>
        <v>2.0669284414083017E-2</v>
      </c>
      <c r="U1879" s="49">
        <f t="shared" si="241"/>
        <v>78.208333333333329</v>
      </c>
      <c r="V1879" s="49">
        <f t="shared" si="242"/>
        <v>1.0101994803367265</v>
      </c>
      <c r="W1879" s="49">
        <f t="shared" si="243"/>
        <v>1.0101994803367265</v>
      </c>
    </row>
    <row r="1880" spans="11:23">
      <c r="K1880" s="51">
        <v>187.8</v>
      </c>
      <c r="L1880" s="22">
        <f t="shared" si="237"/>
        <v>2.6325410421245046</v>
      </c>
      <c r="M1880" s="22">
        <f t="shared" si="244"/>
        <v>1.3974302717995712E-2</v>
      </c>
      <c r="Q1880" s="55">
        <f t="shared" si="238"/>
        <v>6.4674171444421225E-2</v>
      </c>
      <c r="R1880" s="49">
        <f t="shared" si="239"/>
        <v>3.1736101022606089</v>
      </c>
      <c r="S1880" s="52">
        <f>IF(K1880=0,C1908,(1/$C$59)*LN(1+$C$59/$C$58/(RodR+ABS(Calculations!K1880-RodR))))</f>
        <v>2.0378738836996035E-2</v>
      </c>
      <c r="T1880" s="53">
        <f t="shared" si="240"/>
        <v>2.0658220968536152E-2</v>
      </c>
      <c r="U1880" s="49">
        <f t="shared" si="241"/>
        <v>78.250000000000014</v>
      </c>
      <c r="V1880" s="49">
        <f t="shared" si="242"/>
        <v>1.0101994803367265</v>
      </c>
      <c r="W1880" s="49">
        <f t="shared" si="243"/>
        <v>1.0101994803367265</v>
      </c>
    </row>
    <row r="1881" spans="11:23">
      <c r="K1881" s="51">
        <v>187.9</v>
      </c>
      <c r="L1881" s="22">
        <f t="shared" si="237"/>
        <v>2.6311517244429328</v>
      </c>
      <c r="M1881" s="22">
        <f t="shared" si="244"/>
        <v>1.3959517336751492E-2</v>
      </c>
      <c r="Q1881" s="55">
        <f t="shared" si="238"/>
        <v>6.4640039794243334E-2</v>
      </c>
      <c r="R1881" s="49">
        <f t="shared" si="239"/>
        <v>3.1736101022606089</v>
      </c>
      <c r="S1881" s="52">
        <f>IF(K1881=0,C1909,(1/$C$59)*LN(1+$C$59/$C$58/(RodR+ABS(Calculations!K1881-RodR))))</f>
        <v>2.0367984002886582E-2</v>
      </c>
      <c r="T1881" s="53">
        <f t="shared" si="240"/>
        <v>2.0647169360404505E-2</v>
      </c>
      <c r="U1881" s="49">
        <f t="shared" si="241"/>
        <v>78.291666666666671</v>
      </c>
      <c r="V1881" s="49">
        <f t="shared" si="242"/>
        <v>1.0101994803367265</v>
      </c>
      <c r="W1881" s="49">
        <f t="shared" si="243"/>
        <v>1.0101994803367265</v>
      </c>
    </row>
    <row r="1882" spans="11:23">
      <c r="K1882" s="51">
        <v>188</v>
      </c>
      <c r="L1882" s="22">
        <f t="shared" si="237"/>
        <v>2.6297638724410186</v>
      </c>
      <c r="M1882" s="22">
        <f t="shared" si="244"/>
        <v>1.3944755409051712E-2</v>
      </c>
      <c r="Q1882" s="55">
        <f t="shared" si="238"/>
        <v>6.4605944151715819E-2</v>
      </c>
      <c r="R1882" s="49">
        <f t="shared" si="239"/>
        <v>3.1736101022606089</v>
      </c>
      <c r="S1882" s="52">
        <f>IF(K1882=0,C1910,(1/$C$59)*LN(1+$C$59/$C$58/(RodR+ABS(Calculations!K1882-RodR))))</f>
        <v>2.0357240514736218E-2</v>
      </c>
      <c r="T1882" s="53">
        <f t="shared" si="240"/>
        <v>2.0636129570699338E-2</v>
      </c>
      <c r="U1882" s="49">
        <f t="shared" si="241"/>
        <v>78.333333333333343</v>
      </c>
      <c r="V1882" s="49">
        <f t="shared" si="242"/>
        <v>1.0101994803367265</v>
      </c>
      <c r="W1882" s="49">
        <f t="shared" si="243"/>
        <v>1.0101994803367265</v>
      </c>
    </row>
    <row r="1883" spans="11:23">
      <c r="K1883" s="51">
        <v>188.1</v>
      </c>
      <c r="L1883" s="22">
        <f t="shared" si="237"/>
        <v>2.6283774838005778</v>
      </c>
      <c r="M1883" s="22">
        <f t="shared" si="244"/>
        <v>1.3930016885227658E-2</v>
      </c>
      <c r="Q1883" s="55">
        <f t="shared" si="238"/>
        <v>6.4571884459887388E-2</v>
      </c>
      <c r="R1883" s="49">
        <f t="shared" si="239"/>
        <v>3.1736101022606089</v>
      </c>
      <c r="S1883" s="52">
        <f>IF(K1883=0,C1911,(1/$C$59)*LN(1+$C$59/$C$58/(RodR+ABS(Calculations!K1883-RodR))))</f>
        <v>2.0346508354599668E-2</v>
      </c>
      <c r="T1883" s="53">
        <f t="shared" si="240"/>
        <v>2.0625101580473097E-2</v>
      </c>
      <c r="U1883" s="49">
        <f t="shared" si="241"/>
        <v>78.375</v>
      </c>
      <c r="V1883" s="49">
        <f t="shared" si="242"/>
        <v>1.0101994803367265</v>
      </c>
      <c r="W1883" s="49">
        <f t="shared" si="243"/>
        <v>1.0101994803367265</v>
      </c>
    </row>
    <row r="1884" spans="11:23">
      <c r="K1884" s="51">
        <v>188.2</v>
      </c>
      <c r="L1884" s="22">
        <f t="shared" si="237"/>
        <v>2.6269925562082546</v>
      </c>
      <c r="M1884" s="22">
        <f t="shared" si="244"/>
        <v>1.3915301715913042E-2</v>
      </c>
      <c r="Q1884" s="55">
        <f t="shared" si="238"/>
        <v>6.453786066192535E-2</v>
      </c>
      <c r="R1884" s="49">
        <f t="shared" si="239"/>
        <v>3.1736101022606089</v>
      </c>
      <c r="S1884" s="52">
        <f>IF(K1884=0,C1912,(1/$C$59)*LN(1+$C$59/$C$58/(RodR+ABS(Calculations!K1884-RodR))))</f>
        <v>2.0335787504569037E-2</v>
      </c>
      <c r="T1884" s="53">
        <f t="shared" si="240"/>
        <v>2.0614085370818512E-2</v>
      </c>
      <c r="U1884" s="49">
        <f t="shared" si="241"/>
        <v>78.416666666666671</v>
      </c>
      <c r="V1884" s="49">
        <f t="shared" si="242"/>
        <v>1.0101994803367265</v>
      </c>
      <c r="W1884" s="49">
        <f t="shared" si="243"/>
        <v>1.0101994803367265</v>
      </c>
    </row>
    <row r="1885" spans="11:23">
      <c r="K1885" s="51">
        <v>188.3</v>
      </c>
      <c r="L1885" s="22">
        <f t="shared" si="237"/>
        <v>2.6256090873556945</v>
      </c>
      <c r="M1885" s="22">
        <f t="shared" si="244"/>
        <v>1.3900609851770884E-2</v>
      </c>
      <c r="Q1885" s="55">
        <f t="shared" si="238"/>
        <v>6.4503872701119888E-2</v>
      </c>
      <c r="R1885" s="49">
        <f t="shared" si="239"/>
        <v>3.1736101022606089</v>
      </c>
      <c r="S1885" s="52">
        <f>IF(K1885=0,C1913,(1/$C$59)*LN(1+$C$59/$C$58/(RodR+ABS(Calculations!K1885-RodR))))</f>
        <v>2.0325077946775138E-2</v>
      </c>
      <c r="T1885" s="53">
        <f t="shared" si="240"/>
        <v>2.0603080922868826E-2</v>
      </c>
      <c r="U1885" s="49">
        <f t="shared" si="241"/>
        <v>78.458333333333343</v>
      </c>
      <c r="V1885" s="49">
        <f t="shared" si="242"/>
        <v>1.0101994803367265</v>
      </c>
      <c r="W1885" s="49">
        <f t="shared" si="243"/>
        <v>1.0101994803367265</v>
      </c>
    </row>
    <row r="1886" spans="11:23">
      <c r="K1886" s="51">
        <v>188.4</v>
      </c>
      <c r="L1886" s="22">
        <f t="shared" si="237"/>
        <v>2.6242270749393044</v>
      </c>
      <c r="M1886" s="22">
        <f t="shared" si="244"/>
        <v>1.3885941243528599E-2</v>
      </c>
      <c r="Q1886" s="55">
        <f t="shared" si="238"/>
        <v>6.4469920520878174E-2</v>
      </c>
      <c r="R1886" s="49">
        <f t="shared" si="239"/>
        <v>3.1736101022606089</v>
      </c>
      <c r="S1886" s="52">
        <f>IF(K1886=0,C1914,(1/$C$59)*LN(1+$C$59/$C$58/(RodR+ABS(Calculations!K1886-RodR))))</f>
        <v>2.0314379663385652E-2</v>
      </c>
      <c r="T1886" s="53">
        <f t="shared" si="240"/>
        <v>2.059208821779757E-2</v>
      </c>
      <c r="U1886" s="49">
        <f t="shared" si="241"/>
        <v>78.5</v>
      </c>
      <c r="V1886" s="49">
        <f t="shared" si="242"/>
        <v>1.0101994803367265</v>
      </c>
      <c r="W1886" s="49">
        <f t="shared" si="243"/>
        <v>1.0101994803367265</v>
      </c>
    </row>
    <row r="1887" spans="11:23">
      <c r="K1887" s="51">
        <v>188.5</v>
      </c>
      <c r="L1887" s="22">
        <f t="shared" si="237"/>
        <v>2.622846516660323</v>
      </c>
      <c r="M1887" s="22">
        <f t="shared" si="244"/>
        <v>1.3871295842283526E-2</v>
      </c>
      <c r="Q1887" s="55">
        <f t="shared" si="238"/>
        <v>6.4436004064726063E-2</v>
      </c>
      <c r="R1887" s="49">
        <f t="shared" si="239"/>
        <v>3.1736101022606089</v>
      </c>
      <c r="S1887" s="52">
        <f>IF(K1887=0,C1915,(1/$C$59)*LN(1+$C$59/$C$58/(RodR+ABS(Calculations!K1887-RodR))))</f>
        <v>2.0303692636605659E-2</v>
      </c>
      <c r="T1887" s="53">
        <f t="shared" si="240"/>
        <v>2.0581107236817654E-2</v>
      </c>
      <c r="U1887" s="49">
        <f t="shared" si="241"/>
        <v>78.541666666666671</v>
      </c>
      <c r="V1887" s="49">
        <f t="shared" si="242"/>
        <v>1.0101994803367265</v>
      </c>
      <c r="W1887" s="49">
        <f t="shared" si="243"/>
        <v>1.0101994803367265</v>
      </c>
    </row>
    <row r="1888" spans="11:23">
      <c r="K1888" s="51">
        <v>188.6</v>
      </c>
      <c r="L1888" s="22">
        <f t="shared" si="237"/>
        <v>2.6214674102248856</v>
      </c>
      <c r="M1888" s="22">
        <f t="shared" si="244"/>
        <v>1.3856673598994895E-2</v>
      </c>
      <c r="Q1888" s="55">
        <f t="shared" si="238"/>
        <v>6.4402123276309703E-2</v>
      </c>
      <c r="R1888" s="49">
        <f t="shared" si="239"/>
        <v>3.1736101022606089</v>
      </c>
      <c r="S1888" s="52">
        <f>IF(K1888=0,C1916,(1/$C$59)*LN(1+$C$59/$C$58/(RodR+ABS(Calculations!K1888-RodR))))</f>
        <v>2.0293016848678146E-2</v>
      </c>
      <c r="T1888" s="53">
        <f t="shared" si="240"/>
        <v>2.0570137961183392E-2</v>
      </c>
      <c r="U1888" s="49">
        <f t="shared" si="241"/>
        <v>78.583333333333329</v>
      </c>
      <c r="V1888" s="49">
        <f t="shared" si="242"/>
        <v>1.0101994803367265</v>
      </c>
      <c r="W1888" s="49">
        <f t="shared" si="243"/>
        <v>1.0101994803367265</v>
      </c>
    </row>
    <row r="1889" spans="11:23">
      <c r="K1889" s="51">
        <v>188.7</v>
      </c>
      <c r="L1889" s="22">
        <f t="shared" si="237"/>
        <v>2.6200897533439615</v>
      </c>
      <c r="M1889" s="22">
        <f t="shared" si="244"/>
        <v>1.3842074464855081E-2</v>
      </c>
      <c r="Q1889" s="55">
        <f t="shared" si="238"/>
        <v>6.4368278099394036E-2</v>
      </c>
      <c r="R1889" s="49">
        <f t="shared" si="239"/>
        <v>3.1736101022606089</v>
      </c>
      <c r="S1889" s="52">
        <f>IF(K1889=0,C1917,(1/$C$59)*LN(1+$C$59/$C$58/(RodR+ABS(Calculations!K1889-RodR))))</f>
        <v>2.0282352281883517E-2</v>
      </c>
      <c r="T1889" s="53">
        <f t="shared" si="240"/>
        <v>2.0559180372188488E-2</v>
      </c>
      <c r="U1889" s="49">
        <f t="shared" si="241"/>
        <v>78.625</v>
      </c>
      <c r="V1889" s="49">
        <f t="shared" si="242"/>
        <v>1.0101994803367265</v>
      </c>
      <c r="W1889" s="49">
        <f t="shared" si="243"/>
        <v>1.0101994803367265</v>
      </c>
    </row>
    <row r="1890" spans="11:23">
      <c r="K1890" s="51">
        <v>188.8</v>
      </c>
      <c r="L1890" s="22">
        <f t="shared" si="237"/>
        <v>2.61871354373325</v>
      </c>
      <c r="M1890" s="22">
        <f t="shared" si="244"/>
        <v>1.3827498391254522E-2</v>
      </c>
      <c r="Q1890" s="55">
        <f t="shared" si="238"/>
        <v>6.433446847786016E-2</v>
      </c>
      <c r="R1890" s="49">
        <f t="shared" si="239"/>
        <v>3.1736101022606089</v>
      </c>
      <c r="S1890" s="52">
        <f>IF(K1890=0,C1918,(1/$C$59)*LN(1+$C$59/$C$58/(RodR+ABS(Calculations!K1890-RodR))))</f>
        <v>2.0271698918538788E-2</v>
      </c>
      <c r="T1890" s="53">
        <f t="shared" si="240"/>
        <v>2.0548234451165791E-2</v>
      </c>
      <c r="U1890" s="49">
        <f t="shared" si="241"/>
        <v>78.666666666666671</v>
      </c>
      <c r="V1890" s="49">
        <f t="shared" si="242"/>
        <v>1.0101994803367265</v>
      </c>
      <c r="W1890" s="49">
        <f t="shared" si="243"/>
        <v>1.0101994803367265</v>
      </c>
    </row>
    <row r="1891" spans="11:23">
      <c r="K1891" s="51">
        <v>188.9</v>
      </c>
      <c r="L1891" s="22">
        <f t="shared" si="237"/>
        <v>2.617338779113314</v>
      </c>
      <c r="M1891" s="22">
        <f t="shared" si="244"/>
        <v>1.3812945329618742E-2</v>
      </c>
      <c r="Q1891" s="55">
        <f t="shared" si="238"/>
        <v>6.430069435570869E-2</v>
      </c>
      <c r="R1891" s="49">
        <f t="shared" si="239"/>
        <v>3.1736101022606089</v>
      </c>
      <c r="S1891" s="52">
        <f>IF(K1891=0,C1919,(1/$C$59)*LN(1+$C$59/$C$58/(RodR+ABS(Calculations!K1891-RodR))))</f>
        <v>2.026105674099864E-2</v>
      </c>
      <c r="T1891" s="53">
        <f t="shared" si="240"/>
        <v>2.0537300179488443E-2</v>
      </c>
      <c r="U1891" s="49">
        <f t="shared" si="241"/>
        <v>78.708333333333343</v>
      </c>
      <c r="V1891" s="49">
        <f t="shared" si="242"/>
        <v>1.0101994803367265</v>
      </c>
      <c r="W1891" s="49">
        <f t="shared" si="243"/>
        <v>1.0101994803367265</v>
      </c>
    </row>
    <row r="1892" spans="11:23">
      <c r="K1892" s="51">
        <v>189</v>
      </c>
      <c r="L1892" s="22">
        <f t="shared" si="237"/>
        <v>2.6159654572094828</v>
      </c>
      <c r="M1892" s="22">
        <f t="shared" si="244"/>
        <v>1.3798415231535799E-2</v>
      </c>
      <c r="Q1892" s="55">
        <f t="shared" si="238"/>
        <v>6.4266955677057327E-2</v>
      </c>
      <c r="R1892" s="49">
        <f t="shared" si="239"/>
        <v>3.1736101022606089</v>
      </c>
      <c r="S1892" s="52">
        <f>IF(K1892=0,C1920,(1/$C$59)*LN(1+$C$59/$C$58/(RodR+ABS(Calculations!K1892-RodR))))</f>
        <v>2.0250425731654635E-2</v>
      </c>
      <c r="T1892" s="53">
        <f t="shared" si="240"/>
        <v>2.0526377538569618E-2</v>
      </c>
      <c r="U1892" s="49">
        <f t="shared" si="241"/>
        <v>78.75</v>
      </c>
      <c r="V1892" s="49">
        <f t="shared" si="242"/>
        <v>1.0101994803367265</v>
      </c>
      <c r="W1892" s="49">
        <f t="shared" si="243"/>
        <v>1.0101994803367265</v>
      </c>
    </row>
    <row r="1893" spans="11:23">
      <c r="K1893" s="51">
        <v>189.1</v>
      </c>
      <c r="L1893" s="22">
        <f t="shared" si="237"/>
        <v>2.6145935757518504</v>
      </c>
      <c r="M1893" s="22">
        <f t="shared" si="244"/>
        <v>1.3783908048727422E-2</v>
      </c>
      <c r="Q1893" s="55">
        <f t="shared" si="238"/>
        <v>6.4233252386140832E-2</v>
      </c>
      <c r="R1893" s="49">
        <f t="shared" si="239"/>
        <v>3.1736101022606089</v>
      </c>
      <c r="S1893" s="52">
        <f>IF(K1893=0,C1921,(1/$C$59)*LN(1+$C$59/$C$58/(RodR+ABS(Calculations!K1893-RodR))))</f>
        <v>2.0239805872935224E-2</v>
      </c>
      <c r="T1893" s="53">
        <f t="shared" si="240"/>
        <v>2.051546650986143E-2</v>
      </c>
      <c r="U1893" s="49">
        <f t="shared" si="241"/>
        <v>78.791666666666671</v>
      </c>
      <c r="V1893" s="49">
        <f t="shared" si="242"/>
        <v>1.0101994803367265</v>
      </c>
      <c r="W1893" s="49">
        <f t="shared" si="243"/>
        <v>1.0101994803367265</v>
      </c>
    </row>
    <row r="1894" spans="11:23">
      <c r="K1894" s="51">
        <v>189.2</v>
      </c>
      <c r="L1894" s="22">
        <f t="shared" si="237"/>
        <v>2.6132231324752757</v>
      </c>
      <c r="M1894" s="22">
        <f t="shared" si="244"/>
        <v>1.3769423732978847E-2</v>
      </c>
      <c r="Q1894" s="55">
        <f t="shared" si="238"/>
        <v>6.4199584427311024E-2</v>
      </c>
      <c r="R1894" s="49">
        <f t="shared" si="239"/>
        <v>3.1736101022606089</v>
      </c>
      <c r="S1894" s="52">
        <f>IF(K1894=0,C1922,(1/$C$59)*LN(1+$C$59/$C$58/(RodR+ABS(Calculations!K1894-RodR))))</f>
        <v>2.0229197147305752E-2</v>
      </c>
      <c r="T1894" s="53">
        <f t="shared" si="240"/>
        <v>2.0504567074855592E-2</v>
      </c>
      <c r="U1894" s="49">
        <f t="shared" si="241"/>
        <v>78.833333333333329</v>
      </c>
      <c r="V1894" s="49">
        <f t="shared" si="242"/>
        <v>1.0101994803367265</v>
      </c>
      <c r="W1894" s="49">
        <f t="shared" si="243"/>
        <v>1.0101994803367265</v>
      </c>
    </row>
    <row r="1895" spans="11:23">
      <c r="K1895" s="51">
        <v>189.3</v>
      </c>
      <c r="L1895" s="22">
        <f t="shared" si="237"/>
        <v>2.6118541251193839</v>
      </c>
      <c r="M1895" s="22">
        <f t="shared" si="244"/>
        <v>1.3754962236310675E-2</v>
      </c>
      <c r="Q1895" s="55">
        <f t="shared" si="238"/>
        <v>6.4165951745036795E-2</v>
      </c>
      <c r="R1895" s="49">
        <f t="shared" si="239"/>
        <v>3.1736101022606089</v>
      </c>
      <c r="S1895" s="52">
        <f>IF(K1895=0,C1923,(1/$C$59)*LN(1+$C$59/$C$58/(RodR+ABS(Calculations!K1895-RodR))))</f>
        <v>2.0218599537268438E-2</v>
      </c>
      <c r="T1895" s="53">
        <f t="shared" si="240"/>
        <v>2.0493679215082966E-2</v>
      </c>
      <c r="U1895" s="49">
        <f t="shared" si="241"/>
        <v>78.875000000000014</v>
      </c>
      <c r="V1895" s="49">
        <f t="shared" si="242"/>
        <v>1.0101994803367265</v>
      </c>
      <c r="W1895" s="49">
        <f t="shared" si="243"/>
        <v>1.0101994803367265</v>
      </c>
    </row>
    <row r="1896" spans="11:23">
      <c r="K1896" s="51">
        <v>189.4</v>
      </c>
      <c r="L1896" s="22">
        <f t="shared" si="237"/>
        <v>2.6104865514284614</v>
      </c>
      <c r="M1896" s="22">
        <f t="shared" si="244"/>
        <v>1.3740523510842984E-2</v>
      </c>
      <c r="Q1896" s="55">
        <f t="shared" si="238"/>
        <v>6.4132354283901599E-2</v>
      </c>
      <c r="R1896" s="49">
        <f t="shared" si="239"/>
        <v>3.1736101022606089</v>
      </c>
      <c r="S1896" s="52">
        <f>IF(K1896=0,C1924,(1/$C$59)*LN(1+$C$59/$C$58/(RodR+ABS(Calculations!K1896-RodR))))</f>
        <v>2.0208013025361619E-2</v>
      </c>
      <c r="T1896" s="53">
        <f t="shared" si="240"/>
        <v>2.0482802912113778E-2</v>
      </c>
      <c r="U1896" s="49">
        <f t="shared" si="241"/>
        <v>78.916666666666671</v>
      </c>
      <c r="V1896" s="49">
        <f t="shared" si="242"/>
        <v>1.0101994803367265</v>
      </c>
      <c r="W1896" s="49">
        <f t="shared" si="243"/>
        <v>1.0101994803367265</v>
      </c>
    </row>
    <row r="1897" spans="11:23">
      <c r="K1897" s="51">
        <v>189.5</v>
      </c>
      <c r="L1897" s="22">
        <f t="shared" si="237"/>
        <v>2.6091204091516342</v>
      </c>
      <c r="M1897" s="22">
        <f t="shared" si="244"/>
        <v>1.3726107508688745E-2</v>
      </c>
      <c r="Q1897" s="55">
        <f t="shared" si="238"/>
        <v>6.409879198860774E-2</v>
      </c>
      <c r="R1897" s="49">
        <f t="shared" si="239"/>
        <v>3.1736101022606089</v>
      </c>
      <c r="S1897" s="52">
        <f>IF(K1897=0,C1925,(1/$C$59)*LN(1+$C$59/$C$58/(RodR+ABS(Calculations!K1897-RodR))))</f>
        <v>2.0197437594161056E-2</v>
      </c>
      <c r="T1897" s="53">
        <f t="shared" si="240"/>
        <v>2.0471938147558082E-2</v>
      </c>
      <c r="U1897" s="49">
        <f t="shared" si="241"/>
        <v>78.958333333333343</v>
      </c>
      <c r="V1897" s="49">
        <f t="shared" si="242"/>
        <v>1.0101994803367265</v>
      </c>
      <c r="W1897" s="49">
        <f t="shared" si="243"/>
        <v>1.0101994803367265</v>
      </c>
    </row>
    <row r="1898" spans="11:23">
      <c r="K1898" s="51">
        <v>189.6</v>
      </c>
      <c r="L1898" s="22">
        <f t="shared" si="237"/>
        <v>2.6077556960426209</v>
      </c>
      <c r="M1898" s="22">
        <f t="shared" si="244"/>
        <v>1.3711714182264689E-2</v>
      </c>
      <c r="Q1898" s="55">
        <f t="shared" si="238"/>
        <v>6.4065264803970359E-2</v>
      </c>
      <c r="R1898" s="49">
        <f t="shared" si="239"/>
        <v>3.1736101022606089</v>
      </c>
      <c r="S1898" s="52">
        <f>IF(K1898=0,C1926,(1/$C$59)*LN(1+$C$59/$C$58/(RodR+ABS(Calculations!K1898-RodR))))</f>
        <v>2.0186873226278091E-2</v>
      </c>
      <c r="T1898" s="53">
        <f t="shared" si="240"/>
        <v>2.0461084903063066E-2</v>
      </c>
      <c r="U1898" s="49">
        <f t="shared" si="241"/>
        <v>79</v>
      </c>
      <c r="V1898" s="49">
        <f t="shared" si="242"/>
        <v>1.0101994803367265</v>
      </c>
      <c r="W1898" s="49">
        <f t="shared" si="243"/>
        <v>1.0101994803367265</v>
      </c>
    </row>
    <row r="1899" spans="11:23">
      <c r="K1899" s="51">
        <v>189.7</v>
      </c>
      <c r="L1899" s="22">
        <f t="shared" si="237"/>
        <v>2.6063924098599083</v>
      </c>
      <c r="M1899" s="22">
        <f t="shared" si="244"/>
        <v>1.369734348405327E-2</v>
      </c>
      <c r="Q1899" s="55">
        <f t="shared" si="238"/>
        <v>6.4031772674921758E-2</v>
      </c>
      <c r="R1899" s="49">
        <f t="shared" si="239"/>
        <v>3.1736101022606089</v>
      </c>
      <c r="S1899" s="52">
        <f>IF(K1899=0,C1927,(1/$C$59)*LN(1+$C$59/$C$58/(RodR+ABS(Calculations!K1899-RodR))))</f>
        <v>2.0176319904360963E-2</v>
      </c>
      <c r="T1899" s="53">
        <f t="shared" si="240"/>
        <v>2.0450243160316389E-2</v>
      </c>
      <c r="U1899" s="49">
        <f t="shared" si="241"/>
        <v>79.041666666666671</v>
      </c>
      <c r="V1899" s="49">
        <f t="shared" si="242"/>
        <v>1.0101994803367265</v>
      </c>
      <c r="W1899" s="49">
        <f t="shared" si="243"/>
        <v>1.0101994803367265</v>
      </c>
    </row>
    <row r="1900" spans="11:23">
      <c r="K1900" s="51">
        <v>189.8</v>
      </c>
      <c r="L1900" s="22">
        <f t="shared" si="237"/>
        <v>2.6050305483666807</v>
      </c>
      <c r="M1900" s="22">
        <f t="shared" si="244"/>
        <v>1.3682995366569362E-2</v>
      </c>
      <c r="Q1900" s="55">
        <f t="shared" si="238"/>
        <v>6.3998315546509629E-2</v>
      </c>
      <c r="R1900" s="49">
        <f t="shared" si="239"/>
        <v>3.1736101022606089</v>
      </c>
      <c r="S1900" s="52">
        <f>IF(K1900=0,C1928,(1/$C$59)*LN(1+$C$59/$C$58/(RodR+ABS(Calculations!K1900-RodR))))</f>
        <v>2.0165777611094286E-2</v>
      </c>
      <c r="T1900" s="53">
        <f t="shared" si="240"/>
        <v>2.0439412901044195E-2</v>
      </c>
      <c r="U1900" s="49">
        <f t="shared" si="241"/>
        <v>79.083333333333343</v>
      </c>
      <c r="V1900" s="49">
        <f t="shared" si="242"/>
        <v>1.0101994803367265</v>
      </c>
      <c r="W1900" s="49">
        <f t="shared" si="243"/>
        <v>1.0101994803367265</v>
      </c>
    </row>
    <row r="1901" spans="11:23">
      <c r="K1901" s="51">
        <v>189.9</v>
      </c>
      <c r="L1901" s="22">
        <f t="shared" si="237"/>
        <v>2.6036701093307237</v>
      </c>
      <c r="M1901" s="22">
        <f t="shared" si="244"/>
        <v>1.3668669782590293E-2</v>
      </c>
      <c r="Q1901" s="55">
        <f t="shared" si="238"/>
        <v>6.3964893363894715E-2</v>
      </c>
      <c r="R1901" s="49">
        <f t="shared" si="239"/>
        <v>3.1736101022606089</v>
      </c>
      <c r="S1901" s="52">
        <f>IF(K1901=0,C1929,(1/$C$59)*LN(1+$C$59/$C$58/(RodR+ABS(Calculations!K1901-RodR))))</f>
        <v>2.0155246329198281E-2</v>
      </c>
      <c r="T1901" s="53">
        <f t="shared" si="240"/>
        <v>2.0428594107011085E-2</v>
      </c>
      <c r="U1901" s="49">
        <f t="shared" si="241"/>
        <v>79.125</v>
      </c>
      <c r="V1901" s="49">
        <f t="shared" si="242"/>
        <v>1.0101994803367265</v>
      </c>
      <c r="W1901" s="49">
        <f t="shared" si="243"/>
        <v>1.0101994803367265</v>
      </c>
    </row>
    <row r="1902" spans="11:23">
      <c r="K1902" s="51">
        <v>190</v>
      </c>
      <c r="L1902" s="22">
        <f t="shared" si="237"/>
        <v>2.6023110905245219</v>
      </c>
      <c r="M1902" s="22">
        <f t="shared" si="244"/>
        <v>1.3654366684960895E-2</v>
      </c>
      <c r="Q1902" s="55">
        <f t="shared" si="238"/>
        <v>6.3931506072353164E-2</v>
      </c>
      <c r="R1902" s="49">
        <f t="shared" si="239"/>
        <v>3.1736101022606089</v>
      </c>
      <c r="S1902" s="52">
        <f>IF(K1902=0,C1930,(1/$C$59)*LN(1+$C$59/$C$58/(RodR+ABS(Calculations!K1902-RodR))))</f>
        <v>2.0144726041429542E-2</v>
      </c>
      <c r="T1902" s="53">
        <f t="shared" si="240"/>
        <v>2.0417786760020581E-2</v>
      </c>
      <c r="U1902" s="49">
        <f t="shared" si="241"/>
        <v>79.166666666666671</v>
      </c>
      <c r="V1902" s="49">
        <f t="shared" si="242"/>
        <v>1.0101994803367265</v>
      </c>
      <c r="W1902" s="49">
        <f t="shared" si="243"/>
        <v>1.0101994803367265</v>
      </c>
    </row>
    <row r="1903" spans="11:23">
      <c r="K1903" s="51">
        <v>190.1</v>
      </c>
      <c r="L1903" s="22">
        <f t="shared" si="237"/>
        <v>2.6009534897252578</v>
      </c>
      <c r="M1903" s="22">
        <f t="shared" si="244"/>
        <v>1.3640086026592613E-2</v>
      </c>
      <c r="Q1903" s="55">
        <f t="shared" si="238"/>
        <v>6.389815361727659E-2</v>
      </c>
      <c r="R1903" s="49">
        <f t="shared" si="239"/>
        <v>3.1736101022606089</v>
      </c>
      <c r="S1903" s="52">
        <f>IF(K1903=0,C1931,(1/$C$59)*LN(1+$C$59/$C$58/(RodR+ABS(Calculations!K1903-RodR))))</f>
        <v>2.013421673058105E-2</v>
      </c>
      <c r="T1903" s="53">
        <f t="shared" si="240"/>
        <v>2.0406990841914222E-2</v>
      </c>
      <c r="U1903" s="49">
        <f t="shared" si="241"/>
        <v>79.208333333333329</v>
      </c>
      <c r="V1903" s="49">
        <f t="shared" si="242"/>
        <v>1.0101994803367265</v>
      </c>
      <c r="W1903" s="49">
        <f t="shared" si="243"/>
        <v>1.0101994803367265</v>
      </c>
    </row>
    <row r="1904" spans="11:23">
      <c r="K1904" s="51">
        <v>190.2</v>
      </c>
      <c r="L1904" s="22">
        <f t="shared" si="237"/>
        <v>2.5995973047146808</v>
      </c>
      <c r="M1904" s="22">
        <f t="shared" si="244"/>
        <v>1.3625827760594955E-2</v>
      </c>
      <c r="Q1904" s="55">
        <f t="shared" si="238"/>
        <v>6.386483594416878E-2</v>
      </c>
      <c r="R1904" s="49">
        <f t="shared" si="239"/>
        <v>3.1736101022606089</v>
      </c>
      <c r="S1904" s="52">
        <f>IF(K1904=0,C1932,(1/$C$59)*LN(1+$C$59/$C$58/(RodR+ABS(Calculations!K1904-RodR))))</f>
        <v>2.0123718379481122E-2</v>
      </c>
      <c r="T1904" s="53">
        <f t="shared" si="240"/>
        <v>2.0396206334572457E-2</v>
      </c>
      <c r="U1904" s="49">
        <f t="shared" si="241"/>
        <v>79.25</v>
      </c>
      <c r="V1904" s="49">
        <f t="shared" si="242"/>
        <v>1.0101994803367265</v>
      </c>
      <c r="W1904" s="49">
        <f t="shared" si="243"/>
        <v>1.0101994803367265</v>
      </c>
    </row>
    <row r="1905" spans="11:23">
      <c r="K1905" s="51">
        <v>190.3</v>
      </c>
      <c r="L1905" s="22">
        <f t="shared" si="237"/>
        <v>2.5982425332791741</v>
      </c>
      <c r="M1905" s="22">
        <f t="shared" si="244"/>
        <v>1.3611591840209769E-2</v>
      </c>
      <c r="Q1905" s="55">
        <f t="shared" si="238"/>
        <v>6.3831552998647345E-2</v>
      </c>
      <c r="R1905" s="49">
        <f t="shared" si="239"/>
        <v>3.1736101022606089</v>
      </c>
      <c r="S1905" s="52">
        <f>IF(K1905=0,C1933,(1/$C$59)*LN(1+$C$59/$C$58/(RodR+ABS(Calculations!K1905-RodR))))</f>
        <v>2.0113230970993948E-2</v>
      </c>
      <c r="T1905" s="53">
        <f t="shared" si="240"/>
        <v>2.0385433219913301E-2</v>
      </c>
      <c r="U1905" s="49">
        <f t="shared" si="241"/>
        <v>79.291666666666671</v>
      </c>
      <c r="V1905" s="49">
        <f t="shared" si="242"/>
        <v>1.0101994803367265</v>
      </c>
      <c r="W1905" s="49">
        <f t="shared" si="243"/>
        <v>1.0101994803367265</v>
      </c>
    </row>
    <row r="1906" spans="11:23">
      <c r="K1906" s="51">
        <v>190.4</v>
      </c>
      <c r="L1906" s="22">
        <f t="shared" si="237"/>
        <v>2.5968891732097532</v>
      </c>
      <c r="M1906" s="22">
        <f t="shared" si="244"/>
        <v>1.3597378218708212E-2</v>
      </c>
      <c r="Q1906" s="55">
        <f t="shared" si="238"/>
        <v>6.3798304726443725E-2</v>
      </c>
      <c r="R1906" s="49">
        <f t="shared" si="239"/>
        <v>3.1736101022606089</v>
      </c>
      <c r="S1906" s="52">
        <f>IF(K1906=0,C1934,(1/$C$59)*LN(1+$C$59/$C$58/(RodR+ABS(Calculations!K1906-RodR))))</f>
        <v>2.0102754488019577E-2</v>
      </c>
      <c r="T1906" s="53">
        <f t="shared" si="240"/>
        <v>2.0374671479893677E-2</v>
      </c>
      <c r="U1906" s="49">
        <f t="shared" si="241"/>
        <v>79.333333333333343</v>
      </c>
      <c r="V1906" s="49">
        <f t="shared" si="242"/>
        <v>1.0101994803367265</v>
      </c>
      <c r="W1906" s="49">
        <f t="shared" si="243"/>
        <v>1.0101994803367265</v>
      </c>
    </row>
    <row r="1907" spans="11:23">
      <c r="K1907" s="51">
        <v>190.5</v>
      </c>
      <c r="L1907" s="22">
        <f t="shared" si="237"/>
        <v>2.5955372223020317</v>
      </c>
      <c r="M1907" s="22">
        <f t="shared" si="244"/>
        <v>1.358318684960258E-2</v>
      </c>
      <c r="Q1907" s="55">
        <f t="shared" si="238"/>
        <v>6.3765091073402308E-2</v>
      </c>
      <c r="R1907" s="49">
        <f t="shared" si="239"/>
        <v>3.1736101022606089</v>
      </c>
      <c r="S1907" s="52">
        <f>IF(K1907=0,C1935,(1/$C$59)*LN(1+$C$59/$C$58/(RodR+ABS(Calculations!K1907-RodR))))</f>
        <v>2.0092288913493659E-2</v>
      </c>
      <c r="T1907" s="53">
        <f t="shared" si="240"/>
        <v>2.0363921096508295E-2</v>
      </c>
      <c r="U1907" s="49">
        <f t="shared" si="241"/>
        <v>79.375</v>
      </c>
      <c r="V1907" s="49">
        <f t="shared" si="242"/>
        <v>1.0101994803367265</v>
      </c>
      <c r="W1907" s="49">
        <f t="shared" si="243"/>
        <v>1.0101994803367265</v>
      </c>
    </row>
    <row r="1908" spans="11:23">
      <c r="K1908" s="51">
        <v>190.6</v>
      </c>
      <c r="L1908" s="22">
        <f t="shared" si="237"/>
        <v>2.5941866783562282</v>
      </c>
      <c r="M1908" s="22">
        <f t="shared" si="244"/>
        <v>1.3569017686392737E-2</v>
      </c>
      <c r="Q1908" s="55">
        <f t="shared" si="238"/>
        <v>6.3731911985480616E-2</v>
      </c>
      <c r="R1908" s="49">
        <f t="shared" si="239"/>
        <v>3.1736101022606089</v>
      </c>
      <c r="S1908" s="52">
        <f>IF(K1908=0,C1936,(1/$C$59)*LN(1+$C$59/$C$58/(RodR+ABS(Calculations!K1908-RodR))))</f>
        <v>2.0081834230387483E-2</v>
      </c>
      <c r="T1908" s="53">
        <f t="shared" si="240"/>
        <v>2.0353182051789886E-2</v>
      </c>
      <c r="U1908" s="49">
        <f t="shared" si="241"/>
        <v>79.416666666666671</v>
      </c>
      <c r="V1908" s="49">
        <f t="shared" si="242"/>
        <v>1.0101994803367265</v>
      </c>
      <c r="W1908" s="49">
        <f t="shared" si="243"/>
        <v>1.0101994803367265</v>
      </c>
    </row>
    <row r="1909" spans="11:23">
      <c r="K1909" s="51">
        <v>190.7</v>
      </c>
      <c r="L1909" s="22">
        <f t="shared" si="237"/>
        <v>2.592837539177089</v>
      </c>
      <c r="M1909" s="22">
        <f t="shared" si="244"/>
        <v>1.3554870682819242E-2</v>
      </c>
      <c r="Q1909" s="55">
        <f t="shared" si="238"/>
        <v>6.36987674087474E-2</v>
      </c>
      <c r="R1909" s="49">
        <f t="shared" si="239"/>
        <v>3.1736101022606089</v>
      </c>
      <c r="S1909" s="52">
        <f>IF(K1909=0,C1937,(1/$C$59)*LN(1+$C$59/$C$58/(RodR+ABS(Calculations!K1909-RodR))))</f>
        <v>2.0071390421707389E-2</v>
      </c>
      <c r="T1909" s="53">
        <f t="shared" si="240"/>
        <v>2.0342454327808939E-2</v>
      </c>
      <c r="U1909" s="49">
        <f t="shared" si="241"/>
        <v>79.458333333333329</v>
      </c>
      <c r="V1909" s="49">
        <f t="shared" si="242"/>
        <v>1.0101994803367265</v>
      </c>
      <c r="W1909" s="49">
        <f t="shared" si="243"/>
        <v>1.0101994803367265</v>
      </c>
    </row>
    <row r="1910" spans="11:23">
      <c r="K1910" s="51">
        <v>190.8</v>
      </c>
      <c r="L1910" s="22">
        <f t="shared" si="237"/>
        <v>2.5914898025739634</v>
      </c>
      <c r="M1910" s="22">
        <f t="shared" si="244"/>
        <v>1.3540745792717246E-2</v>
      </c>
      <c r="Q1910" s="55">
        <f t="shared" si="238"/>
        <v>6.3665657289384503E-2</v>
      </c>
      <c r="R1910" s="49">
        <f t="shared" si="239"/>
        <v>3.1736101022606089</v>
      </c>
      <c r="S1910" s="52">
        <f>IF(K1910=0,C1938,(1/$C$59)*LN(1+$C$59/$C$58/(RodR+ABS(Calculations!K1910-RodR))))</f>
        <v>2.0060957470495359E-2</v>
      </c>
      <c r="T1910" s="53">
        <f t="shared" si="240"/>
        <v>2.0331737906673978E-2</v>
      </c>
      <c r="U1910" s="49">
        <f t="shared" si="241"/>
        <v>79.500000000000014</v>
      </c>
      <c r="V1910" s="49">
        <f t="shared" si="242"/>
        <v>1.0101994803367265</v>
      </c>
      <c r="W1910" s="49">
        <f t="shared" si="243"/>
        <v>1.0101994803367265</v>
      </c>
    </row>
    <row r="1911" spans="11:23">
      <c r="K1911" s="51">
        <v>190.9</v>
      </c>
      <c r="L1911" s="22">
        <f t="shared" si="237"/>
        <v>2.590143466360733</v>
      </c>
      <c r="M1911" s="22">
        <f t="shared" si="244"/>
        <v>1.3526642969990732E-2</v>
      </c>
      <c r="Q1911" s="55">
        <f t="shared" si="238"/>
        <v>6.3632581573685107E-2</v>
      </c>
      <c r="R1911" s="49">
        <f t="shared" si="239"/>
        <v>3.1736101022606089</v>
      </c>
      <c r="S1911" s="52">
        <f>IF(K1911=0,C1939,(1/$C$59)*LN(1+$C$59/$C$58/(RodR+ABS(Calculations!K1911-RodR))))</f>
        <v>2.0050535359828446E-2</v>
      </c>
      <c r="T1911" s="53">
        <f t="shared" si="240"/>
        <v>2.032103277053084E-2</v>
      </c>
      <c r="U1911" s="49">
        <f t="shared" si="241"/>
        <v>79.541666666666671</v>
      </c>
      <c r="V1911" s="49">
        <f t="shared" si="242"/>
        <v>1.0101994803367265</v>
      </c>
      <c r="W1911" s="49">
        <f t="shared" si="243"/>
        <v>1.0101994803367265</v>
      </c>
    </row>
    <row r="1912" spans="11:23">
      <c r="K1912" s="51">
        <v>191</v>
      </c>
      <c r="L1912" s="22">
        <f t="shared" si="237"/>
        <v>2.5887985283558819</v>
      </c>
      <c r="M1912" s="22">
        <f t="shared" si="244"/>
        <v>1.3512562168640052E-2</v>
      </c>
      <c r="Q1912" s="55">
        <f t="shared" si="238"/>
        <v>6.3599540208055472E-2</v>
      </c>
      <c r="R1912" s="49">
        <f t="shared" si="239"/>
        <v>3.1736101022606089</v>
      </c>
      <c r="S1912" s="52">
        <f>IF(K1912=0,C1940,(1/$C$59)*LN(1+$C$59/$C$58/(RodR+ABS(Calculations!K1912-RodR))))</f>
        <v>2.004012407281934E-2</v>
      </c>
      <c r="T1912" s="53">
        <f t="shared" si="240"/>
        <v>2.0310338901562929E-2</v>
      </c>
      <c r="U1912" s="49">
        <f t="shared" si="241"/>
        <v>79.583333333333343</v>
      </c>
      <c r="V1912" s="49">
        <f t="shared" si="242"/>
        <v>1.0101994803367265</v>
      </c>
      <c r="W1912" s="49">
        <f t="shared" si="243"/>
        <v>1.0101994803367265</v>
      </c>
    </row>
    <row r="1913" spans="11:23">
      <c r="K1913" s="51">
        <v>191.1</v>
      </c>
      <c r="L1913" s="22">
        <f t="shared" si="237"/>
        <v>2.5874549863822924</v>
      </c>
      <c r="M1913" s="22">
        <f t="shared" si="244"/>
        <v>1.3498503342965318E-2</v>
      </c>
      <c r="Q1913" s="55">
        <f t="shared" si="238"/>
        <v>6.3566533139009895E-2</v>
      </c>
      <c r="R1913" s="49">
        <f t="shared" si="239"/>
        <v>3.1736101022606089</v>
      </c>
      <c r="S1913" s="52">
        <f>IF(K1913=0,C1941,(1/$C$59)*LN(1+$C$59/$C$58/(RodR+ABS(Calculations!K1913-RodR))))</f>
        <v>2.0029723592614773E-2</v>
      </c>
      <c r="T1913" s="53">
        <f t="shared" si="240"/>
        <v>2.0299656281992092E-2</v>
      </c>
      <c r="U1913" s="49">
        <f t="shared" si="241"/>
        <v>79.625</v>
      </c>
      <c r="V1913" s="49">
        <f t="shared" si="242"/>
        <v>1.0101994803367265</v>
      </c>
      <c r="W1913" s="49">
        <f t="shared" si="243"/>
        <v>1.0101994803367265</v>
      </c>
    </row>
    <row r="1914" spans="11:23">
      <c r="K1914" s="51">
        <v>191.2</v>
      </c>
      <c r="L1914" s="22">
        <f t="shared" si="237"/>
        <v>2.5861128382675145</v>
      </c>
      <c r="M1914" s="22">
        <f t="shared" si="244"/>
        <v>1.3484466447166277E-2</v>
      </c>
      <c r="Q1914" s="55">
        <f t="shared" si="238"/>
        <v>6.3533560313177376E-2</v>
      </c>
      <c r="R1914" s="49">
        <f t="shared" si="239"/>
        <v>3.1736101022606089</v>
      </c>
      <c r="S1914" s="52">
        <f>IF(K1914=0,C1942,(1/$C$59)*LN(1+$C$59/$C$58/(RodR+ABS(Calculations!K1914-RodR))))</f>
        <v>2.0019333902397619E-2</v>
      </c>
      <c r="T1914" s="53">
        <f t="shared" si="240"/>
        <v>2.0288984894076392E-2</v>
      </c>
      <c r="U1914" s="49">
        <f t="shared" si="241"/>
        <v>79.666666666666671</v>
      </c>
      <c r="V1914" s="49">
        <f t="shared" si="242"/>
        <v>1.0101994803367265</v>
      </c>
      <c r="W1914" s="49">
        <f t="shared" si="243"/>
        <v>1.0101994803367265</v>
      </c>
    </row>
    <row r="1915" spans="11:23">
      <c r="K1915" s="51">
        <v>191.3</v>
      </c>
      <c r="L1915" s="22">
        <f t="shared" si="237"/>
        <v>2.5847720818434996</v>
      </c>
      <c r="M1915" s="22">
        <f t="shared" si="244"/>
        <v>1.3470451435674491E-2</v>
      </c>
      <c r="Q1915" s="55">
        <f t="shared" si="238"/>
        <v>6.3500621677294991E-2</v>
      </c>
      <c r="R1915" s="49">
        <f t="shared" si="239"/>
        <v>3.1736101022606089</v>
      </c>
      <c r="S1915" s="52">
        <f>IF(K1915=0,C1943,(1/$C$59)*LN(1+$C$59/$C$58/(RodR+ABS(Calculations!K1915-RodR))))</f>
        <v>2.0008954985384804E-2</v>
      </c>
      <c r="T1915" s="53">
        <f t="shared" si="240"/>
        <v>2.0278324720111655E-2</v>
      </c>
      <c r="U1915" s="49">
        <f t="shared" si="241"/>
        <v>79.708333333333343</v>
      </c>
      <c r="V1915" s="49">
        <f t="shared" si="242"/>
        <v>1.0101994803367265</v>
      </c>
      <c r="W1915" s="49">
        <f t="shared" si="243"/>
        <v>1.0101994803367265</v>
      </c>
    </row>
    <row r="1916" spans="11:23">
      <c r="K1916" s="51">
        <v>191.4</v>
      </c>
      <c r="L1916" s="22">
        <f t="shared" si="237"/>
        <v>2.5834327149466971</v>
      </c>
      <c r="M1916" s="22">
        <f t="shared" si="244"/>
        <v>1.3456458263056081E-2</v>
      </c>
      <c r="Q1916" s="55">
        <f t="shared" si="238"/>
        <v>6.3467717178210384E-2</v>
      </c>
      <c r="R1916" s="49">
        <f t="shared" si="239"/>
        <v>3.1736101022606089</v>
      </c>
      <c r="S1916" s="52">
        <f>IF(K1916=0,C1944,(1/$C$59)*LN(1+$C$59/$C$58/(RodR+ABS(Calculations!K1916-RodR))))</f>
        <v>1.9998586824828104E-2</v>
      </c>
      <c r="T1916" s="53">
        <f t="shared" si="240"/>
        <v>2.0267675742430824E-2</v>
      </c>
      <c r="U1916" s="49">
        <f t="shared" si="241"/>
        <v>79.75</v>
      </c>
      <c r="V1916" s="49">
        <f t="shared" si="242"/>
        <v>1.0101994803367265</v>
      </c>
      <c r="W1916" s="49">
        <f t="shared" si="243"/>
        <v>1.0101994803367265</v>
      </c>
    </row>
    <row r="1917" spans="11:23">
      <c r="K1917" s="51">
        <v>191.5</v>
      </c>
      <c r="L1917" s="22">
        <f t="shared" si="237"/>
        <v>2.5820947354181629</v>
      </c>
      <c r="M1917" s="22">
        <f t="shared" si="244"/>
        <v>1.3442486883868732E-2</v>
      </c>
      <c r="Q1917" s="55">
        <f t="shared" si="238"/>
        <v>6.3434846762884314E-2</v>
      </c>
      <c r="R1917" s="49">
        <f t="shared" si="239"/>
        <v>3.1736101022606089</v>
      </c>
      <c r="S1917" s="52">
        <f>IF(K1917=0,C1945,(1/$C$59)*LN(1+$C$59/$C$58/(RodR+ABS(Calculations!K1917-RodR))))</f>
        <v>1.9988229404014925E-2</v>
      </c>
      <c r="T1917" s="53">
        <f t="shared" si="240"/>
        <v>2.0257037943403937E-2</v>
      </c>
      <c r="U1917" s="49">
        <f t="shared" si="241"/>
        <v>79.791666666666671</v>
      </c>
      <c r="V1917" s="49">
        <f t="shared" si="242"/>
        <v>1.0101994803367265</v>
      </c>
      <c r="W1917" s="49">
        <f t="shared" si="243"/>
        <v>1.0101994803367265</v>
      </c>
    </row>
    <row r="1918" spans="11:23">
      <c r="K1918" s="51">
        <v>191.6</v>
      </c>
      <c r="L1918" s="22">
        <f t="shared" si="237"/>
        <v>2.580758141103213</v>
      </c>
      <c r="M1918" s="22">
        <f t="shared" si="244"/>
        <v>1.3428537253015183E-2</v>
      </c>
      <c r="Q1918" s="55">
        <f t="shared" si="238"/>
        <v>6.3402010378382237E-2</v>
      </c>
      <c r="R1918" s="49">
        <f t="shared" si="239"/>
        <v>3.1736101022606089</v>
      </c>
      <c r="S1918" s="52">
        <f>IF(K1918=0,C1946,(1/$C$59)*LN(1+$C$59/$C$58/(RodR+ABS(Calculations!K1918-RodR))))</f>
        <v>1.9977882706265666E-2</v>
      </c>
      <c r="T1918" s="53">
        <f t="shared" si="240"/>
        <v>2.024641130543834E-2</v>
      </c>
      <c r="U1918" s="49">
        <f t="shared" si="241"/>
        <v>79.833333333333329</v>
      </c>
      <c r="V1918" s="49">
        <f t="shared" si="242"/>
        <v>1.0101994803367265</v>
      </c>
      <c r="W1918" s="49">
        <f t="shared" si="243"/>
        <v>1.0101994803367265</v>
      </c>
    </row>
    <row r="1919" spans="11:23">
      <c r="K1919" s="51">
        <v>191.7</v>
      </c>
      <c r="L1919" s="22">
        <f t="shared" si="237"/>
        <v>2.5794229298518365</v>
      </c>
      <c r="M1919" s="22">
        <f t="shared" si="244"/>
        <v>1.3414609325252513E-2</v>
      </c>
      <c r="Q1919" s="55">
        <f t="shared" si="238"/>
        <v>6.3369207971884389E-2</v>
      </c>
      <c r="R1919" s="49">
        <f t="shared" si="239"/>
        <v>3.1736101022606089</v>
      </c>
      <c r="S1919" s="52">
        <f>IF(K1919=0,C1947,(1/$C$59)*LN(1+$C$59/$C$58/(RodR+ABS(Calculations!K1919-RodR))))</f>
        <v>1.9967546714936901E-2</v>
      </c>
      <c r="T1919" s="53">
        <f t="shared" si="240"/>
        <v>2.0235795810977609E-2</v>
      </c>
      <c r="U1919" s="49">
        <f t="shared" si="241"/>
        <v>79.875</v>
      </c>
      <c r="V1919" s="49">
        <f t="shared" si="242"/>
        <v>1.0101994803367265</v>
      </c>
      <c r="W1919" s="49">
        <f t="shared" si="243"/>
        <v>1.0101994803367265</v>
      </c>
    </row>
    <row r="1920" spans="11:23">
      <c r="K1920" s="51">
        <v>191.8</v>
      </c>
      <c r="L1920" s="22">
        <f t="shared" si="237"/>
        <v>2.5780890995183219</v>
      </c>
      <c r="M1920" s="22">
        <f t="shared" si="244"/>
        <v>1.3400703055641561E-2</v>
      </c>
      <c r="Q1920" s="55">
        <f t="shared" si="238"/>
        <v>6.3336439490676633E-2</v>
      </c>
      <c r="R1920" s="49">
        <f t="shared" si="239"/>
        <v>3.1736101022606089</v>
      </c>
      <c r="S1920" s="52">
        <f>IF(K1920=0,C1948,(1/$C$59)*LN(1+$C$59/$C$58/(RodR+ABS(Calculations!K1920-RodR))))</f>
        <v>1.9957221413418481E-2</v>
      </c>
      <c r="T1920" s="53">
        <f t="shared" si="240"/>
        <v>2.0225191442502833E-2</v>
      </c>
      <c r="U1920" s="49">
        <f t="shared" si="241"/>
        <v>79.916666666666671</v>
      </c>
      <c r="V1920" s="49">
        <f t="shared" si="242"/>
        <v>1.0101994803367265</v>
      </c>
      <c r="W1920" s="49">
        <f t="shared" si="243"/>
        <v>1.0101994803367265</v>
      </c>
    </row>
    <row r="1921" spans="11:23">
      <c r="K1921" s="51">
        <v>191.9</v>
      </c>
      <c r="L1921" s="22">
        <f t="shared" si="237"/>
        <v>2.576756647961425</v>
      </c>
      <c r="M1921" s="22">
        <f t="shared" si="244"/>
        <v>1.3386818399307998E-2</v>
      </c>
      <c r="Q1921" s="55">
        <f t="shared" si="238"/>
        <v>6.3303704882154602E-2</v>
      </c>
      <c r="R1921" s="49">
        <f t="shared" si="239"/>
        <v>3.1736101022606089</v>
      </c>
      <c r="S1921" s="52">
        <f>IF(K1921=0,C1949,(1/$C$59)*LN(1+$C$59/$C$58/(RodR+ABS(Calculations!K1921-RodR))))</f>
        <v>1.9946906785134836E-2</v>
      </c>
      <c r="T1921" s="53">
        <f t="shared" si="240"/>
        <v>2.0214598182531324E-2</v>
      </c>
      <c r="U1921" s="49">
        <f t="shared" si="241"/>
        <v>79.958333333333343</v>
      </c>
      <c r="V1921" s="49">
        <f t="shared" si="242"/>
        <v>1.0101994803367265</v>
      </c>
      <c r="W1921" s="49">
        <f t="shared" si="243"/>
        <v>1.0101994803367265</v>
      </c>
    </row>
    <row r="1922" spans="11:23">
      <c r="K1922" s="51">
        <v>192</v>
      </c>
      <c r="L1922" s="22">
        <f t="shared" ref="L1922:L1985" si="245">IF(K1922&lt;RodR,EPRValue,Q1922*$C$43)</f>
        <v>2.575425573044404</v>
      </c>
      <c r="M1922" s="22">
        <f t="shared" si="244"/>
        <v>1.3372955311477863E-2</v>
      </c>
      <c r="Q1922" s="55">
        <f t="shared" si="238"/>
        <v>6.3271004093824509E-2</v>
      </c>
      <c r="R1922" s="49">
        <f t="shared" si="239"/>
        <v>3.1736101022606089</v>
      </c>
      <c r="S1922" s="52">
        <f>IF(K1922=0,C1950,(1/$C$59)*LN(1+$C$59/$C$58/(RodR+ABS(Calculations!K1922-RodR))))</f>
        <v>1.9936602813545257E-2</v>
      </c>
      <c r="T1922" s="53">
        <f t="shared" si="240"/>
        <v>2.0204016013617022E-2</v>
      </c>
      <c r="U1922" s="49">
        <f t="shared" si="241"/>
        <v>80</v>
      </c>
      <c r="V1922" s="49">
        <f t="shared" si="242"/>
        <v>1.0101994803367265</v>
      </c>
      <c r="W1922" s="49">
        <f t="shared" si="243"/>
        <v>1.0101994803367265</v>
      </c>
    </row>
    <row r="1923" spans="11:23">
      <c r="K1923" s="51">
        <v>192.1</v>
      </c>
      <c r="L1923" s="22">
        <f t="shared" si="245"/>
        <v>2.5740958726348504</v>
      </c>
      <c r="M1923" s="22">
        <f t="shared" si="244"/>
        <v>1.3359113747442031E-2</v>
      </c>
      <c r="Q1923" s="55">
        <f t="shared" si="238"/>
        <v>6.3238337073299053E-2</v>
      </c>
      <c r="R1923" s="49">
        <f t="shared" si="239"/>
        <v>3.1736101022606089</v>
      </c>
      <c r="S1923" s="52">
        <f>IF(K1923=0,C1951,(1/$C$59)*LN(1+$C$59/$C$58/(RodR+ABS(Calculations!K1923-RodR))))</f>
        <v>1.9926309482142579E-2</v>
      </c>
      <c r="T1923" s="53">
        <f t="shared" si="240"/>
        <v>2.0193444918351199E-2</v>
      </c>
      <c r="U1923" s="49">
        <f t="shared" si="241"/>
        <v>80.041666666666671</v>
      </c>
      <c r="V1923" s="49">
        <f t="shared" si="242"/>
        <v>1.0101994803367265</v>
      </c>
      <c r="W1923" s="49">
        <f t="shared" si="243"/>
        <v>1.0101994803367265</v>
      </c>
    </row>
    <row r="1924" spans="11:23">
      <c r="K1924" s="51">
        <v>192.2</v>
      </c>
      <c r="L1924" s="22">
        <f t="shared" si="245"/>
        <v>2.5727675446047238</v>
      </c>
      <c r="M1924" s="22">
        <f t="shared" si="244"/>
        <v>1.3345293662790692E-2</v>
      </c>
      <c r="Q1924" s="55">
        <f t="shared" ref="Q1924:Q1987" si="246">R1924*IF($C$56&lt;$C$55,S1924,T1924)</f>
        <v>6.3205703768298233E-2</v>
      </c>
      <c r="R1924" s="49">
        <f t="shared" ref="R1924:R1987" si="247">$C$70/$C$61*W1924</f>
        <v>3.1736101022606089</v>
      </c>
      <c r="S1924" s="52">
        <f>IF(K1924=0,C1952,(1/$C$59)*LN(1+$C$59/$C$58/(RodR+ABS(Calculations!K1924-RodR))))</f>
        <v>1.9916026774453449E-2</v>
      </c>
      <c r="T1924" s="53">
        <f t="shared" ref="T1924:T1987" si="248">IF((ABS(K1924))&lt;$C$55-$C$56,($C$53/2/PI()/$C$56*LN(($C$55-$C$56)*(ABS(K1924)+$C$56)/(ABS(K1924))/$C$55)+$C$60*LN($C$55*$C$54/($C$55-$C$56)/$C$53)),$C$60*LN((((ABS(K1924))+$C$56-$C$55)*$C$53+$C$55*$C$54)/($C$53*(ABS(K1924)))))</f>
        <v>2.0182884879359958E-2</v>
      </c>
      <c r="U1924" s="49">
        <f t="shared" ref="U1924:U1987" si="249">K1924/$C$56</f>
        <v>80.083333333333329</v>
      </c>
      <c r="V1924" s="49">
        <f t="shared" ref="V1924:V1987" si="250">IF(K1924="","",1/(1.0212-0.0178*LOG10($C$53+0.01)))</f>
        <v>1.0101994803367265</v>
      </c>
      <c r="W1924" s="49">
        <f t="shared" ref="W1924:W1987" si="251">MAX(1/(-(0.21682*LOG10(3.7*U1924)-0.293)*(EXP(-3.7*U1924)-1)+1),1)*MAX(1/(-(0.1921*LOG10(U1924+0.2)+0.072)*(EXP(-150*U1924)-1)+1),1)*V1924</f>
        <v>1.0101994803367265</v>
      </c>
    </row>
    <row r="1925" spans="11:23">
      <c r="K1925" s="51">
        <v>192.3</v>
      </c>
      <c r="L1925" s="22">
        <f t="shared" si="245"/>
        <v>2.5714405868305215</v>
      </c>
      <c r="M1925" s="22">
        <f t="shared" si="244"/>
        <v>1.3331495012978145E-2</v>
      </c>
      <c r="Q1925" s="55">
        <f t="shared" si="246"/>
        <v>6.3173104126653515E-2</v>
      </c>
      <c r="R1925" s="49">
        <f t="shared" si="247"/>
        <v>3.1736101022606089</v>
      </c>
      <c r="S1925" s="52">
        <f>IF(K1925=0,C1953,(1/$C$59)*LN(1+$C$59/$C$58/(RodR+ABS(Calculations!K1925-RodR))))</f>
        <v>1.9905754674039634E-2</v>
      </c>
      <c r="T1925" s="53">
        <f t="shared" si="248"/>
        <v>2.0172335879306957E-2</v>
      </c>
      <c r="U1925" s="49">
        <f t="shared" si="249"/>
        <v>80.125000000000014</v>
      </c>
      <c r="V1925" s="49">
        <f t="shared" si="250"/>
        <v>1.0101994803367265</v>
      </c>
      <c r="W1925" s="49">
        <f t="shared" si="251"/>
        <v>1.0101994803367265</v>
      </c>
    </row>
    <row r="1926" spans="11:23">
      <c r="K1926" s="51">
        <v>192.4</v>
      </c>
      <c r="L1926" s="22">
        <f t="shared" si="245"/>
        <v>2.5701149971929715</v>
      </c>
      <c r="M1926" s="22">
        <f t="shared" si="244"/>
        <v>1.3317717753725589E-2</v>
      </c>
      <c r="Q1926" s="55">
        <f t="shared" si="246"/>
        <v>6.3140538096300325E-2</v>
      </c>
      <c r="R1926" s="49">
        <f t="shared" si="247"/>
        <v>3.1736101022606089</v>
      </c>
      <c r="S1926" s="52">
        <f>IF(K1926=0,C1954,(1/$C$59)*LN(1+$C$59/$C$58/(RodR+ABS(Calculations!K1926-RodR))))</f>
        <v>1.989549316449566E-2</v>
      </c>
      <c r="T1926" s="53">
        <f t="shared" si="248"/>
        <v>2.0161797900891811E-2</v>
      </c>
      <c r="U1926" s="49">
        <f t="shared" si="249"/>
        <v>80.166666666666671</v>
      </c>
      <c r="V1926" s="49">
        <f t="shared" si="250"/>
        <v>1.0101994803367265</v>
      </c>
      <c r="W1926" s="49">
        <f t="shared" si="251"/>
        <v>1.0101994803367265</v>
      </c>
    </row>
    <row r="1927" spans="11:23">
      <c r="K1927" s="51">
        <v>192.5</v>
      </c>
      <c r="L1927" s="22">
        <f t="shared" si="245"/>
        <v>2.5687907735772391</v>
      </c>
      <c r="M1927" s="22">
        <f t="shared" si="244"/>
        <v>1.3303961840923861E-2</v>
      </c>
      <c r="Q1927" s="55">
        <f t="shared" si="246"/>
        <v>6.310800562528307E-2</v>
      </c>
      <c r="R1927" s="49">
        <f t="shared" si="247"/>
        <v>3.1736101022606089</v>
      </c>
      <c r="S1927" s="52">
        <f>IF(K1927=0,C1955,(1/$C$59)*LN(1+$C$59/$C$58/(RodR+ABS(Calculations!K1927-RodR))))</f>
        <v>1.9885242229450404E-2</v>
      </c>
      <c r="T1927" s="53">
        <f t="shared" si="248"/>
        <v>2.0151270926850328E-2</v>
      </c>
      <c r="U1927" s="49">
        <f t="shared" si="249"/>
        <v>80.208333333333343</v>
      </c>
      <c r="V1927" s="49">
        <f t="shared" si="250"/>
        <v>1.0101994803367265</v>
      </c>
      <c r="W1927" s="49">
        <f t="shared" si="251"/>
        <v>1.0101994803367265</v>
      </c>
    </row>
    <row r="1928" spans="11:23">
      <c r="K1928" s="51">
        <v>192.6</v>
      </c>
      <c r="L1928" s="22">
        <f t="shared" si="245"/>
        <v>2.5674679138728256</v>
      </c>
      <c r="M1928" s="22">
        <f t="shared" si="244"/>
        <v>1.3290227230387419E-2</v>
      </c>
      <c r="Q1928" s="55">
        <f t="shared" si="246"/>
        <v>6.3075506661752725E-2</v>
      </c>
      <c r="R1928" s="49">
        <f t="shared" si="247"/>
        <v>3.1736101022606089</v>
      </c>
      <c r="S1928" s="52">
        <f>IF(K1928=0,C1956,(1/$C$59)*LN(1+$C$59/$C$58/(RodR+ABS(Calculations!K1928-RodR))))</f>
        <v>1.9875001852566299E-2</v>
      </c>
      <c r="T1928" s="53">
        <f t="shared" si="248"/>
        <v>2.0140754939954052E-2</v>
      </c>
      <c r="U1928" s="49">
        <f t="shared" si="249"/>
        <v>80.25</v>
      </c>
      <c r="V1928" s="49">
        <f t="shared" si="250"/>
        <v>1.0101994803367265</v>
      </c>
      <c r="W1928" s="49">
        <f t="shared" si="251"/>
        <v>1.0101994803367265</v>
      </c>
    </row>
    <row r="1929" spans="11:23">
      <c r="K1929" s="51">
        <v>192.7</v>
      </c>
      <c r="L1929" s="22">
        <f t="shared" si="245"/>
        <v>2.566146415973598</v>
      </c>
      <c r="M1929" s="22">
        <f t="shared" si="244"/>
        <v>1.3276513878238472E-2</v>
      </c>
      <c r="Q1929" s="55">
        <f t="shared" si="246"/>
        <v>6.3043041153967472E-2</v>
      </c>
      <c r="R1929" s="49">
        <f t="shared" si="247"/>
        <v>3.1736101022606089</v>
      </c>
      <c r="S1929" s="52">
        <f>IF(K1929=0,C1957,(1/$C$59)*LN(1+$C$59/$C$58/(RodR+ABS(Calculations!K1929-RodR))))</f>
        <v>1.986477201753958E-2</v>
      </c>
      <c r="T1929" s="53">
        <f t="shared" si="248"/>
        <v>2.0130249923010948E-2</v>
      </c>
      <c r="U1929" s="49">
        <f t="shared" si="249"/>
        <v>80.291666666666671</v>
      </c>
      <c r="V1929" s="49">
        <f t="shared" si="250"/>
        <v>1.0101994803367265</v>
      </c>
      <c r="W1929" s="49">
        <f t="shared" si="251"/>
        <v>1.0101994803367265</v>
      </c>
    </row>
    <row r="1930" spans="11:23">
      <c r="K1930" s="51">
        <v>192.8</v>
      </c>
      <c r="L1930" s="22">
        <f t="shared" si="245"/>
        <v>2.5648262777777617</v>
      </c>
      <c r="M1930" s="22">
        <f t="shared" si="244"/>
        <v>1.3262821740560149E-2</v>
      </c>
      <c r="Q1930" s="55">
        <f t="shared" si="246"/>
        <v>6.3010609050292099E-2</v>
      </c>
      <c r="R1930" s="49">
        <f t="shared" si="247"/>
        <v>3.1736101022606089</v>
      </c>
      <c r="S1930" s="52">
        <f>IF(K1930=0,C1958,(1/$C$59)*LN(1+$C$59/$C$58/(RodR+ABS(Calculations!K1930-RodR))))</f>
        <v>1.9854552708100066E-2</v>
      </c>
      <c r="T1930" s="53">
        <f t="shared" si="248"/>
        <v>2.0119755858864039E-2</v>
      </c>
      <c r="U1930" s="49">
        <f t="shared" si="249"/>
        <v>80.333333333333343</v>
      </c>
      <c r="V1930" s="49">
        <f t="shared" si="250"/>
        <v>1.0101994803367265</v>
      </c>
      <c r="W1930" s="49">
        <f t="shared" si="251"/>
        <v>1.0101994803367265</v>
      </c>
    </row>
    <row r="1931" spans="11:23">
      <c r="K1931" s="51">
        <v>192.9</v>
      </c>
      <c r="L1931" s="22">
        <f t="shared" si="245"/>
        <v>2.5635074971877883</v>
      </c>
      <c r="M1931" s="22">
        <f t="shared" si="244"/>
        <v>1.3249150773636753E-2</v>
      </c>
      <c r="Q1931" s="55">
        <f t="shared" si="246"/>
        <v>6.2978210299196202E-2</v>
      </c>
      <c r="R1931" s="49">
        <f t="shared" si="247"/>
        <v>3.1736101022606089</v>
      </c>
      <c r="S1931" s="52">
        <f>IF(K1931=0,C1959,(1/$C$59)*LN(1+$C$59/$C$58/(RodR+ABS(Calculations!K1931-RodR))))</f>
        <v>1.9844343908010598E-2</v>
      </c>
      <c r="T1931" s="53">
        <f t="shared" si="248"/>
        <v>2.0109272730392976E-2</v>
      </c>
      <c r="U1931" s="49">
        <f t="shared" si="249"/>
        <v>80.375</v>
      </c>
      <c r="V1931" s="49">
        <f t="shared" si="250"/>
        <v>1.0101994803367265</v>
      </c>
      <c r="W1931" s="49">
        <f t="shared" si="251"/>
        <v>1.0101994803367265</v>
      </c>
    </row>
    <row r="1932" spans="11:23">
      <c r="K1932" s="51">
        <v>193</v>
      </c>
      <c r="L1932" s="22">
        <f t="shared" si="245"/>
        <v>2.5621900721105191</v>
      </c>
      <c r="M1932" s="22">
        <f t="shared" si="244"/>
        <v>1.3235500933884925E-2</v>
      </c>
      <c r="Q1932" s="55">
        <f t="shared" si="246"/>
        <v>6.2945844849256735E-2</v>
      </c>
      <c r="R1932" s="49">
        <f t="shared" si="247"/>
        <v>3.1736101022606089</v>
      </c>
      <c r="S1932" s="52">
        <f>IF(K1932=0,C1960,(1/$C$59)*LN(1+$C$59/$C$58/(RodR+ABS(Calculations!K1932-RodR))))</f>
        <v>1.9834145601067846E-2</v>
      </c>
      <c r="T1932" s="53">
        <f t="shared" si="248"/>
        <v>2.0098800520512713E-2</v>
      </c>
      <c r="U1932" s="49">
        <f t="shared" si="249"/>
        <v>80.416666666666671</v>
      </c>
      <c r="V1932" s="49">
        <f t="shared" si="250"/>
        <v>1.0101994803367265</v>
      </c>
      <c r="W1932" s="49">
        <f t="shared" si="251"/>
        <v>1.0101994803367265</v>
      </c>
    </row>
    <row r="1933" spans="11:23">
      <c r="K1933" s="51">
        <v>193.1</v>
      </c>
      <c r="L1933" s="22">
        <f t="shared" si="245"/>
        <v>2.5608740004570647</v>
      </c>
      <c r="M1933" s="22">
        <f t="shared" ref="M1933:M1996" si="252">L1923-L1933</f>
        <v>1.3221872177785698E-2</v>
      </c>
      <c r="Q1933" s="55">
        <f t="shared" si="246"/>
        <v>6.2913512649155512E-2</v>
      </c>
      <c r="R1933" s="49">
        <f t="shared" si="247"/>
        <v>3.1736101022606089</v>
      </c>
      <c r="S1933" s="52">
        <f>IF(K1933=0,C1961,(1/$C$59)*LN(1+$C$59/$C$58/(RodR+ABS(Calculations!K1933-RodR))))</f>
        <v>1.9823957771101526E-2</v>
      </c>
      <c r="T1933" s="53">
        <f t="shared" si="248"/>
        <v>2.0088339212173699E-2</v>
      </c>
      <c r="U1933" s="49">
        <f t="shared" si="249"/>
        <v>80.458333333333329</v>
      </c>
      <c r="V1933" s="49">
        <f t="shared" si="250"/>
        <v>1.0101994803367265</v>
      </c>
      <c r="W1933" s="49">
        <f t="shared" si="251"/>
        <v>1.0101994803367265</v>
      </c>
    </row>
    <row r="1934" spans="11:23">
      <c r="K1934" s="51">
        <v>193.2</v>
      </c>
      <c r="L1934" s="22">
        <f t="shared" si="245"/>
        <v>2.5595592801428717</v>
      </c>
      <c r="M1934" s="22">
        <f t="shared" si="252"/>
        <v>1.3208264461852082E-2</v>
      </c>
      <c r="Q1934" s="55">
        <f t="shared" si="246"/>
        <v>6.2881213647680886E-2</v>
      </c>
      <c r="R1934" s="49">
        <f t="shared" si="247"/>
        <v>3.1736101022606089</v>
      </c>
      <c r="S1934" s="52">
        <f>IF(K1934=0,C1962,(1/$C$59)*LN(1+$C$59/$C$58/(RodR+ABS(Calculations!K1934-RodR))))</f>
        <v>1.9813780401974922E-2</v>
      </c>
      <c r="T1934" s="53">
        <f t="shared" si="248"/>
        <v>2.0077888788361906E-2</v>
      </c>
      <c r="U1934" s="49">
        <f t="shared" si="249"/>
        <v>80.5</v>
      </c>
      <c r="V1934" s="49">
        <f t="shared" si="250"/>
        <v>1.0101994803367265</v>
      </c>
      <c r="W1934" s="49">
        <f t="shared" si="251"/>
        <v>1.0101994803367265</v>
      </c>
    </row>
    <row r="1935" spans="11:23">
      <c r="K1935" s="51">
        <v>193.3</v>
      </c>
      <c r="L1935" s="22">
        <f t="shared" si="245"/>
        <v>2.5582459090876197</v>
      </c>
      <c r="M1935" s="22">
        <f t="shared" si="252"/>
        <v>1.3194677742901728E-2</v>
      </c>
      <c r="Q1935" s="55">
        <f t="shared" si="246"/>
        <v>6.2848947793725213E-2</v>
      </c>
      <c r="R1935" s="49">
        <f t="shared" si="247"/>
        <v>3.1736101022606089</v>
      </c>
      <c r="S1935" s="52">
        <f>IF(K1935=0,C1963,(1/$C$59)*LN(1+$C$59/$C$58/(RodR+ABS(Calculations!K1935-RodR))))</f>
        <v>1.9803613477584088E-2</v>
      </c>
      <c r="T1935" s="53">
        <f t="shared" si="248"/>
        <v>2.0067449232098789E-2</v>
      </c>
      <c r="U1935" s="49">
        <f t="shared" si="249"/>
        <v>80.541666666666671</v>
      </c>
      <c r="V1935" s="49">
        <f t="shared" si="250"/>
        <v>1.0101994803367265</v>
      </c>
      <c r="W1935" s="49">
        <f t="shared" si="251"/>
        <v>1.0101994803367265</v>
      </c>
    </row>
    <row r="1936" spans="11:23">
      <c r="K1936" s="51">
        <v>193.4</v>
      </c>
      <c r="L1936" s="22">
        <f t="shared" si="245"/>
        <v>2.556933885215261</v>
      </c>
      <c r="M1936" s="22">
        <f t="shared" si="252"/>
        <v>1.3181111977710547E-2</v>
      </c>
      <c r="Q1936" s="55">
        <f t="shared" si="246"/>
        <v>6.2816715036285803E-2</v>
      </c>
      <c r="R1936" s="49">
        <f t="shared" si="247"/>
        <v>3.1736101022606089</v>
      </c>
      <c r="S1936" s="52">
        <f>IF(K1936=0,C1964,(1/$C$59)*LN(1+$C$59/$C$58/(RodR+ABS(Calculations!K1936-RodR))))</f>
        <v>1.9793456981858148E-2</v>
      </c>
      <c r="T1936" s="53">
        <f t="shared" si="248"/>
        <v>2.0057020526441111E-2</v>
      </c>
      <c r="U1936" s="49">
        <f t="shared" si="249"/>
        <v>80.583333333333343</v>
      </c>
      <c r="V1936" s="49">
        <f t="shared" si="250"/>
        <v>1.0101994803367265</v>
      </c>
      <c r="W1936" s="49">
        <f t="shared" si="251"/>
        <v>1.0101994803367265</v>
      </c>
    </row>
    <row r="1937" spans="11:23">
      <c r="K1937" s="51">
        <v>193.5</v>
      </c>
      <c r="L1937" s="22">
        <f t="shared" si="245"/>
        <v>2.5556232064540492</v>
      </c>
      <c r="M1937" s="22">
        <f t="shared" si="252"/>
        <v>1.3167567123189894E-2</v>
      </c>
      <c r="Q1937" s="55">
        <f t="shared" si="246"/>
        <v>6.2784515324465634E-2</v>
      </c>
      <c r="R1937" s="49">
        <f t="shared" si="247"/>
        <v>3.1736101022606089</v>
      </c>
      <c r="S1937" s="52">
        <f>IF(K1937=0,C1965,(1/$C$59)*LN(1+$C$59/$C$58/(RodR+ABS(Calculations!K1937-RodR))))</f>
        <v>1.9783310898759524E-2</v>
      </c>
      <c r="T1937" s="53">
        <f t="shared" si="248"/>
        <v>2.0046602654480005E-2</v>
      </c>
      <c r="U1937" s="49">
        <f t="shared" si="249"/>
        <v>80.625</v>
      </c>
      <c r="V1937" s="49">
        <f t="shared" si="250"/>
        <v>1.0101994803367265</v>
      </c>
      <c r="W1937" s="49">
        <f t="shared" si="251"/>
        <v>1.0101994803367265</v>
      </c>
    </row>
    <row r="1938" spans="11:23">
      <c r="K1938" s="51">
        <v>193.6</v>
      </c>
      <c r="L1938" s="22">
        <f t="shared" si="245"/>
        <v>2.5543138707364053</v>
      </c>
      <c r="M1938" s="22">
        <f t="shared" si="252"/>
        <v>1.3154043136420324E-2</v>
      </c>
      <c r="Q1938" s="55">
        <f t="shared" si="246"/>
        <v>6.2752348607470074E-2</v>
      </c>
      <c r="R1938" s="49">
        <f t="shared" si="247"/>
        <v>3.1736101022606089</v>
      </c>
      <c r="S1938" s="52">
        <f>IF(K1938=0,C1966,(1/$C$59)*LN(1+$C$59/$C$58/(RodR+ABS(Calculations!K1938-RodR))))</f>
        <v>1.97731752122829E-2</v>
      </c>
      <c r="T1938" s="53">
        <f t="shared" si="248"/>
        <v>2.0036195599343675E-2</v>
      </c>
      <c r="U1938" s="49">
        <f t="shared" si="249"/>
        <v>80.666666666666671</v>
      </c>
      <c r="V1938" s="49">
        <f t="shared" si="250"/>
        <v>1.0101994803367265</v>
      </c>
      <c r="W1938" s="49">
        <f t="shared" si="251"/>
        <v>1.0101994803367265</v>
      </c>
    </row>
    <row r="1939" spans="11:23">
      <c r="K1939" s="51">
        <v>193.7</v>
      </c>
      <c r="L1939" s="22">
        <f t="shared" si="245"/>
        <v>2.5530058759990211</v>
      </c>
      <c r="M1939" s="22">
        <f t="shared" si="252"/>
        <v>1.3140539974576981E-2</v>
      </c>
      <c r="Q1939" s="55">
        <f t="shared" si="246"/>
        <v>6.272021483460942E-2</v>
      </c>
      <c r="R1939" s="49">
        <f t="shared" si="247"/>
        <v>3.1736101022606089</v>
      </c>
      <c r="S1939" s="52">
        <f>IF(K1939=0,C1967,(1/$C$59)*LN(1+$C$59/$C$58/(RodR+ABS(Calculations!K1939-RodR))))</f>
        <v>1.9763049906456026E-2</v>
      </c>
      <c r="T1939" s="53">
        <f t="shared" si="248"/>
        <v>2.0025799344193372E-2</v>
      </c>
      <c r="U1939" s="49">
        <f t="shared" si="249"/>
        <v>80.708333333333329</v>
      </c>
      <c r="V1939" s="49">
        <f t="shared" si="250"/>
        <v>1.0101994803367265</v>
      </c>
      <c r="W1939" s="49">
        <f t="shared" si="251"/>
        <v>1.0101994803367265</v>
      </c>
    </row>
    <row r="1940" spans="11:23">
      <c r="K1940" s="51">
        <v>193.8</v>
      </c>
      <c r="L1940" s="22">
        <f t="shared" si="245"/>
        <v>2.5516992201828592</v>
      </c>
      <c r="M1940" s="22">
        <f t="shared" si="252"/>
        <v>1.3127057594902514E-2</v>
      </c>
      <c r="Q1940" s="55">
        <f t="shared" si="246"/>
        <v>6.2688113955298871E-2</v>
      </c>
      <c r="R1940" s="49">
        <f t="shared" si="247"/>
        <v>3.1736101022606089</v>
      </c>
      <c r="S1940" s="52">
        <f>IF(K1940=0,C1968,(1/$C$59)*LN(1+$C$59/$C$58/(RodR+ABS(Calculations!K1940-RodR))))</f>
        <v>1.9752934965339697E-2</v>
      </c>
      <c r="T1940" s="53">
        <f t="shared" si="248"/>
        <v>2.0015413872226287E-2</v>
      </c>
      <c r="U1940" s="49">
        <f t="shared" si="249"/>
        <v>80.750000000000014</v>
      </c>
      <c r="V1940" s="49">
        <f t="shared" si="250"/>
        <v>1.0101994803367265</v>
      </c>
      <c r="W1940" s="49">
        <f t="shared" si="251"/>
        <v>1.0101994803367265</v>
      </c>
    </row>
    <row r="1941" spans="11:23">
      <c r="K1941" s="51">
        <v>193.9</v>
      </c>
      <c r="L1941" s="22">
        <f t="shared" si="245"/>
        <v>2.5503939012330834</v>
      </c>
      <c r="M1941" s="22">
        <f t="shared" si="252"/>
        <v>1.3113595954704849E-2</v>
      </c>
      <c r="Q1941" s="55">
        <f t="shared" si="246"/>
        <v>6.2656045919056852E-2</v>
      </c>
      <c r="R1941" s="49">
        <f t="shared" si="247"/>
        <v>3.1736101022606089</v>
      </c>
      <c r="S1941" s="52">
        <f>IF(K1941=0,C1969,(1/$C$59)*LN(1+$C$59/$C$58/(RodR+ABS(Calculations!K1941-RodR))))</f>
        <v>1.9742830373027247E-2</v>
      </c>
      <c r="T1941" s="53">
        <f t="shared" si="248"/>
        <v>2.0005039166674208E-2</v>
      </c>
      <c r="U1941" s="49">
        <f t="shared" si="249"/>
        <v>80.791666666666671</v>
      </c>
      <c r="V1941" s="49">
        <f t="shared" si="250"/>
        <v>1.0101994803367265</v>
      </c>
      <c r="W1941" s="49">
        <f t="shared" si="251"/>
        <v>1.0101994803367265</v>
      </c>
    </row>
    <row r="1942" spans="11:23">
      <c r="K1942" s="51">
        <v>194</v>
      </c>
      <c r="L1942" s="22">
        <f t="shared" si="245"/>
        <v>2.5490899170989603</v>
      </c>
      <c r="M1942" s="22">
        <f t="shared" si="252"/>
        <v>1.3100155011558812E-2</v>
      </c>
      <c r="Q1942" s="55">
        <f t="shared" si="246"/>
        <v>6.2624010675502578E-2</v>
      </c>
      <c r="R1942" s="49">
        <f t="shared" si="247"/>
        <v>3.1736101022606089</v>
      </c>
      <c r="S1942" s="52">
        <f>IF(K1942=0,C1970,(1/$C$59)*LN(1+$C$59/$C$58/(RodR+ABS(Calculations!K1942-RodR))))</f>
        <v>1.9732736113643758E-2</v>
      </c>
      <c r="T1942" s="53">
        <f t="shared" si="248"/>
        <v>1.9994675210803552E-2</v>
      </c>
      <c r="U1942" s="49">
        <f t="shared" si="249"/>
        <v>80.833333333333343</v>
      </c>
      <c r="V1942" s="49">
        <f t="shared" si="250"/>
        <v>1.0101994803367265</v>
      </c>
      <c r="W1942" s="49">
        <f t="shared" si="251"/>
        <v>1.0101994803367265</v>
      </c>
    </row>
    <row r="1943" spans="11:23">
      <c r="K1943" s="51">
        <v>194.1</v>
      </c>
      <c r="L1943" s="22">
        <f t="shared" si="245"/>
        <v>2.5477872657340597</v>
      </c>
      <c r="M1943" s="22">
        <f t="shared" si="252"/>
        <v>1.3086734723005033E-2</v>
      </c>
      <c r="Q1943" s="55">
        <f t="shared" si="246"/>
        <v>6.2592008174360975E-2</v>
      </c>
      <c r="R1943" s="49">
        <f t="shared" si="247"/>
        <v>3.1736101022606089</v>
      </c>
      <c r="S1943" s="52">
        <f>IF(K1943=0,C1971,(1/$C$59)*LN(1+$C$59/$C$58/(RodR+ABS(Calculations!K1943-RodR))))</f>
        <v>1.9722652171347631E-2</v>
      </c>
      <c r="T1943" s="53">
        <f t="shared" si="248"/>
        <v>1.9984321987915523E-2</v>
      </c>
      <c r="U1943" s="49">
        <f t="shared" si="249"/>
        <v>80.875</v>
      </c>
      <c r="V1943" s="49">
        <f t="shared" si="250"/>
        <v>1.0101994803367265</v>
      </c>
      <c r="W1943" s="49">
        <f t="shared" si="251"/>
        <v>1.0101994803367265</v>
      </c>
    </row>
    <row r="1944" spans="11:23">
      <c r="K1944" s="51">
        <v>194.2</v>
      </c>
      <c r="L1944" s="22">
        <f t="shared" si="245"/>
        <v>2.5464859450960882</v>
      </c>
      <c r="M1944" s="22">
        <f t="shared" si="252"/>
        <v>1.3073335046783541E-2</v>
      </c>
      <c r="Q1944" s="55">
        <f t="shared" si="246"/>
        <v>6.256003836545862E-2</v>
      </c>
      <c r="R1944" s="49">
        <f t="shared" si="247"/>
        <v>3.1736101022606089</v>
      </c>
      <c r="S1944" s="52">
        <f>IF(K1944=0,C1972,(1/$C$59)*LN(1+$C$59/$C$58/(RodR+ABS(Calculations!K1944-RodR))))</f>
        <v>1.9712578530329289E-2</v>
      </c>
      <c r="T1944" s="53">
        <f t="shared" si="248"/>
        <v>1.9973979481346174E-2</v>
      </c>
      <c r="U1944" s="49">
        <f t="shared" si="249"/>
        <v>80.916666666666671</v>
      </c>
      <c r="V1944" s="49">
        <f t="shared" si="250"/>
        <v>1.0101994803367265</v>
      </c>
      <c r="W1944" s="49">
        <f t="shared" si="251"/>
        <v>1.0101994803367265</v>
      </c>
    </row>
    <row r="1945" spans="11:23">
      <c r="K1945" s="51">
        <v>194.3</v>
      </c>
      <c r="L1945" s="22">
        <f t="shared" si="245"/>
        <v>2.5451859531469219</v>
      </c>
      <c r="M1945" s="22">
        <f t="shared" si="252"/>
        <v>1.3059955940697865E-2</v>
      </c>
      <c r="Q1945" s="55">
        <f t="shared" si="246"/>
        <v>6.2528101198724498E-2</v>
      </c>
      <c r="R1945" s="49">
        <f t="shared" si="247"/>
        <v>3.1736101022606089</v>
      </c>
      <c r="S1945" s="52">
        <f>IF(K1945=0,C1973,(1/$C$59)*LN(1+$C$59/$C$58/(RodR+ABS(Calculations!K1945-RodR))))</f>
        <v>1.970251517481143E-2</v>
      </c>
      <c r="T1945" s="53">
        <f t="shared" si="248"/>
        <v>1.9963647674465256E-2</v>
      </c>
      <c r="U1945" s="49">
        <f t="shared" si="249"/>
        <v>80.958333333333343</v>
      </c>
      <c r="V1945" s="49">
        <f t="shared" si="250"/>
        <v>1.0101994803367265</v>
      </c>
      <c r="W1945" s="49">
        <f t="shared" si="251"/>
        <v>1.0101994803367265</v>
      </c>
    </row>
    <row r="1946" spans="11:23">
      <c r="K1946" s="51">
        <v>194.4</v>
      </c>
      <c r="L1946" s="22">
        <f t="shared" si="245"/>
        <v>2.5438872878526415</v>
      </c>
      <c r="M1946" s="22">
        <f t="shared" si="252"/>
        <v>1.3046597362619483E-2</v>
      </c>
      <c r="Q1946" s="55">
        <f t="shared" si="246"/>
        <v>6.2496196624190904E-2</v>
      </c>
      <c r="R1946" s="49">
        <f t="shared" si="247"/>
        <v>3.1736101022606089</v>
      </c>
      <c r="S1946" s="52">
        <f>IF(K1946=0,C1974,(1/$C$59)*LN(1+$C$59/$C$58/(RodR+ABS(Calculations!K1946-RodR))))</f>
        <v>1.9692462089049297E-2</v>
      </c>
      <c r="T1946" s="53">
        <f t="shared" si="248"/>
        <v>1.9953326550677778E-2</v>
      </c>
      <c r="U1946" s="49">
        <f t="shared" si="249"/>
        <v>81</v>
      </c>
      <c r="V1946" s="49">
        <f t="shared" si="250"/>
        <v>1.0101994803367265</v>
      </c>
      <c r="W1946" s="49">
        <f t="shared" si="251"/>
        <v>1.0101994803367265</v>
      </c>
    </row>
    <row r="1947" spans="11:23">
      <c r="K1947" s="51">
        <v>194.5</v>
      </c>
      <c r="L1947" s="22">
        <f t="shared" si="245"/>
        <v>2.542589947183429</v>
      </c>
      <c r="M1947" s="22">
        <f t="shared" si="252"/>
        <v>1.3033259270620157E-2</v>
      </c>
      <c r="Q1947" s="55">
        <f t="shared" si="246"/>
        <v>6.2464324591990888E-2</v>
      </c>
      <c r="R1947" s="49">
        <f t="shared" si="247"/>
        <v>3.1736101022606089</v>
      </c>
      <c r="S1947" s="52">
        <f>IF(K1947=0,C1975,(1/$C$59)*LN(1+$C$59/$C$58/(RodR+ABS(Calculations!K1947-RodR))))</f>
        <v>1.968241925732989E-2</v>
      </c>
      <c r="T1947" s="53">
        <f t="shared" si="248"/>
        <v>1.9943016093422458E-2</v>
      </c>
      <c r="U1947" s="49">
        <f t="shared" si="249"/>
        <v>81.041666666666671</v>
      </c>
      <c r="V1947" s="49">
        <f t="shared" si="250"/>
        <v>1.0101994803367265</v>
      </c>
      <c r="W1947" s="49">
        <f t="shared" si="251"/>
        <v>1.0101994803367265</v>
      </c>
    </row>
    <row r="1948" spans="11:23">
      <c r="K1948" s="51">
        <v>194.6</v>
      </c>
      <c r="L1948" s="22">
        <f t="shared" si="245"/>
        <v>2.5412939291135705</v>
      </c>
      <c r="M1948" s="22">
        <f t="shared" si="252"/>
        <v>1.3019941622834708E-2</v>
      </c>
      <c r="Q1948" s="55">
        <f t="shared" si="246"/>
        <v>6.2432485052358315E-2</v>
      </c>
      <c r="R1948" s="49">
        <f t="shared" si="247"/>
        <v>3.1736101022606089</v>
      </c>
      <c r="S1948" s="52">
        <f>IF(K1948=0,C1976,(1/$C$59)*LN(1+$C$59/$C$58/(RodR+ABS(Calculations!K1948-RodR))))</f>
        <v>1.9672386663971968E-2</v>
      </c>
      <c r="T1948" s="53">
        <f t="shared" si="248"/>
        <v>1.9932716286173061E-2</v>
      </c>
      <c r="U1948" s="49">
        <f t="shared" si="249"/>
        <v>81.083333333333329</v>
      </c>
      <c r="V1948" s="49">
        <f t="shared" si="250"/>
        <v>1.0101994803367265</v>
      </c>
      <c r="W1948" s="49">
        <f t="shared" si="251"/>
        <v>1.0101994803367265</v>
      </c>
    </row>
    <row r="1949" spans="11:23">
      <c r="K1949" s="51">
        <v>194.7</v>
      </c>
      <c r="L1949" s="22">
        <f t="shared" si="245"/>
        <v>2.5399992316215898</v>
      </c>
      <c r="M1949" s="22">
        <f t="shared" si="252"/>
        <v>1.3006644377431265E-2</v>
      </c>
      <c r="Q1949" s="55">
        <f t="shared" si="246"/>
        <v>6.2400677955631173E-2</v>
      </c>
      <c r="R1949" s="49">
        <f t="shared" si="247"/>
        <v>3.1736101022606089</v>
      </c>
      <c r="S1949" s="52">
        <f>IF(K1949=0,C1977,(1/$C$59)*LN(1+$C$59/$C$58/(RodR+ABS(Calculations!K1949-RodR))))</f>
        <v>1.9662364293327104E-2</v>
      </c>
      <c r="T1949" s="53">
        <f t="shared" si="248"/>
        <v>1.9922427112435907E-2</v>
      </c>
      <c r="U1949" s="49">
        <f t="shared" si="249"/>
        <v>81.125</v>
      </c>
      <c r="V1949" s="49">
        <f t="shared" si="250"/>
        <v>1.0101994803367265</v>
      </c>
      <c r="W1949" s="49">
        <f t="shared" si="251"/>
        <v>1.0101994803367265</v>
      </c>
    </row>
    <row r="1950" spans="11:23">
      <c r="K1950" s="51">
        <v>194.8</v>
      </c>
      <c r="L1950" s="22">
        <f t="shared" si="245"/>
        <v>2.5387058526900468</v>
      </c>
      <c r="M1950" s="22">
        <f t="shared" si="252"/>
        <v>1.2993367492812435E-2</v>
      </c>
      <c r="Q1950" s="55">
        <f t="shared" si="246"/>
        <v>6.2368903252246602E-2</v>
      </c>
      <c r="R1950" s="49">
        <f t="shared" si="247"/>
        <v>3.1736101022606089</v>
      </c>
      <c r="S1950" s="52">
        <f>IF(K1950=0,C1978,(1/$C$59)*LN(1+$C$59/$C$58/(RodR+ABS(Calculations!K1950-RodR))))</f>
        <v>1.965235212977811E-2</v>
      </c>
      <c r="T1950" s="53">
        <f t="shared" si="248"/>
        <v>1.9912148555752612E-2</v>
      </c>
      <c r="U1950" s="49">
        <f t="shared" si="249"/>
        <v>81.166666666666671</v>
      </c>
      <c r="V1950" s="49">
        <f t="shared" si="250"/>
        <v>1.0101994803367265</v>
      </c>
      <c r="W1950" s="49">
        <f t="shared" si="251"/>
        <v>1.0101994803367265</v>
      </c>
    </row>
    <row r="1951" spans="11:23">
      <c r="K1951" s="51">
        <v>194.9</v>
      </c>
      <c r="L1951" s="22">
        <f t="shared" si="245"/>
        <v>2.5374137903056044</v>
      </c>
      <c r="M1951" s="22">
        <f t="shared" si="252"/>
        <v>1.2980110927478972E-2</v>
      </c>
      <c r="Q1951" s="55">
        <f t="shared" si="246"/>
        <v>6.2337160892742535E-2</v>
      </c>
      <c r="R1951" s="49">
        <f t="shared" si="247"/>
        <v>3.1736101022606089</v>
      </c>
      <c r="S1951" s="52">
        <f>IF(K1951=0,C1979,(1/$C$59)*LN(1+$C$59/$C$58/(RodR+ABS(Calculations!K1951-RodR))))</f>
        <v>1.964235015773956E-2</v>
      </c>
      <c r="T1951" s="53">
        <f t="shared" si="248"/>
        <v>1.9901880599698676E-2</v>
      </c>
      <c r="U1951" s="49">
        <f t="shared" si="249"/>
        <v>81.208333333333343</v>
      </c>
      <c r="V1951" s="49">
        <f t="shared" si="250"/>
        <v>1.0101994803367265</v>
      </c>
      <c r="W1951" s="49">
        <f t="shared" si="251"/>
        <v>1.0101994803367265</v>
      </c>
    </row>
    <row r="1952" spans="11:23">
      <c r="K1952" s="51">
        <v>195</v>
      </c>
      <c r="L1952" s="22">
        <f t="shared" si="245"/>
        <v>2.5361230424590637</v>
      </c>
      <c r="M1952" s="22">
        <f t="shared" si="252"/>
        <v>1.2966874639896542E-2</v>
      </c>
      <c r="Q1952" s="55">
        <f t="shared" si="246"/>
        <v>6.2305450827758589E-2</v>
      </c>
      <c r="R1952" s="49">
        <f t="shared" si="247"/>
        <v>3.1736101022606089</v>
      </c>
      <c r="S1952" s="52">
        <f>IF(K1952=0,C1980,(1/$C$59)*LN(1+$C$59/$C$58/(RodR+ABS(Calculations!K1952-RodR))))</f>
        <v>1.9632358361658071E-2</v>
      </c>
      <c r="T1952" s="53">
        <f t="shared" si="248"/>
        <v>1.989162322788332E-2</v>
      </c>
      <c r="U1952" s="49">
        <f t="shared" si="249"/>
        <v>81.25</v>
      </c>
      <c r="V1952" s="49">
        <f t="shared" si="250"/>
        <v>1.0101994803367265</v>
      </c>
      <c r="W1952" s="49">
        <f t="shared" si="251"/>
        <v>1.0101994803367265</v>
      </c>
    </row>
    <row r="1953" spans="11:23">
      <c r="K1953" s="51">
        <v>195.1</v>
      </c>
      <c r="L1953" s="22">
        <f t="shared" si="245"/>
        <v>2.5348336071452953</v>
      </c>
      <c r="M1953" s="22">
        <f t="shared" si="252"/>
        <v>1.2953658588764405E-2</v>
      </c>
      <c r="Q1953" s="55">
        <f t="shared" si="246"/>
        <v>6.2273773008034321E-2</v>
      </c>
      <c r="R1953" s="49">
        <f t="shared" si="247"/>
        <v>3.1736101022606089</v>
      </c>
      <c r="S1953" s="52">
        <f>IF(K1953=0,C1981,(1/$C$59)*LN(1+$C$59/$C$58/(RodR+ABS(Calculations!K1953-RodR))))</f>
        <v>1.9622376726011744E-2</v>
      </c>
      <c r="T1953" s="53">
        <f t="shared" si="248"/>
        <v>1.988137642394899E-2</v>
      </c>
      <c r="U1953" s="49">
        <f t="shared" si="249"/>
        <v>81.291666666666671</v>
      </c>
      <c r="V1953" s="49">
        <f t="shared" si="250"/>
        <v>1.0101994803367265</v>
      </c>
      <c r="W1953" s="49">
        <f t="shared" si="251"/>
        <v>1.0101994803367265</v>
      </c>
    </row>
    <row r="1954" spans="11:23">
      <c r="K1954" s="51">
        <v>195.2</v>
      </c>
      <c r="L1954" s="22">
        <f t="shared" si="245"/>
        <v>2.533545482363242</v>
      </c>
      <c r="M1954" s="22">
        <f t="shared" si="252"/>
        <v>1.2940462732846214E-2</v>
      </c>
      <c r="Q1954" s="55">
        <f t="shared" si="246"/>
        <v>6.2242127384409367E-2</v>
      </c>
      <c r="R1954" s="49">
        <f t="shared" si="247"/>
        <v>3.1736101022606089</v>
      </c>
      <c r="S1954" s="52">
        <f>IF(K1954=0,C1982,(1/$C$59)*LN(1+$C$59/$C$58/(RodR+ABS(Calculations!K1954-RodR))))</f>
        <v>1.9612405235310219E-2</v>
      </c>
      <c r="T1954" s="53">
        <f t="shared" si="248"/>
        <v>1.9871140171572724E-2</v>
      </c>
      <c r="U1954" s="49">
        <f t="shared" si="249"/>
        <v>81.333333333333329</v>
      </c>
      <c r="V1954" s="49">
        <f t="shared" si="250"/>
        <v>1.0101994803367265</v>
      </c>
      <c r="W1954" s="49">
        <f t="shared" si="251"/>
        <v>1.0101994803367265</v>
      </c>
    </row>
    <row r="1955" spans="11:23">
      <c r="K1955" s="51">
        <v>195.3</v>
      </c>
      <c r="L1955" s="22">
        <f t="shared" si="245"/>
        <v>2.5322586661158799</v>
      </c>
      <c r="M1955" s="22">
        <f t="shared" si="252"/>
        <v>1.2927287031041956E-2</v>
      </c>
      <c r="Q1955" s="55">
        <f t="shared" si="246"/>
        <v>6.2210513907822423E-2</v>
      </c>
      <c r="R1955" s="49">
        <f t="shared" si="247"/>
        <v>3.1736101022606089</v>
      </c>
      <c r="S1955" s="52">
        <f>IF(K1955=0,C1983,(1/$C$59)*LN(1+$C$59/$C$58/(RodR+ABS(Calculations!K1955-RodR))))</f>
        <v>1.9602443874094353E-2</v>
      </c>
      <c r="T1955" s="53">
        <f t="shared" si="248"/>
        <v>1.9860914454464359E-2</v>
      </c>
      <c r="U1955" s="49">
        <f t="shared" si="249"/>
        <v>81.375000000000014</v>
      </c>
      <c r="V1955" s="49">
        <f t="shared" si="250"/>
        <v>1.0101994803367265</v>
      </c>
      <c r="W1955" s="49">
        <f t="shared" si="251"/>
        <v>1.0101994803367265</v>
      </c>
    </row>
    <row r="1956" spans="11:23">
      <c r="K1956" s="51">
        <v>195.4</v>
      </c>
      <c r="L1956" s="22">
        <f t="shared" si="245"/>
        <v>2.5309731564103624</v>
      </c>
      <c r="M1956" s="22">
        <f t="shared" si="252"/>
        <v>1.2914131442279153E-2</v>
      </c>
      <c r="Q1956" s="55">
        <f t="shared" si="246"/>
        <v>6.2178932529314834E-2</v>
      </c>
      <c r="R1956" s="49">
        <f t="shared" si="247"/>
        <v>3.1736101022606089</v>
      </c>
      <c r="S1956" s="52">
        <f>IF(K1956=0,C1984,(1/$C$59)*LN(1+$C$59/$C$58/(RodR+ABS(Calculations!K1956-RodR))))</f>
        <v>1.9592492626937338E-2</v>
      </c>
      <c r="T1956" s="53">
        <f t="shared" si="248"/>
        <v>1.985069925636786E-2</v>
      </c>
      <c r="U1956" s="49">
        <f t="shared" si="249"/>
        <v>81.416666666666671</v>
      </c>
      <c r="V1956" s="49">
        <f t="shared" si="250"/>
        <v>1.0101994803367265</v>
      </c>
      <c r="W1956" s="49">
        <f t="shared" si="251"/>
        <v>1.0101994803367265</v>
      </c>
    </row>
    <row r="1957" spans="11:23">
      <c r="K1957" s="51">
        <v>195.5</v>
      </c>
      <c r="L1957" s="22">
        <f t="shared" si="245"/>
        <v>2.5296889512577412</v>
      </c>
      <c r="M1957" s="22">
        <f t="shared" si="252"/>
        <v>1.290099592568783E-2</v>
      </c>
      <c r="Q1957" s="55">
        <f t="shared" si="246"/>
        <v>6.2147383200023686E-2</v>
      </c>
      <c r="R1957" s="49">
        <f t="shared" si="247"/>
        <v>3.1736101022606089</v>
      </c>
      <c r="S1957" s="52">
        <f>IF(K1957=0,C1985,(1/$C$59)*LN(1+$C$59/$C$58/(RodR+ABS(Calculations!K1957-RodR))))</f>
        <v>1.9582551478442546E-2</v>
      </c>
      <c r="T1957" s="53">
        <f t="shared" si="248"/>
        <v>1.9840494561060212E-2</v>
      </c>
      <c r="U1957" s="49">
        <f t="shared" si="249"/>
        <v>81.458333333333343</v>
      </c>
      <c r="V1957" s="49">
        <f t="shared" si="250"/>
        <v>1.0101994803367265</v>
      </c>
      <c r="W1957" s="49">
        <f t="shared" si="251"/>
        <v>1.0101994803367265</v>
      </c>
    </row>
    <row r="1958" spans="11:23">
      <c r="K1958" s="51">
        <v>195.6</v>
      </c>
      <c r="L1958" s="22">
        <f t="shared" si="245"/>
        <v>2.5284060486731392</v>
      </c>
      <c r="M1958" s="22">
        <f t="shared" si="252"/>
        <v>1.2887880440431321E-2</v>
      </c>
      <c r="Q1958" s="55">
        <f t="shared" si="246"/>
        <v>6.2115865871186116E-2</v>
      </c>
      <c r="R1958" s="49">
        <f t="shared" si="247"/>
        <v>3.1736101022606089</v>
      </c>
      <c r="S1958" s="52">
        <f>IF(K1958=0,C1986,(1/$C$59)*LN(1+$C$59/$C$58/(RodR+ABS(Calculations!K1958-RodR))))</f>
        <v>1.9572620413244864E-2</v>
      </c>
      <c r="T1958" s="53">
        <f t="shared" si="248"/>
        <v>1.9830300352351865E-2</v>
      </c>
      <c r="U1958" s="49">
        <f t="shared" si="249"/>
        <v>81.5</v>
      </c>
      <c r="V1958" s="49">
        <f t="shared" si="250"/>
        <v>1.0101994803367265</v>
      </c>
      <c r="W1958" s="49">
        <f t="shared" si="251"/>
        <v>1.0101994803367265</v>
      </c>
    </row>
    <row r="1959" spans="11:23">
      <c r="K1959" s="51">
        <v>195.7</v>
      </c>
      <c r="L1959" s="22">
        <f t="shared" si="245"/>
        <v>2.5271244466757872</v>
      </c>
      <c r="M1959" s="22">
        <f t="shared" si="252"/>
        <v>1.2874784945802631E-2</v>
      </c>
      <c r="Q1959" s="55">
        <f t="shared" si="246"/>
        <v>6.2084380494140154E-2</v>
      </c>
      <c r="R1959" s="49">
        <f t="shared" si="247"/>
        <v>3.1736101022606089</v>
      </c>
      <c r="S1959" s="52">
        <f>IF(K1959=0,C1987,(1/$C$59)*LN(1+$C$59/$C$58/(RodR+ABS(Calculations!K1959-RodR))))</f>
        <v>1.9562699416010979E-2</v>
      </c>
      <c r="T1959" s="53">
        <f t="shared" si="248"/>
        <v>1.9820116614086711E-2</v>
      </c>
      <c r="U1959" s="49">
        <f t="shared" si="249"/>
        <v>81.541666666666671</v>
      </c>
      <c r="V1959" s="49">
        <f t="shared" si="250"/>
        <v>1.0101994803367265</v>
      </c>
      <c r="W1959" s="49">
        <f t="shared" si="251"/>
        <v>1.0101994803367265</v>
      </c>
    </row>
    <row r="1960" spans="11:23">
      <c r="K1960" s="51">
        <v>195.8</v>
      </c>
      <c r="L1960" s="22">
        <f t="shared" si="245"/>
        <v>2.5258441432888166</v>
      </c>
      <c r="M1960" s="22">
        <f t="shared" si="252"/>
        <v>1.2861709401230215E-2</v>
      </c>
      <c r="Q1960" s="55">
        <f t="shared" si="246"/>
        <v>6.205292702031967E-2</v>
      </c>
      <c r="R1960" s="49">
        <f t="shared" si="247"/>
        <v>3.1736101022606089</v>
      </c>
      <c r="S1960" s="52">
        <f>IF(K1960=0,C1988,(1/$C$59)*LN(1+$C$59/$C$58/(RodR+ABS(Calculations!K1960-RodR))))</f>
        <v>1.9552788471437769E-2</v>
      </c>
      <c r="T1960" s="53">
        <f t="shared" si="248"/>
        <v>1.9809943330141681E-2</v>
      </c>
      <c r="U1960" s="49">
        <f t="shared" si="249"/>
        <v>81.583333333333343</v>
      </c>
      <c r="V1960" s="49">
        <f t="shared" si="250"/>
        <v>1.0101994803367265</v>
      </c>
      <c r="W1960" s="49">
        <f t="shared" si="251"/>
        <v>1.0101994803367265</v>
      </c>
    </row>
    <row r="1961" spans="11:23">
      <c r="K1961" s="51">
        <v>195.9</v>
      </c>
      <c r="L1961" s="22">
        <f t="shared" si="245"/>
        <v>2.5245651365394659</v>
      </c>
      <c r="M1961" s="22">
        <f t="shared" si="252"/>
        <v>1.2848653766138529E-2</v>
      </c>
      <c r="Q1961" s="55">
        <f t="shared" si="246"/>
        <v>6.2021505401259433E-2</v>
      </c>
      <c r="R1961" s="49">
        <f t="shared" si="247"/>
        <v>3.1736101022606089</v>
      </c>
      <c r="S1961" s="52">
        <f>IF(K1961=0,C1989,(1/$C$59)*LN(1+$C$59/$C$58/(RodR+ABS(Calculations!K1961-RodR))))</f>
        <v>1.9542887564253909E-2</v>
      </c>
      <c r="T1961" s="53">
        <f t="shared" si="248"/>
        <v>1.9799780484426471E-2</v>
      </c>
      <c r="U1961" s="49">
        <f t="shared" si="249"/>
        <v>81.625</v>
      </c>
      <c r="V1961" s="49">
        <f t="shared" si="250"/>
        <v>1.0101994803367265</v>
      </c>
      <c r="W1961" s="49">
        <f t="shared" si="251"/>
        <v>1.0101994803367265</v>
      </c>
    </row>
    <row r="1962" spans="11:23">
      <c r="K1962" s="51">
        <v>196</v>
      </c>
      <c r="L1962" s="22">
        <f t="shared" si="245"/>
        <v>2.5232874244589092</v>
      </c>
      <c r="M1962" s="22">
        <f t="shared" si="252"/>
        <v>1.2835618000154536E-2</v>
      </c>
      <c r="Q1962" s="55">
        <f t="shared" si="246"/>
        <v>6.1990115588590897E-2</v>
      </c>
      <c r="R1962" s="49">
        <f t="shared" si="247"/>
        <v>3.1736101022606089</v>
      </c>
      <c r="S1962" s="52">
        <f>IF(K1962=0,C1990,(1/$C$59)*LN(1+$C$59/$C$58/(RodR+ABS(Calculations!K1962-RodR))))</f>
        <v>1.9532996679218543E-2</v>
      </c>
      <c r="T1962" s="53">
        <f t="shared" si="248"/>
        <v>1.9789628060883791E-2</v>
      </c>
      <c r="U1962" s="49">
        <f t="shared" si="249"/>
        <v>81.666666666666671</v>
      </c>
      <c r="V1962" s="49">
        <f t="shared" si="250"/>
        <v>1.0101994803367265</v>
      </c>
      <c r="W1962" s="49">
        <f t="shared" si="251"/>
        <v>1.0101994803367265</v>
      </c>
    </row>
    <row r="1963" spans="11:23">
      <c r="K1963" s="51">
        <v>196.1</v>
      </c>
      <c r="L1963" s="22">
        <f t="shared" si="245"/>
        <v>2.5220110050822928</v>
      </c>
      <c r="M1963" s="22">
        <f t="shared" si="252"/>
        <v>1.2822602063002453E-2</v>
      </c>
      <c r="Q1963" s="55">
        <f t="shared" si="246"/>
        <v>6.1958757534043098E-2</v>
      </c>
      <c r="R1963" s="49">
        <f t="shared" si="247"/>
        <v>3.1736101022606089</v>
      </c>
      <c r="S1963" s="52">
        <f>IF(K1963=0,C1991,(1/$C$59)*LN(1+$C$59/$C$58/(RodR+ABS(Calculations!K1963-RodR))))</f>
        <v>1.9523115801121559E-2</v>
      </c>
      <c r="T1963" s="53">
        <f t="shared" si="248"/>
        <v>1.9779486043490477E-2</v>
      </c>
      <c r="U1963" s="49">
        <f t="shared" si="249"/>
        <v>81.708333333333329</v>
      </c>
      <c r="V1963" s="49">
        <f t="shared" si="250"/>
        <v>1.0101994803367265</v>
      </c>
      <c r="W1963" s="49">
        <f t="shared" si="251"/>
        <v>1.0101994803367265</v>
      </c>
    </row>
    <row r="1964" spans="11:23">
      <c r="K1964" s="51">
        <v>196.2</v>
      </c>
      <c r="L1964" s="22">
        <f t="shared" si="245"/>
        <v>2.5207358764487675</v>
      </c>
      <c r="M1964" s="22">
        <f t="shared" si="252"/>
        <v>1.2809605914474442E-2</v>
      </c>
      <c r="Q1964" s="55">
        <f t="shared" si="246"/>
        <v>6.1927431189443445E-2</v>
      </c>
      <c r="R1964" s="49">
        <f t="shared" si="247"/>
        <v>3.1736101022606089</v>
      </c>
      <c r="S1964" s="52">
        <f>IF(K1964=0,C1992,(1/$C$59)*LN(1+$C$59/$C$58/(RodR+ABS(Calculations!K1964-RodR))))</f>
        <v>1.9513244914783838E-2</v>
      </c>
      <c r="T1964" s="53">
        <f t="shared" si="248"/>
        <v>1.9769354416254808E-2</v>
      </c>
      <c r="U1964" s="49">
        <f t="shared" si="249"/>
        <v>81.75</v>
      </c>
      <c r="V1964" s="49">
        <f t="shared" si="250"/>
        <v>1.0101994803367265</v>
      </c>
      <c r="W1964" s="49">
        <f t="shared" si="251"/>
        <v>1.0101994803367265</v>
      </c>
    </row>
    <row r="1965" spans="11:23">
      <c r="K1965" s="51">
        <v>196.3</v>
      </c>
      <c r="L1965" s="22">
        <f t="shared" si="245"/>
        <v>2.5194620366014213</v>
      </c>
      <c r="M1965" s="22">
        <f t="shared" si="252"/>
        <v>1.2796629514458591E-2</v>
      </c>
      <c r="Q1965" s="55">
        <f t="shared" si="246"/>
        <v>6.1896136506716104E-2</v>
      </c>
      <c r="R1965" s="49">
        <f t="shared" si="247"/>
        <v>3.1736101022606089</v>
      </c>
      <c r="S1965" s="52">
        <f>IF(K1965=0,C1993,(1/$C$59)*LN(1+$C$59/$C$58/(RodR+ABS(Calculations!K1965-RodR))))</f>
        <v>1.9503384005056759E-2</v>
      </c>
      <c r="T1965" s="53">
        <f t="shared" si="248"/>
        <v>1.9759233163218291E-2</v>
      </c>
      <c r="U1965" s="49">
        <f t="shared" si="249"/>
        <v>81.791666666666671</v>
      </c>
      <c r="V1965" s="49">
        <f t="shared" si="250"/>
        <v>1.0101994803367265</v>
      </c>
      <c r="W1965" s="49">
        <f t="shared" si="251"/>
        <v>1.0101994803367265</v>
      </c>
    </row>
    <row r="1966" spans="11:23">
      <c r="K1966" s="51">
        <v>196.4</v>
      </c>
      <c r="L1966" s="22">
        <f t="shared" si="245"/>
        <v>2.5181894835873493</v>
      </c>
      <c r="M1966" s="22">
        <f t="shared" si="252"/>
        <v>1.278367282301307E-2</v>
      </c>
      <c r="Q1966" s="55">
        <f t="shared" si="246"/>
        <v>6.186487343788364E-2</v>
      </c>
      <c r="R1966" s="49">
        <f t="shared" si="247"/>
        <v>3.1736101022606089</v>
      </c>
      <c r="S1966" s="52">
        <f>IF(K1966=0,C1994,(1/$C$59)*LN(1+$C$59/$C$58/(RodR+ABS(Calculations!K1966-RodR))))</f>
        <v>1.9493533056822696E-2</v>
      </c>
      <c r="T1966" s="53">
        <f t="shared" si="248"/>
        <v>1.9749122268454988E-2</v>
      </c>
      <c r="U1966" s="49">
        <f t="shared" si="249"/>
        <v>81.833333333333343</v>
      </c>
      <c r="V1966" s="49">
        <f t="shared" si="250"/>
        <v>1.0101994803367265</v>
      </c>
      <c r="W1966" s="49">
        <f t="shared" si="251"/>
        <v>1.0101994803367265</v>
      </c>
    </row>
    <row r="1967" spans="11:23">
      <c r="K1967" s="51">
        <v>196.5</v>
      </c>
      <c r="L1967" s="22">
        <f t="shared" si="245"/>
        <v>2.5169182154575136</v>
      </c>
      <c r="M1967" s="22">
        <f t="shared" si="252"/>
        <v>1.2770735800227584E-2</v>
      </c>
      <c r="Q1967" s="55">
        <f t="shared" si="246"/>
        <v>6.1833641935063667E-2</v>
      </c>
      <c r="R1967" s="49">
        <f t="shared" si="247"/>
        <v>3.1736101022606089</v>
      </c>
      <c r="S1967" s="52">
        <f>IF(K1967=0,C1995,(1/$C$59)*LN(1+$C$59/$C$58/(RodR+ABS(Calculations!K1967-RodR))))</f>
        <v>1.9483692054993982E-2</v>
      </c>
      <c r="T1967" s="53">
        <f t="shared" si="248"/>
        <v>1.9739021716071739E-2</v>
      </c>
      <c r="U1967" s="49">
        <f t="shared" si="249"/>
        <v>81.875</v>
      </c>
      <c r="V1967" s="49">
        <f t="shared" si="250"/>
        <v>1.0101994803367265</v>
      </c>
      <c r="W1967" s="49">
        <f t="shared" si="251"/>
        <v>1.0101994803367265</v>
      </c>
    </row>
    <row r="1968" spans="11:23">
      <c r="K1968" s="51">
        <v>196.6</v>
      </c>
      <c r="L1968" s="22">
        <f t="shared" si="245"/>
        <v>2.5156482302669203</v>
      </c>
      <c r="M1968" s="22">
        <f t="shared" si="252"/>
        <v>1.2757818406218924E-2</v>
      </c>
      <c r="Q1968" s="55">
        <f t="shared" si="246"/>
        <v>6.1802441950473096E-2</v>
      </c>
      <c r="R1968" s="49">
        <f t="shared" si="247"/>
        <v>3.1736101022606089</v>
      </c>
      <c r="S1968" s="52">
        <f>IF(K1968=0,C1996,(1/$C$59)*LN(1+$C$59/$C$58/(RodR+ABS(Calculations!K1968-RodR))))</f>
        <v>1.9473860984514233E-2</v>
      </c>
      <c r="T1968" s="53">
        <f t="shared" si="248"/>
        <v>1.9728931490207713E-2</v>
      </c>
      <c r="U1968" s="49">
        <f t="shared" si="249"/>
        <v>81.916666666666671</v>
      </c>
      <c r="V1968" s="49">
        <f t="shared" si="250"/>
        <v>1.0101994803367265</v>
      </c>
      <c r="W1968" s="49">
        <f t="shared" si="251"/>
        <v>1.0101994803367265</v>
      </c>
    </row>
    <row r="1969" spans="11:23">
      <c r="K1969" s="51">
        <v>196.7</v>
      </c>
      <c r="L1969" s="22">
        <f t="shared" si="245"/>
        <v>2.5143795260743409</v>
      </c>
      <c r="M1969" s="22">
        <f t="shared" si="252"/>
        <v>1.2744920601446275E-2</v>
      </c>
      <c r="Q1969" s="55">
        <f t="shared" si="246"/>
        <v>6.1771273436421401E-2</v>
      </c>
      <c r="R1969" s="49">
        <f t="shared" si="247"/>
        <v>3.1736101022606089</v>
      </c>
      <c r="S1969" s="52">
        <f>IF(K1969=0,C1997,(1/$C$59)*LN(1+$C$59/$C$58/(RodR+ABS(Calculations!K1969-RodR))))</f>
        <v>1.9464039830356231E-2</v>
      </c>
      <c r="T1969" s="53">
        <f t="shared" si="248"/>
        <v>1.9718851575034408E-2</v>
      </c>
      <c r="U1969" s="49">
        <f t="shared" si="249"/>
        <v>81.958333333333329</v>
      </c>
      <c r="V1969" s="49">
        <f t="shared" si="250"/>
        <v>1.0101994803367265</v>
      </c>
      <c r="W1969" s="49">
        <f t="shared" si="251"/>
        <v>1.0101994803367265</v>
      </c>
    </row>
    <row r="1970" spans="11:23">
      <c r="K1970" s="51">
        <v>196.8</v>
      </c>
      <c r="L1970" s="22">
        <f t="shared" si="245"/>
        <v>2.5131121009426232</v>
      </c>
      <c r="M1970" s="22">
        <f t="shared" si="252"/>
        <v>1.2732042346193406E-2</v>
      </c>
      <c r="Q1970" s="55">
        <f t="shared" si="246"/>
        <v>6.174013634531815E-2</v>
      </c>
      <c r="R1970" s="49">
        <f t="shared" si="247"/>
        <v>3.1736101022606089</v>
      </c>
      <c r="S1970" s="52">
        <f>IF(K1970=0,C1998,(1/$C$59)*LN(1+$C$59/$C$58/(RodR+ABS(Calculations!K1970-RodR))))</f>
        <v>1.94542285775243E-2</v>
      </c>
      <c r="T1970" s="53">
        <f t="shared" si="248"/>
        <v>1.9708781954756102E-2</v>
      </c>
      <c r="U1970" s="49">
        <f t="shared" si="249"/>
        <v>82.000000000000014</v>
      </c>
      <c r="V1970" s="49">
        <f t="shared" si="250"/>
        <v>1.0101994803367265</v>
      </c>
      <c r="W1970" s="49">
        <f t="shared" si="251"/>
        <v>1.0101994803367265</v>
      </c>
    </row>
    <row r="1971" spans="11:23">
      <c r="K1971" s="51">
        <v>196.9</v>
      </c>
      <c r="L1971" s="22">
        <f t="shared" si="245"/>
        <v>2.5118459529384189</v>
      </c>
      <c r="M1971" s="22">
        <f t="shared" si="252"/>
        <v>1.2719183601046957E-2</v>
      </c>
      <c r="Q1971" s="55">
        <f t="shared" si="246"/>
        <v>6.1709030629666387E-2</v>
      </c>
      <c r="R1971" s="49">
        <f t="shared" si="247"/>
        <v>3.1736101022606089</v>
      </c>
      <c r="S1971" s="52">
        <f>IF(K1971=0,C1999,(1/$C$59)*LN(1+$C$59/$C$58/(RodR+ABS(Calculations!K1971-RodR))))</f>
        <v>1.9444427211052214E-2</v>
      </c>
      <c r="T1971" s="53">
        <f t="shared" si="248"/>
        <v>1.9698722613608943E-2</v>
      </c>
      <c r="U1971" s="49">
        <f t="shared" si="249"/>
        <v>82.041666666666671</v>
      </c>
      <c r="V1971" s="49">
        <f t="shared" si="250"/>
        <v>1.0101994803367265</v>
      </c>
      <c r="W1971" s="49">
        <f t="shared" si="251"/>
        <v>1.0101994803367265</v>
      </c>
    </row>
    <row r="1972" spans="11:23">
      <c r="K1972" s="51">
        <v>197</v>
      </c>
      <c r="L1972" s="22">
        <f t="shared" si="245"/>
        <v>2.5105810801323165</v>
      </c>
      <c r="M1972" s="22">
        <f t="shared" si="252"/>
        <v>1.2706344326592678E-2</v>
      </c>
      <c r="Q1972" s="55">
        <f t="shared" si="246"/>
        <v>6.1677956242065866E-2</v>
      </c>
      <c r="R1972" s="49">
        <f t="shared" si="247"/>
        <v>3.1736101022606089</v>
      </c>
      <c r="S1972" s="52">
        <f>IF(K1972=0,C2000,(1/$C$59)*LN(1+$C$59/$C$58/(RodR+ABS(Calculations!K1972-RodR))))</f>
        <v>1.943463571600423E-2</v>
      </c>
      <c r="T1972" s="53">
        <f t="shared" si="248"/>
        <v>1.9688673535861182E-2</v>
      </c>
      <c r="U1972" s="49">
        <f t="shared" si="249"/>
        <v>82.083333333333343</v>
      </c>
      <c r="V1972" s="49">
        <f t="shared" si="250"/>
        <v>1.0101994803367265</v>
      </c>
      <c r="W1972" s="49">
        <f t="shared" si="251"/>
        <v>1.0101994803367265</v>
      </c>
    </row>
    <row r="1973" spans="11:23">
      <c r="K1973" s="51">
        <v>197.1</v>
      </c>
      <c r="L1973" s="22">
        <f t="shared" si="245"/>
        <v>2.5093174805987437</v>
      </c>
      <c r="M1973" s="22">
        <f t="shared" si="252"/>
        <v>1.2693524483549101E-2</v>
      </c>
      <c r="Q1973" s="55">
        <f t="shared" si="246"/>
        <v>6.164691313521066E-2</v>
      </c>
      <c r="R1973" s="49">
        <f t="shared" si="247"/>
        <v>3.1736101022606089</v>
      </c>
      <c r="S1973" s="52">
        <f>IF(K1973=0,C2001,(1/$C$59)*LN(1+$C$59/$C$58/(RodR+ABS(Calculations!K1973-RodR))))</f>
        <v>1.9424854077474314E-2</v>
      </c>
      <c r="T1973" s="53">
        <f t="shared" si="248"/>
        <v>1.9678634705813842E-2</v>
      </c>
      <c r="U1973" s="49">
        <f t="shared" si="249"/>
        <v>82.125</v>
      </c>
      <c r="V1973" s="49">
        <f t="shared" si="250"/>
        <v>1.0101994803367265</v>
      </c>
      <c r="W1973" s="49">
        <f t="shared" si="251"/>
        <v>1.0101994803367265</v>
      </c>
    </row>
    <row r="1974" spans="11:23">
      <c r="K1974" s="51">
        <v>197.2</v>
      </c>
      <c r="L1974" s="22">
        <f t="shared" si="245"/>
        <v>2.5080551524160679</v>
      </c>
      <c r="M1974" s="22">
        <f t="shared" si="252"/>
        <v>1.2680724032699597E-2</v>
      </c>
      <c r="Q1974" s="55">
        <f t="shared" si="246"/>
        <v>6.1615901261891641E-2</v>
      </c>
      <c r="R1974" s="49">
        <f t="shared" si="247"/>
        <v>3.1736101022606089</v>
      </c>
      <c r="S1974" s="52">
        <f>IF(K1974=0,C2002,(1/$C$59)*LN(1+$C$59/$C$58/(RodR+ABS(Calculations!K1974-RodR))))</f>
        <v>1.9415082280586936E-2</v>
      </c>
      <c r="T1974" s="53">
        <f t="shared" si="248"/>
        <v>1.9668606107798713E-2</v>
      </c>
      <c r="U1974" s="49">
        <f t="shared" si="249"/>
        <v>82.166666666666671</v>
      </c>
      <c r="V1974" s="49">
        <f t="shared" si="250"/>
        <v>1.0101994803367265</v>
      </c>
      <c r="W1974" s="49">
        <f t="shared" si="251"/>
        <v>1.0101994803367265</v>
      </c>
    </row>
    <row r="1975" spans="11:23">
      <c r="K1975" s="51">
        <v>197.3</v>
      </c>
      <c r="L1975" s="22">
        <f t="shared" si="245"/>
        <v>2.5067940936664614</v>
      </c>
      <c r="M1975" s="22">
        <f t="shared" si="252"/>
        <v>1.2667942934959875E-2</v>
      </c>
      <c r="Q1975" s="55">
        <f t="shared" si="246"/>
        <v>6.1584920574993131E-2</v>
      </c>
      <c r="R1975" s="49">
        <f t="shared" si="247"/>
        <v>3.1736101022606089</v>
      </c>
      <c r="S1975" s="52">
        <f>IF(K1975=0,C2003,(1/$C$59)*LN(1+$C$59/$C$58/(RodR+ABS(Calculations!K1975-RodR))))</f>
        <v>1.9405320310496015E-2</v>
      </c>
      <c r="T1975" s="53">
        <f t="shared" si="248"/>
        <v>1.9658587726180333E-2</v>
      </c>
      <c r="U1975" s="49">
        <f t="shared" si="249"/>
        <v>82.208333333333343</v>
      </c>
      <c r="V1975" s="49">
        <f t="shared" si="250"/>
        <v>1.0101994803367265</v>
      </c>
      <c r="W1975" s="49">
        <f t="shared" si="251"/>
        <v>1.0101994803367265</v>
      </c>
    </row>
    <row r="1976" spans="11:23">
      <c r="K1976" s="51">
        <v>197.4</v>
      </c>
      <c r="L1976" s="22">
        <f t="shared" si="245"/>
        <v>2.5055343024360011</v>
      </c>
      <c r="M1976" s="22">
        <f t="shared" si="252"/>
        <v>1.2655181151348227E-2</v>
      </c>
      <c r="Q1976" s="55">
        <f t="shared" si="246"/>
        <v>6.1553971027495387E-2</v>
      </c>
      <c r="R1976" s="49">
        <f t="shared" si="247"/>
        <v>3.1736101022606089</v>
      </c>
      <c r="S1976" s="52">
        <f>IF(K1976=0,C2004,(1/$C$59)*LN(1+$C$59/$C$58/(RodR+ABS(Calculations!K1976-RodR))))</f>
        <v>1.93955681523857E-2</v>
      </c>
      <c r="T1976" s="53">
        <f t="shared" si="248"/>
        <v>1.9648579545355132E-2</v>
      </c>
      <c r="U1976" s="49">
        <f t="shared" si="249"/>
        <v>82.25</v>
      </c>
      <c r="V1976" s="49">
        <f t="shared" si="250"/>
        <v>1.0101994803367265</v>
      </c>
      <c r="W1976" s="49">
        <f t="shared" si="251"/>
        <v>1.0101994803367265</v>
      </c>
    </row>
    <row r="1977" spans="11:23">
      <c r="K1977" s="51">
        <v>197.5</v>
      </c>
      <c r="L1977" s="22">
        <f t="shared" si="245"/>
        <v>2.5042757768145694</v>
      </c>
      <c r="M1977" s="22">
        <f t="shared" si="252"/>
        <v>1.2642438642944231E-2</v>
      </c>
      <c r="Q1977" s="55">
        <f t="shared" si="246"/>
        <v>6.1523052572472189E-2</v>
      </c>
      <c r="R1977" s="49">
        <f t="shared" si="247"/>
        <v>3.1736101022606089</v>
      </c>
      <c r="S1977" s="52">
        <f>IF(K1977=0,C2005,(1/$C$59)*LN(1+$C$59/$C$58/(RodR+ABS(Calculations!K1977-RodR))))</f>
        <v>1.9385825791469601E-2</v>
      </c>
      <c r="T1977" s="53">
        <f t="shared" si="248"/>
        <v>1.9638581549750945E-2</v>
      </c>
      <c r="U1977" s="49">
        <f t="shared" si="249"/>
        <v>82.291666666666671</v>
      </c>
      <c r="V1977" s="49">
        <f t="shared" si="250"/>
        <v>1.0101994803367265</v>
      </c>
      <c r="W1977" s="49">
        <f t="shared" si="251"/>
        <v>1.0101994803367265</v>
      </c>
    </row>
    <row r="1978" spans="11:23">
      <c r="K1978" s="51">
        <v>197.6</v>
      </c>
      <c r="L1978" s="22">
        <f t="shared" si="245"/>
        <v>2.5030185148959214</v>
      </c>
      <c r="M1978" s="22">
        <f t="shared" si="252"/>
        <v>1.2629715370998884E-2</v>
      </c>
      <c r="Q1978" s="55">
        <f t="shared" si="246"/>
        <v>6.1492165163092409E-2</v>
      </c>
      <c r="R1978" s="49">
        <f t="shared" si="247"/>
        <v>3.1736101022606089</v>
      </c>
      <c r="S1978" s="52">
        <f>IF(K1978=0,C2006,(1/$C$59)*LN(1+$C$59/$C$58/(RodR+ABS(Calculations!K1978-RodR))))</f>
        <v>1.9376093212991299E-2</v>
      </c>
      <c r="T1978" s="53">
        <f t="shared" si="248"/>
        <v>1.9628593723827931E-2</v>
      </c>
      <c r="U1978" s="49">
        <f t="shared" si="249"/>
        <v>82.333333333333329</v>
      </c>
      <c r="V1978" s="49">
        <f t="shared" si="250"/>
        <v>1.0101994803367265</v>
      </c>
      <c r="W1978" s="49">
        <f t="shared" si="251"/>
        <v>1.0101994803367265</v>
      </c>
    </row>
    <row r="1979" spans="11:23">
      <c r="K1979" s="51">
        <v>197.7</v>
      </c>
      <c r="L1979" s="22">
        <f t="shared" si="245"/>
        <v>2.5017625147775839</v>
      </c>
      <c r="M1979" s="22">
        <f t="shared" si="252"/>
        <v>1.2617011296756964E-2</v>
      </c>
      <c r="Q1979" s="55">
        <f t="shared" si="246"/>
        <v>6.1461308752617599E-2</v>
      </c>
      <c r="R1979" s="49">
        <f t="shared" si="247"/>
        <v>3.1736101022606089</v>
      </c>
      <c r="S1979" s="52">
        <f>IF(K1979=0,C2007,(1/$C$59)*LN(1+$C$59/$C$58/(RodR+ABS(Calculations!K1979-RodR))))</f>
        <v>1.9366370402223578E-2</v>
      </c>
      <c r="T1979" s="53">
        <f t="shared" si="248"/>
        <v>1.9618616052076789E-2</v>
      </c>
      <c r="U1979" s="49">
        <f t="shared" si="249"/>
        <v>82.375</v>
      </c>
      <c r="V1979" s="49">
        <f t="shared" si="250"/>
        <v>1.0101994803367265</v>
      </c>
      <c r="W1979" s="49">
        <f t="shared" si="251"/>
        <v>1.0101994803367265</v>
      </c>
    </row>
    <row r="1980" spans="11:23">
      <c r="K1980" s="51">
        <v>197.8</v>
      </c>
      <c r="L1980" s="22">
        <f t="shared" si="245"/>
        <v>2.5005077745609903</v>
      </c>
      <c r="M1980" s="22">
        <f t="shared" si="252"/>
        <v>1.2604326381632891E-2</v>
      </c>
      <c r="Q1980" s="55">
        <f t="shared" si="246"/>
        <v>6.1430483294405286E-2</v>
      </c>
      <c r="R1980" s="49">
        <f t="shared" si="247"/>
        <v>3.1736101022606089</v>
      </c>
      <c r="S1980" s="52">
        <f>IF(K1980=0,C2008,(1/$C$59)*LN(1+$C$59/$C$58/(RodR+ABS(Calculations!K1980-RodR))))</f>
        <v>1.9356657344469459E-2</v>
      </c>
      <c r="T1980" s="53">
        <f t="shared" si="248"/>
        <v>1.960864851902052E-2</v>
      </c>
      <c r="U1980" s="49">
        <f t="shared" si="249"/>
        <v>82.416666666666671</v>
      </c>
      <c r="V1980" s="49">
        <f t="shared" si="250"/>
        <v>1.0101994803367265</v>
      </c>
      <c r="W1980" s="49">
        <f t="shared" si="251"/>
        <v>1.0101994803367265</v>
      </c>
    </row>
    <row r="1981" spans="11:23">
      <c r="K1981" s="51">
        <v>197.9</v>
      </c>
      <c r="L1981" s="22">
        <f t="shared" si="245"/>
        <v>2.4992542923512779</v>
      </c>
      <c r="M1981" s="22">
        <f t="shared" si="252"/>
        <v>1.2591660587141007E-2</v>
      </c>
      <c r="Q1981" s="55">
        <f t="shared" si="246"/>
        <v>6.1399688741904018E-2</v>
      </c>
      <c r="R1981" s="49">
        <f t="shared" si="247"/>
        <v>3.1736101022606089</v>
      </c>
      <c r="S1981" s="52">
        <f>IF(K1981=0,C2009,(1/$C$59)*LN(1+$C$59/$C$58/(RodR+ABS(Calculations!K1981-RodR))))</f>
        <v>1.9346954025060648E-2</v>
      </c>
      <c r="T1981" s="53">
        <f t="shared" si="248"/>
        <v>1.9598691109213539E-2</v>
      </c>
      <c r="U1981" s="49">
        <f t="shared" si="249"/>
        <v>82.458333333333343</v>
      </c>
      <c r="V1981" s="49">
        <f t="shared" si="250"/>
        <v>1.0101994803367265</v>
      </c>
      <c r="W1981" s="49">
        <f t="shared" si="251"/>
        <v>1.0101994803367265</v>
      </c>
    </row>
    <row r="1982" spans="11:23">
      <c r="K1982" s="51">
        <v>198</v>
      </c>
      <c r="L1982" s="22">
        <f t="shared" si="245"/>
        <v>2.4980020662574587</v>
      </c>
      <c r="M1982" s="22">
        <f t="shared" si="252"/>
        <v>1.2579013874857825E-2</v>
      </c>
      <c r="Q1982" s="55">
        <f t="shared" si="246"/>
        <v>6.1368925048657472E-2</v>
      </c>
      <c r="R1982" s="49">
        <f t="shared" si="247"/>
        <v>3.1736101022606089</v>
      </c>
      <c r="S1982" s="52">
        <f>IF(K1982=0,C2010,(1/$C$59)*LN(1+$C$59/$C$58/(RodR+ABS(Calculations!K1982-RodR))))</f>
        <v>1.9337260429358821E-2</v>
      </c>
      <c r="T1982" s="53">
        <f t="shared" si="248"/>
        <v>1.9588743807241463E-2</v>
      </c>
      <c r="U1982" s="49">
        <f t="shared" si="249"/>
        <v>82.5</v>
      </c>
      <c r="V1982" s="49">
        <f t="shared" si="250"/>
        <v>1.0101994803367265</v>
      </c>
      <c r="W1982" s="49">
        <f t="shared" si="251"/>
        <v>1.0101994803367265</v>
      </c>
    </row>
    <row r="1983" spans="11:23">
      <c r="K1983" s="51">
        <v>198.1</v>
      </c>
      <c r="L1983" s="22">
        <f t="shared" si="245"/>
        <v>2.4967510943923155</v>
      </c>
      <c r="M1983" s="22">
        <f t="shared" si="252"/>
        <v>1.2566386206428248E-2</v>
      </c>
      <c r="Q1983" s="55">
        <f t="shared" si="246"/>
        <v>6.1338192168302025E-2</v>
      </c>
      <c r="R1983" s="49">
        <f t="shared" si="247"/>
        <v>3.1736101022606089</v>
      </c>
      <c r="S1983" s="52">
        <f>IF(K1983=0,C2011,(1/$C$59)*LN(1+$C$59/$C$58/(RodR+ABS(Calculations!K1983-RodR))))</f>
        <v>1.9327576542754868E-2</v>
      </c>
      <c r="T1983" s="53">
        <f t="shared" si="248"/>
        <v>1.957880659772088E-2</v>
      </c>
      <c r="U1983" s="49">
        <f t="shared" si="249"/>
        <v>82.541666666666671</v>
      </c>
      <c r="V1983" s="49">
        <f t="shared" si="250"/>
        <v>1.0101994803367265</v>
      </c>
      <c r="W1983" s="49">
        <f t="shared" si="251"/>
        <v>1.0101994803367265</v>
      </c>
    </row>
    <row r="1984" spans="11:23">
      <c r="K1984" s="51">
        <v>198.2</v>
      </c>
      <c r="L1984" s="22">
        <f t="shared" si="245"/>
        <v>2.4955013748723696</v>
      </c>
      <c r="M1984" s="22">
        <f t="shared" si="252"/>
        <v>1.2553777543698352E-2</v>
      </c>
      <c r="Q1984" s="55">
        <f t="shared" si="246"/>
        <v>6.1307490054565865E-2</v>
      </c>
      <c r="R1984" s="49">
        <f t="shared" si="247"/>
        <v>3.1736101022606089</v>
      </c>
      <c r="S1984" s="52">
        <f>IF(K1984=0,C2012,(1/$C$59)*LN(1+$C$59/$C$58/(RodR+ABS(Calculations!K1984-RodR))))</f>
        <v>1.931790235066861E-2</v>
      </c>
      <c r="T1984" s="53">
        <f t="shared" si="248"/>
        <v>1.9568879465300237E-2</v>
      </c>
      <c r="U1984" s="49">
        <f t="shared" si="249"/>
        <v>82.583333333333329</v>
      </c>
      <c r="V1984" s="49">
        <f t="shared" si="250"/>
        <v>1.0101994803367265</v>
      </c>
      <c r="W1984" s="49">
        <f t="shared" si="251"/>
        <v>1.0101994803367265</v>
      </c>
    </row>
    <row r="1985" spans="11:23">
      <c r="K1985" s="51">
        <v>198.3</v>
      </c>
      <c r="L1985" s="22">
        <f t="shared" si="245"/>
        <v>2.4942529058179508</v>
      </c>
      <c r="M1985" s="22">
        <f t="shared" si="252"/>
        <v>1.254118784851066E-2</v>
      </c>
      <c r="Q1985" s="55">
        <f t="shared" si="246"/>
        <v>6.1276818661270743E-2</v>
      </c>
      <c r="R1985" s="49">
        <f t="shared" si="247"/>
        <v>3.1736101022606089</v>
      </c>
      <c r="S1985" s="52">
        <f>IF(K1985=0,C2013,(1/$C$59)*LN(1+$C$59/$C$58/(RodR+ABS(Calculations!K1985-RodR))))</f>
        <v>1.9308237838549343E-2</v>
      </c>
      <c r="T1985" s="53">
        <f t="shared" si="248"/>
        <v>1.9558962394658493E-2</v>
      </c>
      <c r="U1985" s="49">
        <f t="shared" si="249"/>
        <v>82.625000000000014</v>
      </c>
      <c r="V1985" s="49">
        <f t="shared" si="250"/>
        <v>1.0101994803367265</v>
      </c>
      <c r="W1985" s="49">
        <f t="shared" si="251"/>
        <v>1.0101994803367265</v>
      </c>
    </row>
    <row r="1986" spans="11:23">
      <c r="K1986" s="51">
        <v>198.4</v>
      </c>
      <c r="L1986" s="22">
        <f t="shared" ref="L1986:L2049" si="253">IF(K1986&lt;RodR,EPRValue,Q1986*$C$43)</f>
        <v>2.4930056853531584</v>
      </c>
      <c r="M1986" s="22">
        <f t="shared" si="252"/>
        <v>1.2528617082842697E-2</v>
      </c>
      <c r="Q1986" s="55">
        <f t="shared" si="246"/>
        <v>6.1246177942331038E-2</v>
      </c>
      <c r="R1986" s="49">
        <f t="shared" si="247"/>
        <v>3.1736101022606089</v>
      </c>
      <c r="S1986" s="52">
        <f>IF(K1986=0,C2014,(1/$C$59)*LN(1+$C$59/$C$58/(RodR+ABS(Calculations!K1986-RodR))))</f>
        <v>1.9298582991875559E-2</v>
      </c>
      <c r="T1986" s="53">
        <f t="shared" si="248"/>
        <v>1.9549055370505813E-2</v>
      </c>
      <c r="U1986" s="49">
        <f t="shared" si="249"/>
        <v>82.666666666666671</v>
      </c>
      <c r="V1986" s="49">
        <f t="shared" si="250"/>
        <v>1.0101994803367265</v>
      </c>
      <c r="W1986" s="49">
        <f t="shared" si="251"/>
        <v>1.0101994803367265</v>
      </c>
    </row>
    <row r="1987" spans="11:23">
      <c r="K1987" s="51">
        <v>198.5</v>
      </c>
      <c r="L1987" s="22">
        <f t="shared" si="253"/>
        <v>2.4917597116058006</v>
      </c>
      <c r="M1987" s="22">
        <f t="shared" si="252"/>
        <v>1.2516065208768801E-2</v>
      </c>
      <c r="Q1987" s="55">
        <f t="shared" si="246"/>
        <v>6.121556785175223E-2</v>
      </c>
      <c r="R1987" s="49">
        <f t="shared" si="247"/>
        <v>3.1736101022606089</v>
      </c>
      <c r="S1987" s="52">
        <f>IF(K1987=0,C2015,(1/$C$59)*LN(1+$C$59/$C$58/(RodR+ABS(Calculations!K1987-RodR))))</f>
        <v>1.9288937796154444E-2</v>
      </c>
      <c r="T1987" s="53">
        <f t="shared" si="248"/>
        <v>1.9539158377583528E-2</v>
      </c>
      <c r="U1987" s="49">
        <f t="shared" si="249"/>
        <v>82.708333333333343</v>
      </c>
      <c r="V1987" s="49">
        <f t="shared" si="250"/>
        <v>1.0101994803367265</v>
      </c>
      <c r="W1987" s="49">
        <f t="shared" si="251"/>
        <v>1.0101994803367265</v>
      </c>
    </row>
    <row r="1988" spans="11:23">
      <c r="K1988" s="51">
        <v>198.6</v>
      </c>
      <c r="L1988" s="22">
        <f t="shared" si="253"/>
        <v>2.490514982707456</v>
      </c>
      <c r="M1988" s="22">
        <f t="shared" si="252"/>
        <v>1.2503532188465449E-2</v>
      </c>
      <c r="Q1988" s="55">
        <f t="shared" ref="Q1988:Q2051" si="254">R1988*IF($C$56&lt;$C$55,S1988,T1988)</f>
        <v>6.1184988343632431E-2</v>
      </c>
      <c r="R1988" s="49">
        <f t="shared" ref="R1988:R2051" si="255">$C$70/$C$61*W1988</f>
        <v>3.1736101022606089</v>
      </c>
      <c r="S1988" s="52">
        <f>IF(K1988=0,C2016,(1/$C$59)*LN(1+$C$59/$C$58/(RodR+ABS(Calculations!K1988-RodR))))</f>
        <v>1.9279302236922383E-2</v>
      </c>
      <c r="T1988" s="53">
        <f t="shared" ref="T1988:T2051" si="256">IF((ABS(K1988))&lt;$C$55-$C$56,($C$53/2/PI()/$C$56*LN(($C$55-$C$56)*(ABS(K1988)+$C$56)/(ABS(K1988))/$C$55)+$C$60*LN($C$55*$C$54/($C$55-$C$56)/$C$53)),$C$60*LN((((ABS(K1988))+$C$56-$C$55)*$C$53+$C$55*$C$54)/($C$53*(ABS(K1988)))))</f>
        <v>1.9529271400663729E-2</v>
      </c>
      <c r="U1988" s="49">
        <f t="shared" ref="U1988:U2051" si="257">K1988/$C$56</f>
        <v>82.75</v>
      </c>
      <c r="V1988" s="49">
        <f t="shared" ref="V1988:V2051" si="258">IF(K1988="","",1/(1.0212-0.0178*LOG10($C$53+0.01)))</f>
        <v>1.0101994803367265</v>
      </c>
      <c r="W1988" s="49">
        <f t="shared" ref="W1988:W2051" si="259">MAX(1/(-(0.21682*LOG10(3.7*U1988)-0.293)*(EXP(-3.7*U1988)-1)+1),1)*MAX(1/(-(0.1921*LOG10(U1988+0.2)+0.072)*(EXP(-150*U1988)-1)+1),1)*V1988</f>
        <v>1.0101994803367265</v>
      </c>
    </row>
    <row r="1989" spans="11:23">
      <c r="K1989" s="51">
        <v>198.7</v>
      </c>
      <c r="L1989" s="22">
        <f t="shared" si="253"/>
        <v>2.4892714967934451</v>
      </c>
      <c r="M1989" s="22">
        <f t="shared" si="252"/>
        <v>1.2491017984138875E-2</v>
      </c>
      <c r="Q1989" s="55">
        <f t="shared" si="254"/>
        <v>6.1154439372161674E-2</v>
      </c>
      <c r="R1989" s="49">
        <f t="shared" si="255"/>
        <v>3.1736101022606089</v>
      </c>
      <c r="S1989" s="52">
        <f>IF(K1989=0,C2017,(1/$C$59)*LN(1+$C$59/$C$58/(RodR+ABS(Calculations!K1989-RodR))))</f>
        <v>1.9269676299744722E-2</v>
      </c>
      <c r="T1989" s="53">
        <f t="shared" si="256"/>
        <v>1.9519394424549683E-2</v>
      </c>
      <c r="U1989" s="49">
        <f t="shared" si="257"/>
        <v>82.791666666666671</v>
      </c>
      <c r="V1989" s="49">
        <f t="shared" si="258"/>
        <v>1.0101994803367265</v>
      </c>
      <c r="W1989" s="49">
        <f t="shared" si="259"/>
        <v>1.0101994803367265</v>
      </c>
    </row>
    <row r="1990" spans="11:23">
      <c r="K1990" s="51">
        <v>198.8</v>
      </c>
      <c r="L1990" s="22">
        <f t="shared" si="253"/>
        <v>2.4880292520027592</v>
      </c>
      <c r="M1990" s="22">
        <f t="shared" si="252"/>
        <v>1.247852255823112E-2</v>
      </c>
      <c r="Q1990" s="55">
        <f t="shared" si="254"/>
        <v>6.1123920891620172E-2</v>
      </c>
      <c r="R1990" s="49">
        <f t="shared" si="255"/>
        <v>3.1736101022606089</v>
      </c>
      <c r="S1990" s="52">
        <f>IF(K1990=0,C2018,(1/$C$59)*LN(1+$C$59/$C$58/(RodR+ABS(Calculations!K1990-RodR))))</f>
        <v>1.9260059970215217E-2</v>
      </c>
      <c r="T1990" s="53">
        <f t="shared" si="256"/>
        <v>1.9509527434074494E-2</v>
      </c>
      <c r="U1990" s="49">
        <f t="shared" si="257"/>
        <v>82.833333333333343</v>
      </c>
      <c r="V1990" s="49">
        <f t="shared" si="258"/>
        <v>1.0101994803367265</v>
      </c>
      <c r="W1990" s="49">
        <f t="shared" si="259"/>
        <v>1.0101994803367265</v>
      </c>
    </row>
    <row r="1991" spans="11:23">
      <c r="K1991" s="51">
        <v>198.9</v>
      </c>
      <c r="L1991" s="22">
        <f t="shared" si="253"/>
        <v>2.4867882464781976</v>
      </c>
      <c r="M1991" s="22">
        <f t="shared" si="252"/>
        <v>1.2466045873080311E-2</v>
      </c>
      <c r="Q1991" s="55">
        <f t="shared" si="254"/>
        <v>6.1093432856381719E-2</v>
      </c>
      <c r="R1991" s="49">
        <f t="shared" si="255"/>
        <v>3.1736101022606089</v>
      </c>
      <c r="S1991" s="52">
        <f>IF(K1991=0,C2019,(1/$C$59)*LN(1+$C$59/$C$58/(RodR+ABS(Calculations!K1991-RodR))))</f>
        <v>1.9250453233957118E-2</v>
      </c>
      <c r="T1991" s="53">
        <f t="shared" si="256"/>
        <v>1.9499670414102683E-2</v>
      </c>
      <c r="U1991" s="49">
        <f t="shared" si="257"/>
        <v>82.875</v>
      </c>
      <c r="V1991" s="49">
        <f t="shared" si="258"/>
        <v>1.0101994803367265</v>
      </c>
      <c r="W1991" s="49">
        <f t="shared" si="259"/>
        <v>1.0101994803367265</v>
      </c>
    </row>
    <row r="1992" spans="11:23">
      <c r="K1992" s="51">
        <v>199</v>
      </c>
      <c r="L1992" s="22">
        <f t="shared" si="253"/>
        <v>2.485548478366129</v>
      </c>
      <c r="M1992" s="22">
        <f t="shared" si="252"/>
        <v>1.2453587891329665E-2</v>
      </c>
      <c r="Q1992" s="55">
        <f t="shared" si="254"/>
        <v>6.106297522090777E-2</v>
      </c>
      <c r="R1992" s="49">
        <f t="shared" si="255"/>
        <v>3.1736101022606089</v>
      </c>
      <c r="S1992" s="52">
        <f>IF(K1992=0,C2020,(1/$C$59)*LN(1+$C$59/$C$58/(RodR+ABS(Calculations!K1992-RodR))))</f>
        <v>1.9240856076621297E-2</v>
      </c>
      <c r="T1992" s="53">
        <f t="shared" si="256"/>
        <v>1.9489823349529051E-2</v>
      </c>
      <c r="U1992" s="49">
        <f t="shared" si="257"/>
        <v>82.916666666666671</v>
      </c>
      <c r="V1992" s="49">
        <f t="shared" si="258"/>
        <v>1.0101994803367265</v>
      </c>
      <c r="W1992" s="49">
        <f t="shared" si="259"/>
        <v>1.0101994803367265</v>
      </c>
    </row>
    <row r="1993" spans="11:23">
      <c r="K1993" s="51">
        <v>199.1</v>
      </c>
      <c r="L1993" s="22">
        <f t="shared" si="253"/>
        <v>2.484309945816733</v>
      </c>
      <c r="M1993" s="22">
        <f t="shared" si="252"/>
        <v>1.2441148575582428E-2</v>
      </c>
      <c r="Q1993" s="55">
        <f t="shared" si="254"/>
        <v>6.10325479397534E-2</v>
      </c>
      <c r="R1993" s="49">
        <f t="shared" si="255"/>
        <v>3.1736101022606089</v>
      </c>
      <c r="S1993" s="52">
        <f>IF(K1993=0,C2021,(1/$C$59)*LN(1+$C$59/$C$58/(RodR+ABS(Calculations!K1993-RodR))))</f>
        <v>1.923126848388812E-2</v>
      </c>
      <c r="T1993" s="53">
        <f t="shared" si="256"/>
        <v>1.9479986225279133E-2</v>
      </c>
      <c r="U1993" s="49">
        <f t="shared" si="257"/>
        <v>82.958333333333329</v>
      </c>
      <c r="V1993" s="49">
        <f t="shared" si="258"/>
        <v>1.0101994803367265</v>
      </c>
      <c r="W1993" s="49">
        <f t="shared" si="259"/>
        <v>1.0101994803367265</v>
      </c>
    </row>
    <row r="1994" spans="11:23">
      <c r="K1994" s="51">
        <v>199.2</v>
      </c>
      <c r="L1994" s="22">
        <f t="shared" si="253"/>
        <v>2.4830726469838615</v>
      </c>
      <c r="M1994" s="22">
        <f t="shared" si="252"/>
        <v>1.2428727888508018E-2</v>
      </c>
      <c r="Q1994" s="55">
        <f t="shared" si="254"/>
        <v>6.1002150967563923E-2</v>
      </c>
      <c r="R1994" s="49">
        <f t="shared" si="255"/>
        <v>3.1736101022606089</v>
      </c>
      <c r="S1994" s="52">
        <f>IF(K1994=0,C2022,(1/$C$59)*LN(1+$C$59/$C$58/(RodR+ABS(Calculations!K1994-RodR))))</f>
        <v>1.9221690441466391E-2</v>
      </c>
      <c r="T1994" s="53">
        <f t="shared" si="256"/>
        <v>1.947015902630831E-2</v>
      </c>
      <c r="U1994" s="49">
        <f t="shared" si="257"/>
        <v>83</v>
      </c>
      <c r="V1994" s="49">
        <f t="shared" si="258"/>
        <v>1.0101994803367265</v>
      </c>
      <c r="W1994" s="49">
        <f t="shared" si="259"/>
        <v>1.0101994803367265</v>
      </c>
    </row>
    <row r="1995" spans="11:23">
      <c r="K1995" s="51">
        <v>199.3</v>
      </c>
      <c r="L1995" s="22">
        <f t="shared" si="253"/>
        <v>2.4818365800249684</v>
      </c>
      <c r="M1995" s="22">
        <f t="shared" si="252"/>
        <v>1.2416325792982352E-2</v>
      </c>
      <c r="Q1995" s="55">
        <f t="shared" si="254"/>
        <v>6.0971784259073139E-2</v>
      </c>
      <c r="R1995" s="49">
        <f t="shared" si="255"/>
        <v>3.1736101022606089</v>
      </c>
      <c r="S1995" s="52">
        <f>IF(K1995=0,C2023,(1/$C$59)*LN(1+$C$59/$C$58/(RodR+ABS(Calculations!K1995-RodR))))</f>
        <v>1.9212121935092797E-2</v>
      </c>
      <c r="T1995" s="53">
        <f t="shared" si="256"/>
        <v>1.9460341737603134E-2</v>
      </c>
      <c r="U1995" s="49">
        <f t="shared" si="257"/>
        <v>83.041666666666671</v>
      </c>
      <c r="V1995" s="49">
        <f t="shared" si="258"/>
        <v>1.0101994803367265</v>
      </c>
      <c r="W1995" s="49">
        <f t="shared" si="259"/>
        <v>1.0101994803367265</v>
      </c>
    </row>
    <row r="1996" spans="11:23">
      <c r="K1996" s="51">
        <v>199.4</v>
      </c>
      <c r="L1996" s="22">
        <f t="shared" si="253"/>
        <v>2.4806017431012206</v>
      </c>
      <c r="M1996" s="22">
        <f t="shared" si="252"/>
        <v>1.240394225193775E-2</v>
      </c>
      <c r="Q1996" s="55">
        <f t="shared" si="254"/>
        <v>6.0941447769106039E-2</v>
      </c>
      <c r="R1996" s="49">
        <f t="shared" si="255"/>
        <v>3.1736101022606089</v>
      </c>
      <c r="S1996" s="52">
        <f>IF(K1996=0,C2024,(1/$C$59)*LN(1+$C$59/$C$58/(RodR+ABS(Calculations!K1996-RodR))))</f>
        <v>1.9202562950532756E-2</v>
      </c>
      <c r="T1996" s="53">
        <f t="shared" si="256"/>
        <v>1.9450534344179541E-2</v>
      </c>
      <c r="U1996" s="49">
        <f t="shared" si="257"/>
        <v>83.083333333333343</v>
      </c>
      <c r="V1996" s="49">
        <f t="shared" si="258"/>
        <v>1.0101994803367265</v>
      </c>
      <c r="W1996" s="49">
        <f t="shared" si="259"/>
        <v>1.0101994803367265</v>
      </c>
    </row>
    <row r="1997" spans="11:23">
      <c r="K1997" s="51">
        <v>199.5</v>
      </c>
      <c r="L1997" s="22">
        <f t="shared" si="253"/>
        <v>2.4793681343774874</v>
      </c>
      <c r="M1997" s="22">
        <f t="shared" ref="M1997:M2060" si="260">L1987-L1997</f>
        <v>1.2391577228313189E-2</v>
      </c>
      <c r="Q1997" s="55">
        <f t="shared" si="254"/>
        <v>6.0911141452578615E-2</v>
      </c>
      <c r="R1997" s="49">
        <f t="shared" si="255"/>
        <v>3.1736101022606089</v>
      </c>
      <c r="S1997" s="52">
        <f>IF(K1997=0,C2025,(1/$C$59)*LN(1+$C$59/$C$58/(RodR+ABS(Calculations!K1997-RodR))))</f>
        <v>1.9193013473580361E-2</v>
      </c>
      <c r="T1997" s="53">
        <f t="shared" si="256"/>
        <v>1.9440736831084424E-2</v>
      </c>
      <c r="U1997" s="49">
        <f t="shared" si="257"/>
        <v>83.125</v>
      </c>
      <c r="V1997" s="49">
        <f t="shared" si="258"/>
        <v>1.0101994803367265</v>
      </c>
      <c r="W1997" s="49">
        <f t="shared" si="259"/>
        <v>1.0101994803367265</v>
      </c>
    </row>
    <row r="1998" spans="11:23">
      <c r="K1998" s="51">
        <v>199.6</v>
      </c>
      <c r="L1998" s="22">
        <f t="shared" si="253"/>
        <v>2.4781357520222116</v>
      </c>
      <c r="M1998" s="22">
        <f t="shared" si="260"/>
        <v>1.237923068524438E-2</v>
      </c>
      <c r="Q1998" s="55">
        <f t="shared" si="254"/>
        <v>6.0880865264494634E-2</v>
      </c>
      <c r="R1998" s="49">
        <f t="shared" si="255"/>
        <v>3.1736101022606089</v>
      </c>
      <c r="S1998" s="52">
        <f>IF(K1998=0,C2026,(1/$C$59)*LN(1+$C$59/$C$58/(RodR+ABS(Calculations!K1998-RodR))))</f>
        <v>1.9183473490057366E-2</v>
      </c>
      <c r="T1998" s="53">
        <f t="shared" si="256"/>
        <v>1.9430949183394955E-2</v>
      </c>
      <c r="U1998" s="49">
        <f t="shared" si="257"/>
        <v>83.166666666666671</v>
      </c>
      <c r="V1998" s="49">
        <f t="shared" si="258"/>
        <v>1.0101994803367265</v>
      </c>
      <c r="W1998" s="49">
        <f t="shared" si="259"/>
        <v>1.0101994803367265</v>
      </c>
    </row>
    <row r="1999" spans="11:23">
      <c r="K1999" s="51">
        <v>199.7</v>
      </c>
      <c r="L1999" s="22">
        <f t="shared" si="253"/>
        <v>2.4769045942075119</v>
      </c>
      <c r="M1999" s="22">
        <f t="shared" si="260"/>
        <v>1.2366902585933204E-2</v>
      </c>
      <c r="Q1999" s="55">
        <f t="shared" si="254"/>
        <v>6.0850619159948133E-2</v>
      </c>
      <c r="R1999" s="49">
        <f t="shared" si="255"/>
        <v>3.1736101022606089</v>
      </c>
      <c r="S1999" s="52">
        <f>IF(K1999=0,C2027,(1/$C$59)*LN(1+$C$59/$C$58/(RodR+ABS(Calculations!K1999-RodR))))</f>
        <v>1.9173942985813961E-2</v>
      </c>
      <c r="T1999" s="53">
        <f t="shared" si="256"/>
        <v>1.9421171386216806E-2</v>
      </c>
      <c r="U1999" s="49">
        <f t="shared" si="257"/>
        <v>83.208333333333329</v>
      </c>
      <c r="V1999" s="49">
        <f t="shared" si="258"/>
        <v>1.0101994803367265</v>
      </c>
      <c r="W1999" s="49">
        <f t="shared" si="259"/>
        <v>1.0101994803367265</v>
      </c>
    </row>
    <row r="2000" spans="11:23">
      <c r="K2000" s="51">
        <v>199.8</v>
      </c>
      <c r="L2000" s="22">
        <f t="shared" si="253"/>
        <v>2.4756746591091097</v>
      </c>
      <c r="M2000" s="22">
        <f t="shared" si="260"/>
        <v>1.2354592893649485E-2</v>
      </c>
      <c r="Q2000" s="55">
        <f t="shared" si="254"/>
        <v>6.0820403094121726E-2</v>
      </c>
      <c r="R2000" s="49">
        <f t="shared" si="255"/>
        <v>3.1736101022606089</v>
      </c>
      <c r="S2000" s="52">
        <f>IF(K2000=0,C2028,(1/$C$59)*LN(1+$C$59/$C$58/(RodR+ABS(Calculations!K2000-RodR))))</f>
        <v>1.9164421946728259E-2</v>
      </c>
      <c r="T2000" s="53">
        <f t="shared" si="256"/>
        <v>1.9411403424687029E-2</v>
      </c>
      <c r="U2000" s="49">
        <f t="shared" si="257"/>
        <v>83.250000000000014</v>
      </c>
      <c r="V2000" s="49">
        <f t="shared" si="258"/>
        <v>1.0101994803367265</v>
      </c>
      <c r="W2000" s="49">
        <f t="shared" si="259"/>
        <v>1.0101994803367265</v>
      </c>
    </row>
    <row r="2001" spans="11:23">
      <c r="K2001" s="51">
        <v>199.9</v>
      </c>
      <c r="L2001" s="22">
        <f t="shared" si="253"/>
        <v>2.4744459449064053</v>
      </c>
      <c r="M2001" s="22">
        <f t="shared" si="260"/>
        <v>1.234230157179228E-2</v>
      </c>
      <c r="Q2001" s="55">
        <f t="shared" si="254"/>
        <v>6.0790217022288345E-2</v>
      </c>
      <c r="R2001" s="49">
        <f t="shared" si="255"/>
        <v>3.1736101022606089</v>
      </c>
      <c r="S2001" s="52">
        <f>IF(K2001=0,C2029,(1/$C$59)*LN(1+$C$59/$C$58/(RodR+ABS(Calculations!K2001-RodR))))</f>
        <v>1.9154910358706818E-2</v>
      </c>
      <c r="T2001" s="53">
        <f t="shared" si="256"/>
        <v>1.9401645283972511E-2</v>
      </c>
      <c r="U2001" s="49">
        <f t="shared" si="257"/>
        <v>83.291666666666671</v>
      </c>
      <c r="V2001" s="49">
        <f t="shared" si="258"/>
        <v>1.0101994803367265</v>
      </c>
      <c r="W2001" s="49">
        <f t="shared" si="259"/>
        <v>1.0101994803367265</v>
      </c>
    </row>
    <row r="2002" spans="11:23">
      <c r="K2002" s="51">
        <v>200</v>
      </c>
      <c r="L2002" s="22">
        <f t="shared" si="253"/>
        <v>2.4732184497823675</v>
      </c>
      <c r="M2002" s="22">
        <f t="shared" si="260"/>
        <v>1.2330028583761532E-2</v>
      </c>
      <c r="Q2002" s="55">
        <f t="shared" si="254"/>
        <v>6.0760060899808614E-2</v>
      </c>
      <c r="R2002" s="49">
        <f t="shared" si="255"/>
        <v>3.1736101022606089</v>
      </c>
      <c r="S2002" s="52">
        <f>IF(K2002=0,C2030,(1/$C$59)*LN(1+$C$59/$C$58/(RodR+ABS(Calculations!K2002-RodR))))</f>
        <v>1.9145408207683842E-2</v>
      </c>
      <c r="T2002" s="53">
        <f t="shared" si="256"/>
        <v>1.939189694926953E-2</v>
      </c>
      <c r="U2002" s="49">
        <f t="shared" si="257"/>
        <v>83.333333333333343</v>
      </c>
      <c r="V2002" s="49">
        <f t="shared" si="258"/>
        <v>1.0101994803367265</v>
      </c>
      <c r="W2002" s="49">
        <f t="shared" si="259"/>
        <v>1.0101994803367265</v>
      </c>
    </row>
    <row r="2003" spans="11:23">
      <c r="K2003" s="51">
        <v>200.1</v>
      </c>
      <c r="L2003" s="22">
        <f t="shared" si="253"/>
        <v>2.4719921719236089</v>
      </c>
      <c r="M2003" s="22">
        <f t="shared" si="260"/>
        <v>1.2317773893124162E-2</v>
      </c>
      <c r="Q2003" s="55">
        <f t="shared" si="254"/>
        <v>6.072993468213269E-2</v>
      </c>
      <c r="R2003" s="49">
        <f t="shared" si="255"/>
        <v>3.1736101022606089</v>
      </c>
      <c r="S2003" s="52">
        <f>IF(K2003=0,C2031,(1/$C$59)*LN(1+$C$59/$C$58/(RodR+ABS(Calculations!K2003-RodR))))</f>
        <v>1.9135915479621731E-2</v>
      </c>
      <c r="T2003" s="53">
        <f t="shared" si="256"/>
        <v>1.9382158405803953E-2</v>
      </c>
      <c r="U2003" s="49">
        <f t="shared" si="257"/>
        <v>83.375</v>
      </c>
      <c r="V2003" s="49">
        <f t="shared" si="258"/>
        <v>1.0101994803367265</v>
      </c>
      <c r="W2003" s="49">
        <f t="shared" si="259"/>
        <v>1.0101994803367265</v>
      </c>
    </row>
    <row r="2004" spans="11:23">
      <c r="K2004" s="51">
        <v>200.2</v>
      </c>
      <c r="L2004" s="22">
        <f t="shared" si="253"/>
        <v>2.4707671095202453</v>
      </c>
      <c r="M2004" s="22">
        <f t="shared" si="260"/>
        <v>1.230553746361629E-2</v>
      </c>
      <c r="Q2004" s="55">
        <f t="shared" si="254"/>
        <v>6.0699838324796772E-2</v>
      </c>
      <c r="R2004" s="49">
        <f t="shared" si="255"/>
        <v>3.1736101022606089</v>
      </c>
      <c r="S2004" s="52">
        <f>IF(K2004=0,C2032,(1/$C$59)*LN(1+$C$59/$C$58/(RodR+ABS(Calculations!K2004-RodR))))</f>
        <v>1.912643216051001E-2</v>
      </c>
      <c r="T2004" s="53">
        <f t="shared" si="256"/>
        <v>1.9372429638831925E-2</v>
      </c>
      <c r="U2004" s="49">
        <f t="shared" si="257"/>
        <v>83.416666666666671</v>
      </c>
      <c r="V2004" s="49">
        <f t="shared" si="258"/>
        <v>1.0101994803367265</v>
      </c>
      <c r="W2004" s="49">
        <f t="shared" si="259"/>
        <v>1.0101994803367265</v>
      </c>
    </row>
    <row r="2005" spans="11:23">
      <c r="K2005" s="51">
        <v>200.3</v>
      </c>
      <c r="L2005" s="22">
        <f t="shared" si="253"/>
        <v>2.4695432607661041</v>
      </c>
      <c r="M2005" s="22">
        <f t="shared" si="260"/>
        <v>1.2293319258864344E-2</v>
      </c>
      <c r="Q2005" s="55">
        <f t="shared" si="254"/>
        <v>6.066977178342825E-2</v>
      </c>
      <c r="R2005" s="49">
        <f t="shared" si="255"/>
        <v>3.1736101022606089</v>
      </c>
      <c r="S2005" s="52">
        <f>IF(K2005=0,C2033,(1/$C$59)*LN(1+$C$59/$C$58/(RodR+ABS(Calculations!K2005-RodR))))</f>
        <v>1.9116958236366933E-2</v>
      </c>
      <c r="T2005" s="53">
        <f t="shared" si="256"/>
        <v>1.9362710633638532E-2</v>
      </c>
      <c r="U2005" s="49">
        <f t="shared" si="257"/>
        <v>83.458333333333343</v>
      </c>
      <c r="V2005" s="49">
        <f t="shared" si="258"/>
        <v>1.0101994803367265</v>
      </c>
      <c r="W2005" s="49">
        <f t="shared" si="259"/>
        <v>1.0101994803367265</v>
      </c>
    </row>
    <row r="2006" spans="11:23">
      <c r="K2006" s="51">
        <v>200.4</v>
      </c>
      <c r="L2006" s="22">
        <f t="shared" si="253"/>
        <v>2.4683206238584829</v>
      </c>
      <c r="M2006" s="22">
        <f t="shared" si="260"/>
        <v>1.228111924273767E-2</v>
      </c>
      <c r="Q2006" s="55">
        <f t="shared" si="254"/>
        <v>6.0639735013739759E-2</v>
      </c>
      <c r="R2006" s="49">
        <f t="shared" si="255"/>
        <v>3.1736101022606089</v>
      </c>
      <c r="S2006" s="52">
        <f>IF(K2006=0,C2034,(1/$C$59)*LN(1+$C$59/$C$58/(RodR+ABS(Calculations!K2006-RodR))))</f>
        <v>1.9107493693237613E-2</v>
      </c>
      <c r="T2006" s="53">
        <f t="shared" si="256"/>
        <v>1.9353001375539108E-2</v>
      </c>
      <c r="U2006" s="49">
        <f t="shared" si="257"/>
        <v>83.5</v>
      </c>
      <c r="V2006" s="49">
        <f t="shared" si="258"/>
        <v>1.0101994803367265</v>
      </c>
      <c r="W2006" s="49">
        <f t="shared" si="259"/>
        <v>1.0101994803367265</v>
      </c>
    </row>
    <row r="2007" spans="11:23">
      <c r="K2007" s="51">
        <v>200.5</v>
      </c>
      <c r="L2007" s="22">
        <f t="shared" si="253"/>
        <v>2.4670991969983214</v>
      </c>
      <c r="M2007" s="22">
        <f t="shared" si="260"/>
        <v>1.2268937379166012E-2</v>
      </c>
      <c r="Q2007" s="55">
        <f t="shared" si="254"/>
        <v>6.0609727971533439E-2</v>
      </c>
      <c r="R2007" s="49">
        <f t="shared" si="255"/>
        <v>3.1736101022606089</v>
      </c>
      <c r="S2007" s="52">
        <f>IF(K2007=0,C2035,(1/$C$59)*LN(1+$C$59/$C$58/(RodR+ABS(Calculations!K2007-RodR))))</f>
        <v>1.9098038517195368E-2</v>
      </c>
      <c r="T2007" s="53">
        <f t="shared" si="256"/>
        <v>1.9343301849877495E-2</v>
      </c>
      <c r="U2007" s="49">
        <f t="shared" si="257"/>
        <v>83.541666666666671</v>
      </c>
      <c r="V2007" s="49">
        <f t="shared" si="258"/>
        <v>1.0101994803367265</v>
      </c>
      <c r="W2007" s="49">
        <f t="shared" si="259"/>
        <v>1.0101994803367265</v>
      </c>
    </row>
    <row r="2008" spans="11:23">
      <c r="K2008" s="51">
        <v>200.6</v>
      </c>
      <c r="L2008" s="22">
        <f t="shared" si="253"/>
        <v>2.4658789783900659</v>
      </c>
      <c r="M2008" s="22">
        <f t="shared" si="260"/>
        <v>1.2256773632145723E-2</v>
      </c>
      <c r="Q2008" s="55">
        <f t="shared" si="254"/>
        <v>6.0579750612697547E-2</v>
      </c>
      <c r="R2008" s="49">
        <f t="shared" si="255"/>
        <v>3.1736101022606089</v>
      </c>
      <c r="S2008" s="52">
        <f>IF(K2008=0,C2036,(1/$C$59)*LN(1+$C$59/$C$58/(RodR+ABS(Calculations!K2008-RodR))))</f>
        <v>1.9088592694340652E-2</v>
      </c>
      <c r="T2008" s="53">
        <f t="shared" si="256"/>
        <v>1.9333612042027565E-2</v>
      </c>
      <c r="U2008" s="49">
        <f t="shared" si="257"/>
        <v>83.583333333333329</v>
      </c>
      <c r="V2008" s="49">
        <f t="shared" si="258"/>
        <v>1.0101994803367265</v>
      </c>
      <c r="W2008" s="49">
        <f t="shared" si="259"/>
        <v>1.0101994803367265</v>
      </c>
    </row>
    <row r="2009" spans="11:23">
      <c r="K2009" s="51">
        <v>200.7</v>
      </c>
      <c r="L2009" s="22">
        <f t="shared" si="253"/>
        <v>2.4646599662417366</v>
      </c>
      <c r="M2009" s="22">
        <f t="shared" si="260"/>
        <v>1.2244627965775301E-2</v>
      </c>
      <c r="Q2009" s="55">
        <f t="shared" si="254"/>
        <v>6.0549802893208146E-2</v>
      </c>
      <c r="R2009" s="49">
        <f t="shared" si="255"/>
        <v>3.1736101022606089</v>
      </c>
      <c r="S2009" s="52">
        <f>IF(K2009=0,C2037,(1/$C$59)*LN(1+$C$59/$C$58/(RodR+ABS(Calculations!K2009-RodR))))</f>
        <v>1.9079156210801584E-2</v>
      </c>
      <c r="T2009" s="53">
        <f t="shared" si="256"/>
        <v>1.9323931937392558E-2</v>
      </c>
      <c r="U2009" s="49">
        <f t="shared" si="257"/>
        <v>83.625</v>
      </c>
      <c r="V2009" s="49">
        <f t="shared" si="258"/>
        <v>1.0101994803367265</v>
      </c>
      <c r="W2009" s="49">
        <f t="shared" si="259"/>
        <v>1.0101994803367265</v>
      </c>
    </row>
    <row r="2010" spans="11:23">
      <c r="K2010" s="51">
        <v>200.8</v>
      </c>
      <c r="L2010" s="22">
        <f t="shared" si="253"/>
        <v>2.4634421587649289</v>
      </c>
      <c r="M2010" s="22">
        <f t="shared" si="260"/>
        <v>1.2232500344180774E-2</v>
      </c>
      <c r="Q2010" s="55">
        <f t="shared" si="254"/>
        <v>6.0519884769129138E-2</v>
      </c>
      <c r="R2010" s="49">
        <f t="shared" si="255"/>
        <v>3.1736101022606089</v>
      </c>
      <c r="S2010" s="52">
        <f>IF(K2010=0,C2038,(1/$C$59)*LN(1+$C$59/$C$58/(RodR+ABS(Calculations!K2010-RodR))))</f>
        <v>1.9069729052733964E-2</v>
      </c>
      <c r="T2010" s="53">
        <f t="shared" si="256"/>
        <v>1.9314261521404429E-2</v>
      </c>
      <c r="U2010" s="49">
        <f t="shared" si="257"/>
        <v>83.666666666666671</v>
      </c>
      <c r="V2010" s="49">
        <f t="shared" si="258"/>
        <v>1.0101994803367265</v>
      </c>
      <c r="W2010" s="49">
        <f t="shared" si="259"/>
        <v>1.0101994803367265</v>
      </c>
    </row>
    <row r="2011" spans="11:23">
      <c r="K2011" s="51">
        <v>200.9</v>
      </c>
      <c r="L2011" s="22">
        <f t="shared" si="253"/>
        <v>2.4622255541747093</v>
      </c>
      <c r="M2011" s="22">
        <f t="shared" si="260"/>
        <v>1.2220390731696007E-2</v>
      </c>
      <c r="Q2011" s="55">
        <f t="shared" si="254"/>
        <v>6.0489996196609705E-2</v>
      </c>
      <c r="R2011" s="49">
        <f t="shared" si="255"/>
        <v>3.1736101022606089</v>
      </c>
      <c r="S2011" s="52">
        <f>IF(K2011=0,C2039,(1/$C$59)*LN(1+$C$59/$C$58/(RodR+ABS(Calculations!K2011-RodR))))</f>
        <v>1.9060311206320461E-2</v>
      </c>
      <c r="T2011" s="53">
        <f t="shared" si="256"/>
        <v>1.9304600779524499E-2</v>
      </c>
      <c r="U2011" s="49">
        <f t="shared" si="257"/>
        <v>83.708333333333343</v>
      </c>
      <c r="V2011" s="49">
        <f t="shared" si="258"/>
        <v>1.0101994803367265</v>
      </c>
      <c r="W2011" s="49">
        <f t="shared" si="259"/>
        <v>1.0101994803367265</v>
      </c>
    </row>
    <row r="2012" spans="11:23">
      <c r="K2012" s="51">
        <v>201</v>
      </c>
      <c r="L2012" s="22">
        <f t="shared" si="253"/>
        <v>2.4610101506897224</v>
      </c>
      <c r="M2012" s="22">
        <f t="shared" si="260"/>
        <v>1.2208299092645092E-2</v>
      </c>
      <c r="Q2012" s="55">
        <f t="shared" si="254"/>
        <v>6.0460137131886915E-2</v>
      </c>
      <c r="R2012" s="49">
        <f t="shared" si="255"/>
        <v>3.1736101022606089</v>
      </c>
      <c r="S2012" s="52">
        <f>IF(K2012=0,C2040,(1/$C$59)*LN(1+$C$59/$C$58/(RodR+ABS(Calculations!K2012-RodR))))</f>
        <v>1.9050902657771436E-2</v>
      </c>
      <c r="T2012" s="53">
        <f t="shared" si="256"/>
        <v>1.9294949697243005E-2</v>
      </c>
      <c r="U2012" s="49">
        <f t="shared" si="257"/>
        <v>83.75</v>
      </c>
      <c r="V2012" s="49">
        <f t="shared" si="258"/>
        <v>1.0101994803367265</v>
      </c>
      <c r="W2012" s="49">
        <f t="shared" si="259"/>
        <v>1.0101994803367265</v>
      </c>
    </row>
    <row r="2013" spans="11:23">
      <c r="K2013" s="51">
        <v>201.1</v>
      </c>
      <c r="L2013" s="22">
        <f t="shared" si="253"/>
        <v>2.4597959465320836</v>
      </c>
      <c r="M2013" s="22">
        <f t="shared" si="260"/>
        <v>1.2196225391525317E-2</v>
      </c>
      <c r="Q2013" s="55">
        <f t="shared" si="254"/>
        <v>6.0430307531283117E-2</v>
      </c>
      <c r="R2013" s="49">
        <f t="shared" si="255"/>
        <v>3.1736101022606089</v>
      </c>
      <c r="S2013" s="52">
        <f>IF(K2013=0,C2041,(1/$C$59)*LN(1+$C$59/$C$58/(RodR+ABS(Calculations!K2013-RodR))))</f>
        <v>1.9041503393324128E-2</v>
      </c>
      <c r="T2013" s="53">
        <f t="shared" si="256"/>
        <v>1.9285308260080229E-2</v>
      </c>
      <c r="U2013" s="49">
        <f t="shared" si="257"/>
        <v>83.791666666666671</v>
      </c>
      <c r="V2013" s="49">
        <f t="shared" si="258"/>
        <v>1.0101994803367265</v>
      </c>
      <c r="W2013" s="49">
        <f t="shared" si="259"/>
        <v>1.0101994803367265</v>
      </c>
    </row>
    <row r="2014" spans="11:23">
      <c r="K2014" s="51">
        <v>201.2</v>
      </c>
      <c r="L2014" s="22">
        <f t="shared" si="253"/>
        <v>2.4585829399274157</v>
      </c>
      <c r="M2014" s="22">
        <f t="shared" si="260"/>
        <v>1.218416959282953E-2</v>
      </c>
      <c r="Q2014" s="55">
        <f t="shared" si="254"/>
        <v>6.0400507351206847E-2</v>
      </c>
      <c r="R2014" s="49">
        <f t="shared" si="255"/>
        <v>3.1736101022606089</v>
      </c>
      <c r="S2014" s="52">
        <f>IF(K2014=0,C2042,(1/$C$59)*LN(1+$C$59/$C$58/(RodR+ABS(Calculations!K2014-RodR))))</f>
        <v>1.9032113399242927E-2</v>
      </c>
      <c r="T2014" s="53">
        <f t="shared" si="256"/>
        <v>1.9275676453583815E-2</v>
      </c>
      <c r="U2014" s="49">
        <f t="shared" si="257"/>
        <v>83.833333333333329</v>
      </c>
      <c r="V2014" s="49">
        <f t="shared" si="258"/>
        <v>1.0101994803367265</v>
      </c>
      <c r="W2014" s="49">
        <f t="shared" si="259"/>
        <v>1.0101994803367265</v>
      </c>
    </row>
    <row r="2015" spans="11:23">
      <c r="K2015" s="51">
        <v>201.3</v>
      </c>
      <c r="L2015" s="22">
        <f t="shared" si="253"/>
        <v>2.4573711291049189</v>
      </c>
      <c r="M2015" s="22">
        <f t="shared" si="260"/>
        <v>1.2172131661185137E-2</v>
      </c>
      <c r="Q2015" s="55">
        <f t="shared" si="254"/>
        <v>6.0370736548154481E-2</v>
      </c>
      <c r="R2015" s="49">
        <f t="shared" si="255"/>
        <v>3.1736101022606089</v>
      </c>
      <c r="S2015" s="52">
        <f>IF(K2015=0,C2043,(1/$C$59)*LN(1+$C$59/$C$58/(RodR+ABS(Calculations!K2015-RodR))))</f>
        <v>1.9022732661819901E-2</v>
      </c>
      <c r="T2015" s="53">
        <f t="shared" si="256"/>
        <v>1.9266054263331205E-2</v>
      </c>
      <c r="U2015" s="49">
        <f t="shared" si="257"/>
        <v>83.875000000000014</v>
      </c>
      <c r="V2015" s="49">
        <f t="shared" si="258"/>
        <v>1.0101994803367265</v>
      </c>
      <c r="W2015" s="49">
        <f t="shared" si="259"/>
        <v>1.0101994803367265</v>
      </c>
    </row>
    <row r="2016" spans="11:23">
      <c r="K2016" s="51">
        <v>201.4</v>
      </c>
      <c r="L2016" s="22">
        <f t="shared" si="253"/>
        <v>2.4561605122971644</v>
      </c>
      <c r="M2016" s="22">
        <f t="shared" si="260"/>
        <v>1.2160111561318576E-2</v>
      </c>
      <c r="Q2016" s="55">
        <f t="shared" si="254"/>
        <v>6.0340995078705231E-2</v>
      </c>
      <c r="R2016" s="49">
        <f t="shared" si="255"/>
        <v>3.1736101022606089</v>
      </c>
      <c r="S2016" s="52">
        <f>IF(K2016=0,C2044,(1/$C$59)*LN(1+$C$59/$C$58/(RodR+ABS(Calculations!K2016-RodR))))</f>
        <v>1.9013361167373226E-2</v>
      </c>
      <c r="T2016" s="53">
        <f t="shared" si="256"/>
        <v>1.925644167492855E-2</v>
      </c>
      <c r="U2016" s="49">
        <f t="shared" si="257"/>
        <v>83.916666666666671</v>
      </c>
      <c r="V2016" s="49">
        <f t="shared" si="258"/>
        <v>1.0101994803367265</v>
      </c>
      <c r="W2016" s="49">
        <f t="shared" si="259"/>
        <v>1.0101994803367265</v>
      </c>
    </row>
    <row r="2017" spans="11:23">
      <c r="K2017" s="51">
        <v>201.5</v>
      </c>
      <c r="L2017" s="22">
        <f t="shared" si="253"/>
        <v>2.4549510877402985</v>
      </c>
      <c r="M2017" s="22">
        <f t="shared" si="260"/>
        <v>1.2148109258022899E-2</v>
      </c>
      <c r="Q2017" s="55">
        <f t="shared" si="254"/>
        <v>6.0311282899526177E-2</v>
      </c>
      <c r="R2017" s="49">
        <f t="shared" si="255"/>
        <v>3.1736101022606089</v>
      </c>
      <c r="S2017" s="52">
        <f>IF(K2017=0,C2045,(1/$C$59)*LN(1+$C$59/$C$58/(RodR+ABS(Calculations!K2017-RodR))))</f>
        <v>1.9003998902248756E-2</v>
      </c>
      <c r="T2017" s="53">
        <f t="shared" si="256"/>
        <v>1.9246838674010457E-2</v>
      </c>
      <c r="U2017" s="49">
        <f t="shared" si="257"/>
        <v>83.958333333333343</v>
      </c>
      <c r="V2017" s="49">
        <f t="shared" si="258"/>
        <v>1.0101994803367265</v>
      </c>
      <c r="W2017" s="49">
        <f t="shared" si="259"/>
        <v>1.0101994803367265</v>
      </c>
    </row>
    <row r="2018" spans="11:23">
      <c r="K2018" s="51">
        <v>201.6</v>
      </c>
      <c r="L2018" s="22">
        <f t="shared" si="253"/>
        <v>2.4537428536739103</v>
      </c>
      <c r="M2018" s="22">
        <f t="shared" si="260"/>
        <v>1.213612471615555E-2</v>
      </c>
      <c r="Q2018" s="55">
        <f t="shared" si="254"/>
        <v>6.0281599967368912E-2</v>
      </c>
      <c r="R2018" s="49">
        <f t="shared" si="255"/>
        <v>3.1736101022606089</v>
      </c>
      <c r="S2018" s="52">
        <f>IF(K2018=0,C2046,(1/$C$59)*LN(1+$C$59/$C$58/(RodR+ABS(Calculations!K2018-RodR))))</f>
        <v>1.8994645852818987E-2</v>
      </c>
      <c r="T2018" s="53">
        <f t="shared" si="256"/>
        <v>1.9237245246240025E-2</v>
      </c>
      <c r="U2018" s="49">
        <f t="shared" si="257"/>
        <v>84</v>
      </c>
      <c r="V2018" s="49">
        <f t="shared" si="258"/>
        <v>1.0101994803367265</v>
      </c>
      <c r="W2018" s="49">
        <f t="shared" si="259"/>
        <v>1.0101994803367265</v>
      </c>
    </row>
    <row r="2019" spans="11:23">
      <c r="K2019" s="51">
        <v>201.7</v>
      </c>
      <c r="L2019" s="22">
        <f t="shared" si="253"/>
        <v>2.452535808341028</v>
      </c>
      <c r="M2019" s="22">
        <f t="shared" si="260"/>
        <v>1.2124157900708532E-2</v>
      </c>
      <c r="Q2019" s="55">
        <f t="shared" si="254"/>
        <v>6.0251946239069577E-2</v>
      </c>
      <c r="R2019" s="49">
        <f t="shared" si="255"/>
        <v>3.1736101022606089</v>
      </c>
      <c r="S2019" s="52">
        <f>IF(K2019=0,C2047,(1/$C$59)*LN(1+$C$59/$C$58/(RodR+ABS(Calculations!K2019-RodR))))</f>
        <v>1.898530200548304E-2</v>
      </c>
      <c r="T2019" s="53">
        <f t="shared" si="256"/>
        <v>1.922766137730969E-2</v>
      </c>
      <c r="U2019" s="49">
        <f t="shared" si="257"/>
        <v>84.041666666666671</v>
      </c>
      <c r="V2019" s="49">
        <f t="shared" si="258"/>
        <v>1.0101994803367265</v>
      </c>
      <c r="W2019" s="49">
        <f t="shared" si="259"/>
        <v>1.0101994803367265</v>
      </c>
    </row>
    <row r="2020" spans="11:23">
      <c r="K2020" s="51">
        <v>201.8</v>
      </c>
      <c r="L2020" s="22">
        <f t="shared" si="253"/>
        <v>2.4513299499881538</v>
      </c>
      <c r="M2020" s="22">
        <f t="shared" si="260"/>
        <v>1.2112208776775102E-2</v>
      </c>
      <c r="Q2020" s="55">
        <f t="shared" si="254"/>
        <v>6.0222321671549617E-2</v>
      </c>
      <c r="R2020" s="49">
        <f t="shared" si="255"/>
        <v>3.1736101022606089</v>
      </c>
      <c r="S2020" s="52">
        <f>IF(K2020=0,C2048,(1/$C$59)*LN(1+$C$59/$C$58/(RodR+ABS(Calculations!K2020-RodR))))</f>
        <v>1.8975967346666931E-2</v>
      </c>
      <c r="T2020" s="53">
        <f t="shared" si="256"/>
        <v>1.9218087052939474E-2</v>
      </c>
      <c r="U2020" s="49">
        <f t="shared" si="257"/>
        <v>84.083333333333343</v>
      </c>
      <c r="V2020" s="49">
        <f t="shared" si="258"/>
        <v>1.0101994803367265</v>
      </c>
      <c r="W2020" s="49">
        <f t="shared" si="259"/>
        <v>1.0101994803367265</v>
      </c>
    </row>
    <row r="2021" spans="11:23">
      <c r="K2021" s="51">
        <v>201.9</v>
      </c>
      <c r="L2021" s="22">
        <f t="shared" si="253"/>
        <v>2.4501252768652662</v>
      </c>
      <c r="M2021" s="22">
        <f t="shared" si="260"/>
        <v>1.2100277309443186E-2</v>
      </c>
      <c r="Q2021" s="55">
        <f t="shared" si="254"/>
        <v>6.0192726221815908E-2</v>
      </c>
      <c r="R2021" s="49">
        <f t="shared" si="255"/>
        <v>3.1736101022606089</v>
      </c>
      <c r="S2021" s="52">
        <f>IF(K2021=0,C2049,(1/$C$59)*LN(1+$C$59/$C$58/(RodR+ABS(Calculations!K2021-RodR))))</f>
        <v>1.8966641862823586E-2</v>
      </c>
      <c r="T2021" s="53">
        <f t="shared" si="256"/>
        <v>1.920852225887831E-2</v>
      </c>
      <c r="U2021" s="49">
        <f t="shared" si="257"/>
        <v>84.125</v>
      </c>
      <c r="V2021" s="49">
        <f t="shared" si="258"/>
        <v>1.0101994803367265</v>
      </c>
      <c r="W2021" s="49">
        <f t="shared" si="259"/>
        <v>1.0101994803367265</v>
      </c>
    </row>
    <row r="2022" spans="11:23">
      <c r="K2022" s="51">
        <v>202</v>
      </c>
      <c r="L2022" s="22">
        <f t="shared" si="253"/>
        <v>2.4489217872257507</v>
      </c>
      <c r="M2022" s="22">
        <f t="shared" si="260"/>
        <v>1.2088363463971685E-2</v>
      </c>
      <c r="Q2022" s="55">
        <f t="shared" si="254"/>
        <v>6.0163159846959018E-2</v>
      </c>
      <c r="R2022" s="49">
        <f t="shared" si="255"/>
        <v>3.1736101022606089</v>
      </c>
      <c r="S2022" s="52">
        <f>IF(K2022=0,C2050,(1/$C$59)*LN(1+$C$59/$C$58/(RodR+ABS(Calculations!K2022-RodR))))</f>
        <v>1.8957325540432304E-2</v>
      </c>
      <c r="T2022" s="53">
        <f t="shared" si="256"/>
        <v>1.9198966980903589E-2</v>
      </c>
      <c r="U2022" s="49">
        <f t="shared" si="257"/>
        <v>84.166666666666671</v>
      </c>
      <c r="V2022" s="49">
        <f t="shared" si="258"/>
        <v>1.0101994803367265</v>
      </c>
      <c r="W2022" s="49">
        <f t="shared" si="259"/>
        <v>1.0101994803367265</v>
      </c>
    </row>
    <row r="2023" spans="11:23">
      <c r="K2023" s="51">
        <v>202.1</v>
      </c>
      <c r="L2023" s="22">
        <f t="shared" si="253"/>
        <v>2.4477194793264352</v>
      </c>
      <c r="M2023" s="22">
        <f t="shared" si="260"/>
        <v>1.2076467205648367E-2</v>
      </c>
      <c r="Q2023" s="55">
        <f t="shared" si="254"/>
        <v>6.0133622504154077E-2</v>
      </c>
      <c r="R2023" s="49">
        <f t="shared" si="255"/>
        <v>3.1736101022606089</v>
      </c>
      <c r="S2023" s="52">
        <f>IF(K2023=0,C2051,(1/$C$59)*LN(1+$C$59/$C$58/(RodR+ABS(Calculations!K2023-RodR))))</f>
        <v>1.894801836599903E-2</v>
      </c>
      <c r="T2023" s="53">
        <f t="shared" si="256"/>
        <v>1.9189421204821172E-2</v>
      </c>
      <c r="U2023" s="49">
        <f t="shared" si="257"/>
        <v>84.208333333333329</v>
      </c>
      <c r="V2023" s="49">
        <f t="shared" si="258"/>
        <v>1.0101994803367265</v>
      </c>
      <c r="W2023" s="49">
        <f t="shared" si="259"/>
        <v>1.0101994803367265</v>
      </c>
    </row>
    <row r="2024" spans="11:23">
      <c r="K2024" s="51">
        <v>202.2</v>
      </c>
      <c r="L2024" s="22">
        <f t="shared" si="253"/>
        <v>2.4465183514275193</v>
      </c>
      <c r="M2024" s="22">
        <f t="shared" si="260"/>
        <v>1.2064588499896445E-2</v>
      </c>
      <c r="Q2024" s="55">
        <f t="shared" si="254"/>
        <v>6.0104114150659055E-2</v>
      </c>
      <c r="R2024" s="49">
        <f t="shared" si="255"/>
        <v>3.1736101022606089</v>
      </c>
      <c r="S2024" s="52">
        <f>IF(K2024=0,C2052,(1/$C$59)*LN(1+$C$59/$C$58/(RodR+ABS(Calculations!K2024-RodR))))</f>
        <v>1.893872032605581E-2</v>
      </c>
      <c r="T2024" s="53">
        <f t="shared" si="256"/>
        <v>1.9179884916464045E-2</v>
      </c>
      <c r="U2024" s="49">
        <f t="shared" si="257"/>
        <v>84.25</v>
      </c>
      <c r="V2024" s="49">
        <f t="shared" si="258"/>
        <v>1.0101994803367265</v>
      </c>
      <c r="W2024" s="49">
        <f t="shared" si="259"/>
        <v>1.0101994803367265</v>
      </c>
    </row>
    <row r="2025" spans="11:23">
      <c r="K2025" s="51">
        <v>202.3</v>
      </c>
      <c r="L2025" s="22">
        <f t="shared" si="253"/>
        <v>2.4453184017927128</v>
      </c>
      <c r="M2025" s="22">
        <f t="shared" si="260"/>
        <v>1.2052727312206191E-2</v>
      </c>
      <c r="Q2025" s="55">
        <f t="shared" si="254"/>
        <v>6.0074634743818155E-2</v>
      </c>
      <c r="R2025" s="49">
        <f t="shared" si="255"/>
        <v>3.1736101022606089</v>
      </c>
      <c r="S2025" s="52">
        <f>IF(K2025=0,C2053,(1/$C$59)*LN(1+$C$59/$C$58/(RodR+ABS(Calculations!K2025-RodR))))</f>
        <v>1.8929431407161867E-2</v>
      </c>
      <c r="T2025" s="53">
        <f t="shared" si="256"/>
        <v>1.9170358101694311E-2</v>
      </c>
      <c r="U2025" s="49">
        <f t="shared" si="257"/>
        <v>84.291666666666671</v>
      </c>
      <c r="V2025" s="49">
        <f t="shared" si="258"/>
        <v>1.0101994803367265</v>
      </c>
      <c r="W2025" s="49">
        <f t="shared" si="259"/>
        <v>1.0101994803367265</v>
      </c>
    </row>
    <row r="2026" spans="11:23">
      <c r="K2026" s="51">
        <v>202.4</v>
      </c>
      <c r="L2026" s="22">
        <f t="shared" si="253"/>
        <v>2.4441196286890334</v>
      </c>
      <c r="M2026" s="22">
        <f t="shared" si="260"/>
        <v>1.2040883608130937E-2</v>
      </c>
      <c r="Q2026" s="55">
        <f t="shared" si="254"/>
        <v>6.0045184241056863E-2</v>
      </c>
      <c r="R2026" s="49">
        <f t="shared" si="255"/>
        <v>3.1736101022606089</v>
      </c>
      <c r="S2026" s="52">
        <f>IF(K2026=0,C2054,(1/$C$59)*LN(1+$C$59/$C$58/(RodR+ABS(Calculations!K2026-RodR))))</f>
        <v>1.8920151595902029E-2</v>
      </c>
      <c r="T2026" s="53">
        <f t="shared" si="256"/>
        <v>1.9160840746401883E-2</v>
      </c>
      <c r="U2026" s="49">
        <f t="shared" si="257"/>
        <v>84.333333333333343</v>
      </c>
      <c r="V2026" s="49">
        <f t="shared" si="258"/>
        <v>1.0101994803367265</v>
      </c>
      <c r="W2026" s="49">
        <f t="shared" si="259"/>
        <v>1.0101994803367265</v>
      </c>
    </row>
    <row r="2027" spans="11:23">
      <c r="K2027" s="51">
        <v>202.5</v>
      </c>
      <c r="L2027" s="22">
        <f t="shared" si="253"/>
        <v>2.4429220303869741</v>
      </c>
      <c r="M2027" s="22">
        <f t="shared" si="260"/>
        <v>1.2029057353324379E-2</v>
      </c>
      <c r="Q2027" s="55">
        <f t="shared" si="254"/>
        <v>6.0015762599886002E-2</v>
      </c>
      <c r="R2027" s="49">
        <f t="shared" si="255"/>
        <v>3.1736101022606089</v>
      </c>
      <c r="S2027" s="52">
        <f>IF(K2027=0,C2055,(1/$C$59)*LN(1+$C$59/$C$58/(RodR+ABS(Calculations!K2027-RodR))))</f>
        <v>1.8910880878888019E-2</v>
      </c>
      <c r="T2027" s="53">
        <f t="shared" si="256"/>
        <v>1.9151332836505122E-2</v>
      </c>
      <c r="U2027" s="49">
        <f t="shared" si="257"/>
        <v>84.375</v>
      </c>
      <c r="V2027" s="49">
        <f t="shared" si="258"/>
        <v>1.0101994803367265</v>
      </c>
      <c r="W2027" s="49">
        <f t="shared" si="259"/>
        <v>1.0101994803367265</v>
      </c>
    </row>
    <row r="2028" spans="11:23">
      <c r="K2028" s="51">
        <v>202.6</v>
      </c>
      <c r="L2028" s="22">
        <f t="shared" si="253"/>
        <v>2.4417256051603671</v>
      </c>
      <c r="M2028" s="22">
        <f t="shared" si="260"/>
        <v>1.2017248513543244E-2</v>
      </c>
      <c r="Q2028" s="55">
        <f t="shared" si="254"/>
        <v>5.9986369777898479E-2</v>
      </c>
      <c r="R2028" s="49">
        <f t="shared" si="255"/>
        <v>3.1736101022606089</v>
      </c>
      <c r="S2028" s="52">
        <f>IF(K2028=0,C2056,(1/$C$59)*LN(1+$C$59/$C$58/(RodR+ABS(Calculations!K2028-RodR))))</f>
        <v>1.8901619242757423E-2</v>
      </c>
      <c r="T2028" s="53">
        <f t="shared" si="256"/>
        <v>1.9141834357949496E-2</v>
      </c>
      <c r="U2028" s="49">
        <f t="shared" si="257"/>
        <v>84.416666666666671</v>
      </c>
      <c r="V2028" s="49">
        <f t="shared" si="258"/>
        <v>1.0101994803367265</v>
      </c>
      <c r="W2028" s="49">
        <f t="shared" si="259"/>
        <v>1.0101994803367265</v>
      </c>
    </row>
    <row r="2029" spans="11:23">
      <c r="K2029" s="51">
        <v>202.7</v>
      </c>
      <c r="L2029" s="22">
        <f t="shared" si="253"/>
        <v>2.4405303512864216</v>
      </c>
      <c r="M2029" s="22">
        <f t="shared" si="260"/>
        <v>1.2005457054606428E-2</v>
      </c>
      <c r="Q2029" s="55">
        <f t="shared" si="254"/>
        <v>5.9957005732770144E-2</v>
      </c>
      <c r="R2029" s="49">
        <f t="shared" si="255"/>
        <v>3.1736101022606089</v>
      </c>
      <c r="S2029" s="52">
        <f>IF(K2029=0,C2057,(1/$C$59)*LN(1+$C$59/$C$58/(RodR+ABS(Calculations!K2029-RodR))))</f>
        <v>1.889236667417396E-2</v>
      </c>
      <c r="T2029" s="53">
        <f t="shared" si="256"/>
        <v>1.9132345296708951E-2</v>
      </c>
      <c r="U2029" s="49">
        <f t="shared" si="257"/>
        <v>84.458333333333329</v>
      </c>
      <c r="V2029" s="49">
        <f t="shared" si="258"/>
        <v>1.0101994803367265</v>
      </c>
      <c r="W2029" s="49">
        <f t="shared" si="259"/>
        <v>1.0101994803367265</v>
      </c>
    </row>
    <row r="2030" spans="11:23">
      <c r="K2030" s="51">
        <v>202.8</v>
      </c>
      <c r="L2030" s="22">
        <f t="shared" si="253"/>
        <v>2.4393362670457881</v>
      </c>
      <c r="M2030" s="22">
        <f t="shared" si="260"/>
        <v>1.1993682942365691E-2</v>
      </c>
      <c r="Q2030" s="55">
        <f t="shared" si="254"/>
        <v>5.9927670422261367E-2</v>
      </c>
      <c r="R2030" s="49">
        <f t="shared" si="255"/>
        <v>3.1736101022606089</v>
      </c>
      <c r="S2030" s="52">
        <f>IF(K2030=0,C2058,(1/$C$59)*LN(1+$C$59/$C$58/(RodR+ABS(Calculations!K2030-RodR))))</f>
        <v>1.8883123159827986E-2</v>
      </c>
      <c r="T2030" s="53">
        <f t="shared" si="256"/>
        <v>1.9122865638784979E-2</v>
      </c>
      <c r="U2030" s="49">
        <f t="shared" si="257"/>
        <v>84.500000000000014</v>
      </c>
      <c r="V2030" s="49">
        <f t="shared" si="258"/>
        <v>1.0101994803367265</v>
      </c>
      <c r="W2030" s="49">
        <f t="shared" si="259"/>
        <v>1.0101994803367265</v>
      </c>
    </row>
    <row r="2031" spans="11:23">
      <c r="K2031" s="51">
        <v>202.9</v>
      </c>
      <c r="L2031" s="22">
        <f t="shared" si="253"/>
        <v>2.4381433507223575</v>
      </c>
      <c r="M2031" s="22">
        <f t="shared" si="260"/>
        <v>1.1981926142908605E-2</v>
      </c>
      <c r="Q2031" s="55">
        <f t="shared" si="254"/>
        <v>5.9898363804212158E-2</v>
      </c>
      <c r="R2031" s="49">
        <f t="shared" si="255"/>
        <v>3.1736101022606089</v>
      </c>
      <c r="S2031" s="52">
        <f>IF(K2031=0,C2059,(1/$C$59)*LN(1+$C$59/$C$58/(RodR+ABS(Calculations!K2031-RodR))))</f>
        <v>1.8873888686434945E-2</v>
      </c>
      <c r="T2031" s="53">
        <f t="shared" si="256"/>
        <v>1.9113395370206863E-2</v>
      </c>
      <c r="U2031" s="49">
        <f t="shared" si="257"/>
        <v>84.541666666666671</v>
      </c>
      <c r="V2031" s="49">
        <f t="shared" si="258"/>
        <v>1.0101994803367265</v>
      </c>
      <c r="W2031" s="49">
        <f t="shared" si="259"/>
        <v>1.0101994803367265</v>
      </c>
    </row>
    <row r="2032" spans="11:23">
      <c r="K2032" s="51">
        <v>203</v>
      </c>
      <c r="L2032" s="22">
        <f t="shared" si="253"/>
        <v>2.4369516006034968</v>
      </c>
      <c r="M2032" s="22">
        <f t="shared" si="260"/>
        <v>1.1970186622253909E-2</v>
      </c>
      <c r="Q2032" s="55">
        <f t="shared" si="254"/>
        <v>5.9869085836547917E-2</v>
      </c>
      <c r="R2032" s="49">
        <f t="shared" si="255"/>
        <v>3.1736101022606089</v>
      </c>
      <c r="S2032" s="52">
        <f>IF(K2032=0,C2060,(1/$C$59)*LN(1+$C$59/$C$58/(RodR+ABS(Calculations!K2032-RodR))))</f>
        <v>1.8864663240737194E-2</v>
      </c>
      <c r="T2032" s="53">
        <f t="shared" si="256"/>
        <v>1.9103934477031671E-2</v>
      </c>
      <c r="U2032" s="49">
        <f t="shared" si="257"/>
        <v>84.583333333333343</v>
      </c>
      <c r="V2032" s="49">
        <f t="shared" si="258"/>
        <v>1.0101994803367265</v>
      </c>
      <c r="W2032" s="49">
        <f t="shared" si="259"/>
        <v>1.0101994803367265</v>
      </c>
    </row>
    <row r="2033" spans="11:23">
      <c r="K2033" s="51">
        <v>203.1</v>
      </c>
      <c r="L2033" s="22">
        <f t="shared" si="253"/>
        <v>2.435761014979847</v>
      </c>
      <c r="M2033" s="22">
        <f t="shared" si="260"/>
        <v>1.1958464346588205E-2</v>
      </c>
      <c r="Q2033" s="55">
        <f t="shared" si="254"/>
        <v>5.983983647727447E-2</v>
      </c>
      <c r="R2033" s="49">
        <f t="shared" si="255"/>
        <v>3.1736101022606089</v>
      </c>
      <c r="S2033" s="52">
        <f>IF(K2033=0,C2061,(1/$C$59)*LN(1+$C$59/$C$58/(RodR+ABS(Calculations!K2033-RodR))))</f>
        <v>1.8855446809502428E-2</v>
      </c>
      <c r="T2033" s="53">
        <f t="shared" si="256"/>
        <v>1.9094482945343799E-2</v>
      </c>
      <c r="U2033" s="49">
        <f t="shared" si="257"/>
        <v>84.625</v>
      </c>
      <c r="V2033" s="49">
        <f t="shared" si="258"/>
        <v>1.0101994803367265</v>
      </c>
      <c r="W2033" s="49">
        <f t="shared" si="259"/>
        <v>1.0101994803367265</v>
      </c>
    </row>
    <row r="2034" spans="11:23">
      <c r="K2034" s="51">
        <v>203.2</v>
      </c>
      <c r="L2034" s="22">
        <f t="shared" si="253"/>
        <v>2.4345715921454256</v>
      </c>
      <c r="M2034" s="22">
        <f t="shared" si="260"/>
        <v>1.1946759282093655E-2</v>
      </c>
      <c r="Q2034" s="55">
        <f t="shared" si="254"/>
        <v>5.9810615684480609E-2</v>
      </c>
      <c r="R2034" s="49">
        <f t="shared" si="255"/>
        <v>3.1736101022606089</v>
      </c>
      <c r="S2034" s="52">
        <f>IF(K2034=0,C2062,(1/$C$59)*LN(1+$C$59/$C$58/(RodR+ABS(Calculations!K2034-RodR))))</f>
        <v>1.8846239379524482E-2</v>
      </c>
      <c r="T2034" s="53">
        <f t="shared" si="256"/>
        <v>1.9085040761255431E-2</v>
      </c>
      <c r="U2034" s="49">
        <f t="shared" si="257"/>
        <v>84.666666666666671</v>
      </c>
      <c r="V2034" s="49">
        <f t="shared" si="258"/>
        <v>1.0101994803367265</v>
      </c>
      <c r="W2034" s="49">
        <f t="shared" si="259"/>
        <v>1.0101994803367265</v>
      </c>
    </row>
    <row r="2035" spans="11:23">
      <c r="K2035" s="51">
        <v>203.3</v>
      </c>
      <c r="L2035" s="22">
        <f t="shared" si="253"/>
        <v>2.4333833303975916</v>
      </c>
      <c r="M2035" s="22">
        <f t="shared" si="260"/>
        <v>1.1935071395121177E-2</v>
      </c>
      <c r="Q2035" s="55">
        <f t="shared" si="254"/>
        <v>5.978142341633718E-2</v>
      </c>
      <c r="R2035" s="49">
        <f t="shared" si="255"/>
        <v>3.1736101022606089</v>
      </c>
      <c r="S2035" s="52">
        <f>IF(K2035=0,C2063,(1/$C$59)*LN(1+$C$59/$C$58/(RodR+ABS(Calculations!K2035-RodR))))</f>
        <v>1.8837040937623055E-2</v>
      </c>
      <c r="T2035" s="53">
        <f t="shared" si="256"/>
        <v>1.9075607910906303E-2</v>
      </c>
      <c r="U2035" s="49">
        <f t="shared" si="257"/>
        <v>84.708333333333343</v>
      </c>
      <c r="V2035" s="49">
        <f t="shared" si="258"/>
        <v>1.0101994803367265</v>
      </c>
      <c r="W2035" s="49">
        <f t="shared" si="259"/>
        <v>1.0101994803367265</v>
      </c>
    </row>
    <row r="2036" spans="11:23">
      <c r="K2036" s="51">
        <v>203.4</v>
      </c>
      <c r="L2036" s="22">
        <f t="shared" si="253"/>
        <v>2.4321962280369434</v>
      </c>
      <c r="M2036" s="22">
        <f t="shared" si="260"/>
        <v>1.1923400652090077E-2</v>
      </c>
      <c r="Q2036" s="55">
        <f t="shared" si="254"/>
        <v>5.9752259631094665E-2</v>
      </c>
      <c r="R2036" s="49">
        <f t="shared" si="255"/>
        <v>3.1736101022606089</v>
      </c>
      <c r="S2036" s="52">
        <f>IF(K2036=0,C2064,(1/$C$59)*LN(1+$C$59/$C$58/(RodR+ABS(Calculations!K2036-RodR))))</f>
        <v>1.882785147064293E-2</v>
      </c>
      <c r="T2036" s="53">
        <f t="shared" si="256"/>
        <v>1.9066184380462817E-2</v>
      </c>
      <c r="U2036" s="49">
        <f t="shared" si="257"/>
        <v>84.75</v>
      </c>
      <c r="V2036" s="49">
        <f t="shared" si="258"/>
        <v>1.0101994803367265</v>
      </c>
      <c r="W2036" s="49">
        <f t="shared" si="259"/>
        <v>1.0101994803367265</v>
      </c>
    </row>
    <row r="2037" spans="11:23">
      <c r="K2037" s="51">
        <v>203.5</v>
      </c>
      <c r="L2037" s="22">
        <f t="shared" si="253"/>
        <v>2.4310102833674918</v>
      </c>
      <c r="M2037" s="22">
        <f t="shared" si="260"/>
        <v>1.1911747019482277E-2</v>
      </c>
      <c r="Q2037" s="55">
        <f t="shared" si="254"/>
        <v>5.9723124287087329E-2</v>
      </c>
      <c r="R2037" s="49">
        <f t="shared" si="255"/>
        <v>3.1736101022606089</v>
      </c>
      <c r="S2037" s="52">
        <f>IF(K2037=0,C2065,(1/$C$59)*LN(1+$C$59/$C$58/(RodR+ABS(Calculations!K2037-RodR))))</f>
        <v>1.8818670965455295E-2</v>
      </c>
      <c r="T2037" s="53">
        <f t="shared" si="256"/>
        <v>1.9056770156119378E-2</v>
      </c>
      <c r="U2037" s="49">
        <f t="shared" si="257"/>
        <v>84.791666666666671</v>
      </c>
      <c r="V2037" s="49">
        <f t="shared" si="258"/>
        <v>1.0101994803367265</v>
      </c>
      <c r="W2037" s="49">
        <f t="shared" si="259"/>
        <v>1.0101994803367265</v>
      </c>
    </row>
    <row r="2038" spans="11:23">
      <c r="K2038" s="51">
        <v>203.6</v>
      </c>
      <c r="L2038" s="22">
        <f t="shared" si="253"/>
        <v>2.4298254946964861</v>
      </c>
      <c r="M2038" s="22">
        <f t="shared" si="260"/>
        <v>1.1900110463880953E-2</v>
      </c>
      <c r="Q2038" s="55">
        <f t="shared" si="254"/>
        <v>5.9694017342729042E-2</v>
      </c>
      <c r="R2038" s="49">
        <f t="shared" si="255"/>
        <v>3.1736101022606089</v>
      </c>
      <c r="S2038" s="52">
        <f>IF(K2038=0,C2066,(1/$C$59)*LN(1+$C$59/$C$58/(RodR+ABS(Calculations!K2038-RodR))))</f>
        <v>1.8809499408956418E-2</v>
      </c>
      <c r="T2038" s="53">
        <f t="shared" si="256"/>
        <v>1.9047365224097931E-2</v>
      </c>
      <c r="U2038" s="49">
        <f t="shared" si="257"/>
        <v>84.833333333333329</v>
      </c>
      <c r="V2038" s="49">
        <f t="shared" si="258"/>
        <v>1.0101994803367265</v>
      </c>
      <c r="W2038" s="49">
        <f t="shared" si="259"/>
        <v>1.0101994803367265</v>
      </c>
    </row>
    <row r="2039" spans="11:23">
      <c r="K2039" s="51">
        <v>203.7</v>
      </c>
      <c r="L2039" s="22">
        <f t="shared" si="253"/>
        <v>2.4286418603345528</v>
      </c>
      <c r="M2039" s="22">
        <f t="shared" si="260"/>
        <v>1.1888490951868835E-2</v>
      </c>
      <c r="Q2039" s="55">
        <f t="shared" si="254"/>
        <v>5.9664938756516607E-2</v>
      </c>
      <c r="R2039" s="49">
        <f t="shared" si="255"/>
        <v>3.1736101022606089</v>
      </c>
      <c r="S2039" s="52">
        <f>IF(K2039=0,C2067,(1/$C$59)*LN(1+$C$59/$C$58/(RodR+ABS(Calculations!K2039-RodR))))</f>
        <v>1.8800336788068705E-2</v>
      </c>
      <c r="T2039" s="53">
        <f t="shared" si="256"/>
        <v>1.9037969570646875E-2</v>
      </c>
      <c r="U2039" s="49">
        <f t="shared" si="257"/>
        <v>84.875</v>
      </c>
      <c r="V2039" s="49">
        <f t="shared" si="258"/>
        <v>1.0101994803367265</v>
      </c>
      <c r="W2039" s="49">
        <f t="shared" si="259"/>
        <v>1.0101994803367265</v>
      </c>
    </row>
    <row r="2040" spans="11:23">
      <c r="K2040" s="51">
        <v>203.8</v>
      </c>
      <c r="L2040" s="22">
        <f t="shared" si="253"/>
        <v>2.4274593785955272</v>
      </c>
      <c r="M2040" s="22">
        <f t="shared" si="260"/>
        <v>1.1876888450260914E-2</v>
      </c>
      <c r="Q2040" s="55">
        <f t="shared" si="254"/>
        <v>5.9635888487025682E-2</v>
      </c>
      <c r="R2040" s="49">
        <f t="shared" si="255"/>
        <v>3.1736101022606089</v>
      </c>
      <c r="S2040" s="52">
        <f>IF(K2040=0,C2068,(1/$C$59)*LN(1+$C$59/$C$58/(RodR+ABS(Calculations!K2040-RodR))))</f>
        <v>1.8791183089739399E-2</v>
      </c>
      <c r="T2040" s="53">
        <f t="shared" si="256"/>
        <v>1.9028583182041921E-2</v>
      </c>
      <c r="U2040" s="49">
        <f t="shared" si="257"/>
        <v>84.916666666666671</v>
      </c>
      <c r="V2040" s="49">
        <f t="shared" si="258"/>
        <v>1.0101994803367265</v>
      </c>
      <c r="W2040" s="49">
        <f t="shared" si="259"/>
        <v>1.0101994803367265</v>
      </c>
    </row>
    <row r="2041" spans="11:23">
      <c r="K2041" s="51">
        <v>203.9</v>
      </c>
      <c r="L2041" s="22">
        <f t="shared" si="253"/>
        <v>2.4262780477965507</v>
      </c>
      <c r="M2041" s="22">
        <f t="shared" si="260"/>
        <v>1.1865302925806898E-2</v>
      </c>
      <c r="Q2041" s="55">
        <f t="shared" si="254"/>
        <v>5.9606866492913135E-2</v>
      </c>
      <c r="R2041" s="49">
        <f t="shared" si="255"/>
        <v>3.1736101022606089</v>
      </c>
      <c r="S2041" s="52">
        <f>IF(K2041=0,C2069,(1/$C$59)*LN(1+$C$59/$C$58/(RodR+ABS(Calculations!K2041-RodR))))</f>
        <v>1.8782038300941346E-2</v>
      </c>
      <c r="T2041" s="53">
        <f t="shared" si="256"/>
        <v>1.9019206044585898E-2</v>
      </c>
      <c r="U2041" s="49">
        <f t="shared" si="257"/>
        <v>84.958333333333343</v>
      </c>
      <c r="V2041" s="49">
        <f t="shared" si="258"/>
        <v>1.0101994803367265</v>
      </c>
      <c r="W2041" s="49">
        <f t="shared" si="259"/>
        <v>1.0101994803367265</v>
      </c>
    </row>
    <row r="2042" spans="11:23">
      <c r="K2042" s="51">
        <v>204</v>
      </c>
      <c r="L2042" s="22">
        <f t="shared" si="253"/>
        <v>2.4250978662580778</v>
      </c>
      <c r="M2042" s="22">
        <f t="shared" si="260"/>
        <v>1.1853734345419031E-2</v>
      </c>
      <c r="Q2042" s="55">
        <f t="shared" si="254"/>
        <v>5.9577872732917224E-2</v>
      </c>
      <c r="R2042" s="49">
        <f t="shared" si="255"/>
        <v>3.1736101022606089</v>
      </c>
      <c r="S2042" s="52">
        <f>IF(K2042=0,C2070,(1/$C$59)*LN(1+$C$59/$C$58/(RodR+ABS(Calculations!K2042-RodR))))</f>
        <v>1.8772902408673024E-2</v>
      </c>
      <c r="T2042" s="53">
        <f t="shared" si="256"/>
        <v>1.9009838144608947E-2</v>
      </c>
      <c r="U2042" s="49">
        <f t="shared" si="257"/>
        <v>85</v>
      </c>
      <c r="V2042" s="49">
        <f t="shared" si="258"/>
        <v>1.0101994803367265</v>
      </c>
      <c r="W2042" s="49">
        <f t="shared" si="259"/>
        <v>1.0101994803367265</v>
      </c>
    </row>
    <row r="2043" spans="11:23">
      <c r="K2043" s="51">
        <v>204.1</v>
      </c>
      <c r="L2043" s="22">
        <f t="shared" si="253"/>
        <v>2.4239188323037673</v>
      </c>
      <c r="M2043" s="22">
        <f t="shared" si="260"/>
        <v>1.1842182676079727E-2</v>
      </c>
      <c r="Q2043" s="55">
        <f t="shared" si="254"/>
        <v>5.9548907165854939E-2</v>
      </c>
      <c r="R2043" s="49">
        <f t="shared" si="255"/>
        <v>3.1736101022606089</v>
      </c>
      <c r="S2043" s="52">
        <f>IF(K2043=0,C2071,(1/$C$59)*LN(1+$C$59/$C$58/(RodR+ABS(Calculations!K2043-RodR))))</f>
        <v>1.8763775399957727E-2</v>
      </c>
      <c r="T2043" s="53">
        <f t="shared" si="256"/>
        <v>1.9000479468467429E-2</v>
      </c>
      <c r="U2043" s="49">
        <f t="shared" si="257"/>
        <v>85.041666666666671</v>
      </c>
      <c r="V2043" s="49">
        <f t="shared" si="258"/>
        <v>1.0101994803367265</v>
      </c>
      <c r="W2043" s="49">
        <f t="shared" si="259"/>
        <v>1.0101994803367265</v>
      </c>
    </row>
    <row r="2044" spans="11:23">
      <c r="K2044" s="51">
        <v>204.2</v>
      </c>
      <c r="L2044" s="22">
        <f t="shared" si="253"/>
        <v>2.4227409442605556</v>
      </c>
      <c r="M2044" s="22">
        <f t="shared" si="260"/>
        <v>1.1830647884869983E-2</v>
      </c>
      <c r="Q2044" s="55">
        <f t="shared" si="254"/>
        <v>5.9519969750623791E-2</v>
      </c>
      <c r="R2044" s="49">
        <f t="shared" si="255"/>
        <v>3.1736101022606089</v>
      </c>
      <c r="S2044" s="52">
        <f>IF(K2044=0,C2072,(1/$C$59)*LN(1+$C$59/$C$58/(RodR+ABS(Calculations!K2044-RodR))))</f>
        <v>1.875465726184412E-2</v>
      </c>
      <c r="T2044" s="53">
        <f t="shared" si="256"/>
        <v>1.8991130002545462E-2</v>
      </c>
      <c r="U2044" s="49">
        <f t="shared" si="257"/>
        <v>85.083333333333329</v>
      </c>
      <c r="V2044" s="49">
        <f t="shared" si="258"/>
        <v>1.0101994803367265</v>
      </c>
      <c r="W2044" s="49">
        <f t="shared" si="259"/>
        <v>1.0101994803367265</v>
      </c>
    </row>
    <row r="2045" spans="11:23">
      <c r="K2045" s="51">
        <v>204.3</v>
      </c>
      <c r="L2045" s="22">
        <f t="shared" si="253"/>
        <v>2.4215642004586884</v>
      </c>
      <c r="M2045" s="22">
        <f t="shared" si="260"/>
        <v>1.1819129938903217E-2</v>
      </c>
      <c r="Q2045" s="55">
        <f t="shared" si="254"/>
        <v>5.9491060446202573E-2</v>
      </c>
      <c r="R2045" s="49">
        <f t="shared" si="255"/>
        <v>3.1736101022606089</v>
      </c>
      <c r="S2045" s="52">
        <f>IF(K2045=0,C2073,(1/$C$59)*LN(1+$C$59/$C$58/(RodR+ABS(Calculations!K2045-RodR))))</f>
        <v>1.8745547981406482E-2</v>
      </c>
      <c r="T2045" s="53">
        <f t="shared" si="256"/>
        <v>1.8981789733252933E-2</v>
      </c>
      <c r="U2045" s="49">
        <f t="shared" si="257"/>
        <v>85.125000000000014</v>
      </c>
      <c r="V2045" s="49">
        <f t="shared" si="258"/>
        <v>1.0101994803367265</v>
      </c>
      <c r="W2045" s="49">
        <f t="shared" si="259"/>
        <v>1.0101994803367265</v>
      </c>
    </row>
    <row r="2046" spans="11:23">
      <c r="K2046" s="51">
        <v>204.4</v>
      </c>
      <c r="L2046" s="22">
        <f t="shared" si="253"/>
        <v>2.4203885992316203</v>
      </c>
      <c r="M2046" s="22">
        <f t="shared" si="260"/>
        <v>1.1807628805323045E-2</v>
      </c>
      <c r="Q2046" s="55">
        <f t="shared" si="254"/>
        <v>5.9462179211648945E-2</v>
      </c>
      <c r="R2046" s="49">
        <f t="shared" si="255"/>
        <v>3.1736101022606089</v>
      </c>
      <c r="S2046" s="52">
        <f>IF(K2046=0,C2074,(1/$C$59)*LN(1+$C$59/$C$58/(RodR+ABS(Calculations!K2046-RodR))))</f>
        <v>1.8736447545743936E-2</v>
      </c>
      <c r="T2046" s="53">
        <f t="shared" si="256"/>
        <v>1.8972458647027277E-2</v>
      </c>
      <c r="U2046" s="49">
        <f t="shared" si="257"/>
        <v>85.166666666666671</v>
      </c>
      <c r="V2046" s="49">
        <f t="shared" si="258"/>
        <v>1.0101994803367265</v>
      </c>
      <c r="W2046" s="49">
        <f t="shared" si="259"/>
        <v>1.0101994803367265</v>
      </c>
    </row>
    <row r="2047" spans="11:23">
      <c r="K2047" s="51">
        <v>204.5</v>
      </c>
      <c r="L2047" s="22">
        <f t="shared" si="253"/>
        <v>2.4192141389159461</v>
      </c>
      <c r="M2047" s="22">
        <f t="shared" si="260"/>
        <v>1.1796144451545754E-2</v>
      </c>
      <c r="Q2047" s="55">
        <f t="shared" si="254"/>
        <v>5.9433326006097666E-2</v>
      </c>
      <c r="R2047" s="49">
        <f t="shared" si="255"/>
        <v>3.1736101022606089</v>
      </c>
      <c r="S2047" s="52">
        <f>IF(K2047=0,C2075,(1/$C$59)*LN(1+$C$59/$C$58/(RodR+ABS(Calculations!K2047-RodR))))</f>
        <v>1.8727355941979905E-2</v>
      </c>
      <c r="T2047" s="53">
        <f t="shared" si="256"/>
        <v>1.8963136730332123E-2</v>
      </c>
      <c r="U2047" s="49">
        <f t="shared" si="257"/>
        <v>85.208333333333343</v>
      </c>
      <c r="V2047" s="49">
        <f t="shared" si="258"/>
        <v>1.0101994803367265</v>
      </c>
      <c r="W2047" s="49">
        <f t="shared" si="259"/>
        <v>1.0101994803367265</v>
      </c>
    </row>
    <row r="2048" spans="11:23">
      <c r="K2048" s="51">
        <v>204.6</v>
      </c>
      <c r="L2048" s="22">
        <f t="shared" si="253"/>
        <v>2.4180408178516379</v>
      </c>
      <c r="M2048" s="22">
        <f t="shared" si="260"/>
        <v>1.1784676844848185E-2</v>
      </c>
      <c r="Q2048" s="55">
        <f t="shared" si="254"/>
        <v>5.9404500788766516E-2</v>
      </c>
      <c r="R2048" s="49">
        <f t="shared" si="255"/>
        <v>3.1736101022606089</v>
      </c>
      <c r="S2048" s="52">
        <f>IF(K2048=0,C2076,(1/$C$59)*LN(1+$C$59/$C$58/(RodR+ABS(Calculations!K2048-RodR))))</f>
        <v>1.871827315726397E-2</v>
      </c>
      <c r="T2048" s="53">
        <f t="shared" si="256"/>
        <v>1.8953823969658199E-2</v>
      </c>
      <c r="U2048" s="49">
        <f t="shared" si="257"/>
        <v>85.25</v>
      </c>
      <c r="V2048" s="49">
        <f t="shared" si="258"/>
        <v>1.0101994803367265</v>
      </c>
      <c r="W2048" s="49">
        <f t="shared" si="259"/>
        <v>1.0101994803367265</v>
      </c>
    </row>
    <row r="2049" spans="11:23">
      <c r="K2049" s="51">
        <v>204.7</v>
      </c>
      <c r="L2049" s="22">
        <f t="shared" si="253"/>
        <v>2.4168686343818111</v>
      </c>
      <c r="M2049" s="22">
        <f t="shared" si="260"/>
        <v>1.1773225952741662E-2</v>
      </c>
      <c r="Q2049" s="55">
        <f t="shared" si="254"/>
        <v>5.9375703518950461E-2</v>
      </c>
      <c r="R2049" s="49">
        <f t="shared" si="255"/>
        <v>3.1736101022606089</v>
      </c>
      <c r="S2049" s="52">
        <f>IF(K2049=0,C2077,(1/$C$59)*LN(1+$C$59/$C$58/(RodR+ABS(Calculations!K2049-RodR))))</f>
        <v>1.8709199178770033E-2</v>
      </c>
      <c r="T2049" s="53">
        <f t="shared" si="256"/>
        <v>1.8944520351521991E-2</v>
      </c>
      <c r="U2049" s="49">
        <f t="shared" si="257"/>
        <v>85.291666666666671</v>
      </c>
      <c r="V2049" s="49">
        <f t="shared" si="258"/>
        <v>1.0101994803367265</v>
      </c>
      <c r="W2049" s="49">
        <f t="shared" si="259"/>
        <v>1.0101994803367265</v>
      </c>
    </row>
    <row r="2050" spans="11:23">
      <c r="K2050" s="51">
        <v>204.8</v>
      </c>
      <c r="L2050" s="22">
        <f t="shared" ref="L2050:L2113" si="261">IF(K2050&lt;RodR,EPRValue,Q2050*$C$43)</f>
        <v>2.4156975868527879</v>
      </c>
      <c r="M2050" s="22">
        <f t="shared" si="260"/>
        <v>1.176179174273928E-2</v>
      </c>
      <c r="Q2050" s="55">
        <f t="shared" si="254"/>
        <v>5.9346934156023268E-2</v>
      </c>
      <c r="R2050" s="49">
        <f t="shared" si="255"/>
        <v>3.1736101022606089</v>
      </c>
      <c r="S2050" s="52">
        <f>IF(K2050=0,C2078,(1/$C$59)*LN(1+$C$59/$C$58/(RodR+ABS(Calculations!K2050-RodR))))</f>
        <v>1.8700133993696823E-2</v>
      </c>
      <c r="T2050" s="53">
        <f t="shared" si="256"/>
        <v>1.8935225862467077E-2</v>
      </c>
      <c r="U2050" s="49">
        <f t="shared" si="257"/>
        <v>85.333333333333343</v>
      </c>
      <c r="V2050" s="49">
        <f t="shared" si="258"/>
        <v>1.0101994803367265</v>
      </c>
      <c r="W2050" s="49">
        <f t="shared" si="259"/>
        <v>1.0101994803367265</v>
      </c>
    </row>
    <row r="2051" spans="11:23">
      <c r="K2051" s="51">
        <v>204.9</v>
      </c>
      <c r="L2051" s="22">
        <f t="shared" si="261"/>
        <v>2.4145276736141006</v>
      </c>
      <c r="M2051" s="22">
        <f t="shared" si="260"/>
        <v>1.1750374182450063E-2</v>
      </c>
      <c r="Q2051" s="55">
        <f t="shared" si="254"/>
        <v>5.9318192659437552E-2</v>
      </c>
      <c r="R2051" s="49">
        <f t="shared" si="255"/>
        <v>3.1736101022606089</v>
      </c>
      <c r="S2051" s="52">
        <f>IF(K2051=0,C2079,(1/$C$59)*LN(1+$C$59/$C$58/(RodR+ABS(Calculations!K2051-RodR))))</f>
        <v>1.8691077589267923E-2</v>
      </c>
      <c r="T2051" s="53">
        <f t="shared" si="256"/>
        <v>1.8925940489063011E-2</v>
      </c>
      <c r="U2051" s="49">
        <f t="shared" si="257"/>
        <v>85.375</v>
      </c>
      <c r="V2051" s="49">
        <f t="shared" si="258"/>
        <v>1.0101994803367265</v>
      </c>
      <c r="W2051" s="49">
        <f t="shared" si="259"/>
        <v>1.0101994803367265</v>
      </c>
    </row>
    <row r="2052" spans="11:23">
      <c r="K2052" s="51">
        <v>205</v>
      </c>
      <c r="L2052" s="22">
        <f t="shared" si="261"/>
        <v>2.4133588930185241</v>
      </c>
      <c r="M2052" s="22">
        <f t="shared" si="260"/>
        <v>1.1738973239553641E-2</v>
      </c>
      <c r="Q2052" s="55">
        <f t="shared" ref="Q2052:Q2115" si="262">R2052*IF($C$56&lt;$C$55,S2052,T2052)</f>
        <v>5.9289478988725615E-2</v>
      </c>
      <c r="R2052" s="49">
        <f t="shared" ref="R2052:R2115" si="263">$C$70/$C$61*W2052</f>
        <v>3.1736101022606089</v>
      </c>
      <c r="S2052" s="52">
        <f>IF(K2052=0,C2080,(1/$C$59)*LN(1+$C$59/$C$58/(RodR+ABS(Calculations!K2052-RodR))))</f>
        <v>1.8682029952732018E-2</v>
      </c>
      <c r="T2052" s="53">
        <f t="shared" ref="T2052:T2115" si="264">IF((ABS(K2052))&lt;$C$55-$C$56,($C$53/2/PI()/$C$56*LN(($C$55-$C$56)*(ABS(K2052)+$C$56)/(ABS(K2052))/$C$55)+$C$60*LN($C$55*$C$54/($C$55-$C$56)/$C$53)),$C$60*LN((((ABS(K2052))+$C$56-$C$55)*$C$53+$C$55*$C$54)/($C$53*(ABS(K2052)))))</f>
        <v>1.8916664217905995E-2</v>
      </c>
      <c r="U2052" s="49">
        <f t="shared" ref="U2052:U2115" si="265">K2052/$C$56</f>
        <v>85.416666666666671</v>
      </c>
      <c r="V2052" s="49">
        <f t="shared" ref="V2052:V2115" si="266">IF(K2052="","",1/(1.0212-0.0178*LOG10($C$53+0.01)))</f>
        <v>1.0101994803367265</v>
      </c>
      <c r="W2052" s="49">
        <f t="shared" ref="W2052:W2115" si="267">MAX(1/(-(0.21682*LOG10(3.7*U2052)-0.293)*(EXP(-3.7*U2052)-1)+1),1)*MAX(1/(-(0.1921*LOG10(U2052+0.2)+0.072)*(EXP(-150*U2052)-1)+1),1)*V2052</f>
        <v>1.0101994803367265</v>
      </c>
    </row>
    <row r="2053" spans="11:23">
      <c r="K2053" s="51">
        <v>205.1</v>
      </c>
      <c r="L2053" s="22">
        <f t="shared" si="261"/>
        <v>2.4121912434219421</v>
      </c>
      <c r="M2053" s="22">
        <f t="shared" si="260"/>
        <v>1.1727588881825124E-2</v>
      </c>
      <c r="Q2053" s="55">
        <f t="shared" si="262"/>
        <v>5.9260793103496107E-2</v>
      </c>
      <c r="R2053" s="49">
        <f t="shared" si="263"/>
        <v>3.1736101022606089</v>
      </c>
      <c r="S2053" s="52">
        <f>IF(K2053=0,C2081,(1/$C$59)*LN(1+$C$59/$C$58/(RodR+ABS(Calculations!K2053-RodR))))</f>
        <v>1.8672991071361847E-2</v>
      </c>
      <c r="T2053" s="53">
        <f t="shared" si="264"/>
        <v>1.8907397035618428E-2</v>
      </c>
      <c r="U2053" s="49">
        <f t="shared" si="265"/>
        <v>85.458333333333329</v>
      </c>
      <c r="V2053" s="49">
        <f t="shared" si="266"/>
        <v>1.0101994803367265</v>
      </c>
      <c r="W2053" s="49">
        <f t="shared" si="267"/>
        <v>1.0101994803367265</v>
      </c>
    </row>
    <row r="2054" spans="11:23">
      <c r="K2054" s="51">
        <v>205.2</v>
      </c>
      <c r="L2054" s="22">
        <f t="shared" si="261"/>
        <v>2.4110247231834472</v>
      </c>
      <c r="M2054" s="22">
        <f t="shared" si="260"/>
        <v>1.1716221077108457E-2</v>
      </c>
      <c r="Q2054" s="55">
        <f t="shared" si="262"/>
        <v>5.9232134963436531E-2</v>
      </c>
      <c r="R2054" s="49">
        <f t="shared" si="263"/>
        <v>3.1736101022606089</v>
      </c>
      <c r="S2054" s="52">
        <f>IF(K2054=0,C2082,(1/$C$59)*LN(1+$C$59/$C$58/(RodR+ABS(Calculations!K2054-RodR))))</f>
        <v>1.8663960932455002E-2</v>
      </c>
      <c r="T2054" s="53">
        <f t="shared" si="264"/>
        <v>1.8898138928848902E-2</v>
      </c>
      <c r="U2054" s="49">
        <f t="shared" si="265"/>
        <v>85.5</v>
      </c>
      <c r="V2054" s="49">
        <f t="shared" si="266"/>
        <v>1.0101994803367265</v>
      </c>
      <c r="W2054" s="49">
        <f t="shared" si="267"/>
        <v>1.0101994803367265</v>
      </c>
    </row>
    <row r="2055" spans="11:23">
      <c r="K2055" s="51">
        <v>205.3</v>
      </c>
      <c r="L2055" s="22">
        <f t="shared" si="261"/>
        <v>2.4098593306653422</v>
      </c>
      <c r="M2055" s="22">
        <f t="shared" si="260"/>
        <v>1.1704869793346173E-2</v>
      </c>
      <c r="Q2055" s="55">
        <f t="shared" si="262"/>
        <v>5.9203504528313224E-2</v>
      </c>
      <c r="R2055" s="49">
        <f t="shared" si="263"/>
        <v>3.1736101022606089</v>
      </c>
      <c r="S2055" s="52">
        <f>IF(K2055=0,C2083,(1/$C$59)*LN(1+$C$59/$C$58/(RodR+ABS(Calculations!K2055-RodR))))</f>
        <v>1.8654939523333917E-2</v>
      </c>
      <c r="T2055" s="53">
        <f t="shared" si="264"/>
        <v>1.8888889884271981E-2</v>
      </c>
      <c r="U2055" s="49">
        <f t="shared" si="265"/>
        <v>85.541666666666671</v>
      </c>
      <c r="V2055" s="49">
        <f t="shared" si="266"/>
        <v>1.0101994803367265</v>
      </c>
      <c r="W2055" s="49">
        <f t="shared" si="267"/>
        <v>1.0101994803367265</v>
      </c>
    </row>
    <row r="2056" spans="11:23">
      <c r="K2056" s="51">
        <v>205.4</v>
      </c>
      <c r="L2056" s="22">
        <f t="shared" si="261"/>
        <v>2.4086950642330724</v>
      </c>
      <c r="M2056" s="22">
        <f t="shared" si="260"/>
        <v>1.1693534998547861E-2</v>
      </c>
      <c r="Q2056" s="55">
        <f t="shared" si="262"/>
        <v>5.9174901757969772E-2</v>
      </c>
      <c r="R2056" s="49">
        <f t="shared" si="263"/>
        <v>3.1736101022606089</v>
      </c>
      <c r="S2056" s="52">
        <f>IF(K2056=0,C2084,(1/$C$59)*LN(1+$C$59/$C$58/(RodR+ABS(Calculations!K2056-RodR))))</f>
        <v>1.8645926831345357E-2</v>
      </c>
      <c r="T2056" s="53">
        <f t="shared" si="264"/>
        <v>1.8879649888588652E-2</v>
      </c>
      <c r="U2056" s="49">
        <f t="shared" si="265"/>
        <v>85.583333333333343</v>
      </c>
      <c r="V2056" s="49">
        <f t="shared" si="266"/>
        <v>1.0101994803367265</v>
      </c>
      <c r="W2056" s="49">
        <f t="shared" si="267"/>
        <v>1.0101994803367265</v>
      </c>
    </row>
    <row r="2057" spans="11:23">
      <c r="K2057" s="51">
        <v>205.5</v>
      </c>
      <c r="L2057" s="22">
        <f t="shared" si="261"/>
        <v>2.4075319222552243</v>
      </c>
      <c r="M2057" s="22">
        <f t="shared" si="260"/>
        <v>1.1682216660721778E-2</v>
      </c>
      <c r="Q2057" s="55">
        <f t="shared" si="262"/>
        <v>5.9146326612326897E-2</v>
      </c>
      <c r="R2057" s="49">
        <f t="shared" si="263"/>
        <v>3.1736101022606089</v>
      </c>
      <c r="S2057" s="52">
        <f>IF(K2057=0,C2085,(1/$C$59)*LN(1+$C$59/$C$58/(RodR+ABS(Calculations!K2057-RodR))))</f>
        <v>1.8636922843860405E-2</v>
      </c>
      <c r="T2057" s="53">
        <f t="shared" si="264"/>
        <v>1.8870418928525427E-2</v>
      </c>
      <c r="U2057" s="49">
        <f t="shared" si="265"/>
        <v>85.625</v>
      </c>
      <c r="V2057" s="49">
        <f t="shared" si="266"/>
        <v>1.0101994803367265</v>
      </c>
      <c r="W2057" s="49">
        <f t="shared" si="267"/>
        <v>1.0101994803367265</v>
      </c>
    </row>
    <row r="2058" spans="11:23">
      <c r="K2058" s="51">
        <v>205.6</v>
      </c>
      <c r="L2058" s="22">
        <f t="shared" si="261"/>
        <v>2.4063699031035282</v>
      </c>
      <c r="M2058" s="22">
        <f t="shared" si="260"/>
        <v>1.1670914748109773E-2</v>
      </c>
      <c r="Q2058" s="55">
        <f t="shared" si="262"/>
        <v>5.9117779051382574E-2</v>
      </c>
      <c r="R2058" s="49">
        <f t="shared" si="263"/>
        <v>3.1736101022606089</v>
      </c>
      <c r="S2058" s="52">
        <f>IF(K2058=0,C2086,(1/$C$59)*LN(1+$C$59/$C$58/(RodR+ABS(Calculations!K2058-RodR))))</f>
        <v>1.8627927548274477E-2</v>
      </c>
      <c r="T2058" s="53">
        <f t="shared" si="264"/>
        <v>1.886119699083522E-2</v>
      </c>
      <c r="U2058" s="49">
        <f t="shared" si="265"/>
        <v>85.666666666666671</v>
      </c>
      <c r="V2058" s="49">
        <f t="shared" si="266"/>
        <v>1.0101994803367265</v>
      </c>
      <c r="W2058" s="49">
        <f t="shared" si="267"/>
        <v>1.0101994803367265</v>
      </c>
    </row>
    <row r="2059" spans="11:23">
      <c r="K2059" s="51">
        <v>205.7</v>
      </c>
      <c r="L2059" s="22">
        <f t="shared" si="261"/>
        <v>2.4052090051529245</v>
      </c>
      <c r="M2059" s="22">
        <f t="shared" si="260"/>
        <v>1.1659629228886637E-2</v>
      </c>
      <c r="Q2059" s="55">
        <f t="shared" si="262"/>
        <v>5.9089259035213615E-2</v>
      </c>
      <c r="R2059" s="49">
        <f t="shared" si="263"/>
        <v>3.1736101022606089</v>
      </c>
      <c r="S2059" s="52">
        <f>IF(K2059=0,C2087,(1/$C$59)*LN(1+$C$59/$C$58/(RodR+ABS(Calculations!K2059-RodR))))</f>
        <v>1.8618940932007833E-2</v>
      </c>
      <c r="T2059" s="53">
        <f t="shared" si="264"/>
        <v>1.8851984062296705E-2</v>
      </c>
      <c r="U2059" s="49">
        <f t="shared" si="265"/>
        <v>85.708333333333329</v>
      </c>
      <c r="V2059" s="49">
        <f t="shared" si="266"/>
        <v>1.0101994803367265</v>
      </c>
      <c r="W2059" s="49">
        <f t="shared" si="267"/>
        <v>1.0101994803367265</v>
      </c>
    </row>
    <row r="2060" spans="11:23">
      <c r="K2060" s="51">
        <v>205.8</v>
      </c>
      <c r="L2060" s="22">
        <f t="shared" si="261"/>
        <v>2.4040492267813942</v>
      </c>
      <c r="M2060" s="22">
        <f t="shared" si="260"/>
        <v>1.1648360071393693E-2</v>
      </c>
      <c r="Q2060" s="55">
        <f t="shared" si="262"/>
        <v>5.9060766523971575E-2</v>
      </c>
      <c r="R2060" s="49">
        <f t="shared" si="263"/>
        <v>3.1736101022606089</v>
      </c>
      <c r="S2060" s="52">
        <f>IF(K2060=0,C2088,(1/$C$59)*LN(1+$C$59/$C$58/(RodR+ABS(Calculations!K2060-RodR))))</f>
        <v>1.8609962982504287E-2</v>
      </c>
      <c r="T2060" s="53">
        <f t="shared" si="264"/>
        <v>1.8842780129714069E-2</v>
      </c>
      <c r="U2060" s="49">
        <f t="shared" si="265"/>
        <v>85.750000000000014</v>
      </c>
      <c r="V2060" s="49">
        <f t="shared" si="266"/>
        <v>1.0101994803367265</v>
      </c>
      <c r="W2060" s="49">
        <f t="shared" si="267"/>
        <v>1.0101994803367265</v>
      </c>
    </row>
    <row r="2061" spans="11:23">
      <c r="K2061" s="51">
        <v>205.9</v>
      </c>
      <c r="L2061" s="22">
        <f t="shared" si="261"/>
        <v>2.4028905663700963</v>
      </c>
      <c r="M2061" s="22">
        <f t="shared" ref="M2061:M2124" si="268">L2051-L2061</f>
        <v>1.1637107244004241E-2</v>
      </c>
      <c r="Q2061" s="55">
        <f t="shared" si="262"/>
        <v>5.9032301477886039E-2</v>
      </c>
      <c r="R2061" s="49">
        <f t="shared" si="263"/>
        <v>3.1736101022606089</v>
      </c>
      <c r="S2061" s="52">
        <f>IF(K2061=0,C2089,(1/$C$59)*LN(1+$C$59/$C$58/(RodR+ABS(Calculations!K2061-RodR))))</f>
        <v>1.8600993687232236E-2</v>
      </c>
      <c r="T2061" s="53">
        <f t="shared" si="264"/>
        <v>1.8833585179917699E-2</v>
      </c>
      <c r="U2061" s="49">
        <f t="shared" si="265"/>
        <v>85.791666666666671</v>
      </c>
      <c r="V2061" s="49">
        <f t="shared" si="266"/>
        <v>1.0101994803367265</v>
      </c>
      <c r="W2061" s="49">
        <f t="shared" si="267"/>
        <v>1.0101994803367265</v>
      </c>
    </row>
    <row r="2062" spans="11:23">
      <c r="K2062" s="51">
        <v>206</v>
      </c>
      <c r="L2062" s="22">
        <f t="shared" si="261"/>
        <v>2.4017330223033313</v>
      </c>
      <c r="M2062" s="22">
        <f t="shared" si="268"/>
        <v>1.1625870715192832E-2</v>
      </c>
      <c r="Q2062" s="55">
        <f t="shared" si="262"/>
        <v>5.9003863857263791E-2</v>
      </c>
      <c r="R2062" s="49">
        <f t="shared" si="263"/>
        <v>3.1736101022606089</v>
      </c>
      <c r="S2062" s="52">
        <f>IF(K2062=0,C2090,(1/$C$59)*LN(1+$C$59/$C$58/(RodR+ABS(Calculations!K2062-RodR))))</f>
        <v>1.8592033033684407E-2</v>
      </c>
      <c r="T2062" s="53">
        <f t="shared" si="264"/>
        <v>1.8824399199763264E-2</v>
      </c>
      <c r="U2062" s="49">
        <f t="shared" si="265"/>
        <v>85.833333333333343</v>
      </c>
      <c r="V2062" s="49">
        <f t="shared" si="266"/>
        <v>1.0101994803367265</v>
      </c>
      <c r="W2062" s="49">
        <f t="shared" si="267"/>
        <v>1.0101994803367265</v>
      </c>
    </row>
    <row r="2063" spans="11:23">
      <c r="K2063" s="51">
        <v>206.1</v>
      </c>
      <c r="L2063" s="22">
        <f t="shared" si="261"/>
        <v>2.4005765929684442</v>
      </c>
      <c r="M2063" s="22">
        <f t="shared" si="268"/>
        <v>1.1614650453497966E-2</v>
      </c>
      <c r="Q2063" s="55">
        <f t="shared" si="262"/>
        <v>5.8975453622486407E-2</v>
      </c>
      <c r="R2063" s="49">
        <f t="shared" si="263"/>
        <v>3.1736101022606089</v>
      </c>
      <c r="S2063" s="52">
        <f>IF(K2063=0,C2091,(1/$C$59)*LN(1+$C$59/$C$58/(RodR+ABS(Calculations!K2063-RodR))))</f>
        <v>1.8583081009377091E-2</v>
      </c>
      <c r="T2063" s="53">
        <f t="shared" si="264"/>
        <v>1.8815222176132622E-2</v>
      </c>
      <c r="U2063" s="49">
        <f t="shared" si="265"/>
        <v>85.875</v>
      </c>
      <c r="V2063" s="49">
        <f t="shared" si="266"/>
        <v>1.0101994803367265</v>
      </c>
      <c r="W2063" s="49">
        <f t="shared" si="267"/>
        <v>1.0101994803367265</v>
      </c>
    </row>
    <row r="2064" spans="11:23">
      <c r="K2064" s="51">
        <v>206.2</v>
      </c>
      <c r="L2064" s="22">
        <f t="shared" si="261"/>
        <v>2.399421276755954</v>
      </c>
      <c r="M2064" s="22">
        <f t="shared" si="268"/>
        <v>1.1603446427493225E-2</v>
      </c>
      <c r="Q2064" s="55">
        <f t="shared" si="262"/>
        <v>5.8947070734013451E-2</v>
      </c>
      <c r="R2064" s="49">
        <f t="shared" si="263"/>
        <v>3.1736101022606089</v>
      </c>
      <c r="S2064" s="52">
        <f>IF(K2064=0,C2092,(1/$C$59)*LN(1+$C$59/$C$58/(RodR+ABS(Calculations!K2064-RodR))))</f>
        <v>1.857413760185115E-2</v>
      </c>
      <c r="T2064" s="53">
        <f t="shared" si="264"/>
        <v>1.8806054095932705E-2</v>
      </c>
      <c r="U2064" s="49">
        <f t="shared" si="265"/>
        <v>85.916666666666671</v>
      </c>
      <c r="V2064" s="49">
        <f t="shared" si="266"/>
        <v>1.0101994803367265</v>
      </c>
      <c r="W2064" s="49">
        <f t="shared" si="267"/>
        <v>1.0101994803367265</v>
      </c>
    </row>
    <row r="2065" spans="11:23">
      <c r="K2065" s="51">
        <v>206.3</v>
      </c>
      <c r="L2065" s="22">
        <f t="shared" si="261"/>
        <v>2.3982670720594239</v>
      </c>
      <c r="M2065" s="22">
        <f t="shared" si="268"/>
        <v>1.1592258605918282E-2</v>
      </c>
      <c r="Q2065" s="55">
        <f t="shared" si="262"/>
        <v>5.8918715152379252E-2</v>
      </c>
      <c r="R2065" s="49">
        <f t="shared" si="263"/>
        <v>3.1736101022606089</v>
      </c>
      <c r="S2065" s="52">
        <f>IF(K2065=0,C2093,(1/$C$59)*LN(1+$C$59/$C$58/(RodR+ABS(Calculations!K2065-RodR))))</f>
        <v>1.8565202798671011E-2</v>
      </c>
      <c r="T2065" s="53">
        <f t="shared" si="264"/>
        <v>1.8796894946095967E-2</v>
      </c>
      <c r="U2065" s="49">
        <f t="shared" si="265"/>
        <v>85.958333333333343</v>
      </c>
      <c r="V2065" s="49">
        <f t="shared" si="266"/>
        <v>1.0101994803367265</v>
      </c>
      <c r="W2065" s="49">
        <f t="shared" si="267"/>
        <v>1.0101994803367265</v>
      </c>
    </row>
    <row r="2066" spans="11:23">
      <c r="K2066" s="51">
        <v>206.4</v>
      </c>
      <c r="L2066" s="22">
        <f t="shared" si="261"/>
        <v>2.3971139772755614</v>
      </c>
      <c r="M2066" s="22">
        <f t="shared" si="268"/>
        <v>1.1581086957511033E-2</v>
      </c>
      <c r="Q2066" s="55">
        <f t="shared" si="262"/>
        <v>5.8890386838195391E-2</v>
      </c>
      <c r="R2066" s="49">
        <f t="shared" si="263"/>
        <v>3.1736101022606089</v>
      </c>
      <c r="S2066" s="52">
        <f>IF(K2066=0,C2094,(1/$C$59)*LN(1+$C$59/$C$58/(RodR+ABS(Calculations!K2066-RodR))))</f>
        <v>1.8556276587425438E-2</v>
      </c>
      <c r="T2066" s="53">
        <f t="shared" si="264"/>
        <v>1.8787744713580808E-2</v>
      </c>
      <c r="U2066" s="49">
        <f t="shared" si="265"/>
        <v>86</v>
      </c>
      <c r="V2066" s="49">
        <f t="shared" si="266"/>
        <v>1.0101994803367265</v>
      </c>
      <c r="W2066" s="49">
        <f t="shared" si="267"/>
        <v>1.0101994803367265</v>
      </c>
    </row>
    <row r="2067" spans="11:23">
      <c r="K2067" s="51">
        <v>206.5</v>
      </c>
      <c r="L2067" s="22">
        <f t="shared" si="261"/>
        <v>2.395961990804079</v>
      </c>
      <c r="M2067" s="22">
        <f t="shared" si="268"/>
        <v>1.1569931451145266E-2</v>
      </c>
      <c r="Q2067" s="55">
        <f t="shared" si="262"/>
        <v>5.8862085752147304E-2</v>
      </c>
      <c r="R2067" s="49">
        <f t="shared" si="263"/>
        <v>3.1736101022606089</v>
      </c>
      <c r="S2067" s="52">
        <f>IF(K2067=0,C2095,(1/$C$59)*LN(1+$C$59/$C$58/(RodR+ABS(Calculations!K2067-RodR))))</f>
        <v>1.854735895572647E-2</v>
      </c>
      <c r="T2067" s="53">
        <f t="shared" si="264"/>
        <v>1.8778603385370265E-2</v>
      </c>
      <c r="U2067" s="49">
        <f t="shared" si="265"/>
        <v>86.041666666666671</v>
      </c>
      <c r="V2067" s="49">
        <f t="shared" si="266"/>
        <v>1.0101994803367265</v>
      </c>
      <c r="W2067" s="49">
        <f t="shared" si="267"/>
        <v>1.0101994803367265</v>
      </c>
    </row>
    <row r="2068" spans="11:23">
      <c r="K2068" s="51">
        <v>206.6</v>
      </c>
      <c r="L2068" s="22">
        <f t="shared" si="261"/>
        <v>2.3948111110478383</v>
      </c>
      <c r="M2068" s="22">
        <f t="shared" si="268"/>
        <v>1.1558792055689882E-2</v>
      </c>
      <c r="Q2068" s="55">
        <f t="shared" si="262"/>
        <v>5.8833811854997739E-2</v>
      </c>
      <c r="R2068" s="49">
        <f t="shared" si="263"/>
        <v>3.1736101022606089</v>
      </c>
      <c r="S2068" s="52">
        <f>IF(K2068=0,C2096,(1/$C$59)*LN(1+$C$59/$C$58/(RodR+ABS(Calculations!K2068-RodR))))</f>
        <v>1.8538449891210503E-2</v>
      </c>
      <c r="T2068" s="53">
        <f t="shared" si="264"/>
        <v>1.8769470948473102E-2</v>
      </c>
      <c r="U2068" s="49">
        <f t="shared" si="265"/>
        <v>86.083333333333329</v>
      </c>
      <c r="V2068" s="49">
        <f t="shared" si="266"/>
        <v>1.0101994803367265</v>
      </c>
      <c r="W2068" s="49">
        <f t="shared" si="267"/>
        <v>1.0101994803367265</v>
      </c>
    </row>
    <row r="2069" spans="11:23">
      <c r="K2069" s="51">
        <v>206.7</v>
      </c>
      <c r="L2069" s="22">
        <f t="shared" si="261"/>
        <v>2.3936613364127393</v>
      </c>
      <c r="M2069" s="22">
        <f t="shared" si="268"/>
        <v>1.1547668740185202E-2</v>
      </c>
      <c r="Q2069" s="55">
        <f t="shared" si="262"/>
        <v>5.8805565107584133E-2</v>
      </c>
      <c r="R2069" s="49">
        <f t="shared" si="263"/>
        <v>3.1736101022606089</v>
      </c>
      <c r="S2069" s="52">
        <f>IF(K2069=0,C2097,(1/$C$59)*LN(1+$C$59/$C$58/(RodR+ABS(Calculations!K2069-RodR))))</f>
        <v>1.8529549381537471E-2</v>
      </c>
      <c r="T2069" s="53">
        <f t="shared" si="264"/>
        <v>1.8760347389923594E-2</v>
      </c>
      <c r="U2069" s="49">
        <f t="shared" si="265"/>
        <v>86.125</v>
      </c>
      <c r="V2069" s="49">
        <f t="shared" si="266"/>
        <v>1.0101994803367265</v>
      </c>
      <c r="W2069" s="49">
        <f t="shared" si="267"/>
        <v>1.0101994803367265</v>
      </c>
    </row>
    <row r="2070" spans="11:23">
      <c r="K2070" s="51">
        <v>206.8</v>
      </c>
      <c r="L2070" s="22">
        <f t="shared" si="261"/>
        <v>2.3925126653077613</v>
      </c>
      <c r="M2070" s="22">
        <f t="shared" si="268"/>
        <v>1.1536561473632911E-2</v>
      </c>
      <c r="Q2070" s="55">
        <f t="shared" si="262"/>
        <v>5.8777345470819559E-2</v>
      </c>
      <c r="R2070" s="49">
        <f t="shared" si="263"/>
        <v>3.1736101022606089</v>
      </c>
      <c r="S2070" s="52">
        <f>IF(K2070=0,C2098,(1/$C$59)*LN(1+$C$59/$C$58/(RodR+ABS(Calculations!K2070-RodR))))</f>
        <v>1.8520657414391135E-2</v>
      </c>
      <c r="T2070" s="53">
        <f t="shared" si="264"/>
        <v>1.8751232696780855E-2</v>
      </c>
      <c r="U2070" s="49">
        <f t="shared" si="265"/>
        <v>86.166666666666671</v>
      </c>
      <c r="V2070" s="49">
        <f t="shared" si="266"/>
        <v>1.0101994803367265</v>
      </c>
      <c r="W2070" s="49">
        <f t="shared" si="267"/>
        <v>1.0101994803367265</v>
      </c>
    </row>
    <row r="2071" spans="11:23">
      <c r="K2071" s="51">
        <v>206.9</v>
      </c>
      <c r="L2071" s="22">
        <f t="shared" si="261"/>
        <v>2.3913650961448574</v>
      </c>
      <c r="M2071" s="22">
        <f t="shared" si="268"/>
        <v>1.1525470225238976E-2</v>
      </c>
      <c r="Q2071" s="55">
        <f t="shared" si="262"/>
        <v>5.8749152905690126E-2</v>
      </c>
      <c r="R2071" s="49">
        <f t="shared" si="263"/>
        <v>3.1736101022606089</v>
      </c>
      <c r="S2071" s="52">
        <f>IF(K2071=0,C2099,(1/$C$59)*LN(1+$C$59/$C$58/(RodR+ABS(Calculations!K2071-RodR))))</f>
        <v>1.8511773977478281E-2</v>
      </c>
      <c r="T2071" s="53">
        <f t="shared" si="264"/>
        <v>1.8742126856129072E-2</v>
      </c>
      <c r="U2071" s="49">
        <f t="shared" si="265"/>
        <v>86.208333333333343</v>
      </c>
      <c r="V2071" s="49">
        <f t="shared" si="266"/>
        <v>1.0101994803367265</v>
      </c>
      <c r="W2071" s="49">
        <f t="shared" si="267"/>
        <v>1.0101994803367265</v>
      </c>
    </row>
    <row r="2072" spans="11:23">
      <c r="K2072" s="51">
        <v>207</v>
      </c>
      <c r="L2072" s="22">
        <f t="shared" si="261"/>
        <v>2.3902186273391592</v>
      </c>
      <c r="M2072" s="22">
        <f t="shared" si="268"/>
        <v>1.1514394964172059E-2</v>
      </c>
      <c r="Q2072" s="55">
        <f t="shared" si="262"/>
        <v>5.8720987373260078E-2</v>
      </c>
      <c r="R2072" s="49">
        <f t="shared" si="263"/>
        <v>3.1736101022606089</v>
      </c>
      <c r="S2072" s="52">
        <f>IF(K2072=0,C2100,(1/$C$59)*LN(1+$C$59/$C$58/(RodR+ABS(Calculations!K2072-RodR))))</f>
        <v>1.8502899058530302E-2</v>
      </c>
      <c r="T2072" s="53">
        <f t="shared" si="264"/>
        <v>1.8733029855077712E-2</v>
      </c>
      <c r="U2072" s="49">
        <f t="shared" si="265"/>
        <v>86.25</v>
      </c>
      <c r="V2072" s="49">
        <f t="shared" si="266"/>
        <v>1.0101994803367265</v>
      </c>
      <c r="W2072" s="49">
        <f t="shared" si="267"/>
        <v>1.0101994803367265</v>
      </c>
    </row>
    <row r="2073" spans="11:23">
      <c r="K2073" s="51">
        <v>207.1</v>
      </c>
      <c r="L2073" s="22">
        <f t="shared" si="261"/>
        <v>2.3890732573086733</v>
      </c>
      <c r="M2073" s="22">
        <f t="shared" si="268"/>
        <v>1.1503335659770908E-2</v>
      </c>
      <c r="Q2073" s="55">
        <f t="shared" si="262"/>
        <v>5.8692848834664232E-2</v>
      </c>
      <c r="R2073" s="49">
        <f t="shared" si="263"/>
        <v>3.1736101022606089</v>
      </c>
      <c r="S2073" s="52">
        <f>IF(K2073=0,C2101,(1/$C$59)*LN(1+$C$59/$C$58/(RodR+ABS(Calculations!K2073-RodR))))</f>
        <v>1.8494032645300838E-2</v>
      </c>
      <c r="T2073" s="53">
        <f t="shared" si="264"/>
        <v>1.8723941680761743E-2</v>
      </c>
      <c r="U2073" s="49">
        <f t="shared" si="265"/>
        <v>86.291666666666671</v>
      </c>
      <c r="V2073" s="49">
        <f t="shared" si="266"/>
        <v>1.0101994803367265</v>
      </c>
      <c r="W2073" s="49">
        <f t="shared" si="267"/>
        <v>1.0101994803367265</v>
      </c>
    </row>
    <row r="2074" spans="11:23">
      <c r="K2074" s="51">
        <v>207.2</v>
      </c>
      <c r="L2074" s="22">
        <f t="shared" si="261"/>
        <v>2.3879289844746179</v>
      </c>
      <c r="M2074" s="22">
        <f t="shared" si="268"/>
        <v>1.1492292281336081E-2</v>
      </c>
      <c r="Q2074" s="55">
        <f t="shared" si="262"/>
        <v>5.8664737251116365E-2</v>
      </c>
      <c r="R2074" s="49">
        <f t="shared" si="263"/>
        <v>3.1736101022606089</v>
      </c>
      <c r="S2074" s="52">
        <f>IF(K2074=0,C2102,(1/$C$59)*LN(1+$C$59/$C$58/(RodR+ABS(Calculations!K2074-RodR))))</f>
        <v>1.8485174725568404E-2</v>
      </c>
      <c r="T2074" s="53">
        <f t="shared" si="264"/>
        <v>1.8714862320339642E-2</v>
      </c>
      <c r="U2074" s="49">
        <f t="shared" si="265"/>
        <v>86.333333333333329</v>
      </c>
      <c r="V2074" s="49">
        <f t="shared" si="266"/>
        <v>1.0101994803367265</v>
      </c>
      <c r="W2074" s="49">
        <f t="shared" si="267"/>
        <v>1.0101994803367265</v>
      </c>
    </row>
    <row r="2075" spans="11:23">
      <c r="K2075" s="51">
        <v>207.3</v>
      </c>
      <c r="L2075" s="22">
        <f t="shared" si="261"/>
        <v>2.3867858072610866</v>
      </c>
      <c r="M2075" s="22">
        <f t="shared" si="268"/>
        <v>1.1481264798337332E-2</v>
      </c>
      <c r="Q2075" s="55">
        <f t="shared" si="262"/>
        <v>5.8636652583900835E-2</v>
      </c>
      <c r="R2075" s="49">
        <f t="shared" si="263"/>
        <v>3.1736101022606089</v>
      </c>
      <c r="S2075" s="52">
        <f>IF(K2075=0,C2103,(1/$C$59)*LN(1+$C$59/$C$58/(RodR+ABS(Calculations!K2075-RodR))))</f>
        <v>1.8476325287133756E-2</v>
      </c>
      <c r="T2075" s="53">
        <f t="shared" si="264"/>
        <v>1.8705791760996057E-2</v>
      </c>
      <c r="U2075" s="49">
        <f t="shared" si="265"/>
        <v>86.375000000000014</v>
      </c>
      <c r="V2075" s="49">
        <f t="shared" si="266"/>
        <v>1.0101994803367265</v>
      </c>
      <c r="W2075" s="49">
        <f t="shared" si="267"/>
        <v>1.0101994803367265</v>
      </c>
    </row>
    <row r="2076" spans="11:23">
      <c r="K2076" s="51">
        <v>207.4</v>
      </c>
      <c r="L2076" s="22">
        <f t="shared" si="261"/>
        <v>2.3856437240952832</v>
      </c>
      <c r="M2076" s="22">
        <f t="shared" si="268"/>
        <v>1.1470253180278167E-2</v>
      </c>
      <c r="Q2076" s="55">
        <f t="shared" si="262"/>
        <v>5.8608594794378459E-2</v>
      </c>
      <c r="R2076" s="49">
        <f t="shared" si="263"/>
        <v>3.1736101022606089</v>
      </c>
      <c r="S2076" s="52">
        <f>IF(K2076=0,C2104,(1/$C$59)*LN(1+$C$59/$C$58/(RodR+ABS(Calculations!K2076-RodR))))</f>
        <v>1.8467484317821744E-2</v>
      </c>
      <c r="T2076" s="53">
        <f t="shared" si="264"/>
        <v>1.869672998994025E-2</v>
      </c>
      <c r="U2076" s="49">
        <f t="shared" si="265"/>
        <v>86.416666666666671</v>
      </c>
      <c r="V2076" s="49">
        <f t="shared" si="266"/>
        <v>1.0101994803367265</v>
      </c>
      <c r="W2076" s="49">
        <f t="shared" si="267"/>
        <v>1.0101994803367265</v>
      </c>
    </row>
    <row r="2077" spans="11:23">
      <c r="K2077" s="51">
        <v>207.5</v>
      </c>
      <c r="L2077" s="22">
        <f t="shared" si="261"/>
        <v>2.3845027334073539</v>
      </c>
      <c r="M2077" s="22">
        <f t="shared" si="268"/>
        <v>1.1459257396725153E-2</v>
      </c>
      <c r="Q2077" s="55">
        <f t="shared" si="262"/>
        <v>5.858056384398231E-2</v>
      </c>
      <c r="R2077" s="49">
        <f t="shared" si="263"/>
        <v>3.1736101022606089</v>
      </c>
      <c r="S2077" s="52">
        <f>IF(K2077=0,C2105,(1/$C$59)*LN(1+$C$59/$C$58/(RodR+ABS(Calculations!K2077-RodR))))</f>
        <v>1.8458651805479984E-2</v>
      </c>
      <c r="T2077" s="53">
        <f t="shared" si="264"/>
        <v>1.868767699440586E-2</v>
      </c>
      <c r="U2077" s="49">
        <f t="shared" si="265"/>
        <v>86.458333333333343</v>
      </c>
      <c r="V2077" s="49">
        <f t="shared" si="266"/>
        <v>1.0101994803367265</v>
      </c>
      <c r="W2077" s="49">
        <f t="shared" si="267"/>
        <v>1.0101994803367265</v>
      </c>
    </row>
    <row r="2078" spans="11:23">
      <c r="K2078" s="51">
        <v>207.6</v>
      </c>
      <c r="L2078" s="22">
        <f t="shared" si="261"/>
        <v>2.3833628336304908</v>
      </c>
      <c r="M2078" s="22">
        <f t="shared" si="268"/>
        <v>1.1448277417347441E-2</v>
      </c>
      <c r="Q2078" s="55">
        <f t="shared" si="262"/>
        <v>5.8552559694220289E-2</v>
      </c>
      <c r="R2078" s="49">
        <f t="shared" si="263"/>
        <v>3.1736101022606089</v>
      </c>
      <c r="S2078" s="52">
        <f>IF(K2078=0,C2106,(1/$C$59)*LN(1+$C$59/$C$58/(RodR+ABS(Calculations!K2078-RodR))))</f>
        <v>1.8449827737979672E-2</v>
      </c>
      <c r="T2078" s="53">
        <f t="shared" si="264"/>
        <v>1.8678632761651819E-2</v>
      </c>
      <c r="U2078" s="49">
        <f t="shared" si="265"/>
        <v>86.5</v>
      </c>
      <c r="V2078" s="49">
        <f t="shared" si="266"/>
        <v>1.0101994803367265</v>
      </c>
      <c r="W2078" s="49">
        <f t="shared" si="267"/>
        <v>1.0101994803367265</v>
      </c>
    </row>
    <row r="2079" spans="11:23">
      <c r="K2079" s="51">
        <v>207.7</v>
      </c>
      <c r="L2079" s="22">
        <f t="shared" si="261"/>
        <v>2.3822240232008927</v>
      </c>
      <c r="M2079" s="22">
        <f t="shared" si="268"/>
        <v>1.14373132118466E-2</v>
      </c>
      <c r="Q2079" s="55">
        <f t="shared" si="262"/>
        <v>5.8524582306674192E-2</v>
      </c>
      <c r="R2079" s="49">
        <f t="shared" si="263"/>
        <v>3.1736101022606089</v>
      </c>
      <c r="S2079" s="52">
        <f>IF(K2079=0,C2107,(1/$C$59)*LN(1+$C$59/$C$58/(RodR+ABS(Calculations!K2079-RodR))))</f>
        <v>1.8441012103215287E-2</v>
      </c>
      <c r="T2079" s="53">
        <f t="shared" si="264"/>
        <v>1.8669597278961222E-2</v>
      </c>
      <c r="U2079" s="49">
        <f t="shared" si="265"/>
        <v>86.541666666666671</v>
      </c>
      <c r="V2079" s="49">
        <f t="shared" si="266"/>
        <v>1.0101994803367265</v>
      </c>
      <c r="W2079" s="49">
        <f t="shared" si="267"/>
        <v>1.0101994803367265</v>
      </c>
    </row>
    <row r="2080" spans="11:23">
      <c r="K2080" s="51">
        <v>207.8</v>
      </c>
      <c r="L2080" s="22">
        <f t="shared" si="261"/>
        <v>2.3810863005576364</v>
      </c>
      <c r="M2080" s="22">
        <f t="shared" si="268"/>
        <v>1.1426364750124929E-2</v>
      </c>
      <c r="Q2080" s="55">
        <f t="shared" si="262"/>
        <v>5.8496631642996497E-2</v>
      </c>
      <c r="R2080" s="49">
        <f t="shared" si="263"/>
        <v>3.1736101022606089</v>
      </c>
      <c r="S2080" s="52">
        <f>IF(K2080=0,C2108,(1/$C$59)*LN(1+$C$59/$C$58/(RodR+ABS(Calculations!K2080-RodR))))</f>
        <v>1.8432204889103576E-2</v>
      </c>
      <c r="T2080" s="53">
        <f t="shared" si="264"/>
        <v>1.8660570533641757E-2</v>
      </c>
      <c r="U2080" s="49">
        <f t="shared" si="265"/>
        <v>86.583333333333343</v>
      </c>
      <c r="V2080" s="49">
        <f t="shared" si="266"/>
        <v>1.0101994803367265</v>
      </c>
      <c r="W2080" s="49">
        <f t="shared" si="267"/>
        <v>1.0101994803367265</v>
      </c>
    </row>
    <row r="2081" spans="11:23">
      <c r="K2081" s="51">
        <v>207.9</v>
      </c>
      <c r="L2081" s="22">
        <f t="shared" si="261"/>
        <v>2.3799496641429774</v>
      </c>
      <c r="M2081" s="22">
        <f t="shared" si="268"/>
        <v>1.1415432001879999E-2</v>
      </c>
      <c r="Q2081" s="55">
        <f t="shared" si="262"/>
        <v>5.8468707664917775E-2</v>
      </c>
      <c r="R2081" s="49">
        <f t="shared" si="263"/>
        <v>3.1736101022606089</v>
      </c>
      <c r="S2081" s="52">
        <f>IF(K2081=0,C2109,(1/$C$59)*LN(1+$C$59/$C$58/(RodR+ABS(Calculations!K2081-RodR))))</f>
        <v>1.8423406083585902E-2</v>
      </c>
      <c r="T2081" s="53">
        <f t="shared" si="264"/>
        <v>1.8651552513026179E-2</v>
      </c>
      <c r="U2081" s="49">
        <f t="shared" si="265"/>
        <v>86.625</v>
      </c>
      <c r="V2081" s="49">
        <f t="shared" si="266"/>
        <v>1.0101994803367265</v>
      </c>
      <c r="W2081" s="49">
        <f t="shared" si="267"/>
        <v>1.0101994803367265</v>
      </c>
    </row>
    <row r="2082" spans="11:23">
      <c r="K2082" s="51">
        <v>208</v>
      </c>
      <c r="L2082" s="22">
        <f t="shared" si="261"/>
        <v>2.3788141124019448</v>
      </c>
      <c r="M2082" s="22">
        <f t="shared" si="268"/>
        <v>1.1404514937214394E-2</v>
      </c>
      <c r="Q2082" s="55">
        <f t="shared" si="262"/>
        <v>5.8440810334236731E-2</v>
      </c>
      <c r="R2082" s="49">
        <f t="shared" si="263"/>
        <v>3.1736101022606089</v>
      </c>
      <c r="S2082" s="52">
        <f>IF(K2082=0,C2110,(1/$C$59)*LN(1+$C$59/$C$58/(RodR+ABS(Calculations!K2082-RodR))))</f>
        <v>1.8414615674625087E-2</v>
      </c>
      <c r="T2082" s="53">
        <f t="shared" si="264"/>
        <v>1.8642543204470962E-2</v>
      </c>
      <c r="U2082" s="49">
        <f t="shared" si="265"/>
        <v>86.666666666666671</v>
      </c>
      <c r="V2082" s="49">
        <f t="shared" si="266"/>
        <v>1.0101994803367265</v>
      </c>
      <c r="W2082" s="49">
        <f t="shared" si="267"/>
        <v>1.0101994803367265</v>
      </c>
    </row>
    <row r="2083" spans="11:23">
      <c r="K2083" s="51">
        <v>208.1</v>
      </c>
      <c r="L2083" s="22">
        <f t="shared" si="261"/>
        <v>2.3776796437826468</v>
      </c>
      <c r="M2083" s="22">
        <f t="shared" si="268"/>
        <v>1.1393613526026414E-2</v>
      </c>
      <c r="Q2083" s="55">
        <f t="shared" si="262"/>
        <v>5.8412939612827737E-2</v>
      </c>
      <c r="R2083" s="49">
        <f t="shared" si="263"/>
        <v>3.1736101022606089</v>
      </c>
      <c r="S2083" s="52">
        <f>IF(K2083=0,C2111,(1/$C$59)*LN(1+$C$59/$C$58/(RodR+ABS(Calculations!K2083-RodR))))</f>
        <v>1.8405833650207801E-2</v>
      </c>
      <c r="T2083" s="53">
        <f t="shared" si="264"/>
        <v>1.8633542595357606E-2</v>
      </c>
      <c r="U2083" s="49">
        <f t="shared" si="265"/>
        <v>86.708333333333329</v>
      </c>
      <c r="V2083" s="49">
        <f t="shared" si="266"/>
        <v>1.0101994803367265</v>
      </c>
      <c r="W2083" s="49">
        <f t="shared" si="267"/>
        <v>1.0101994803367265</v>
      </c>
    </row>
    <row r="2084" spans="11:23">
      <c r="K2084" s="51">
        <v>208.2</v>
      </c>
      <c r="L2084" s="22">
        <f t="shared" si="261"/>
        <v>2.3765462567361331</v>
      </c>
      <c r="M2084" s="22">
        <f t="shared" si="268"/>
        <v>1.138272773848481E-2</v>
      </c>
      <c r="Q2084" s="55">
        <f t="shared" si="262"/>
        <v>5.8385095462637412E-2</v>
      </c>
      <c r="R2084" s="49">
        <f t="shared" si="263"/>
        <v>3.1736101022606089</v>
      </c>
      <c r="S2084" s="52">
        <f>IF(K2084=0,C2112,(1/$C$59)*LN(1+$C$59/$C$58/(RodR+ABS(Calculations!K2084-RodR))))</f>
        <v>1.8397059998343481E-2</v>
      </c>
      <c r="T2084" s="53">
        <f t="shared" si="264"/>
        <v>1.8624550673091798E-2</v>
      </c>
      <c r="U2084" s="49">
        <f t="shared" si="265"/>
        <v>86.75</v>
      </c>
      <c r="V2084" s="49">
        <f t="shared" si="266"/>
        <v>1.0101994803367265</v>
      </c>
      <c r="W2084" s="49">
        <f t="shared" si="267"/>
        <v>1.0101994803367265</v>
      </c>
    </row>
    <row r="2085" spans="11:23">
      <c r="K2085" s="51">
        <v>208.3</v>
      </c>
      <c r="L2085" s="22">
        <f t="shared" si="261"/>
        <v>2.3754139497163655</v>
      </c>
      <c r="M2085" s="22">
        <f t="shared" si="268"/>
        <v>1.1371857544721031E-2</v>
      </c>
      <c r="Q2085" s="55">
        <f t="shared" si="262"/>
        <v>5.8357277845683918E-2</v>
      </c>
      <c r="R2085" s="49">
        <f t="shared" si="263"/>
        <v>3.1736101022606089</v>
      </c>
      <c r="S2085" s="52">
        <f>IF(K2085=0,C2113,(1/$C$59)*LN(1+$C$59/$C$58/(RodR+ABS(Calculations!K2085-RodR))))</f>
        <v>1.8388294707064101E-2</v>
      </c>
      <c r="T2085" s="53">
        <f t="shared" si="264"/>
        <v>1.8615567425103365E-2</v>
      </c>
      <c r="U2085" s="49">
        <f t="shared" si="265"/>
        <v>86.791666666666671</v>
      </c>
      <c r="V2085" s="49">
        <f t="shared" si="266"/>
        <v>1.0101994803367265</v>
      </c>
      <c r="W2085" s="49">
        <f t="shared" si="267"/>
        <v>1.0101994803367265</v>
      </c>
    </row>
    <row r="2086" spans="11:23">
      <c r="K2086" s="51">
        <v>208.4</v>
      </c>
      <c r="L2086" s="22">
        <f t="shared" si="261"/>
        <v>2.3742827211803155</v>
      </c>
      <c r="M2086" s="22">
        <f t="shared" si="268"/>
        <v>1.1361002914967777E-2</v>
      </c>
      <c r="Q2086" s="55">
        <f t="shared" si="262"/>
        <v>5.8329486724059361E-2</v>
      </c>
      <c r="R2086" s="49">
        <f t="shared" si="263"/>
        <v>3.1736101022606089</v>
      </c>
      <c r="S2086" s="52">
        <f>IF(K2086=0,C2114,(1/$C$59)*LN(1+$C$59/$C$58/(RodR+ABS(Calculations!K2086-RodR))))</f>
        <v>1.8379537764424941E-2</v>
      </c>
      <c r="T2086" s="53">
        <f t="shared" si="264"/>
        <v>1.8606592838846522E-2</v>
      </c>
      <c r="U2086" s="49">
        <f t="shared" si="265"/>
        <v>86.833333333333343</v>
      </c>
      <c r="V2086" s="49">
        <f t="shared" si="266"/>
        <v>1.0101994803367265</v>
      </c>
      <c r="W2086" s="49">
        <f t="shared" si="267"/>
        <v>1.0101994803367265</v>
      </c>
    </row>
    <row r="2087" spans="11:23">
      <c r="K2087" s="51">
        <v>208.5</v>
      </c>
      <c r="L2087" s="22">
        <f t="shared" si="261"/>
        <v>2.373152569587865</v>
      </c>
      <c r="M2087" s="22">
        <f t="shared" si="268"/>
        <v>1.1350163819488834E-2</v>
      </c>
      <c r="Q2087" s="55">
        <f t="shared" si="262"/>
        <v>5.8301722059927348E-2</v>
      </c>
      <c r="R2087" s="49">
        <f t="shared" si="263"/>
        <v>3.1736101022606089</v>
      </c>
      <c r="S2087" s="52">
        <f>IF(K2087=0,C2115,(1/$C$59)*LN(1+$C$59/$C$58/(RodR+ABS(Calculations!K2087-RodR))))</f>
        <v>1.8370789158503806E-2</v>
      </c>
      <c r="T2087" s="53">
        <f t="shared" si="264"/>
        <v>1.8597626901799405E-2</v>
      </c>
      <c r="U2087" s="49">
        <f t="shared" si="265"/>
        <v>86.875</v>
      </c>
      <c r="V2087" s="49">
        <f t="shared" si="266"/>
        <v>1.0101994803367265</v>
      </c>
      <c r="W2087" s="49">
        <f t="shared" si="267"/>
        <v>1.0101994803367265</v>
      </c>
    </row>
    <row r="2088" spans="11:23">
      <c r="K2088" s="51">
        <v>208.6</v>
      </c>
      <c r="L2088" s="22">
        <f t="shared" si="261"/>
        <v>2.3720234934017705</v>
      </c>
      <c r="M2088" s="22">
        <f t="shared" si="268"/>
        <v>1.1339340228720296E-2</v>
      </c>
      <c r="Q2088" s="55">
        <f t="shared" si="262"/>
        <v>5.827398381552211E-2</v>
      </c>
      <c r="R2088" s="49">
        <f t="shared" si="263"/>
        <v>3.1736101022606089</v>
      </c>
      <c r="S2088" s="52">
        <f>IF(K2088=0,C2116,(1/$C$59)*LN(1+$C$59/$C$58/(RodR+ABS(Calculations!K2088-RodR))))</f>
        <v>1.8362048877400755E-2</v>
      </c>
      <c r="T2088" s="53">
        <f t="shared" si="264"/>
        <v>1.8588669601464762E-2</v>
      </c>
      <c r="U2088" s="49">
        <f t="shared" si="265"/>
        <v>86.916666666666671</v>
      </c>
      <c r="V2088" s="49">
        <f t="shared" si="266"/>
        <v>1.0101994803367265</v>
      </c>
      <c r="W2088" s="49">
        <f t="shared" si="267"/>
        <v>1.0101994803367265</v>
      </c>
    </row>
    <row r="2089" spans="11:23">
      <c r="K2089" s="51">
        <v>208.7</v>
      </c>
      <c r="L2089" s="22">
        <f t="shared" si="261"/>
        <v>2.3708954910878024</v>
      </c>
      <c r="M2089" s="22">
        <f t="shared" si="268"/>
        <v>1.1328532113090262E-2</v>
      </c>
      <c r="Q2089" s="55">
        <f t="shared" si="262"/>
        <v>5.8246271953151893E-2</v>
      </c>
      <c r="R2089" s="49">
        <f t="shared" si="263"/>
        <v>3.1736101022606089</v>
      </c>
      <c r="S2089" s="52">
        <f>IF(K2089=0,C2117,(1/$C$59)*LN(1+$C$59/$C$58/(RodR+ABS(Calculations!K2089-RodR))))</f>
        <v>1.8353316909239172E-2</v>
      </c>
      <c r="T2089" s="53">
        <f t="shared" si="264"/>
        <v>1.8579720925369268E-2</v>
      </c>
      <c r="U2089" s="49">
        <f t="shared" si="265"/>
        <v>86.958333333333329</v>
      </c>
      <c r="V2089" s="49">
        <f t="shared" si="266"/>
        <v>1.0101994803367265</v>
      </c>
      <c r="W2089" s="49">
        <f t="shared" si="267"/>
        <v>1.0101994803367265</v>
      </c>
    </row>
    <row r="2090" spans="11:23">
      <c r="K2090" s="51">
        <v>208.8</v>
      </c>
      <c r="L2090" s="22">
        <f t="shared" si="261"/>
        <v>2.369768561114606</v>
      </c>
      <c r="M2090" s="22">
        <f t="shared" si="268"/>
        <v>1.1317739443030383E-2</v>
      </c>
      <c r="Q2090" s="55">
        <f t="shared" si="262"/>
        <v>5.8218586435195625E-2</v>
      </c>
      <c r="R2090" s="49">
        <f t="shared" si="263"/>
        <v>3.1736101022606089</v>
      </c>
      <c r="S2090" s="52">
        <f>IF(K2090=0,C2118,(1/$C$59)*LN(1+$C$59/$C$58/(RodR+ABS(Calculations!K2090-RodR))))</f>
        <v>1.8344593242164711E-2</v>
      </c>
      <c r="T2090" s="53">
        <f t="shared" si="264"/>
        <v>1.8570780861063299E-2</v>
      </c>
      <c r="U2090" s="49">
        <f t="shared" si="265"/>
        <v>87.000000000000014</v>
      </c>
      <c r="V2090" s="49">
        <f t="shared" si="266"/>
        <v>1.0101994803367265</v>
      </c>
      <c r="W2090" s="49">
        <f t="shared" si="267"/>
        <v>1.0101994803367265</v>
      </c>
    </row>
    <row r="2091" spans="11:23">
      <c r="K2091" s="51">
        <v>208.9</v>
      </c>
      <c r="L2091" s="22">
        <f t="shared" si="261"/>
        <v>2.3686427019537373</v>
      </c>
      <c r="M2091" s="22">
        <f t="shared" si="268"/>
        <v>1.13069621892401E-2</v>
      </c>
      <c r="Q2091" s="55">
        <f t="shared" si="262"/>
        <v>5.8190927224103697E-2</v>
      </c>
      <c r="R2091" s="49">
        <f t="shared" si="263"/>
        <v>3.1736101022606089</v>
      </c>
      <c r="S2091" s="52">
        <f>IF(K2091=0,C2119,(1/$C$59)*LN(1+$C$59/$C$58/(RodR+ABS(Calculations!K2091-RodR))))</f>
        <v>1.8335877864345543E-2</v>
      </c>
      <c r="T2091" s="53">
        <f t="shared" si="264"/>
        <v>1.8561849396121384E-2</v>
      </c>
      <c r="U2091" s="49">
        <f t="shared" si="265"/>
        <v>87.041666666666671</v>
      </c>
      <c r="V2091" s="49">
        <f t="shared" si="266"/>
        <v>1.0101994803367265</v>
      </c>
      <c r="W2091" s="49">
        <f t="shared" si="267"/>
        <v>1.0101994803367265</v>
      </c>
    </row>
    <row r="2092" spans="11:23">
      <c r="K2092" s="51">
        <v>209</v>
      </c>
      <c r="L2092" s="22">
        <f t="shared" si="261"/>
        <v>2.3675179120796632</v>
      </c>
      <c r="M2092" s="22">
        <f t="shared" si="268"/>
        <v>1.1296200322281624E-2</v>
      </c>
      <c r="Q2092" s="55">
        <f t="shared" si="262"/>
        <v>5.8163294282398026E-2</v>
      </c>
      <c r="R2092" s="49">
        <f t="shared" si="263"/>
        <v>3.1736101022606089</v>
      </c>
      <c r="S2092" s="52">
        <f>IF(K2092=0,C2120,(1/$C$59)*LN(1+$C$59/$C$58/(RodR+ABS(Calculations!K2092-RodR))))</f>
        <v>1.8327170763972379E-2</v>
      </c>
      <c r="T2092" s="53">
        <f t="shared" si="264"/>
        <v>1.8552926518141988E-2</v>
      </c>
      <c r="U2092" s="49">
        <f t="shared" si="265"/>
        <v>87.083333333333343</v>
      </c>
      <c r="V2092" s="49">
        <f t="shared" si="266"/>
        <v>1.0101994803367265</v>
      </c>
      <c r="W2092" s="49">
        <f t="shared" si="267"/>
        <v>1.0101994803367265</v>
      </c>
    </row>
    <row r="2093" spans="11:23">
      <c r="K2093" s="51">
        <v>209.1</v>
      </c>
      <c r="L2093" s="22">
        <f t="shared" si="261"/>
        <v>2.3663941899697267</v>
      </c>
      <c r="M2093" s="22">
        <f t="shared" si="268"/>
        <v>1.1285453812920121E-2</v>
      </c>
      <c r="Q2093" s="55">
        <f t="shared" si="262"/>
        <v>5.813568757267118E-2</v>
      </c>
      <c r="R2093" s="49">
        <f t="shared" si="263"/>
        <v>3.1736101022606089</v>
      </c>
      <c r="S2093" s="52">
        <f>IF(K2093=0,C2121,(1/$C$59)*LN(1+$C$59/$C$58/(RodR+ABS(Calculations!K2093-RodR))))</f>
        <v>1.8318471929258191E-2</v>
      </c>
      <c r="T2093" s="53">
        <f t="shared" si="264"/>
        <v>1.8544012214747267E-2</v>
      </c>
      <c r="U2093" s="49">
        <f t="shared" si="265"/>
        <v>87.125</v>
      </c>
      <c r="V2093" s="49">
        <f t="shared" si="266"/>
        <v>1.0101994803367265</v>
      </c>
      <c r="W2093" s="49">
        <f t="shared" si="267"/>
        <v>1.0101994803367265</v>
      </c>
    </row>
    <row r="2094" spans="11:23">
      <c r="K2094" s="51">
        <v>209.2</v>
      </c>
      <c r="L2094" s="22">
        <f t="shared" si="261"/>
        <v>2.3652715341042163</v>
      </c>
      <c r="M2094" s="22">
        <f t="shared" si="268"/>
        <v>1.1274722631916756E-2</v>
      </c>
      <c r="Q2094" s="55">
        <f t="shared" si="262"/>
        <v>5.8108107057588114E-2</v>
      </c>
      <c r="R2094" s="49">
        <f t="shared" si="263"/>
        <v>3.1736101022606089</v>
      </c>
      <c r="S2094" s="52">
        <f>IF(K2094=0,C2122,(1/$C$59)*LN(1+$C$59/$C$58/(RodR+ABS(Calculations!K2094-RodR))))</f>
        <v>1.8309781348438758E-2</v>
      </c>
      <c r="T2094" s="53">
        <f t="shared" si="264"/>
        <v>1.8535106473583085E-2</v>
      </c>
      <c r="U2094" s="49">
        <f t="shared" si="265"/>
        <v>87.166666666666671</v>
      </c>
      <c r="V2094" s="49">
        <f t="shared" si="266"/>
        <v>1.0101994803367265</v>
      </c>
      <c r="W2094" s="49">
        <f t="shared" si="267"/>
        <v>1.0101994803367265</v>
      </c>
    </row>
    <row r="2095" spans="11:23">
      <c r="K2095" s="51">
        <v>209.3</v>
      </c>
      <c r="L2095" s="22">
        <f t="shared" si="261"/>
        <v>2.3641499429661943</v>
      </c>
      <c r="M2095" s="22">
        <f t="shared" si="268"/>
        <v>1.1264006750171252E-2</v>
      </c>
      <c r="Q2095" s="55">
        <f t="shared" si="262"/>
        <v>5.8080552699881903E-2</v>
      </c>
      <c r="R2095" s="49">
        <f t="shared" si="263"/>
        <v>3.1736101022606089</v>
      </c>
      <c r="S2095" s="52">
        <f>IF(K2095=0,C2123,(1/$C$59)*LN(1+$C$59/$C$58/(RodR+ABS(Calculations!K2095-RodR))))</f>
        <v>1.8301099009771324E-2</v>
      </c>
      <c r="T2095" s="53">
        <f t="shared" si="264"/>
        <v>1.8526209282319458E-2</v>
      </c>
      <c r="U2095" s="49">
        <f t="shared" si="265"/>
        <v>87.208333333333343</v>
      </c>
      <c r="V2095" s="49">
        <f t="shared" si="266"/>
        <v>1.0101994803367265</v>
      </c>
      <c r="W2095" s="49">
        <f t="shared" si="267"/>
        <v>1.0101994803367265</v>
      </c>
    </row>
    <row r="2096" spans="11:23">
      <c r="K2096" s="51">
        <v>209.4</v>
      </c>
      <c r="L2096" s="22">
        <f t="shared" si="261"/>
        <v>2.3630294150417024</v>
      </c>
      <c r="M2096" s="22">
        <f t="shared" si="268"/>
        <v>1.1253306138613084E-2</v>
      </c>
      <c r="Q2096" s="55">
        <f t="shared" si="262"/>
        <v>5.8053024462358833E-2</v>
      </c>
      <c r="R2096" s="49">
        <f t="shared" si="263"/>
        <v>3.1736101022606089</v>
      </c>
      <c r="S2096" s="52">
        <f>IF(K2096=0,C2124,(1/$C$59)*LN(1+$C$59/$C$58/(RodR+ABS(Calculations!K2096-RodR))))</f>
        <v>1.8292424901536208E-2</v>
      </c>
      <c r="T2096" s="53">
        <f t="shared" si="264"/>
        <v>1.8517320628649647E-2</v>
      </c>
      <c r="U2096" s="49">
        <f t="shared" si="265"/>
        <v>87.25</v>
      </c>
      <c r="V2096" s="49">
        <f t="shared" si="266"/>
        <v>1.0101994803367265</v>
      </c>
      <c r="W2096" s="49">
        <f t="shared" si="267"/>
        <v>1.0101994803367265</v>
      </c>
    </row>
    <row r="2097" spans="11:23">
      <c r="K2097" s="51">
        <v>209.5</v>
      </c>
      <c r="L2097" s="22">
        <f t="shared" si="261"/>
        <v>2.3619099488196285</v>
      </c>
      <c r="M2097" s="22">
        <f t="shared" si="268"/>
        <v>1.1242620768236566E-2</v>
      </c>
      <c r="Q2097" s="55">
        <f t="shared" si="262"/>
        <v>5.8025522307895087E-2</v>
      </c>
      <c r="R2097" s="49">
        <f t="shared" si="263"/>
        <v>3.1736101022606089</v>
      </c>
      <c r="S2097" s="52">
        <f>IF(K2097=0,C2125,(1/$C$59)*LN(1+$C$59/$C$58/(RodR+ABS(Calculations!K2097-RodR))))</f>
        <v>1.8283759012035744E-2</v>
      </c>
      <c r="T2097" s="53">
        <f t="shared" si="264"/>
        <v>1.8508440500290844E-2</v>
      </c>
      <c r="U2097" s="49">
        <f t="shared" si="265"/>
        <v>87.291666666666671</v>
      </c>
      <c r="V2097" s="49">
        <f t="shared" si="266"/>
        <v>1.0101994803367265</v>
      </c>
      <c r="W2097" s="49">
        <f t="shared" si="267"/>
        <v>1.0101994803367265</v>
      </c>
    </row>
    <row r="2098" spans="11:23">
      <c r="K2098" s="51">
        <v>209.6</v>
      </c>
      <c r="L2098" s="22">
        <f t="shared" si="261"/>
        <v>2.3607915427916999</v>
      </c>
      <c r="M2098" s="22">
        <f t="shared" si="268"/>
        <v>1.1231950610070651E-2</v>
      </c>
      <c r="Q2098" s="55">
        <f t="shared" si="262"/>
        <v>5.7998046199436638E-2</v>
      </c>
      <c r="R2098" s="49">
        <f t="shared" si="263"/>
        <v>3.1736101022606089</v>
      </c>
      <c r="S2098" s="52">
        <f>IF(K2098=0,C2126,(1/$C$59)*LN(1+$C$59/$C$58/(RodR+ABS(Calculations!K2098-RodR))))</f>
        <v>1.8275101329594264E-2</v>
      </c>
      <c r="T2098" s="53">
        <f t="shared" si="264"/>
        <v>1.849956888498349E-2</v>
      </c>
      <c r="U2098" s="49">
        <f t="shared" si="265"/>
        <v>87.333333333333329</v>
      </c>
      <c r="V2098" s="49">
        <f t="shared" si="266"/>
        <v>1.0101994803367265</v>
      </c>
      <c r="W2098" s="49">
        <f t="shared" si="267"/>
        <v>1.0101994803367265</v>
      </c>
    </row>
    <row r="2099" spans="11:23">
      <c r="K2099" s="51">
        <v>209.7</v>
      </c>
      <c r="L2099" s="22">
        <f t="shared" si="261"/>
        <v>2.3596741954524898</v>
      </c>
      <c r="M2099" s="22">
        <f t="shared" si="268"/>
        <v>1.12212956353126E-2</v>
      </c>
      <c r="Q2099" s="55">
        <f t="shared" si="262"/>
        <v>5.7970596099999362E-2</v>
      </c>
      <c r="R2099" s="49">
        <f t="shared" si="263"/>
        <v>3.1736101022606089</v>
      </c>
      <c r="S2099" s="52">
        <f>IF(K2099=0,C2127,(1/$C$59)*LN(1+$C$59/$C$58/(RodR+ABS(Calculations!K2099-RodR))))</f>
        <v>1.826645184255812E-2</v>
      </c>
      <c r="T2099" s="53">
        <f t="shared" si="264"/>
        <v>1.84907057704915E-2</v>
      </c>
      <c r="U2099" s="49">
        <f t="shared" si="265"/>
        <v>87.375</v>
      </c>
      <c r="V2099" s="49">
        <f t="shared" si="266"/>
        <v>1.0101994803367265</v>
      </c>
      <c r="W2099" s="49">
        <f t="shared" si="267"/>
        <v>1.0101994803367265</v>
      </c>
    </row>
    <row r="2100" spans="11:23">
      <c r="K2100" s="51">
        <v>209.8</v>
      </c>
      <c r="L2100" s="22">
        <f t="shared" si="261"/>
        <v>2.3585579052994832</v>
      </c>
      <c r="M2100" s="22">
        <f t="shared" si="268"/>
        <v>1.1210655815122816E-2</v>
      </c>
      <c r="Q2100" s="55">
        <f t="shared" si="262"/>
        <v>5.7943171972670647E-2</v>
      </c>
      <c r="R2100" s="49">
        <f t="shared" si="263"/>
        <v>3.1736101022606089</v>
      </c>
      <c r="S2100" s="52">
        <f>IF(K2100=0,C2128,(1/$C$59)*LN(1+$C$59/$C$58/(RodR+ABS(Calculations!K2100-RodR))))</f>
        <v>1.8257810539296204E-2</v>
      </c>
      <c r="T2100" s="53">
        <f t="shared" si="264"/>
        <v>1.848185114460248E-2</v>
      </c>
      <c r="U2100" s="49">
        <f t="shared" si="265"/>
        <v>87.416666666666671</v>
      </c>
      <c r="V2100" s="49">
        <f t="shared" si="266"/>
        <v>1.0101994803367265</v>
      </c>
      <c r="W2100" s="49">
        <f t="shared" si="267"/>
        <v>1.0101994803367265</v>
      </c>
    </row>
    <row r="2101" spans="11:23">
      <c r="K2101" s="51">
        <v>209.9</v>
      </c>
      <c r="L2101" s="22">
        <f t="shared" si="261"/>
        <v>2.3574426708329401</v>
      </c>
      <c r="M2101" s="22">
        <f t="shared" si="268"/>
        <v>1.1200031120797149E-2</v>
      </c>
      <c r="Q2101" s="55">
        <f t="shared" si="262"/>
        <v>5.7915773780606104E-2</v>
      </c>
      <c r="R2101" s="49">
        <f t="shared" si="263"/>
        <v>3.1736101022606089</v>
      </c>
      <c r="S2101" s="52">
        <f>IF(K2101=0,C2129,(1/$C$59)*LN(1+$C$59/$C$58/(RodR+ABS(Calculations!K2101-RodR))))</f>
        <v>1.82491774081989E-2</v>
      </c>
      <c r="T2101" s="53">
        <f t="shared" si="264"/>
        <v>1.8473004995127079E-2</v>
      </c>
      <c r="U2101" s="49">
        <f t="shared" si="265"/>
        <v>87.458333333333343</v>
      </c>
      <c r="V2101" s="49">
        <f t="shared" si="266"/>
        <v>1.0101994803367265</v>
      </c>
      <c r="W2101" s="49">
        <f t="shared" si="267"/>
        <v>1.0101994803367265</v>
      </c>
    </row>
    <row r="2102" spans="11:23">
      <c r="K2102" s="51">
        <v>210</v>
      </c>
      <c r="L2102" s="22">
        <f t="shared" si="261"/>
        <v>2.3563284905559998</v>
      </c>
      <c r="M2102" s="22">
        <f t="shared" si="268"/>
        <v>1.1189421523663423E-2</v>
      </c>
      <c r="Q2102" s="55">
        <f t="shared" si="262"/>
        <v>5.7888401487032032E-2</v>
      </c>
      <c r="R2102" s="49">
        <f t="shared" si="263"/>
        <v>3.1736101022606089</v>
      </c>
      <c r="S2102" s="52">
        <f>IF(K2102=0,C2130,(1/$C$59)*LN(1+$C$59/$C$58/(RodR+ABS(Calculations!K2102-RodR))))</f>
        <v>1.8240552437678869E-2</v>
      </c>
      <c r="T2102" s="53">
        <f t="shared" si="264"/>
        <v>1.8464167309899852E-2</v>
      </c>
      <c r="U2102" s="49">
        <f t="shared" si="265"/>
        <v>87.5</v>
      </c>
      <c r="V2102" s="49">
        <f t="shared" si="266"/>
        <v>1.0101994803367265</v>
      </c>
      <c r="W2102" s="49">
        <f t="shared" si="267"/>
        <v>1.0101994803367265</v>
      </c>
    </row>
    <row r="2103" spans="11:23">
      <c r="K2103" s="51">
        <v>210.1</v>
      </c>
      <c r="L2103" s="22">
        <f t="shared" si="261"/>
        <v>2.3552153629745769</v>
      </c>
      <c r="M2103" s="22">
        <f t="shared" si="268"/>
        <v>1.1178826995149826E-2</v>
      </c>
      <c r="Q2103" s="55">
        <f t="shared" si="262"/>
        <v>5.786105505524293E-2</v>
      </c>
      <c r="R2103" s="49">
        <f t="shared" si="263"/>
        <v>3.1736101022606089</v>
      </c>
      <c r="S2103" s="52">
        <f>IF(K2103=0,C2131,(1/$C$59)*LN(1+$C$59/$C$58/(RodR+ABS(Calculations!K2103-RodR))))</f>
        <v>1.8231935616170258E-2</v>
      </c>
      <c r="T2103" s="53">
        <f t="shared" si="264"/>
        <v>1.8455338076778151E-2</v>
      </c>
      <c r="U2103" s="49">
        <f t="shared" si="265"/>
        <v>87.541666666666671</v>
      </c>
      <c r="V2103" s="49">
        <f t="shared" si="266"/>
        <v>1.0101994803367265</v>
      </c>
      <c r="W2103" s="49">
        <f t="shared" si="267"/>
        <v>1.0101994803367265</v>
      </c>
    </row>
    <row r="2104" spans="11:23">
      <c r="K2104" s="51">
        <v>210.2</v>
      </c>
      <c r="L2104" s="22">
        <f t="shared" si="261"/>
        <v>2.3541032865974656</v>
      </c>
      <c r="M2104" s="22">
        <f t="shared" si="268"/>
        <v>1.1168247506750717E-2</v>
      </c>
      <c r="Q2104" s="55">
        <f t="shared" si="262"/>
        <v>5.7833734448604047E-2</v>
      </c>
      <c r="R2104" s="49">
        <f t="shared" si="263"/>
        <v>3.1736101022606089</v>
      </c>
      <c r="S2104" s="52">
        <f>IF(K2104=0,C2132,(1/$C$59)*LN(1+$C$59/$C$58/(RodR+ABS(Calculations!K2104-RodR))))</f>
        <v>1.822332693212951E-2</v>
      </c>
      <c r="T2104" s="53">
        <f t="shared" si="264"/>
        <v>1.8446517283642817E-2</v>
      </c>
      <c r="U2104" s="49">
        <f t="shared" si="265"/>
        <v>87.583333333333329</v>
      </c>
      <c r="V2104" s="49">
        <f t="shared" si="266"/>
        <v>1.0101994803367265</v>
      </c>
      <c r="W2104" s="49">
        <f t="shared" si="267"/>
        <v>1.0101994803367265</v>
      </c>
    </row>
    <row r="2105" spans="11:23">
      <c r="K2105" s="51">
        <v>210.3</v>
      </c>
      <c r="L2105" s="22">
        <f t="shared" si="261"/>
        <v>2.3529922599362352</v>
      </c>
      <c r="M2105" s="22">
        <f t="shared" si="268"/>
        <v>1.115768302995912E-2</v>
      </c>
      <c r="Q2105" s="55">
        <f t="shared" si="262"/>
        <v>5.7806439630548809E-2</v>
      </c>
      <c r="R2105" s="49">
        <f t="shared" si="263"/>
        <v>3.1736101022606089</v>
      </c>
      <c r="S2105" s="52">
        <f>IF(K2105=0,C2133,(1/$C$59)*LN(1+$C$59/$C$58/(RodR+ABS(Calculations!K2105-RodR))))</f>
        <v>1.8214726374034554E-2</v>
      </c>
      <c r="T2105" s="53">
        <f t="shared" si="264"/>
        <v>1.8437704918397243E-2</v>
      </c>
      <c r="U2105" s="49">
        <f t="shared" si="265"/>
        <v>87.625000000000014</v>
      </c>
      <c r="V2105" s="49">
        <f t="shared" si="266"/>
        <v>1.0101994803367265</v>
      </c>
      <c r="W2105" s="49">
        <f t="shared" si="267"/>
        <v>1.0101994803367265</v>
      </c>
    </row>
    <row r="2106" spans="11:23">
      <c r="K2106" s="51">
        <v>210.4</v>
      </c>
      <c r="L2106" s="22">
        <f t="shared" si="261"/>
        <v>2.3518822815053007</v>
      </c>
      <c r="M2106" s="22">
        <f t="shared" si="268"/>
        <v>1.1147133536401732E-2</v>
      </c>
      <c r="Q2106" s="55">
        <f t="shared" si="262"/>
        <v>5.777917056458054E-2</v>
      </c>
      <c r="R2106" s="49">
        <f t="shared" si="263"/>
        <v>3.1736101022606089</v>
      </c>
      <c r="S2106" s="52">
        <f>IF(K2106=0,C2134,(1/$C$59)*LN(1+$C$59/$C$58/(RodR+ABS(Calculations!K2106-RodR))))</f>
        <v>1.8206133930385334E-2</v>
      </c>
      <c r="T2106" s="53">
        <f t="shared" si="264"/>
        <v>1.8428900968968761E-2</v>
      </c>
      <c r="U2106" s="49">
        <f t="shared" si="265"/>
        <v>87.666666666666671</v>
      </c>
      <c r="V2106" s="49">
        <f t="shared" si="266"/>
        <v>1.0101994803367265</v>
      </c>
      <c r="W2106" s="49">
        <f t="shared" si="267"/>
        <v>1.0101994803367265</v>
      </c>
    </row>
    <row r="2107" spans="11:23">
      <c r="K2107" s="51">
        <v>210.5</v>
      </c>
      <c r="L2107" s="22">
        <f t="shared" si="261"/>
        <v>2.3507733498218548</v>
      </c>
      <c r="M2107" s="22">
        <f t="shared" si="268"/>
        <v>1.1136598997773639E-2</v>
      </c>
      <c r="Q2107" s="55">
        <f t="shared" si="262"/>
        <v>5.7751927214270818E-2</v>
      </c>
      <c r="R2107" s="49">
        <f t="shared" si="263"/>
        <v>3.1736101022606089</v>
      </c>
      <c r="S2107" s="52">
        <f>IF(K2107=0,C2135,(1/$C$59)*LN(1+$C$59/$C$58/(RodR+ABS(Calculations!K2107-RodR))))</f>
        <v>1.8197549589703307E-2</v>
      </c>
      <c r="T2107" s="53">
        <f t="shared" si="264"/>
        <v>1.8420105423307256E-2</v>
      </c>
      <c r="U2107" s="49">
        <f t="shared" si="265"/>
        <v>87.708333333333343</v>
      </c>
      <c r="V2107" s="49">
        <f t="shared" si="266"/>
        <v>1.0101994803367265</v>
      </c>
      <c r="W2107" s="49">
        <f t="shared" si="267"/>
        <v>1.0101994803367265</v>
      </c>
    </row>
    <row r="2108" spans="11:23">
      <c r="K2108" s="51">
        <v>210.6</v>
      </c>
      <c r="L2108" s="22">
        <f t="shared" si="261"/>
        <v>2.3496654634058656</v>
      </c>
      <c r="M2108" s="22">
        <f t="shared" si="268"/>
        <v>1.112607938583432E-2</v>
      </c>
      <c r="Q2108" s="55">
        <f t="shared" si="262"/>
        <v>5.7724709543259388E-2</v>
      </c>
      <c r="R2108" s="49">
        <f t="shared" si="263"/>
        <v>3.1736101022606089</v>
      </c>
      <c r="S2108" s="52">
        <f>IF(K2108=0,C2136,(1/$C$59)*LN(1+$C$59/$C$58/(RodR+ABS(Calculations!K2108-RodR))))</f>
        <v>1.8188973340531413E-2</v>
      </c>
      <c r="T2108" s="53">
        <f t="shared" si="264"/>
        <v>1.8411318269385874E-2</v>
      </c>
      <c r="U2108" s="49">
        <f t="shared" si="265"/>
        <v>87.75</v>
      </c>
      <c r="V2108" s="49">
        <f t="shared" si="266"/>
        <v>1.0101994803367265</v>
      </c>
      <c r="W2108" s="49">
        <f t="shared" si="267"/>
        <v>1.0101994803367265</v>
      </c>
    </row>
    <row r="2109" spans="11:23">
      <c r="K2109" s="51">
        <v>210.7</v>
      </c>
      <c r="L2109" s="22">
        <f t="shared" si="261"/>
        <v>2.348558620780147</v>
      </c>
      <c r="M2109" s="22">
        <f t="shared" si="268"/>
        <v>1.1115574672342809E-2</v>
      </c>
      <c r="Q2109" s="55">
        <f t="shared" si="262"/>
        <v>5.7697517515255925E-2</v>
      </c>
      <c r="R2109" s="49">
        <f t="shared" si="263"/>
        <v>3.1736101022606089</v>
      </c>
      <c r="S2109" s="52">
        <f>IF(K2109=0,C2137,(1/$C$59)*LN(1+$C$59/$C$58/(RodR+ABS(Calculations!K2109-RodR))))</f>
        <v>1.818040517143462E-2</v>
      </c>
      <c r="T2109" s="53">
        <f t="shared" si="264"/>
        <v>1.8402539495200102E-2</v>
      </c>
      <c r="U2109" s="49">
        <f t="shared" si="265"/>
        <v>87.791666666666671</v>
      </c>
      <c r="V2109" s="49">
        <f t="shared" si="266"/>
        <v>1.0101994803367265</v>
      </c>
      <c r="W2109" s="49">
        <f t="shared" si="267"/>
        <v>1.0101994803367265</v>
      </c>
    </row>
    <row r="2110" spans="11:23">
      <c r="K2110" s="51">
        <v>210.8</v>
      </c>
      <c r="L2110" s="22">
        <f t="shared" si="261"/>
        <v>2.3474528204702576</v>
      </c>
      <c r="M2110" s="22">
        <f t="shared" si="268"/>
        <v>1.1105084829225564E-2</v>
      </c>
      <c r="Q2110" s="55">
        <f t="shared" si="262"/>
        <v>5.7670351094037529E-2</v>
      </c>
      <c r="R2110" s="49">
        <f t="shared" si="263"/>
        <v>3.1736101022606089</v>
      </c>
      <c r="S2110" s="52">
        <f>IF(K2110=0,C2138,(1/$C$59)*LN(1+$C$59/$C$58/(RodR+ABS(Calculations!K2110-RodR))))</f>
        <v>1.8171845070999143E-2</v>
      </c>
      <c r="T2110" s="53">
        <f t="shared" si="264"/>
        <v>1.839376908876934E-2</v>
      </c>
      <c r="U2110" s="49">
        <f t="shared" si="265"/>
        <v>87.833333333333343</v>
      </c>
      <c r="V2110" s="49">
        <f t="shared" si="266"/>
        <v>1.0101994803367265</v>
      </c>
      <c r="W2110" s="49">
        <f t="shared" si="267"/>
        <v>1.0101994803367265</v>
      </c>
    </row>
    <row r="2111" spans="11:23">
      <c r="K2111" s="51">
        <v>210.9</v>
      </c>
      <c r="L2111" s="22">
        <f t="shared" si="261"/>
        <v>2.3463480610045329</v>
      </c>
      <c r="M2111" s="22">
        <f t="shared" si="268"/>
        <v>1.1094609828407265E-2</v>
      </c>
      <c r="Q2111" s="55">
        <f t="shared" si="262"/>
        <v>5.7643210243449504E-2</v>
      </c>
      <c r="R2111" s="49">
        <f t="shared" si="263"/>
        <v>3.1736101022606089</v>
      </c>
      <c r="S2111" s="52">
        <f>IF(K2111=0,C2139,(1/$C$59)*LN(1+$C$59/$C$58/(RodR+ABS(Calculations!K2111-RodR))))</f>
        <v>1.8163293027832688E-2</v>
      </c>
      <c r="T2111" s="53">
        <f t="shared" si="264"/>
        <v>1.8385007038134671E-2</v>
      </c>
      <c r="U2111" s="49">
        <f t="shared" si="265"/>
        <v>87.875</v>
      </c>
      <c r="V2111" s="49">
        <f t="shared" si="266"/>
        <v>1.0101994803367265</v>
      </c>
      <c r="W2111" s="49">
        <f t="shared" si="267"/>
        <v>1.0101994803367265</v>
      </c>
    </row>
    <row r="2112" spans="11:23">
      <c r="K2112" s="51">
        <v>211</v>
      </c>
      <c r="L2112" s="22">
        <f t="shared" si="261"/>
        <v>2.3452443409140504</v>
      </c>
      <c r="M2112" s="22">
        <f t="shared" si="268"/>
        <v>1.108414964194937E-2</v>
      </c>
      <c r="Q2112" s="55">
        <f t="shared" si="262"/>
        <v>5.7616094927404549E-2</v>
      </c>
      <c r="R2112" s="49">
        <f t="shared" si="263"/>
        <v>3.1736101022606089</v>
      </c>
      <c r="S2112" s="52">
        <f>IF(K2112=0,C2140,(1/$C$59)*LN(1+$C$59/$C$58/(RodR+ABS(Calculations!K2112-RodR))))</f>
        <v>1.8154749030564202E-2</v>
      </c>
      <c r="T2112" s="53">
        <f t="shared" si="264"/>
        <v>1.8376253331360632E-2</v>
      </c>
      <c r="U2112" s="49">
        <f t="shared" si="265"/>
        <v>87.916666666666671</v>
      </c>
      <c r="V2112" s="49">
        <f t="shared" si="266"/>
        <v>1.0101994803367265</v>
      </c>
      <c r="W2112" s="49">
        <f t="shared" si="267"/>
        <v>1.0101994803367265</v>
      </c>
    </row>
    <row r="2113" spans="11:23">
      <c r="K2113" s="51">
        <v>211.1</v>
      </c>
      <c r="L2113" s="22">
        <f t="shared" si="261"/>
        <v>2.3441416587327355</v>
      </c>
      <c r="M2113" s="22">
        <f t="shared" si="268"/>
        <v>1.1073704241841398E-2</v>
      </c>
      <c r="Q2113" s="55">
        <f t="shared" si="262"/>
        <v>5.7589005109885308E-2</v>
      </c>
      <c r="R2113" s="49">
        <f t="shared" si="263"/>
        <v>3.1736101022606089</v>
      </c>
      <c r="S2113" s="52">
        <f>IF(K2113=0,C2141,(1/$C$59)*LN(1+$C$59/$C$58/(RodR+ABS(Calculations!K2113-RodR))))</f>
        <v>1.8146213067844665E-2</v>
      </c>
      <c r="T2113" s="53">
        <f t="shared" si="264"/>
        <v>1.8367507956535006E-2</v>
      </c>
      <c r="U2113" s="49">
        <f t="shared" si="265"/>
        <v>87.958333333333329</v>
      </c>
      <c r="V2113" s="49">
        <f t="shared" si="266"/>
        <v>1.0101994803367265</v>
      </c>
      <c r="W2113" s="49">
        <f t="shared" si="267"/>
        <v>1.0101994803367265</v>
      </c>
    </row>
    <row r="2114" spans="11:23">
      <c r="K2114" s="51">
        <v>211.2</v>
      </c>
      <c r="L2114" s="22">
        <f t="shared" ref="L2114:L2177" si="269">IF(K2114&lt;RodR,EPRValue,Q2114*$C$43)</f>
        <v>2.3430400129971547</v>
      </c>
      <c r="M2114" s="22">
        <f t="shared" si="268"/>
        <v>1.1063273600310897E-2</v>
      </c>
      <c r="Q2114" s="55">
        <f t="shared" si="262"/>
        <v>5.7561940754939311E-2</v>
      </c>
      <c r="R2114" s="49">
        <f t="shared" si="263"/>
        <v>3.1736101022606089</v>
      </c>
      <c r="S2114" s="52">
        <f>IF(K2114=0,C2142,(1/$C$59)*LN(1+$C$59/$C$58/(RodR+ABS(Calculations!K2114-RodR))))</f>
        <v>1.8137685128345508E-2</v>
      </c>
      <c r="T2114" s="53">
        <f t="shared" si="264"/>
        <v>1.8358770901766807E-2</v>
      </c>
      <c r="U2114" s="49">
        <f t="shared" si="265"/>
        <v>88</v>
      </c>
      <c r="V2114" s="49">
        <f t="shared" si="266"/>
        <v>1.0101994803367265</v>
      </c>
      <c r="W2114" s="49">
        <f t="shared" si="267"/>
        <v>1.0101994803367265</v>
      </c>
    </row>
    <row r="2115" spans="11:23">
      <c r="K2115" s="51">
        <v>211.3</v>
      </c>
      <c r="L2115" s="22">
        <f t="shared" si="269"/>
        <v>2.3419394022467208</v>
      </c>
      <c r="M2115" s="22">
        <f t="shared" si="268"/>
        <v>1.1052857689514362E-2</v>
      </c>
      <c r="Q2115" s="55">
        <f t="shared" si="262"/>
        <v>5.7534901826684012E-2</v>
      </c>
      <c r="R2115" s="49">
        <f t="shared" si="263"/>
        <v>3.1736101022606089</v>
      </c>
      <c r="S2115" s="52">
        <f>IF(K2115=0,C2143,(1/$C$59)*LN(1+$C$59/$C$58/(RodR+ABS(Calculations!K2115-RodR))))</f>
        <v>1.8129165200760189E-2</v>
      </c>
      <c r="T2115" s="53">
        <f t="shared" si="264"/>
        <v>1.8350042155188949E-2</v>
      </c>
      <c r="U2115" s="49">
        <f t="shared" si="265"/>
        <v>88.041666666666671</v>
      </c>
      <c r="V2115" s="49">
        <f t="shared" si="266"/>
        <v>1.0101994803367265</v>
      </c>
      <c r="W2115" s="49">
        <f t="shared" si="267"/>
        <v>1.0101994803367265</v>
      </c>
    </row>
    <row r="2116" spans="11:23">
      <c r="K2116" s="51">
        <v>211.4</v>
      </c>
      <c r="L2116" s="22">
        <f t="shared" si="269"/>
        <v>2.3408398250235578</v>
      </c>
      <c r="M2116" s="22">
        <f t="shared" si="268"/>
        <v>1.1042456481742846E-2</v>
      </c>
      <c r="Q2116" s="55">
        <f t="shared" ref="Q2116:Q2179" si="270">R2116*IF($C$56&lt;$C$55,S2116,T2116)</f>
        <v>5.7507888289303477E-2</v>
      </c>
      <c r="R2116" s="49">
        <f t="shared" ref="R2116:R2179" si="271">$C$70/$C$61*W2116</f>
        <v>3.1736101022606089</v>
      </c>
      <c r="S2116" s="52">
        <f>IF(K2116=0,C2144,(1/$C$59)*LN(1+$C$59/$C$58/(RodR+ABS(Calculations!K2116-RodR))))</f>
        <v>1.8120653273803158E-2</v>
      </c>
      <c r="T2116" s="53">
        <f t="shared" ref="T2116:T2179" si="272">IF((ABS(K2116))&lt;$C$55-$C$56,($C$53/2/PI()/$C$56*LN(($C$55-$C$56)*(ABS(K2116)+$C$56)/(ABS(K2116))/$C$55)+$C$60*LN($C$55*$C$54/($C$55-$C$56)/$C$53)),$C$60*LN((((ABS(K2116))+$C$56-$C$55)*$C$53+$C$55*$C$54)/($C$53*(ABS(K2116)))))</f>
        <v>1.834132170495625E-2</v>
      </c>
      <c r="U2116" s="49">
        <f t="shared" ref="U2116:U2179" si="273">K2116/$C$56</f>
        <v>88.083333333333343</v>
      </c>
      <c r="V2116" s="49">
        <f t="shared" ref="V2116:V2179" si="274">IF(K2116="","",1/(1.0212-0.0178*LOG10($C$53+0.01)))</f>
        <v>1.0101994803367265</v>
      </c>
      <c r="W2116" s="49">
        <f t="shared" ref="W2116:W2179" si="275">MAX(1/(-(0.21682*LOG10(3.7*U2116)-0.293)*(EXP(-3.7*U2116)-1)+1),1)*MAX(1/(-(0.1921*LOG10(U2116+0.2)+0.072)*(EXP(-150*U2116)-1)+1),1)*V2116</f>
        <v>1.0101994803367265</v>
      </c>
    </row>
    <row r="2117" spans="11:23">
      <c r="K2117" s="51">
        <v>211.5</v>
      </c>
      <c r="L2117" s="22">
        <f t="shared" si="269"/>
        <v>2.3397412798725328</v>
      </c>
      <c r="M2117" s="22">
        <f t="shared" si="268"/>
        <v>1.1032069949322043E-2</v>
      </c>
      <c r="Q2117" s="55">
        <f t="shared" si="270"/>
        <v>5.7480900107049163E-2</v>
      </c>
      <c r="R2117" s="49">
        <f t="shared" si="271"/>
        <v>3.1736101022606089</v>
      </c>
      <c r="S2117" s="52">
        <f>IF(K2117=0,C2145,(1/$C$59)*LN(1+$C$59/$C$58/(RodR+ABS(Calculations!K2117-RodR))))</f>
        <v>1.8112149336210102E-2</v>
      </c>
      <c r="T2117" s="53">
        <f t="shared" si="272"/>
        <v>1.8332609539246095E-2</v>
      </c>
      <c r="U2117" s="49">
        <f t="shared" si="273"/>
        <v>88.125</v>
      </c>
      <c r="V2117" s="49">
        <f t="shared" si="274"/>
        <v>1.0101994803367265</v>
      </c>
      <c r="W2117" s="49">
        <f t="shared" si="275"/>
        <v>1.0101994803367265</v>
      </c>
    </row>
    <row r="2118" spans="11:23">
      <c r="K2118" s="51">
        <v>211.6</v>
      </c>
      <c r="L2118" s="22">
        <f t="shared" si="269"/>
        <v>2.3386437653411902</v>
      </c>
      <c r="M2118" s="22">
        <f t="shared" si="268"/>
        <v>1.1021698064675345E-2</v>
      </c>
      <c r="Q2118" s="55">
        <f t="shared" si="270"/>
        <v>5.7453937244238286E-2</v>
      </c>
      <c r="R2118" s="49">
        <f t="shared" si="271"/>
        <v>3.1736101022606089</v>
      </c>
      <c r="S2118" s="52">
        <f>IF(K2118=0,C2146,(1/$C$59)*LN(1+$C$59/$C$58/(RodR+ABS(Calculations!K2118-RodR))))</f>
        <v>1.8103653376737427E-2</v>
      </c>
      <c r="T2118" s="53">
        <f t="shared" si="272"/>
        <v>1.8323905646258656E-2</v>
      </c>
      <c r="U2118" s="49">
        <f t="shared" si="273"/>
        <v>88.166666666666671</v>
      </c>
      <c r="V2118" s="49">
        <f t="shared" si="274"/>
        <v>1.0101994803367265</v>
      </c>
      <c r="W2118" s="49">
        <f t="shared" si="275"/>
        <v>1.0101994803367265</v>
      </c>
    </row>
    <row r="2119" spans="11:23">
      <c r="K2119" s="51">
        <v>211.7</v>
      </c>
      <c r="L2119" s="22">
        <f t="shared" si="269"/>
        <v>2.3375472799798875</v>
      </c>
      <c r="M2119" s="22">
        <f t="shared" si="268"/>
        <v>1.101134080025945E-2</v>
      </c>
      <c r="Q2119" s="55">
        <f t="shared" si="270"/>
        <v>5.7426999665257196E-2</v>
      </c>
      <c r="R2119" s="49">
        <f t="shared" si="271"/>
        <v>3.1736101022606089</v>
      </c>
      <c r="S2119" s="52">
        <f>IF(K2119=0,C2147,(1/$C$59)*LN(1+$C$59/$C$58/(RodR+ABS(Calculations!K2119-RodR))))</f>
        <v>1.8095165384163323E-2</v>
      </c>
      <c r="T2119" s="53">
        <f t="shared" si="272"/>
        <v>1.8315210014215995E-2</v>
      </c>
      <c r="U2119" s="49">
        <f t="shared" si="273"/>
        <v>88.208333333333329</v>
      </c>
      <c r="V2119" s="49">
        <f t="shared" si="274"/>
        <v>1.0101994803367265</v>
      </c>
      <c r="W2119" s="49">
        <f t="shared" si="275"/>
        <v>1.0101994803367265</v>
      </c>
    </row>
    <row r="2120" spans="11:23">
      <c r="K2120" s="51">
        <v>211.8</v>
      </c>
      <c r="L2120" s="22">
        <f t="shared" si="269"/>
        <v>2.3364518223416235</v>
      </c>
      <c r="M2120" s="22">
        <f t="shared" si="268"/>
        <v>1.1000998128634087E-2</v>
      </c>
      <c r="Q2120" s="55">
        <f t="shared" si="270"/>
        <v>5.7400087334557121E-2</v>
      </c>
      <c r="R2120" s="49">
        <f t="shared" si="271"/>
        <v>3.1736101022606089</v>
      </c>
      <c r="S2120" s="52">
        <f>IF(K2120=0,C2148,(1/$C$59)*LN(1+$C$59/$C$58/(RodR+ABS(Calculations!K2120-RodR))))</f>
        <v>1.8086685347286423E-2</v>
      </c>
      <c r="T2120" s="53">
        <f t="shared" si="272"/>
        <v>1.8306522631362968E-2</v>
      </c>
      <c r="U2120" s="49">
        <f t="shared" si="273"/>
        <v>88.250000000000014</v>
      </c>
      <c r="V2120" s="49">
        <f t="shared" si="274"/>
        <v>1.0101994803367265</v>
      </c>
      <c r="W2120" s="49">
        <f t="shared" si="275"/>
        <v>1.0101994803367265</v>
      </c>
    </row>
    <row r="2121" spans="11:23">
      <c r="K2121" s="51">
        <v>211.9</v>
      </c>
      <c r="L2121" s="22">
        <f t="shared" si="269"/>
        <v>2.3353573909821796</v>
      </c>
      <c r="M2121" s="22">
        <f t="shared" si="268"/>
        <v>1.0990670022353211E-2</v>
      </c>
      <c r="Q2121" s="55">
        <f t="shared" si="270"/>
        <v>5.7373200216657635E-2</v>
      </c>
      <c r="R2121" s="49">
        <f t="shared" si="271"/>
        <v>3.1736101022606089</v>
      </c>
      <c r="S2121" s="52">
        <f>IF(K2121=0,C2149,(1/$C$59)*LN(1+$C$59/$C$58/(RodR+ABS(Calculations!K2121-RodR))))</f>
        <v>1.8078213254926895E-2</v>
      </c>
      <c r="T2121" s="53">
        <f t="shared" si="272"/>
        <v>1.8297843485966546E-2</v>
      </c>
      <c r="U2121" s="49">
        <f t="shared" si="273"/>
        <v>88.291666666666671</v>
      </c>
      <c r="V2121" s="49">
        <f t="shared" si="274"/>
        <v>1.0101994803367265</v>
      </c>
      <c r="W2121" s="49">
        <f t="shared" si="275"/>
        <v>1.0101994803367265</v>
      </c>
    </row>
    <row r="2122" spans="11:23">
      <c r="K2122" s="51">
        <v>212</v>
      </c>
      <c r="L2122" s="22">
        <f t="shared" si="269"/>
        <v>2.334263984459942</v>
      </c>
      <c r="M2122" s="22">
        <f t="shared" si="268"/>
        <v>1.0980356454108442E-2</v>
      </c>
      <c r="Q2122" s="55">
        <f t="shared" si="270"/>
        <v>5.7346338276142328E-2</v>
      </c>
      <c r="R2122" s="49">
        <f t="shared" si="271"/>
        <v>3.1736101022606089</v>
      </c>
      <c r="S2122" s="52">
        <f>IF(K2122=0,C2150,(1/$C$59)*LN(1+$C$59/$C$58/(RodR+ABS(Calculations!K2122-RodR))))</f>
        <v>1.8069749095925076E-2</v>
      </c>
      <c r="T2122" s="53">
        <f t="shared" si="272"/>
        <v>1.828917256631581E-2</v>
      </c>
      <c r="U2122" s="49">
        <f t="shared" si="273"/>
        <v>88.333333333333343</v>
      </c>
      <c r="V2122" s="49">
        <f t="shared" si="274"/>
        <v>1.0101994803367265</v>
      </c>
      <c r="W2122" s="49">
        <f t="shared" si="275"/>
        <v>1.0101994803367265</v>
      </c>
    </row>
    <row r="2123" spans="11:23">
      <c r="K2123" s="51">
        <v>212.1</v>
      </c>
      <c r="L2123" s="22">
        <f t="shared" si="269"/>
        <v>2.3331716013360788</v>
      </c>
      <c r="M2123" s="22">
        <f t="shared" si="268"/>
        <v>1.0970057396656685E-2</v>
      </c>
      <c r="Q2123" s="55">
        <f t="shared" si="270"/>
        <v>5.7319501477663126E-2</v>
      </c>
      <c r="R2123" s="49">
        <f t="shared" si="271"/>
        <v>3.1736101022606089</v>
      </c>
      <c r="S2123" s="52">
        <f>IF(K2123=0,C2151,(1/$C$59)*LN(1+$C$59/$C$58/(RodR+ABS(Calculations!K2123-RodR))))</f>
        <v>1.8061292859142843E-2</v>
      </c>
      <c r="T2123" s="53">
        <f t="shared" si="272"/>
        <v>1.8280509860722636E-2</v>
      </c>
      <c r="U2123" s="49">
        <f t="shared" si="273"/>
        <v>88.375</v>
      </c>
      <c r="V2123" s="49">
        <f t="shared" si="274"/>
        <v>1.0101994803367265</v>
      </c>
      <c r="W2123" s="49">
        <f t="shared" si="275"/>
        <v>1.0101994803367265</v>
      </c>
    </row>
    <row r="2124" spans="11:23">
      <c r="K2124" s="51">
        <v>212.2</v>
      </c>
      <c r="L2124" s="22">
        <f t="shared" si="269"/>
        <v>2.3320802401744354</v>
      </c>
      <c r="M2124" s="22">
        <f t="shared" si="268"/>
        <v>1.0959772822719316E-2</v>
      </c>
      <c r="Q2124" s="55">
        <f t="shared" si="270"/>
        <v>5.7292689785937732E-2</v>
      </c>
      <c r="R2124" s="49">
        <f t="shared" si="271"/>
        <v>3.1736101022606089</v>
      </c>
      <c r="S2124" s="52">
        <f>IF(K2124=0,C2152,(1/$C$59)*LN(1+$C$59/$C$58/(RodR+ABS(Calculations!K2124-RodR))))</f>
        <v>1.8052844533462793E-2</v>
      </c>
      <c r="T2124" s="53">
        <f t="shared" si="272"/>
        <v>1.8271855357520114E-2</v>
      </c>
      <c r="U2124" s="49">
        <f t="shared" si="273"/>
        <v>88.416666666666671</v>
      </c>
      <c r="V2124" s="49">
        <f t="shared" si="274"/>
        <v>1.0101994803367265</v>
      </c>
      <c r="W2124" s="49">
        <f t="shared" si="275"/>
        <v>1.0101994803367265</v>
      </c>
    </row>
    <row r="2125" spans="11:23">
      <c r="K2125" s="51">
        <v>212.3</v>
      </c>
      <c r="L2125" s="22">
        <f t="shared" si="269"/>
        <v>2.3309898995415348</v>
      </c>
      <c r="M2125" s="22">
        <f t="shared" ref="M2125:M2188" si="276">L2115-L2125</f>
        <v>1.0949502705186021E-2</v>
      </c>
      <c r="Q2125" s="55">
        <f t="shared" si="270"/>
        <v>5.7265903165749608E-2</v>
      </c>
      <c r="R2125" s="49">
        <f t="shared" si="271"/>
        <v>3.1736101022606089</v>
      </c>
      <c r="S2125" s="52">
        <f>IF(K2125=0,C2153,(1/$C$59)*LN(1+$C$59/$C$58/(RodR+ABS(Calculations!K2125-RodR))))</f>
        <v>1.8044404107788247E-2</v>
      </c>
      <c r="T2125" s="53">
        <f t="shared" si="272"/>
        <v>1.82632090450639E-2</v>
      </c>
      <c r="U2125" s="49">
        <f t="shared" si="273"/>
        <v>88.458333333333343</v>
      </c>
      <c r="V2125" s="49">
        <f t="shared" si="274"/>
        <v>1.0101994803367265</v>
      </c>
      <c r="W2125" s="49">
        <f t="shared" si="275"/>
        <v>1.0101994803367265</v>
      </c>
    </row>
    <row r="2126" spans="11:23">
      <c r="K2126" s="51">
        <v>212.4</v>
      </c>
      <c r="L2126" s="22">
        <f t="shared" si="269"/>
        <v>2.329900578006578</v>
      </c>
      <c r="M2126" s="22">
        <f t="shared" si="276"/>
        <v>1.0939247016979792E-2</v>
      </c>
      <c r="Q2126" s="55">
        <f t="shared" si="270"/>
        <v>5.7239141581948032E-2</v>
      </c>
      <c r="R2126" s="49">
        <f t="shared" si="271"/>
        <v>3.1736101022606089</v>
      </c>
      <c r="S2126" s="52">
        <f>IF(K2126=0,C2154,(1/$C$59)*LN(1+$C$59/$C$58/(RodR+ABS(Calculations!K2126-RodR))))</f>
        <v>1.8035971571043259E-2</v>
      </c>
      <c r="T2126" s="53">
        <f t="shared" si="272"/>
        <v>1.8254570911731528E-2</v>
      </c>
      <c r="U2126" s="49">
        <f t="shared" si="273"/>
        <v>88.5</v>
      </c>
      <c r="V2126" s="49">
        <f t="shared" si="274"/>
        <v>1.0101994803367265</v>
      </c>
      <c r="W2126" s="49">
        <f t="shared" si="275"/>
        <v>1.0101994803367265</v>
      </c>
    </row>
    <row r="2127" spans="11:23">
      <c r="K2127" s="51">
        <v>212.5</v>
      </c>
      <c r="L2127" s="22">
        <f t="shared" si="269"/>
        <v>2.3288122741414434</v>
      </c>
      <c r="M2127" s="22">
        <f t="shared" si="276"/>
        <v>1.0929005731089347E-2</v>
      </c>
      <c r="Q2127" s="55">
        <f t="shared" si="270"/>
        <v>5.7212404999448054E-2</v>
      </c>
      <c r="R2127" s="49">
        <f t="shared" si="271"/>
        <v>3.1736101022606089</v>
      </c>
      <c r="S2127" s="52">
        <f>IF(K2127=0,C2155,(1/$C$59)*LN(1+$C$59/$C$58/(RodR+ABS(Calculations!K2127-RodR))))</f>
        <v>1.8027546912172614E-2</v>
      </c>
      <c r="T2127" s="53">
        <f t="shared" si="272"/>
        <v>1.8245940945923106E-2</v>
      </c>
      <c r="U2127" s="49">
        <f t="shared" si="273"/>
        <v>88.541666666666671</v>
      </c>
      <c r="V2127" s="49">
        <f t="shared" si="274"/>
        <v>1.0101994803367265</v>
      </c>
      <c r="W2127" s="49">
        <f t="shared" si="275"/>
        <v>1.0101994803367265</v>
      </c>
    </row>
    <row r="2128" spans="11:23">
      <c r="K2128" s="51">
        <v>212.6</v>
      </c>
      <c r="L2128" s="22">
        <f t="shared" si="269"/>
        <v>2.3277249865206526</v>
      </c>
      <c r="M2128" s="22">
        <f t="shared" si="276"/>
        <v>1.09187788205376E-2</v>
      </c>
      <c r="Q2128" s="55">
        <f t="shared" si="270"/>
        <v>5.7185693383229659E-2</v>
      </c>
      <c r="R2128" s="49">
        <f t="shared" si="271"/>
        <v>3.1736101022606089</v>
      </c>
      <c r="S2128" s="52">
        <f>IF(K2128=0,C2156,(1/$C$59)*LN(1+$C$59/$C$58/(RodR+ABS(Calculations!K2128-RodR))))</f>
        <v>1.8019130120141554E-2</v>
      </c>
      <c r="T2128" s="53">
        <f t="shared" si="272"/>
        <v>1.8237319136059721E-2</v>
      </c>
      <c r="U2128" s="49">
        <f t="shared" si="273"/>
        <v>88.583333333333329</v>
      </c>
      <c r="V2128" s="49">
        <f t="shared" si="274"/>
        <v>1.0101994803367265</v>
      </c>
      <c r="W2128" s="49">
        <f t="shared" si="275"/>
        <v>1.0101994803367265</v>
      </c>
    </row>
    <row r="2129" spans="11:23">
      <c r="K2129" s="51">
        <v>212.7</v>
      </c>
      <c r="L2129" s="22">
        <f t="shared" si="269"/>
        <v>2.3266387137214419</v>
      </c>
      <c r="M2129" s="22">
        <f t="shared" si="276"/>
        <v>1.0908566258445607E-2</v>
      </c>
      <c r="Q2129" s="55">
        <f t="shared" si="270"/>
        <v>5.715900669833951E-2</v>
      </c>
      <c r="R2129" s="49">
        <f t="shared" si="271"/>
        <v>3.1736101022606089</v>
      </c>
      <c r="S2129" s="52">
        <f>IF(K2129=0,C2157,(1/$C$59)*LN(1+$C$59/$C$58/(RodR+ABS(Calculations!K2129-RodR))))</f>
        <v>1.8010721183936335E-2</v>
      </c>
      <c r="T2129" s="53">
        <f t="shared" si="272"/>
        <v>1.8228705470585031E-2</v>
      </c>
      <c r="U2129" s="49">
        <f t="shared" si="273"/>
        <v>88.625</v>
      </c>
      <c r="V2129" s="49">
        <f t="shared" si="274"/>
        <v>1.0101994803367265</v>
      </c>
      <c r="W2129" s="49">
        <f t="shared" si="275"/>
        <v>1.0101994803367265</v>
      </c>
    </row>
    <row r="2130" spans="11:23">
      <c r="K2130" s="51">
        <v>212.8</v>
      </c>
      <c r="L2130" s="22">
        <f t="shared" si="269"/>
        <v>2.3255534543236225</v>
      </c>
      <c r="M2130" s="22">
        <f t="shared" si="276"/>
        <v>1.0898368018001037E-2</v>
      </c>
      <c r="Q2130" s="55">
        <f t="shared" si="270"/>
        <v>5.7132344909887535E-2</v>
      </c>
      <c r="R2130" s="49">
        <f t="shared" si="271"/>
        <v>3.1736101022606089</v>
      </c>
      <c r="S2130" s="52">
        <f>IF(K2130=0,C2158,(1/$C$59)*LN(1+$C$59/$C$58/(RodR+ABS(Calculations!K2130-RodR))))</f>
        <v>1.8002320092563143E-2</v>
      </c>
      <c r="T2130" s="53">
        <f t="shared" si="272"/>
        <v>1.8220099937964345E-2</v>
      </c>
      <c r="U2130" s="49">
        <f t="shared" si="273"/>
        <v>88.666666666666671</v>
      </c>
      <c r="V2130" s="49">
        <f t="shared" si="274"/>
        <v>1.0101994803367265</v>
      </c>
      <c r="W2130" s="49">
        <f t="shared" si="275"/>
        <v>1.0101994803367265</v>
      </c>
    </row>
    <row r="2131" spans="11:23">
      <c r="K2131" s="51">
        <v>212.9</v>
      </c>
      <c r="L2131" s="22">
        <f t="shared" si="269"/>
        <v>2.3244692069097512</v>
      </c>
      <c r="M2131" s="22">
        <f t="shared" si="276"/>
        <v>1.088818407242842E-2</v>
      </c>
      <c r="Q2131" s="55">
        <f t="shared" si="270"/>
        <v>5.7105707983051146E-2</v>
      </c>
      <c r="R2131" s="49">
        <f t="shared" si="271"/>
        <v>3.1736101022606089</v>
      </c>
      <c r="S2131" s="52">
        <f>IF(K2131=0,C2159,(1/$C$59)*LN(1+$C$59/$C$58/(RodR+ABS(Calculations!K2131-RodR))))</f>
        <v>1.7993926835049433E-2</v>
      </c>
      <c r="T2131" s="53">
        <f t="shared" si="272"/>
        <v>1.8211502526684638E-2</v>
      </c>
      <c r="U2131" s="49">
        <f t="shared" si="273"/>
        <v>88.708333333333343</v>
      </c>
      <c r="V2131" s="49">
        <f t="shared" si="274"/>
        <v>1.0101994803367265</v>
      </c>
      <c r="W2131" s="49">
        <f t="shared" si="275"/>
        <v>1.0101994803367265</v>
      </c>
    </row>
    <row r="2132" spans="11:23">
      <c r="K2132" s="51">
        <v>213</v>
      </c>
      <c r="L2132" s="22">
        <f t="shared" si="269"/>
        <v>2.3233859700649639</v>
      </c>
      <c r="M2132" s="22">
        <f t="shared" si="276"/>
        <v>1.0878014394978042E-2</v>
      </c>
      <c r="Q2132" s="55">
        <f t="shared" si="270"/>
        <v>5.7079095883071057E-2</v>
      </c>
      <c r="R2132" s="49">
        <f t="shared" si="271"/>
        <v>3.1736101022606089</v>
      </c>
      <c r="S2132" s="52">
        <f>IF(K2132=0,C2160,(1/$C$59)*LN(1+$C$59/$C$58/(RodR+ABS(Calculations!K2132-RodR))))</f>
        <v>1.79855414004426E-2</v>
      </c>
      <c r="T2132" s="53">
        <f t="shared" si="272"/>
        <v>1.8202913225254552E-2</v>
      </c>
      <c r="U2132" s="49">
        <f t="shared" si="273"/>
        <v>88.75</v>
      </c>
      <c r="V2132" s="49">
        <f t="shared" si="274"/>
        <v>1.0101994803367265</v>
      </c>
      <c r="W2132" s="49">
        <f t="shared" si="275"/>
        <v>1.0101994803367265</v>
      </c>
    </row>
    <row r="2133" spans="11:23">
      <c r="K2133" s="51">
        <v>213.1</v>
      </c>
      <c r="L2133" s="22">
        <f t="shared" si="269"/>
        <v>2.3223037423770387</v>
      </c>
      <c r="M2133" s="22">
        <f t="shared" si="276"/>
        <v>1.0867858959040078E-2</v>
      </c>
      <c r="Q2133" s="55">
        <f t="shared" si="270"/>
        <v>5.7052508575252951E-2</v>
      </c>
      <c r="R2133" s="49">
        <f t="shared" si="271"/>
        <v>3.1736101022606089</v>
      </c>
      <c r="S2133" s="52">
        <f>IF(K2133=0,C2161,(1/$C$59)*LN(1+$C$59/$C$58/(RodR+ABS(Calculations!K2133-RodR))))</f>
        <v>1.7977163777810518E-2</v>
      </c>
      <c r="T2133" s="53">
        <f t="shared" si="272"/>
        <v>1.8194332022204829E-2</v>
      </c>
      <c r="U2133" s="49">
        <f t="shared" si="273"/>
        <v>88.791666666666671</v>
      </c>
      <c r="V2133" s="49">
        <f t="shared" si="274"/>
        <v>1.0101994803367265</v>
      </c>
      <c r="W2133" s="49">
        <f t="shared" si="275"/>
        <v>1.0101994803367265</v>
      </c>
    </row>
    <row r="2134" spans="11:23">
      <c r="K2134" s="51">
        <v>213.2</v>
      </c>
      <c r="L2134" s="22">
        <f t="shared" si="269"/>
        <v>2.3212225224364014</v>
      </c>
      <c r="M2134" s="22">
        <f t="shared" si="276"/>
        <v>1.0857717738034012E-2</v>
      </c>
      <c r="Q2134" s="55">
        <f t="shared" si="270"/>
        <v>5.7025946024967515E-2</v>
      </c>
      <c r="R2134" s="49">
        <f t="shared" si="271"/>
        <v>3.1736101022606089</v>
      </c>
      <c r="S2134" s="52">
        <f>IF(K2134=0,C2162,(1/$C$59)*LN(1+$C$59/$C$58/(RodR+ABS(Calculations!K2134-RodR))))</f>
        <v>1.7968793956241538E-2</v>
      </c>
      <c r="T2134" s="53">
        <f t="shared" si="272"/>
        <v>1.8185758906087205E-2</v>
      </c>
      <c r="U2134" s="49">
        <f t="shared" si="273"/>
        <v>88.833333333333329</v>
      </c>
      <c r="V2134" s="49">
        <f t="shared" si="274"/>
        <v>1.0101994803367265</v>
      </c>
      <c r="W2134" s="49">
        <f t="shared" si="275"/>
        <v>1.0101994803367265</v>
      </c>
    </row>
    <row r="2135" spans="11:23">
      <c r="K2135" s="51">
        <v>213.3</v>
      </c>
      <c r="L2135" s="22">
        <f t="shared" si="269"/>
        <v>2.3201423088360862</v>
      </c>
      <c r="M2135" s="22">
        <f t="shared" si="276"/>
        <v>1.0847590705448606E-2</v>
      </c>
      <c r="Q2135" s="55">
        <f t="shared" si="270"/>
        <v>5.6999408197649537E-2</v>
      </c>
      <c r="R2135" s="49">
        <f t="shared" si="271"/>
        <v>3.1736101022606089</v>
      </c>
      <c r="S2135" s="52">
        <f>IF(K2135=0,C2163,(1/$C$59)*LN(1+$C$59/$C$58/(RodR+ABS(Calculations!K2135-RodR))))</f>
        <v>1.7960431924844211E-2</v>
      </c>
      <c r="T2135" s="53">
        <f t="shared" si="272"/>
        <v>1.81771938654753E-2</v>
      </c>
      <c r="U2135" s="49">
        <f t="shared" si="273"/>
        <v>88.875000000000014</v>
      </c>
      <c r="V2135" s="49">
        <f t="shared" si="274"/>
        <v>1.0101994803367265</v>
      </c>
      <c r="W2135" s="49">
        <f t="shared" si="275"/>
        <v>1.0101994803367265</v>
      </c>
    </row>
    <row r="2136" spans="11:23">
      <c r="K2136" s="51">
        <v>213.4</v>
      </c>
      <c r="L2136" s="22">
        <f t="shared" si="269"/>
        <v>2.3190631001717401</v>
      </c>
      <c r="M2136" s="22">
        <f t="shared" si="276"/>
        <v>1.0837477834837905E-2</v>
      </c>
      <c r="Q2136" s="55">
        <f t="shared" si="270"/>
        <v>5.6972895058797997E-2</v>
      </c>
      <c r="R2136" s="49">
        <f t="shared" si="271"/>
        <v>3.1736101022606089</v>
      </c>
      <c r="S2136" s="52">
        <f>IF(K2136=0,C2164,(1/$C$59)*LN(1+$C$59/$C$58/(RodR+ABS(Calculations!K2136-RodR))))</f>
        <v>1.7952077672747313E-2</v>
      </c>
      <c r="T2136" s="53">
        <f t="shared" si="272"/>
        <v>1.8168636888964387E-2</v>
      </c>
      <c r="U2136" s="49">
        <f t="shared" si="273"/>
        <v>88.916666666666671</v>
      </c>
      <c r="V2136" s="49">
        <f t="shared" si="274"/>
        <v>1.0101994803367265</v>
      </c>
      <c r="W2136" s="49">
        <f t="shared" si="275"/>
        <v>1.0101994803367265</v>
      </c>
    </row>
    <row r="2137" spans="11:23">
      <c r="K2137" s="51">
        <v>213.5</v>
      </c>
      <c r="L2137" s="22">
        <f t="shared" si="269"/>
        <v>2.3179848950416551</v>
      </c>
      <c r="M2137" s="22">
        <f t="shared" si="276"/>
        <v>1.082737909978837E-2</v>
      </c>
      <c r="Q2137" s="55">
        <f t="shared" si="270"/>
        <v>5.694640657397685E-2</v>
      </c>
      <c r="R2137" s="49">
        <f t="shared" si="271"/>
        <v>3.1736101022606089</v>
      </c>
      <c r="S2137" s="52">
        <f>IF(K2137=0,C2165,(1/$C$59)*LN(1+$C$59/$C$58/(RodR+ABS(Calculations!K2137-RodR))))</f>
        <v>1.7943731189100101E-2</v>
      </c>
      <c r="T2137" s="53">
        <f t="shared" si="272"/>
        <v>1.8160087965170733E-2</v>
      </c>
      <c r="U2137" s="49">
        <f t="shared" si="273"/>
        <v>88.958333333333343</v>
      </c>
      <c r="V2137" s="49">
        <f t="shared" si="274"/>
        <v>1.0101994803367265</v>
      </c>
      <c r="W2137" s="49">
        <f t="shared" si="275"/>
        <v>1.0101994803367265</v>
      </c>
    </row>
    <row r="2138" spans="11:23">
      <c r="K2138" s="51">
        <v>213.6</v>
      </c>
      <c r="L2138" s="22">
        <f t="shared" si="269"/>
        <v>2.3169076920466667</v>
      </c>
      <c r="M2138" s="22">
        <f t="shared" si="276"/>
        <v>1.0817294473985939E-2</v>
      </c>
      <c r="Q2138" s="55">
        <f t="shared" si="270"/>
        <v>5.6919942708812531E-2</v>
      </c>
      <c r="R2138" s="49">
        <f t="shared" si="271"/>
        <v>3.1736101022606089</v>
      </c>
      <c r="S2138" s="52">
        <f>IF(K2138=0,C2166,(1/$C$59)*LN(1+$C$59/$C$58/(RodR+ABS(Calculations!K2138-RodR))))</f>
        <v>1.793539246307151E-2</v>
      </c>
      <c r="T2138" s="53">
        <f t="shared" si="272"/>
        <v>1.81515470827327E-2</v>
      </c>
      <c r="U2138" s="49">
        <f t="shared" si="273"/>
        <v>89</v>
      </c>
      <c r="V2138" s="49">
        <f t="shared" si="274"/>
        <v>1.0101994803367265</v>
      </c>
      <c r="W2138" s="49">
        <f t="shared" si="275"/>
        <v>1.0101994803367265</v>
      </c>
    </row>
    <row r="2139" spans="11:23">
      <c r="K2139" s="51">
        <v>213.7</v>
      </c>
      <c r="L2139" s="22">
        <f t="shared" si="269"/>
        <v>2.315831489790324</v>
      </c>
      <c r="M2139" s="22">
        <f t="shared" si="276"/>
        <v>1.0807223931117882E-2</v>
      </c>
      <c r="Q2139" s="55">
        <f t="shared" si="270"/>
        <v>5.6893503428998141E-2</v>
      </c>
      <c r="R2139" s="49">
        <f t="shared" si="271"/>
        <v>3.1736101022606089</v>
      </c>
      <c r="S2139" s="52">
        <f>IF(K2139=0,C2167,(1/$C$59)*LN(1+$C$59/$C$58/(RodR+ABS(Calculations!K2139-RodR))))</f>
        <v>1.7927061483851488E-2</v>
      </c>
      <c r="T2139" s="53">
        <f t="shared" si="272"/>
        <v>1.8143014230309645E-2</v>
      </c>
      <c r="U2139" s="49">
        <f t="shared" si="273"/>
        <v>89.041666666666671</v>
      </c>
      <c r="V2139" s="49">
        <f t="shared" si="274"/>
        <v>1.0101994803367265</v>
      </c>
      <c r="W2139" s="49">
        <f t="shared" si="275"/>
        <v>1.0101994803367265</v>
      </c>
    </row>
    <row r="2140" spans="11:23">
      <c r="K2140" s="51">
        <v>213.8</v>
      </c>
      <c r="L2140" s="22">
        <f t="shared" si="269"/>
        <v>2.3147562868786182</v>
      </c>
      <c r="M2140" s="22">
        <f t="shared" si="276"/>
        <v>1.0797167445004252E-2</v>
      </c>
      <c r="Q2140" s="55">
        <f t="shared" si="270"/>
        <v>5.6867088700286797E-2</v>
      </c>
      <c r="R2140" s="49">
        <f t="shared" si="271"/>
        <v>3.1736101022606089</v>
      </c>
      <c r="S2140" s="52">
        <f>IF(K2140=0,C2168,(1/$C$59)*LN(1+$C$59/$C$58/(RodR+ABS(Calculations!K2140-RodR))))</f>
        <v>1.7918738240648886E-2</v>
      </c>
      <c r="T2140" s="53">
        <f t="shared" si="272"/>
        <v>1.8134489396582347E-2</v>
      </c>
      <c r="U2140" s="49">
        <f t="shared" si="273"/>
        <v>89.083333333333343</v>
      </c>
      <c r="V2140" s="49">
        <f t="shared" si="274"/>
        <v>1.0101994803367265</v>
      </c>
      <c r="W2140" s="49">
        <f t="shared" si="275"/>
        <v>1.0101994803367265</v>
      </c>
    </row>
    <row r="2141" spans="11:23">
      <c r="K2141" s="51">
        <v>213.9</v>
      </c>
      <c r="L2141" s="22">
        <f t="shared" si="269"/>
        <v>2.3136820819202546</v>
      </c>
      <c r="M2141" s="22">
        <f t="shared" si="276"/>
        <v>1.0787124989496633E-2</v>
      </c>
      <c r="Q2141" s="55">
        <f t="shared" si="270"/>
        <v>5.6840698488498265E-2</v>
      </c>
      <c r="R2141" s="49">
        <f t="shared" si="271"/>
        <v>3.1736101022606089</v>
      </c>
      <c r="S2141" s="52">
        <f>IF(K2141=0,C2169,(1/$C$59)*LN(1+$C$59/$C$58/(RodR+ABS(Calculations!K2141-RodR))))</f>
        <v>1.7910422722693567E-2</v>
      </c>
      <c r="T2141" s="53">
        <f t="shared" si="272"/>
        <v>1.8125972570252363E-2</v>
      </c>
      <c r="U2141" s="49">
        <f t="shared" si="273"/>
        <v>89.125</v>
      </c>
      <c r="V2141" s="49">
        <f t="shared" si="274"/>
        <v>1.0101994803367265</v>
      </c>
      <c r="W2141" s="49">
        <f t="shared" si="275"/>
        <v>1.0101994803367265</v>
      </c>
    </row>
    <row r="2142" spans="11:23">
      <c r="K2142" s="51">
        <v>214</v>
      </c>
      <c r="L2142" s="22">
        <f t="shared" si="269"/>
        <v>2.3126088735264472</v>
      </c>
      <c r="M2142" s="22">
        <f t="shared" si="276"/>
        <v>1.0777096538516773E-2</v>
      </c>
      <c r="Q2142" s="55">
        <f t="shared" si="270"/>
        <v>5.6814332759513968E-2</v>
      </c>
      <c r="R2142" s="49">
        <f t="shared" si="271"/>
        <v>3.1736101022606089</v>
      </c>
      <c r="S2142" s="52">
        <f>IF(K2142=0,C2170,(1/$C$59)*LN(1+$C$59/$C$58/(RodR+ABS(Calculations!K2142-RodR))))</f>
        <v>1.7902114919234813E-2</v>
      </c>
      <c r="T2142" s="53">
        <f t="shared" si="272"/>
        <v>1.8117463740043107E-2</v>
      </c>
      <c r="U2142" s="49">
        <f t="shared" si="273"/>
        <v>89.166666666666671</v>
      </c>
      <c r="V2142" s="49">
        <f t="shared" si="274"/>
        <v>1.0101994803367265</v>
      </c>
      <c r="W2142" s="49">
        <f t="shared" si="275"/>
        <v>1.0101994803367265</v>
      </c>
    </row>
    <row r="2143" spans="11:23">
      <c r="K2143" s="51">
        <v>214.1</v>
      </c>
      <c r="L2143" s="22">
        <f t="shared" si="269"/>
        <v>2.3115366603110235</v>
      </c>
      <c r="M2143" s="22">
        <f t="shared" si="276"/>
        <v>1.0767082066015288E-2</v>
      </c>
      <c r="Q2143" s="55">
        <f t="shared" si="270"/>
        <v>5.6787991479279529E-2</v>
      </c>
      <c r="R2143" s="49">
        <f t="shared" si="271"/>
        <v>3.1736101022606089</v>
      </c>
      <c r="S2143" s="52">
        <f>IF(K2143=0,C2171,(1/$C$59)*LN(1+$C$59/$C$58/(RodR+ABS(Calculations!K2143-RodR))))</f>
        <v>1.789381481954214E-2</v>
      </c>
      <c r="T2143" s="53">
        <f t="shared" si="272"/>
        <v>1.8108962894698773E-2</v>
      </c>
      <c r="U2143" s="49">
        <f t="shared" si="273"/>
        <v>89.208333333333329</v>
      </c>
      <c r="V2143" s="49">
        <f t="shared" si="274"/>
        <v>1.0101994803367265</v>
      </c>
      <c r="W2143" s="49">
        <f t="shared" si="275"/>
        <v>1.0101994803367265</v>
      </c>
    </row>
    <row r="2144" spans="11:23">
      <c r="K2144" s="51">
        <v>214.2</v>
      </c>
      <c r="L2144" s="22">
        <f t="shared" si="269"/>
        <v>2.3104654408903555</v>
      </c>
      <c r="M2144" s="22">
        <f t="shared" si="276"/>
        <v>1.0757081546045821E-2</v>
      </c>
      <c r="Q2144" s="55">
        <f t="shared" si="270"/>
        <v>5.6761674613803055E-2</v>
      </c>
      <c r="R2144" s="49">
        <f t="shared" si="271"/>
        <v>3.1736101022606089</v>
      </c>
      <c r="S2144" s="52">
        <f>IF(K2144=0,C2172,(1/$C$59)*LN(1+$C$59/$C$58/(RodR+ABS(Calculations!K2144-RodR))))</f>
        <v>1.788552241290475E-2</v>
      </c>
      <c r="T2144" s="53">
        <f t="shared" si="272"/>
        <v>1.8100470022985187E-2</v>
      </c>
      <c r="U2144" s="49">
        <f t="shared" si="273"/>
        <v>89.25</v>
      </c>
      <c r="V2144" s="49">
        <f t="shared" si="274"/>
        <v>1.0101994803367265</v>
      </c>
      <c r="W2144" s="49">
        <f t="shared" si="275"/>
        <v>1.0101994803367265</v>
      </c>
    </row>
    <row r="2145" spans="11:23">
      <c r="K2145" s="51">
        <v>214.3</v>
      </c>
      <c r="L2145" s="22">
        <f t="shared" si="269"/>
        <v>2.3093952138833931</v>
      </c>
      <c r="M2145" s="22">
        <f t="shared" si="276"/>
        <v>1.0747094952693104E-2</v>
      </c>
      <c r="Q2145" s="55">
        <f t="shared" si="270"/>
        <v>5.6735382129156027E-2</v>
      </c>
      <c r="R2145" s="49">
        <f t="shared" si="271"/>
        <v>3.1736101022606089</v>
      </c>
      <c r="S2145" s="52">
        <f>IF(K2145=0,C2173,(1/$C$59)*LN(1+$C$59/$C$58/(RodR+ABS(Calculations!K2145-RodR))))</f>
        <v>1.7877237688631815E-2</v>
      </c>
      <c r="T2145" s="53">
        <f t="shared" si="272"/>
        <v>1.8091985113688282E-2</v>
      </c>
      <c r="U2145" s="49">
        <f t="shared" si="273"/>
        <v>89.291666666666671</v>
      </c>
      <c r="V2145" s="49">
        <f t="shared" si="274"/>
        <v>1.0101994803367265</v>
      </c>
      <c r="W2145" s="49">
        <f t="shared" si="275"/>
        <v>1.0101994803367265</v>
      </c>
    </row>
    <row r="2146" spans="11:23">
      <c r="K2146" s="51">
        <v>214.4</v>
      </c>
      <c r="L2146" s="22">
        <f t="shared" si="269"/>
        <v>2.3083259779116645</v>
      </c>
      <c r="M2146" s="22">
        <f t="shared" si="276"/>
        <v>1.0737122260075616E-2</v>
      </c>
      <c r="Q2146" s="55">
        <f t="shared" si="270"/>
        <v>5.6709113991473242E-2</v>
      </c>
      <c r="R2146" s="49">
        <f t="shared" si="271"/>
        <v>3.1736101022606089</v>
      </c>
      <c r="S2146" s="52">
        <f>IF(K2146=0,C2174,(1/$C$59)*LN(1+$C$59/$C$58/(RodR+ABS(Calculations!K2146-RodR))))</f>
        <v>1.786896063605246E-2</v>
      </c>
      <c r="T2146" s="53">
        <f t="shared" si="272"/>
        <v>1.8083508155616077E-2</v>
      </c>
      <c r="U2146" s="49">
        <f t="shared" si="273"/>
        <v>89.333333333333343</v>
      </c>
      <c r="V2146" s="49">
        <f t="shared" si="274"/>
        <v>1.0101994803367265</v>
      </c>
      <c r="W2146" s="49">
        <f t="shared" si="275"/>
        <v>1.0101994803367265</v>
      </c>
    </row>
    <row r="2147" spans="11:23">
      <c r="K2147" s="51">
        <v>214.5</v>
      </c>
      <c r="L2147" s="22">
        <f t="shared" si="269"/>
        <v>2.3072577315991754</v>
      </c>
      <c r="M2147" s="22">
        <f t="shared" si="276"/>
        <v>1.0727163442479704E-2</v>
      </c>
      <c r="Q2147" s="55">
        <f t="shared" si="270"/>
        <v>5.668287016695036E-2</v>
      </c>
      <c r="R2147" s="49">
        <f t="shared" si="271"/>
        <v>3.1736101022606089</v>
      </c>
      <c r="S2147" s="52">
        <f>IF(K2147=0,C2175,(1/$C$59)*LN(1+$C$59/$C$58/(RodR+ABS(Calculations!K2147-RodR))))</f>
        <v>1.7860691244514983E-2</v>
      </c>
      <c r="T2147" s="53">
        <f t="shared" si="272"/>
        <v>1.8075039137596907E-2</v>
      </c>
      <c r="U2147" s="49">
        <f t="shared" si="273"/>
        <v>89.375</v>
      </c>
      <c r="V2147" s="49">
        <f t="shared" si="274"/>
        <v>1.0101994803367265</v>
      </c>
      <c r="W2147" s="49">
        <f t="shared" si="275"/>
        <v>1.0101994803367265</v>
      </c>
    </row>
    <row r="2148" spans="11:23">
      <c r="K2148" s="51">
        <v>214.6</v>
      </c>
      <c r="L2148" s="22">
        <f t="shared" si="269"/>
        <v>2.3061904735726126</v>
      </c>
      <c r="M2148" s="22">
        <f t="shared" si="276"/>
        <v>1.0717218474054047E-2</v>
      </c>
      <c r="Q2148" s="55">
        <f t="shared" si="270"/>
        <v>5.6656650621848922E-2</v>
      </c>
      <c r="R2148" s="49">
        <f t="shared" si="271"/>
        <v>3.1736101022606089</v>
      </c>
      <c r="S2148" s="52">
        <f>IF(K2148=0,C2176,(1/$C$59)*LN(1+$C$59/$C$58/(RodR+ABS(Calculations!K2148-RodR))))</f>
        <v>1.7852429503388449E-2</v>
      </c>
      <c r="T2148" s="53">
        <f t="shared" si="272"/>
        <v>1.8066578048480306E-2</v>
      </c>
      <c r="U2148" s="49">
        <f t="shared" si="273"/>
        <v>89.416666666666671</v>
      </c>
      <c r="V2148" s="49">
        <f t="shared" si="274"/>
        <v>1.0101994803367265</v>
      </c>
      <c r="W2148" s="49">
        <f t="shared" si="275"/>
        <v>1.0101994803367265</v>
      </c>
    </row>
    <row r="2149" spans="11:23">
      <c r="K2149" s="51">
        <v>214.7</v>
      </c>
      <c r="L2149" s="22">
        <f t="shared" si="269"/>
        <v>2.3051242024610366</v>
      </c>
      <c r="M2149" s="22">
        <f t="shared" si="276"/>
        <v>1.0707287329287496E-2</v>
      </c>
      <c r="Q2149" s="55">
        <f t="shared" si="270"/>
        <v>5.6630455322488782E-2</v>
      </c>
      <c r="R2149" s="49">
        <f t="shared" si="271"/>
        <v>3.1736101022606089</v>
      </c>
      <c r="S2149" s="52">
        <f>IF(K2149=0,C2177,(1/$C$59)*LN(1+$C$59/$C$58/(RodR+ABS(Calculations!K2149-RodR))))</f>
        <v>1.7844175402060285E-2</v>
      </c>
      <c r="T2149" s="53">
        <f t="shared" si="272"/>
        <v>1.8058124877136119E-2</v>
      </c>
      <c r="U2149" s="49">
        <f t="shared" si="273"/>
        <v>89.458333333333329</v>
      </c>
      <c r="V2149" s="49">
        <f t="shared" si="274"/>
        <v>1.0101994803367265</v>
      </c>
      <c r="W2149" s="49">
        <f t="shared" si="275"/>
        <v>1.0101994803367265</v>
      </c>
    </row>
    <row r="2150" spans="11:23">
      <c r="K2150" s="51">
        <v>214.8</v>
      </c>
      <c r="L2150" s="22">
        <f t="shared" si="269"/>
        <v>2.3040589168961554</v>
      </c>
      <c r="M2150" s="22">
        <f t="shared" si="276"/>
        <v>1.0697369982462845E-2</v>
      </c>
      <c r="Q2150" s="55">
        <f t="shared" si="270"/>
        <v>5.6604284235254841E-2</v>
      </c>
      <c r="R2150" s="49">
        <f t="shared" si="271"/>
        <v>3.1736101022606089</v>
      </c>
      <c r="S2150" s="52">
        <f>IF(K2150=0,C2178,(1/$C$59)*LN(1+$C$59/$C$58/(RodR+ABS(Calculations!K2150-RodR))))</f>
        <v>1.7835928929938426E-2</v>
      </c>
      <c r="T2150" s="53">
        <f t="shared" si="272"/>
        <v>1.8049679612455839E-2</v>
      </c>
      <c r="U2150" s="49">
        <f t="shared" si="273"/>
        <v>89.500000000000014</v>
      </c>
      <c r="V2150" s="49">
        <f t="shared" si="274"/>
        <v>1.0101994803367265</v>
      </c>
      <c r="W2150" s="49">
        <f t="shared" si="275"/>
        <v>1.0101994803367265</v>
      </c>
    </row>
    <row r="2151" spans="11:23">
      <c r="K2151" s="51">
        <v>214.9</v>
      </c>
      <c r="L2151" s="22">
        <f t="shared" si="269"/>
        <v>2.3029946155121905</v>
      </c>
      <c r="M2151" s="22">
        <f t="shared" si="276"/>
        <v>1.0687466408064061E-2</v>
      </c>
      <c r="Q2151" s="55">
        <f t="shared" si="270"/>
        <v>5.6578137326593718E-2</v>
      </c>
      <c r="R2151" s="49">
        <f t="shared" si="271"/>
        <v>3.1736101022606089</v>
      </c>
      <c r="S2151" s="52">
        <f>IF(K2151=0,C2179,(1/$C$59)*LN(1+$C$59/$C$58/(RodR+ABS(Calculations!K2151-RodR))))</f>
        <v>1.7827690076450249E-2</v>
      </c>
      <c r="T2151" s="53">
        <f t="shared" si="272"/>
        <v>1.8041242243351047E-2</v>
      </c>
      <c r="U2151" s="49">
        <f t="shared" si="273"/>
        <v>89.541666666666671</v>
      </c>
      <c r="V2151" s="49">
        <f t="shared" si="274"/>
        <v>1.0101994803367265</v>
      </c>
      <c r="W2151" s="49">
        <f t="shared" si="275"/>
        <v>1.0101994803367265</v>
      </c>
    </row>
    <row r="2152" spans="11:23">
      <c r="K2152" s="51">
        <v>215</v>
      </c>
      <c r="L2152" s="22">
        <f t="shared" si="269"/>
        <v>2.3019312969458721</v>
      </c>
      <c r="M2152" s="22">
        <f t="shared" si="276"/>
        <v>1.067757658057511E-2</v>
      </c>
      <c r="Q2152" s="55">
        <f t="shared" si="270"/>
        <v>5.6552014563013696E-2</v>
      </c>
      <c r="R2152" s="49">
        <f t="shared" si="271"/>
        <v>3.1736101022606089</v>
      </c>
      <c r="S2152" s="52">
        <f>IF(K2152=0,C2180,(1/$C$59)*LN(1+$C$59/$C$58/(RodR+ABS(Calculations!K2152-RodR))))</f>
        <v>1.7819458831042561E-2</v>
      </c>
      <c r="T2152" s="53">
        <f t="shared" si="272"/>
        <v>1.8032812758754738E-2</v>
      </c>
      <c r="U2152" s="49">
        <f t="shared" si="273"/>
        <v>89.583333333333343</v>
      </c>
      <c r="V2152" s="49">
        <f t="shared" si="274"/>
        <v>1.0101994803367265</v>
      </c>
      <c r="W2152" s="49">
        <f t="shared" si="275"/>
        <v>1.0101994803367265</v>
      </c>
    </row>
    <row r="2153" spans="11:23">
      <c r="K2153" s="51">
        <v>215.1</v>
      </c>
      <c r="L2153" s="22">
        <f t="shared" si="269"/>
        <v>2.3008689598364076</v>
      </c>
      <c r="M2153" s="22">
        <f t="shared" si="276"/>
        <v>1.0667700474615849E-2</v>
      </c>
      <c r="Q2153" s="55">
        <f t="shared" si="270"/>
        <v>5.652591591108392E-2</v>
      </c>
      <c r="R2153" s="49">
        <f t="shared" si="271"/>
        <v>3.1736101022606089</v>
      </c>
      <c r="S2153" s="52">
        <f>IF(K2153=0,C2181,(1/$C$59)*LN(1+$C$59/$C$58/(RodR+ABS(Calculations!K2153-RodR))))</f>
        <v>1.781123518318135E-2</v>
      </c>
      <c r="T2153" s="53">
        <f t="shared" si="272"/>
        <v>1.8024391147619782E-2</v>
      </c>
      <c r="U2153" s="49">
        <f t="shared" si="273"/>
        <v>89.625</v>
      </c>
      <c r="V2153" s="49">
        <f t="shared" si="274"/>
        <v>1.0101994803367265</v>
      </c>
      <c r="W2153" s="49">
        <f t="shared" si="275"/>
        <v>1.0101994803367265</v>
      </c>
    </row>
    <row r="2154" spans="11:23">
      <c r="K2154" s="51">
        <v>215.2</v>
      </c>
      <c r="L2154" s="22">
        <f t="shared" si="269"/>
        <v>2.2998076028255534</v>
      </c>
      <c r="M2154" s="22">
        <f t="shared" si="276"/>
        <v>1.0657838064802139E-2</v>
      </c>
      <c r="Q2154" s="55">
        <f t="shared" si="270"/>
        <v>5.6499841337436116E-2</v>
      </c>
      <c r="R2154" s="49">
        <f t="shared" si="271"/>
        <v>3.1736101022606089</v>
      </c>
      <c r="S2154" s="52">
        <f>IF(K2154=0,C2182,(1/$C$59)*LN(1+$C$59/$C$58/(RodR+ABS(Calculations!K2154-RodR))))</f>
        <v>1.7803019122352319E-2</v>
      </c>
      <c r="T2154" s="53">
        <f t="shared" si="272"/>
        <v>1.8015977398920448E-2</v>
      </c>
      <c r="U2154" s="49">
        <f t="shared" si="273"/>
        <v>89.666666666666671</v>
      </c>
      <c r="V2154" s="49">
        <f t="shared" si="274"/>
        <v>1.0101994803367265</v>
      </c>
      <c r="W2154" s="49">
        <f t="shared" si="275"/>
        <v>1.0101994803367265</v>
      </c>
    </row>
    <row r="2155" spans="11:23">
      <c r="K2155" s="51">
        <v>215.3</v>
      </c>
      <c r="L2155" s="22">
        <f t="shared" si="269"/>
        <v>2.2987472245576432</v>
      </c>
      <c r="M2155" s="22">
        <f t="shared" si="276"/>
        <v>1.064798932574984E-2</v>
      </c>
      <c r="Q2155" s="55">
        <f t="shared" si="270"/>
        <v>5.6473790808765377E-2</v>
      </c>
      <c r="R2155" s="49">
        <f t="shared" si="271"/>
        <v>3.1736101022606089</v>
      </c>
      <c r="S2155" s="52">
        <f>IF(K2155=0,C2183,(1/$C$59)*LN(1+$C$59/$C$58/(RodR+ABS(Calculations!K2155-RodR))))</f>
        <v>1.7794810638061136E-2</v>
      </c>
      <c r="T2155" s="53">
        <f t="shared" si="272"/>
        <v>1.800757150165111E-2</v>
      </c>
      <c r="U2155" s="49">
        <f t="shared" si="273"/>
        <v>89.708333333333343</v>
      </c>
      <c r="V2155" s="49">
        <f t="shared" si="274"/>
        <v>1.0101994803367265</v>
      </c>
      <c r="W2155" s="49">
        <f t="shared" si="275"/>
        <v>1.0101994803367265</v>
      </c>
    </row>
    <row r="2156" spans="11:23">
      <c r="K2156" s="51">
        <v>215.4</v>
      </c>
      <c r="L2156" s="22">
        <f t="shared" si="269"/>
        <v>2.2976878236793521</v>
      </c>
      <c r="M2156" s="22">
        <f t="shared" si="276"/>
        <v>1.0638154232312402E-2</v>
      </c>
      <c r="Q2156" s="55">
        <f t="shared" si="270"/>
        <v>5.6447764291824291E-2</v>
      </c>
      <c r="R2156" s="49">
        <f t="shared" si="271"/>
        <v>3.1736101022606089</v>
      </c>
      <c r="S2156" s="52">
        <f>IF(K2156=0,C2184,(1/$C$59)*LN(1+$C$59/$C$58/(RodR+ABS(Calculations!K2156-RodR))))</f>
        <v>1.7786609719831595E-2</v>
      </c>
      <c r="T2156" s="53">
        <f t="shared" si="272"/>
        <v>1.7999173444826655E-2</v>
      </c>
      <c r="U2156" s="49">
        <f t="shared" si="273"/>
        <v>89.75</v>
      </c>
      <c r="V2156" s="49">
        <f t="shared" si="274"/>
        <v>1.0101994803367265</v>
      </c>
      <c r="W2156" s="49">
        <f t="shared" si="275"/>
        <v>1.0101994803367265</v>
      </c>
    </row>
    <row r="2157" spans="11:23">
      <c r="K2157" s="51">
        <v>215.5</v>
      </c>
      <c r="L2157" s="22">
        <f t="shared" si="269"/>
        <v>2.2966293988400057</v>
      </c>
      <c r="M2157" s="22">
        <f t="shared" si="276"/>
        <v>1.0628332759169634E-2</v>
      </c>
      <c r="Q2157" s="55">
        <f t="shared" si="270"/>
        <v>5.6421761753430555E-2</v>
      </c>
      <c r="R2157" s="49">
        <f t="shared" si="271"/>
        <v>3.1736101022606089</v>
      </c>
      <c r="S2157" s="52">
        <f>IF(K2157=0,C2185,(1/$C$59)*LN(1+$C$59/$C$58/(RodR+ABS(Calculations!K2157-RodR))))</f>
        <v>1.7778416357207998E-2</v>
      </c>
      <c r="T2157" s="53">
        <f t="shared" si="272"/>
        <v>1.7990783217482501E-2</v>
      </c>
      <c r="U2157" s="49">
        <f t="shared" si="273"/>
        <v>89.791666666666671</v>
      </c>
      <c r="V2157" s="49">
        <f t="shared" si="274"/>
        <v>1.0101994803367265</v>
      </c>
      <c r="W2157" s="49">
        <f t="shared" si="275"/>
        <v>1.0101994803367265</v>
      </c>
    </row>
    <row r="2158" spans="11:23">
      <c r="K2158" s="51">
        <v>215.6</v>
      </c>
      <c r="L2158" s="22">
        <f t="shared" si="269"/>
        <v>2.2955719486912693</v>
      </c>
      <c r="M2158" s="22">
        <f t="shared" si="276"/>
        <v>1.0618524881343294E-2</v>
      </c>
      <c r="Q2158" s="55">
        <f t="shared" si="270"/>
        <v>5.6395783160459366E-2</v>
      </c>
      <c r="R2158" s="49">
        <f t="shared" si="271"/>
        <v>3.1736101022606089</v>
      </c>
      <c r="S2158" s="52">
        <f>IF(K2158=0,C2186,(1/$C$59)*LN(1+$C$59/$C$58/(RodR+ABS(Calculations!K2158-RodR))))</f>
        <v>1.7770230539752765E-2</v>
      </c>
      <c r="T2158" s="53">
        <f t="shared" si="272"/>
        <v>1.7982400808674817E-2</v>
      </c>
      <c r="U2158" s="49">
        <f t="shared" si="273"/>
        <v>89.833333333333329</v>
      </c>
      <c r="V2158" s="49">
        <f t="shared" si="274"/>
        <v>1.0101994803367265</v>
      </c>
      <c r="W2158" s="49">
        <f t="shared" si="275"/>
        <v>1.0101994803367265</v>
      </c>
    </row>
    <row r="2159" spans="11:23">
      <c r="K2159" s="51">
        <v>215.7</v>
      </c>
      <c r="L2159" s="22">
        <f t="shared" si="269"/>
        <v>2.2945154718874248</v>
      </c>
      <c r="M2159" s="22">
        <f t="shared" si="276"/>
        <v>1.060873057361178E-2</v>
      </c>
      <c r="Q2159" s="55">
        <f t="shared" si="270"/>
        <v>5.6369828479850184E-2</v>
      </c>
      <c r="R2159" s="49">
        <f t="shared" si="271"/>
        <v>3.1736101022606089</v>
      </c>
      <c r="S2159" s="52">
        <f>IF(K2159=0,C2187,(1/$C$59)*LN(1+$C$59/$C$58/(RodR+ABS(Calculations!K2159-RodR))))</f>
        <v>1.7762052257048567E-2</v>
      </c>
      <c r="T2159" s="53">
        <f t="shared" si="272"/>
        <v>1.7974026207479846E-2</v>
      </c>
      <c r="U2159" s="49">
        <f t="shared" si="273"/>
        <v>89.875</v>
      </c>
      <c r="V2159" s="49">
        <f t="shared" si="274"/>
        <v>1.0101994803367265</v>
      </c>
      <c r="W2159" s="49">
        <f t="shared" si="275"/>
        <v>1.0101994803367265</v>
      </c>
    </row>
    <row r="2160" spans="11:23">
      <c r="K2160" s="51">
        <v>215.8</v>
      </c>
      <c r="L2160" s="22">
        <f t="shared" si="269"/>
        <v>2.2934599670851625</v>
      </c>
      <c r="M2160" s="22">
        <f t="shared" si="276"/>
        <v>1.0598949810992853E-2</v>
      </c>
      <c r="Q2160" s="55">
        <f t="shared" si="270"/>
        <v>5.6343897678601658E-2</v>
      </c>
      <c r="R2160" s="49">
        <f t="shared" si="271"/>
        <v>3.1736101022606089</v>
      </c>
      <c r="S2160" s="52">
        <f>IF(K2160=0,C2188,(1/$C$59)*LN(1+$C$59/$C$58/(RodR+ABS(Calculations!K2160-RodR))))</f>
        <v>1.7753881498696729E-2</v>
      </c>
      <c r="T2160" s="53">
        <f t="shared" si="272"/>
        <v>1.7965659402994362E-2</v>
      </c>
      <c r="U2160" s="49">
        <f t="shared" si="273"/>
        <v>89.916666666666671</v>
      </c>
      <c r="V2160" s="49">
        <f t="shared" si="274"/>
        <v>1.0101994803367265</v>
      </c>
      <c r="W2160" s="49">
        <f t="shared" si="275"/>
        <v>1.0101994803367265</v>
      </c>
    </row>
    <row r="2161" spans="11:23">
      <c r="K2161" s="51">
        <v>215.9</v>
      </c>
      <c r="L2161" s="22">
        <f t="shared" si="269"/>
        <v>2.2924054329436525</v>
      </c>
      <c r="M2161" s="22">
        <f t="shared" si="276"/>
        <v>1.0589182568538025E-2</v>
      </c>
      <c r="Q2161" s="55">
        <f t="shared" si="270"/>
        <v>5.6317990723773338E-2</v>
      </c>
      <c r="R2161" s="49">
        <f t="shared" si="271"/>
        <v>3.1736101022606089</v>
      </c>
      <c r="S2161" s="52">
        <f>IF(K2161=0,C2189,(1/$C$59)*LN(1+$C$59/$C$58/(RodR+ABS(Calculations!K2161-RodR))))</f>
        <v>1.7745718254317758E-2</v>
      </c>
      <c r="T2161" s="53">
        <f t="shared" si="272"/>
        <v>1.795730038433499E-2</v>
      </c>
      <c r="U2161" s="49">
        <f t="shared" si="273"/>
        <v>89.958333333333343</v>
      </c>
      <c r="V2161" s="49">
        <f t="shared" si="274"/>
        <v>1.0101994803367265</v>
      </c>
      <c r="W2161" s="49">
        <f t="shared" si="275"/>
        <v>1.0101994803367265</v>
      </c>
    </row>
    <row r="2162" spans="11:23">
      <c r="K2162" s="51">
        <v>216</v>
      </c>
      <c r="L2162" s="22">
        <f t="shared" si="269"/>
        <v>2.2913518681245093</v>
      </c>
      <c r="M2162" s="22">
        <f t="shared" si="276"/>
        <v>1.0579428821362757E-2</v>
      </c>
      <c r="Q2162" s="55">
        <f t="shared" si="270"/>
        <v>5.6292107582484839E-2</v>
      </c>
      <c r="R2162" s="49">
        <f t="shared" si="271"/>
        <v>3.1736101022606089</v>
      </c>
      <c r="S2162" s="52">
        <f>IF(K2162=0,C2190,(1/$C$59)*LN(1+$C$59/$C$58/(RodR+ABS(Calculations!K2162-RodR))))</f>
        <v>1.7737562513551096E-2</v>
      </c>
      <c r="T2162" s="53">
        <f t="shared" si="272"/>
        <v>1.7948949140638871E-2</v>
      </c>
      <c r="U2162" s="49">
        <f t="shared" si="273"/>
        <v>90</v>
      </c>
      <c r="V2162" s="49">
        <f t="shared" si="274"/>
        <v>1.0101994803367265</v>
      </c>
      <c r="W2162" s="49">
        <f t="shared" si="275"/>
        <v>1.0101994803367265</v>
      </c>
    </row>
    <row r="2163" spans="11:23">
      <c r="K2163" s="51">
        <v>216.1</v>
      </c>
      <c r="L2163" s="22">
        <f t="shared" si="269"/>
        <v>2.2902992712918602</v>
      </c>
      <c r="M2163" s="22">
        <f t="shared" si="276"/>
        <v>1.0569688544547429E-2</v>
      </c>
      <c r="Q2163" s="55">
        <f t="shared" si="270"/>
        <v>5.626624822191751E-2</v>
      </c>
      <c r="R2163" s="49">
        <f t="shared" si="271"/>
        <v>3.1736101022606089</v>
      </c>
      <c r="S2163" s="52">
        <f>IF(K2163=0,C2191,(1/$C$59)*LN(1+$C$59/$C$58/(RodR+ABS(Calculations!K2163-RodR))))</f>
        <v>1.7729414266055631E-2</v>
      </c>
      <c r="T2163" s="53">
        <f t="shared" si="272"/>
        <v>1.7940605661063907E-2</v>
      </c>
      <c r="U2163" s="49">
        <f t="shared" si="273"/>
        <v>90.041666666666671</v>
      </c>
      <c r="V2163" s="49">
        <f t="shared" si="274"/>
        <v>1.0101994803367265</v>
      </c>
      <c r="W2163" s="49">
        <f t="shared" si="275"/>
        <v>1.0101994803367265</v>
      </c>
    </row>
    <row r="2164" spans="11:23">
      <c r="K2164" s="51">
        <v>216.2</v>
      </c>
      <c r="L2164" s="22">
        <f t="shared" si="269"/>
        <v>2.2892476411122442</v>
      </c>
      <c r="M2164" s="22">
        <f t="shared" si="276"/>
        <v>1.0559961713309196E-2</v>
      </c>
      <c r="Q2164" s="55">
        <f t="shared" si="270"/>
        <v>5.6240412609311931E-2</v>
      </c>
      <c r="R2164" s="49">
        <f t="shared" si="271"/>
        <v>3.1736101022606089</v>
      </c>
      <c r="S2164" s="52">
        <f>IF(K2164=0,C2192,(1/$C$59)*LN(1+$C$59/$C$58/(RodR+ABS(Calculations!K2164-RodR))))</f>
        <v>1.7721273501508917E-2</v>
      </c>
      <c r="T2164" s="53">
        <f t="shared" si="272"/>
        <v>1.7932269934787384E-2</v>
      </c>
      <c r="U2164" s="49">
        <f t="shared" si="273"/>
        <v>90.083333333333329</v>
      </c>
      <c r="V2164" s="49">
        <f t="shared" si="274"/>
        <v>1.0101994803367265</v>
      </c>
      <c r="W2164" s="49">
        <f t="shared" si="275"/>
        <v>1.0101994803367265</v>
      </c>
    </row>
    <row r="2165" spans="11:23">
      <c r="K2165" s="51">
        <v>216.3</v>
      </c>
      <c r="L2165" s="22">
        <f t="shared" si="269"/>
        <v>2.2881969762546444</v>
      </c>
      <c r="M2165" s="22">
        <f t="shared" si="276"/>
        <v>1.0550248302998888E-2</v>
      </c>
      <c r="Q2165" s="55">
        <f t="shared" si="270"/>
        <v>5.6214600711968744E-2</v>
      </c>
      <c r="R2165" s="49">
        <f t="shared" si="271"/>
        <v>3.1736101022606089</v>
      </c>
      <c r="S2165" s="52">
        <f>IF(K2165=0,C2193,(1/$C$59)*LN(1+$C$59/$C$58/(RodR+ABS(Calculations!K2165-RodR))))</f>
        <v>1.7713140209607431E-2</v>
      </c>
      <c r="T2165" s="53">
        <f t="shared" si="272"/>
        <v>1.7923941951006914E-2</v>
      </c>
      <c r="U2165" s="49">
        <f t="shared" si="273"/>
        <v>90.125000000000014</v>
      </c>
      <c r="V2165" s="49">
        <f t="shared" si="274"/>
        <v>1.0101994803367265</v>
      </c>
      <c r="W2165" s="49">
        <f t="shared" si="275"/>
        <v>1.0101994803367265</v>
      </c>
    </row>
    <row r="2166" spans="11:23">
      <c r="K2166" s="51">
        <v>216.4</v>
      </c>
      <c r="L2166" s="22">
        <f t="shared" si="269"/>
        <v>2.2871472753905229</v>
      </c>
      <c r="M2166" s="22">
        <f t="shared" si="276"/>
        <v>1.0540548288829221E-2</v>
      </c>
      <c r="Q2166" s="55">
        <f t="shared" si="270"/>
        <v>5.6188812497249496E-2</v>
      </c>
      <c r="R2166" s="49">
        <f t="shared" si="271"/>
        <v>3.1736101022606089</v>
      </c>
      <c r="S2166" s="52">
        <f>IF(K2166=0,C2194,(1/$C$59)*LN(1+$C$59/$C$58/(RodR+ABS(Calculations!K2166-RodR))))</f>
        <v>1.7705014380066848E-2</v>
      </c>
      <c r="T2166" s="53">
        <f t="shared" si="272"/>
        <v>1.7915621698940159E-2</v>
      </c>
      <c r="U2166" s="49">
        <f t="shared" si="273"/>
        <v>90.166666666666671</v>
      </c>
      <c r="V2166" s="49">
        <f t="shared" si="274"/>
        <v>1.0101994803367265</v>
      </c>
      <c r="W2166" s="49">
        <f t="shared" si="275"/>
        <v>1.0101994803367265</v>
      </c>
    </row>
    <row r="2167" spans="11:23">
      <c r="K2167" s="51">
        <v>216.5</v>
      </c>
      <c r="L2167" s="22">
        <f t="shared" si="269"/>
        <v>2.2860985371937206</v>
      </c>
      <c r="M2167" s="22">
        <f t="shared" si="276"/>
        <v>1.0530861646285139E-2</v>
      </c>
      <c r="Q2167" s="55">
        <f t="shared" si="270"/>
        <v>5.6163047932574157E-2</v>
      </c>
      <c r="R2167" s="49">
        <f t="shared" si="271"/>
        <v>3.1736101022606089</v>
      </c>
      <c r="S2167" s="52">
        <f>IF(K2167=0,C2195,(1/$C$59)*LN(1+$C$59/$C$58/(RodR+ABS(Calculations!K2167-RodR))))</f>
        <v>1.769689600262124E-2</v>
      </c>
      <c r="T2167" s="53">
        <f t="shared" si="272"/>
        <v>1.7907309167825087E-2</v>
      </c>
      <c r="U2167" s="49">
        <f t="shared" si="273"/>
        <v>90.208333333333343</v>
      </c>
      <c r="V2167" s="49">
        <f t="shared" si="274"/>
        <v>1.0101994803367265</v>
      </c>
      <c r="W2167" s="49">
        <f t="shared" si="275"/>
        <v>1.0101994803367265</v>
      </c>
    </row>
    <row r="2168" spans="11:23">
      <c r="K2168" s="51">
        <v>216.6</v>
      </c>
      <c r="L2168" s="22">
        <f t="shared" si="269"/>
        <v>2.2850507603405905</v>
      </c>
      <c r="M2168" s="22">
        <f t="shared" si="276"/>
        <v>1.0521188350678834E-2</v>
      </c>
      <c r="Q2168" s="55">
        <f t="shared" si="270"/>
        <v>5.6137306985424421E-2</v>
      </c>
      <c r="R2168" s="49">
        <f t="shared" si="271"/>
        <v>3.1736101022606089</v>
      </c>
      <c r="S2168" s="52">
        <f>IF(K2168=0,C2196,(1/$C$59)*LN(1+$C$59/$C$58/(RodR+ABS(Calculations!K2168-RodR))))</f>
        <v>1.7688785067024142E-2</v>
      </c>
      <c r="T2168" s="53">
        <f t="shared" si="272"/>
        <v>1.7899004346919066E-2</v>
      </c>
      <c r="U2168" s="49">
        <f t="shared" si="273"/>
        <v>90.25</v>
      </c>
      <c r="V2168" s="49">
        <f t="shared" si="274"/>
        <v>1.0101994803367265</v>
      </c>
      <c r="W2168" s="49">
        <f t="shared" si="275"/>
        <v>1.0101994803367265</v>
      </c>
    </row>
    <row r="2169" spans="11:23">
      <c r="K2169" s="51">
        <v>216.7</v>
      </c>
      <c r="L2169" s="22">
        <f t="shared" si="269"/>
        <v>2.28400394350983</v>
      </c>
      <c r="M2169" s="22">
        <f t="shared" si="276"/>
        <v>1.0511528377594725E-2</v>
      </c>
      <c r="Q2169" s="55">
        <f t="shared" si="270"/>
        <v>5.6111589623339585E-2</v>
      </c>
      <c r="R2169" s="49">
        <f t="shared" si="271"/>
        <v>3.1736101022606089</v>
      </c>
      <c r="S2169" s="52">
        <f>IF(K2169=0,C2197,(1/$C$59)*LN(1+$C$59/$C$58/(RodR+ABS(Calculations!K2169-RodR))))</f>
        <v>1.7680681563047231E-2</v>
      </c>
      <c r="T2169" s="53">
        <f t="shared" si="272"/>
        <v>1.7890707225499763E-2</v>
      </c>
      <c r="U2169" s="49">
        <f t="shared" si="273"/>
        <v>90.291666666666671</v>
      </c>
      <c r="V2169" s="49">
        <f t="shared" si="274"/>
        <v>1.0101994803367265</v>
      </c>
      <c r="W2169" s="49">
        <f t="shared" si="275"/>
        <v>1.0101994803367265</v>
      </c>
    </row>
    <row r="2170" spans="11:23">
      <c r="K2170" s="51">
        <v>216.8</v>
      </c>
      <c r="L2170" s="22">
        <f t="shared" si="269"/>
        <v>2.2829580853826497</v>
      </c>
      <c r="M2170" s="22">
        <f t="shared" si="276"/>
        <v>1.0501881702512872E-2</v>
      </c>
      <c r="Q2170" s="55">
        <f t="shared" si="270"/>
        <v>5.6085895813920671E-2</v>
      </c>
      <c r="R2170" s="49">
        <f t="shared" si="271"/>
        <v>3.1736101022606089</v>
      </c>
      <c r="S2170" s="52">
        <f>IF(K2170=0,C2198,(1/$C$59)*LN(1+$C$59/$C$58/(RodR+ABS(Calculations!K2170-RodR))))</f>
        <v>1.7672585480481635E-2</v>
      </c>
      <c r="T2170" s="53">
        <f t="shared" si="272"/>
        <v>1.7882417792864917E-2</v>
      </c>
      <c r="U2170" s="49">
        <f t="shared" si="273"/>
        <v>90.333333333333343</v>
      </c>
      <c r="V2170" s="49">
        <f t="shared" si="274"/>
        <v>1.0101994803367265</v>
      </c>
      <c r="W2170" s="49">
        <f t="shared" si="275"/>
        <v>1.0101994803367265</v>
      </c>
    </row>
    <row r="2171" spans="11:23">
      <c r="K2171" s="51">
        <v>216.9</v>
      </c>
      <c r="L2171" s="22">
        <f t="shared" si="269"/>
        <v>2.2819131846425367</v>
      </c>
      <c r="M2171" s="22">
        <f t="shared" si="276"/>
        <v>1.0492248301115836E-2</v>
      </c>
      <c r="Q2171" s="55">
        <f t="shared" si="270"/>
        <v>5.6060225524824654E-2</v>
      </c>
      <c r="R2171" s="49">
        <f t="shared" si="271"/>
        <v>3.1736101022606089</v>
      </c>
      <c r="S2171" s="52">
        <f>IF(K2171=0,C2199,(1/$C$59)*LN(1+$C$59/$C$58/(RodR+ABS(Calculations!K2171-RodR))))</f>
        <v>1.7664496809136111E-2</v>
      </c>
      <c r="T2171" s="53">
        <f t="shared" si="272"/>
        <v>1.7874136038331434E-2</v>
      </c>
      <c r="U2171" s="49">
        <f t="shared" si="273"/>
        <v>90.375</v>
      </c>
      <c r="V2171" s="49">
        <f t="shared" si="274"/>
        <v>1.0101994803367265</v>
      </c>
      <c r="W2171" s="49">
        <f t="shared" si="275"/>
        <v>1.0101994803367265</v>
      </c>
    </row>
    <row r="2172" spans="11:23">
      <c r="K2172" s="51">
        <v>217</v>
      </c>
      <c r="L2172" s="22">
        <f t="shared" si="269"/>
        <v>2.2808692399755586</v>
      </c>
      <c r="M2172" s="22">
        <f t="shared" si="276"/>
        <v>1.0482628148950734E-2</v>
      </c>
      <c r="Q2172" s="55">
        <f t="shared" si="270"/>
        <v>5.6034578723771884E-2</v>
      </c>
      <c r="R2172" s="49">
        <f t="shared" si="271"/>
        <v>3.1736101022606089</v>
      </c>
      <c r="S2172" s="52">
        <f>IF(K2172=0,C2200,(1/$C$59)*LN(1+$C$59/$C$58/(RodR+ABS(Calculations!K2172-RodR))))</f>
        <v>1.7656415538839391E-2</v>
      </c>
      <c r="T2172" s="53">
        <f t="shared" si="272"/>
        <v>1.7865861951236753E-2</v>
      </c>
      <c r="U2172" s="49">
        <f t="shared" si="273"/>
        <v>90.416666666666671</v>
      </c>
      <c r="V2172" s="49">
        <f t="shared" si="274"/>
        <v>1.0101994803367265</v>
      </c>
      <c r="W2172" s="49">
        <f t="shared" si="275"/>
        <v>1.0101994803367265</v>
      </c>
    </row>
    <row r="2173" spans="11:23">
      <c r="K2173" s="51">
        <v>217.1</v>
      </c>
      <c r="L2173" s="22">
        <f t="shared" si="269"/>
        <v>2.2798262500700281</v>
      </c>
      <c r="M2173" s="22">
        <f t="shared" si="276"/>
        <v>1.0473021221832024E-2</v>
      </c>
      <c r="Q2173" s="55">
        <f t="shared" si="270"/>
        <v>5.600895537853786E-2</v>
      </c>
      <c r="R2173" s="49">
        <f t="shared" si="271"/>
        <v>3.1736101022606089</v>
      </c>
      <c r="S2173" s="52">
        <f>IF(K2173=0,C2201,(1/$C$59)*LN(1+$C$59/$C$58/(RodR+ABS(Calculations!K2173-RodR))))</f>
        <v>1.7648341659437579E-2</v>
      </c>
      <c r="T2173" s="53">
        <f t="shared" si="272"/>
        <v>1.7857595520937915E-2</v>
      </c>
      <c r="U2173" s="49">
        <f t="shared" si="273"/>
        <v>90.458333333333329</v>
      </c>
      <c r="V2173" s="49">
        <f t="shared" si="274"/>
        <v>1.0101994803367265</v>
      </c>
      <c r="W2173" s="49">
        <f t="shared" si="275"/>
        <v>1.0101994803367265</v>
      </c>
    </row>
    <row r="2174" spans="11:23">
      <c r="K2174" s="51">
        <v>217.2</v>
      </c>
      <c r="L2174" s="22">
        <f t="shared" si="269"/>
        <v>2.2787842136167344</v>
      </c>
      <c r="M2174" s="22">
        <f t="shared" si="276"/>
        <v>1.0463427495509769E-2</v>
      </c>
      <c r="Q2174" s="55">
        <f t="shared" si="270"/>
        <v>5.5983355456958948E-2</v>
      </c>
      <c r="R2174" s="49">
        <f t="shared" si="271"/>
        <v>3.1736101022606089</v>
      </c>
      <c r="S2174" s="52">
        <f>IF(K2174=0,C2202,(1/$C$59)*LN(1+$C$59/$C$58/(RodR+ABS(Calculations!K2174-RodR))))</f>
        <v>1.764027516079596E-2</v>
      </c>
      <c r="T2174" s="53">
        <f t="shared" si="272"/>
        <v>1.7849336736810717E-2</v>
      </c>
      <c r="U2174" s="49">
        <f t="shared" si="273"/>
        <v>90.5</v>
      </c>
      <c r="V2174" s="49">
        <f t="shared" si="274"/>
        <v>1.0101994803367265</v>
      </c>
      <c r="W2174" s="49">
        <f t="shared" si="275"/>
        <v>1.0101994803367265</v>
      </c>
    </row>
    <row r="2175" spans="11:23">
      <c r="K2175" s="51">
        <v>217.3</v>
      </c>
      <c r="L2175" s="22">
        <f t="shared" si="269"/>
        <v>2.2777431293088815</v>
      </c>
      <c r="M2175" s="22">
        <f t="shared" si="276"/>
        <v>1.0453846945762901E-2</v>
      </c>
      <c r="Q2175" s="55">
        <f t="shared" si="270"/>
        <v>5.5957778926930823E-2</v>
      </c>
      <c r="R2175" s="49">
        <f t="shared" si="271"/>
        <v>3.1736101022606089</v>
      </c>
      <c r="S2175" s="52">
        <f>IF(K2175=0,C2203,(1/$C$59)*LN(1+$C$59/$C$58/(RodR+ABS(Calculations!K2175-RodR))))</f>
        <v>1.763221603279851E-2</v>
      </c>
      <c r="T2175" s="53">
        <f t="shared" si="272"/>
        <v>1.7841085588251444E-2</v>
      </c>
      <c r="U2175" s="49">
        <f t="shared" si="273"/>
        <v>90.541666666666671</v>
      </c>
      <c r="V2175" s="49">
        <f t="shared" si="274"/>
        <v>1.0101994803367265</v>
      </c>
      <c r="W2175" s="49">
        <f t="shared" si="275"/>
        <v>1.0101994803367265</v>
      </c>
    </row>
    <row r="2176" spans="11:23">
      <c r="K2176" s="51">
        <v>217.4</v>
      </c>
      <c r="L2176" s="22">
        <f t="shared" si="269"/>
        <v>2.2767029958419829</v>
      </c>
      <c r="M2176" s="22">
        <f t="shared" si="276"/>
        <v>1.0444279548539992E-2</v>
      </c>
      <c r="Q2176" s="55">
        <f t="shared" si="270"/>
        <v>5.5932225756405898E-2</v>
      </c>
      <c r="R2176" s="49">
        <f t="shared" si="271"/>
        <v>3.1736101022606089</v>
      </c>
      <c r="S2176" s="52">
        <f>IF(K2176=0,C2204,(1/$C$59)*LN(1+$C$59/$C$58/(RodR+ABS(Calculations!K2176-RodR))))</f>
        <v>1.7624164265347075E-2</v>
      </c>
      <c r="T2176" s="53">
        <f t="shared" si="272"/>
        <v>1.7832842064676235E-2</v>
      </c>
      <c r="U2176" s="49">
        <f t="shared" si="273"/>
        <v>90.583333333333343</v>
      </c>
      <c r="V2176" s="49">
        <f t="shared" si="274"/>
        <v>1.0101994803367265</v>
      </c>
      <c r="W2176" s="49">
        <f t="shared" si="275"/>
        <v>1.0101994803367265</v>
      </c>
    </row>
    <row r="2177" spans="11:23">
      <c r="K2177" s="51">
        <v>217.5</v>
      </c>
      <c r="L2177" s="22">
        <f t="shared" si="269"/>
        <v>2.2756638119140336</v>
      </c>
      <c r="M2177" s="22">
        <f t="shared" si="276"/>
        <v>1.0434725279687029E-2</v>
      </c>
      <c r="Q2177" s="55">
        <f t="shared" si="270"/>
        <v>5.5906695913397544E-2</v>
      </c>
      <c r="R2177" s="49">
        <f t="shared" si="271"/>
        <v>3.1736101022606089</v>
      </c>
      <c r="S2177" s="52">
        <f>IF(K2177=0,C2205,(1/$C$59)*LN(1+$C$59/$C$58/(RodR+ABS(Calculations!K2177-RodR))))</f>
        <v>1.7616119848362716E-2</v>
      </c>
      <c r="T2177" s="53">
        <f t="shared" si="272"/>
        <v>1.7824606155520183E-2</v>
      </c>
      <c r="U2177" s="49">
        <f t="shared" si="273"/>
        <v>90.625</v>
      </c>
      <c r="V2177" s="49">
        <f t="shared" si="274"/>
        <v>1.0101994803367265</v>
      </c>
      <c r="W2177" s="49">
        <f t="shared" si="275"/>
        <v>1.0101994803367265</v>
      </c>
    </row>
    <row r="2178" spans="11:23">
      <c r="K2178" s="51">
        <v>217.6</v>
      </c>
      <c r="L2178" s="22">
        <f t="shared" ref="L2178:L2241" si="277">IF(K2178&lt;RodR,EPRValue,Q2178*$C$43)</f>
        <v>2.2746255762253385</v>
      </c>
      <c r="M2178" s="22">
        <f t="shared" si="276"/>
        <v>1.0425184115252062E-2</v>
      </c>
      <c r="Q2178" s="55">
        <f t="shared" si="270"/>
        <v>5.5881189365975893E-2</v>
      </c>
      <c r="R2178" s="49">
        <f t="shared" si="271"/>
        <v>3.1736101022606089</v>
      </c>
      <c r="S2178" s="52">
        <f>IF(K2178=0,C2206,(1/$C$59)*LN(1+$C$59/$C$58/(RodR+ABS(Calculations!K2178-RodR))))</f>
        <v>1.760808277178438E-2</v>
      </c>
      <c r="T2178" s="53">
        <f t="shared" si="272"/>
        <v>1.7816377850238221E-2</v>
      </c>
      <c r="U2178" s="49">
        <f t="shared" si="273"/>
        <v>90.666666666666671</v>
      </c>
      <c r="V2178" s="49">
        <f t="shared" si="274"/>
        <v>1.0101994803367265</v>
      </c>
      <c r="W2178" s="49">
        <f t="shared" si="275"/>
        <v>1.0101994803367265</v>
      </c>
    </row>
    <row r="2179" spans="11:23">
      <c r="K2179" s="51">
        <v>217.7</v>
      </c>
      <c r="L2179" s="22">
        <f t="shared" si="277"/>
        <v>2.2735882874785469</v>
      </c>
      <c r="M2179" s="22">
        <f t="shared" si="276"/>
        <v>1.0415656031283138E-2</v>
      </c>
      <c r="Q2179" s="55">
        <f t="shared" si="270"/>
        <v>5.5855706082268669E-2</v>
      </c>
      <c r="R2179" s="49">
        <f t="shared" si="271"/>
        <v>3.1736101022606089</v>
      </c>
      <c r="S2179" s="52">
        <f>IF(K2179=0,C2207,(1/$C$59)*LN(1+$C$59/$C$58/(RodR+ABS(Calculations!K2179-RodR))))</f>
        <v>1.7600053025569155E-2</v>
      </c>
      <c r="T2179" s="53">
        <f t="shared" si="272"/>
        <v>1.7808157138304456E-2</v>
      </c>
      <c r="U2179" s="49">
        <f t="shared" si="273"/>
        <v>90.708333333333329</v>
      </c>
      <c r="V2179" s="49">
        <f t="shared" si="274"/>
        <v>1.0101994803367265</v>
      </c>
      <c r="W2179" s="49">
        <f t="shared" si="275"/>
        <v>1.0101994803367265</v>
      </c>
    </row>
    <row r="2180" spans="11:23">
      <c r="K2180" s="51">
        <v>217.8</v>
      </c>
      <c r="L2180" s="22">
        <f t="shared" si="277"/>
        <v>2.2725519443787561</v>
      </c>
      <c r="M2180" s="22">
        <f t="shared" si="276"/>
        <v>1.0406141003893588E-2</v>
      </c>
      <c r="Q2180" s="55">
        <f t="shared" ref="Q2180:Q2243" si="278">R2180*IF($C$56&lt;$C$55,S2180,T2180)</f>
        <v>5.5830246030463736E-2</v>
      </c>
      <c r="R2180" s="49">
        <f t="shared" ref="R2180:R2243" si="279">$C$70/$C$61*W2180</f>
        <v>3.1736101022606089</v>
      </c>
      <c r="S2180" s="52">
        <f>IF(K2180=0,C2208,(1/$C$59)*LN(1+$C$59/$C$58/(RodR+ABS(Calculations!K2180-RodR))))</f>
        <v>1.7592030599693085E-2</v>
      </c>
      <c r="T2180" s="53">
        <f t="shared" ref="T2180:T2243" si="280">IF((ABS(K2180))&lt;$C$55-$C$56,($C$53/2/PI()/$C$56*LN(($C$55-$C$56)*(ABS(K2180)+$C$56)/(ABS(K2180))/$C$55)+$C$60*LN($C$55*$C$54/($C$55-$C$56)/$C$53)),$C$60*LN((((ABS(K2180))+$C$56-$C$55)*$C$53+$C$55*$C$54)/($C$53*(ABS(K2180)))))</f>
        <v>1.7799944009212604E-2</v>
      </c>
      <c r="U2180" s="49">
        <f t="shared" ref="U2180:U2243" si="281">K2180/$C$56</f>
        <v>90.750000000000014</v>
      </c>
      <c r="V2180" s="49">
        <f t="shared" ref="V2180:V2243" si="282">IF(K2180="","",1/(1.0212-0.0178*LOG10($C$53+0.01)))</f>
        <v>1.0101994803367265</v>
      </c>
      <c r="W2180" s="49">
        <f t="shared" ref="W2180:W2243" si="283">MAX(1/(-(0.21682*LOG10(3.7*U2180)-0.293)*(EXP(-3.7*U2180)-1)+1),1)*MAX(1/(-(0.1921*LOG10(U2180+0.2)+0.072)*(EXP(-150*U2180)-1)+1),1)*V2180</f>
        <v>1.0101994803367265</v>
      </c>
    </row>
    <row r="2181" spans="11:23">
      <c r="K2181" s="51">
        <v>217.9</v>
      </c>
      <c r="L2181" s="22">
        <f t="shared" si="277"/>
        <v>2.2715165456333399</v>
      </c>
      <c r="M2181" s="22">
        <f t="shared" si="276"/>
        <v>1.039663900919674E-2</v>
      </c>
      <c r="Q2181" s="55">
        <f t="shared" si="278"/>
        <v>5.5804809178804871E-2</v>
      </c>
      <c r="R2181" s="49">
        <f t="shared" si="279"/>
        <v>3.1736101022606089</v>
      </c>
      <c r="S2181" s="52">
        <f>IF(K2181=0,C2209,(1/$C$59)*LN(1+$C$59/$C$58/(RodR+ABS(Calculations!K2181-RodR))))</f>
        <v>1.7584015484149829E-2</v>
      </c>
      <c r="T2181" s="53">
        <f t="shared" si="280"/>
        <v>1.7791738452475791E-2</v>
      </c>
      <c r="U2181" s="49">
        <f t="shared" si="281"/>
        <v>90.791666666666671</v>
      </c>
      <c r="V2181" s="49">
        <f t="shared" si="282"/>
        <v>1.0101994803367265</v>
      </c>
      <c r="W2181" s="49">
        <f t="shared" si="283"/>
        <v>1.0101994803367265</v>
      </c>
    </row>
    <row r="2182" spans="11:23">
      <c r="K2182" s="51">
        <v>218</v>
      </c>
      <c r="L2182" s="22">
        <f t="shared" si="277"/>
        <v>2.2704820899521194</v>
      </c>
      <c r="M2182" s="22">
        <f t="shared" si="276"/>
        <v>1.0387150023439151E-2</v>
      </c>
      <c r="Q2182" s="55">
        <f t="shared" si="278"/>
        <v>5.5779395495595997E-2</v>
      </c>
      <c r="R2182" s="49">
        <f t="shared" si="279"/>
        <v>3.1736101022606089</v>
      </c>
      <c r="S2182" s="52">
        <f>IF(K2182=0,C2210,(1/$C$59)*LN(1+$C$59/$C$58/(RodR+ABS(Calculations!K2182-RodR))))</f>
        <v>1.7576007668951999E-2</v>
      </c>
      <c r="T2182" s="53">
        <f t="shared" si="280"/>
        <v>1.778354045762652E-2</v>
      </c>
      <c r="U2182" s="49">
        <f t="shared" si="281"/>
        <v>90.833333333333343</v>
      </c>
      <c r="V2182" s="49">
        <f t="shared" si="282"/>
        <v>1.0101994803367265</v>
      </c>
      <c r="W2182" s="49">
        <f t="shared" si="283"/>
        <v>1.0101994803367265</v>
      </c>
    </row>
    <row r="2183" spans="11:23">
      <c r="K2183" s="51">
        <v>218.1</v>
      </c>
      <c r="L2183" s="22">
        <f t="shared" si="277"/>
        <v>2.2694485760471586</v>
      </c>
      <c r="M2183" s="22">
        <f t="shared" si="276"/>
        <v>1.0377674022869599E-2</v>
      </c>
      <c r="Q2183" s="55">
        <f t="shared" si="278"/>
        <v>5.5754004949196127E-2</v>
      </c>
      <c r="R2183" s="49">
        <f t="shared" si="279"/>
        <v>3.1736101022606089</v>
      </c>
      <c r="S2183" s="52">
        <f>IF(K2183=0,C2211,(1/$C$59)*LN(1+$C$59/$C$58/(RodR+ABS(Calculations!K2183-RodR))))</f>
        <v>1.7568007144129563E-2</v>
      </c>
      <c r="T2183" s="53">
        <f t="shared" si="280"/>
        <v>1.7775350014216252E-2</v>
      </c>
      <c r="U2183" s="49">
        <f t="shared" si="281"/>
        <v>90.875</v>
      </c>
      <c r="V2183" s="49">
        <f t="shared" si="282"/>
        <v>1.0101994803367265</v>
      </c>
      <c r="W2183" s="49">
        <f t="shared" si="283"/>
        <v>1.0101994803367265</v>
      </c>
    </row>
    <row r="2184" spans="11:23">
      <c r="K2184" s="51">
        <v>218.2</v>
      </c>
      <c r="L2184" s="22">
        <f t="shared" si="277"/>
        <v>2.2684160026329701</v>
      </c>
      <c r="M2184" s="22">
        <f t="shared" si="276"/>
        <v>1.0368210983764392E-2</v>
      </c>
      <c r="Q2184" s="55">
        <f t="shared" si="278"/>
        <v>5.5728637508024433E-2</v>
      </c>
      <c r="R2184" s="49">
        <f t="shared" si="279"/>
        <v>3.1736101022606089</v>
      </c>
      <c r="S2184" s="52">
        <f>IF(K2184=0,C2212,(1/$C$59)*LN(1+$C$59/$C$58/(RodR+ABS(Calculations!K2184-RodR))))</f>
        <v>1.7560013899731448E-2</v>
      </c>
      <c r="T2184" s="53">
        <f t="shared" si="280"/>
        <v>1.7767167111816057E-2</v>
      </c>
      <c r="U2184" s="49">
        <f t="shared" si="281"/>
        <v>90.916666666666671</v>
      </c>
      <c r="V2184" s="49">
        <f t="shared" si="282"/>
        <v>1.0101994803367265</v>
      </c>
      <c r="W2184" s="49">
        <f t="shared" si="283"/>
        <v>1.0101994803367265</v>
      </c>
    </row>
    <row r="2185" spans="11:23">
      <c r="K2185" s="51">
        <v>218.3</v>
      </c>
      <c r="L2185" s="22">
        <f t="shared" si="277"/>
        <v>2.2673843684263093</v>
      </c>
      <c r="M2185" s="22">
        <f t="shared" si="276"/>
        <v>1.0358760882572149E-2</v>
      </c>
      <c r="Q2185" s="55">
        <f t="shared" si="278"/>
        <v>5.5703293140555166E-2</v>
      </c>
      <c r="R2185" s="49">
        <f t="shared" si="279"/>
        <v>3.1736101022606089</v>
      </c>
      <c r="S2185" s="52">
        <f>IF(K2185=0,C2213,(1/$C$59)*LN(1+$C$59/$C$58/(RodR+ABS(Calculations!K2185-RodR))))</f>
        <v>1.7552027925823936E-2</v>
      </c>
      <c r="T2185" s="53">
        <f t="shared" si="280"/>
        <v>1.7758991740015953E-2</v>
      </c>
      <c r="U2185" s="49">
        <f t="shared" si="281"/>
        <v>90.958333333333343</v>
      </c>
      <c r="V2185" s="49">
        <f t="shared" si="282"/>
        <v>1.0101994803367265</v>
      </c>
      <c r="W2185" s="49">
        <f t="shared" si="283"/>
        <v>1.0101994803367265</v>
      </c>
    </row>
    <row r="2186" spans="11:23">
      <c r="K2186" s="51">
        <v>218.4</v>
      </c>
      <c r="L2186" s="22">
        <f t="shared" si="277"/>
        <v>2.266353672146344</v>
      </c>
      <c r="M2186" s="22">
        <f t="shared" si="276"/>
        <v>1.0349323695638901E-2</v>
      </c>
      <c r="Q2186" s="55">
        <f t="shared" si="278"/>
        <v>5.5677971815321886E-2</v>
      </c>
      <c r="R2186" s="49">
        <f t="shared" si="279"/>
        <v>3.1736101022606089</v>
      </c>
      <c r="S2186" s="52">
        <f>IF(K2186=0,C2214,(1/$C$59)*LN(1+$C$59/$C$58/(RodR+ABS(Calculations!K2186-RodR))))</f>
        <v>1.7544049212491999E-2</v>
      </c>
      <c r="T2186" s="53">
        <f t="shared" si="280"/>
        <v>1.7750823888425353E-2</v>
      </c>
      <c r="U2186" s="49">
        <f t="shared" si="281"/>
        <v>91</v>
      </c>
      <c r="V2186" s="49">
        <f t="shared" si="282"/>
        <v>1.0101994803367265</v>
      </c>
      <c r="W2186" s="49">
        <f t="shared" si="283"/>
        <v>1.0101994803367265</v>
      </c>
    </row>
    <row r="2187" spans="11:23">
      <c r="K2187" s="51">
        <v>218.5</v>
      </c>
      <c r="L2187" s="22">
        <f t="shared" si="277"/>
        <v>2.2653239125145217</v>
      </c>
      <c r="M2187" s="22">
        <f t="shared" si="276"/>
        <v>1.0339899399511854E-2</v>
      </c>
      <c r="Q2187" s="55">
        <f t="shared" si="278"/>
        <v>5.5652673500914115E-2</v>
      </c>
      <c r="R2187" s="49">
        <f t="shared" si="279"/>
        <v>3.1736101022606089</v>
      </c>
      <c r="S2187" s="52">
        <f>IF(K2187=0,C2215,(1/$C$59)*LN(1+$C$59/$C$58/(RodR+ABS(Calculations!K2187-RodR))))</f>
        <v>1.7536077749838237E-2</v>
      </c>
      <c r="T2187" s="53">
        <f t="shared" si="280"/>
        <v>1.7742663546672602E-2</v>
      </c>
      <c r="U2187" s="49">
        <f t="shared" si="281"/>
        <v>91.041666666666671</v>
      </c>
      <c r="V2187" s="49">
        <f t="shared" si="282"/>
        <v>1.0101994803367265</v>
      </c>
      <c r="W2187" s="49">
        <f t="shared" si="283"/>
        <v>1.0101994803367265</v>
      </c>
    </row>
    <row r="2188" spans="11:23">
      <c r="K2188" s="51">
        <v>218.6</v>
      </c>
      <c r="L2188" s="22">
        <f t="shared" si="277"/>
        <v>2.2642950882546353</v>
      </c>
      <c r="M2188" s="22">
        <f t="shared" si="276"/>
        <v>1.0330487970703128E-2</v>
      </c>
      <c r="Q2188" s="55">
        <f t="shared" si="278"/>
        <v>5.5627398165979024E-2</v>
      </c>
      <c r="R2188" s="49">
        <f t="shared" si="279"/>
        <v>3.1736101022606089</v>
      </c>
      <c r="S2188" s="52">
        <f>IF(K2188=0,C2216,(1/$C$59)*LN(1+$C$59/$C$58/(RodR+ABS(Calculations!K2188-RodR))))</f>
        <v>1.7528113527983419E-2</v>
      </c>
      <c r="T2188" s="53">
        <f t="shared" si="280"/>
        <v>1.7734510704404773E-2</v>
      </c>
      <c r="U2188" s="49">
        <f t="shared" si="281"/>
        <v>91.083333333333329</v>
      </c>
      <c r="V2188" s="49">
        <f t="shared" si="282"/>
        <v>1.0101994803367265</v>
      </c>
      <c r="W2188" s="49">
        <f t="shared" si="283"/>
        <v>1.0101994803367265</v>
      </c>
    </row>
    <row r="2189" spans="11:23">
      <c r="K2189" s="51">
        <v>218.7</v>
      </c>
      <c r="L2189" s="22">
        <f t="shared" si="277"/>
        <v>2.2632671980927892</v>
      </c>
      <c r="M2189" s="22">
        <f t="shared" ref="M2189:M2252" si="284">L2179-L2189</f>
        <v>1.0321089385757709E-2</v>
      </c>
      <c r="Q2189" s="55">
        <f t="shared" si="278"/>
        <v>5.5602145779220555E-2</v>
      </c>
      <c r="R2189" s="49">
        <f t="shared" si="279"/>
        <v>3.1736101022606089</v>
      </c>
      <c r="S2189" s="52">
        <f>IF(K2189=0,C2217,(1/$C$59)*LN(1+$C$59/$C$58/(RodR+ABS(Calculations!K2189-RodR))))</f>
        <v>1.7520156537066206E-2</v>
      </c>
      <c r="T2189" s="53">
        <f t="shared" si="280"/>
        <v>1.772636535128878E-2</v>
      </c>
      <c r="U2189" s="49">
        <f t="shared" si="281"/>
        <v>91.125</v>
      </c>
      <c r="V2189" s="49">
        <f t="shared" si="282"/>
        <v>1.0101994803367265</v>
      </c>
      <c r="W2189" s="49">
        <f t="shared" si="283"/>
        <v>1.0101994803367265</v>
      </c>
    </row>
    <row r="2190" spans="11:23">
      <c r="K2190" s="51">
        <v>218.8</v>
      </c>
      <c r="L2190" s="22">
        <f t="shared" si="277"/>
        <v>2.2622402407573659</v>
      </c>
      <c r="M2190" s="22">
        <f t="shared" si="284"/>
        <v>1.0311703621390222E-2</v>
      </c>
      <c r="Q2190" s="55">
        <f t="shared" si="278"/>
        <v>5.5576916309398622E-2</v>
      </c>
      <c r="R2190" s="49">
        <f t="shared" si="279"/>
        <v>3.1736101022606089</v>
      </c>
      <c r="S2190" s="52">
        <f>IF(K2190=0,C2218,(1/$C$59)*LN(1+$C$59/$C$58/(RodR+ABS(Calculations!K2190-RodR))))</f>
        <v>1.7512206767242886E-2</v>
      </c>
      <c r="T2190" s="53">
        <f t="shared" si="280"/>
        <v>1.7718227477010018E-2</v>
      </c>
      <c r="U2190" s="49">
        <f t="shared" si="281"/>
        <v>91.166666666666671</v>
      </c>
      <c r="V2190" s="49">
        <f t="shared" si="282"/>
        <v>1.0101994803367265</v>
      </c>
      <c r="W2190" s="49">
        <f t="shared" si="283"/>
        <v>1.0101994803367265</v>
      </c>
    </row>
    <row r="2191" spans="11:23">
      <c r="K2191" s="51">
        <v>218.9</v>
      </c>
      <c r="L2191" s="22">
        <f t="shared" si="277"/>
        <v>2.2612142149791277</v>
      </c>
      <c r="M2191" s="22">
        <f t="shared" si="284"/>
        <v>1.0302330654212266E-2</v>
      </c>
      <c r="Q2191" s="55">
        <f t="shared" si="278"/>
        <v>5.5551709725331619E-2</v>
      </c>
      <c r="R2191" s="49">
        <f t="shared" si="279"/>
        <v>3.1736101022606089</v>
      </c>
      <c r="S2191" s="52">
        <f>IF(K2191=0,C2219,(1/$C$59)*LN(1+$C$59/$C$58/(RodR+ABS(Calculations!K2191-RodR))))</f>
        <v>1.7504264208688183E-2</v>
      </c>
      <c r="T2191" s="53">
        <f t="shared" si="280"/>
        <v>1.7710097071272614E-2</v>
      </c>
      <c r="U2191" s="49">
        <f t="shared" si="281"/>
        <v>91.208333333333343</v>
      </c>
      <c r="V2191" s="49">
        <f t="shared" si="282"/>
        <v>1.0101994803367265</v>
      </c>
      <c r="W2191" s="49">
        <f t="shared" si="283"/>
        <v>1.0101994803367265</v>
      </c>
    </row>
    <row r="2192" spans="11:23">
      <c r="K2192" s="51">
        <v>219</v>
      </c>
      <c r="L2192" s="22">
        <f t="shared" si="277"/>
        <v>2.2601891194910841</v>
      </c>
      <c r="M2192" s="22">
        <f t="shared" si="284"/>
        <v>1.0292970461035278E-2</v>
      </c>
      <c r="Q2192" s="55">
        <f t="shared" si="278"/>
        <v>5.5526525995893111E-2</v>
      </c>
      <c r="R2192" s="49">
        <f t="shared" si="279"/>
        <v>3.1736101022606089</v>
      </c>
      <c r="S2192" s="52">
        <f>IF(K2192=0,C2220,(1/$C$59)*LN(1+$C$59/$C$58/(RodR+ABS(Calculations!K2192-RodR))))</f>
        <v>1.74963288515942E-2</v>
      </c>
      <c r="T2192" s="53">
        <f t="shared" si="280"/>
        <v>1.7701974123800073E-2</v>
      </c>
      <c r="U2192" s="49">
        <f t="shared" si="281"/>
        <v>91.25</v>
      </c>
      <c r="V2192" s="49">
        <f t="shared" si="282"/>
        <v>1.0101994803367265</v>
      </c>
      <c r="W2192" s="49">
        <f t="shared" si="283"/>
        <v>1.0101994803367265</v>
      </c>
    </row>
    <row r="2193" spans="11:23">
      <c r="K2193" s="51">
        <v>219.1</v>
      </c>
      <c r="L2193" s="22">
        <f t="shared" si="277"/>
        <v>2.2591649530285536</v>
      </c>
      <c r="M2193" s="22">
        <f t="shared" si="284"/>
        <v>1.028362301860497E-2</v>
      </c>
      <c r="Q2193" s="55">
        <f t="shared" si="278"/>
        <v>5.550136509001341E-2</v>
      </c>
      <c r="R2193" s="49">
        <f t="shared" si="279"/>
        <v>3.1736101022606089</v>
      </c>
      <c r="S2193" s="52">
        <f>IF(K2193=0,C2221,(1/$C$59)*LN(1+$C$59/$C$58/(RodR+ABS(Calculations!K2193-RodR))))</f>
        <v>1.7488400686170923E-2</v>
      </c>
      <c r="T2193" s="53">
        <f t="shared" si="280"/>
        <v>1.7693858624334396E-2</v>
      </c>
      <c r="U2193" s="49">
        <f t="shared" si="281"/>
        <v>91.291666666666671</v>
      </c>
      <c r="V2193" s="49">
        <f t="shared" si="282"/>
        <v>1.0101994803367265</v>
      </c>
      <c r="W2193" s="49">
        <f t="shared" si="283"/>
        <v>1.0101994803367265</v>
      </c>
    </row>
    <row r="2194" spans="11:23">
      <c r="K2194" s="51">
        <v>219.2</v>
      </c>
      <c r="L2194" s="22">
        <f t="shared" si="277"/>
        <v>2.2581417143291338</v>
      </c>
      <c r="M2194" s="22">
        <f t="shared" si="284"/>
        <v>1.0274288303836254E-2</v>
      </c>
      <c r="Q2194" s="55">
        <f t="shared" si="278"/>
        <v>5.5476226976678839E-2</v>
      </c>
      <c r="R2194" s="49">
        <f t="shared" si="279"/>
        <v>3.1736101022606089</v>
      </c>
      <c r="S2194" s="52">
        <f>IF(K2194=0,C2222,(1/$C$59)*LN(1+$C$59/$C$58/(RodR+ABS(Calculations!K2194-RodR))))</f>
        <v>1.748047970264599E-2</v>
      </c>
      <c r="T2194" s="53">
        <f t="shared" si="280"/>
        <v>1.7685750562636528E-2</v>
      </c>
      <c r="U2194" s="49">
        <f t="shared" si="281"/>
        <v>91.333333333333329</v>
      </c>
      <c r="V2194" s="49">
        <f t="shared" si="282"/>
        <v>1.0101994803367265</v>
      </c>
      <c r="W2194" s="49">
        <f t="shared" si="283"/>
        <v>1.0101994803367265</v>
      </c>
    </row>
    <row r="2195" spans="11:23">
      <c r="K2195" s="51">
        <v>219.3</v>
      </c>
      <c r="L2195" s="22">
        <f t="shared" si="277"/>
        <v>2.257119402132771</v>
      </c>
      <c r="M2195" s="22">
        <f t="shared" si="284"/>
        <v>1.0264966293538347E-2</v>
      </c>
      <c r="Q2195" s="55">
        <f t="shared" si="278"/>
        <v>5.5451111624933387E-2</v>
      </c>
      <c r="R2195" s="49">
        <f t="shared" si="279"/>
        <v>3.1736101022606089</v>
      </c>
      <c r="S2195" s="52">
        <f>IF(K2195=0,C2223,(1/$C$59)*LN(1+$C$59/$C$58/(RodR+ABS(Calculations!K2195-RodR))))</f>
        <v>1.7472565891265203E-2</v>
      </c>
      <c r="T2195" s="53">
        <f t="shared" si="280"/>
        <v>1.7677649928485899E-2</v>
      </c>
      <c r="U2195" s="49">
        <f t="shared" si="281"/>
        <v>91.375000000000014</v>
      </c>
      <c r="V2195" s="49">
        <f t="shared" si="282"/>
        <v>1.0101994803367265</v>
      </c>
      <c r="W2195" s="49">
        <f t="shared" si="283"/>
        <v>1.0101994803367265</v>
      </c>
    </row>
    <row r="2196" spans="11:23">
      <c r="K2196" s="51">
        <v>219.4</v>
      </c>
      <c r="L2196" s="22">
        <f t="shared" si="277"/>
        <v>2.2560980151815859</v>
      </c>
      <c r="M2196" s="22">
        <f t="shared" si="284"/>
        <v>1.0255656964758053E-2</v>
      </c>
      <c r="Q2196" s="55">
        <f t="shared" si="278"/>
        <v>5.5426019003874491E-2</v>
      </c>
      <c r="R2196" s="49">
        <f t="shared" si="279"/>
        <v>3.1736101022606089</v>
      </c>
      <c r="S2196" s="52">
        <f>IF(K2196=0,C2224,(1/$C$59)*LN(1+$C$59/$C$58/(RodR+ABS(Calculations!K2196-RodR))))</f>
        <v>1.7464659242291208E-2</v>
      </c>
      <c r="T2196" s="53">
        <f t="shared" si="280"/>
        <v>1.7669556711681106E-2</v>
      </c>
      <c r="U2196" s="49">
        <f t="shared" si="281"/>
        <v>91.416666666666671</v>
      </c>
      <c r="V2196" s="49">
        <f t="shared" si="282"/>
        <v>1.0101994803367265</v>
      </c>
      <c r="W2196" s="49">
        <f t="shared" si="283"/>
        <v>1.0101994803367265</v>
      </c>
    </row>
    <row r="2197" spans="11:23">
      <c r="K2197" s="51">
        <v>219.5</v>
      </c>
      <c r="L2197" s="22">
        <f t="shared" si="277"/>
        <v>2.2550775522200492</v>
      </c>
      <c r="M2197" s="22">
        <f t="shared" si="284"/>
        <v>1.0246360294472456E-2</v>
      </c>
      <c r="Q2197" s="55">
        <f t="shared" si="278"/>
        <v>5.5400949082657282E-2</v>
      </c>
      <c r="R2197" s="49">
        <f t="shared" si="279"/>
        <v>3.1736101022606089</v>
      </c>
      <c r="S2197" s="52">
        <f>IF(K2197=0,C2225,(1/$C$59)*LN(1+$C$59/$C$58/(RodR+ABS(Calculations!K2197-RodR))))</f>
        <v>1.7456759746004833E-2</v>
      </c>
      <c r="T2197" s="53">
        <f t="shared" si="280"/>
        <v>1.766147090203923E-2</v>
      </c>
      <c r="U2197" s="49">
        <f t="shared" si="281"/>
        <v>91.458333333333343</v>
      </c>
      <c r="V2197" s="49">
        <f t="shared" si="282"/>
        <v>1.0101994803367265</v>
      </c>
      <c r="W2197" s="49">
        <f t="shared" si="283"/>
        <v>1.0101994803367265</v>
      </c>
    </row>
    <row r="2198" spans="11:23">
      <c r="K2198" s="51">
        <v>219.6</v>
      </c>
      <c r="L2198" s="22">
        <f t="shared" si="277"/>
        <v>2.2540580119949061</v>
      </c>
      <c r="M2198" s="22">
        <f t="shared" si="284"/>
        <v>1.023707625972925E-2</v>
      </c>
      <c r="Q2198" s="55">
        <f t="shared" si="278"/>
        <v>5.5375901830492825E-2</v>
      </c>
      <c r="R2198" s="49">
        <f t="shared" si="279"/>
        <v>3.1736101022606089</v>
      </c>
      <c r="S2198" s="52">
        <f>IF(K2198=0,C2226,(1/$C$59)*LN(1+$C$59/$C$58/(RodR+ABS(Calculations!K2198-RodR))))</f>
        <v>1.7448867392704528E-2</v>
      </c>
      <c r="T2198" s="53">
        <f t="shared" si="280"/>
        <v>1.7653392489396302E-2</v>
      </c>
      <c r="U2198" s="49">
        <f t="shared" si="281"/>
        <v>91.5</v>
      </c>
      <c r="V2198" s="49">
        <f t="shared" si="282"/>
        <v>1.0101994803367265</v>
      </c>
      <c r="W2198" s="49">
        <f t="shared" si="283"/>
        <v>1.0101994803367265</v>
      </c>
    </row>
    <row r="2199" spans="11:23">
      <c r="K2199" s="51">
        <v>219.7</v>
      </c>
      <c r="L2199" s="22">
        <f t="shared" si="277"/>
        <v>2.2530393932551518</v>
      </c>
      <c r="M2199" s="22">
        <f t="shared" si="284"/>
        <v>1.0227804837637411E-2</v>
      </c>
      <c r="Q2199" s="55">
        <f t="shared" si="278"/>
        <v>5.5350877216647408E-2</v>
      </c>
      <c r="R2199" s="49">
        <f t="shared" si="279"/>
        <v>3.1736101022606089</v>
      </c>
      <c r="S2199" s="52">
        <f>IF(K2199=0,C2227,(1/$C$59)*LN(1+$C$59/$C$58/(RodR+ABS(Calculations!K2199-RodR))))</f>
        <v>1.7440982172706145E-2</v>
      </c>
      <c r="T2199" s="53">
        <f t="shared" si="280"/>
        <v>1.7645321463605711E-2</v>
      </c>
      <c r="U2199" s="49">
        <f t="shared" si="281"/>
        <v>91.541666666666671</v>
      </c>
      <c r="V2199" s="49">
        <f t="shared" si="282"/>
        <v>1.0101994803367265</v>
      </c>
      <c r="W2199" s="49">
        <f t="shared" si="283"/>
        <v>1.0101994803367265</v>
      </c>
    </row>
    <row r="2200" spans="11:23">
      <c r="K2200" s="51">
        <v>219.8</v>
      </c>
      <c r="L2200" s="22">
        <f t="shared" si="277"/>
        <v>2.2520216947519889</v>
      </c>
      <c r="M2200" s="22">
        <f t="shared" si="284"/>
        <v>1.0218546005376972E-2</v>
      </c>
      <c r="Q2200" s="55">
        <f t="shared" si="278"/>
        <v>5.5325875210441584E-2</v>
      </c>
      <c r="R2200" s="49">
        <f t="shared" si="279"/>
        <v>3.1736101022606089</v>
      </c>
      <c r="S2200" s="52">
        <f>IF(K2200=0,C2228,(1/$C$59)*LN(1+$C$59/$C$58/(RodR+ABS(Calculations!K2200-RodR))))</f>
        <v>1.7433104076342635E-2</v>
      </c>
      <c r="T2200" s="53">
        <f t="shared" si="280"/>
        <v>1.763725781454091E-2</v>
      </c>
      <c r="U2200" s="49">
        <f t="shared" si="281"/>
        <v>91.583333333333343</v>
      </c>
      <c r="V2200" s="49">
        <f t="shared" si="282"/>
        <v>1.0101994803367265</v>
      </c>
      <c r="W2200" s="49">
        <f t="shared" si="283"/>
        <v>1.0101994803367265</v>
      </c>
    </row>
    <row r="2201" spans="11:23">
      <c r="K2201" s="51">
        <v>219.9</v>
      </c>
      <c r="L2201" s="22">
        <f t="shared" si="277"/>
        <v>2.25100491523897</v>
      </c>
      <c r="M2201" s="22">
        <f t="shared" si="284"/>
        <v>1.0209299740157718E-2</v>
      </c>
      <c r="Q2201" s="55">
        <f t="shared" si="278"/>
        <v>5.530089578125362E-2</v>
      </c>
      <c r="R2201" s="49">
        <f t="shared" si="279"/>
        <v>3.1736101022606089</v>
      </c>
      <c r="S2201" s="52">
        <f>IF(K2201=0,C2229,(1/$C$59)*LN(1+$C$59/$C$58/(RodR+ABS(Calculations!K2201-RodR))))</f>
        <v>1.7425233093965129E-2</v>
      </c>
      <c r="T2201" s="53">
        <f t="shared" si="280"/>
        <v>1.7629201532092943E-2</v>
      </c>
      <c r="U2201" s="49">
        <f t="shared" si="281"/>
        <v>91.625</v>
      </c>
      <c r="V2201" s="49">
        <f t="shared" si="282"/>
        <v>1.0101994803367265</v>
      </c>
      <c r="W2201" s="49">
        <f t="shared" si="283"/>
        <v>1.0101994803367265</v>
      </c>
    </row>
    <row r="2202" spans="11:23">
      <c r="K2202" s="51">
        <v>220</v>
      </c>
      <c r="L2202" s="22">
        <f t="shared" si="277"/>
        <v>2.2499890534718578</v>
      </c>
      <c r="M2202" s="22">
        <f t="shared" si="284"/>
        <v>1.0200066019226295E-2</v>
      </c>
      <c r="Q2202" s="55">
        <f t="shared" si="278"/>
        <v>5.5275938898516085E-2</v>
      </c>
      <c r="R2202" s="49">
        <f t="shared" si="279"/>
        <v>3.1736101022606089</v>
      </c>
      <c r="S2202" s="52">
        <f>IF(K2202=0,C2230,(1/$C$59)*LN(1+$C$59/$C$58/(RodR+ABS(Calculations!K2202-RodR))))</f>
        <v>1.7417369215941877E-2</v>
      </c>
      <c r="T2202" s="53">
        <f t="shared" si="280"/>
        <v>1.7621152606171784E-2</v>
      </c>
      <c r="U2202" s="49">
        <f t="shared" si="281"/>
        <v>91.666666666666671</v>
      </c>
      <c r="V2202" s="49">
        <f t="shared" si="282"/>
        <v>1.0101994803367265</v>
      </c>
      <c r="W2202" s="49">
        <f t="shared" si="283"/>
        <v>1.0101994803367265</v>
      </c>
    </row>
    <row r="2203" spans="11:23">
      <c r="K2203" s="51">
        <v>220.1</v>
      </c>
      <c r="L2203" s="22">
        <f t="shared" si="277"/>
        <v>2.2489741082086261</v>
      </c>
      <c r="M2203" s="22">
        <f t="shared" si="284"/>
        <v>1.0190844819927491E-2</v>
      </c>
      <c r="Q2203" s="55">
        <f t="shared" si="278"/>
        <v>5.5251004531715872E-2</v>
      </c>
      <c r="R2203" s="49">
        <f t="shared" si="279"/>
        <v>3.1736101022606089</v>
      </c>
      <c r="S2203" s="52">
        <f>IF(K2203=0,C2231,(1/$C$59)*LN(1+$C$59/$C$58/(RodR+ABS(Calculations!K2203-RodR))))</f>
        <v>1.7409512432658245E-2</v>
      </c>
      <c r="T2203" s="53">
        <f t="shared" si="280"/>
        <v>1.7613111026705684E-2</v>
      </c>
      <c r="U2203" s="49">
        <f t="shared" si="281"/>
        <v>91.708333333333329</v>
      </c>
      <c r="V2203" s="49">
        <f t="shared" si="282"/>
        <v>1.0101994803367265</v>
      </c>
      <c r="W2203" s="49">
        <f t="shared" si="283"/>
        <v>1.0101994803367265</v>
      </c>
    </row>
    <row r="2204" spans="11:23">
      <c r="K2204" s="51">
        <v>220.2</v>
      </c>
      <c r="L2204" s="22">
        <f t="shared" si="277"/>
        <v>2.2479600782094962</v>
      </c>
      <c r="M2204" s="22">
        <f t="shared" si="284"/>
        <v>1.0181636119637627E-2</v>
      </c>
      <c r="Q2204" s="55">
        <f t="shared" si="278"/>
        <v>5.5226092650395082E-2</v>
      </c>
      <c r="R2204" s="49">
        <f t="shared" si="279"/>
        <v>3.1736101022606089</v>
      </c>
      <c r="S2204" s="52">
        <f>IF(K2204=0,C2232,(1/$C$59)*LN(1+$C$59/$C$58/(RodR+ABS(Calculations!K2204-RodR))))</f>
        <v>1.7401662734516987E-2</v>
      </c>
      <c r="T2204" s="53">
        <f t="shared" si="280"/>
        <v>1.7605076783640917E-2</v>
      </c>
      <c r="U2204" s="49">
        <f t="shared" si="281"/>
        <v>91.75</v>
      </c>
      <c r="V2204" s="49">
        <f t="shared" si="282"/>
        <v>1.0101994803367265</v>
      </c>
      <c r="W2204" s="49">
        <f t="shared" si="283"/>
        <v>1.0101994803367265</v>
      </c>
    </row>
    <row r="2205" spans="11:23">
      <c r="K2205" s="51">
        <v>220.3</v>
      </c>
      <c r="L2205" s="22">
        <f t="shared" si="277"/>
        <v>2.246946962237002</v>
      </c>
      <c r="M2205" s="22">
        <f t="shared" si="284"/>
        <v>1.0172439895768992E-2</v>
      </c>
      <c r="Q2205" s="55">
        <f t="shared" si="278"/>
        <v>5.5201203224152638E-2</v>
      </c>
      <c r="R2205" s="49">
        <f t="shared" si="279"/>
        <v>3.1736101022606089</v>
      </c>
      <c r="S2205" s="52">
        <f>IF(K2205=0,C2233,(1/$C$59)*LN(1+$C$59/$C$58/(RodR+ABS(Calculations!K2205-RodR))))</f>
        <v>1.7393820111938772E-2</v>
      </c>
      <c r="T2205" s="53">
        <f t="shared" si="280"/>
        <v>1.7597049866942705E-2</v>
      </c>
      <c r="U2205" s="49">
        <f t="shared" si="281"/>
        <v>91.791666666666671</v>
      </c>
      <c r="V2205" s="49">
        <f t="shared" si="282"/>
        <v>1.0101994803367265</v>
      </c>
      <c r="W2205" s="49">
        <f t="shared" si="283"/>
        <v>1.0101994803367265</v>
      </c>
    </row>
    <row r="2206" spans="11:23">
      <c r="K2206" s="51">
        <v>220.4</v>
      </c>
      <c r="L2206" s="22">
        <f t="shared" si="277"/>
        <v>2.2459347590558214</v>
      </c>
      <c r="M2206" s="22">
        <f t="shared" si="284"/>
        <v>1.0163256125764519E-2</v>
      </c>
      <c r="Q2206" s="55">
        <f t="shared" si="278"/>
        <v>5.5176336222640121E-2</v>
      </c>
      <c r="R2206" s="49">
        <f t="shared" si="279"/>
        <v>3.1736101022606089</v>
      </c>
      <c r="S2206" s="52">
        <f>IF(K2206=0,C2234,(1/$C$59)*LN(1+$C$59/$C$58/(RodR+ABS(Calculations!K2206-RodR))))</f>
        <v>1.7385984555360851E-2</v>
      </c>
      <c r="T2206" s="53">
        <f t="shared" si="280"/>
        <v>1.7589030266594301E-2</v>
      </c>
      <c r="U2206" s="49">
        <f t="shared" si="281"/>
        <v>91.833333333333343</v>
      </c>
      <c r="V2206" s="49">
        <f t="shared" si="282"/>
        <v>1.0101994803367265</v>
      </c>
      <c r="W2206" s="49">
        <f t="shared" si="283"/>
        <v>1.0101994803367265</v>
      </c>
    </row>
    <row r="2207" spans="11:23">
      <c r="K2207" s="51">
        <v>220.5</v>
      </c>
      <c r="L2207" s="22">
        <f t="shared" si="277"/>
        <v>2.2449234674328782</v>
      </c>
      <c r="M2207" s="22">
        <f t="shared" si="284"/>
        <v>1.0154084787171058E-2</v>
      </c>
      <c r="Q2207" s="55">
        <f t="shared" si="278"/>
        <v>5.5151491615564305E-2</v>
      </c>
      <c r="R2207" s="49">
        <f t="shared" si="279"/>
        <v>3.1736101022606089</v>
      </c>
      <c r="S2207" s="52">
        <f>IF(K2207=0,C2235,(1/$C$59)*LN(1+$C$59/$C$58/(RodR+ABS(Calculations!K2207-RodR))))</f>
        <v>1.7378156055237879E-2</v>
      </c>
      <c r="T2207" s="53">
        <f t="shared" si="280"/>
        <v>1.7581017972597E-2</v>
      </c>
      <c r="U2207" s="49">
        <f t="shared" si="281"/>
        <v>91.875</v>
      </c>
      <c r="V2207" s="49">
        <f t="shared" si="282"/>
        <v>1.0101994803367265</v>
      </c>
      <c r="W2207" s="49">
        <f t="shared" si="283"/>
        <v>1.0101994803367265</v>
      </c>
    </row>
    <row r="2208" spans="11:23">
      <c r="K2208" s="51">
        <v>220.6</v>
      </c>
      <c r="L2208" s="22">
        <f t="shared" si="277"/>
        <v>2.2439130861373422</v>
      </c>
      <c r="M2208" s="22">
        <f t="shared" si="284"/>
        <v>1.014492585756388E-2</v>
      </c>
      <c r="Q2208" s="55">
        <f t="shared" si="278"/>
        <v>5.5126669372687141E-2</v>
      </c>
      <c r="R2208" s="49">
        <f t="shared" si="279"/>
        <v>3.1736101022606089</v>
      </c>
      <c r="S2208" s="52">
        <f>IF(K2208=0,C2236,(1/$C$59)*LN(1+$C$59/$C$58/(RodR+ABS(Calculations!K2208-RodR))))</f>
        <v>1.7370334602041886E-2</v>
      </c>
      <c r="T2208" s="53">
        <f t="shared" si="280"/>
        <v>1.7573012974970357E-2</v>
      </c>
      <c r="U2208" s="49">
        <f t="shared" si="281"/>
        <v>91.916666666666671</v>
      </c>
      <c r="V2208" s="49">
        <f t="shared" si="282"/>
        <v>1.0101994803367265</v>
      </c>
      <c r="W2208" s="49">
        <f t="shared" si="283"/>
        <v>1.0101994803367265</v>
      </c>
    </row>
    <row r="2209" spans="11:23">
      <c r="K2209" s="51">
        <v>220.7</v>
      </c>
      <c r="L2209" s="22">
        <f t="shared" si="277"/>
        <v>2.2429036139405967</v>
      </c>
      <c r="M2209" s="22">
        <f t="shared" si="284"/>
        <v>1.0135779314555116E-2</v>
      </c>
      <c r="Q2209" s="55">
        <f t="shared" si="278"/>
        <v>5.5101869463824935E-2</v>
      </c>
      <c r="R2209" s="49">
        <f t="shared" si="279"/>
        <v>3.1736101022606089</v>
      </c>
      <c r="S2209" s="52">
        <f>IF(K2209=0,C2237,(1/$C$59)*LN(1+$C$59/$C$58/(RodR+ABS(Calculations!K2209-RodR))))</f>
        <v>1.7362520186262033E-2</v>
      </c>
      <c r="T2209" s="53">
        <f t="shared" si="280"/>
        <v>1.7565015263752405E-2</v>
      </c>
      <c r="U2209" s="49">
        <f t="shared" si="281"/>
        <v>91.958333333333329</v>
      </c>
      <c r="V2209" s="49">
        <f t="shared" si="282"/>
        <v>1.0101994803367265</v>
      </c>
      <c r="W2209" s="49">
        <f t="shared" si="283"/>
        <v>1.0101994803367265</v>
      </c>
    </row>
    <row r="2210" spans="11:23">
      <c r="K2210" s="51">
        <v>220.8</v>
      </c>
      <c r="L2210" s="22">
        <f t="shared" si="277"/>
        <v>2.241895049616168</v>
      </c>
      <c r="M2210" s="22">
        <f t="shared" si="284"/>
        <v>1.0126645135820844E-2</v>
      </c>
      <c r="Q2210" s="55">
        <f t="shared" si="278"/>
        <v>5.5077091858846669E-2</v>
      </c>
      <c r="R2210" s="49">
        <f t="shared" si="279"/>
        <v>3.1736101022606089</v>
      </c>
      <c r="S2210" s="52">
        <f>IF(K2210=0,C2238,(1/$C$59)*LN(1+$C$59/$C$58/(RodR+ABS(Calculations!K2210-RodR))))</f>
        <v>1.735471279840408E-2</v>
      </c>
      <c r="T2210" s="53">
        <f t="shared" si="280"/>
        <v>1.7557024828999228E-2</v>
      </c>
      <c r="U2210" s="49">
        <f t="shared" si="281"/>
        <v>92.000000000000014</v>
      </c>
      <c r="V2210" s="49">
        <f t="shared" si="282"/>
        <v>1.0101994803367265</v>
      </c>
      <c r="W2210" s="49">
        <f t="shared" si="283"/>
        <v>1.0101994803367265</v>
      </c>
    </row>
    <row r="2211" spans="11:23">
      <c r="K2211" s="51">
        <v>220.9</v>
      </c>
      <c r="L2211" s="22">
        <f t="shared" si="277"/>
        <v>2.2408873919398626</v>
      </c>
      <c r="M2211" s="22">
        <f t="shared" si="284"/>
        <v>1.0117523299107312E-2</v>
      </c>
      <c r="Q2211" s="55">
        <f t="shared" si="278"/>
        <v>5.505233652767734E-2</v>
      </c>
      <c r="R2211" s="49">
        <f t="shared" si="279"/>
        <v>3.1736101022606089</v>
      </c>
      <c r="S2211" s="52">
        <f>IF(K2211=0,C2239,(1/$C$59)*LN(1+$C$59/$C$58/(RodR+ABS(Calculations!K2211-RodR))))</f>
        <v>1.7346912428991435E-2</v>
      </c>
      <c r="T2211" s="53">
        <f t="shared" si="280"/>
        <v>1.754904166078471E-2</v>
      </c>
      <c r="U2211" s="49">
        <f t="shared" si="281"/>
        <v>92.041666666666671</v>
      </c>
      <c r="V2211" s="49">
        <f t="shared" si="282"/>
        <v>1.0101994803367265</v>
      </c>
      <c r="W2211" s="49">
        <f t="shared" si="283"/>
        <v>1.0101994803367265</v>
      </c>
    </row>
    <row r="2212" spans="11:23">
      <c r="K2212" s="51">
        <v>221</v>
      </c>
      <c r="L2212" s="22">
        <f t="shared" si="277"/>
        <v>2.2398806396896669</v>
      </c>
      <c r="M2212" s="22">
        <f t="shared" si="284"/>
        <v>1.0108413782190961E-2</v>
      </c>
      <c r="Q2212" s="55">
        <f t="shared" si="278"/>
        <v>5.5027603440295468E-2</v>
      </c>
      <c r="R2212" s="49">
        <f t="shared" si="279"/>
        <v>3.1736101022606089</v>
      </c>
      <c r="S2212" s="52">
        <f>IF(K2212=0,C2240,(1/$C$59)*LN(1+$C$59/$C$58/(RodR+ABS(Calculations!K2212-RodR))))</f>
        <v>1.7339119068564376E-2</v>
      </c>
      <c r="T2212" s="53">
        <f t="shared" si="280"/>
        <v>1.7541065749200776E-2</v>
      </c>
      <c r="U2212" s="49">
        <f t="shared" si="281"/>
        <v>92.083333333333343</v>
      </c>
      <c r="V2212" s="49">
        <f t="shared" si="282"/>
        <v>1.0101994803367265</v>
      </c>
      <c r="W2212" s="49">
        <f t="shared" si="283"/>
        <v>1.0101994803367265</v>
      </c>
    </row>
    <row r="2213" spans="11:23">
      <c r="K2213" s="51">
        <v>221.1</v>
      </c>
      <c r="L2213" s="22">
        <f t="shared" si="277"/>
        <v>2.2388747916457783</v>
      </c>
      <c r="M2213" s="22">
        <f t="shared" si="284"/>
        <v>1.0099316562847793E-2</v>
      </c>
      <c r="Q2213" s="55">
        <f t="shared" si="278"/>
        <v>5.5002892566733935E-2</v>
      </c>
      <c r="R2213" s="49">
        <f t="shared" si="279"/>
        <v>3.1736101022606089</v>
      </c>
      <c r="S2213" s="52">
        <f>IF(K2213=0,C2241,(1/$C$59)*LN(1+$C$59/$C$58/(RodR+ABS(Calculations!K2213-RodR))))</f>
        <v>1.7331332707680308E-2</v>
      </c>
      <c r="T2213" s="53">
        <f t="shared" si="280"/>
        <v>1.7533097084357609E-2</v>
      </c>
      <c r="U2213" s="49">
        <f t="shared" si="281"/>
        <v>92.125</v>
      </c>
      <c r="V2213" s="49">
        <f t="shared" si="282"/>
        <v>1.0101994803367265</v>
      </c>
      <c r="W2213" s="49">
        <f t="shared" si="283"/>
        <v>1.0101994803367265</v>
      </c>
    </row>
    <row r="2214" spans="11:23">
      <c r="K2214" s="51">
        <v>221.2</v>
      </c>
      <c r="L2214" s="22">
        <f t="shared" si="277"/>
        <v>2.237869846590542</v>
      </c>
      <c r="M2214" s="22">
        <f t="shared" si="284"/>
        <v>1.0090231618954171E-2</v>
      </c>
      <c r="Q2214" s="55">
        <f t="shared" si="278"/>
        <v>5.4978203877078358E-2</v>
      </c>
      <c r="R2214" s="49">
        <f t="shared" si="279"/>
        <v>3.1736101022606089</v>
      </c>
      <c r="S2214" s="52">
        <f>IF(K2214=0,C2242,(1/$C$59)*LN(1+$C$59/$C$58/(RodR+ABS(Calculations!K2214-RodR))))</f>
        <v>1.7323553336913246E-2</v>
      </c>
      <c r="T2214" s="53">
        <f t="shared" si="280"/>
        <v>1.7525135656383868E-2</v>
      </c>
      <c r="U2214" s="49">
        <f t="shared" si="281"/>
        <v>92.166666666666671</v>
      </c>
      <c r="V2214" s="49">
        <f t="shared" si="282"/>
        <v>1.0101994803367265</v>
      </c>
      <c r="W2214" s="49">
        <f t="shared" si="283"/>
        <v>1.0101994803367265</v>
      </c>
    </row>
    <row r="2215" spans="11:23">
      <c r="K2215" s="51">
        <v>221.3</v>
      </c>
      <c r="L2215" s="22">
        <f t="shared" si="277"/>
        <v>2.2368658033085116</v>
      </c>
      <c r="M2215" s="22">
        <f t="shared" si="284"/>
        <v>1.0081158928490375E-2</v>
      </c>
      <c r="Q2215" s="55">
        <f t="shared" si="278"/>
        <v>5.4953537341468628E-2</v>
      </c>
      <c r="R2215" s="49">
        <f t="shared" si="279"/>
        <v>3.1736101022606089</v>
      </c>
      <c r="S2215" s="52">
        <f>IF(K2215=0,C2243,(1/$C$59)*LN(1+$C$59/$C$58/(RodR+ABS(Calculations!K2215-RodR))))</f>
        <v>1.7315780946854317E-2</v>
      </c>
      <c r="T2215" s="53">
        <f t="shared" si="280"/>
        <v>1.7517181455424913E-2</v>
      </c>
      <c r="U2215" s="49">
        <f t="shared" si="281"/>
        <v>92.208333333333343</v>
      </c>
      <c r="V2215" s="49">
        <f t="shared" si="282"/>
        <v>1.0101994803367265</v>
      </c>
      <c r="W2215" s="49">
        <f t="shared" si="283"/>
        <v>1.0101994803367265</v>
      </c>
    </row>
    <row r="2216" spans="11:23">
      <c r="K2216" s="51">
        <v>221.4</v>
      </c>
      <c r="L2216" s="22">
        <f t="shared" si="277"/>
        <v>2.2358626605864238</v>
      </c>
      <c r="M2216" s="22">
        <f t="shared" si="284"/>
        <v>1.0072098469397606E-2</v>
      </c>
      <c r="Q2216" s="55">
        <f t="shared" si="278"/>
        <v>5.4928892930098241E-2</v>
      </c>
      <c r="R2216" s="49">
        <f t="shared" si="279"/>
        <v>3.1736101022606089</v>
      </c>
      <c r="S2216" s="52">
        <f>IF(K2216=0,C2244,(1/$C$59)*LN(1+$C$59/$C$58/(RodR+ABS(Calculations!K2216-RodR))))</f>
        <v>1.730801552811153E-2</v>
      </c>
      <c r="T2216" s="53">
        <f t="shared" si="280"/>
        <v>1.7509234471644809E-2</v>
      </c>
      <c r="U2216" s="49">
        <f t="shared" si="281"/>
        <v>92.25</v>
      </c>
      <c r="V2216" s="49">
        <f t="shared" si="282"/>
        <v>1.0101994803367265</v>
      </c>
      <c r="W2216" s="49">
        <f t="shared" si="283"/>
        <v>1.0101994803367265</v>
      </c>
    </row>
    <row r="2217" spans="11:23">
      <c r="K2217" s="51">
        <v>221.5</v>
      </c>
      <c r="L2217" s="22">
        <f t="shared" si="277"/>
        <v>2.2348604172131572</v>
      </c>
      <c r="M2217" s="22">
        <f t="shared" si="284"/>
        <v>1.0063050219720981E-2</v>
      </c>
      <c r="Q2217" s="55">
        <f t="shared" si="278"/>
        <v>5.4904270613213353E-2</v>
      </c>
      <c r="R2217" s="49">
        <f t="shared" si="279"/>
        <v>3.1736101022606089</v>
      </c>
      <c r="S2217" s="52">
        <f>IF(K2217=0,C2245,(1/$C$59)*LN(1+$C$59/$C$58/(RodR+ABS(Calculations!K2217-RodR))))</f>
        <v>1.7300257071309496E-2</v>
      </c>
      <c r="T2217" s="53">
        <f t="shared" si="280"/>
        <v>1.7501294695225423E-2</v>
      </c>
      <c r="U2217" s="49">
        <f t="shared" si="281"/>
        <v>92.291666666666671</v>
      </c>
      <c r="V2217" s="49">
        <f t="shared" si="282"/>
        <v>1.0101994803367265</v>
      </c>
      <c r="W2217" s="49">
        <f t="shared" si="283"/>
        <v>1.0101994803367265</v>
      </c>
    </row>
    <row r="2218" spans="11:23">
      <c r="K2218" s="51">
        <v>221.6</v>
      </c>
      <c r="L2218" s="22">
        <f t="shared" si="277"/>
        <v>2.2338590719798401</v>
      </c>
      <c r="M2218" s="22">
        <f t="shared" si="284"/>
        <v>1.0054014157502067E-2</v>
      </c>
      <c r="Q2218" s="55">
        <f t="shared" si="278"/>
        <v>5.4879670361115344E-2</v>
      </c>
      <c r="R2218" s="49">
        <f t="shared" si="279"/>
        <v>3.1736101022606089</v>
      </c>
      <c r="S2218" s="52">
        <f>IF(K2218=0,C2246,(1/$C$59)*LN(1+$C$59/$C$58/(RodR+ABS(Calculations!K2218-RodR))))</f>
        <v>1.7292505567090222E-2</v>
      </c>
      <c r="T2218" s="53">
        <f t="shared" si="280"/>
        <v>1.7493362116365988E-2</v>
      </c>
      <c r="U2218" s="49">
        <f t="shared" si="281"/>
        <v>92.333333333333329</v>
      </c>
      <c r="V2218" s="49">
        <f t="shared" si="282"/>
        <v>1.0101994803367265</v>
      </c>
      <c r="W2218" s="49">
        <f t="shared" si="283"/>
        <v>1.0101994803367265</v>
      </c>
    </row>
    <row r="2219" spans="11:23">
      <c r="K2219" s="51">
        <v>221.7</v>
      </c>
      <c r="L2219" s="22">
        <f t="shared" si="277"/>
        <v>2.2328586236797108</v>
      </c>
      <c r="M2219" s="22">
        <f t="shared" si="284"/>
        <v>1.00449902608859E-2</v>
      </c>
      <c r="Q2219" s="55">
        <f t="shared" si="278"/>
        <v>5.4855092144157472E-2</v>
      </c>
      <c r="R2219" s="49">
        <f t="shared" si="279"/>
        <v>3.1736101022606089</v>
      </c>
      <c r="S2219" s="52">
        <f>IF(K2219=0,C2247,(1/$C$59)*LN(1+$C$59/$C$58/(RodR+ABS(Calculations!K2219-RodR))))</f>
        <v>1.7284761006112058E-2</v>
      </c>
      <c r="T2219" s="53">
        <f t="shared" si="280"/>
        <v>1.7485436725283993E-2</v>
      </c>
      <c r="U2219" s="49">
        <f t="shared" si="281"/>
        <v>92.375</v>
      </c>
      <c r="V2219" s="49">
        <f t="shared" si="282"/>
        <v>1.0101994803367265</v>
      </c>
      <c r="W2219" s="49">
        <f t="shared" si="283"/>
        <v>1.0101994803367265</v>
      </c>
    </row>
    <row r="2220" spans="11:23">
      <c r="K2220" s="51">
        <v>221.8</v>
      </c>
      <c r="L2220" s="22">
        <f t="shared" si="277"/>
        <v>2.2318590711081532</v>
      </c>
      <c r="M2220" s="22">
        <f t="shared" si="284"/>
        <v>1.0035978508014853E-2</v>
      </c>
      <c r="Q2220" s="55">
        <f t="shared" si="278"/>
        <v>5.4830535932745686E-2</v>
      </c>
      <c r="R2220" s="49">
        <f t="shared" si="279"/>
        <v>3.1736101022606089</v>
      </c>
      <c r="S2220" s="52">
        <f>IF(K2220=0,C2248,(1/$C$59)*LN(1+$C$59/$C$58/(RodR+ABS(Calculations!K2220-RodR))))</f>
        <v>1.7277023379049964E-2</v>
      </c>
      <c r="T2220" s="53">
        <f t="shared" si="280"/>
        <v>1.7477518512214279E-2</v>
      </c>
      <c r="U2220" s="49">
        <f t="shared" si="281"/>
        <v>92.416666666666671</v>
      </c>
      <c r="V2220" s="49">
        <f t="shared" si="282"/>
        <v>1.0101994803367265</v>
      </c>
      <c r="W2220" s="49">
        <f t="shared" si="283"/>
        <v>1.0101994803367265</v>
      </c>
    </row>
    <row r="2221" spans="11:23">
      <c r="K2221" s="51">
        <v>221.9</v>
      </c>
      <c r="L2221" s="22">
        <f t="shared" si="277"/>
        <v>2.2308604130627647</v>
      </c>
      <c r="M2221" s="22">
        <f t="shared" si="284"/>
        <v>1.0026978877097914E-2</v>
      </c>
      <c r="Q2221" s="55">
        <f t="shared" si="278"/>
        <v>5.4806001697340304E-2</v>
      </c>
      <c r="R2221" s="49">
        <f t="shared" si="279"/>
        <v>3.1736101022606089</v>
      </c>
      <c r="S2221" s="52">
        <f>IF(K2221=0,C2249,(1/$C$59)*LN(1+$C$59/$C$58/(RodR+ABS(Calculations!K2221-RodR))))</f>
        <v>1.7269292676596028E-2</v>
      </c>
      <c r="T2221" s="53">
        <f t="shared" si="280"/>
        <v>1.7469607467409737E-2</v>
      </c>
      <c r="U2221" s="49">
        <f t="shared" si="281"/>
        <v>92.458333333333343</v>
      </c>
      <c r="V2221" s="49">
        <f t="shared" si="282"/>
        <v>1.0101994803367265</v>
      </c>
      <c r="W2221" s="49">
        <f t="shared" si="283"/>
        <v>1.0101994803367265</v>
      </c>
    </row>
    <row r="2222" spans="11:23">
      <c r="K2222" s="51">
        <v>222</v>
      </c>
      <c r="L2222" s="22">
        <f t="shared" si="277"/>
        <v>2.229862648343186</v>
      </c>
      <c r="M2222" s="22">
        <f t="shared" si="284"/>
        <v>1.0017991346480848E-2</v>
      </c>
      <c r="Q2222" s="55">
        <f t="shared" si="278"/>
        <v>5.4781489408451858E-2</v>
      </c>
      <c r="R2222" s="49">
        <f t="shared" si="279"/>
        <v>3.1736101022606089</v>
      </c>
      <c r="S2222" s="52">
        <f>IF(K2222=0,C2250,(1/$C$59)*LN(1+$C$59/$C$58/(RodR+ABS(Calculations!K2222-RodR))))</f>
        <v>1.7261568889458161E-2</v>
      </c>
      <c r="T2222" s="53">
        <f t="shared" si="280"/>
        <v>1.7461703581140381E-2</v>
      </c>
      <c r="U2222" s="49">
        <f t="shared" si="281"/>
        <v>92.5</v>
      </c>
      <c r="V2222" s="49">
        <f t="shared" si="282"/>
        <v>1.0101994803367265</v>
      </c>
      <c r="W2222" s="49">
        <f t="shared" si="283"/>
        <v>1.0101994803367265</v>
      </c>
    </row>
    <row r="2223" spans="11:23">
      <c r="K2223" s="51">
        <v>222.1</v>
      </c>
      <c r="L2223" s="22">
        <f t="shared" si="277"/>
        <v>2.2288657757513741</v>
      </c>
      <c r="M2223" s="22">
        <f t="shared" si="284"/>
        <v>1.0009015894404172E-2</v>
      </c>
      <c r="Q2223" s="55">
        <f t="shared" si="278"/>
        <v>5.4756999036647797E-2</v>
      </c>
      <c r="R2223" s="49">
        <f t="shared" si="279"/>
        <v>3.1736101022606089</v>
      </c>
      <c r="S2223" s="52">
        <f>IF(K2223=0,C2251,(1/$C$59)*LN(1+$C$59/$C$58/(RodR+ABS(Calculations!K2223-RodR))))</f>
        <v>1.7253852008362207E-2</v>
      </c>
      <c r="T2223" s="53">
        <f t="shared" si="280"/>
        <v>1.7453806843694696E-2</v>
      </c>
      <c r="U2223" s="49">
        <f t="shared" si="281"/>
        <v>92.541666666666671</v>
      </c>
      <c r="V2223" s="49">
        <f t="shared" si="282"/>
        <v>1.0101994803367265</v>
      </c>
      <c r="W2223" s="49">
        <f t="shared" si="283"/>
        <v>1.0101994803367265</v>
      </c>
    </row>
    <row r="2224" spans="11:23">
      <c r="K2224" s="51">
        <v>222.2</v>
      </c>
      <c r="L2224" s="22">
        <f t="shared" si="277"/>
        <v>2.2278697940912608</v>
      </c>
      <c r="M2224" s="22">
        <f t="shared" si="284"/>
        <v>1.0000052499281153E-2</v>
      </c>
      <c r="Q2224" s="55">
        <f t="shared" si="278"/>
        <v>5.4732530552544061E-2</v>
      </c>
      <c r="R2224" s="49">
        <f t="shared" si="279"/>
        <v>3.1736101022606089</v>
      </c>
      <c r="S2224" s="52">
        <f>IF(K2224=0,C2252,(1/$C$59)*LN(1+$C$59/$C$58/(RodR+ABS(Calculations!K2224-RodR))))</f>
        <v>1.7246142024049293E-2</v>
      </c>
      <c r="T2224" s="53">
        <f t="shared" si="280"/>
        <v>1.7445917245377647E-2</v>
      </c>
      <c r="U2224" s="49">
        <f t="shared" si="281"/>
        <v>92.583333333333329</v>
      </c>
      <c r="V2224" s="49">
        <f t="shared" si="282"/>
        <v>1.0101994803367265</v>
      </c>
      <c r="W2224" s="49">
        <f t="shared" si="283"/>
        <v>1.0101994803367265</v>
      </c>
    </row>
    <row r="2225" spans="11:23">
      <c r="K2225" s="51">
        <v>222.3</v>
      </c>
      <c r="L2225" s="22">
        <f t="shared" si="277"/>
        <v>2.2268747021690278</v>
      </c>
      <c r="M2225" s="22">
        <f t="shared" si="284"/>
        <v>9.9911011394837601E-3</v>
      </c>
      <c r="Q2225" s="55">
        <f t="shared" si="278"/>
        <v>5.4708083926811861E-2</v>
      </c>
      <c r="R2225" s="49">
        <f t="shared" si="279"/>
        <v>3.1736101022606089</v>
      </c>
      <c r="S2225" s="52">
        <f>IF(K2225=0,C2253,(1/$C$59)*LN(1+$C$59/$C$58/(RodR+ABS(Calculations!K2225-RodR))))</f>
        <v>1.7238438927277958E-2</v>
      </c>
      <c r="T2225" s="53">
        <f t="shared" si="280"/>
        <v>1.7438034776512221E-2</v>
      </c>
      <c r="U2225" s="49">
        <f t="shared" si="281"/>
        <v>92.625000000000014</v>
      </c>
      <c r="V2225" s="49">
        <f t="shared" si="282"/>
        <v>1.0101994803367265</v>
      </c>
      <c r="W2225" s="49">
        <f t="shared" si="283"/>
        <v>1.0101994803367265</v>
      </c>
    </row>
    <row r="2226" spans="11:23">
      <c r="K2226" s="51">
        <v>222.4</v>
      </c>
      <c r="L2226" s="22">
        <f t="shared" si="277"/>
        <v>2.2258804987928982</v>
      </c>
      <c r="M2226" s="22">
        <f t="shared" si="284"/>
        <v>9.9821617935256235E-3</v>
      </c>
      <c r="Q2226" s="55">
        <f t="shared" si="278"/>
        <v>5.4683659130172597E-2</v>
      </c>
      <c r="R2226" s="49">
        <f t="shared" si="279"/>
        <v>3.1736101022606089</v>
      </c>
      <c r="S2226" s="52">
        <f>IF(K2226=0,C2254,(1/$C$59)*LN(1+$C$59/$C$58/(RodR+ABS(Calculations!K2226-RodR))))</f>
        <v>1.7230742708822556E-2</v>
      </c>
      <c r="T2226" s="53">
        <f t="shared" si="280"/>
        <v>1.7430159427439206E-2</v>
      </c>
      <c r="U2226" s="49">
        <f t="shared" si="281"/>
        <v>92.666666666666671</v>
      </c>
      <c r="V2226" s="49">
        <f t="shared" si="282"/>
        <v>1.0101994803367265</v>
      </c>
      <c r="W2226" s="49">
        <f t="shared" si="283"/>
        <v>1.0101994803367265</v>
      </c>
    </row>
    <row r="2227" spans="11:23">
      <c r="K2227" s="51">
        <v>222.5</v>
      </c>
      <c r="L2227" s="22">
        <f t="shared" si="277"/>
        <v>2.224887182773311</v>
      </c>
      <c r="M2227" s="22">
        <f t="shared" si="284"/>
        <v>9.9732344398462125E-3</v>
      </c>
      <c r="Q2227" s="55">
        <f t="shared" si="278"/>
        <v>5.4659256133402057E-2</v>
      </c>
      <c r="R2227" s="49">
        <f t="shared" si="279"/>
        <v>3.1736101022606089</v>
      </c>
      <c r="S2227" s="52">
        <f>IF(K2227=0,C2255,(1/$C$59)*LN(1+$C$59/$C$58/(RodR+ABS(Calculations!K2227-RodR))))</f>
        <v>1.7223053359474584E-2</v>
      </c>
      <c r="T2227" s="53">
        <f t="shared" si="280"/>
        <v>1.7422291188516299E-2</v>
      </c>
      <c r="U2227" s="49">
        <f t="shared" si="281"/>
        <v>92.708333333333343</v>
      </c>
      <c r="V2227" s="49">
        <f t="shared" si="282"/>
        <v>1.0101994803367265</v>
      </c>
      <c r="W2227" s="49">
        <f t="shared" si="283"/>
        <v>1.0101994803367265</v>
      </c>
    </row>
    <row r="2228" spans="11:23">
      <c r="K2228" s="51">
        <v>222.6</v>
      </c>
      <c r="L2228" s="22">
        <f t="shared" si="277"/>
        <v>2.2238947529227842</v>
      </c>
      <c r="M2228" s="22">
        <f t="shared" si="284"/>
        <v>9.9643190570559703E-3</v>
      </c>
      <c r="Q2228" s="55">
        <f t="shared" si="278"/>
        <v>5.4634874907327137E-2</v>
      </c>
      <c r="R2228" s="49">
        <f t="shared" si="279"/>
        <v>3.1736101022606089</v>
      </c>
      <c r="S2228" s="52">
        <f>IF(K2228=0,C2256,(1/$C$59)*LN(1+$C$59/$C$58/(RodR+ABS(Calculations!K2228-RodR))))</f>
        <v>1.7215370870041633E-2</v>
      </c>
      <c r="T2228" s="53">
        <f t="shared" si="280"/>
        <v>1.7414430050119022E-2</v>
      </c>
      <c r="U2228" s="49">
        <f t="shared" si="281"/>
        <v>92.75</v>
      </c>
      <c r="V2228" s="49">
        <f t="shared" si="282"/>
        <v>1.0101994803367265</v>
      </c>
      <c r="W2228" s="49">
        <f t="shared" si="283"/>
        <v>1.0101994803367265</v>
      </c>
    </row>
    <row r="2229" spans="11:23">
      <c r="K2229" s="51">
        <v>222.7</v>
      </c>
      <c r="L2229" s="22">
        <f t="shared" si="277"/>
        <v>2.2229032080559445</v>
      </c>
      <c r="M2229" s="22">
        <f t="shared" si="284"/>
        <v>9.9554156237662284E-3</v>
      </c>
      <c r="Q2229" s="55">
        <f t="shared" si="278"/>
        <v>5.4610515422826543E-2</v>
      </c>
      <c r="R2229" s="49">
        <f t="shared" si="279"/>
        <v>3.1736101022606089</v>
      </c>
      <c r="S2229" s="52">
        <f>IF(K2229=0,C2257,(1/$C$59)*LN(1+$C$59/$C$58/(RodR+ABS(Calculations!K2229-RodR))))</f>
        <v>1.7207695231347631E-2</v>
      </c>
      <c r="T2229" s="53">
        <f t="shared" si="280"/>
        <v>1.740657600263977E-2</v>
      </c>
      <c r="U2229" s="49">
        <f t="shared" si="281"/>
        <v>92.791666666666671</v>
      </c>
      <c r="V2229" s="49">
        <f t="shared" si="282"/>
        <v>1.0101994803367265</v>
      </c>
      <c r="W2229" s="49">
        <f t="shared" si="283"/>
        <v>1.0101994803367265</v>
      </c>
    </row>
    <row r="2230" spans="11:23">
      <c r="K2230" s="51">
        <v>222.8</v>
      </c>
      <c r="L2230" s="22">
        <f t="shared" si="277"/>
        <v>2.2219125469895347</v>
      </c>
      <c r="M2230" s="22">
        <f t="shared" si="284"/>
        <v>9.946524118618516E-3</v>
      </c>
      <c r="Q2230" s="55">
        <f t="shared" si="278"/>
        <v>5.4586177650830937E-2</v>
      </c>
      <c r="R2230" s="49">
        <f t="shared" si="279"/>
        <v>3.1736101022606089</v>
      </c>
      <c r="S2230" s="52">
        <f>IF(K2230=0,C2258,(1/$C$59)*LN(1+$C$59/$C$58/(RodR+ABS(Calculations!K2230-RodR))))</f>
        <v>1.7200026434232865E-2</v>
      </c>
      <c r="T2230" s="53">
        <f t="shared" si="280"/>
        <v>1.7398729036488998E-2</v>
      </c>
      <c r="U2230" s="49">
        <f t="shared" si="281"/>
        <v>92.833333333333343</v>
      </c>
      <c r="V2230" s="49">
        <f t="shared" si="282"/>
        <v>1.0101994803367265</v>
      </c>
      <c r="W2230" s="49">
        <f t="shared" si="283"/>
        <v>1.0101994803367265</v>
      </c>
    </row>
    <row r="2231" spans="11:23">
      <c r="K2231" s="51">
        <v>222.9</v>
      </c>
      <c r="L2231" s="22">
        <f t="shared" si="277"/>
        <v>2.2209227685424429</v>
      </c>
      <c r="M2231" s="22">
        <f t="shared" si="284"/>
        <v>9.9376445203218644E-3</v>
      </c>
      <c r="Q2231" s="55">
        <f t="shared" si="278"/>
        <v>5.4561861562323705E-2</v>
      </c>
      <c r="R2231" s="49">
        <f t="shared" si="279"/>
        <v>3.1736101022606089</v>
      </c>
      <c r="S2231" s="52">
        <f>IF(K2231=0,C2259,(1/$C$59)*LN(1+$C$59/$C$58/(RodR+ABS(Calculations!K2231-RodR))))</f>
        <v>1.7192364469554244E-2</v>
      </c>
      <c r="T2231" s="53">
        <f t="shared" si="280"/>
        <v>1.73908891420936E-2</v>
      </c>
      <c r="U2231" s="49">
        <f t="shared" si="281"/>
        <v>92.875</v>
      </c>
      <c r="V2231" s="49">
        <f t="shared" si="282"/>
        <v>1.0101994803367265</v>
      </c>
      <c r="W2231" s="49">
        <f t="shared" si="283"/>
        <v>1.0101994803367265</v>
      </c>
    </row>
    <row r="2232" spans="11:23">
      <c r="K2232" s="51">
        <v>223</v>
      </c>
      <c r="L2232" s="22">
        <f t="shared" si="277"/>
        <v>2.2199338715356354</v>
      </c>
      <c r="M2232" s="22">
        <f t="shared" si="284"/>
        <v>9.9287768075506655E-3</v>
      </c>
      <c r="Q2232" s="55">
        <f t="shared" si="278"/>
        <v>5.45375671283393E-2</v>
      </c>
      <c r="R2232" s="49">
        <f t="shared" si="279"/>
        <v>3.1736101022606089</v>
      </c>
      <c r="S2232" s="52">
        <f>IF(K2232=0,C2260,(1/$C$59)*LN(1+$C$59/$C$58/(RodR+ABS(Calculations!K2232-RodR))))</f>
        <v>1.7184709328184767E-2</v>
      </c>
      <c r="T2232" s="53">
        <f t="shared" si="280"/>
        <v>1.7383056309898511E-2</v>
      </c>
      <c r="U2232" s="49">
        <f t="shared" si="281"/>
        <v>92.916666666666671</v>
      </c>
      <c r="V2232" s="49">
        <f t="shared" si="282"/>
        <v>1.0101994803367265</v>
      </c>
      <c r="W2232" s="49">
        <f t="shared" si="283"/>
        <v>1.0101994803367265</v>
      </c>
    </row>
    <row r="2233" spans="11:23">
      <c r="K2233" s="51">
        <v>223.1</v>
      </c>
      <c r="L2233" s="22">
        <f t="shared" si="277"/>
        <v>2.218945854792123</v>
      </c>
      <c r="M2233" s="22">
        <f t="shared" si="284"/>
        <v>9.919920959251094E-3</v>
      </c>
      <c r="Q2233" s="55">
        <f t="shared" si="278"/>
        <v>5.4513294319962373E-2</v>
      </c>
      <c r="R2233" s="49">
        <f t="shared" si="279"/>
        <v>3.1736101022606089</v>
      </c>
      <c r="S2233" s="52">
        <f>IF(K2233=0,C2261,(1/$C$59)*LN(1+$C$59/$C$58/(RodR+ABS(Calculations!K2233-RodR))))</f>
        <v>1.7177061001013249E-2</v>
      </c>
      <c r="T2233" s="53">
        <f t="shared" si="280"/>
        <v>1.7375230530365111E-2</v>
      </c>
      <c r="U2233" s="49">
        <f t="shared" si="281"/>
        <v>92.958333333333329</v>
      </c>
      <c r="V2233" s="49">
        <f t="shared" si="282"/>
        <v>1.0101994803367265</v>
      </c>
      <c r="W2233" s="49">
        <f t="shared" si="283"/>
        <v>1.0101994803367265</v>
      </c>
    </row>
    <row r="2234" spans="11:23">
      <c r="K2234" s="51">
        <v>223.2</v>
      </c>
      <c r="L2234" s="22">
        <f t="shared" si="277"/>
        <v>2.2179587171371322</v>
      </c>
      <c r="M2234" s="22">
        <f t="shared" si="284"/>
        <v>9.9110769541286281E-3</v>
      </c>
      <c r="Q2234" s="55">
        <f t="shared" si="278"/>
        <v>5.4489043108332032E-2</v>
      </c>
      <c r="R2234" s="49">
        <f t="shared" si="279"/>
        <v>3.1736101022606089</v>
      </c>
      <c r="S2234" s="52">
        <f>IF(K2234=0,C2262,(1/$C$59)*LN(1+$C$59/$C$58/(RodR+ABS(Calculations!K2234-RodR))))</f>
        <v>1.7169419478945663E-2</v>
      </c>
      <c r="T2234" s="53">
        <f t="shared" si="280"/>
        <v>1.7367411793972602E-2</v>
      </c>
      <c r="U2234" s="49">
        <f t="shared" si="281"/>
        <v>93</v>
      </c>
      <c r="V2234" s="49">
        <f t="shared" si="282"/>
        <v>1.0101994803367265</v>
      </c>
      <c r="W2234" s="49">
        <f t="shared" si="283"/>
        <v>1.0101994803367265</v>
      </c>
    </row>
    <row r="2235" spans="11:23">
      <c r="K2235" s="51">
        <v>223.3</v>
      </c>
      <c r="L2235" s="22">
        <f t="shared" si="277"/>
        <v>2.2169724573978664</v>
      </c>
      <c r="M2235" s="22">
        <f t="shared" si="284"/>
        <v>9.902244771161417E-3</v>
      </c>
      <c r="Q2235" s="55">
        <f t="shared" si="278"/>
        <v>5.4464813464635942E-2</v>
      </c>
      <c r="R2235" s="49">
        <f t="shared" si="279"/>
        <v>3.1736101022606089</v>
      </c>
      <c r="S2235" s="52">
        <f>IF(K2235=0,C2263,(1/$C$59)*LN(1+$C$59/$C$58/(RodR+ABS(Calculations!K2235-RodR))))</f>
        <v>1.7161784752903281E-2</v>
      </c>
      <c r="T2235" s="53">
        <f t="shared" si="280"/>
        <v>1.7359600091216839E-2</v>
      </c>
      <c r="U2235" s="49">
        <f t="shared" si="281"/>
        <v>93.041666666666671</v>
      </c>
      <c r="V2235" s="49">
        <f t="shared" si="282"/>
        <v>1.0101994803367265</v>
      </c>
      <c r="W2235" s="49">
        <f t="shared" si="283"/>
        <v>1.0101994803367265</v>
      </c>
    </row>
    <row r="2236" spans="11:23">
      <c r="K2236" s="51">
        <v>223.4</v>
      </c>
      <c r="L2236" s="22">
        <f t="shared" si="277"/>
        <v>2.2159870744036403</v>
      </c>
      <c r="M2236" s="22">
        <f t="shared" si="284"/>
        <v>9.8934243892578877E-3</v>
      </c>
      <c r="Q2236" s="55">
        <f t="shared" si="278"/>
        <v>5.4440605360113643E-2</v>
      </c>
      <c r="R2236" s="49">
        <f t="shared" si="279"/>
        <v>3.1736101022606089</v>
      </c>
      <c r="S2236" s="52">
        <f>IF(K2236=0,C2264,(1/$C$59)*LN(1+$C$59/$C$58/(RodR+ABS(Calculations!K2236-RodR))))</f>
        <v>1.7154156813823727E-2</v>
      </c>
      <c r="T2236" s="53">
        <f t="shared" si="280"/>
        <v>1.7351795412611056E-2</v>
      </c>
      <c r="U2236" s="49">
        <f t="shared" si="281"/>
        <v>93.083333333333343</v>
      </c>
      <c r="V2236" s="49">
        <f t="shared" si="282"/>
        <v>1.0101994803367265</v>
      </c>
      <c r="W2236" s="49">
        <f t="shared" si="283"/>
        <v>1.0101994803367265</v>
      </c>
    </row>
    <row r="2237" spans="11:23">
      <c r="K2237" s="51">
        <v>223.5</v>
      </c>
      <c r="L2237" s="22">
        <f t="shared" si="277"/>
        <v>2.2150025669859525</v>
      </c>
      <c r="M2237" s="22">
        <f t="shared" si="284"/>
        <v>9.8846157873584417E-3</v>
      </c>
      <c r="Q2237" s="55">
        <f t="shared" si="278"/>
        <v>5.4416418766058315E-2</v>
      </c>
      <c r="R2237" s="49">
        <f t="shared" si="279"/>
        <v>3.1736101022606089</v>
      </c>
      <c r="S2237" s="52">
        <f>IF(K2237=0,C2265,(1/$C$59)*LN(1+$C$59/$C$58/(RodR+ABS(Calculations!K2237-RodR))))</f>
        <v>1.7146535652661523E-2</v>
      </c>
      <c r="T2237" s="53">
        <f t="shared" si="280"/>
        <v>1.7343997748685606E-2</v>
      </c>
      <c r="U2237" s="49">
        <f t="shared" si="281"/>
        <v>93.125</v>
      </c>
      <c r="V2237" s="49">
        <f t="shared" si="282"/>
        <v>1.0101994803367265</v>
      </c>
      <c r="W2237" s="49">
        <f t="shared" si="283"/>
        <v>1.0101994803367265</v>
      </c>
    </row>
    <row r="2238" spans="11:23">
      <c r="K2238" s="51">
        <v>223.6</v>
      </c>
      <c r="L2238" s="22">
        <f t="shared" si="277"/>
        <v>2.2140189339782075</v>
      </c>
      <c r="M2238" s="22">
        <f t="shared" si="284"/>
        <v>9.8758189445766753E-3</v>
      </c>
      <c r="Q2238" s="55">
        <f t="shared" si="278"/>
        <v>5.439225365380998E-2</v>
      </c>
      <c r="R2238" s="49">
        <f t="shared" si="279"/>
        <v>3.1736101022606089</v>
      </c>
      <c r="S2238" s="52">
        <f>IF(K2238=0,C2266,(1/$C$59)*LN(1+$C$59/$C$58/(RodR+ABS(Calculations!K2238-RodR))))</f>
        <v>1.713892126038595E-2</v>
      </c>
      <c r="T2238" s="53">
        <f t="shared" si="280"/>
        <v>1.7336207089987302E-2</v>
      </c>
      <c r="U2238" s="49">
        <f t="shared" si="281"/>
        <v>93.166666666666671</v>
      </c>
      <c r="V2238" s="49">
        <f t="shared" si="282"/>
        <v>1.0101994803367265</v>
      </c>
      <c r="W2238" s="49">
        <f t="shared" si="283"/>
        <v>1.0101994803367265</v>
      </c>
    </row>
    <row r="2239" spans="11:23">
      <c r="K2239" s="51">
        <v>223.7</v>
      </c>
      <c r="L2239" s="22">
        <f t="shared" si="277"/>
        <v>2.2130361742159943</v>
      </c>
      <c r="M2239" s="22">
        <f t="shared" si="284"/>
        <v>9.8670338399502455E-3</v>
      </c>
      <c r="Q2239" s="55">
        <f t="shared" si="278"/>
        <v>5.4368109994762312E-2</v>
      </c>
      <c r="R2239" s="49">
        <f t="shared" si="279"/>
        <v>3.1736101022606089</v>
      </c>
      <c r="S2239" s="52">
        <f>IF(K2239=0,C2267,(1/$C$59)*LN(1+$C$59/$C$58/(RodR+ABS(Calculations!K2239-RodR))))</f>
        <v>1.7131313627983195E-2</v>
      </c>
      <c r="T2239" s="53">
        <f t="shared" si="280"/>
        <v>1.7328423427080974E-2</v>
      </c>
      <c r="U2239" s="49">
        <f t="shared" si="281"/>
        <v>93.208333333333329</v>
      </c>
      <c r="V2239" s="49">
        <f t="shared" si="282"/>
        <v>1.0101994803367265</v>
      </c>
      <c r="W2239" s="49">
        <f t="shared" si="283"/>
        <v>1.0101994803367265</v>
      </c>
    </row>
    <row r="2240" spans="11:23">
      <c r="K2240" s="51">
        <v>223.8</v>
      </c>
      <c r="L2240" s="22">
        <f t="shared" si="277"/>
        <v>2.2120542865369455</v>
      </c>
      <c r="M2240" s="22">
        <f t="shared" si="284"/>
        <v>9.8582604525891959E-3</v>
      </c>
      <c r="Q2240" s="55">
        <f t="shared" si="278"/>
        <v>5.4343987760359189E-2</v>
      </c>
      <c r="R2240" s="49">
        <f t="shared" si="279"/>
        <v>3.1736101022606089</v>
      </c>
      <c r="S2240" s="52">
        <f>IF(K2240=0,C2268,(1/$C$59)*LN(1+$C$59/$C$58/(RodR+ABS(Calculations!K2240-RodR))))</f>
        <v>1.7123712746455265E-2</v>
      </c>
      <c r="T2240" s="53">
        <f t="shared" si="280"/>
        <v>1.7320646750547241E-2</v>
      </c>
      <c r="U2240" s="49">
        <f t="shared" si="281"/>
        <v>93.250000000000014</v>
      </c>
      <c r="V2240" s="49">
        <f t="shared" si="282"/>
        <v>1.0101994803367265</v>
      </c>
      <c r="W2240" s="49">
        <f t="shared" si="283"/>
        <v>1.0101994803367265</v>
      </c>
    </row>
    <row r="2241" spans="11:23">
      <c r="K2241" s="51">
        <v>223.9</v>
      </c>
      <c r="L2241" s="22">
        <f t="shared" si="277"/>
        <v>2.2110732697807736</v>
      </c>
      <c r="M2241" s="22">
        <f t="shared" si="284"/>
        <v>9.8494987616692953E-3</v>
      </c>
      <c r="Q2241" s="55">
        <f t="shared" si="278"/>
        <v>5.4319886922095592E-2</v>
      </c>
      <c r="R2241" s="49">
        <f t="shared" si="279"/>
        <v>3.1736101022606089</v>
      </c>
      <c r="S2241" s="52">
        <f>IF(K2241=0,C2269,(1/$C$59)*LN(1+$C$59/$C$58/(RodR+ABS(Calculations!K2241-RodR))))</f>
        <v>1.7116118606820271E-2</v>
      </c>
      <c r="T2241" s="53">
        <f t="shared" si="280"/>
        <v>1.7312877050984297E-2</v>
      </c>
      <c r="U2241" s="49">
        <f t="shared" si="281"/>
        <v>93.291666666666671</v>
      </c>
      <c r="V2241" s="49">
        <f t="shared" si="282"/>
        <v>1.0101994803367265</v>
      </c>
      <c r="W2241" s="49">
        <f t="shared" si="283"/>
        <v>1.0101994803367265</v>
      </c>
    </row>
    <row r="2242" spans="11:23">
      <c r="K2242" s="51">
        <v>224</v>
      </c>
      <c r="L2242" s="22">
        <f t="shared" ref="L2242:L2305" si="285">IF(K2242&lt;RodR,EPRValue,Q2242*$C$43)</f>
        <v>2.2100931227891678</v>
      </c>
      <c r="M2242" s="22">
        <f t="shared" si="284"/>
        <v>9.8407487464675647E-3</v>
      </c>
      <c r="Q2242" s="55">
        <f t="shared" si="278"/>
        <v>5.429580745151507E-2</v>
      </c>
      <c r="R2242" s="49">
        <f t="shared" si="279"/>
        <v>3.1736101022606089</v>
      </c>
      <c r="S2242" s="52">
        <f>IF(K2242=0,C2270,(1/$C$59)*LN(1+$C$59/$C$58/(RodR+ABS(Calculations!K2242-RodR))))</f>
        <v>1.7108531200111625E-2</v>
      </c>
      <c r="T2242" s="53">
        <f t="shared" si="280"/>
        <v>1.7305114319007015E-2</v>
      </c>
      <c r="U2242" s="49">
        <f t="shared" si="281"/>
        <v>93.333333333333343</v>
      </c>
      <c r="V2242" s="49">
        <f t="shared" si="282"/>
        <v>1.0101994803367265</v>
      </c>
      <c r="W2242" s="49">
        <f t="shared" si="283"/>
        <v>1.0101994803367265</v>
      </c>
    </row>
    <row r="2243" spans="11:23">
      <c r="K2243" s="51">
        <v>224.1</v>
      </c>
      <c r="L2243" s="22">
        <f t="shared" si="285"/>
        <v>2.2091138444059659</v>
      </c>
      <c r="M2243" s="22">
        <f t="shared" si="284"/>
        <v>9.8320103861571084E-3</v>
      </c>
      <c r="Q2243" s="55">
        <f t="shared" si="278"/>
        <v>5.4271749320213961E-2</v>
      </c>
      <c r="R2243" s="49">
        <f t="shared" si="279"/>
        <v>3.1736101022606089</v>
      </c>
      <c r="S2243" s="52">
        <f>IF(K2243=0,C2271,(1/$C$59)*LN(1+$C$59/$C$58/(RodR+ABS(Calculations!K2243-RodR))))</f>
        <v>1.7100950517379372E-2</v>
      </c>
      <c r="T2243" s="53">
        <f t="shared" si="280"/>
        <v>1.7297358545247169E-2</v>
      </c>
      <c r="U2243" s="49">
        <f t="shared" si="281"/>
        <v>93.375</v>
      </c>
      <c r="V2243" s="49">
        <f t="shared" si="282"/>
        <v>1.0101994803367265</v>
      </c>
      <c r="W2243" s="49">
        <f t="shared" si="283"/>
        <v>1.0101994803367265</v>
      </c>
    </row>
    <row r="2244" spans="11:23">
      <c r="K2244" s="51">
        <v>224.2</v>
      </c>
      <c r="L2244" s="22">
        <f t="shared" si="285"/>
        <v>2.2081354334770182</v>
      </c>
      <c r="M2244" s="22">
        <f t="shared" si="284"/>
        <v>9.8232836601139795E-3</v>
      </c>
      <c r="Q2244" s="55">
        <f t="shared" ref="Q2244:Q2307" si="286">R2244*IF($C$56&lt;$C$55,S2244,T2244)</f>
        <v>5.4247712499838008E-2</v>
      </c>
      <c r="R2244" s="49">
        <f t="shared" ref="R2244:R2307" si="287">$C$70/$C$61*W2244</f>
        <v>3.1736101022606089</v>
      </c>
      <c r="S2244" s="52">
        <f>IF(K2244=0,C2272,(1/$C$59)*LN(1+$C$59/$C$58/(RodR+ABS(Calculations!K2244-RodR))))</f>
        <v>1.7093376549689128E-2</v>
      </c>
      <c r="T2244" s="53">
        <f t="shared" ref="T2244:T2307" si="288">IF((ABS(K2244))&lt;$C$55-$C$56,($C$53/2/PI()/$C$56*LN(($C$55-$C$56)*(ABS(K2244)+$C$56)/(ABS(K2244))/$C$55)+$C$60*LN($C$55*$C$54/($C$55-$C$56)/$C$53)),$C$60*LN((((ABS(K2244))+$C$56-$C$55)*$C$53+$C$55*$C$54)/($C$53*(ABS(K2244)))))</f>
        <v>1.7289609720353438E-2</v>
      </c>
      <c r="U2244" s="49">
        <f t="shared" ref="U2244:U2307" si="289">K2244/$C$56</f>
        <v>93.416666666666671</v>
      </c>
      <c r="V2244" s="49">
        <f t="shared" ref="V2244:V2307" si="290">IF(K2244="","",1/(1.0212-0.0178*LOG10($C$53+0.01)))</f>
        <v>1.0101994803367265</v>
      </c>
      <c r="W2244" s="49">
        <f t="shared" ref="W2244:W2307" si="291">MAX(1/(-(0.21682*LOG10(3.7*U2244)-0.293)*(EXP(-3.7*U2244)-1)+1),1)*MAX(1/(-(0.1921*LOG10(U2244+0.2)+0.072)*(EXP(-150*U2244)-1)+1),1)*V2244</f>
        <v>1.0101994803367265</v>
      </c>
    </row>
    <row r="2245" spans="11:23">
      <c r="K2245" s="51">
        <v>224.3</v>
      </c>
      <c r="L2245" s="22">
        <f t="shared" si="285"/>
        <v>2.2071578888502197</v>
      </c>
      <c r="M2245" s="22">
        <f t="shared" si="284"/>
        <v>9.8145685476467293E-3</v>
      </c>
      <c r="Q2245" s="55">
        <f t="shared" si="286"/>
        <v>5.4223696962083227E-2</v>
      </c>
      <c r="R2245" s="49">
        <f t="shared" si="287"/>
        <v>3.1736101022606089</v>
      </c>
      <c r="S2245" s="52">
        <f>IF(K2245=0,C2273,(1/$C$59)*LN(1+$C$59/$C$58/(RodR+ABS(Calculations!K2245-RodR))))</f>
        <v>1.7085809288122349E-2</v>
      </c>
      <c r="T2245" s="53">
        <f t="shared" si="288"/>
        <v>1.7281867834990507E-2</v>
      </c>
      <c r="U2245" s="49">
        <f t="shared" si="289"/>
        <v>93.458333333333343</v>
      </c>
      <c r="V2245" s="49">
        <f t="shared" si="290"/>
        <v>1.0101994803367265</v>
      </c>
      <c r="W2245" s="49">
        <f t="shared" si="291"/>
        <v>1.0101994803367265</v>
      </c>
    </row>
    <row r="2246" spans="11:23">
      <c r="K2246" s="51">
        <v>224.4</v>
      </c>
      <c r="L2246" s="22">
        <f t="shared" si="285"/>
        <v>2.2061812093754773</v>
      </c>
      <c r="M2246" s="22">
        <f t="shared" si="284"/>
        <v>9.8058650281629411E-3</v>
      </c>
      <c r="Q2246" s="55">
        <f t="shared" si="286"/>
        <v>5.4199702678695061E-2</v>
      </c>
      <c r="R2246" s="49">
        <f t="shared" si="287"/>
        <v>3.1736101022606089</v>
      </c>
      <c r="S2246" s="52">
        <f>IF(K2246=0,C2274,(1/$C$59)*LN(1+$C$59/$C$58/(RodR+ABS(Calculations!K2246-RodR))))</f>
        <v>1.7078248723776061E-2</v>
      </c>
      <c r="T2246" s="53">
        <f t="shared" si="288"/>
        <v>1.7274132879841076E-2</v>
      </c>
      <c r="U2246" s="49">
        <f t="shared" si="289"/>
        <v>93.5</v>
      </c>
      <c r="V2246" s="49">
        <f t="shared" si="290"/>
        <v>1.0101994803367265</v>
      </c>
      <c r="W2246" s="49">
        <f t="shared" si="291"/>
        <v>1.0101994803367265</v>
      </c>
    </row>
    <row r="2247" spans="11:23">
      <c r="K2247" s="51">
        <v>224.5</v>
      </c>
      <c r="L2247" s="22">
        <f t="shared" si="285"/>
        <v>2.2052053939047793</v>
      </c>
      <c r="M2247" s="22">
        <f t="shared" si="284"/>
        <v>9.7971730811732272E-3</v>
      </c>
      <c r="Q2247" s="55">
        <f t="shared" si="286"/>
        <v>5.4175729621470041E-2</v>
      </c>
      <c r="R2247" s="49">
        <f t="shared" si="287"/>
        <v>3.1736101022606089</v>
      </c>
      <c r="S2247" s="52">
        <f>IF(K2247=0,C2275,(1/$C$59)*LN(1+$C$59/$C$58/(RodR+ABS(Calculations!K2247-RodR))))</f>
        <v>1.7070694847763395E-2</v>
      </c>
      <c r="T2247" s="53">
        <f t="shared" si="288"/>
        <v>1.7266404845603191E-2</v>
      </c>
      <c r="U2247" s="49">
        <f t="shared" si="289"/>
        <v>93.541666666666671</v>
      </c>
      <c r="V2247" s="49">
        <f t="shared" si="290"/>
        <v>1.0101994803367265</v>
      </c>
      <c r="W2247" s="49">
        <f t="shared" si="291"/>
        <v>1.0101994803367265</v>
      </c>
    </row>
    <row r="2248" spans="11:23">
      <c r="K2248" s="51">
        <v>224.6</v>
      </c>
      <c r="L2248" s="22">
        <f t="shared" si="285"/>
        <v>2.204230441292089</v>
      </c>
      <c r="M2248" s="22">
        <f t="shared" si="284"/>
        <v>9.7884926861184773E-3</v>
      </c>
      <c r="Q2248" s="55">
        <f t="shared" si="286"/>
        <v>5.4151777762253279E-2</v>
      </c>
      <c r="R2248" s="49">
        <f t="shared" si="287"/>
        <v>3.1736101022606089</v>
      </c>
      <c r="S2248" s="52">
        <f>IF(K2248=0,C2276,(1/$C$59)*LN(1+$C$59/$C$58/(RodR+ABS(Calculations!K2248-RodR))))</f>
        <v>1.7063147651212786E-2</v>
      </c>
      <c r="T2248" s="53">
        <f t="shared" si="288"/>
        <v>1.7258683722992902E-2</v>
      </c>
      <c r="U2248" s="49">
        <f t="shared" si="289"/>
        <v>93.583333333333329</v>
      </c>
      <c r="V2248" s="49">
        <f t="shared" si="290"/>
        <v>1.0101994803367265</v>
      </c>
      <c r="W2248" s="49">
        <f t="shared" si="291"/>
        <v>1.0101994803367265</v>
      </c>
    </row>
    <row r="2249" spans="11:23">
      <c r="K2249" s="51">
        <v>224.7</v>
      </c>
      <c r="L2249" s="22">
        <f t="shared" si="285"/>
        <v>2.2032563503934881</v>
      </c>
      <c r="M2249" s="22">
        <f t="shared" si="284"/>
        <v>9.7798238225061951E-3</v>
      </c>
      <c r="Q2249" s="55">
        <f t="shared" si="286"/>
        <v>5.4127847072941888E-2</v>
      </c>
      <c r="R2249" s="49">
        <f t="shared" si="287"/>
        <v>3.1736101022606089</v>
      </c>
      <c r="S2249" s="52">
        <f>IF(K2249=0,C2277,(1/$C$59)*LN(1+$C$59/$C$58/(RodR+ABS(Calculations!K2249-RodR))))</f>
        <v>1.7055607125269052E-2</v>
      </c>
      <c r="T2249" s="53">
        <f t="shared" si="288"/>
        <v>1.7250969502741163E-2</v>
      </c>
      <c r="U2249" s="49">
        <f t="shared" si="289"/>
        <v>93.625</v>
      </c>
      <c r="V2249" s="49">
        <f t="shared" si="290"/>
        <v>1.0101994803367265</v>
      </c>
      <c r="W2249" s="49">
        <f t="shared" si="291"/>
        <v>1.0101994803367265</v>
      </c>
    </row>
    <row r="2250" spans="11:23">
      <c r="K2250" s="51">
        <v>224.8</v>
      </c>
      <c r="L2250" s="22">
        <f t="shared" si="285"/>
        <v>2.2022831200669661</v>
      </c>
      <c r="M2250" s="22">
        <f t="shared" si="284"/>
        <v>9.771166469979331E-3</v>
      </c>
      <c r="Q2250" s="55">
        <f t="shared" si="286"/>
        <v>5.4103937525479873E-2</v>
      </c>
      <c r="R2250" s="49">
        <f t="shared" si="287"/>
        <v>3.1736101022606089</v>
      </c>
      <c r="S2250" s="52">
        <f>IF(K2250=0,C2278,(1/$C$59)*LN(1+$C$59/$C$58/(RodR+ABS(Calculations!K2250-RodR))))</f>
        <v>1.7048073261091791E-2</v>
      </c>
      <c r="T2250" s="53">
        <f t="shared" si="288"/>
        <v>1.7243262175596925E-2</v>
      </c>
      <c r="U2250" s="49">
        <f t="shared" si="289"/>
        <v>93.666666666666671</v>
      </c>
      <c r="V2250" s="49">
        <f t="shared" si="290"/>
        <v>1.0101994803367265</v>
      </c>
      <c r="W2250" s="49">
        <f t="shared" si="291"/>
        <v>1.0101994803367265</v>
      </c>
    </row>
    <row r="2251" spans="11:23">
      <c r="K2251" s="51">
        <v>224.9</v>
      </c>
      <c r="L2251" s="22">
        <f t="shared" si="285"/>
        <v>2.2013107491725927</v>
      </c>
      <c r="M2251" s="22">
        <f t="shared" si="284"/>
        <v>9.7625206081808358E-3</v>
      </c>
      <c r="Q2251" s="55">
        <f t="shared" si="286"/>
        <v>5.4080049091862321E-2</v>
      </c>
      <c r="R2251" s="49">
        <f t="shared" si="287"/>
        <v>3.1736101022606089</v>
      </c>
      <c r="S2251" s="52">
        <f>IF(K2251=0,C2279,(1/$C$59)*LN(1+$C$59/$C$58/(RodR+ABS(Calculations!K2251-RodR))))</f>
        <v>1.7040546049856695E-2</v>
      </c>
      <c r="T2251" s="53">
        <f t="shared" si="288"/>
        <v>1.7235561732324933E-2</v>
      </c>
      <c r="U2251" s="49">
        <f t="shared" si="289"/>
        <v>93.708333333333343</v>
      </c>
      <c r="V2251" s="49">
        <f t="shared" si="290"/>
        <v>1.0101994803367265</v>
      </c>
      <c r="W2251" s="49">
        <f t="shared" si="291"/>
        <v>1.0101994803367265</v>
      </c>
    </row>
    <row r="2252" spans="11:23">
      <c r="K2252" s="51">
        <v>225</v>
      </c>
      <c r="L2252" s="22">
        <f t="shared" si="285"/>
        <v>2.2003392365724519</v>
      </c>
      <c r="M2252" s="22">
        <f t="shared" si="284"/>
        <v>9.7538862167159124E-3</v>
      </c>
      <c r="Q2252" s="55">
        <f t="shared" si="286"/>
        <v>5.4056181744133826E-2</v>
      </c>
      <c r="R2252" s="49">
        <f t="shared" si="287"/>
        <v>3.1736101022606089</v>
      </c>
      <c r="S2252" s="52">
        <f>IF(K2252=0,C2280,(1/$C$59)*LN(1+$C$59/$C$58/(RodR+ABS(Calculations!K2252-RodR))))</f>
        <v>1.7033025482755055E-2</v>
      </c>
      <c r="T2252" s="53">
        <f t="shared" si="288"/>
        <v>1.7227868163706837E-2</v>
      </c>
      <c r="U2252" s="49">
        <f t="shared" si="289"/>
        <v>93.75</v>
      </c>
      <c r="V2252" s="49">
        <f t="shared" si="290"/>
        <v>1.0101994803367265</v>
      </c>
      <c r="W2252" s="49">
        <f t="shared" si="291"/>
        <v>1.0101994803367265</v>
      </c>
    </row>
    <row r="2253" spans="11:23">
      <c r="K2253" s="51">
        <v>225.1</v>
      </c>
      <c r="L2253" s="22">
        <f t="shared" si="285"/>
        <v>2.1993685811306736</v>
      </c>
      <c r="M2253" s="22">
        <f t="shared" ref="M2253:M2316" si="292">L2243-L2253</f>
        <v>9.7452632752923485E-3</v>
      </c>
      <c r="Q2253" s="55">
        <f t="shared" si="286"/>
        <v>5.4032335454389228E-2</v>
      </c>
      <c r="R2253" s="49">
        <f t="shared" si="287"/>
        <v>3.1736101022606089</v>
      </c>
      <c r="S2253" s="52">
        <f>IF(K2253=0,C2281,(1/$C$59)*LN(1+$C$59/$C$58/(RodR+ABS(Calculations!K2253-RodR))))</f>
        <v>1.7025511550993994E-2</v>
      </c>
      <c r="T2253" s="53">
        <f t="shared" si="288"/>
        <v>1.7220181460540714E-2</v>
      </c>
      <c r="U2253" s="49">
        <f t="shared" si="289"/>
        <v>93.791666666666671</v>
      </c>
      <c r="V2253" s="49">
        <f t="shared" si="290"/>
        <v>1.0101994803367265</v>
      </c>
      <c r="W2253" s="49">
        <f t="shared" si="291"/>
        <v>1.0101994803367265</v>
      </c>
    </row>
    <row r="2254" spans="11:23">
      <c r="K2254" s="51">
        <v>225.2</v>
      </c>
      <c r="L2254" s="22">
        <f t="shared" si="285"/>
        <v>2.198398781713228</v>
      </c>
      <c r="M2254" s="22">
        <f t="shared" si="292"/>
        <v>9.7366517637902383E-3</v>
      </c>
      <c r="Q2254" s="55">
        <f t="shared" si="286"/>
        <v>5.40085101947686E-2</v>
      </c>
      <c r="R2254" s="49">
        <f t="shared" si="287"/>
        <v>3.1736101022606089</v>
      </c>
      <c r="S2254" s="52">
        <f>IF(K2254=0,C2282,(1/$C$59)*LN(1+$C$59/$C$58/(RodR+ABS(Calculations!K2254-RodR))))</f>
        <v>1.7018004245794891E-2</v>
      </c>
      <c r="T2254" s="53">
        <f t="shared" si="288"/>
        <v>1.7212501613640453E-2</v>
      </c>
      <c r="U2254" s="49">
        <f t="shared" si="289"/>
        <v>93.833333333333329</v>
      </c>
      <c r="V2254" s="49">
        <f t="shared" si="290"/>
        <v>1.0101994803367265</v>
      </c>
      <c r="W2254" s="49">
        <f t="shared" si="291"/>
        <v>1.0101994803367265</v>
      </c>
    </row>
    <row r="2255" spans="11:23">
      <c r="K2255" s="51">
        <v>225.3</v>
      </c>
      <c r="L2255" s="22">
        <f t="shared" si="285"/>
        <v>2.1974298371883059</v>
      </c>
      <c r="M2255" s="22">
        <f t="shared" si="292"/>
        <v>9.7280516619138169E-3</v>
      </c>
      <c r="Q2255" s="55">
        <f t="shared" si="286"/>
        <v>5.398470593746655E-2</v>
      </c>
      <c r="R2255" s="49">
        <f t="shared" si="287"/>
        <v>3.1736101022606089</v>
      </c>
      <c r="S2255" s="52">
        <f>IF(K2255=0,C2283,(1/$C$59)*LN(1+$C$59/$C$58/(RodR+ABS(Calculations!K2255-RodR))))</f>
        <v>1.7010503558396305E-2</v>
      </c>
      <c r="T2255" s="53">
        <f t="shared" si="288"/>
        <v>1.7204828613837254E-2</v>
      </c>
      <c r="U2255" s="49">
        <f t="shared" si="289"/>
        <v>93.875000000000014</v>
      </c>
      <c r="V2255" s="49">
        <f t="shared" si="290"/>
        <v>1.0101994803367265</v>
      </c>
      <c r="W2255" s="49">
        <f t="shared" si="291"/>
        <v>1.0101994803367265</v>
      </c>
    </row>
    <row r="2256" spans="11:23">
      <c r="K2256" s="51">
        <v>225.4</v>
      </c>
      <c r="L2256" s="22">
        <f t="shared" si="285"/>
        <v>2.1964617464259391</v>
      </c>
      <c r="M2256" s="22">
        <f t="shared" si="292"/>
        <v>9.7194629495382934E-3</v>
      </c>
      <c r="Q2256" s="55">
        <f t="shared" si="286"/>
        <v>5.3960922654722916E-2</v>
      </c>
      <c r="R2256" s="49">
        <f t="shared" si="287"/>
        <v>3.1736101022606089</v>
      </c>
      <c r="S2256" s="52">
        <f>IF(K2256=0,C2284,(1/$C$59)*LN(1+$C$59/$C$58/(RodR+ABS(Calculations!K2256-RodR))))</f>
        <v>1.700300948005105E-2</v>
      </c>
      <c r="T2256" s="53">
        <f t="shared" si="288"/>
        <v>1.7197162451977673E-2</v>
      </c>
      <c r="U2256" s="49">
        <f t="shared" si="289"/>
        <v>93.916666666666671</v>
      </c>
      <c r="V2256" s="49">
        <f t="shared" si="290"/>
        <v>1.0101994803367265</v>
      </c>
      <c r="W2256" s="49">
        <f t="shared" si="291"/>
        <v>1.0101994803367265</v>
      </c>
    </row>
    <row r="2257" spans="11:23">
      <c r="K2257" s="51">
        <v>225.5</v>
      </c>
      <c r="L2257" s="22">
        <f t="shared" si="285"/>
        <v>2.1954945082982062</v>
      </c>
      <c r="M2257" s="22">
        <f t="shared" si="292"/>
        <v>9.710885606573072E-3</v>
      </c>
      <c r="Q2257" s="55">
        <f t="shared" si="286"/>
        <v>5.3937160318827823E-2</v>
      </c>
      <c r="R2257" s="49">
        <f t="shared" si="287"/>
        <v>3.1736101022606089</v>
      </c>
      <c r="S2257" s="52">
        <f>IF(K2257=0,C2285,(1/$C$59)*LN(1+$C$59/$C$58/(RodR+ABS(Calculations!K2257-RodR))))</f>
        <v>1.6995522002027783E-2</v>
      </c>
      <c r="T2257" s="53">
        <f t="shared" si="288"/>
        <v>1.7189503118925597E-2</v>
      </c>
      <c r="U2257" s="49">
        <f t="shared" si="289"/>
        <v>93.958333333333343</v>
      </c>
      <c r="V2257" s="49">
        <f t="shared" si="290"/>
        <v>1.0101994803367265</v>
      </c>
      <c r="W2257" s="49">
        <f t="shared" si="291"/>
        <v>1.0101994803367265</v>
      </c>
    </row>
    <row r="2258" spans="11:23">
      <c r="K2258" s="51">
        <v>225.6</v>
      </c>
      <c r="L2258" s="22">
        <f t="shared" si="285"/>
        <v>2.1945281216791654</v>
      </c>
      <c r="M2258" s="22">
        <f t="shared" si="292"/>
        <v>9.70231961292356E-3</v>
      </c>
      <c r="Q2258" s="55">
        <f t="shared" si="286"/>
        <v>5.3913418902120029E-2</v>
      </c>
      <c r="R2258" s="49">
        <f t="shared" si="287"/>
        <v>3.1736101022606089</v>
      </c>
      <c r="S2258" s="52">
        <f>IF(K2258=0,C2286,(1/$C$59)*LN(1+$C$59/$C$58/(RodR+ABS(Calculations!K2258-RodR))))</f>
        <v>1.6988041115610489E-2</v>
      </c>
      <c r="T2258" s="53">
        <f t="shared" si="288"/>
        <v>1.7181850605560246E-2</v>
      </c>
      <c r="U2258" s="49">
        <f t="shared" si="289"/>
        <v>94</v>
      </c>
      <c r="V2258" s="49">
        <f t="shared" si="290"/>
        <v>1.0101994803367265</v>
      </c>
      <c r="W2258" s="49">
        <f t="shared" si="291"/>
        <v>1.0101994803367265</v>
      </c>
    </row>
    <row r="2259" spans="11:23">
      <c r="K2259" s="51">
        <v>225.7</v>
      </c>
      <c r="L2259" s="22">
        <f t="shared" si="285"/>
        <v>2.1935625854448535</v>
      </c>
      <c r="M2259" s="22">
        <f t="shared" si="292"/>
        <v>9.6937649486346089E-3</v>
      </c>
      <c r="Q2259" s="55">
        <f t="shared" si="286"/>
        <v>5.3889698376986907E-2</v>
      </c>
      <c r="R2259" s="49">
        <f t="shared" si="287"/>
        <v>3.1736101022606089</v>
      </c>
      <c r="S2259" s="52">
        <f>IF(K2259=0,C2287,(1/$C$59)*LN(1+$C$59/$C$58/(RodR+ABS(Calculations!K2259-RodR))))</f>
        <v>1.6980566812098464E-2</v>
      </c>
      <c r="T2259" s="53">
        <f t="shared" si="288"/>
        <v>1.7174204902777518E-2</v>
      </c>
      <c r="U2259" s="49">
        <f t="shared" si="289"/>
        <v>94.041666666666671</v>
      </c>
      <c r="V2259" s="49">
        <f t="shared" si="290"/>
        <v>1.0101994803367265</v>
      </c>
      <c r="W2259" s="49">
        <f t="shared" si="291"/>
        <v>1.0101994803367265</v>
      </c>
    </row>
    <row r="2260" spans="11:23">
      <c r="K2260" s="51">
        <v>225.8</v>
      </c>
      <c r="L2260" s="22">
        <f t="shared" si="285"/>
        <v>2.1925978984732533</v>
      </c>
      <c r="M2260" s="22">
        <f t="shared" si="292"/>
        <v>9.6852215937128783E-3</v>
      </c>
      <c r="Q2260" s="55">
        <f t="shared" si="286"/>
        <v>5.3865998715863637E-2</v>
      </c>
      <c r="R2260" s="49">
        <f t="shared" si="287"/>
        <v>3.1736101022606089</v>
      </c>
      <c r="S2260" s="52">
        <f>IF(K2260=0,C2288,(1/$C$59)*LN(1+$C$59/$C$58/(RodR+ABS(Calculations!K2260-RodR))))</f>
        <v>1.6973099082806076E-2</v>
      </c>
      <c r="T2260" s="53">
        <f t="shared" si="288"/>
        <v>1.716656600148975E-2</v>
      </c>
      <c r="U2260" s="49">
        <f t="shared" si="289"/>
        <v>94.083333333333343</v>
      </c>
      <c r="V2260" s="49">
        <f t="shared" si="290"/>
        <v>1.0101994803367265</v>
      </c>
      <c r="W2260" s="49">
        <f t="shared" si="291"/>
        <v>1.0101994803367265</v>
      </c>
    </row>
    <row r="2261" spans="11:23">
      <c r="K2261" s="51">
        <v>225.9</v>
      </c>
      <c r="L2261" s="22">
        <f t="shared" si="285"/>
        <v>2.191634059644394</v>
      </c>
      <c r="M2261" s="22">
        <f t="shared" si="292"/>
        <v>9.6766895281987786E-3</v>
      </c>
      <c r="Q2261" s="55">
        <f t="shared" si="286"/>
        <v>5.3842319891235647E-2</v>
      </c>
      <c r="R2261" s="49">
        <f t="shared" si="287"/>
        <v>3.1736101022606089</v>
      </c>
      <c r="S2261" s="52">
        <f>IF(K2261=0,C2289,(1/$C$59)*LN(1+$C$59/$C$58/(RodR+ABS(Calculations!K2261-RodR))))</f>
        <v>1.6965637919063522E-2</v>
      </c>
      <c r="T2261" s="53">
        <f t="shared" si="288"/>
        <v>1.7158933892625058E-2</v>
      </c>
      <c r="U2261" s="49">
        <f t="shared" si="289"/>
        <v>94.125</v>
      </c>
      <c r="V2261" s="49">
        <f t="shared" si="290"/>
        <v>1.0101994803367265</v>
      </c>
      <c r="W2261" s="49">
        <f t="shared" si="291"/>
        <v>1.0101994803367265</v>
      </c>
    </row>
    <row r="2262" spans="11:23">
      <c r="K2262" s="51">
        <v>226</v>
      </c>
      <c r="L2262" s="22">
        <f t="shared" si="285"/>
        <v>2.1906710678402175</v>
      </c>
      <c r="M2262" s="22">
        <f t="shared" si="292"/>
        <v>9.6681687322344168E-3</v>
      </c>
      <c r="Q2262" s="55">
        <f t="shared" si="286"/>
        <v>5.3818661875635401E-2</v>
      </c>
      <c r="R2262" s="49">
        <f t="shared" si="287"/>
        <v>3.1736101022606089</v>
      </c>
      <c r="S2262" s="52">
        <f>IF(K2262=0,C2290,(1/$C$59)*LN(1+$C$59/$C$58/(RodR+ABS(Calculations!K2262-RodR))))</f>
        <v>1.6958183312215821E-2</v>
      </c>
      <c r="T2262" s="53">
        <f t="shared" si="288"/>
        <v>1.7151308567127783E-2</v>
      </c>
      <c r="U2262" s="49">
        <f t="shared" si="289"/>
        <v>94.166666666666671</v>
      </c>
      <c r="V2262" s="49">
        <f t="shared" si="290"/>
        <v>1.0101994803367265</v>
      </c>
      <c r="W2262" s="49">
        <f t="shared" si="291"/>
        <v>1.0101994803367265</v>
      </c>
    </row>
    <row r="2263" spans="11:23">
      <c r="K2263" s="51">
        <v>226.1</v>
      </c>
      <c r="L2263" s="22">
        <f t="shared" si="285"/>
        <v>2.1897089219446442</v>
      </c>
      <c r="M2263" s="22">
        <f t="shared" si="292"/>
        <v>9.6596591860294012E-3</v>
      </c>
      <c r="Q2263" s="55">
        <f t="shared" si="286"/>
        <v>5.3795024641643922E-2</v>
      </c>
      <c r="R2263" s="49">
        <f t="shared" si="287"/>
        <v>3.1736101022606089</v>
      </c>
      <c r="S2263" s="52">
        <f>IF(K2263=0,C2291,(1/$C$59)*LN(1+$C$59/$C$58/(RodR+ABS(Calculations!K2263-RodR))))</f>
        <v>1.6950735253623291E-2</v>
      </c>
      <c r="T2263" s="53">
        <f t="shared" si="288"/>
        <v>1.7143690015957821E-2</v>
      </c>
      <c r="U2263" s="49">
        <f t="shared" si="289"/>
        <v>94.208333333333329</v>
      </c>
      <c r="V2263" s="49">
        <f t="shared" si="290"/>
        <v>1.0101994803367265</v>
      </c>
      <c r="W2263" s="49">
        <f t="shared" si="291"/>
        <v>1.0101994803367265</v>
      </c>
    </row>
    <row r="2264" spans="11:23">
      <c r="K2264" s="51">
        <v>226.2</v>
      </c>
      <c r="L2264" s="22">
        <f t="shared" si="285"/>
        <v>2.1887476208435741</v>
      </c>
      <c r="M2264" s="22">
        <f t="shared" si="292"/>
        <v>9.6511608696538964E-3</v>
      </c>
      <c r="Q2264" s="55">
        <f t="shared" si="286"/>
        <v>5.3771408161890903E-2</v>
      </c>
      <c r="R2264" s="49">
        <f t="shared" si="287"/>
        <v>3.1736101022606089</v>
      </c>
      <c r="S2264" s="52">
        <f>IF(K2264=0,C2292,(1/$C$59)*LN(1+$C$59/$C$58/(RodR+ABS(Calculations!K2264-RodR))))</f>
        <v>1.694329373466159E-2</v>
      </c>
      <c r="T2264" s="53">
        <f t="shared" si="288"/>
        <v>1.7136078230092621E-2</v>
      </c>
      <c r="U2264" s="49">
        <f t="shared" si="289"/>
        <v>94.25</v>
      </c>
      <c r="V2264" s="49">
        <f t="shared" si="290"/>
        <v>1.0101994803367265</v>
      </c>
      <c r="W2264" s="49">
        <f t="shared" si="291"/>
        <v>1.0101994803367265</v>
      </c>
    </row>
    <row r="2265" spans="11:23">
      <c r="K2265" s="51">
        <v>226.3</v>
      </c>
      <c r="L2265" s="22">
        <f t="shared" si="285"/>
        <v>2.1877871634247845</v>
      </c>
      <c r="M2265" s="22">
        <f t="shared" si="292"/>
        <v>9.6426737635213478E-3</v>
      </c>
      <c r="Q2265" s="55">
        <f t="shared" si="286"/>
        <v>5.3747812409052152E-2</v>
      </c>
      <c r="R2265" s="49">
        <f t="shared" si="287"/>
        <v>3.1736101022606089</v>
      </c>
      <c r="S2265" s="52">
        <f>IF(K2265=0,C2293,(1/$C$59)*LN(1+$C$59/$C$58/(RodR+ABS(Calculations!K2265-RodR))))</f>
        <v>1.6935858746720902E-2</v>
      </c>
      <c r="T2265" s="53">
        <f t="shared" si="288"/>
        <v>1.7128473200524297E-2</v>
      </c>
      <c r="U2265" s="49">
        <f t="shared" si="289"/>
        <v>94.291666666666671</v>
      </c>
      <c r="V2265" s="49">
        <f t="shared" si="290"/>
        <v>1.0101994803367265</v>
      </c>
      <c r="W2265" s="49">
        <f t="shared" si="291"/>
        <v>1.0101994803367265</v>
      </c>
    </row>
    <row r="2266" spans="11:23">
      <c r="K2266" s="51">
        <v>226.4</v>
      </c>
      <c r="L2266" s="22">
        <f t="shared" si="285"/>
        <v>2.1868275485781372</v>
      </c>
      <c r="M2266" s="22">
        <f t="shared" si="292"/>
        <v>9.6341978478018397E-3</v>
      </c>
      <c r="Q2266" s="55">
        <f t="shared" si="286"/>
        <v>5.3724237355854645E-2</v>
      </c>
      <c r="R2266" s="49">
        <f t="shared" si="287"/>
        <v>3.1736101022606089</v>
      </c>
      <c r="S2266" s="52">
        <f>IF(K2266=0,C2294,(1/$C$59)*LN(1+$C$59/$C$58/(RodR+ABS(Calculations!K2266-RodR))))</f>
        <v>1.6928430281207538E-2</v>
      </c>
      <c r="T2266" s="53">
        <f t="shared" si="288"/>
        <v>1.7120874918261413E-2</v>
      </c>
      <c r="U2266" s="49">
        <f t="shared" si="289"/>
        <v>94.333333333333343</v>
      </c>
      <c r="V2266" s="49">
        <f t="shared" si="290"/>
        <v>1.0101994803367265</v>
      </c>
      <c r="W2266" s="49">
        <f t="shared" si="291"/>
        <v>1.0101994803367265</v>
      </c>
    </row>
    <row r="2267" spans="11:23">
      <c r="K2267" s="51">
        <v>226.5</v>
      </c>
      <c r="L2267" s="22">
        <f t="shared" si="285"/>
        <v>2.1858687751952997</v>
      </c>
      <c r="M2267" s="22">
        <f t="shared" si="292"/>
        <v>9.6257331029065973E-3</v>
      </c>
      <c r="Q2267" s="55">
        <f t="shared" si="286"/>
        <v>5.3700682975069781E-2</v>
      </c>
      <c r="R2267" s="49">
        <f t="shared" si="287"/>
        <v>3.1736101022606089</v>
      </c>
      <c r="S2267" s="52">
        <f>IF(K2267=0,C2295,(1/$C$59)*LN(1+$C$59/$C$58/(RodR+ABS(Calculations!K2267-RodR))))</f>
        <v>1.6921008329541805E-2</v>
      </c>
      <c r="T2267" s="53">
        <f t="shared" si="288"/>
        <v>1.7113283374328294E-2</v>
      </c>
      <c r="U2267" s="49">
        <f t="shared" si="289"/>
        <v>94.375</v>
      </c>
      <c r="V2267" s="49">
        <f t="shared" si="290"/>
        <v>1.0101994803367265</v>
      </c>
      <c r="W2267" s="49">
        <f t="shared" si="291"/>
        <v>1.0101994803367265</v>
      </c>
    </row>
    <row r="2268" spans="11:23">
      <c r="K2268" s="51">
        <v>226.6</v>
      </c>
      <c r="L2268" s="22">
        <f t="shared" si="285"/>
        <v>2.1849108421699901</v>
      </c>
      <c r="M2268" s="22">
        <f t="shared" si="292"/>
        <v>9.6172795091753471E-3</v>
      </c>
      <c r="Q2268" s="55">
        <f t="shared" si="286"/>
        <v>5.3677149239519301E-2</v>
      </c>
      <c r="R2268" s="49">
        <f t="shared" si="287"/>
        <v>3.1736101022606089</v>
      </c>
      <c r="S2268" s="52">
        <f>IF(K2268=0,C2296,(1/$C$59)*LN(1+$C$59/$C$58/(RodR+ABS(Calculations!K2268-RodR))))</f>
        <v>1.691359288315987E-2</v>
      </c>
      <c r="T2268" s="53">
        <f t="shared" si="288"/>
        <v>1.7105698559765046E-2</v>
      </c>
      <c r="U2268" s="49">
        <f t="shared" si="289"/>
        <v>94.416666666666671</v>
      </c>
      <c r="V2268" s="49">
        <f t="shared" si="290"/>
        <v>1.0101994803367265</v>
      </c>
      <c r="W2268" s="49">
        <f t="shared" si="291"/>
        <v>1.0101994803367265</v>
      </c>
    </row>
    <row r="2269" spans="11:23">
      <c r="K2269" s="51">
        <v>226.7</v>
      </c>
      <c r="L2269" s="22">
        <f t="shared" si="285"/>
        <v>2.183953748397804</v>
      </c>
      <c r="M2269" s="22">
        <f t="shared" si="292"/>
        <v>9.6088370470495121E-3</v>
      </c>
      <c r="Q2269" s="55">
        <f t="shared" si="286"/>
        <v>5.3653636122071073E-2</v>
      </c>
      <c r="R2269" s="49">
        <f t="shared" si="287"/>
        <v>3.1736101022606089</v>
      </c>
      <c r="S2269" s="52">
        <f>IF(K2269=0,C2297,(1/$C$59)*LN(1+$C$59/$C$58/(RodR+ABS(Calculations!K2269-RodR))))</f>
        <v>1.6906183933512439E-2</v>
      </c>
      <c r="T2269" s="53">
        <f t="shared" si="288"/>
        <v>1.7098120465628447E-2</v>
      </c>
      <c r="U2269" s="49">
        <f t="shared" si="289"/>
        <v>94.458333333333329</v>
      </c>
      <c r="V2269" s="49">
        <f t="shared" si="290"/>
        <v>1.0101994803367265</v>
      </c>
      <c r="W2269" s="49">
        <f t="shared" si="291"/>
        <v>1.0101994803367265</v>
      </c>
    </row>
    <row r="2270" spans="11:23">
      <c r="K2270" s="51">
        <v>226.8</v>
      </c>
      <c r="L2270" s="22">
        <f t="shared" si="285"/>
        <v>2.1829974927763183</v>
      </c>
      <c r="M2270" s="22">
        <f t="shared" si="292"/>
        <v>9.6004056969349882E-3</v>
      </c>
      <c r="Q2270" s="55">
        <f t="shared" si="286"/>
        <v>5.3630143595641652E-2</v>
      </c>
      <c r="R2270" s="49">
        <f t="shared" si="287"/>
        <v>3.1736101022606089</v>
      </c>
      <c r="S2270" s="52">
        <f>IF(K2270=0,C2298,(1/$C$59)*LN(1+$C$59/$C$58/(RodR+ABS(Calculations!K2270-RodR))))</f>
        <v>1.6898781472065555E-2</v>
      </c>
      <c r="T2270" s="53">
        <f t="shared" si="288"/>
        <v>1.7090549082990368E-2</v>
      </c>
      <c r="U2270" s="49">
        <f t="shared" si="289"/>
        <v>94.500000000000014</v>
      </c>
      <c r="V2270" s="49">
        <f t="shared" si="290"/>
        <v>1.0101994803367265</v>
      </c>
      <c r="W2270" s="49">
        <f t="shared" si="291"/>
        <v>1.0101994803367265</v>
      </c>
    </row>
    <row r="2271" spans="11:23">
      <c r="K2271" s="51">
        <v>226.9</v>
      </c>
      <c r="L2271" s="22">
        <f t="shared" si="285"/>
        <v>2.1820420742049853</v>
      </c>
      <c r="M2271" s="22">
        <f t="shared" si="292"/>
        <v>9.5919854394086457E-3</v>
      </c>
      <c r="Q2271" s="55">
        <f t="shared" si="286"/>
        <v>5.3606671633193645E-2</v>
      </c>
      <c r="R2271" s="49">
        <f t="shared" si="287"/>
        <v>3.1736101022606089</v>
      </c>
      <c r="S2271" s="52">
        <f>IF(K2271=0,C2299,(1/$C$59)*LN(1+$C$59/$C$58/(RodR+ABS(Calculations!K2271-RodR))))</f>
        <v>1.6891385490299778E-2</v>
      </c>
      <c r="T2271" s="53">
        <f t="shared" si="288"/>
        <v>1.7082984402938456E-2</v>
      </c>
      <c r="U2271" s="49">
        <f t="shared" si="289"/>
        <v>94.541666666666671</v>
      </c>
      <c r="V2271" s="49">
        <f t="shared" si="290"/>
        <v>1.0101994803367265</v>
      </c>
      <c r="W2271" s="49">
        <f t="shared" si="291"/>
        <v>1.0101994803367265</v>
      </c>
    </row>
    <row r="2272" spans="11:23">
      <c r="K2272" s="51">
        <v>227</v>
      </c>
      <c r="L2272" s="22">
        <f t="shared" si="285"/>
        <v>2.1810874915852048</v>
      </c>
      <c r="M2272" s="22">
        <f t="shared" si="292"/>
        <v>9.5835762550127157E-3</v>
      </c>
      <c r="Q2272" s="55">
        <f t="shared" si="286"/>
        <v>5.3583220207737536E-2</v>
      </c>
      <c r="R2272" s="49">
        <f t="shared" si="287"/>
        <v>3.1736101022606089</v>
      </c>
      <c r="S2272" s="52">
        <f>IF(K2272=0,C2300,(1/$C$59)*LN(1+$C$59/$C$58/(RodR+ABS(Calculations!K2272-RodR))))</f>
        <v>1.6883995979710749E-2</v>
      </c>
      <c r="T2272" s="53">
        <f t="shared" si="288"/>
        <v>1.7075426416576799E-2</v>
      </c>
      <c r="U2272" s="49">
        <f t="shared" si="289"/>
        <v>94.583333333333343</v>
      </c>
      <c r="V2272" s="49">
        <f t="shared" si="290"/>
        <v>1.0101994803367265</v>
      </c>
      <c r="W2272" s="49">
        <f t="shared" si="291"/>
        <v>1.0101994803367265</v>
      </c>
    </row>
    <row r="2273" spans="11:23">
      <c r="K2273" s="51">
        <v>227.1</v>
      </c>
      <c r="L2273" s="22">
        <f t="shared" si="285"/>
        <v>2.1801337438203259</v>
      </c>
      <c r="M2273" s="22">
        <f t="shared" si="292"/>
        <v>9.5751781243182954E-3</v>
      </c>
      <c r="Q2273" s="55">
        <f t="shared" si="286"/>
        <v>5.3559789292331662E-2</v>
      </c>
      <c r="R2273" s="49">
        <f t="shared" si="287"/>
        <v>3.1736101022606089</v>
      </c>
      <c r="S2273" s="52">
        <f>IF(K2273=0,C2301,(1/$C$59)*LN(1+$C$59/$C$58/(RodR+ABS(Calculations!K2273-RodR))))</f>
        <v>1.6876612931809185E-2</v>
      </c>
      <c r="T2273" s="53">
        <f t="shared" si="288"/>
        <v>1.7067875115024587E-2</v>
      </c>
      <c r="U2273" s="49">
        <f t="shared" si="289"/>
        <v>94.625</v>
      </c>
      <c r="V2273" s="49">
        <f t="shared" si="290"/>
        <v>1.0101994803367265</v>
      </c>
      <c r="W2273" s="49">
        <f t="shared" si="291"/>
        <v>1.0101994803367265</v>
      </c>
    </row>
    <row r="2274" spans="11:23">
      <c r="K2274" s="51">
        <v>227.2</v>
      </c>
      <c r="L2274" s="22">
        <f t="shared" si="285"/>
        <v>2.1791808298156057</v>
      </c>
      <c r="M2274" s="22">
        <f t="shared" si="292"/>
        <v>9.5667910279684243E-3</v>
      </c>
      <c r="Q2274" s="55">
        <f t="shared" si="286"/>
        <v>5.3536378860081252E-2</v>
      </c>
      <c r="R2274" s="49">
        <f t="shared" si="287"/>
        <v>3.1736101022606089</v>
      </c>
      <c r="S2274" s="52">
        <f>IF(K2274=0,C2302,(1/$C$59)*LN(1+$C$59/$C$58/(RodR+ABS(Calculations!K2274-RodR))))</f>
        <v>1.6869236338120586E-2</v>
      </c>
      <c r="T2274" s="53">
        <f t="shared" si="288"/>
        <v>1.706033048941678E-2</v>
      </c>
      <c r="U2274" s="49">
        <f t="shared" si="289"/>
        <v>94.666666666666671</v>
      </c>
      <c r="V2274" s="49">
        <f t="shared" si="290"/>
        <v>1.0101994803367265</v>
      </c>
      <c r="W2274" s="49">
        <f t="shared" si="291"/>
        <v>1.0101994803367265</v>
      </c>
    </row>
    <row r="2275" spans="11:23">
      <c r="K2275" s="51">
        <v>227.3</v>
      </c>
      <c r="L2275" s="22">
        <f t="shared" si="285"/>
        <v>2.1782287484781824</v>
      </c>
      <c r="M2275" s="22">
        <f t="shared" si="292"/>
        <v>9.5584149466021451E-3</v>
      </c>
      <c r="Q2275" s="55">
        <f t="shared" si="286"/>
        <v>5.351298888413776E-2</v>
      </c>
      <c r="R2275" s="49">
        <f t="shared" si="287"/>
        <v>3.1736101022606089</v>
      </c>
      <c r="S2275" s="52">
        <f>IF(K2275=0,C2303,(1/$C$59)*LN(1+$C$59/$C$58/(RodR+ABS(Calculations!K2275-RodR))))</f>
        <v>1.6861866190185013E-2</v>
      </c>
      <c r="T2275" s="53">
        <f t="shared" si="288"/>
        <v>1.7052792530904338E-2</v>
      </c>
      <c r="U2275" s="49">
        <f t="shared" si="289"/>
        <v>94.708333333333343</v>
      </c>
      <c r="V2275" s="49">
        <f t="shared" si="290"/>
        <v>1.0101994803367265</v>
      </c>
      <c r="W2275" s="49">
        <f t="shared" si="291"/>
        <v>1.0101994803367265</v>
      </c>
    </row>
    <row r="2276" spans="11:23">
      <c r="K2276" s="51">
        <v>227.4</v>
      </c>
      <c r="L2276" s="22">
        <f t="shared" si="285"/>
        <v>2.177277498717106</v>
      </c>
      <c r="M2276" s="22">
        <f t="shared" si="292"/>
        <v>9.5500498610312512E-3</v>
      </c>
      <c r="Q2276" s="55">
        <f t="shared" si="286"/>
        <v>5.3489619337699586E-2</v>
      </c>
      <c r="R2276" s="49">
        <f t="shared" si="287"/>
        <v>3.1736101022606089</v>
      </c>
      <c r="S2276" s="52">
        <f>IF(K2276=0,C2304,(1/$C$59)*LN(1+$C$59/$C$58/(RodR+ABS(Calculations!K2276-RodR))))</f>
        <v>1.6854502479557318E-2</v>
      </c>
      <c r="T2276" s="53">
        <f t="shared" si="288"/>
        <v>1.7045261230653311E-2</v>
      </c>
      <c r="U2276" s="49">
        <f t="shared" si="289"/>
        <v>94.75</v>
      </c>
      <c r="V2276" s="49">
        <f t="shared" si="290"/>
        <v>1.0101994803367265</v>
      </c>
      <c r="W2276" s="49">
        <f t="shared" si="291"/>
        <v>1.0101994803367265</v>
      </c>
    </row>
    <row r="2277" spans="11:23">
      <c r="K2277" s="51">
        <v>227.5</v>
      </c>
      <c r="L2277" s="22">
        <f t="shared" si="285"/>
        <v>2.1763270794433733</v>
      </c>
      <c r="M2277" s="22">
        <f t="shared" si="292"/>
        <v>9.5416957519263157E-3</v>
      </c>
      <c r="Q2277" s="55">
        <f t="shared" si="286"/>
        <v>5.3466270194012976E-2</v>
      </c>
      <c r="R2277" s="49">
        <f t="shared" si="287"/>
        <v>3.1736101022606089</v>
      </c>
      <c r="S2277" s="52">
        <f>IF(K2277=0,C2305,(1/$C$59)*LN(1+$C$59/$C$58/(RodR+ABS(Calculations!K2277-RodR))))</f>
        <v>1.6847145197807434E-2</v>
      </c>
      <c r="T2277" s="53">
        <f t="shared" si="288"/>
        <v>1.7037736579846197E-2</v>
      </c>
      <c r="U2277" s="49">
        <f t="shared" si="289"/>
        <v>94.791666666666671</v>
      </c>
      <c r="V2277" s="49">
        <f t="shared" si="290"/>
        <v>1.0101994803367265</v>
      </c>
      <c r="W2277" s="49">
        <f t="shared" si="291"/>
        <v>1.0101994803367265</v>
      </c>
    </row>
    <row r="2278" spans="11:23">
      <c r="K2278" s="51">
        <v>227.6</v>
      </c>
      <c r="L2278" s="22">
        <f t="shared" si="285"/>
        <v>2.1753774895698608</v>
      </c>
      <c r="M2278" s="22">
        <f t="shared" si="292"/>
        <v>9.5333526001293301E-3</v>
      </c>
      <c r="Q2278" s="55">
        <f t="shared" si="286"/>
        <v>5.3442941426370336E-2</v>
      </c>
      <c r="R2278" s="49">
        <f t="shared" si="287"/>
        <v>3.1736101022606089</v>
      </c>
      <c r="S2278" s="52">
        <f>IF(K2278=0,C2306,(1/$C$59)*LN(1+$C$59/$C$58/(RodR+ABS(Calculations!K2278-RodR))))</f>
        <v>1.6839794336519835E-2</v>
      </c>
      <c r="T2278" s="53">
        <f t="shared" si="288"/>
        <v>1.7030218569680362E-2</v>
      </c>
      <c r="U2278" s="49">
        <f t="shared" si="289"/>
        <v>94.833333333333329</v>
      </c>
      <c r="V2278" s="49">
        <f t="shared" si="290"/>
        <v>1.0101994803367265</v>
      </c>
      <c r="W2278" s="49">
        <f t="shared" si="291"/>
        <v>1.0101994803367265</v>
      </c>
    </row>
    <row r="2279" spans="11:23">
      <c r="K2279" s="51">
        <v>227.7</v>
      </c>
      <c r="L2279" s="22">
        <f t="shared" si="285"/>
        <v>2.1744287280113226</v>
      </c>
      <c r="M2279" s="22">
        <f t="shared" si="292"/>
        <v>9.5250203864813976E-3</v>
      </c>
      <c r="Q2279" s="55">
        <f t="shared" si="286"/>
        <v>5.3419633008110215E-2</v>
      </c>
      <c r="R2279" s="49">
        <f t="shared" si="287"/>
        <v>3.1736101022606089</v>
      </c>
      <c r="S2279" s="52">
        <f>IF(K2279=0,C2307,(1/$C$59)*LN(1+$C$59/$C$58/(RodR+ABS(Calculations!K2279-RodR))))</f>
        <v>1.6832449887293537E-2</v>
      </c>
      <c r="T2279" s="53">
        <f t="shared" si="288"/>
        <v>1.7022707191368721E-2</v>
      </c>
      <c r="U2279" s="49">
        <f t="shared" si="289"/>
        <v>94.875</v>
      </c>
      <c r="V2279" s="49">
        <f t="shared" si="290"/>
        <v>1.0101994803367265</v>
      </c>
      <c r="W2279" s="49">
        <f t="shared" si="291"/>
        <v>1.0101994803367265</v>
      </c>
    </row>
    <row r="2280" spans="11:23">
      <c r="K2280" s="51">
        <v>227.8</v>
      </c>
      <c r="L2280" s="22">
        <f t="shared" si="285"/>
        <v>2.1734807936844605</v>
      </c>
      <c r="M2280" s="22">
        <f t="shared" si="292"/>
        <v>9.5166990918578165E-3</v>
      </c>
      <c r="Q2280" s="55">
        <f t="shared" si="286"/>
        <v>5.3396344912619E-2</v>
      </c>
      <c r="R2280" s="49">
        <f t="shared" si="287"/>
        <v>3.1736101022606089</v>
      </c>
      <c r="S2280" s="52">
        <f>IF(K2280=0,C2308,(1/$C$59)*LN(1+$C$59/$C$58/(RodR+ABS(Calculations!K2280-RodR))))</f>
        <v>1.6825111841742627E-2</v>
      </c>
      <c r="T2280" s="53">
        <f t="shared" si="288"/>
        <v>1.7015202436139965E-2</v>
      </c>
      <c r="U2280" s="49">
        <f t="shared" si="289"/>
        <v>94.916666666666671</v>
      </c>
      <c r="V2280" s="49">
        <f t="shared" si="290"/>
        <v>1.0101994803367265</v>
      </c>
      <c r="W2280" s="49">
        <f t="shared" si="291"/>
        <v>1.0101994803367265</v>
      </c>
    </row>
    <row r="2281" spans="11:23">
      <c r="K2281" s="51">
        <v>227.9</v>
      </c>
      <c r="L2281" s="22">
        <f t="shared" si="285"/>
        <v>2.1725336855077528</v>
      </c>
      <c r="M2281" s="22">
        <f t="shared" si="292"/>
        <v>9.5083886972324727E-3</v>
      </c>
      <c r="Q2281" s="55">
        <f t="shared" si="286"/>
        <v>5.3373077113326742E-2</v>
      </c>
      <c r="R2281" s="49">
        <f t="shared" si="287"/>
        <v>3.1736101022606089</v>
      </c>
      <c r="S2281" s="52">
        <f>IF(K2281=0,C2309,(1/$C$59)*LN(1+$C$59/$C$58/(RodR+ABS(Calculations!K2281-RodR))))</f>
        <v>1.6817780191494953E-2</v>
      </c>
      <c r="T2281" s="53">
        <f t="shared" si="288"/>
        <v>1.7007704295238311E-2</v>
      </c>
      <c r="U2281" s="49">
        <f t="shared" si="289"/>
        <v>94.958333333333343</v>
      </c>
      <c r="V2281" s="49">
        <f t="shared" si="290"/>
        <v>1.0101994803367265</v>
      </c>
      <c r="W2281" s="49">
        <f t="shared" si="291"/>
        <v>1.0101994803367265</v>
      </c>
    </row>
    <row r="2282" spans="11:23">
      <c r="K2282" s="51">
        <v>228</v>
      </c>
      <c r="L2282" s="22">
        <f t="shared" si="285"/>
        <v>2.1715874024016943</v>
      </c>
      <c r="M2282" s="22">
        <f t="shared" si="292"/>
        <v>9.5000891835104184E-3</v>
      </c>
      <c r="Q2282" s="55">
        <f t="shared" si="286"/>
        <v>5.3349829583712996E-2</v>
      </c>
      <c r="R2282" s="49">
        <f t="shared" si="287"/>
        <v>3.1736101022606089</v>
      </c>
      <c r="S2282" s="52">
        <f>IF(K2282=0,C2310,(1/$C$59)*LN(1+$C$59/$C$58/(RodR+ABS(Calculations!K2282-RodR))))</f>
        <v>1.6810454928193962E-2</v>
      </c>
      <c r="T2282" s="53">
        <f t="shared" si="288"/>
        <v>1.700021275992309E-2</v>
      </c>
      <c r="U2282" s="49">
        <f t="shared" si="289"/>
        <v>95</v>
      </c>
      <c r="V2282" s="49">
        <f t="shared" si="290"/>
        <v>1.0101994803367265</v>
      </c>
      <c r="W2282" s="49">
        <f t="shared" si="291"/>
        <v>1.0101994803367265</v>
      </c>
    </row>
    <row r="2283" spans="11:23">
      <c r="K2283" s="51">
        <v>228.1</v>
      </c>
      <c r="L2283" s="22">
        <f t="shared" si="285"/>
        <v>2.1706419432885893</v>
      </c>
      <c r="M2283" s="22">
        <f t="shared" si="292"/>
        <v>9.4918005317365939E-3</v>
      </c>
      <c r="Q2283" s="55">
        <f t="shared" si="286"/>
        <v>5.3326602297301802E-2</v>
      </c>
      <c r="R2283" s="49">
        <f t="shared" si="287"/>
        <v>3.1736101022606089</v>
      </c>
      <c r="S2283" s="52">
        <f>IF(K2283=0,C2311,(1/$C$59)*LN(1+$C$59/$C$58/(RodR+ABS(Calculations!K2283-RodR))))</f>
        <v>1.6803136043497115E-2</v>
      </c>
      <c r="T2283" s="53">
        <f t="shared" si="288"/>
        <v>1.6992727821469399E-2</v>
      </c>
      <c r="U2283" s="49">
        <f t="shared" si="289"/>
        <v>95.041666666666671</v>
      </c>
      <c r="V2283" s="49">
        <f t="shared" si="290"/>
        <v>1.0101994803367265</v>
      </c>
      <c r="W2283" s="49">
        <f t="shared" si="291"/>
        <v>1.0101994803367265</v>
      </c>
    </row>
    <row r="2284" spans="11:23">
      <c r="K2284" s="51">
        <v>228.2</v>
      </c>
      <c r="L2284" s="22">
        <f t="shared" si="285"/>
        <v>2.1696973070926227</v>
      </c>
      <c r="M2284" s="22">
        <f t="shared" si="292"/>
        <v>9.4835227229830288E-3</v>
      </c>
      <c r="Q2284" s="55">
        <f t="shared" si="286"/>
        <v>5.3303395227663398E-2</v>
      </c>
      <c r="R2284" s="49">
        <f t="shared" si="287"/>
        <v>3.1736101022606089</v>
      </c>
      <c r="S2284" s="52">
        <f>IF(K2284=0,C2312,(1/$C$59)*LN(1+$C$59/$C$58/(RodR+ABS(Calculations!K2284-RodR))))</f>
        <v>1.6795823529076433E-2</v>
      </c>
      <c r="T2284" s="53">
        <f t="shared" si="288"/>
        <v>1.6985249471166971E-2</v>
      </c>
      <c r="U2284" s="49">
        <f t="shared" si="289"/>
        <v>95.083333333333329</v>
      </c>
      <c r="V2284" s="49">
        <f t="shared" si="290"/>
        <v>1.0101994803367265</v>
      </c>
      <c r="W2284" s="49">
        <f t="shared" si="291"/>
        <v>1.0101994803367265</v>
      </c>
    </row>
    <row r="2285" spans="11:23">
      <c r="K2285" s="51">
        <v>228.3</v>
      </c>
      <c r="L2285" s="22">
        <f t="shared" si="285"/>
        <v>2.1687534927398238</v>
      </c>
      <c r="M2285" s="22">
        <f t="shared" si="292"/>
        <v>9.4752557383586122E-3</v>
      </c>
      <c r="Q2285" s="55">
        <f t="shared" si="286"/>
        <v>5.3280208348413308E-2</v>
      </c>
      <c r="R2285" s="49">
        <f t="shared" si="287"/>
        <v>3.1736101022606089</v>
      </c>
      <c r="S2285" s="52">
        <f>IF(K2285=0,C2313,(1/$C$59)*LN(1+$C$59/$C$58/(RodR+ABS(Calculations!K2285-RodR))))</f>
        <v>1.6788517376618205E-2</v>
      </c>
      <c r="T2285" s="53">
        <f t="shared" si="288"/>
        <v>1.6977777700321765E-2</v>
      </c>
      <c r="U2285" s="49">
        <f t="shared" si="289"/>
        <v>95.125000000000014</v>
      </c>
      <c r="V2285" s="49">
        <f t="shared" si="290"/>
        <v>1.0101994803367265</v>
      </c>
      <c r="W2285" s="49">
        <f t="shared" si="291"/>
        <v>1.0101994803367265</v>
      </c>
    </row>
    <row r="2286" spans="11:23">
      <c r="K2286" s="51">
        <v>228.4</v>
      </c>
      <c r="L2286" s="22">
        <f t="shared" si="285"/>
        <v>2.1678104991582043</v>
      </c>
      <c r="M2286" s="22">
        <f t="shared" si="292"/>
        <v>9.4669995589016231E-3</v>
      </c>
      <c r="Q2286" s="55">
        <f t="shared" si="286"/>
        <v>5.3257041633215811E-2</v>
      </c>
      <c r="R2286" s="49">
        <f t="shared" si="287"/>
        <v>3.1736101022606089</v>
      </c>
      <c r="S2286" s="52">
        <f>IF(K2286=0,C2314,(1/$C$59)*LN(1+$C$59/$C$58/(RodR+ABS(Calculations!K2286-RodR))))</f>
        <v>1.6781217577824081E-2</v>
      </c>
      <c r="T2286" s="53">
        <f t="shared" si="288"/>
        <v>1.697031250025461E-2</v>
      </c>
      <c r="U2286" s="49">
        <f t="shared" si="289"/>
        <v>95.166666666666671</v>
      </c>
      <c r="V2286" s="49">
        <f t="shared" si="290"/>
        <v>1.0101994803367265</v>
      </c>
      <c r="W2286" s="49">
        <f t="shared" si="291"/>
        <v>1.0101994803367265</v>
      </c>
    </row>
    <row r="2287" spans="11:23">
      <c r="K2287" s="51">
        <v>228.5</v>
      </c>
      <c r="L2287" s="22">
        <f t="shared" si="285"/>
        <v>2.1668683252774845</v>
      </c>
      <c r="M2287" s="22">
        <f t="shared" si="292"/>
        <v>9.4587541658888163E-3</v>
      </c>
      <c r="Q2287" s="55">
        <f t="shared" si="286"/>
        <v>5.3233895055777088E-2</v>
      </c>
      <c r="R2287" s="49">
        <f t="shared" si="287"/>
        <v>3.1736101022606089</v>
      </c>
      <c r="S2287" s="52">
        <f>IF(K2287=0,C2315,(1/$C$59)*LN(1+$C$59/$C$58/(RodR+ABS(Calculations!K2287-RodR))))</f>
        <v>1.677392412440892E-2</v>
      </c>
      <c r="T2287" s="53">
        <f t="shared" si="288"/>
        <v>1.6962853862301421E-2</v>
      </c>
      <c r="U2287" s="49">
        <f t="shared" si="289"/>
        <v>95.208333333333343</v>
      </c>
      <c r="V2287" s="49">
        <f t="shared" si="290"/>
        <v>1.0101994803367265</v>
      </c>
      <c r="W2287" s="49">
        <f t="shared" si="291"/>
        <v>1.0101994803367265</v>
      </c>
    </row>
    <row r="2288" spans="11:23">
      <c r="K2288" s="51">
        <v>228.6</v>
      </c>
      <c r="L2288" s="22">
        <f t="shared" si="285"/>
        <v>2.1659269700293322</v>
      </c>
      <c r="M2288" s="22">
        <f t="shared" si="292"/>
        <v>9.4505195405285569E-3</v>
      </c>
      <c r="Q2288" s="55">
        <f t="shared" si="286"/>
        <v>5.3210768589851243E-2</v>
      </c>
      <c r="R2288" s="49">
        <f t="shared" si="287"/>
        <v>3.1736101022606089</v>
      </c>
      <c r="S2288" s="52">
        <f>IF(K2288=0,C2316,(1/$C$59)*LN(1+$C$59/$C$58/(RodR+ABS(Calculations!K2288-RodR))))</f>
        <v>1.6766637008102676E-2</v>
      </c>
      <c r="T2288" s="53">
        <f t="shared" si="288"/>
        <v>1.6955401777813444E-2</v>
      </c>
      <c r="U2288" s="49">
        <f t="shared" si="289"/>
        <v>95.25</v>
      </c>
      <c r="V2288" s="49">
        <f t="shared" si="290"/>
        <v>1.0101994803367265</v>
      </c>
      <c r="W2288" s="49">
        <f t="shared" si="291"/>
        <v>1.0101994803367265</v>
      </c>
    </row>
    <row r="2289" spans="11:23">
      <c r="K2289" s="51">
        <v>228.7</v>
      </c>
      <c r="L2289" s="22">
        <f t="shared" si="285"/>
        <v>2.1649864323472974</v>
      </c>
      <c r="M2289" s="22">
        <f t="shared" si="292"/>
        <v>9.4422956640252131E-3</v>
      </c>
      <c r="Q2289" s="55">
        <f t="shared" si="286"/>
        <v>5.3187662209238547E-2</v>
      </c>
      <c r="R2289" s="49">
        <f t="shared" si="287"/>
        <v>3.1736101022606089</v>
      </c>
      <c r="S2289" s="52">
        <f>IF(K2289=0,C2317,(1/$C$59)*LN(1+$C$59/$C$58/(RodR+ABS(Calculations!K2289-RodR))))</f>
        <v>1.6759356220649852E-2</v>
      </c>
      <c r="T2289" s="53">
        <f t="shared" si="288"/>
        <v>1.6947956238157678E-2</v>
      </c>
      <c r="U2289" s="49">
        <f t="shared" si="289"/>
        <v>95.291666666666671</v>
      </c>
      <c r="V2289" s="49">
        <f t="shared" si="290"/>
        <v>1.0101994803367265</v>
      </c>
      <c r="W2289" s="49">
        <f t="shared" si="291"/>
        <v>1.0101994803367265</v>
      </c>
    </row>
    <row r="2290" spans="11:23">
      <c r="K2290" s="51">
        <v>228.8</v>
      </c>
      <c r="L2290" s="22">
        <f t="shared" si="285"/>
        <v>2.1640467111667046</v>
      </c>
      <c r="M2290" s="22">
        <f t="shared" si="292"/>
        <v>9.434082517755904E-3</v>
      </c>
      <c r="Q2290" s="55">
        <f t="shared" si="286"/>
        <v>5.3164575887782922E-2</v>
      </c>
      <c r="R2290" s="49">
        <f t="shared" si="287"/>
        <v>3.1736101022606089</v>
      </c>
      <c r="S2290" s="52">
        <f>IF(K2290=0,C2318,(1/$C$59)*LN(1+$C$59/$C$58/(RodR+ABS(Calculations!K2290-RodR))))</f>
        <v>1.6752081753808705E-2</v>
      </c>
      <c r="T2290" s="53">
        <f t="shared" si="288"/>
        <v>1.6940517234715562E-2</v>
      </c>
      <c r="U2290" s="49">
        <f t="shared" si="289"/>
        <v>95.333333333333343</v>
      </c>
      <c r="V2290" s="49">
        <f t="shared" si="290"/>
        <v>1.0101994803367265</v>
      </c>
      <c r="W2290" s="49">
        <f t="shared" si="291"/>
        <v>1.0101994803367265</v>
      </c>
    </row>
    <row r="2291" spans="11:23">
      <c r="K2291" s="51">
        <v>228.9</v>
      </c>
      <c r="L2291" s="22">
        <f t="shared" si="285"/>
        <v>2.1631078054247941</v>
      </c>
      <c r="M2291" s="22">
        <f t="shared" si="292"/>
        <v>9.4258800829587486E-3</v>
      </c>
      <c r="Q2291" s="55">
        <f t="shared" si="286"/>
        <v>5.3141509599375324E-2</v>
      </c>
      <c r="R2291" s="49">
        <f t="shared" si="287"/>
        <v>3.1736101022606089</v>
      </c>
      <c r="S2291" s="52">
        <f>IF(K2291=0,C2319,(1/$C$59)*LN(1+$C$59/$C$58/(RodR+ABS(Calculations!K2291-RodR))))</f>
        <v>1.6744813599352312E-2</v>
      </c>
      <c r="T2291" s="53">
        <f t="shared" si="288"/>
        <v>1.6933084758883825E-2</v>
      </c>
      <c r="U2291" s="49">
        <f t="shared" si="289"/>
        <v>95.375</v>
      </c>
      <c r="V2291" s="49">
        <f t="shared" si="290"/>
        <v>1.0101994803367265</v>
      </c>
      <c r="W2291" s="49">
        <f t="shared" si="291"/>
        <v>1.0101994803367265</v>
      </c>
    </row>
    <row r="2292" spans="11:23">
      <c r="K2292" s="51">
        <v>229</v>
      </c>
      <c r="L2292" s="22">
        <f t="shared" si="285"/>
        <v>2.1621697140605836</v>
      </c>
      <c r="M2292" s="22">
        <f t="shared" si="292"/>
        <v>9.4176883411107859E-3</v>
      </c>
      <c r="Q2292" s="55">
        <f t="shared" si="286"/>
        <v>5.3118463317950393E-2</v>
      </c>
      <c r="R2292" s="49">
        <f t="shared" si="287"/>
        <v>3.1736101022606089</v>
      </c>
      <c r="S2292" s="52">
        <f>IF(K2292=0,C2320,(1/$C$59)*LN(1+$C$59/$C$58/(RodR+ABS(Calculations!K2292-RodR))))</f>
        <v>1.6737551749067516E-2</v>
      </c>
      <c r="T2292" s="53">
        <f t="shared" si="288"/>
        <v>1.6925658802074316E-2</v>
      </c>
      <c r="U2292" s="49">
        <f t="shared" si="289"/>
        <v>95.416666666666671</v>
      </c>
      <c r="V2292" s="49">
        <f t="shared" si="290"/>
        <v>1.0101994803367265</v>
      </c>
      <c r="W2292" s="49">
        <f t="shared" si="291"/>
        <v>1.0101994803367265</v>
      </c>
    </row>
    <row r="2293" spans="11:23">
      <c r="K2293" s="51">
        <v>229.1</v>
      </c>
      <c r="L2293" s="22">
        <f t="shared" si="285"/>
        <v>2.1612324360149704</v>
      </c>
      <c r="M2293" s="22">
        <f t="shared" si="292"/>
        <v>9.4095072736188889E-3</v>
      </c>
      <c r="Q2293" s="55">
        <f t="shared" si="286"/>
        <v>5.3095437017488936E-2</v>
      </c>
      <c r="R2293" s="49">
        <f t="shared" si="287"/>
        <v>3.1736101022606089</v>
      </c>
      <c r="S2293" s="52">
        <f>IF(K2293=0,C2321,(1/$C$59)*LN(1+$C$59/$C$58/(RodR+ABS(Calculations!K2293-RodR))))</f>
        <v>1.6730296194755707E-2</v>
      </c>
      <c r="T2293" s="53">
        <f t="shared" si="288"/>
        <v>1.6918239355714185E-2</v>
      </c>
      <c r="U2293" s="49">
        <f t="shared" si="289"/>
        <v>95.458333333333329</v>
      </c>
      <c r="V2293" s="49">
        <f t="shared" si="290"/>
        <v>1.0101994803367265</v>
      </c>
      <c r="W2293" s="49">
        <f t="shared" si="291"/>
        <v>1.0101994803367265</v>
      </c>
    </row>
    <row r="2294" spans="11:23">
      <c r="K2294" s="51">
        <v>229.2</v>
      </c>
      <c r="L2294" s="22">
        <f t="shared" si="285"/>
        <v>2.1602959702307327</v>
      </c>
      <c r="M2294" s="22">
        <f t="shared" si="292"/>
        <v>9.4013368618899307E-3</v>
      </c>
      <c r="Q2294" s="55">
        <f t="shared" si="286"/>
        <v>5.3072430672017973E-2</v>
      </c>
      <c r="R2294" s="49">
        <f t="shared" si="287"/>
        <v>3.1736101022606089</v>
      </c>
      <c r="S2294" s="52">
        <f>IF(K2294=0,C2322,(1/$C$59)*LN(1+$C$59/$C$58/(RodR+ABS(Calculations!K2294-RodR))))</f>
        <v>1.6723046928232836E-2</v>
      </c>
      <c r="T2294" s="53">
        <f t="shared" si="288"/>
        <v>1.6910826411245455E-2</v>
      </c>
      <c r="U2294" s="49">
        <f t="shared" si="289"/>
        <v>95.5</v>
      </c>
      <c r="V2294" s="49">
        <f t="shared" si="290"/>
        <v>1.0101994803367265</v>
      </c>
      <c r="W2294" s="49">
        <f t="shared" si="291"/>
        <v>1.0101994803367265</v>
      </c>
    </row>
    <row r="2295" spans="11:23">
      <c r="K2295" s="51">
        <v>229.3</v>
      </c>
      <c r="L2295" s="22">
        <f t="shared" si="285"/>
        <v>2.1593603156523593</v>
      </c>
      <c r="M2295" s="22">
        <f t="shared" si="292"/>
        <v>9.3931770874644549E-3</v>
      </c>
      <c r="Q2295" s="55">
        <f t="shared" si="286"/>
        <v>5.304944425560653E-2</v>
      </c>
      <c r="R2295" s="49">
        <f t="shared" si="287"/>
        <v>3.1736101022606089</v>
      </c>
      <c r="S2295" s="52">
        <f>IF(K2295=0,C2323,(1/$C$59)*LN(1+$C$59/$C$58/(RodR+ABS(Calculations!K2295-RodR))))</f>
        <v>1.671580394132809E-2</v>
      </c>
      <c r="T2295" s="53">
        <f t="shared" si="288"/>
        <v>1.6903419960124795E-2</v>
      </c>
      <c r="U2295" s="49">
        <f t="shared" si="289"/>
        <v>95.541666666666671</v>
      </c>
      <c r="V2295" s="49">
        <f t="shared" si="290"/>
        <v>1.0101994803367265</v>
      </c>
      <c r="W2295" s="49">
        <f t="shared" si="291"/>
        <v>1.0101994803367265</v>
      </c>
    </row>
    <row r="2296" spans="11:23">
      <c r="K2296" s="51">
        <v>229.4</v>
      </c>
      <c r="L2296" s="22">
        <f t="shared" si="285"/>
        <v>2.1584254712262858</v>
      </c>
      <c r="M2296" s="22">
        <f t="shared" si="292"/>
        <v>9.3850279319185326E-3</v>
      </c>
      <c r="Q2296" s="55">
        <f t="shared" si="286"/>
        <v>5.3026477742371486E-2</v>
      </c>
      <c r="R2296" s="49">
        <f t="shared" si="287"/>
        <v>3.1736101022606089</v>
      </c>
      <c r="S2296" s="52">
        <f>IF(K2296=0,C2324,(1/$C$59)*LN(1+$C$59/$C$58/(RodR+ABS(Calculations!K2296-RodR))))</f>
        <v>1.6708567225885734E-2</v>
      </c>
      <c r="T2296" s="53">
        <f t="shared" si="288"/>
        <v>1.689601999382441E-2</v>
      </c>
      <c r="U2296" s="49">
        <f t="shared" si="289"/>
        <v>95.583333333333343</v>
      </c>
      <c r="V2296" s="49">
        <f t="shared" si="290"/>
        <v>1.0101994803367265</v>
      </c>
      <c r="W2296" s="49">
        <f t="shared" si="291"/>
        <v>1.0101994803367265</v>
      </c>
    </row>
    <row r="2297" spans="11:23">
      <c r="K2297" s="51">
        <v>229.5</v>
      </c>
      <c r="L2297" s="22">
        <f t="shared" si="285"/>
        <v>2.1574914359007269</v>
      </c>
      <c r="M2297" s="22">
        <f t="shared" si="292"/>
        <v>9.3768893767576245E-3</v>
      </c>
      <c r="Q2297" s="55">
        <f t="shared" si="286"/>
        <v>5.3003531106473427E-2</v>
      </c>
      <c r="R2297" s="49">
        <f t="shared" si="287"/>
        <v>3.1736101022606089</v>
      </c>
      <c r="S2297" s="52">
        <f>IF(K2297=0,C2325,(1/$C$59)*LN(1+$C$59/$C$58/(RodR+ABS(Calculations!K2297-RodR))))</f>
        <v>1.6701336773763807E-2</v>
      </c>
      <c r="T2297" s="53">
        <f t="shared" si="288"/>
        <v>1.688862650383114E-2</v>
      </c>
      <c r="U2297" s="49">
        <f t="shared" si="289"/>
        <v>95.625</v>
      </c>
      <c r="V2297" s="49">
        <f t="shared" si="290"/>
        <v>1.0101994803367265</v>
      </c>
      <c r="W2297" s="49">
        <f t="shared" si="291"/>
        <v>1.0101994803367265</v>
      </c>
    </row>
    <row r="2298" spans="11:23">
      <c r="K2298" s="51">
        <v>229.6</v>
      </c>
      <c r="L2298" s="22">
        <f t="shared" si="285"/>
        <v>2.15655820862571</v>
      </c>
      <c r="M2298" s="22">
        <f t="shared" si="292"/>
        <v>9.3687614036221945E-3</v>
      </c>
      <c r="Q2298" s="55">
        <f t="shared" si="286"/>
        <v>5.2980604322117451E-2</v>
      </c>
      <c r="R2298" s="49">
        <f t="shared" si="287"/>
        <v>3.1736101022606089</v>
      </c>
      <c r="S2298" s="52">
        <f>IF(K2298=0,C2326,(1/$C$59)*LN(1+$C$59/$C$58/(RodR+ABS(Calculations!K2298-RodR))))</f>
        <v>1.6694112576834372E-2</v>
      </c>
      <c r="T2298" s="53">
        <f t="shared" si="288"/>
        <v>1.6881239481646718E-2</v>
      </c>
      <c r="U2298" s="49">
        <f t="shared" si="289"/>
        <v>95.666666666666671</v>
      </c>
      <c r="V2298" s="49">
        <f t="shared" si="290"/>
        <v>1.0101994803367265</v>
      </c>
      <c r="W2298" s="49">
        <f t="shared" si="291"/>
        <v>1.0101994803367265</v>
      </c>
    </row>
    <row r="2299" spans="11:23">
      <c r="K2299" s="51">
        <v>229.7</v>
      </c>
      <c r="L2299" s="22">
        <f t="shared" si="285"/>
        <v>2.1556257883530749</v>
      </c>
      <c r="M2299" s="22">
        <f t="shared" si="292"/>
        <v>9.3606439942224284E-3</v>
      </c>
      <c r="Q2299" s="55">
        <f t="shared" si="286"/>
        <v>5.2957697363553193E-2</v>
      </c>
      <c r="R2299" s="49">
        <f t="shared" si="287"/>
        <v>3.1736101022606089</v>
      </c>
      <c r="S2299" s="52">
        <f>IF(K2299=0,C2327,(1/$C$59)*LN(1+$C$59/$C$58/(RodR+ABS(Calculations!K2299-RodR))))</f>
        <v>1.6686894626983525E-2</v>
      </c>
      <c r="T2299" s="53">
        <f t="shared" si="288"/>
        <v>1.6873858918787718E-2</v>
      </c>
      <c r="U2299" s="49">
        <f t="shared" si="289"/>
        <v>95.708333333333329</v>
      </c>
      <c r="V2299" s="49">
        <f t="shared" si="290"/>
        <v>1.0101994803367265</v>
      </c>
      <c r="W2299" s="49">
        <f t="shared" si="291"/>
        <v>1.0101994803367265</v>
      </c>
    </row>
    <row r="2300" spans="11:23">
      <c r="K2300" s="51">
        <v>229.8</v>
      </c>
      <c r="L2300" s="22">
        <f t="shared" si="285"/>
        <v>2.1546941740364742</v>
      </c>
      <c r="M2300" s="22">
        <f t="shared" si="292"/>
        <v>9.3525371302303206E-3</v>
      </c>
      <c r="Q2300" s="55">
        <f t="shared" si="286"/>
        <v>5.2934810205074817E-2</v>
      </c>
      <c r="R2300" s="49">
        <f t="shared" si="287"/>
        <v>3.1736101022606089</v>
      </c>
      <c r="S2300" s="52">
        <f>IF(K2300=0,C2328,(1/$C$59)*LN(1+$C$59/$C$58/(RodR+ABS(Calculations!K2300-RodR))))</f>
        <v>1.6679682916111396E-2</v>
      </c>
      <c r="T2300" s="53">
        <f t="shared" si="288"/>
        <v>1.6866484806785591E-2</v>
      </c>
      <c r="U2300" s="49">
        <f t="shared" si="289"/>
        <v>95.750000000000014</v>
      </c>
      <c r="V2300" s="49">
        <f t="shared" si="290"/>
        <v>1.0101994803367265</v>
      </c>
      <c r="W2300" s="49">
        <f t="shared" si="291"/>
        <v>1.0101994803367265</v>
      </c>
    </row>
    <row r="2301" spans="11:23">
      <c r="K2301" s="51">
        <v>229.9</v>
      </c>
      <c r="L2301" s="22">
        <f t="shared" si="285"/>
        <v>2.1537633646314061</v>
      </c>
      <c r="M2301" s="22">
        <f t="shared" si="292"/>
        <v>9.3444407933880314E-3</v>
      </c>
      <c r="Q2301" s="55">
        <f t="shared" si="286"/>
        <v>5.2911942821021851E-2</v>
      </c>
      <c r="R2301" s="49">
        <f t="shared" si="287"/>
        <v>3.1736101022606089</v>
      </c>
      <c r="S2301" s="52">
        <f>IF(K2301=0,C2329,(1/$C$59)*LN(1+$C$59/$C$58/(RodR+ABS(Calculations!K2301-RodR))))</f>
        <v>1.6672477436132403E-2</v>
      </c>
      <c r="T2301" s="53">
        <f t="shared" si="288"/>
        <v>1.6859117137186432E-2</v>
      </c>
      <c r="U2301" s="49">
        <f t="shared" si="289"/>
        <v>95.791666666666671</v>
      </c>
      <c r="V2301" s="49">
        <f t="shared" si="290"/>
        <v>1.0101994803367265</v>
      </c>
      <c r="W2301" s="49">
        <f t="shared" si="291"/>
        <v>1.0101994803367265</v>
      </c>
    </row>
    <row r="2302" spans="11:23">
      <c r="K2302" s="51">
        <v>230</v>
      </c>
      <c r="L2302" s="22">
        <f t="shared" si="285"/>
        <v>2.1528333590951143</v>
      </c>
      <c r="M2302" s="22">
        <f t="shared" si="292"/>
        <v>9.3363549654692513E-3</v>
      </c>
      <c r="Q2302" s="55">
        <f t="shared" si="286"/>
        <v>5.2889095185776683E-2</v>
      </c>
      <c r="R2302" s="49">
        <f t="shared" si="287"/>
        <v>3.1736101022606089</v>
      </c>
      <c r="S2302" s="52">
        <f>IF(K2302=0,C2330,(1/$C$59)*LN(1+$C$59/$C$58/(RodR+ABS(Calculations!K2302-RodR))))</f>
        <v>1.6665278178974476E-2</v>
      </c>
      <c r="T2302" s="53">
        <f t="shared" si="288"/>
        <v>1.6851755901551642E-2</v>
      </c>
      <c r="U2302" s="49">
        <f t="shared" si="289"/>
        <v>95.833333333333343</v>
      </c>
      <c r="V2302" s="49">
        <f t="shared" si="290"/>
        <v>1.0101994803367265</v>
      </c>
      <c r="W2302" s="49">
        <f t="shared" si="291"/>
        <v>1.0101994803367265</v>
      </c>
    </row>
    <row r="2303" spans="11:23">
      <c r="K2303" s="51">
        <v>230.1</v>
      </c>
      <c r="L2303" s="22">
        <f t="shared" si="285"/>
        <v>2.1519041563866552</v>
      </c>
      <c r="M2303" s="22">
        <f t="shared" si="292"/>
        <v>9.3282796283151725E-3</v>
      </c>
      <c r="Q2303" s="55">
        <f t="shared" si="286"/>
        <v>5.286626727376624E-2</v>
      </c>
      <c r="R2303" s="49">
        <f t="shared" si="287"/>
        <v>3.1736101022606089</v>
      </c>
      <c r="S2303" s="52">
        <f>IF(K2303=0,C2331,(1/$C$59)*LN(1+$C$59/$C$58/(RodR+ABS(Calculations!K2303-RodR))))</f>
        <v>1.6658085136579577E-2</v>
      </c>
      <c r="T2303" s="53">
        <f t="shared" si="288"/>
        <v>1.6844401091456598E-2</v>
      </c>
      <c r="U2303" s="49">
        <f t="shared" si="289"/>
        <v>95.875</v>
      </c>
      <c r="V2303" s="49">
        <f t="shared" si="290"/>
        <v>1.0101994803367265</v>
      </c>
      <c r="W2303" s="49">
        <f t="shared" si="291"/>
        <v>1.0101994803367265</v>
      </c>
    </row>
    <row r="2304" spans="11:23">
      <c r="K2304" s="51">
        <v>230.2</v>
      </c>
      <c r="L2304" s="22">
        <f t="shared" si="285"/>
        <v>2.1509757554669662</v>
      </c>
      <c r="M2304" s="22">
        <f t="shared" si="292"/>
        <v>9.3202147637665433E-3</v>
      </c>
      <c r="Q2304" s="55">
        <f t="shared" si="286"/>
        <v>5.2843459059463659E-2</v>
      </c>
      <c r="R2304" s="49">
        <f t="shared" si="287"/>
        <v>3.1736101022606089</v>
      </c>
      <c r="S2304" s="52">
        <f>IF(K2304=0,C2332,(1/$C$59)*LN(1+$C$59/$C$58/(RodR+ABS(Calculations!K2304-RodR))))</f>
        <v>1.6650898300904226E-2</v>
      </c>
      <c r="T2304" s="53">
        <f t="shared" si="288"/>
        <v>1.683705269849177E-2</v>
      </c>
      <c r="U2304" s="49">
        <f t="shared" si="289"/>
        <v>95.916666666666671</v>
      </c>
      <c r="V2304" s="49">
        <f t="shared" si="290"/>
        <v>1.0101994803367265</v>
      </c>
      <c r="W2304" s="49">
        <f t="shared" si="291"/>
        <v>1.0101994803367265</v>
      </c>
    </row>
    <row r="2305" spans="11:23">
      <c r="K2305" s="51">
        <v>230.3</v>
      </c>
      <c r="L2305" s="22">
        <f t="shared" si="285"/>
        <v>2.1500481552986628</v>
      </c>
      <c r="M2305" s="22">
        <f t="shared" si="292"/>
        <v>9.3121603536965303E-3</v>
      </c>
      <c r="Q2305" s="55">
        <f t="shared" si="286"/>
        <v>5.2820670517383296E-2</v>
      </c>
      <c r="R2305" s="49">
        <f t="shared" si="287"/>
        <v>3.1736101022606089</v>
      </c>
      <c r="S2305" s="52">
        <f>IF(K2305=0,C2333,(1/$C$59)*LN(1+$C$59/$C$58/(RodR+ABS(Calculations!K2305-RodR))))</f>
        <v>1.6643717663917933E-2</v>
      </c>
      <c r="T2305" s="53">
        <f t="shared" si="288"/>
        <v>1.6829710714262699E-2</v>
      </c>
      <c r="U2305" s="49">
        <f t="shared" si="289"/>
        <v>95.958333333333343</v>
      </c>
      <c r="V2305" s="49">
        <f t="shared" si="290"/>
        <v>1.0101994803367265</v>
      </c>
      <c r="W2305" s="49">
        <f t="shared" si="291"/>
        <v>1.0101994803367265</v>
      </c>
    </row>
    <row r="2306" spans="11:23">
      <c r="K2306" s="51">
        <v>230.4</v>
      </c>
      <c r="L2306" s="22">
        <f t="shared" ref="L2306:L2369" si="293">IF(K2306&lt;RodR,EPRValue,Q2306*$C$43)</f>
        <v>2.1491213548461707</v>
      </c>
      <c r="M2306" s="22">
        <f t="shared" si="292"/>
        <v>9.3041163801150795E-3</v>
      </c>
      <c r="Q2306" s="55">
        <f t="shared" si="286"/>
        <v>5.2797901622083997E-2</v>
      </c>
      <c r="R2306" s="49">
        <f t="shared" si="287"/>
        <v>3.1736101022606089</v>
      </c>
      <c r="S2306" s="52">
        <f>IF(K2306=0,C2334,(1/$C$59)*LN(1+$C$59/$C$58/(RodR+ABS(Calculations!K2306-RodR))))</f>
        <v>1.663654321760423E-2</v>
      </c>
      <c r="T2306" s="53">
        <f t="shared" si="288"/>
        <v>1.682237513038869E-2</v>
      </c>
      <c r="U2306" s="49">
        <f t="shared" si="289"/>
        <v>96</v>
      </c>
      <c r="V2306" s="49">
        <f t="shared" si="290"/>
        <v>1.0101994803367265</v>
      </c>
      <c r="W2306" s="49">
        <f t="shared" si="291"/>
        <v>1.0101994803367265</v>
      </c>
    </row>
    <row r="2307" spans="11:23">
      <c r="K2307" s="51">
        <v>230.5</v>
      </c>
      <c r="L2307" s="22">
        <f t="shared" si="293"/>
        <v>2.1481953530757654</v>
      </c>
      <c r="M2307" s="22">
        <f t="shared" si="292"/>
        <v>9.2960828249615268E-3</v>
      </c>
      <c r="Q2307" s="55">
        <f t="shared" si="286"/>
        <v>5.277515234817004E-2</v>
      </c>
      <c r="R2307" s="49">
        <f t="shared" si="287"/>
        <v>3.1736101022606089</v>
      </c>
      <c r="S2307" s="52">
        <f>IF(K2307=0,C2335,(1/$C$59)*LN(1+$C$59/$C$58/(RodR+ABS(Calculations!K2307-RodR))))</f>
        <v>1.6629374953960958E-2</v>
      </c>
      <c r="T2307" s="53">
        <f t="shared" si="288"/>
        <v>1.6815045938504136E-2</v>
      </c>
      <c r="U2307" s="49">
        <f t="shared" si="289"/>
        <v>96.041666666666671</v>
      </c>
      <c r="V2307" s="49">
        <f t="shared" si="290"/>
        <v>1.0101994803367265</v>
      </c>
      <c r="W2307" s="49">
        <f t="shared" si="291"/>
        <v>1.0101994803367265</v>
      </c>
    </row>
    <row r="2308" spans="11:23">
      <c r="K2308" s="51">
        <v>230.6</v>
      </c>
      <c r="L2308" s="22">
        <f t="shared" si="293"/>
        <v>2.1472701489554669</v>
      </c>
      <c r="M2308" s="22">
        <f t="shared" si="292"/>
        <v>9.2880596702431539E-3</v>
      </c>
      <c r="Q2308" s="55">
        <f t="shared" ref="Q2308:Q2371" si="294">R2308*IF($C$56&lt;$C$55,S2308,T2308)</f>
        <v>5.2752422670288554E-2</v>
      </c>
      <c r="R2308" s="49">
        <f t="shared" ref="R2308:R2371" si="295">$C$70/$C$61*W2308</f>
        <v>3.1736101022606089</v>
      </c>
      <c r="S2308" s="52">
        <f>IF(K2308=0,C2336,(1/$C$59)*LN(1+$C$59/$C$58/(RodR+ABS(Calculations!K2308-RodR))))</f>
        <v>1.6622212864999462E-2</v>
      </c>
      <c r="T2308" s="53">
        <f t="shared" ref="T2308:T2371" si="296">IF((ABS(K2308))&lt;$C$55-$C$56,($C$53/2/PI()/$C$56*LN(($C$55-$C$56)*(ABS(K2308)+$C$56)/(ABS(K2308))/$C$55)+$C$60*LN($C$55*$C$54/($C$55-$C$56)/$C$53)),$C$60*LN((((ABS(K2308))+$C$56-$C$55)*$C$53+$C$55*$C$54)/($C$53*(ABS(K2308)))))</f>
        <v>1.680772313025827E-2</v>
      </c>
      <c r="U2308" s="49">
        <f t="shared" ref="U2308:U2371" si="297">K2308/$C$56</f>
        <v>96.083333333333329</v>
      </c>
      <c r="V2308" s="49">
        <f t="shared" ref="V2308:V2371" si="298">IF(K2308="","",1/(1.0212-0.0178*LOG10($C$53+0.01)))</f>
        <v>1.0101994803367265</v>
      </c>
      <c r="W2308" s="49">
        <f t="shared" ref="W2308:W2371" si="299">MAX(1/(-(0.21682*LOG10(3.7*U2308)-0.293)*(EXP(-3.7*U2308)-1)+1),1)*MAX(1/(-(0.1921*LOG10(U2308+0.2)+0.072)*(EXP(-150*U2308)-1)+1),1)*V2308</f>
        <v>1.0101994803367265</v>
      </c>
    </row>
    <row r="2309" spans="11:23">
      <c r="K2309" s="51">
        <v>230.7</v>
      </c>
      <c r="L2309" s="22">
        <f t="shared" si="293"/>
        <v>2.1463457414550735</v>
      </c>
      <c r="M2309" s="22">
        <f t="shared" si="292"/>
        <v>9.2800468980014372E-3</v>
      </c>
      <c r="Q2309" s="55">
        <f t="shared" si="294"/>
        <v>5.2729712563130381E-2</v>
      </c>
      <c r="R2309" s="49">
        <f t="shared" si="295"/>
        <v>3.1736101022606089</v>
      </c>
      <c r="S2309" s="52">
        <f>IF(K2309=0,C2337,(1/$C$59)*LN(1+$C$59/$C$58/(RodR+ABS(Calculations!K2309-RodR))))</f>
        <v>1.6615056942744868E-2</v>
      </c>
      <c r="T2309" s="53">
        <f t="shared" si="296"/>
        <v>1.6800406697314321E-2</v>
      </c>
      <c r="U2309" s="49">
        <f t="shared" si="297"/>
        <v>96.125</v>
      </c>
      <c r="V2309" s="49">
        <f t="shared" si="298"/>
        <v>1.0101994803367265</v>
      </c>
      <c r="W2309" s="49">
        <f t="shared" si="299"/>
        <v>1.0101994803367265</v>
      </c>
    </row>
    <row r="2310" spans="11:23">
      <c r="K2310" s="51">
        <v>230.8</v>
      </c>
      <c r="L2310" s="22">
        <f t="shared" si="293"/>
        <v>2.1454221295461298</v>
      </c>
      <c r="M2310" s="22">
        <f t="shared" si="292"/>
        <v>9.2720444903444665E-3</v>
      </c>
      <c r="Q2310" s="55">
        <f t="shared" si="294"/>
        <v>5.2707022001429224E-2</v>
      </c>
      <c r="R2310" s="49">
        <f t="shared" si="295"/>
        <v>3.1736101022606089</v>
      </c>
      <c r="S2310" s="52">
        <f>IF(K2310=0,C2338,(1/$C$59)*LN(1+$C$59/$C$58/(RodR+ABS(Calculations!K2310-RodR))))</f>
        <v>1.6607907179235798E-2</v>
      </c>
      <c r="T2310" s="53">
        <f t="shared" si="296"/>
        <v>1.6793096631350365E-2</v>
      </c>
      <c r="U2310" s="49">
        <f t="shared" si="297"/>
        <v>96.166666666666671</v>
      </c>
      <c r="V2310" s="49">
        <f t="shared" si="298"/>
        <v>1.0101994803367265</v>
      </c>
      <c r="W2310" s="49">
        <f t="shared" si="299"/>
        <v>1.0101994803367265</v>
      </c>
    </row>
    <row r="2311" spans="11:23">
      <c r="K2311" s="51">
        <v>230.9</v>
      </c>
      <c r="L2311" s="22">
        <f t="shared" si="293"/>
        <v>2.1444993122019591</v>
      </c>
      <c r="M2311" s="22">
        <f t="shared" si="292"/>
        <v>9.2640524294469451E-3</v>
      </c>
      <c r="Q2311" s="55">
        <f t="shared" si="294"/>
        <v>5.2684350959962531E-2</v>
      </c>
      <c r="R2311" s="49">
        <f t="shared" si="295"/>
        <v>3.1736101022606089</v>
      </c>
      <c r="S2311" s="52">
        <f>IF(K2311=0,C2339,(1/$C$59)*LN(1+$C$59/$C$58/(RodR+ABS(Calculations!K2311-RodR))))</f>
        <v>1.6600763566524665E-2</v>
      </c>
      <c r="T2311" s="53">
        <f t="shared" si="296"/>
        <v>1.67857929240589E-2</v>
      </c>
      <c r="U2311" s="49">
        <f t="shared" si="297"/>
        <v>96.208333333333343</v>
      </c>
      <c r="V2311" s="49">
        <f t="shared" si="298"/>
        <v>1.0101994803367265</v>
      </c>
      <c r="W2311" s="49">
        <f t="shared" si="299"/>
        <v>1.0101994803367265</v>
      </c>
    </row>
    <row r="2312" spans="11:23">
      <c r="K2312" s="51">
        <v>231</v>
      </c>
      <c r="L2312" s="22">
        <f t="shared" si="293"/>
        <v>2.1435772883976991</v>
      </c>
      <c r="M2312" s="22">
        <f t="shared" si="292"/>
        <v>9.2560706974151863E-3</v>
      </c>
      <c r="Q2312" s="55">
        <f t="shared" si="294"/>
        <v>5.2661699413552296E-2</v>
      </c>
      <c r="R2312" s="49">
        <f t="shared" si="295"/>
        <v>3.1736101022606089</v>
      </c>
      <c r="S2312" s="52">
        <f>IF(K2312=0,C2340,(1/$C$59)*LN(1+$C$59/$C$58/(RodR+ABS(Calculations!K2312-RodR))))</f>
        <v>1.6593626096677912E-2</v>
      </c>
      <c r="T2312" s="53">
        <f t="shared" si="296"/>
        <v>1.6778495567146615E-2</v>
      </c>
      <c r="U2312" s="49">
        <f t="shared" si="297"/>
        <v>96.25</v>
      </c>
      <c r="V2312" s="49">
        <f t="shared" si="298"/>
        <v>1.0101994803367265</v>
      </c>
      <c r="W2312" s="49">
        <f t="shared" si="299"/>
        <v>1.0101994803367265</v>
      </c>
    </row>
    <row r="2313" spans="11:23">
      <c r="K2313" s="51">
        <v>231.1</v>
      </c>
      <c r="L2313" s="22">
        <f t="shared" si="293"/>
        <v>2.1426560571101989</v>
      </c>
      <c r="M2313" s="22">
        <f t="shared" si="292"/>
        <v>9.2480992764563119E-3</v>
      </c>
      <c r="Q2313" s="55">
        <f t="shared" si="294"/>
        <v>5.2639067337062549E-2</v>
      </c>
      <c r="R2313" s="49">
        <f t="shared" si="295"/>
        <v>3.1736101022606089</v>
      </c>
      <c r="S2313" s="52">
        <f>IF(K2313=0,C2341,(1/$C$59)*LN(1+$C$59/$C$58/(RodR+ABS(Calculations!K2313-RodR))))</f>
        <v>1.6586494761775233E-2</v>
      </c>
      <c r="T2313" s="53">
        <f t="shared" si="296"/>
        <v>1.6771204552334606E-2</v>
      </c>
      <c r="U2313" s="49">
        <f t="shared" si="297"/>
        <v>96.291666666666671</v>
      </c>
      <c r="V2313" s="49">
        <f t="shared" si="298"/>
        <v>1.0101994803367265</v>
      </c>
      <c r="W2313" s="49">
        <f t="shared" si="299"/>
        <v>1.0101994803367265</v>
      </c>
    </row>
    <row r="2314" spans="11:23">
      <c r="K2314" s="51">
        <v>231.2</v>
      </c>
      <c r="L2314" s="22">
        <f t="shared" si="293"/>
        <v>2.1417356173180528</v>
      </c>
      <c r="M2314" s="22">
        <f t="shared" si="292"/>
        <v>9.240138148913335E-3</v>
      </c>
      <c r="Q2314" s="55">
        <f t="shared" si="294"/>
        <v>5.2616454705400217E-2</v>
      </c>
      <c r="R2314" s="49">
        <f t="shared" si="295"/>
        <v>3.1736101022606089</v>
      </c>
      <c r="S2314" s="52">
        <f>IF(K2314=0,C2342,(1/$C$59)*LN(1+$C$59/$C$58/(RodR+ABS(Calculations!K2314-RodR))))</f>
        <v>1.6579369553909835E-2</v>
      </c>
      <c r="T2314" s="53">
        <f t="shared" si="296"/>
        <v>1.6763919871359504E-2</v>
      </c>
      <c r="U2314" s="49">
        <f t="shared" si="297"/>
        <v>96.333333333333329</v>
      </c>
      <c r="V2314" s="49">
        <f t="shared" si="298"/>
        <v>1.0101994803367265</v>
      </c>
      <c r="W2314" s="49">
        <f t="shared" si="299"/>
        <v>1.0101994803367265</v>
      </c>
    </row>
    <row r="2315" spans="11:23">
      <c r="K2315" s="51">
        <v>231.3</v>
      </c>
      <c r="L2315" s="22">
        <f t="shared" si="293"/>
        <v>2.1408159680017032</v>
      </c>
      <c r="M2315" s="22">
        <f t="shared" si="292"/>
        <v>9.2321872969596264E-3</v>
      </c>
      <c r="Q2315" s="55">
        <f t="shared" si="294"/>
        <v>5.2593861493517621E-2</v>
      </c>
      <c r="R2315" s="49">
        <f t="shared" si="295"/>
        <v>3.1736101022606089</v>
      </c>
      <c r="S2315" s="52">
        <f>IF(K2315=0,C2343,(1/$C$59)*LN(1+$C$59/$C$58/(RodR+ABS(Calculations!K2315-RodR))))</f>
        <v>1.6572250465189231E-2</v>
      </c>
      <c r="T2315" s="53">
        <f t="shared" si="296"/>
        <v>1.6756641515970574E-2</v>
      </c>
      <c r="U2315" s="49">
        <f t="shared" si="297"/>
        <v>96.375000000000014</v>
      </c>
      <c r="V2315" s="49">
        <f t="shared" si="298"/>
        <v>1.0101994803367265</v>
      </c>
      <c r="W2315" s="49">
        <f t="shared" si="299"/>
        <v>1.0101994803367265</v>
      </c>
    </row>
    <row r="2316" spans="11:23">
      <c r="K2316" s="51">
        <v>231.4</v>
      </c>
      <c r="L2316" s="22">
        <f t="shared" si="293"/>
        <v>2.1398971081432361</v>
      </c>
      <c r="M2316" s="22">
        <f t="shared" si="292"/>
        <v>9.2242467029346464E-3</v>
      </c>
      <c r="Q2316" s="55">
        <f t="shared" si="294"/>
        <v>5.2571287676407466E-2</v>
      </c>
      <c r="R2316" s="49">
        <f t="shared" si="295"/>
        <v>3.1736101022606089</v>
      </c>
      <c r="S2316" s="52">
        <f>IF(K2316=0,C2344,(1/$C$59)*LN(1+$C$59/$C$58/(RodR+ABS(Calculations!K2316-RodR))))</f>
        <v>1.656513748773366E-2</v>
      </c>
      <c r="T2316" s="53">
        <f t="shared" si="296"/>
        <v>1.6749369477932381E-2</v>
      </c>
      <c r="U2316" s="49">
        <f t="shared" si="297"/>
        <v>96.416666666666671</v>
      </c>
      <c r="V2316" s="49">
        <f t="shared" si="298"/>
        <v>1.0101994803367265</v>
      </c>
      <c r="W2316" s="49">
        <f t="shared" si="299"/>
        <v>1.0101994803367265</v>
      </c>
    </row>
    <row r="2317" spans="11:23">
      <c r="K2317" s="51">
        <v>231.5</v>
      </c>
      <c r="L2317" s="22">
        <f t="shared" si="293"/>
        <v>2.1389790367265165</v>
      </c>
      <c r="M2317" s="22">
        <f t="shared" ref="M2317:M2380" si="300">L2307-L2317</f>
        <v>9.2163163492489097E-3</v>
      </c>
      <c r="Q2317" s="55">
        <f t="shared" si="294"/>
        <v>5.2548733229106151E-2</v>
      </c>
      <c r="R2317" s="49">
        <f t="shared" si="295"/>
        <v>3.1736101022606089</v>
      </c>
      <c r="S2317" s="52">
        <f>IF(K2317=0,C2345,(1/$C$59)*LN(1+$C$59/$C$58/(RodR+ABS(Calculations!K2317-RodR))))</f>
        <v>1.6558030613677124E-2</v>
      </c>
      <c r="T2317" s="53">
        <f t="shared" si="296"/>
        <v>1.6742103749023896E-2</v>
      </c>
      <c r="U2317" s="49">
        <f t="shared" si="297"/>
        <v>96.458333333333343</v>
      </c>
      <c r="V2317" s="49">
        <f t="shared" si="298"/>
        <v>1.0101994803367265</v>
      </c>
      <c r="W2317" s="49">
        <f t="shared" si="299"/>
        <v>1.0101994803367265</v>
      </c>
    </row>
    <row r="2318" spans="11:23">
      <c r="K2318" s="51">
        <v>231.6</v>
      </c>
      <c r="L2318" s="22">
        <f t="shared" si="293"/>
        <v>2.1380617527371912</v>
      </c>
      <c r="M2318" s="22">
        <f t="shared" si="300"/>
        <v>9.2083962182756274E-3</v>
      </c>
      <c r="Q2318" s="55">
        <f t="shared" si="294"/>
        <v>5.252619812669386E-2</v>
      </c>
      <c r="R2318" s="49">
        <f t="shared" si="295"/>
        <v>3.1736101022606089</v>
      </c>
      <c r="S2318" s="52">
        <f>IF(K2318=0,C2346,(1/$C$59)*LN(1+$C$59/$C$58/(RodR+ABS(Calculations!K2318-RodR))))</f>
        <v>1.6550929835167427E-2</v>
      </c>
      <c r="T2318" s="53">
        <f t="shared" si="296"/>
        <v>1.6734844321037622E-2</v>
      </c>
      <c r="U2318" s="49">
        <f t="shared" si="297"/>
        <v>96.5</v>
      </c>
      <c r="V2318" s="49">
        <f t="shared" si="298"/>
        <v>1.0101994803367265</v>
      </c>
      <c r="W2318" s="49">
        <f t="shared" si="299"/>
        <v>1.0101994803367265</v>
      </c>
    </row>
    <row r="2319" spans="11:23">
      <c r="K2319" s="51">
        <v>231.7</v>
      </c>
      <c r="L2319" s="22">
        <f t="shared" si="293"/>
        <v>2.1371452551625838</v>
      </c>
      <c r="M2319" s="22">
        <f t="shared" si="300"/>
        <v>9.2004862924897068E-3</v>
      </c>
      <c r="Q2319" s="55">
        <f t="shared" si="294"/>
        <v>5.2503682344291952E-2</v>
      </c>
      <c r="R2319" s="49">
        <f t="shared" si="295"/>
        <v>3.1736101022606089</v>
      </c>
      <c r="S2319" s="52">
        <f>IF(K2319=0,C2347,(1/$C$59)*LN(1+$C$59/$C$58/(RodR+ABS(Calculations!K2319-RodR))))</f>
        <v>1.6543835144365342E-2</v>
      </c>
      <c r="T2319" s="53">
        <f t="shared" si="296"/>
        <v>1.6727591185780915E-2</v>
      </c>
      <c r="U2319" s="49">
        <f t="shared" si="297"/>
        <v>96.541666666666671</v>
      </c>
      <c r="V2319" s="49">
        <f t="shared" si="298"/>
        <v>1.0101994803367265</v>
      </c>
      <c r="W2319" s="49">
        <f t="shared" si="299"/>
        <v>1.0101994803367265</v>
      </c>
    </row>
    <row r="2320" spans="11:23">
      <c r="K2320" s="51">
        <v>231.8</v>
      </c>
      <c r="L2320" s="22">
        <f t="shared" si="293"/>
        <v>2.1362295429918321</v>
      </c>
      <c r="M2320" s="22">
        <f t="shared" si="300"/>
        <v>9.1925865542976659E-3</v>
      </c>
      <c r="Q2320" s="55">
        <f t="shared" si="294"/>
        <v>5.2481185857066383E-2</v>
      </c>
      <c r="R2320" s="49">
        <f t="shared" si="295"/>
        <v>3.1736101022606089</v>
      </c>
      <c r="S2320" s="52">
        <f>IF(K2320=0,C2348,(1/$C$59)*LN(1+$C$59/$C$58/(RodR+ABS(Calculations!K2320-RodR))))</f>
        <v>1.6536746533445702E-2</v>
      </c>
      <c r="T2320" s="53">
        <f t="shared" si="296"/>
        <v>1.6720344335075094E-2</v>
      </c>
      <c r="U2320" s="49">
        <f t="shared" si="297"/>
        <v>96.583333333333343</v>
      </c>
      <c r="V2320" s="49">
        <f t="shared" si="298"/>
        <v>1.0101994803367265</v>
      </c>
      <c r="W2320" s="49">
        <f t="shared" si="299"/>
        <v>1.0101994803367265</v>
      </c>
    </row>
    <row r="2321" spans="11:23">
      <c r="K2321" s="51">
        <v>231.9</v>
      </c>
      <c r="L2321" s="22">
        <f t="shared" si="293"/>
        <v>2.1353146152157185</v>
      </c>
      <c r="M2321" s="22">
        <f t="shared" si="300"/>
        <v>9.1846969862405814E-3</v>
      </c>
      <c r="Q2321" s="55">
        <f t="shared" si="294"/>
        <v>5.2458708640223499E-2</v>
      </c>
      <c r="R2321" s="49">
        <f t="shared" si="295"/>
        <v>3.1736101022606089</v>
      </c>
      <c r="S2321" s="52">
        <f>IF(K2321=0,C2349,(1/$C$59)*LN(1+$C$59/$C$58/(RodR+ABS(Calculations!K2321-RodR))))</f>
        <v>1.6529663994596058E-2</v>
      </c>
      <c r="T2321" s="53">
        <f t="shared" si="296"/>
        <v>1.6713103760755667E-2</v>
      </c>
      <c r="U2321" s="49">
        <f t="shared" si="297"/>
        <v>96.625</v>
      </c>
      <c r="V2321" s="49">
        <f t="shared" si="298"/>
        <v>1.0101994803367265</v>
      </c>
      <c r="W2321" s="49">
        <f t="shared" si="299"/>
        <v>1.0101994803367265</v>
      </c>
    </row>
    <row r="2322" spans="11:23">
      <c r="K2322" s="51">
        <v>232</v>
      </c>
      <c r="L2322" s="22">
        <f t="shared" si="293"/>
        <v>2.134400470826805</v>
      </c>
      <c r="M2322" s="22">
        <f t="shared" si="300"/>
        <v>9.1768175708941691E-3</v>
      </c>
      <c r="Q2322" s="55">
        <f t="shared" si="294"/>
        <v>5.2436250669013355E-2</v>
      </c>
      <c r="R2322" s="49">
        <f t="shared" si="295"/>
        <v>3.1736101022606089</v>
      </c>
      <c r="S2322" s="52">
        <f>IF(K2322=0,C2350,(1/$C$59)*LN(1+$C$59/$C$58/(RodR+ABS(Calculations!K2322-RodR))))</f>
        <v>1.6522587520017739E-2</v>
      </c>
      <c r="T2322" s="53">
        <f t="shared" si="296"/>
        <v>1.6705869454672329E-2</v>
      </c>
      <c r="U2322" s="49">
        <f t="shared" si="297"/>
        <v>96.666666666666671</v>
      </c>
      <c r="V2322" s="49">
        <f t="shared" si="298"/>
        <v>1.0101994803367265</v>
      </c>
      <c r="W2322" s="49">
        <f t="shared" si="299"/>
        <v>1.0101994803367265</v>
      </c>
    </row>
    <row r="2323" spans="11:23">
      <c r="K2323" s="51">
        <v>232.1</v>
      </c>
      <c r="L2323" s="22">
        <f t="shared" si="293"/>
        <v>2.1334871088194007</v>
      </c>
      <c r="M2323" s="22">
        <f t="shared" si="300"/>
        <v>9.1689482907981734E-3</v>
      </c>
      <c r="Q2323" s="55">
        <f t="shared" si="294"/>
        <v>5.2413811918728952E-2</v>
      </c>
      <c r="R2323" s="49">
        <f t="shared" si="295"/>
        <v>3.1736101022606089</v>
      </c>
      <c r="S2323" s="52">
        <f>IF(K2323=0,C2351,(1/$C$59)*LN(1+$C$59/$C$58/(RodR+ABS(Calculations!K2323-RodR))))</f>
        <v>1.6515517101925604E-2</v>
      </c>
      <c r="T2323" s="53">
        <f t="shared" si="296"/>
        <v>1.669864140868875E-2</v>
      </c>
      <c r="U2323" s="49">
        <f t="shared" si="297"/>
        <v>96.708333333333329</v>
      </c>
      <c r="V2323" s="49">
        <f t="shared" si="298"/>
        <v>1.0101994803367265</v>
      </c>
      <c r="W2323" s="49">
        <f t="shared" si="299"/>
        <v>1.0101994803367265</v>
      </c>
    </row>
    <row r="2324" spans="11:23">
      <c r="K2324" s="51">
        <v>232.2</v>
      </c>
      <c r="L2324" s="22">
        <f t="shared" si="293"/>
        <v>2.1325745281894579</v>
      </c>
      <c r="M2324" s="22">
        <f t="shared" si="300"/>
        <v>9.1610891285949236E-3</v>
      </c>
      <c r="Q2324" s="55">
        <f t="shared" si="294"/>
        <v>5.2391392364703637E-2</v>
      </c>
      <c r="R2324" s="49">
        <f t="shared" si="295"/>
        <v>3.1736101022606089</v>
      </c>
      <c r="S2324" s="52">
        <f>IF(K2324=0,C2352,(1/$C$59)*LN(1+$C$59/$C$58/(RodR+ABS(Calculations!K2324-RodR))))</f>
        <v>1.6508452732547228E-2</v>
      </c>
      <c r="T2324" s="53">
        <f t="shared" si="296"/>
        <v>1.6691419614683213E-2</v>
      </c>
      <c r="U2324" s="49">
        <f t="shared" si="297"/>
        <v>96.75</v>
      </c>
      <c r="V2324" s="49">
        <f t="shared" si="298"/>
        <v>1.0101994803367265</v>
      </c>
      <c r="W2324" s="49">
        <f t="shared" si="299"/>
        <v>1.0101994803367265</v>
      </c>
    </row>
    <row r="2325" spans="11:23">
      <c r="K2325" s="51">
        <v>232.3</v>
      </c>
      <c r="L2325" s="22">
        <f t="shared" si="293"/>
        <v>2.1316627279347107</v>
      </c>
      <c r="M2325" s="22">
        <f t="shared" si="300"/>
        <v>9.1532400669924741E-3</v>
      </c>
      <c r="Q2325" s="55">
        <f t="shared" si="294"/>
        <v>5.2368991982314532E-2</v>
      </c>
      <c r="R2325" s="49">
        <f t="shared" si="295"/>
        <v>3.1736101022606089</v>
      </c>
      <c r="S2325" s="52">
        <f>IF(K2325=0,C2353,(1/$C$59)*LN(1+$C$59/$C$58/(RodR+ABS(Calculations!K2325-RodR))))</f>
        <v>1.6501394404123976E-2</v>
      </c>
      <c r="T2325" s="53">
        <f t="shared" si="296"/>
        <v>1.6684204064547084E-2</v>
      </c>
      <c r="U2325" s="49">
        <f t="shared" si="297"/>
        <v>96.791666666666671</v>
      </c>
      <c r="V2325" s="49">
        <f t="shared" si="298"/>
        <v>1.0101994803367265</v>
      </c>
      <c r="W2325" s="49">
        <f t="shared" si="299"/>
        <v>1.0101994803367265</v>
      </c>
    </row>
    <row r="2326" spans="11:23">
      <c r="K2326" s="51">
        <v>232.4</v>
      </c>
      <c r="L2326" s="22">
        <f t="shared" si="293"/>
        <v>2.1307517070546056</v>
      </c>
      <c r="M2326" s="22">
        <f t="shared" si="300"/>
        <v>9.1454010886304893E-3</v>
      </c>
      <c r="Q2326" s="55">
        <f t="shared" si="294"/>
        <v>5.2346610746980847E-2</v>
      </c>
      <c r="R2326" s="49">
        <f t="shared" si="295"/>
        <v>3.1736101022606089</v>
      </c>
      <c r="S2326" s="52">
        <f>IF(K2326=0,C2354,(1/$C$59)*LN(1+$C$59/$C$58/(RodR+ABS(Calculations!K2326-RodR))))</f>
        <v>1.6494342108910477E-2</v>
      </c>
      <c r="T2326" s="53">
        <f t="shared" si="296"/>
        <v>1.6676994750186139E-2</v>
      </c>
      <c r="U2326" s="49">
        <f t="shared" si="297"/>
        <v>96.833333333333343</v>
      </c>
      <c r="V2326" s="49">
        <f t="shared" si="298"/>
        <v>1.0101994803367265</v>
      </c>
      <c r="W2326" s="49">
        <f t="shared" si="299"/>
        <v>1.0101994803367265</v>
      </c>
    </row>
    <row r="2327" spans="11:23">
      <c r="K2327" s="51">
        <v>232.5</v>
      </c>
      <c r="L2327" s="22">
        <f t="shared" si="293"/>
        <v>2.1298414645502657</v>
      </c>
      <c r="M2327" s="22">
        <f t="shared" si="300"/>
        <v>9.1375721762507744E-3</v>
      </c>
      <c r="Q2327" s="55">
        <f t="shared" si="294"/>
        <v>5.2324248634162976E-2</v>
      </c>
      <c r="R2327" s="49">
        <f t="shared" si="295"/>
        <v>3.1736101022606089</v>
      </c>
      <c r="S2327" s="52">
        <f>IF(K2327=0,C2355,(1/$C$59)*LN(1+$C$59/$C$58/(RodR+ABS(Calculations!K2327-RodR))))</f>
        <v>1.6487295839174337E-2</v>
      </c>
      <c r="T2327" s="53">
        <f t="shared" si="296"/>
        <v>1.6669791663520776E-2</v>
      </c>
      <c r="U2327" s="49">
        <f t="shared" si="297"/>
        <v>96.875</v>
      </c>
      <c r="V2327" s="49">
        <f t="shared" si="298"/>
        <v>1.0101994803367265</v>
      </c>
      <c r="W2327" s="49">
        <f t="shared" si="299"/>
        <v>1.0101994803367265</v>
      </c>
    </row>
    <row r="2328" spans="11:23">
      <c r="K2328" s="51">
        <v>232.6</v>
      </c>
      <c r="L2328" s="22">
        <f t="shared" si="293"/>
        <v>2.1289319994245295</v>
      </c>
      <c r="M2328" s="22">
        <f t="shared" si="300"/>
        <v>9.1297533126617481E-3</v>
      </c>
      <c r="Q2328" s="55">
        <f t="shared" si="294"/>
        <v>5.2301905619363431E-2</v>
      </c>
      <c r="R2328" s="49">
        <f t="shared" si="295"/>
        <v>3.1736101022606089</v>
      </c>
      <c r="S2328" s="52">
        <f>IF(K2328=0,C2356,(1/$C$59)*LN(1+$C$59/$C$58/(RodR+ABS(Calculations!K2328-RodR))))</f>
        <v>1.648025558719643E-2</v>
      </c>
      <c r="T2328" s="53">
        <f t="shared" si="296"/>
        <v>1.6662594796484482E-2</v>
      </c>
      <c r="U2328" s="49">
        <f t="shared" si="297"/>
        <v>96.916666666666671</v>
      </c>
      <c r="V2328" s="49">
        <f t="shared" si="298"/>
        <v>1.0101994803367265</v>
      </c>
      <c r="W2328" s="49">
        <f t="shared" si="299"/>
        <v>1.0101994803367265</v>
      </c>
    </row>
    <row r="2329" spans="11:23">
      <c r="K2329" s="51">
        <v>232.7</v>
      </c>
      <c r="L2329" s="22">
        <f t="shared" si="293"/>
        <v>2.1280233106819457</v>
      </c>
      <c r="M2329" s="22">
        <f t="shared" si="300"/>
        <v>9.1219444806380778E-3</v>
      </c>
      <c r="Q2329" s="55">
        <f t="shared" si="294"/>
        <v>5.2279581678126776E-2</v>
      </c>
      <c r="R2329" s="49">
        <f t="shared" si="295"/>
        <v>3.1736101022606089</v>
      </c>
      <c r="S2329" s="52">
        <f>IF(K2329=0,C2357,(1/$C$59)*LN(1+$C$59/$C$58/(RodR+ABS(Calculations!K2329-RodR))))</f>
        <v>1.6473221345270884E-2</v>
      </c>
      <c r="T2329" s="53">
        <f t="shared" si="296"/>
        <v>1.6655404141025124E-2</v>
      </c>
      <c r="U2329" s="49">
        <f t="shared" si="297"/>
        <v>96.958333333333329</v>
      </c>
      <c r="V2329" s="49">
        <f t="shared" si="298"/>
        <v>1.0101994803367265</v>
      </c>
      <c r="W2329" s="49">
        <f t="shared" si="299"/>
        <v>1.0101994803367265</v>
      </c>
    </row>
    <row r="2330" spans="11:23">
      <c r="K2330" s="51">
        <v>232.8</v>
      </c>
      <c r="L2330" s="22">
        <f t="shared" si="293"/>
        <v>2.1271153973287786</v>
      </c>
      <c r="M2330" s="22">
        <f t="shared" si="300"/>
        <v>9.1141456630534634E-3</v>
      </c>
      <c r="Q2330" s="55">
        <f t="shared" si="294"/>
        <v>5.2257276786039697E-2</v>
      </c>
      <c r="R2330" s="49">
        <f t="shared" si="295"/>
        <v>3.1736101022606089</v>
      </c>
      <c r="S2330" s="52">
        <f>IF(K2330=0,C2358,(1/$C$59)*LN(1+$C$59/$C$58/(RodR+ABS(Calculations!K2330-RodR))))</f>
        <v>1.6466193105705101E-2</v>
      </c>
      <c r="T2330" s="53">
        <f t="shared" si="296"/>
        <v>1.6648219689104328E-2</v>
      </c>
      <c r="U2330" s="49">
        <f t="shared" si="297"/>
        <v>97.000000000000014</v>
      </c>
      <c r="V2330" s="49">
        <f t="shared" si="298"/>
        <v>1.0101994803367265</v>
      </c>
      <c r="W2330" s="49">
        <f t="shared" si="299"/>
        <v>1.0101994803367265</v>
      </c>
    </row>
    <row r="2331" spans="11:23">
      <c r="K2331" s="51">
        <v>232.9</v>
      </c>
      <c r="L2331" s="22">
        <f t="shared" si="293"/>
        <v>2.1262082583729351</v>
      </c>
      <c r="M2331" s="22">
        <f t="shared" si="300"/>
        <v>9.1063568427833808E-3</v>
      </c>
      <c r="Q2331" s="55">
        <f t="shared" si="294"/>
        <v>5.2234990918729234E-2</v>
      </c>
      <c r="R2331" s="49">
        <f t="shared" si="295"/>
        <v>3.1736101022606089</v>
      </c>
      <c r="S2331" s="52">
        <f>IF(K2331=0,C2359,(1/$C$59)*LN(1+$C$59/$C$58/(RodR+ABS(Calculations!K2331-RodR))))</f>
        <v>1.6459170860819192E-2</v>
      </c>
      <c r="T2331" s="53">
        <f t="shared" si="296"/>
        <v>1.6641041432697679E-2</v>
      </c>
      <c r="U2331" s="49">
        <f t="shared" si="297"/>
        <v>97.041666666666671</v>
      </c>
      <c r="V2331" s="49">
        <f t="shared" si="298"/>
        <v>1.0101994803367265</v>
      </c>
      <c r="W2331" s="49">
        <f t="shared" si="299"/>
        <v>1.0101994803367265</v>
      </c>
    </row>
    <row r="2332" spans="11:23">
      <c r="K2332" s="51">
        <v>233</v>
      </c>
      <c r="L2332" s="22">
        <f t="shared" si="293"/>
        <v>2.1253018928240697</v>
      </c>
      <c r="M2332" s="22">
        <f t="shared" si="300"/>
        <v>9.0985780027352803E-3</v>
      </c>
      <c r="Q2332" s="55">
        <f t="shared" si="294"/>
        <v>5.2212724051865361E-2</v>
      </c>
      <c r="R2332" s="49">
        <f t="shared" si="295"/>
        <v>3.1736101022606089</v>
      </c>
      <c r="S2332" s="52">
        <f>IF(K2332=0,C2360,(1/$C$59)*LN(1+$C$59/$C$58/(RodR+ABS(Calculations!K2332-RodR))))</f>
        <v>1.6452154602946807E-2</v>
      </c>
      <c r="T2332" s="53">
        <f t="shared" si="296"/>
        <v>1.6633869363794487E-2</v>
      </c>
      <c r="U2332" s="49">
        <f t="shared" si="297"/>
        <v>97.083333333333343</v>
      </c>
      <c r="V2332" s="49">
        <f t="shared" si="298"/>
        <v>1.0101994803367265</v>
      </c>
      <c r="W2332" s="49">
        <f t="shared" si="299"/>
        <v>1.0101994803367265</v>
      </c>
    </row>
    <row r="2333" spans="11:23">
      <c r="K2333" s="51">
        <v>233.1</v>
      </c>
      <c r="L2333" s="22">
        <f t="shared" si="293"/>
        <v>2.1243962996935166</v>
      </c>
      <c r="M2333" s="22">
        <f t="shared" si="300"/>
        <v>9.0908091258841139E-3</v>
      </c>
      <c r="Q2333" s="55">
        <f t="shared" si="294"/>
        <v>5.2190476161159349E-2</v>
      </c>
      <c r="R2333" s="49">
        <f t="shared" si="295"/>
        <v>3.1736101022606089</v>
      </c>
      <c r="S2333" s="52">
        <f>IF(K2333=0,C2361,(1/$C$59)*LN(1+$C$59/$C$58/(RodR+ABS(Calculations!K2333-RodR))))</f>
        <v>1.6445144324434596E-2</v>
      </c>
      <c r="T2333" s="53">
        <f t="shared" si="296"/>
        <v>1.6626703474398038E-2</v>
      </c>
      <c r="U2333" s="49">
        <f t="shared" si="297"/>
        <v>97.125</v>
      </c>
      <c r="V2333" s="49">
        <f t="shared" si="298"/>
        <v>1.0101994803367265</v>
      </c>
      <c r="W2333" s="49">
        <f t="shared" si="299"/>
        <v>1.0101994803367265</v>
      </c>
    </row>
    <row r="2334" spans="11:23">
      <c r="K2334" s="51">
        <v>233.2</v>
      </c>
      <c r="L2334" s="22">
        <f t="shared" si="293"/>
        <v>2.1234914779942877</v>
      </c>
      <c r="M2334" s="22">
        <f t="shared" si="300"/>
        <v>9.0830501951701947E-3</v>
      </c>
      <c r="Q2334" s="55">
        <f t="shared" si="294"/>
        <v>5.2168247222363649E-2</v>
      </c>
      <c r="R2334" s="49">
        <f t="shared" si="295"/>
        <v>3.1736101022606089</v>
      </c>
      <c r="S2334" s="52">
        <f>IF(K2334=0,C2362,(1/$C$59)*LN(1+$C$59/$C$58/(RodR+ABS(Calculations!K2334-RodR))))</f>
        <v>1.6438140017642194E-2</v>
      </c>
      <c r="T2334" s="53">
        <f t="shared" si="296"/>
        <v>1.6619543756524888E-2</v>
      </c>
      <c r="U2334" s="49">
        <f t="shared" si="297"/>
        <v>97.166666666666671</v>
      </c>
      <c r="V2334" s="49">
        <f t="shared" si="298"/>
        <v>1.0101994803367265</v>
      </c>
      <c r="W2334" s="49">
        <f t="shared" si="299"/>
        <v>1.0101994803367265</v>
      </c>
    </row>
    <row r="2335" spans="11:23">
      <c r="K2335" s="51">
        <v>233.3</v>
      </c>
      <c r="L2335" s="22">
        <f t="shared" si="293"/>
        <v>2.122587426741041</v>
      </c>
      <c r="M2335" s="22">
        <f t="shared" si="300"/>
        <v>9.075301193669727E-3</v>
      </c>
      <c r="Q2335" s="55">
        <f t="shared" si="294"/>
        <v>5.214603721127116E-2</v>
      </c>
      <c r="R2335" s="49">
        <f t="shared" si="295"/>
        <v>3.1736101022606089</v>
      </c>
      <c r="S2335" s="52">
        <f>IF(K2335=0,C2363,(1/$C$59)*LN(1+$C$59/$C$58/(RodR+ABS(Calculations!K2335-RodR))))</f>
        <v>1.6431141674941977E-2</v>
      </c>
      <c r="T2335" s="53">
        <f t="shared" si="296"/>
        <v>1.661239020220602E-2</v>
      </c>
      <c r="U2335" s="49">
        <f t="shared" si="297"/>
        <v>97.208333333333343</v>
      </c>
      <c r="V2335" s="49">
        <f t="shared" si="298"/>
        <v>1.0101994803367265</v>
      </c>
      <c r="W2335" s="49">
        <f t="shared" si="299"/>
        <v>1.0101994803367265</v>
      </c>
    </row>
    <row r="2336" spans="11:23">
      <c r="K2336" s="51">
        <v>233.4</v>
      </c>
      <c r="L2336" s="22">
        <f t="shared" si="293"/>
        <v>2.1216841449501138</v>
      </c>
      <c r="M2336" s="22">
        <f t="shared" si="300"/>
        <v>9.0675621044917776E-3</v>
      </c>
      <c r="Q2336" s="55">
        <f t="shared" si="294"/>
        <v>5.2123846103716044E-2</v>
      </c>
      <c r="R2336" s="49">
        <f t="shared" si="295"/>
        <v>3.1736101022606089</v>
      </c>
      <c r="S2336" s="52">
        <f>IF(K2336=0,C2364,(1/$C$59)*LN(1+$C$59/$C$58/(RodR+ABS(Calculations!K2336-RodR))))</f>
        <v>1.6424149288719325E-2</v>
      </c>
      <c r="T2336" s="53">
        <f t="shared" si="296"/>
        <v>1.6605242803485912E-2</v>
      </c>
      <c r="U2336" s="49">
        <f t="shared" si="297"/>
        <v>97.25</v>
      </c>
      <c r="V2336" s="49">
        <f t="shared" si="298"/>
        <v>1.0101994803367265</v>
      </c>
      <c r="W2336" s="49">
        <f t="shared" si="299"/>
        <v>1.0101994803367265</v>
      </c>
    </row>
    <row r="2337" spans="11:23">
      <c r="K2337" s="51">
        <v>233.5</v>
      </c>
      <c r="L2337" s="22">
        <f t="shared" si="293"/>
        <v>2.1207816316396246</v>
      </c>
      <c r="M2337" s="22">
        <f t="shared" si="300"/>
        <v>9.0598329106410525E-3</v>
      </c>
      <c r="Q2337" s="55">
        <f t="shared" si="294"/>
        <v>5.210167387557621E-2</v>
      </c>
      <c r="R2337" s="49">
        <f t="shared" si="295"/>
        <v>3.1736101022606089</v>
      </c>
      <c r="S2337" s="52">
        <f>IF(K2337=0,C2365,(1/$C$59)*LN(1+$C$59/$C$58/(RodR+ABS(Calculations!K2337-RodR))))</f>
        <v>1.6417162851373401E-2</v>
      </c>
      <c r="T2337" s="53">
        <f t="shared" si="296"/>
        <v>1.6598101552422348E-2</v>
      </c>
      <c r="U2337" s="49">
        <f t="shared" si="297"/>
        <v>97.291666666666671</v>
      </c>
      <c r="V2337" s="49">
        <f t="shared" si="298"/>
        <v>1.0101994803367265</v>
      </c>
      <c r="W2337" s="49">
        <f t="shared" si="299"/>
        <v>1.0101994803367265</v>
      </c>
    </row>
    <row r="2338" spans="11:23">
      <c r="K2338" s="51">
        <v>233.6</v>
      </c>
      <c r="L2338" s="22">
        <f t="shared" si="293"/>
        <v>2.1198798858292007</v>
      </c>
      <c r="M2338" s="22">
        <f t="shared" si="300"/>
        <v>9.052113595328759E-3</v>
      </c>
      <c r="Q2338" s="55">
        <f t="shared" si="294"/>
        <v>5.2079520502766652E-2</v>
      </c>
      <c r="R2338" s="49">
        <f t="shared" si="295"/>
        <v>3.1736101022606089</v>
      </c>
      <c r="S2338" s="52">
        <f>IF(K2338=0,C2366,(1/$C$59)*LN(1+$C$59/$C$58/(RodR+ABS(Calculations!K2338-RodR))))</f>
        <v>1.6410182355315054E-2</v>
      </c>
      <c r="T2338" s="53">
        <f t="shared" si="296"/>
        <v>1.6590966441087054E-2</v>
      </c>
      <c r="U2338" s="49">
        <f t="shared" si="297"/>
        <v>97.333333333333329</v>
      </c>
      <c r="V2338" s="49">
        <f t="shared" si="298"/>
        <v>1.0101994803367265</v>
      </c>
      <c r="W2338" s="49">
        <f t="shared" si="299"/>
        <v>1.0101994803367265</v>
      </c>
    </row>
    <row r="2339" spans="11:23">
      <c r="K2339" s="51">
        <v>233.7</v>
      </c>
      <c r="L2339" s="22">
        <f t="shared" si="293"/>
        <v>2.1189789065402853</v>
      </c>
      <c r="M2339" s="22">
        <f t="shared" si="300"/>
        <v>9.0444041416604115E-3</v>
      </c>
      <c r="Q2339" s="55">
        <f t="shared" si="294"/>
        <v>5.2057385961246969E-2</v>
      </c>
      <c r="R2339" s="49">
        <f t="shared" si="295"/>
        <v>3.1736101022606089</v>
      </c>
      <c r="S2339" s="52">
        <f>IF(K2339=0,C2367,(1/$C$59)*LN(1+$C$59/$C$58/(RodR+ABS(Calculations!K2339-RodR))))</f>
        <v>1.640320779296919E-2</v>
      </c>
      <c r="T2339" s="53">
        <f t="shared" si="296"/>
        <v>1.658383746156572E-2</v>
      </c>
      <c r="U2339" s="49">
        <f t="shared" si="297"/>
        <v>97.375</v>
      </c>
      <c r="V2339" s="49">
        <f t="shared" si="298"/>
        <v>1.0101994803367265</v>
      </c>
      <c r="W2339" s="49">
        <f t="shared" si="299"/>
        <v>1.0101994803367265</v>
      </c>
    </row>
    <row r="2340" spans="11:23">
      <c r="K2340" s="51">
        <v>233.8</v>
      </c>
      <c r="L2340" s="22">
        <f t="shared" si="293"/>
        <v>2.1180786927958657</v>
      </c>
      <c r="M2340" s="22">
        <f t="shared" si="300"/>
        <v>9.0367045329129425E-3</v>
      </c>
      <c r="Q2340" s="55">
        <f t="shared" si="294"/>
        <v>5.2035270227014672E-2</v>
      </c>
      <c r="R2340" s="49">
        <f t="shared" si="295"/>
        <v>3.1736101022606089</v>
      </c>
      <c r="S2340" s="52">
        <f>IF(K2340=0,C2368,(1/$C$59)*LN(1+$C$59/$C$58/(RodR+ABS(Calculations!K2340-RodR))))</f>
        <v>1.6396239156772657E-2</v>
      </c>
      <c r="T2340" s="53">
        <f t="shared" si="296"/>
        <v>1.6576714605957325E-2</v>
      </c>
      <c r="U2340" s="49">
        <f t="shared" si="297"/>
        <v>97.416666666666671</v>
      </c>
      <c r="V2340" s="49">
        <f t="shared" si="298"/>
        <v>1.0101994803367265</v>
      </c>
      <c r="W2340" s="49">
        <f t="shared" si="299"/>
        <v>1.0101994803367265</v>
      </c>
    </row>
    <row r="2341" spans="11:23">
      <c r="K2341" s="51">
        <v>233.9</v>
      </c>
      <c r="L2341" s="22">
        <f t="shared" si="293"/>
        <v>2.1171792436206753</v>
      </c>
      <c r="M2341" s="22">
        <f t="shared" si="300"/>
        <v>9.0290147522598119E-3</v>
      </c>
      <c r="Q2341" s="55">
        <f t="shared" si="294"/>
        <v>5.2013173276110214E-2</v>
      </c>
      <c r="R2341" s="49">
        <f t="shared" si="295"/>
        <v>3.1736101022606089</v>
      </c>
      <c r="S2341" s="52">
        <f>IF(K2341=0,C2369,(1/$C$59)*LN(1+$C$59/$C$58/(RodR+ABS(Calculations!K2341-RodR))))</f>
        <v>1.6389276439175836E-2</v>
      </c>
      <c r="T2341" s="53">
        <f t="shared" si="296"/>
        <v>1.6569597866373915E-2</v>
      </c>
      <c r="U2341" s="49">
        <f t="shared" si="297"/>
        <v>97.458333333333343</v>
      </c>
      <c r="V2341" s="49">
        <f t="shared" si="298"/>
        <v>1.0101994803367265</v>
      </c>
      <c r="W2341" s="49">
        <f t="shared" si="299"/>
        <v>1.0101994803367265</v>
      </c>
    </row>
    <row r="2342" spans="11:23">
      <c r="K2342" s="51">
        <v>234</v>
      </c>
      <c r="L2342" s="22">
        <f t="shared" si="293"/>
        <v>2.1162805580410264</v>
      </c>
      <c r="M2342" s="22">
        <f t="shared" si="300"/>
        <v>9.0213347830432333E-3</v>
      </c>
      <c r="Q2342" s="55">
        <f t="shared" si="294"/>
        <v>5.199109508461279E-2</v>
      </c>
      <c r="R2342" s="49">
        <f t="shared" si="295"/>
        <v>3.1736101022606089</v>
      </c>
      <c r="S2342" s="52">
        <f>IF(K2342=0,C2370,(1/$C$59)*LN(1+$C$59/$C$58/(RodR+ABS(Calculations!K2342-RodR))))</f>
        <v>1.6382319632641317E-2</v>
      </c>
      <c r="T2342" s="53">
        <f t="shared" si="296"/>
        <v>1.6562487234942153E-2</v>
      </c>
      <c r="U2342" s="49">
        <f t="shared" si="297"/>
        <v>97.5</v>
      </c>
      <c r="V2342" s="49">
        <f t="shared" si="298"/>
        <v>1.0101994803367265</v>
      </c>
      <c r="W2342" s="49">
        <f t="shared" si="299"/>
        <v>1.0101994803367265</v>
      </c>
    </row>
    <row r="2343" spans="11:23">
      <c r="K2343" s="51">
        <v>234.1</v>
      </c>
      <c r="L2343" s="22">
        <f t="shared" si="293"/>
        <v>2.1153826350849436</v>
      </c>
      <c r="M2343" s="22">
        <f t="shared" si="300"/>
        <v>9.0136646085730021E-3</v>
      </c>
      <c r="Q2343" s="55">
        <f t="shared" si="294"/>
        <v>5.1969035628643696E-2</v>
      </c>
      <c r="R2343" s="49">
        <f t="shared" si="295"/>
        <v>3.1736101022606089</v>
      </c>
      <c r="S2343" s="52">
        <f>IF(K2343=0,C2371,(1/$C$59)*LN(1+$C$59/$C$58/(RodR+ABS(Calculations!K2343-RodR))))</f>
        <v>1.6375368729644953E-2</v>
      </c>
      <c r="T2343" s="53">
        <f t="shared" si="296"/>
        <v>1.6555382703801105E-2</v>
      </c>
      <c r="U2343" s="49">
        <f t="shared" si="297"/>
        <v>97.541666666666671</v>
      </c>
      <c r="V2343" s="49">
        <f t="shared" si="298"/>
        <v>1.0101994803367265</v>
      </c>
      <c r="W2343" s="49">
        <f t="shared" si="299"/>
        <v>1.0101994803367265</v>
      </c>
    </row>
    <row r="2344" spans="11:23">
      <c r="K2344" s="51">
        <v>234.2</v>
      </c>
      <c r="L2344" s="22">
        <f t="shared" si="293"/>
        <v>2.1144854737820986</v>
      </c>
      <c r="M2344" s="22">
        <f t="shared" si="300"/>
        <v>9.0060042121891115E-3</v>
      </c>
      <c r="Q2344" s="55">
        <f t="shared" si="294"/>
        <v>5.1946994884364682E-2</v>
      </c>
      <c r="R2344" s="49">
        <f t="shared" si="295"/>
        <v>3.1736101022606089</v>
      </c>
      <c r="S2344" s="52">
        <f>IF(K2344=0,C2372,(1/$C$59)*LN(1+$C$59/$C$58/(RodR+ABS(Calculations!K2344-RodR))))</f>
        <v>1.6368423722675347E-2</v>
      </c>
      <c r="T2344" s="53">
        <f t="shared" si="296"/>
        <v>1.6548284265104008E-2</v>
      </c>
      <c r="U2344" s="49">
        <f t="shared" si="297"/>
        <v>97.583333333333329</v>
      </c>
      <c r="V2344" s="49">
        <f t="shared" si="298"/>
        <v>1.0101994803367265</v>
      </c>
      <c r="W2344" s="49">
        <f t="shared" si="299"/>
        <v>1.0101994803367265</v>
      </c>
    </row>
    <row r="2345" spans="11:23">
      <c r="K2345" s="51">
        <v>234.3</v>
      </c>
      <c r="L2345" s="22">
        <f t="shared" si="293"/>
        <v>2.1135890731637752</v>
      </c>
      <c r="M2345" s="22">
        <f t="shared" si="300"/>
        <v>8.9983535772657497E-3</v>
      </c>
      <c r="Q2345" s="55">
        <f t="shared" si="294"/>
        <v>5.1924972827977083E-2</v>
      </c>
      <c r="R2345" s="49">
        <f t="shared" si="295"/>
        <v>3.1736101022606089</v>
      </c>
      <c r="S2345" s="52">
        <f>IF(K2345=0,C2373,(1/$C$59)*LN(1+$C$59/$C$58/(RodR+ABS(Calculations!K2345-RodR))))</f>
        <v>1.6361484604233572E-2</v>
      </c>
      <c r="T2345" s="53">
        <f t="shared" si="296"/>
        <v>1.6541191911017394E-2</v>
      </c>
      <c r="U2345" s="49">
        <f t="shared" si="297"/>
        <v>97.625000000000014</v>
      </c>
      <c r="V2345" s="49">
        <f t="shared" si="298"/>
        <v>1.0101994803367265</v>
      </c>
      <c r="W2345" s="49">
        <f t="shared" si="299"/>
        <v>1.0101994803367265</v>
      </c>
    </row>
    <row r="2346" spans="11:23">
      <c r="K2346" s="51">
        <v>234.4</v>
      </c>
      <c r="L2346" s="22">
        <f t="shared" si="293"/>
        <v>2.1126934322629363</v>
      </c>
      <c r="M2346" s="22">
        <f t="shared" si="300"/>
        <v>8.9907126871775489E-3</v>
      </c>
      <c r="Q2346" s="55">
        <f t="shared" si="294"/>
        <v>5.1902969435723506E-2</v>
      </c>
      <c r="R2346" s="49">
        <f t="shared" si="295"/>
        <v>3.1736101022606089</v>
      </c>
      <c r="S2346" s="52">
        <f>IF(K2346=0,C2374,(1/$C$59)*LN(1+$C$59/$C$58/(RodR+ABS(Calculations!K2346-RodR))))</f>
        <v>1.6354551366833708E-2</v>
      </c>
      <c r="T2346" s="53">
        <f t="shared" si="296"/>
        <v>1.6534105633721291E-2</v>
      </c>
      <c r="U2346" s="49">
        <f t="shared" si="297"/>
        <v>97.666666666666671</v>
      </c>
      <c r="V2346" s="49">
        <f t="shared" si="298"/>
        <v>1.0101994803367265</v>
      </c>
      <c r="W2346" s="49">
        <f t="shared" si="299"/>
        <v>1.0101994803367265</v>
      </c>
    </row>
    <row r="2347" spans="11:23">
      <c r="K2347" s="51">
        <v>234.5</v>
      </c>
      <c r="L2347" s="22">
        <f t="shared" si="293"/>
        <v>2.1117985501141212</v>
      </c>
      <c r="M2347" s="22">
        <f t="shared" si="300"/>
        <v>8.9830815255034224E-3</v>
      </c>
      <c r="Q2347" s="55">
        <f t="shared" si="294"/>
        <v>5.1880984683885294E-2</v>
      </c>
      <c r="R2347" s="49">
        <f t="shared" si="295"/>
        <v>3.1736101022606089</v>
      </c>
      <c r="S2347" s="52">
        <f>IF(K2347=0,C2375,(1/$C$59)*LN(1+$C$59/$C$58/(RodR+ABS(Calculations!K2347-RodR))))</f>
        <v>1.6347624003002041E-2</v>
      </c>
      <c r="T2347" s="53">
        <f t="shared" si="296"/>
        <v>1.6527025425408803E-2</v>
      </c>
      <c r="U2347" s="49">
        <f t="shared" si="297"/>
        <v>97.708333333333343</v>
      </c>
      <c r="V2347" s="49">
        <f t="shared" si="298"/>
        <v>1.0101994803367265</v>
      </c>
      <c r="W2347" s="49">
        <f t="shared" si="299"/>
        <v>1.0101994803367265</v>
      </c>
    </row>
    <row r="2348" spans="11:23">
      <c r="K2348" s="51">
        <v>234.6</v>
      </c>
      <c r="L2348" s="22">
        <f t="shared" si="293"/>
        <v>2.110904425753553</v>
      </c>
      <c r="M2348" s="22">
        <f t="shared" si="300"/>
        <v>8.9754600756477565E-3</v>
      </c>
      <c r="Q2348" s="55">
        <f t="shared" si="294"/>
        <v>5.1859018548785135E-2</v>
      </c>
      <c r="R2348" s="49">
        <f t="shared" si="295"/>
        <v>3.1736101022606089</v>
      </c>
      <c r="S2348" s="52">
        <f>IF(K2348=0,C2376,(1/$C$59)*LN(1+$C$59/$C$58/(RodR+ABS(Calculations!K2348-RodR))))</f>
        <v>1.6340702505277884E-2</v>
      </c>
      <c r="T2348" s="53">
        <f t="shared" si="296"/>
        <v>1.6519951278286982E-2</v>
      </c>
      <c r="U2348" s="49">
        <f t="shared" si="297"/>
        <v>97.75</v>
      </c>
      <c r="V2348" s="49">
        <f t="shared" si="298"/>
        <v>1.0101994803367265</v>
      </c>
      <c r="W2348" s="49">
        <f t="shared" si="299"/>
        <v>1.0101994803367265</v>
      </c>
    </row>
    <row r="2349" spans="11:23">
      <c r="K2349" s="51">
        <v>234.7</v>
      </c>
      <c r="L2349" s="22">
        <f t="shared" si="293"/>
        <v>2.1100110582191314</v>
      </c>
      <c r="M2349" s="22">
        <f t="shared" si="300"/>
        <v>8.9678483211539373E-3</v>
      </c>
      <c r="Q2349" s="55">
        <f t="shared" si="294"/>
        <v>5.1837071006786917E-2</v>
      </c>
      <c r="R2349" s="49">
        <f t="shared" si="295"/>
        <v>3.1736101022606089</v>
      </c>
      <c r="S2349" s="52">
        <f>IF(K2349=0,C2377,(1/$C$59)*LN(1+$C$59/$C$58/(RodR+ABS(Calculations!K2349-RodR))))</f>
        <v>1.6333786866213531E-2</v>
      </c>
      <c r="T2349" s="53">
        <f t="shared" si="296"/>
        <v>1.6512883184575711E-2</v>
      </c>
      <c r="U2349" s="49">
        <f t="shared" si="297"/>
        <v>97.791666666666671</v>
      </c>
      <c r="V2349" s="49">
        <f t="shared" si="298"/>
        <v>1.0101994803367265</v>
      </c>
      <c r="W2349" s="49">
        <f t="shared" si="299"/>
        <v>1.0101994803367265</v>
      </c>
    </row>
    <row r="2350" spans="11:23">
      <c r="K2350" s="51">
        <v>234.8</v>
      </c>
      <c r="L2350" s="22">
        <f t="shared" si="293"/>
        <v>2.1091184465502679</v>
      </c>
      <c r="M2350" s="22">
        <f t="shared" si="300"/>
        <v>8.9602462455977694E-3</v>
      </c>
      <c r="Q2350" s="55">
        <f t="shared" si="294"/>
        <v>5.1815142034291661E-2</v>
      </c>
      <c r="R2350" s="49">
        <f t="shared" si="295"/>
        <v>3.1736101022606089</v>
      </c>
      <c r="S2350" s="52">
        <f>IF(K2350=0,C2378,(1/$C$59)*LN(1+$C$59/$C$58/(RodR+ABS(Calculations!K2350-RodR))))</f>
        <v>1.6326877078372978E-2</v>
      </c>
      <c r="T2350" s="53">
        <f t="shared" si="296"/>
        <v>1.6505821136507948E-2</v>
      </c>
      <c r="U2350" s="49">
        <f t="shared" si="297"/>
        <v>97.833333333333343</v>
      </c>
      <c r="V2350" s="49">
        <f t="shared" si="298"/>
        <v>1.0101994803367265</v>
      </c>
      <c r="W2350" s="49">
        <f t="shared" si="299"/>
        <v>1.0101994803367265</v>
      </c>
    </row>
    <row r="2351" spans="11:23">
      <c r="K2351" s="51">
        <v>234.9</v>
      </c>
      <c r="L2351" s="22">
        <f t="shared" si="293"/>
        <v>2.1082265897881225</v>
      </c>
      <c r="M2351" s="22">
        <f t="shared" si="300"/>
        <v>8.9526538325528371E-3</v>
      </c>
      <c r="Q2351" s="55">
        <f t="shared" si="294"/>
        <v>5.1793231607743358E-2</v>
      </c>
      <c r="R2351" s="49">
        <f t="shared" si="295"/>
        <v>3.1736101022606089</v>
      </c>
      <c r="S2351" s="52">
        <f>IF(K2351=0,C2379,(1/$C$59)*LN(1+$C$59/$C$58/(RodR+ABS(Calculations!K2351-RodR))))</f>
        <v>1.6319973134333761E-2</v>
      </c>
      <c r="T2351" s="53">
        <f t="shared" si="296"/>
        <v>1.6498765126330816E-2</v>
      </c>
      <c r="U2351" s="49">
        <f t="shared" si="297"/>
        <v>97.875</v>
      </c>
      <c r="V2351" s="49">
        <f t="shared" si="298"/>
        <v>1.0101994803367265</v>
      </c>
      <c r="W2351" s="49">
        <f t="shared" si="299"/>
        <v>1.0101994803367265</v>
      </c>
    </row>
    <row r="2352" spans="11:23">
      <c r="K2352" s="51">
        <v>235</v>
      </c>
      <c r="L2352" s="22">
        <f t="shared" si="293"/>
        <v>2.107335486975364</v>
      </c>
      <c r="M2352" s="22">
        <f t="shared" si="300"/>
        <v>8.9450710656624466E-3</v>
      </c>
      <c r="Q2352" s="55">
        <f t="shared" si="294"/>
        <v>5.1771339703623055E-2</v>
      </c>
      <c r="R2352" s="49">
        <f t="shared" si="295"/>
        <v>3.1736101022606089</v>
      </c>
      <c r="S2352" s="52">
        <f>IF(K2352=0,C2380,(1/$C$59)*LN(1+$C$59/$C$58/(RodR+ABS(Calculations!K2352-RodR))))</f>
        <v>1.6313075026685091E-2</v>
      </c>
      <c r="T2352" s="53">
        <f t="shared" si="296"/>
        <v>1.6491715146303834E-2</v>
      </c>
      <c r="U2352" s="49">
        <f t="shared" si="297"/>
        <v>97.916666666666671</v>
      </c>
      <c r="V2352" s="49">
        <f t="shared" si="298"/>
        <v>1.0101994803367265</v>
      </c>
      <c r="W2352" s="49">
        <f t="shared" si="299"/>
        <v>1.0101994803367265</v>
      </c>
    </row>
    <row r="2353" spans="11:23">
      <c r="K2353" s="51">
        <v>235.1</v>
      </c>
      <c r="L2353" s="22">
        <f t="shared" si="293"/>
        <v>2.1064451371563773</v>
      </c>
      <c r="M2353" s="22">
        <f t="shared" si="300"/>
        <v>8.9374979285663514E-3</v>
      </c>
      <c r="Q2353" s="55">
        <f t="shared" si="294"/>
        <v>5.1749466298453964E-2</v>
      </c>
      <c r="R2353" s="49">
        <f t="shared" si="295"/>
        <v>3.1736101022606089</v>
      </c>
      <c r="S2353" s="52">
        <f>IF(K2353=0,C2381,(1/$C$59)*LN(1+$C$59/$C$58/(RodR+ABS(Calculations!K2353-RodR))))</f>
        <v>1.6306182748029464E-2</v>
      </c>
      <c r="T2353" s="53">
        <f t="shared" si="296"/>
        <v>1.6484671188700249E-2</v>
      </c>
      <c r="U2353" s="49">
        <f t="shared" si="297"/>
        <v>97.958333333333329</v>
      </c>
      <c r="V2353" s="49">
        <f t="shared" si="298"/>
        <v>1.0101994803367265</v>
      </c>
      <c r="W2353" s="49">
        <f t="shared" si="299"/>
        <v>1.0101994803367265</v>
      </c>
    </row>
    <row r="2354" spans="11:23">
      <c r="K2354" s="51">
        <v>235.2</v>
      </c>
      <c r="L2354" s="22">
        <f t="shared" si="293"/>
        <v>2.1055555393770558</v>
      </c>
      <c r="M2354" s="22">
        <f t="shared" si="300"/>
        <v>8.9299344050428608E-3</v>
      </c>
      <c r="Q2354" s="55">
        <f t="shared" si="294"/>
        <v>5.1727611368796354E-2</v>
      </c>
      <c r="R2354" s="49">
        <f t="shared" si="295"/>
        <v>3.1736101022606089</v>
      </c>
      <c r="S2354" s="52">
        <f>IF(K2354=0,C2382,(1/$C$59)*LN(1+$C$59/$C$58/(RodR+ABS(Calculations!K2354-RodR))))</f>
        <v>1.6299296290981057E-2</v>
      </c>
      <c r="T2354" s="53">
        <f t="shared" si="296"/>
        <v>1.6477633245806589E-2</v>
      </c>
      <c r="U2354" s="49">
        <f t="shared" si="297"/>
        <v>98</v>
      </c>
      <c r="V2354" s="49">
        <f t="shared" si="298"/>
        <v>1.0101994803367265</v>
      </c>
      <c r="W2354" s="49">
        <f t="shared" si="299"/>
        <v>1.0101994803367265</v>
      </c>
    </row>
    <row r="2355" spans="11:23">
      <c r="K2355" s="51">
        <v>235.3</v>
      </c>
      <c r="L2355" s="22">
        <f t="shared" si="293"/>
        <v>2.1046666926850097</v>
      </c>
      <c r="M2355" s="22">
        <f t="shared" si="300"/>
        <v>8.9223804787654792E-3</v>
      </c>
      <c r="Q2355" s="55">
        <f t="shared" si="294"/>
        <v>5.1705774891252665E-2</v>
      </c>
      <c r="R2355" s="49">
        <f t="shared" si="295"/>
        <v>3.1736101022606089</v>
      </c>
      <c r="S2355" s="52">
        <f>IF(K2355=0,C2383,(1/$C$59)*LN(1+$C$59/$C$58/(RodR+ABS(Calculations!K2355-RodR))))</f>
        <v>1.629241564816733E-2</v>
      </c>
      <c r="T2355" s="53">
        <f t="shared" si="296"/>
        <v>1.6470601309921996E-2</v>
      </c>
      <c r="U2355" s="49">
        <f t="shared" si="297"/>
        <v>98.041666666666671</v>
      </c>
      <c r="V2355" s="49">
        <f t="shared" si="298"/>
        <v>1.0101994803367265</v>
      </c>
      <c r="W2355" s="49">
        <f t="shared" si="299"/>
        <v>1.0101994803367265</v>
      </c>
    </row>
    <row r="2356" spans="11:23">
      <c r="K2356" s="51">
        <v>235.4</v>
      </c>
      <c r="L2356" s="22">
        <f t="shared" si="293"/>
        <v>2.103778596129426</v>
      </c>
      <c r="M2356" s="22">
        <f t="shared" si="300"/>
        <v>8.9148361335102955E-3</v>
      </c>
      <c r="Q2356" s="55">
        <f t="shared" si="294"/>
        <v>5.1683956842464081E-2</v>
      </c>
      <c r="R2356" s="49">
        <f t="shared" si="295"/>
        <v>3.1736101022606089</v>
      </c>
      <c r="S2356" s="52">
        <f>IF(K2356=0,C2384,(1/$C$59)*LN(1+$C$59/$C$58/(RodR+ABS(Calculations!K2356-RodR))))</f>
        <v>1.6285540812227956E-2</v>
      </c>
      <c r="T2356" s="53">
        <f t="shared" si="296"/>
        <v>1.6463575373359119E-2</v>
      </c>
      <c r="U2356" s="49">
        <f t="shared" si="297"/>
        <v>98.083333333333343</v>
      </c>
      <c r="V2356" s="49">
        <f t="shared" si="298"/>
        <v>1.0101994803367265</v>
      </c>
      <c r="W2356" s="49">
        <f t="shared" si="299"/>
        <v>1.0101994803367265</v>
      </c>
    </row>
    <row r="2357" spans="11:23">
      <c r="K2357" s="51">
        <v>235.5</v>
      </c>
      <c r="L2357" s="22">
        <f t="shared" si="293"/>
        <v>2.1028912487610372</v>
      </c>
      <c r="M2357" s="22">
        <f t="shared" si="300"/>
        <v>8.9073013530840406E-3</v>
      </c>
      <c r="Q2357" s="55">
        <f t="shared" si="294"/>
        <v>5.1662157199109757E-2</v>
      </c>
      <c r="R2357" s="49">
        <f t="shared" si="295"/>
        <v>3.1736101022606089</v>
      </c>
      <c r="S2357" s="52">
        <f>IF(K2357=0,C2385,(1/$C$59)*LN(1+$C$59/$C$58/(RodR+ABS(Calculations!K2357-RodR))))</f>
        <v>1.6278671775814567E-2</v>
      </c>
      <c r="T2357" s="53">
        <f t="shared" si="296"/>
        <v>1.6456555428443886E-2</v>
      </c>
      <c r="U2357" s="49">
        <f t="shared" si="297"/>
        <v>98.125</v>
      </c>
      <c r="V2357" s="49">
        <f t="shared" si="298"/>
        <v>1.0101994803367265</v>
      </c>
      <c r="W2357" s="49">
        <f t="shared" si="299"/>
        <v>1.0101994803367265</v>
      </c>
    </row>
    <row r="2358" spans="11:23">
      <c r="K2358" s="51">
        <v>235.6</v>
      </c>
      <c r="L2358" s="22">
        <f t="shared" si="293"/>
        <v>2.1020046496322555</v>
      </c>
      <c r="M2358" s="22">
        <f t="shared" si="300"/>
        <v>8.8997761212974424E-3</v>
      </c>
      <c r="Q2358" s="55">
        <f t="shared" si="294"/>
        <v>5.1640375937910106E-2</v>
      </c>
      <c r="R2358" s="49">
        <f t="shared" si="295"/>
        <v>3.1736101022606089</v>
      </c>
      <c r="S2358" s="52">
        <f>IF(K2358=0,C2386,(1/$C$59)*LN(1+$C$59/$C$58/(RodR+ABS(Calculations!K2358-RodR))))</f>
        <v>1.6271808531591801E-2</v>
      </c>
      <c r="T2358" s="53">
        <f t="shared" si="296"/>
        <v>1.644954146751483E-2</v>
      </c>
      <c r="U2358" s="49">
        <f t="shared" si="297"/>
        <v>98.166666666666671</v>
      </c>
      <c r="V2358" s="49">
        <f t="shared" si="298"/>
        <v>1.0101994803367265</v>
      </c>
      <c r="W2358" s="49">
        <f t="shared" si="299"/>
        <v>1.0101994803367265</v>
      </c>
    </row>
    <row r="2359" spans="11:23">
      <c r="K2359" s="51">
        <v>235.7</v>
      </c>
      <c r="L2359" s="22">
        <f t="shared" si="293"/>
        <v>2.1011187977970378</v>
      </c>
      <c r="M2359" s="22">
        <f t="shared" si="300"/>
        <v>8.8922604220935675E-3</v>
      </c>
      <c r="Q2359" s="55">
        <f t="shared" si="294"/>
        <v>5.1618613035623512E-2</v>
      </c>
      <c r="R2359" s="49">
        <f t="shared" si="295"/>
        <v>3.1736101022606089</v>
      </c>
      <c r="S2359" s="52">
        <f>IF(K2359=0,C2387,(1/$C$59)*LN(1+$C$59/$C$58/(RodR+ABS(Calculations!K2359-RodR))))</f>
        <v>1.6264951072236258E-2</v>
      </c>
      <c r="T2359" s="53">
        <f t="shared" si="296"/>
        <v>1.6442533482923787E-2</v>
      </c>
      <c r="U2359" s="49">
        <f t="shared" si="297"/>
        <v>98.208333333333329</v>
      </c>
      <c r="V2359" s="49">
        <f t="shared" si="298"/>
        <v>1.0101994803367265</v>
      </c>
      <c r="W2359" s="49">
        <f t="shared" si="299"/>
        <v>1.0101994803367265</v>
      </c>
    </row>
    <row r="2360" spans="11:23">
      <c r="K2360" s="51">
        <v>235.8</v>
      </c>
      <c r="L2360" s="22">
        <f t="shared" si="293"/>
        <v>2.1002336923109906</v>
      </c>
      <c r="M2360" s="22">
        <f t="shared" si="300"/>
        <v>8.8847542392773704E-3</v>
      </c>
      <c r="Q2360" s="55">
        <f t="shared" si="294"/>
        <v>5.1596868469048839E-2</v>
      </c>
      <c r="R2360" s="49">
        <f t="shared" si="295"/>
        <v>3.1736101022606089</v>
      </c>
      <c r="S2360" s="52">
        <f>IF(K2360=0,C2388,(1/$C$59)*LN(1+$C$59/$C$58/(RodR+ABS(Calculations!K2360-RodR))))</f>
        <v>1.6258099390437292E-2</v>
      </c>
      <c r="T2360" s="53">
        <f t="shared" si="296"/>
        <v>1.6435531467036066E-2</v>
      </c>
      <c r="U2360" s="49">
        <f t="shared" si="297"/>
        <v>98.250000000000014</v>
      </c>
      <c r="V2360" s="49">
        <f t="shared" si="298"/>
        <v>1.0101994803367265</v>
      </c>
      <c r="W2360" s="49">
        <f t="shared" si="299"/>
        <v>1.0101994803367265</v>
      </c>
    </row>
    <row r="2361" spans="11:23">
      <c r="K2361" s="51">
        <v>235.9</v>
      </c>
      <c r="L2361" s="22">
        <f t="shared" si="293"/>
        <v>2.0993493322311929</v>
      </c>
      <c r="M2361" s="22">
        <f t="shared" si="300"/>
        <v>8.8772575569295853E-3</v>
      </c>
      <c r="Q2361" s="55">
        <f t="shared" si="294"/>
        <v>5.1575142215021186E-2</v>
      </c>
      <c r="R2361" s="49">
        <f t="shared" si="295"/>
        <v>3.1736101022606089</v>
      </c>
      <c r="S2361" s="52">
        <f>IF(K2361=0,C2389,(1/$C$59)*LN(1+$C$59/$C$58/(RodR+ABS(Calculations!K2361-RodR))))</f>
        <v>1.6251253478895677E-2</v>
      </c>
      <c r="T2361" s="53">
        <f t="shared" si="296"/>
        <v>1.642853541222894E-2</v>
      </c>
      <c r="U2361" s="49">
        <f t="shared" si="297"/>
        <v>98.291666666666671</v>
      </c>
      <c r="V2361" s="49">
        <f t="shared" si="298"/>
        <v>1.0101994803367265</v>
      </c>
      <c r="W2361" s="49">
        <f t="shared" si="299"/>
        <v>1.0101994803367265</v>
      </c>
    </row>
    <row r="2362" spans="11:23">
      <c r="K2362" s="51">
        <v>236</v>
      </c>
      <c r="L2362" s="22">
        <f t="shared" si="293"/>
        <v>2.098465716616476</v>
      </c>
      <c r="M2362" s="22">
        <f t="shared" si="300"/>
        <v>8.8697703588880294E-3</v>
      </c>
      <c r="Q2362" s="55">
        <f t="shared" si="294"/>
        <v>5.1553434250418639E-2</v>
      </c>
      <c r="R2362" s="49">
        <f t="shared" si="295"/>
        <v>3.1736101022606089</v>
      </c>
      <c r="S2362" s="52">
        <f>IF(K2362=0,C2390,(1/$C$59)*LN(1+$C$59/$C$58/(RodR+ABS(Calculations!K2362-RodR))))</f>
        <v>1.6244413330325731E-2</v>
      </c>
      <c r="T2362" s="53">
        <f t="shared" si="296"/>
        <v>1.6421545310893845E-2</v>
      </c>
      <c r="U2362" s="49">
        <f t="shared" si="297"/>
        <v>98.333333333333343</v>
      </c>
      <c r="V2362" s="49">
        <f t="shared" si="298"/>
        <v>1.0101994803367265</v>
      </c>
      <c r="W2362" s="49">
        <f t="shared" si="299"/>
        <v>1.0101994803367265</v>
      </c>
    </row>
    <row r="2363" spans="11:23">
      <c r="K2363" s="51">
        <v>236.1</v>
      </c>
      <c r="L2363" s="22">
        <f t="shared" si="293"/>
        <v>2.0975828445271469</v>
      </c>
      <c r="M2363" s="22">
        <f t="shared" si="300"/>
        <v>8.8622926292303283E-3</v>
      </c>
      <c r="Q2363" s="55">
        <f t="shared" si="294"/>
        <v>5.1531744552155596E-2</v>
      </c>
      <c r="R2363" s="49">
        <f t="shared" si="295"/>
        <v>3.1736101022606089</v>
      </c>
      <c r="S2363" s="52">
        <f>IF(K2363=0,C2391,(1/$C$59)*LN(1+$C$59/$C$58/(RodR+ABS(Calculations!K2363-RodR))))</f>
        <v>1.6237578937453211E-2</v>
      </c>
      <c r="T2363" s="53">
        <f t="shared" si="296"/>
        <v>1.6414561155433934E-2</v>
      </c>
      <c r="U2363" s="49">
        <f t="shared" si="297"/>
        <v>98.375</v>
      </c>
      <c r="V2363" s="49">
        <f t="shared" si="298"/>
        <v>1.0101994803367265</v>
      </c>
      <c r="W2363" s="49">
        <f t="shared" si="299"/>
        <v>1.0101994803367265</v>
      </c>
    </row>
    <row r="2364" spans="11:23">
      <c r="K2364" s="51">
        <v>236.2</v>
      </c>
      <c r="L2364" s="22">
        <f t="shared" si="293"/>
        <v>2.0967007150250914</v>
      </c>
      <c r="M2364" s="22">
        <f t="shared" si="300"/>
        <v>8.8548243519643854E-3</v>
      </c>
      <c r="Q2364" s="55">
        <f t="shared" si="294"/>
        <v>5.1510073097185201E-2</v>
      </c>
      <c r="R2364" s="49">
        <f t="shared" si="295"/>
        <v>3.1736101022606089</v>
      </c>
      <c r="S2364" s="52">
        <f>IF(K2364=0,C2392,(1/$C$59)*LN(1+$C$59/$C$58/(RodR+ABS(Calculations!K2364-RodR))))</f>
        <v>1.6230750293016089E-2</v>
      </c>
      <c r="T2364" s="53">
        <f t="shared" si="296"/>
        <v>1.6407582938266538E-2</v>
      </c>
      <c r="U2364" s="49">
        <f t="shared" si="297"/>
        <v>98.416666666666671</v>
      </c>
      <c r="V2364" s="49">
        <f t="shared" si="298"/>
        <v>1.0101994803367265</v>
      </c>
      <c r="W2364" s="49">
        <f t="shared" si="299"/>
        <v>1.0101994803367265</v>
      </c>
    </row>
    <row r="2365" spans="11:23">
      <c r="K2365" s="51">
        <v>236.3</v>
      </c>
      <c r="L2365" s="22">
        <f t="shared" si="293"/>
        <v>2.095819327173809</v>
      </c>
      <c r="M2365" s="22">
        <f t="shared" si="300"/>
        <v>8.8473655112006888E-3</v>
      </c>
      <c r="Q2365" s="55">
        <f t="shared" si="294"/>
        <v>5.1488419862500259E-2</v>
      </c>
      <c r="R2365" s="49">
        <f t="shared" si="295"/>
        <v>3.1736101022606089</v>
      </c>
      <c r="S2365" s="52">
        <f>IF(K2365=0,C2393,(1/$C$59)*LN(1+$C$59/$C$58/(RodR+ABS(Calculations!K2365-RodR))))</f>
        <v>1.6223927389764831E-2</v>
      </c>
      <c r="T2365" s="53">
        <f t="shared" si="296"/>
        <v>1.6400610651821138E-2</v>
      </c>
      <c r="U2365" s="49">
        <f t="shared" si="297"/>
        <v>98.458333333333343</v>
      </c>
      <c r="V2365" s="49">
        <f t="shared" si="298"/>
        <v>1.0101994803367265</v>
      </c>
      <c r="W2365" s="49">
        <f t="shared" si="299"/>
        <v>1.0101994803367265</v>
      </c>
    </row>
    <row r="2366" spans="11:23">
      <c r="K2366" s="51">
        <v>236.4</v>
      </c>
      <c r="L2366" s="22">
        <f t="shared" si="293"/>
        <v>2.0949386800384122</v>
      </c>
      <c r="M2366" s="22">
        <f t="shared" si="300"/>
        <v>8.8399160910137553E-3</v>
      </c>
      <c r="Q2366" s="55">
        <f t="shared" si="294"/>
        <v>5.1466784825133192E-2</v>
      </c>
      <c r="R2366" s="49">
        <f t="shared" si="295"/>
        <v>3.1736101022606089</v>
      </c>
      <c r="S2366" s="52">
        <f>IF(K2366=0,C2394,(1/$C$59)*LN(1+$C$59/$C$58/(RodR+ABS(Calculations!K2366-RodR))))</f>
        <v>1.6217110220462384E-2</v>
      </c>
      <c r="T2366" s="53">
        <f t="shared" si="296"/>
        <v>1.6393644288540066E-2</v>
      </c>
      <c r="U2366" s="49">
        <f t="shared" si="297"/>
        <v>98.5</v>
      </c>
      <c r="V2366" s="49">
        <f t="shared" si="298"/>
        <v>1.0101994803367265</v>
      </c>
      <c r="W2366" s="49">
        <f t="shared" si="299"/>
        <v>1.0101994803367265</v>
      </c>
    </row>
    <row r="2367" spans="11:23">
      <c r="K2367" s="51">
        <v>236.5</v>
      </c>
      <c r="L2367" s="22">
        <f t="shared" si="293"/>
        <v>2.0940587726854565</v>
      </c>
      <c r="M2367" s="22">
        <f t="shared" si="300"/>
        <v>8.8324760755806864E-3</v>
      </c>
      <c r="Q2367" s="55">
        <f t="shared" si="294"/>
        <v>5.1445167962151893E-2</v>
      </c>
      <c r="R2367" s="49">
        <f t="shared" si="295"/>
        <v>3.1736101022606089</v>
      </c>
      <c r="S2367" s="52">
        <f>IF(K2367=0,C2395,(1/$C$59)*LN(1+$C$59/$C$58/(RodR+ABS(Calculations!K2367-RodR))))</f>
        <v>1.6210298777882874E-2</v>
      </c>
      <c r="T2367" s="53">
        <f t="shared" si="296"/>
        <v>1.6386683840878689E-2</v>
      </c>
      <c r="U2367" s="49">
        <f t="shared" si="297"/>
        <v>98.541666666666671</v>
      </c>
      <c r="V2367" s="49">
        <f t="shared" si="298"/>
        <v>1.0101994803367265</v>
      </c>
      <c r="W2367" s="49">
        <f t="shared" si="299"/>
        <v>1.0101994803367265</v>
      </c>
    </row>
    <row r="2368" spans="11:23">
      <c r="K2368" s="51">
        <v>236.6</v>
      </c>
      <c r="L2368" s="22">
        <f t="shared" si="293"/>
        <v>2.0931796041832125</v>
      </c>
      <c r="M2368" s="22">
        <f t="shared" si="300"/>
        <v>8.8250454490430563E-3</v>
      </c>
      <c r="Q2368" s="55">
        <f t="shared" si="294"/>
        <v>5.1423569250666365E-2</v>
      </c>
      <c r="R2368" s="49">
        <f t="shared" si="295"/>
        <v>3.1736101022606089</v>
      </c>
      <c r="S2368" s="52">
        <f>IF(K2368=0,C2396,(1/$C$59)*LN(1+$C$59/$C$58/(RodR+ABS(Calculations!K2368-RodR))))</f>
        <v>1.6203493054813698E-2</v>
      </c>
      <c r="T2368" s="53">
        <f t="shared" si="296"/>
        <v>1.6379729301304994E-2</v>
      </c>
      <c r="U2368" s="49">
        <f t="shared" si="297"/>
        <v>98.583333333333329</v>
      </c>
      <c r="V2368" s="49">
        <f t="shared" si="298"/>
        <v>1.0101994803367265</v>
      </c>
      <c r="W2368" s="49">
        <f t="shared" si="299"/>
        <v>1.0101994803367265</v>
      </c>
    </row>
    <row r="2369" spans="11:23">
      <c r="K2369" s="51">
        <v>236.7</v>
      </c>
      <c r="L2369" s="22">
        <f t="shared" si="293"/>
        <v>2.0923011736013959</v>
      </c>
      <c r="M2369" s="22">
        <f t="shared" si="300"/>
        <v>8.8176241956419155E-3</v>
      </c>
      <c r="Q2369" s="55">
        <f t="shared" si="294"/>
        <v>5.140198866782212E-2</v>
      </c>
      <c r="R2369" s="49">
        <f t="shared" si="295"/>
        <v>3.1736101022606089</v>
      </c>
      <c r="S2369" s="52">
        <f>IF(K2369=0,C2397,(1/$C$59)*LN(1+$C$59/$C$58/(RodR+ABS(Calculations!K2369-RodR))))</f>
        <v>1.6196693044053436E-2</v>
      </c>
      <c r="T2369" s="53">
        <f t="shared" si="296"/>
        <v>1.637278066230002E-2</v>
      </c>
      <c r="U2369" s="49">
        <f t="shared" si="297"/>
        <v>98.625</v>
      </c>
      <c r="V2369" s="49">
        <f t="shared" si="298"/>
        <v>1.0101994803367265</v>
      </c>
      <c r="W2369" s="49">
        <f t="shared" si="299"/>
        <v>1.0101994803367265</v>
      </c>
    </row>
    <row r="2370" spans="11:23">
      <c r="K2370" s="51">
        <v>236.8</v>
      </c>
      <c r="L2370" s="22">
        <f t="shared" ref="L2370:L2433" si="301">IF(K2370&lt;RodR,EPRValue,Q2370*$C$43)</f>
        <v>2.0914234800113669</v>
      </c>
      <c r="M2370" s="22">
        <f t="shared" si="300"/>
        <v>8.8102122996236432E-3</v>
      </c>
      <c r="Q2370" s="55">
        <f t="shared" si="294"/>
        <v>5.1380426190805087E-2</v>
      </c>
      <c r="R2370" s="49">
        <f t="shared" si="295"/>
        <v>3.1736101022606089</v>
      </c>
      <c r="S2370" s="52">
        <f>IF(K2370=0,C2398,(1/$C$59)*LN(1+$C$59/$C$58/(RodR+ABS(Calculations!K2370-RodR))))</f>
        <v>1.6189898738413411E-2</v>
      </c>
      <c r="T2370" s="53">
        <f t="shared" si="296"/>
        <v>1.6365837916357411E-2</v>
      </c>
      <c r="U2370" s="49">
        <f t="shared" si="297"/>
        <v>98.666666666666671</v>
      </c>
      <c r="V2370" s="49">
        <f t="shared" si="298"/>
        <v>1.0101994803367265</v>
      </c>
      <c r="W2370" s="49">
        <f t="shared" si="299"/>
        <v>1.0101994803367265</v>
      </c>
    </row>
    <row r="2371" spans="11:23">
      <c r="K2371" s="51">
        <v>236.9</v>
      </c>
      <c r="L2371" s="22">
        <f t="shared" si="301"/>
        <v>2.0905465224859996</v>
      </c>
      <c r="M2371" s="22">
        <f t="shared" si="300"/>
        <v>8.8028097451933185E-3</v>
      </c>
      <c r="Q2371" s="55">
        <f t="shared" si="294"/>
        <v>5.1358881796838375E-2</v>
      </c>
      <c r="R2371" s="49">
        <f t="shared" si="295"/>
        <v>3.1736101022606089</v>
      </c>
      <c r="S2371" s="52">
        <f>IF(K2371=0,C2399,(1/$C$59)*LN(1+$C$59/$C$58/(RodR+ABS(Calculations!K2371-RodR))))</f>
        <v>1.6183110130716653E-2</v>
      </c>
      <c r="T2371" s="53">
        <f t="shared" si="296"/>
        <v>1.6358901055983425E-2</v>
      </c>
      <c r="U2371" s="49">
        <f t="shared" si="297"/>
        <v>98.708333333333343</v>
      </c>
      <c r="V2371" s="49">
        <f t="shared" si="298"/>
        <v>1.0101994803367265</v>
      </c>
      <c r="W2371" s="49">
        <f t="shared" si="299"/>
        <v>1.0101994803367265</v>
      </c>
    </row>
    <row r="2372" spans="11:23">
      <c r="K2372" s="51">
        <v>237</v>
      </c>
      <c r="L2372" s="22">
        <f t="shared" si="301"/>
        <v>2.0896703000997467</v>
      </c>
      <c r="M2372" s="22">
        <f t="shared" si="300"/>
        <v>8.7954165167292153E-3</v>
      </c>
      <c r="Q2372" s="55">
        <f t="shared" ref="Q2372:Q2435" si="302">R2372*IF($C$56&lt;$C$55,S2372,T2372)</f>
        <v>5.1337355463183867E-2</v>
      </c>
      <c r="R2372" s="49">
        <f t="shared" ref="R2372:R2435" si="303">$C$70/$C$61*W2372</f>
        <v>3.1736101022606089</v>
      </c>
      <c r="S2372" s="52">
        <f>IF(K2372=0,C2400,(1/$C$59)*LN(1+$C$59/$C$58/(RodR+ABS(Calculations!K2372-RodR))))</f>
        <v>1.6176327213798417E-2</v>
      </c>
      <c r="T2372" s="53">
        <f t="shared" ref="T2372:T2435" si="304">IF((ABS(K2372))&lt;$C$55-$C$56,($C$53/2/PI()/$C$56*LN(($C$55-$C$56)*(ABS(K2372)+$C$56)/(ABS(K2372))/$C$55)+$C$60*LN($C$55*$C$54/($C$55-$C$56)/$C$53)),$C$60*LN((((ABS(K2372))+$C$56-$C$55)*$C$53+$C$55*$C$54)/($C$53*(ABS(K2372)))))</f>
        <v>1.6351970073697358E-2</v>
      </c>
      <c r="U2372" s="49">
        <f t="shared" ref="U2372:U2435" si="305">K2372/$C$56</f>
        <v>98.75</v>
      </c>
      <c r="V2372" s="49">
        <f t="shared" ref="V2372:V2435" si="306">IF(K2372="","",1/(1.0212-0.0178*LOG10($C$53+0.01)))</f>
        <v>1.0101994803367265</v>
      </c>
      <c r="W2372" s="49">
        <f t="shared" ref="W2372:W2435" si="307">MAX(1/(-(0.21682*LOG10(3.7*U2372)-0.293)*(EXP(-3.7*U2372)-1)+1),1)*MAX(1/(-(0.1921*LOG10(U2372+0.2)+0.072)*(EXP(-150*U2372)-1)+1),1)*V2372</f>
        <v>1.0101994803367265</v>
      </c>
    </row>
    <row r="2373" spans="11:23">
      <c r="K2373" s="51">
        <v>237.1</v>
      </c>
      <c r="L2373" s="22">
        <f t="shared" si="301"/>
        <v>2.0887948119286066</v>
      </c>
      <c r="M2373" s="22">
        <f t="shared" si="300"/>
        <v>8.7880325985403296E-3</v>
      </c>
      <c r="Q2373" s="55">
        <f t="shared" si="302"/>
        <v>5.1315847167141423E-2</v>
      </c>
      <c r="R2373" s="49">
        <f t="shared" si="303"/>
        <v>3.1736101022606089</v>
      </c>
      <c r="S2373" s="52">
        <f>IF(K2373=0,C2401,(1/$C$59)*LN(1+$C$59/$C$58/(RodR+ABS(Calculations!K2373-RodR))))</f>
        <v>1.6169549980505921E-2</v>
      </c>
      <c r="T2373" s="53">
        <f t="shared" si="304"/>
        <v>1.634504496203068E-2</v>
      </c>
      <c r="U2373" s="49">
        <f t="shared" si="305"/>
        <v>98.791666666666671</v>
      </c>
      <c r="V2373" s="49">
        <f t="shared" si="306"/>
        <v>1.0101994803367265</v>
      </c>
      <c r="W2373" s="49">
        <f t="shared" si="307"/>
        <v>1.0101994803367265</v>
      </c>
    </row>
    <row r="2374" spans="11:23">
      <c r="K2374" s="51">
        <v>237.2</v>
      </c>
      <c r="L2374" s="22">
        <f t="shared" si="301"/>
        <v>2.0879200570500545</v>
      </c>
      <c r="M2374" s="22">
        <f t="shared" si="300"/>
        <v>8.7806579750369096E-3</v>
      </c>
      <c r="Q2374" s="55">
        <f t="shared" si="302"/>
        <v>5.1294356886047207E-2</v>
      </c>
      <c r="R2374" s="49">
        <f t="shared" si="303"/>
        <v>3.1736101022606089</v>
      </c>
      <c r="S2374" s="52">
        <f>IF(K2374=0,C2402,(1/$C$59)*LN(1+$C$59/$C$58/(RodR+ABS(Calculations!K2374-RodR))))</f>
        <v>1.6162778423697823E-2</v>
      </c>
      <c r="T2374" s="53">
        <f t="shared" si="304"/>
        <v>1.6338125713528353E-2</v>
      </c>
      <c r="U2374" s="49">
        <f t="shared" si="305"/>
        <v>98.833333333333329</v>
      </c>
      <c r="V2374" s="49">
        <f t="shared" si="306"/>
        <v>1.0101994803367265</v>
      </c>
      <c r="W2374" s="49">
        <f t="shared" si="307"/>
        <v>1.0101994803367265</v>
      </c>
    </row>
    <row r="2375" spans="11:23">
      <c r="K2375" s="51">
        <v>237.3</v>
      </c>
      <c r="L2375" s="22">
        <f t="shared" si="301"/>
        <v>2.0870460345432491</v>
      </c>
      <c r="M2375" s="22">
        <f t="shared" si="300"/>
        <v>8.7732926305599257E-3</v>
      </c>
      <c r="Q2375" s="55">
        <f t="shared" si="302"/>
        <v>5.1272884597278717E-2</v>
      </c>
      <c r="R2375" s="49">
        <f t="shared" si="303"/>
        <v>3.1736101022606089</v>
      </c>
      <c r="S2375" s="52">
        <f>IF(K2375=0,C2403,(1/$C$59)*LN(1+$C$59/$C$58/(RodR+ABS(Calculations!K2375-RodR))))</f>
        <v>1.6156012536245802E-2</v>
      </c>
      <c r="T2375" s="53">
        <f t="shared" si="304"/>
        <v>1.6331212320746614E-2</v>
      </c>
      <c r="U2375" s="49">
        <f t="shared" si="305"/>
        <v>98.875000000000014</v>
      </c>
      <c r="V2375" s="49">
        <f t="shared" si="306"/>
        <v>1.0101994803367265</v>
      </c>
      <c r="W2375" s="49">
        <f t="shared" si="307"/>
        <v>1.0101994803367265</v>
      </c>
    </row>
    <row r="2376" spans="11:23">
      <c r="K2376" s="51">
        <v>237.4</v>
      </c>
      <c r="L2376" s="22">
        <f t="shared" si="301"/>
        <v>2.0861727434887927</v>
      </c>
      <c r="M2376" s="22">
        <f t="shared" si="300"/>
        <v>8.7659365496195463E-3</v>
      </c>
      <c r="Q2376" s="55">
        <f t="shared" si="302"/>
        <v>5.1251430278248904E-2</v>
      </c>
      <c r="R2376" s="49">
        <f t="shared" si="303"/>
        <v>3.1736101022606089</v>
      </c>
      <c r="S2376" s="52">
        <f>IF(K2376=0,C2404,(1/$C$59)*LN(1+$C$59/$C$58/(RodR+ABS(Calculations!K2376-RodR))))</f>
        <v>1.6149252311032713E-2</v>
      </c>
      <c r="T2376" s="53">
        <f t="shared" si="304"/>
        <v>1.6324304776255186E-2</v>
      </c>
      <c r="U2376" s="49">
        <f t="shared" si="305"/>
        <v>98.916666666666671</v>
      </c>
      <c r="V2376" s="49">
        <f t="shared" si="306"/>
        <v>1.0101994803367265</v>
      </c>
      <c r="W2376" s="49">
        <f t="shared" si="307"/>
        <v>1.0101994803367265</v>
      </c>
    </row>
    <row r="2377" spans="11:23">
      <c r="K2377" s="51">
        <v>237.5</v>
      </c>
      <c r="L2377" s="22">
        <f t="shared" si="301"/>
        <v>2.0853001829688309</v>
      </c>
      <c r="M2377" s="22">
        <f t="shared" si="300"/>
        <v>8.7585897166255755E-3</v>
      </c>
      <c r="Q2377" s="55">
        <f t="shared" si="302"/>
        <v>5.1229993906408686E-2</v>
      </c>
      <c r="R2377" s="49">
        <f t="shared" si="303"/>
        <v>3.1736101022606089</v>
      </c>
      <c r="S2377" s="52">
        <f>IF(K2377=0,C2405,(1/$C$59)*LN(1+$C$59/$C$58/(RodR+ABS(Calculations!K2377-RodR))))</f>
        <v>1.6142497740953374E-2</v>
      </c>
      <c r="T2377" s="53">
        <f t="shared" si="304"/>
        <v>1.6317403072636849E-2</v>
      </c>
      <c r="U2377" s="49">
        <f t="shared" si="305"/>
        <v>98.958333333333343</v>
      </c>
      <c r="V2377" s="49">
        <f t="shared" si="306"/>
        <v>1.0101994803367265</v>
      </c>
      <c r="W2377" s="49">
        <f t="shared" si="307"/>
        <v>1.0101994803367265</v>
      </c>
    </row>
    <row r="2378" spans="11:23">
      <c r="K2378" s="51">
        <v>237.6</v>
      </c>
      <c r="L2378" s="22">
        <f t="shared" si="301"/>
        <v>2.0844283520670581</v>
      </c>
      <c r="M2378" s="22">
        <f t="shared" si="300"/>
        <v>8.7512521161543511E-3</v>
      </c>
      <c r="Q2378" s="55">
        <f t="shared" si="302"/>
        <v>5.1208575459246959E-2</v>
      </c>
      <c r="R2378" s="49">
        <f t="shared" si="303"/>
        <v>3.1736101022606089</v>
      </c>
      <c r="S2378" s="52">
        <f>IF(K2378=0,C2406,(1/$C$59)*LN(1+$C$59/$C$58/(RodR+ABS(Calculations!K2378-RodR))))</f>
        <v>1.6135748818914566E-2</v>
      </c>
      <c r="T2378" s="53">
        <f t="shared" si="304"/>
        <v>1.6310507202485655E-2</v>
      </c>
      <c r="U2378" s="49">
        <f t="shared" si="305"/>
        <v>99</v>
      </c>
      <c r="V2378" s="49">
        <f t="shared" si="306"/>
        <v>1.0101994803367265</v>
      </c>
      <c r="W2378" s="49">
        <f t="shared" si="307"/>
        <v>1.0101994803367265</v>
      </c>
    </row>
    <row r="2379" spans="11:23">
      <c r="K2379" s="51">
        <v>237.7</v>
      </c>
      <c r="L2379" s="22">
        <f t="shared" si="301"/>
        <v>2.0835572498687478</v>
      </c>
      <c r="M2379" s="22">
        <f t="shared" si="300"/>
        <v>8.7439237326480956E-3</v>
      </c>
      <c r="Q2379" s="55">
        <f t="shared" si="302"/>
        <v>5.1187174914291478E-2</v>
      </c>
      <c r="R2379" s="49">
        <f t="shared" si="303"/>
        <v>3.1736101022606089</v>
      </c>
      <c r="S2379" s="52">
        <f>IF(K2379=0,C2407,(1/$C$59)*LN(1+$C$59/$C$58/(RodR+ABS(Calculations!K2379-RodR))))</f>
        <v>1.612900553783532E-2</v>
      </c>
      <c r="T2379" s="53">
        <f t="shared" si="304"/>
        <v>1.6303617158409361E-2</v>
      </c>
      <c r="U2379" s="49">
        <f t="shared" si="305"/>
        <v>99.041666666666671</v>
      </c>
      <c r="V2379" s="49">
        <f t="shared" si="306"/>
        <v>1.0101994803367265</v>
      </c>
      <c r="W2379" s="49">
        <f t="shared" si="307"/>
        <v>1.0101994803367265</v>
      </c>
    </row>
    <row r="2380" spans="11:23">
      <c r="K2380" s="51">
        <v>237.8</v>
      </c>
      <c r="L2380" s="22">
        <f t="shared" si="301"/>
        <v>2.0826868754606158</v>
      </c>
      <c r="M2380" s="22">
        <f t="shared" si="300"/>
        <v>8.7366045507510925E-3</v>
      </c>
      <c r="Q2380" s="55">
        <f t="shared" si="302"/>
        <v>5.1165792249105405E-2</v>
      </c>
      <c r="R2380" s="49">
        <f t="shared" si="303"/>
        <v>3.1736101022606089</v>
      </c>
      <c r="S2380" s="52">
        <f>IF(K2380=0,C2408,(1/$C$59)*LN(1+$C$59/$C$58/(RodR+ABS(Calculations!K2380-RodR))))</f>
        <v>1.6122267890645817E-2</v>
      </c>
      <c r="T2380" s="53">
        <f t="shared" si="304"/>
        <v>1.6296732933027226E-2</v>
      </c>
      <c r="U2380" s="49">
        <f t="shared" si="305"/>
        <v>99.083333333333343</v>
      </c>
      <c r="V2380" s="49">
        <f t="shared" si="306"/>
        <v>1.0101994803367265</v>
      </c>
      <c r="W2380" s="49">
        <f t="shared" si="307"/>
        <v>1.0101994803367265</v>
      </c>
    </row>
    <row r="2381" spans="11:23">
      <c r="K2381" s="51">
        <v>237.9</v>
      </c>
      <c r="L2381" s="22">
        <f t="shared" si="301"/>
        <v>2.0818172279309612</v>
      </c>
      <c r="M2381" s="22">
        <f t="shared" ref="M2381:M2444" si="308">L2371-L2381</f>
        <v>8.7292945550383472E-3</v>
      </c>
      <c r="Q2381" s="55">
        <f t="shared" si="302"/>
        <v>5.1144427441290781E-2</v>
      </c>
      <c r="R2381" s="49">
        <f t="shared" si="303"/>
        <v>3.1736101022606089</v>
      </c>
      <c r="S2381" s="52">
        <f>IF(K2381=0,C2409,(1/$C$59)*LN(1+$C$59/$C$58/(RodR+ABS(Calculations!K2381-RodR))))</f>
        <v>1.6115535870288494E-2</v>
      </c>
      <c r="T2381" s="53">
        <f t="shared" si="304"/>
        <v>1.6289854518971778E-2</v>
      </c>
      <c r="U2381" s="49">
        <f t="shared" si="305"/>
        <v>99.125</v>
      </c>
      <c r="V2381" s="49">
        <f t="shared" si="306"/>
        <v>1.0101994803367265</v>
      </c>
      <c r="W2381" s="49">
        <f t="shared" si="307"/>
        <v>1.0101994803367265</v>
      </c>
    </row>
    <row r="2382" spans="11:23">
      <c r="K2382" s="51">
        <v>238</v>
      </c>
      <c r="L2382" s="22">
        <f t="shared" si="301"/>
        <v>2.0809483063695926</v>
      </c>
      <c r="M2382" s="22">
        <f t="shared" si="308"/>
        <v>8.7219937301541428E-3</v>
      </c>
      <c r="Q2382" s="55">
        <f t="shared" si="302"/>
        <v>5.1123080468486751E-2</v>
      </c>
      <c r="R2382" s="49">
        <f t="shared" si="303"/>
        <v>3.1736101022606089</v>
      </c>
      <c r="S2382" s="52">
        <f>IF(K2382=0,C2410,(1/$C$59)*LN(1+$C$59/$C$58/(RodR+ABS(Calculations!K2382-RodR))))</f>
        <v>1.6108809469717478E-2</v>
      </c>
      <c r="T2382" s="53">
        <f t="shared" si="304"/>
        <v>1.6282981908887252E-2</v>
      </c>
      <c r="U2382" s="49">
        <f t="shared" si="305"/>
        <v>99.166666666666671</v>
      </c>
      <c r="V2382" s="49">
        <f t="shared" si="306"/>
        <v>1.0101994803367265</v>
      </c>
      <c r="W2382" s="49">
        <f t="shared" si="307"/>
        <v>1.0101994803367265</v>
      </c>
    </row>
    <row r="2383" spans="11:23">
      <c r="K2383" s="51">
        <v>238.1</v>
      </c>
      <c r="L2383" s="22">
        <f t="shared" si="301"/>
        <v>2.0800801098678314</v>
      </c>
      <c r="M2383" s="22">
        <f t="shared" si="308"/>
        <v>8.7147020607751813E-3</v>
      </c>
      <c r="Q2383" s="55">
        <f t="shared" si="302"/>
        <v>5.1101751308369643E-2</v>
      </c>
      <c r="R2383" s="49">
        <f t="shared" si="303"/>
        <v>3.1736101022606089</v>
      </c>
      <c r="S2383" s="52">
        <f>IF(K2383=0,C2411,(1/$C$59)*LN(1+$C$59/$C$58/(RodR+ABS(Calculations!K2383-RodR))))</f>
        <v>1.6102088681898611E-2</v>
      </c>
      <c r="T2383" s="53">
        <f t="shared" si="304"/>
        <v>1.627611509543116E-2</v>
      </c>
      <c r="U2383" s="49">
        <f t="shared" si="305"/>
        <v>99.208333333333329</v>
      </c>
      <c r="V2383" s="49">
        <f t="shared" si="306"/>
        <v>1.0101994803367265</v>
      </c>
      <c r="W2383" s="49">
        <f t="shared" si="307"/>
        <v>1.0101994803367265</v>
      </c>
    </row>
    <row r="2384" spans="11:23">
      <c r="K2384" s="51">
        <v>238.2</v>
      </c>
      <c r="L2384" s="22">
        <f t="shared" si="301"/>
        <v>2.0792126375185136</v>
      </c>
      <c r="M2384" s="22">
        <f t="shared" si="308"/>
        <v>8.7074195315408609E-3</v>
      </c>
      <c r="Q2384" s="55">
        <f t="shared" si="302"/>
        <v>5.1080439938652945E-2</v>
      </c>
      <c r="R2384" s="49">
        <f t="shared" si="303"/>
        <v>3.1736101022606089</v>
      </c>
      <c r="S2384" s="52">
        <f>IF(K2384=0,C2412,(1/$C$59)*LN(1+$C$59/$C$58/(RodR+ABS(Calculations!K2384-RodR))))</f>
        <v>1.6095373499809443E-2</v>
      </c>
      <c r="T2384" s="53">
        <f t="shared" si="304"/>
        <v>1.6269254071272502E-2</v>
      </c>
      <c r="U2384" s="49">
        <f t="shared" si="305"/>
        <v>99.25</v>
      </c>
      <c r="V2384" s="49">
        <f t="shared" si="306"/>
        <v>1.0101994803367265</v>
      </c>
      <c r="W2384" s="49">
        <f t="shared" si="307"/>
        <v>1.0101994803367265</v>
      </c>
    </row>
    <row r="2385" spans="11:23">
      <c r="K2385" s="51">
        <v>238.3</v>
      </c>
      <c r="L2385" s="22">
        <f t="shared" si="301"/>
        <v>2.0783458884159822</v>
      </c>
      <c r="M2385" s="22">
        <f t="shared" si="308"/>
        <v>8.7001461272668834E-3</v>
      </c>
      <c r="Q2385" s="55">
        <f t="shared" si="302"/>
        <v>5.1059146337087226E-2</v>
      </c>
      <c r="R2385" s="49">
        <f t="shared" si="303"/>
        <v>3.1736101022606089</v>
      </c>
      <c r="S2385" s="52">
        <f>IF(K2385=0,C2413,(1/$C$59)*LN(1+$C$59/$C$58/(RodR+ABS(Calculations!K2385-RodR))))</f>
        <v>1.6088663916439216E-2</v>
      </c>
      <c r="T2385" s="53">
        <f t="shared" si="304"/>
        <v>1.6262398829093094E-2</v>
      </c>
      <c r="U2385" s="49">
        <f t="shared" si="305"/>
        <v>99.291666666666671</v>
      </c>
      <c r="V2385" s="49">
        <f t="shared" si="306"/>
        <v>1.0101994803367265</v>
      </c>
      <c r="W2385" s="49">
        <f t="shared" si="307"/>
        <v>1.0101994803367265</v>
      </c>
    </row>
    <row r="2386" spans="11:23">
      <c r="K2386" s="51">
        <v>238.4</v>
      </c>
      <c r="L2386" s="22">
        <f t="shared" si="301"/>
        <v>2.0774798616561663</v>
      </c>
      <c r="M2386" s="22">
        <f t="shared" si="308"/>
        <v>8.6928818326263979E-3</v>
      </c>
      <c r="Q2386" s="55">
        <f t="shared" si="302"/>
        <v>5.1037870481461974E-2</v>
      </c>
      <c r="R2386" s="49">
        <f t="shared" si="303"/>
        <v>3.1736101022606089</v>
      </c>
      <c r="S2386" s="52">
        <f>IF(K2386=0,C2414,(1/$C$59)*LN(1+$C$59/$C$58/(RodR+ABS(Calculations!K2386-RodR))))</f>
        <v>1.6081959924789422E-2</v>
      </c>
      <c r="T2386" s="53">
        <f t="shared" si="304"/>
        <v>1.625554936158714E-2</v>
      </c>
      <c r="U2386" s="49">
        <f t="shared" si="305"/>
        <v>99.333333333333343</v>
      </c>
      <c r="V2386" s="49">
        <f t="shared" si="306"/>
        <v>1.0101994803367265</v>
      </c>
      <c r="W2386" s="49">
        <f t="shared" si="307"/>
        <v>1.0101994803367265</v>
      </c>
    </row>
    <row r="2387" spans="11:23">
      <c r="K2387" s="51">
        <v>238.5</v>
      </c>
      <c r="L2387" s="22">
        <f t="shared" si="301"/>
        <v>2.0766145563363336</v>
      </c>
      <c r="M2387" s="22">
        <f t="shared" si="308"/>
        <v>8.6856266324972786E-3</v>
      </c>
      <c r="Q2387" s="55">
        <f t="shared" si="302"/>
        <v>5.1016612349599588E-2</v>
      </c>
      <c r="R2387" s="49">
        <f t="shared" si="303"/>
        <v>3.1736101022606089</v>
      </c>
      <c r="S2387" s="52">
        <f>IF(K2387=0,C2415,(1/$C$59)*LN(1+$C$59/$C$58/(RodR+ABS(Calculations!K2387-RodR))))</f>
        <v>1.6075261517871937E-2</v>
      </c>
      <c r="T2387" s="53">
        <f t="shared" si="304"/>
        <v>1.6248705661460999E-2</v>
      </c>
      <c r="U2387" s="49">
        <f t="shared" si="305"/>
        <v>99.375</v>
      </c>
      <c r="V2387" s="49">
        <f t="shared" si="306"/>
        <v>1.0101994803367265</v>
      </c>
      <c r="W2387" s="49">
        <f t="shared" si="307"/>
        <v>1.0101994803367265</v>
      </c>
    </row>
    <row r="2388" spans="11:23">
      <c r="K2388" s="51">
        <v>238.6</v>
      </c>
      <c r="L2388" s="22">
        <f t="shared" si="301"/>
        <v>2.0757499715554371</v>
      </c>
      <c r="M2388" s="22">
        <f t="shared" si="308"/>
        <v>8.6783805116210644E-3</v>
      </c>
      <c r="Q2388" s="55">
        <f t="shared" si="302"/>
        <v>5.099537191936386E-2</v>
      </c>
      <c r="R2388" s="49">
        <f t="shared" si="303"/>
        <v>3.1736101022606089</v>
      </c>
      <c r="S2388" s="52">
        <f>IF(K2388=0,C2416,(1/$C$59)*LN(1+$C$59/$C$58/(RodR+ABS(Calculations!K2388-RodR))))</f>
        <v>1.6068568688711669E-2</v>
      </c>
      <c r="T2388" s="53">
        <f t="shared" si="304"/>
        <v>1.6241867721432962E-2</v>
      </c>
      <c r="U2388" s="49">
        <f t="shared" si="305"/>
        <v>99.416666666666671</v>
      </c>
      <c r="V2388" s="49">
        <f t="shared" si="306"/>
        <v>1.0101994803367265</v>
      </c>
      <c r="W2388" s="49">
        <f t="shared" si="307"/>
        <v>1.0101994803367265</v>
      </c>
    </row>
    <row r="2389" spans="11:23">
      <c r="K2389" s="51">
        <v>238.7</v>
      </c>
      <c r="L2389" s="22">
        <f t="shared" si="301"/>
        <v>2.0748861064138375</v>
      </c>
      <c r="M2389" s="22">
        <f t="shared" si="308"/>
        <v>8.6711434549102684E-3</v>
      </c>
      <c r="Q2389" s="55">
        <f t="shared" si="302"/>
        <v>5.0974149168653171E-2</v>
      </c>
      <c r="R2389" s="49">
        <f t="shared" si="303"/>
        <v>3.1736101022606089</v>
      </c>
      <c r="S2389" s="52">
        <f>IF(K2389=0,C2417,(1/$C$59)*LN(1+$C$59/$C$58/(RodR+ABS(Calculations!K2389-RodR))))</f>
        <v>1.6061881430344434E-2</v>
      </c>
      <c r="T2389" s="53">
        <f t="shared" si="304"/>
        <v>1.6235035534234579E-2</v>
      </c>
      <c r="U2389" s="49">
        <f t="shared" si="305"/>
        <v>99.458333333333329</v>
      </c>
      <c r="V2389" s="49">
        <f t="shared" si="306"/>
        <v>1.0101994803367265</v>
      </c>
      <c r="W2389" s="49">
        <f t="shared" si="307"/>
        <v>1.0101994803367265</v>
      </c>
    </row>
    <row r="2390" spans="11:23">
      <c r="K2390" s="51">
        <v>238.8</v>
      </c>
      <c r="L2390" s="22">
        <f t="shared" si="301"/>
        <v>2.0740229600133762</v>
      </c>
      <c r="M2390" s="22">
        <f t="shared" si="308"/>
        <v>8.6639154472396562E-3</v>
      </c>
      <c r="Q2390" s="55">
        <f t="shared" si="302"/>
        <v>5.0952944075402268E-2</v>
      </c>
      <c r="R2390" s="49">
        <f t="shared" si="303"/>
        <v>3.1736101022606089</v>
      </c>
      <c r="S2390" s="52">
        <f>IF(K2390=0,C2418,(1/$C$59)*LN(1+$C$59/$C$58/(RodR+ABS(Calculations!K2390-RodR))))</f>
        <v>1.6055199735817496E-2</v>
      </c>
      <c r="T2390" s="53">
        <f t="shared" si="304"/>
        <v>1.6228209092608682E-2</v>
      </c>
      <c r="U2390" s="49">
        <f t="shared" si="305"/>
        <v>99.500000000000014</v>
      </c>
      <c r="V2390" s="49">
        <f t="shared" si="306"/>
        <v>1.0101994803367265</v>
      </c>
      <c r="W2390" s="49">
        <f t="shared" si="307"/>
        <v>1.0101994803367265</v>
      </c>
    </row>
    <row r="2391" spans="11:23">
      <c r="K2391" s="51">
        <v>238.9</v>
      </c>
      <c r="L2391" s="22">
        <f t="shared" si="301"/>
        <v>2.0731605314574404</v>
      </c>
      <c r="M2391" s="22">
        <f t="shared" si="308"/>
        <v>8.6566964735208529E-3</v>
      </c>
      <c r="Q2391" s="55">
        <f t="shared" si="302"/>
        <v>5.0931756617583888E-2</v>
      </c>
      <c r="R2391" s="49">
        <f t="shared" si="303"/>
        <v>3.1736101022606089</v>
      </c>
      <c r="S2391" s="52">
        <f>IF(K2391=0,C2419,(1/$C$59)*LN(1+$C$59/$C$58/(RodR+ABS(Calculations!K2391-RodR))))</f>
        <v>1.6048523598190104E-2</v>
      </c>
      <c r="T2391" s="53">
        <f t="shared" si="304"/>
        <v>1.6221388389310684E-2</v>
      </c>
      <c r="U2391" s="49">
        <f t="shared" si="305"/>
        <v>99.541666666666671</v>
      </c>
      <c r="V2391" s="49">
        <f t="shared" si="306"/>
        <v>1.0101994803367265</v>
      </c>
      <c r="W2391" s="49">
        <f t="shared" si="307"/>
        <v>1.0101994803367265</v>
      </c>
    </row>
    <row r="2392" spans="11:23">
      <c r="K2392" s="51">
        <v>239</v>
      </c>
      <c r="L2392" s="22">
        <f t="shared" si="301"/>
        <v>2.0722988198508623</v>
      </c>
      <c r="M2392" s="22">
        <f t="shared" si="308"/>
        <v>8.6494865187303205E-3</v>
      </c>
      <c r="Q2392" s="55">
        <f t="shared" si="302"/>
        <v>5.0910586773206264E-2</v>
      </c>
      <c r="R2392" s="49">
        <f t="shared" si="303"/>
        <v>3.1736101022606089</v>
      </c>
      <c r="S2392" s="52">
        <f>IF(K2392=0,C2420,(1/$C$59)*LN(1+$C$59/$C$58/(RodR+ABS(Calculations!K2392-RodR))))</f>
        <v>1.6041853010532677E-2</v>
      </c>
      <c r="T2392" s="53">
        <f t="shared" si="304"/>
        <v>1.6214573417107945E-2</v>
      </c>
      <c r="U2392" s="49">
        <f t="shared" si="305"/>
        <v>99.583333333333343</v>
      </c>
      <c r="V2392" s="49">
        <f t="shared" si="306"/>
        <v>1.0101994803367265</v>
      </c>
      <c r="W2392" s="49">
        <f t="shared" si="307"/>
        <v>1.0101994803367265</v>
      </c>
    </row>
    <row r="2393" spans="11:23">
      <c r="K2393" s="51">
        <v>239.1</v>
      </c>
      <c r="L2393" s="22">
        <f t="shared" si="301"/>
        <v>2.0714378243000207</v>
      </c>
      <c r="M2393" s="22">
        <f t="shared" si="308"/>
        <v>8.6422855678107702E-3</v>
      </c>
      <c r="Q2393" s="55">
        <f t="shared" si="302"/>
        <v>5.0889434520315621E-2</v>
      </c>
      <c r="R2393" s="49">
        <f t="shared" si="303"/>
        <v>3.1736101022606089</v>
      </c>
      <c r="S2393" s="52">
        <f>IF(K2393=0,C2421,(1/$C$59)*LN(1+$C$59/$C$58/(RodR+ABS(Calculations!K2393-RodR))))</f>
        <v>1.6035187965927615E-2</v>
      </c>
      <c r="T2393" s="53">
        <f t="shared" si="304"/>
        <v>1.6207764168780184E-2</v>
      </c>
      <c r="U2393" s="49">
        <f t="shared" si="305"/>
        <v>99.625</v>
      </c>
      <c r="V2393" s="49">
        <f t="shared" si="306"/>
        <v>1.0101994803367265</v>
      </c>
      <c r="W2393" s="49">
        <f t="shared" si="307"/>
        <v>1.0101994803367265</v>
      </c>
    </row>
    <row r="2394" spans="11:23">
      <c r="K2394" s="51">
        <v>239.2</v>
      </c>
      <c r="L2394" s="22">
        <f t="shared" si="301"/>
        <v>2.0705775439127048</v>
      </c>
      <c r="M2394" s="22">
        <f t="shared" si="308"/>
        <v>8.6350936058088301E-3</v>
      </c>
      <c r="Q2394" s="55">
        <f t="shared" si="302"/>
        <v>5.0868299836992842E-2</v>
      </c>
      <c r="R2394" s="49">
        <f t="shared" si="303"/>
        <v>3.1736101022606089</v>
      </c>
      <c r="S2394" s="52">
        <f>IF(K2394=0,C2422,(1/$C$59)*LN(1+$C$59/$C$58/(RodR+ABS(Calculations!K2394-RodR))))</f>
        <v>1.6028528457468234E-2</v>
      </c>
      <c r="T2394" s="53">
        <f t="shared" si="304"/>
        <v>1.6200960637119288E-2</v>
      </c>
      <c r="U2394" s="49">
        <f t="shared" si="305"/>
        <v>99.666666666666671</v>
      </c>
      <c r="V2394" s="49">
        <f t="shared" si="306"/>
        <v>1.0101994803367265</v>
      </c>
      <c r="W2394" s="49">
        <f t="shared" si="307"/>
        <v>1.0101994803367265</v>
      </c>
    </row>
    <row r="2395" spans="11:23">
      <c r="K2395" s="51">
        <v>239.3</v>
      </c>
      <c r="L2395" s="22">
        <f t="shared" si="301"/>
        <v>2.0697179777982169</v>
      </c>
      <c r="M2395" s="22">
        <f t="shared" si="308"/>
        <v>8.6279106177653553E-3</v>
      </c>
      <c r="Q2395" s="55">
        <f t="shared" si="302"/>
        <v>5.0847182701355957E-2</v>
      </c>
      <c r="R2395" s="49">
        <f t="shared" si="303"/>
        <v>3.1736101022606089</v>
      </c>
      <c r="S2395" s="52">
        <f>IF(K2395=0,C2423,(1/$C$59)*LN(1+$C$59/$C$58/(RodR+ABS(Calculations!K2395-RodR))))</f>
        <v>1.6021874478259559E-2</v>
      </c>
      <c r="T2395" s="53">
        <f t="shared" si="304"/>
        <v>1.6194162814929067E-2</v>
      </c>
      <c r="U2395" s="49">
        <f t="shared" si="305"/>
        <v>99.708333333333343</v>
      </c>
      <c r="V2395" s="49">
        <f t="shared" si="306"/>
        <v>1.0101994803367265</v>
      </c>
      <c r="W2395" s="49">
        <f t="shared" si="307"/>
        <v>1.0101994803367265</v>
      </c>
    </row>
    <row r="2396" spans="11:23">
      <c r="K2396" s="51">
        <v>239.4</v>
      </c>
      <c r="L2396" s="22">
        <f t="shared" si="301"/>
        <v>2.0688591250674082</v>
      </c>
      <c r="M2396" s="22">
        <f t="shared" si="308"/>
        <v>8.62073658875806E-3</v>
      </c>
      <c r="Q2396" s="55">
        <f t="shared" si="302"/>
        <v>5.0826083091561079E-2</v>
      </c>
      <c r="R2396" s="49">
        <f t="shared" si="303"/>
        <v>3.1736101022606089</v>
      </c>
      <c r="S2396" s="52">
        <f>IF(K2396=0,C2424,(1/$C$59)*LN(1+$C$59/$C$58/(RodR+ABS(Calculations!K2396-RodR))))</f>
        <v>1.601522602141861E-2</v>
      </c>
      <c r="T2396" s="53">
        <f t="shared" si="304"/>
        <v>1.6187370695025485E-2</v>
      </c>
      <c r="U2396" s="49">
        <f t="shared" si="305"/>
        <v>99.75</v>
      </c>
      <c r="V2396" s="49">
        <f t="shared" si="306"/>
        <v>1.0101994803367265</v>
      </c>
      <c r="W2396" s="49">
        <f t="shared" si="307"/>
        <v>1.0101994803367265</v>
      </c>
    </row>
    <row r="2397" spans="11:23">
      <c r="K2397" s="51">
        <v>239.5</v>
      </c>
      <c r="L2397" s="22">
        <f t="shared" si="301"/>
        <v>2.0680009848325041</v>
      </c>
      <c r="M2397" s="22">
        <f t="shared" si="308"/>
        <v>8.6135715038295757E-3</v>
      </c>
      <c r="Q2397" s="55">
        <f t="shared" si="302"/>
        <v>5.0805000985798057E-2</v>
      </c>
      <c r="R2397" s="49">
        <f t="shared" si="303"/>
        <v>3.1736101022606089</v>
      </c>
      <c r="S2397" s="52">
        <f>IF(K2397=0,C2425,(1/$C$59)*LN(1+$C$59/$C$58/(RodR+ABS(Calculations!K2397-RodR))))</f>
        <v>1.6008583080073042E-2</v>
      </c>
      <c r="T2397" s="53">
        <f t="shared" si="304"/>
        <v>1.6180584270236657E-2</v>
      </c>
      <c r="U2397" s="49">
        <f t="shared" si="305"/>
        <v>99.791666666666671</v>
      </c>
      <c r="V2397" s="49">
        <f t="shared" si="306"/>
        <v>1.0101994803367265</v>
      </c>
      <c r="W2397" s="49">
        <f t="shared" si="307"/>
        <v>1.0101994803367265</v>
      </c>
    </row>
    <row r="2398" spans="11:23">
      <c r="K2398" s="51">
        <v>239.6</v>
      </c>
      <c r="L2398" s="22">
        <f t="shared" si="301"/>
        <v>2.0671435562072094</v>
      </c>
      <c r="M2398" s="22">
        <f t="shared" si="308"/>
        <v>8.6064153482277028E-3</v>
      </c>
      <c r="Q2398" s="55">
        <f t="shared" si="302"/>
        <v>5.0783936362293114E-2</v>
      </c>
      <c r="R2398" s="49">
        <f t="shared" si="303"/>
        <v>3.1736101022606089</v>
      </c>
      <c r="S2398" s="52">
        <f>IF(K2398=0,C2426,(1/$C$59)*LN(1+$C$59/$C$58/(RodR+ABS(Calculations!K2398-RodR))))</f>
        <v>1.6001945647361966E-2</v>
      </c>
      <c r="T2398" s="53">
        <f t="shared" si="304"/>
        <v>1.617380353340241E-2</v>
      </c>
      <c r="U2398" s="49">
        <f t="shared" si="305"/>
        <v>99.833333333333329</v>
      </c>
      <c r="V2398" s="49">
        <f t="shared" si="306"/>
        <v>1.0101994803367265</v>
      </c>
      <c r="W2398" s="49">
        <f t="shared" si="307"/>
        <v>1.0101994803367265</v>
      </c>
    </row>
    <row r="2399" spans="11:23">
      <c r="K2399" s="51">
        <v>239.7</v>
      </c>
      <c r="L2399" s="22">
        <f t="shared" si="301"/>
        <v>2.0662868383067776</v>
      </c>
      <c r="M2399" s="22">
        <f t="shared" si="308"/>
        <v>8.5992681070599097E-3</v>
      </c>
      <c r="Q2399" s="55">
        <f t="shared" si="302"/>
        <v>5.0762889199310497E-2</v>
      </c>
      <c r="R2399" s="49">
        <f t="shared" si="303"/>
        <v>3.1736101022606089</v>
      </c>
      <c r="S2399" s="52">
        <f>IF(K2399=0,C2427,(1/$C$59)*LN(1+$C$59/$C$58/(RodR+ABS(Calculations!K2399-RodR))))</f>
        <v>1.599531371643648E-2</v>
      </c>
      <c r="T2399" s="53">
        <f t="shared" si="304"/>
        <v>1.6167028477375153E-2</v>
      </c>
      <c r="U2399" s="49">
        <f t="shared" si="305"/>
        <v>99.875</v>
      </c>
      <c r="V2399" s="49">
        <f t="shared" si="306"/>
        <v>1.0101994803367265</v>
      </c>
      <c r="W2399" s="49">
        <f t="shared" si="307"/>
        <v>1.0101994803367265</v>
      </c>
    </row>
    <row r="2400" spans="11:23">
      <c r="K2400" s="51">
        <v>239.8</v>
      </c>
      <c r="L2400" s="22">
        <f t="shared" si="301"/>
        <v>2.065430830247839</v>
      </c>
      <c r="M2400" s="22">
        <f t="shared" si="308"/>
        <v>8.5921297655371376E-3</v>
      </c>
      <c r="Q2400" s="55">
        <f t="shared" si="302"/>
        <v>5.0741859475148275E-2</v>
      </c>
      <c r="R2400" s="49">
        <f t="shared" si="303"/>
        <v>3.1736101022606089</v>
      </c>
      <c r="S2400" s="52">
        <f>IF(K2400=0,C2428,(1/$C$59)*LN(1+$C$59/$C$58/(RodR+ABS(Calculations!K2400-RodR))))</f>
        <v>1.5988687280458335E-2</v>
      </c>
      <c r="T2400" s="53">
        <f t="shared" si="304"/>
        <v>1.6160259095018347E-2</v>
      </c>
      <c r="U2400" s="49">
        <f t="shared" si="305"/>
        <v>99.916666666666671</v>
      </c>
      <c r="V2400" s="49">
        <f t="shared" si="306"/>
        <v>1.0101994803367265</v>
      </c>
      <c r="W2400" s="49">
        <f t="shared" si="307"/>
        <v>1.0101994803367265</v>
      </c>
    </row>
    <row r="2401" spans="11:23">
      <c r="K2401" s="51">
        <v>239.9</v>
      </c>
      <c r="L2401" s="22">
        <f t="shared" si="301"/>
        <v>2.0645755311485687</v>
      </c>
      <c r="M2401" s="22">
        <f t="shared" si="308"/>
        <v>8.5850003088716598E-3</v>
      </c>
      <c r="Q2401" s="55">
        <f t="shared" si="302"/>
        <v>5.0720847168142492E-2</v>
      </c>
      <c r="R2401" s="49">
        <f t="shared" si="303"/>
        <v>3.1736101022606089</v>
      </c>
      <c r="S2401" s="52">
        <f>IF(K2401=0,C2429,(1/$C$59)*LN(1+$C$59/$C$58/(RodR+ABS(Calculations!K2401-RodR))))</f>
        <v>1.5982066332601252E-2</v>
      </c>
      <c r="T2401" s="53">
        <f t="shared" si="304"/>
        <v>1.6153495379208047E-2</v>
      </c>
      <c r="U2401" s="49">
        <f t="shared" si="305"/>
        <v>99.958333333333343</v>
      </c>
      <c r="V2401" s="49">
        <f t="shared" si="306"/>
        <v>1.0101994803367265</v>
      </c>
      <c r="W2401" s="49">
        <f t="shared" si="307"/>
        <v>1.0101994803367265</v>
      </c>
    </row>
    <row r="2402" spans="11:23">
      <c r="K2402" s="51">
        <v>240</v>
      </c>
      <c r="L2402" s="22">
        <f t="shared" si="301"/>
        <v>2.063720940128523</v>
      </c>
      <c r="M2402" s="22">
        <f t="shared" si="308"/>
        <v>8.5778797223392544E-3</v>
      </c>
      <c r="Q2402" s="55">
        <f t="shared" si="302"/>
        <v>5.069985225666309E-2</v>
      </c>
      <c r="R2402" s="49">
        <f t="shared" si="303"/>
        <v>3.1736101022606089</v>
      </c>
      <c r="S2402" s="52">
        <f>IF(K2402=0,C2430,(1/$C$59)*LN(1+$C$59/$C$58/(RodR+ABS(Calculations!K2402-RodR))))</f>
        <v>1.5975450866049627E-2</v>
      </c>
      <c r="T2402" s="53">
        <f t="shared" si="304"/>
        <v>1.6146737322832446E-2</v>
      </c>
      <c r="U2402" s="49">
        <f t="shared" si="305"/>
        <v>100</v>
      </c>
      <c r="V2402" s="49">
        <f t="shared" si="306"/>
        <v>1.0101994803367265</v>
      </c>
      <c r="W2402" s="49">
        <f t="shared" si="307"/>
        <v>1.0101994803367265</v>
      </c>
    </row>
    <row r="2403" spans="11:23">
      <c r="K2403" s="51">
        <v>240.1</v>
      </c>
      <c r="L2403" s="22">
        <f t="shared" si="301"/>
        <v>2.0628670563087694</v>
      </c>
      <c r="M2403" s="22">
        <f t="shared" si="308"/>
        <v>8.5707679912512269E-3</v>
      </c>
      <c r="Q2403" s="55">
        <f t="shared" si="302"/>
        <v>5.0678874719117153E-2</v>
      </c>
      <c r="R2403" s="49">
        <f t="shared" si="303"/>
        <v>3.1736101022606089</v>
      </c>
      <c r="S2403" s="52">
        <f>IF(K2403=0,C2431,(1/$C$59)*LN(1+$C$59/$C$58/(RodR+ABS(Calculations!K2403-RodR))))</f>
        <v>1.5968840873999565E-2</v>
      </c>
      <c r="T2403" s="53">
        <f t="shared" si="304"/>
        <v>1.6139984918791234E-2</v>
      </c>
      <c r="U2403" s="49">
        <f t="shared" si="305"/>
        <v>100.04166666666667</v>
      </c>
      <c r="V2403" s="49">
        <f t="shared" si="306"/>
        <v>1.0101994803367265</v>
      </c>
      <c r="W2403" s="49">
        <f t="shared" si="307"/>
        <v>1.0101994803367265</v>
      </c>
    </row>
    <row r="2404" spans="11:23">
      <c r="K2404" s="51">
        <v>240.2</v>
      </c>
      <c r="L2404" s="22">
        <f t="shared" si="301"/>
        <v>2.0620138788118192</v>
      </c>
      <c r="M2404" s="22">
        <f t="shared" si="308"/>
        <v>8.5636651008855758E-3</v>
      </c>
      <c r="Q2404" s="55">
        <f t="shared" si="302"/>
        <v>5.065791453394726E-2</v>
      </c>
      <c r="R2404" s="49">
        <f t="shared" si="303"/>
        <v>3.1736101022606089</v>
      </c>
      <c r="S2404" s="52">
        <f>IF(K2404=0,C2432,(1/$C$59)*LN(1+$C$59/$C$58/(RodR+ABS(Calculations!K2404-RodR))))</f>
        <v>1.5962236349658356E-2</v>
      </c>
      <c r="T2404" s="53">
        <f t="shared" si="304"/>
        <v>1.6133238159995796E-2</v>
      </c>
      <c r="U2404" s="49">
        <f t="shared" si="305"/>
        <v>100.08333333333333</v>
      </c>
      <c r="V2404" s="49">
        <f t="shared" si="306"/>
        <v>1.0101994803367265</v>
      </c>
      <c r="W2404" s="49">
        <f t="shared" si="307"/>
        <v>1.0101994803367265</v>
      </c>
    </row>
    <row r="2405" spans="11:23">
      <c r="K2405" s="51">
        <v>240.3</v>
      </c>
      <c r="L2405" s="22">
        <f t="shared" si="301"/>
        <v>2.0611614067615984</v>
      </c>
      <c r="M2405" s="22">
        <f t="shared" si="308"/>
        <v>8.5565710366184433E-3</v>
      </c>
      <c r="Q2405" s="55">
        <f t="shared" si="302"/>
        <v>5.0636971679630709E-2</v>
      </c>
      <c r="R2405" s="49">
        <f t="shared" si="303"/>
        <v>3.1736101022606089</v>
      </c>
      <c r="S2405" s="52">
        <f>IF(K2405=0,C2433,(1/$C$59)*LN(1+$C$59/$C$58/(RodR+ABS(Calculations!K2405-RodR))))</f>
        <v>1.5955637286244221E-2</v>
      </c>
      <c r="T2405" s="53">
        <f t="shared" si="304"/>
        <v>1.6126497039369671E-2</v>
      </c>
      <c r="U2405" s="49">
        <f t="shared" si="305"/>
        <v>100.12500000000001</v>
      </c>
      <c r="V2405" s="49">
        <f t="shared" si="306"/>
        <v>1.0101994803367265</v>
      </c>
      <c r="W2405" s="49">
        <f t="shared" si="307"/>
        <v>1.0101994803367265</v>
      </c>
    </row>
    <row r="2406" spans="11:23">
      <c r="K2406" s="51">
        <v>240.4</v>
      </c>
      <c r="L2406" s="22">
        <f t="shared" si="301"/>
        <v>2.0603096392835778</v>
      </c>
      <c r="M2406" s="22">
        <f t="shared" si="308"/>
        <v>8.5494857838304128E-3</v>
      </c>
      <c r="Q2406" s="55">
        <f t="shared" si="302"/>
        <v>5.061604613468277E-2</v>
      </c>
      <c r="R2406" s="49">
        <f t="shared" si="303"/>
        <v>3.1736101022606089</v>
      </c>
      <c r="S2406" s="52">
        <f>IF(K2406=0,C2434,(1/$C$59)*LN(1+$C$59/$C$58/(RodR+ABS(Calculations!K2406-RodR))))</f>
        <v>1.5949043676987358E-2</v>
      </c>
      <c r="T2406" s="53">
        <f t="shared" si="304"/>
        <v>1.6119761549848535E-2</v>
      </c>
      <c r="U2406" s="49">
        <f t="shared" si="305"/>
        <v>100.16666666666667</v>
      </c>
      <c r="V2406" s="49">
        <f t="shared" si="306"/>
        <v>1.0101994803367265</v>
      </c>
      <c r="W2406" s="49">
        <f t="shared" si="307"/>
        <v>1.0101994803367265</v>
      </c>
    </row>
    <row r="2407" spans="11:23">
      <c r="K2407" s="51">
        <v>240.5</v>
      </c>
      <c r="L2407" s="22">
        <f t="shared" si="301"/>
        <v>2.0594585755045398</v>
      </c>
      <c r="M2407" s="22">
        <f t="shared" si="308"/>
        <v>8.5424093279642399E-3</v>
      </c>
      <c r="Q2407" s="55">
        <f t="shared" si="302"/>
        <v>5.0595137877650916E-2</v>
      </c>
      <c r="R2407" s="49">
        <f t="shared" si="303"/>
        <v>3.1736101022606089</v>
      </c>
      <c r="S2407" s="52">
        <f>IF(K2407=0,C2435,(1/$C$59)*LN(1+$C$59/$C$58/(RodR+ABS(Calculations!K2407-RodR))))</f>
        <v>1.5942455515128105E-2</v>
      </c>
      <c r="T2407" s="53">
        <f t="shared" si="304"/>
        <v>1.6113031684378897E-2</v>
      </c>
      <c r="U2407" s="49">
        <f t="shared" si="305"/>
        <v>100.20833333333334</v>
      </c>
      <c r="V2407" s="49">
        <f t="shared" si="306"/>
        <v>1.0101994803367265</v>
      </c>
      <c r="W2407" s="49">
        <f t="shared" si="307"/>
        <v>1.0101994803367265</v>
      </c>
    </row>
    <row r="2408" spans="11:23">
      <c r="K2408" s="51">
        <v>240.6</v>
      </c>
      <c r="L2408" s="22">
        <f t="shared" si="301"/>
        <v>2.0586082145527786</v>
      </c>
      <c r="M2408" s="22">
        <f t="shared" si="308"/>
        <v>8.5353416544307059E-3</v>
      </c>
      <c r="Q2408" s="55">
        <f t="shared" si="302"/>
        <v>5.0574246887119784E-2</v>
      </c>
      <c r="R2408" s="49">
        <f t="shared" si="303"/>
        <v>3.1736101022606089</v>
      </c>
      <c r="S2408" s="52">
        <f>IF(K2408=0,C2436,(1/$C$59)*LN(1+$C$59/$C$58/(RodR+ABS(Calculations!K2408-RodR))))</f>
        <v>1.5935872793918511E-2</v>
      </c>
      <c r="T2408" s="53">
        <f t="shared" si="304"/>
        <v>1.6106307435920286E-2</v>
      </c>
      <c r="U2408" s="49">
        <f t="shared" si="305"/>
        <v>100.25</v>
      </c>
      <c r="V2408" s="49">
        <f t="shared" si="306"/>
        <v>1.0101994803367265</v>
      </c>
      <c r="W2408" s="49">
        <f t="shared" si="307"/>
        <v>1.0101994803367265</v>
      </c>
    </row>
    <row r="2409" spans="11:23">
      <c r="K2409" s="51">
        <v>240.7</v>
      </c>
      <c r="L2409" s="22">
        <f t="shared" si="301"/>
        <v>2.0577585555581042</v>
      </c>
      <c r="M2409" s="22">
        <f t="shared" si="308"/>
        <v>8.5282827486734547E-3</v>
      </c>
      <c r="Q2409" s="55">
        <f t="shared" si="302"/>
        <v>5.0553373141711232E-2</v>
      </c>
      <c r="R2409" s="49">
        <f t="shared" si="303"/>
        <v>3.1736101022606089</v>
      </c>
      <c r="S2409" s="52">
        <f>IF(K2409=0,C2437,(1/$C$59)*LN(1+$C$59/$C$58/(RodR+ABS(Calculations!K2409-RodR))))</f>
        <v>1.5929295506622355E-2</v>
      </c>
      <c r="T2409" s="53">
        <f t="shared" si="304"/>
        <v>1.6099588797442829E-2</v>
      </c>
      <c r="U2409" s="49">
        <f t="shared" si="305"/>
        <v>100.29166666666667</v>
      </c>
      <c r="V2409" s="49">
        <f t="shared" si="306"/>
        <v>1.0101994803367265</v>
      </c>
      <c r="W2409" s="49">
        <f t="shared" si="307"/>
        <v>1.0101994803367265</v>
      </c>
    </row>
    <row r="2410" spans="11:23">
      <c r="K2410" s="51">
        <v>240.8</v>
      </c>
      <c r="L2410" s="22">
        <f t="shared" si="301"/>
        <v>2.0569095976515999</v>
      </c>
      <c r="M2410" s="22">
        <f t="shared" si="308"/>
        <v>8.5212325962391589E-3</v>
      </c>
      <c r="Q2410" s="55">
        <f t="shared" si="302"/>
        <v>5.0532516620078405E-2</v>
      </c>
      <c r="R2410" s="49">
        <f t="shared" si="303"/>
        <v>3.1736101022606089</v>
      </c>
      <c r="S2410" s="52">
        <f>IF(K2410=0,C2438,(1/$C$59)*LN(1+$C$59/$C$58/(RodR+ABS(Calculations!K2410-RodR))))</f>
        <v>1.5922723646513273E-2</v>
      </c>
      <c r="T2410" s="53">
        <f t="shared" si="304"/>
        <v>1.6092875761929019E-2</v>
      </c>
      <c r="U2410" s="49">
        <f t="shared" si="305"/>
        <v>100.33333333333334</v>
      </c>
      <c r="V2410" s="49">
        <f t="shared" si="306"/>
        <v>1.0101994803367265</v>
      </c>
      <c r="W2410" s="49">
        <f t="shared" si="307"/>
        <v>1.0101994803367265</v>
      </c>
    </row>
    <row r="2411" spans="11:23">
      <c r="K2411" s="51">
        <v>240.9</v>
      </c>
      <c r="L2411" s="22">
        <f t="shared" si="301"/>
        <v>2.0560613399658982</v>
      </c>
      <c r="M2411" s="22">
        <f t="shared" si="308"/>
        <v>8.5141911826704941E-3</v>
      </c>
      <c r="Q2411" s="55">
        <f t="shared" si="302"/>
        <v>5.0511677300912522E-2</v>
      </c>
      <c r="R2411" s="49">
        <f t="shared" si="303"/>
        <v>3.1736101022606089</v>
      </c>
      <c r="S2411" s="52">
        <f>IF(K2411=0,C2439,(1/$C$59)*LN(1+$C$59/$C$58/(RodR+ABS(Calculations!K2411-RodR))))</f>
        <v>1.5916157206876898E-2</v>
      </c>
      <c r="T2411" s="53">
        <f t="shared" si="304"/>
        <v>1.6086168322373046E-2</v>
      </c>
      <c r="U2411" s="49">
        <f t="shared" si="305"/>
        <v>100.375</v>
      </c>
      <c r="V2411" s="49">
        <f t="shared" si="306"/>
        <v>1.0101994803367265</v>
      </c>
      <c r="W2411" s="49">
        <f t="shared" si="307"/>
        <v>1.0101994803367265</v>
      </c>
    </row>
    <row r="2412" spans="11:23">
      <c r="K2412" s="51">
        <v>241</v>
      </c>
      <c r="L2412" s="22">
        <f t="shared" si="301"/>
        <v>2.055213781635008</v>
      </c>
      <c r="M2412" s="22">
        <f t="shared" si="308"/>
        <v>8.5071584935150213E-3</v>
      </c>
      <c r="Q2412" s="55">
        <f t="shared" si="302"/>
        <v>5.0490855162938601E-2</v>
      </c>
      <c r="R2412" s="49">
        <f t="shared" si="303"/>
        <v>3.1736101022606089</v>
      </c>
      <c r="S2412" s="52">
        <f>IF(K2412=0,C2440,(1/$C$59)*LN(1+$C$59/$C$58/(RodR+ABS(Calculations!K2412-RodR))))</f>
        <v>1.5909596181009514E-2</v>
      </c>
      <c r="T2412" s="53">
        <f t="shared" si="304"/>
        <v>1.6079466471780598E-2</v>
      </c>
      <c r="U2412" s="49">
        <f t="shared" si="305"/>
        <v>100.41666666666667</v>
      </c>
      <c r="V2412" s="49">
        <f t="shared" si="306"/>
        <v>1.0101994803367265</v>
      </c>
      <c r="W2412" s="49">
        <f t="shared" si="307"/>
        <v>1.0101994803367265</v>
      </c>
    </row>
    <row r="2413" spans="11:23">
      <c r="K2413" s="51">
        <v>241.1</v>
      </c>
      <c r="L2413" s="22">
        <f t="shared" si="301"/>
        <v>2.0543669217944549</v>
      </c>
      <c r="M2413" s="22">
        <f t="shared" si="308"/>
        <v>8.5001345143145279E-3</v>
      </c>
      <c r="Q2413" s="55">
        <f t="shared" si="302"/>
        <v>5.0470050184918916E-2</v>
      </c>
      <c r="R2413" s="49">
        <f t="shared" si="303"/>
        <v>3.1736101022606089</v>
      </c>
      <c r="S2413" s="52">
        <f>IF(K2413=0,C2441,(1/$C$59)*LN(1+$C$59/$C$58/(RodR+ABS(Calculations!K2413-RodR))))</f>
        <v>1.5903040562219146E-2</v>
      </c>
      <c r="T2413" s="53">
        <f t="shared" si="304"/>
        <v>1.60727702031686E-2</v>
      </c>
      <c r="U2413" s="49">
        <f t="shared" si="305"/>
        <v>100.45833333333333</v>
      </c>
      <c r="V2413" s="49">
        <f t="shared" si="306"/>
        <v>1.0101994803367265</v>
      </c>
      <c r="W2413" s="49">
        <f t="shared" si="307"/>
        <v>1.0101994803367265</v>
      </c>
    </row>
    <row r="2414" spans="11:23">
      <c r="K2414" s="51">
        <v>241.2</v>
      </c>
      <c r="L2414" s="22">
        <f t="shared" si="301"/>
        <v>2.0535207595810383</v>
      </c>
      <c r="M2414" s="22">
        <f t="shared" si="308"/>
        <v>8.4931192307808878E-3</v>
      </c>
      <c r="Q2414" s="55">
        <f t="shared" si="302"/>
        <v>5.0449262345647033E-2</v>
      </c>
      <c r="R2414" s="49">
        <f t="shared" si="303"/>
        <v>3.1736101022606089</v>
      </c>
      <c r="S2414" s="52">
        <f>IF(K2414=0,C2442,(1/$C$59)*LN(1+$C$59/$C$58/(RodR+ABS(Calculations!K2414-RodR))))</f>
        <v>1.5896490343823674E-2</v>
      </c>
      <c r="T2414" s="53">
        <f t="shared" si="304"/>
        <v>1.6066079509566566E-2</v>
      </c>
      <c r="U2414" s="49">
        <f t="shared" si="305"/>
        <v>100.5</v>
      </c>
      <c r="V2414" s="49">
        <f t="shared" si="306"/>
        <v>1.0101994803367265</v>
      </c>
      <c r="W2414" s="49">
        <f t="shared" si="307"/>
        <v>1.0101994803367265</v>
      </c>
    </row>
    <row r="2415" spans="11:23">
      <c r="K2415" s="51">
        <v>241.3</v>
      </c>
      <c r="L2415" s="22">
        <f t="shared" si="301"/>
        <v>2.0526752941331048</v>
      </c>
      <c r="M2415" s="22">
        <f t="shared" si="308"/>
        <v>8.4861126284936361E-3</v>
      </c>
      <c r="Q2415" s="55">
        <f t="shared" si="302"/>
        <v>5.0428491623954561E-2</v>
      </c>
      <c r="R2415" s="49">
        <f t="shared" si="303"/>
        <v>3.1736101022606089</v>
      </c>
      <c r="S2415" s="52">
        <f>IF(K2415=0,C2443,(1/$C$59)*LN(1+$C$59/$C$58/(RodR+ABS(Calculations!K2415-RodR))))</f>
        <v>1.588994551915297E-2</v>
      </c>
      <c r="T2415" s="53">
        <f t="shared" si="304"/>
        <v>1.6059394384015279E-2</v>
      </c>
      <c r="U2415" s="49">
        <f t="shared" si="305"/>
        <v>100.54166666666667</v>
      </c>
      <c r="V2415" s="49">
        <f t="shared" si="306"/>
        <v>1.0101994803367265</v>
      </c>
      <c r="W2415" s="49">
        <f t="shared" si="307"/>
        <v>1.0101994803367265</v>
      </c>
    </row>
    <row r="2416" spans="11:23">
      <c r="K2416" s="51">
        <v>241.4</v>
      </c>
      <c r="L2416" s="22">
        <f t="shared" si="301"/>
        <v>2.0518305245903807</v>
      </c>
      <c r="M2416" s="22">
        <f t="shared" si="308"/>
        <v>8.4791146931970651E-3</v>
      </c>
      <c r="Q2416" s="55">
        <f t="shared" si="302"/>
        <v>5.0407737998706972E-2</v>
      </c>
      <c r="R2416" s="49">
        <f t="shared" si="303"/>
        <v>3.1736101022606089</v>
      </c>
      <c r="S2416" s="52">
        <f>IF(K2416=0,C2444,(1/$C$59)*LN(1+$C$59/$C$58/(RodR+ABS(Calculations!K2416-RodR))))</f>
        <v>1.5883406081547573E-2</v>
      </c>
      <c r="T2416" s="53">
        <f t="shared" si="304"/>
        <v>1.6052714819566542E-2</v>
      </c>
      <c r="U2416" s="49">
        <f t="shared" si="305"/>
        <v>100.58333333333334</v>
      </c>
      <c r="V2416" s="49">
        <f t="shared" si="306"/>
        <v>1.0101994803367265</v>
      </c>
      <c r="W2416" s="49">
        <f t="shared" si="307"/>
        <v>1.0101994803367265</v>
      </c>
    </row>
    <row r="2417" spans="11:23">
      <c r="K2417" s="51">
        <v>241.5</v>
      </c>
      <c r="L2417" s="22">
        <f t="shared" si="301"/>
        <v>2.0509864500939701</v>
      </c>
      <c r="M2417" s="22">
        <f t="shared" si="308"/>
        <v>8.4721254105697419E-3</v>
      </c>
      <c r="Q2417" s="55">
        <f t="shared" si="302"/>
        <v>5.0387001448803578E-2</v>
      </c>
      <c r="R2417" s="49">
        <f t="shared" si="303"/>
        <v>3.1736101022606089</v>
      </c>
      <c r="S2417" s="52">
        <f>IF(K2417=0,C2445,(1/$C$59)*LN(1+$C$59/$C$58/(RodR+ABS(Calculations!K2417-RodR))))</f>
        <v>1.5876872024358689E-2</v>
      </c>
      <c r="T2417" s="53">
        <f t="shared" si="304"/>
        <v>1.6046040809284089E-2</v>
      </c>
      <c r="U2417" s="49">
        <f t="shared" si="305"/>
        <v>100.625</v>
      </c>
      <c r="V2417" s="49">
        <f t="shared" si="306"/>
        <v>1.0101994803367265</v>
      </c>
      <c r="W2417" s="49">
        <f t="shared" si="307"/>
        <v>1.0101994803367265</v>
      </c>
    </row>
    <row r="2418" spans="11:23">
      <c r="K2418" s="51">
        <v>241.6</v>
      </c>
      <c r="L2418" s="22">
        <f t="shared" si="301"/>
        <v>2.050143069786456</v>
      </c>
      <c r="M2418" s="22">
        <f t="shared" si="308"/>
        <v>8.465144766322652E-3</v>
      </c>
      <c r="Q2418" s="55">
        <f t="shared" si="302"/>
        <v>5.0366281953180075E-2</v>
      </c>
      <c r="R2418" s="49">
        <f t="shared" si="303"/>
        <v>3.1736101022606089</v>
      </c>
      <c r="S2418" s="52">
        <f>IF(K2418=0,C2446,(1/$C$59)*LN(1+$C$59/$C$58/(RodR+ABS(Calculations!K2418-RodR))))</f>
        <v>1.5870343340948983E-2</v>
      </c>
      <c r="T2418" s="53">
        <f t="shared" si="304"/>
        <v>1.6039372346243346E-2</v>
      </c>
      <c r="U2418" s="49">
        <f t="shared" si="305"/>
        <v>100.66666666666667</v>
      </c>
      <c r="V2418" s="49">
        <f t="shared" si="306"/>
        <v>1.0101994803367265</v>
      </c>
      <c r="W2418" s="49">
        <f t="shared" si="307"/>
        <v>1.0101994803367265</v>
      </c>
    </row>
    <row r="2419" spans="11:23">
      <c r="K2419" s="51">
        <v>241.7</v>
      </c>
      <c r="L2419" s="22">
        <f t="shared" si="301"/>
        <v>2.0493003828118361</v>
      </c>
      <c r="M2419" s="22">
        <f t="shared" si="308"/>
        <v>8.4581727462680334E-3</v>
      </c>
      <c r="Q2419" s="55">
        <f t="shared" si="302"/>
        <v>5.0345579490806848E-2</v>
      </c>
      <c r="R2419" s="49">
        <f t="shared" si="303"/>
        <v>3.1736101022606089</v>
      </c>
      <c r="S2419" s="52">
        <f>IF(K2419=0,C2447,(1/$C$59)*LN(1+$C$59/$C$58/(RodR+ABS(Calculations!K2419-RodR))))</f>
        <v>1.5863820024692055E-2</v>
      </c>
      <c r="T2419" s="53">
        <f t="shared" si="304"/>
        <v>1.6032709423530998E-2</v>
      </c>
      <c r="U2419" s="49">
        <f t="shared" si="305"/>
        <v>100.70833333333333</v>
      </c>
      <c r="V2419" s="49">
        <f t="shared" si="306"/>
        <v>1.0101994803367265</v>
      </c>
      <c r="W2419" s="49">
        <f t="shared" si="307"/>
        <v>1.0101994803367265</v>
      </c>
    </row>
    <row r="2420" spans="11:23">
      <c r="K2420" s="51">
        <v>241.8</v>
      </c>
      <c r="L2420" s="22">
        <f t="shared" si="301"/>
        <v>2.0484583883153817</v>
      </c>
      <c r="M2420" s="22">
        <f t="shared" si="308"/>
        <v>8.451209336218124E-3</v>
      </c>
      <c r="Q2420" s="55">
        <f t="shared" si="302"/>
        <v>5.0324894040685617E-2</v>
      </c>
      <c r="R2420" s="49">
        <f t="shared" si="303"/>
        <v>3.1736101022606089</v>
      </c>
      <c r="S2420" s="52">
        <f>IF(K2420=0,C2448,(1/$C$59)*LN(1+$C$59/$C$58/(RodR+ABS(Calculations!K2420-RodR))))</f>
        <v>1.5857302068971377E-2</v>
      </c>
      <c r="T2420" s="53">
        <f t="shared" si="304"/>
        <v>1.6026052034245421E-2</v>
      </c>
      <c r="U2420" s="49">
        <f t="shared" si="305"/>
        <v>100.75000000000001</v>
      </c>
      <c r="V2420" s="49">
        <f t="shared" si="306"/>
        <v>1.0101994803367265</v>
      </c>
      <c r="W2420" s="49">
        <f t="shared" si="307"/>
        <v>1.0101994803367265</v>
      </c>
    </row>
    <row r="2421" spans="11:23">
      <c r="K2421" s="51">
        <v>241.9</v>
      </c>
      <c r="L2421" s="22">
        <f t="shared" si="301"/>
        <v>2.0476170854439468</v>
      </c>
      <c r="M2421" s="22">
        <f t="shared" si="308"/>
        <v>8.4442545219514109E-3</v>
      </c>
      <c r="Q2421" s="55">
        <f t="shared" si="302"/>
        <v>5.030422558185698E-2</v>
      </c>
      <c r="R2421" s="49">
        <f t="shared" si="303"/>
        <v>3.1736101022606089</v>
      </c>
      <c r="S2421" s="52">
        <f>IF(K2421=0,C2449,(1/$C$59)*LN(1+$C$59/$C$58/(RodR+ABS(Calculations!K2421-RodR))))</f>
        <v>1.5850789467182672E-2</v>
      </c>
      <c r="T2421" s="53">
        <f t="shared" si="304"/>
        <v>1.6019400171496251E-2</v>
      </c>
      <c r="U2421" s="49">
        <f t="shared" si="305"/>
        <v>100.79166666666667</v>
      </c>
      <c r="V2421" s="49">
        <f t="shared" si="306"/>
        <v>1.0101994803367265</v>
      </c>
      <c r="W2421" s="49">
        <f t="shared" si="307"/>
        <v>1.0101994803367265</v>
      </c>
    </row>
    <row r="2422" spans="11:23">
      <c r="K2422" s="51">
        <v>242</v>
      </c>
      <c r="L2422" s="22">
        <f t="shared" si="301"/>
        <v>2.0467764733456635</v>
      </c>
      <c r="M2422" s="22">
        <f t="shared" si="308"/>
        <v>8.437308289344525E-3</v>
      </c>
      <c r="Q2422" s="55">
        <f t="shared" si="302"/>
        <v>5.0283574093392909E-2</v>
      </c>
      <c r="R2422" s="49">
        <f t="shared" si="303"/>
        <v>3.1736101022606089</v>
      </c>
      <c r="S2422" s="52">
        <f>IF(K2422=0,C2450,(1/$C$59)*LN(1+$C$59/$C$58/(RodR+ABS(Calculations!K2422-RodR))))</f>
        <v>1.5844282212731545E-2</v>
      </c>
      <c r="T2422" s="53">
        <f t="shared" si="304"/>
        <v>1.6012753828404593E-2</v>
      </c>
      <c r="U2422" s="49">
        <f t="shared" si="305"/>
        <v>100.83333333333334</v>
      </c>
      <c r="V2422" s="49">
        <f t="shared" si="306"/>
        <v>1.0101994803367265</v>
      </c>
      <c r="W2422" s="49">
        <f t="shared" si="307"/>
        <v>1.0101994803367265</v>
      </c>
    </row>
    <row r="2423" spans="11:23">
      <c r="K2423" s="51">
        <v>242.1</v>
      </c>
      <c r="L2423" s="22">
        <f t="shared" si="301"/>
        <v>2.0459365511701426</v>
      </c>
      <c r="M2423" s="22">
        <f t="shared" si="308"/>
        <v>8.4303706243122889E-3</v>
      </c>
      <c r="Q2423" s="55">
        <f t="shared" si="302"/>
        <v>5.0262939554401725E-2</v>
      </c>
      <c r="R2423" s="49">
        <f t="shared" si="303"/>
        <v>3.1736101022606089</v>
      </c>
      <c r="S2423" s="52">
        <f>IF(K2423=0,C2451,(1/$C$59)*LN(1+$C$59/$C$58/(RodR+ABS(Calculations!K2423-RodR))))</f>
        <v>1.5837780299035063E-2</v>
      </c>
      <c r="T2423" s="53">
        <f t="shared" si="304"/>
        <v>1.6006112998103034E-2</v>
      </c>
      <c r="U2423" s="49">
        <f t="shared" si="305"/>
        <v>100.875</v>
      </c>
      <c r="V2423" s="49">
        <f t="shared" si="306"/>
        <v>1.0101994803367265</v>
      </c>
      <c r="W2423" s="49">
        <f t="shared" si="307"/>
        <v>1.0101994803367265</v>
      </c>
    </row>
    <row r="2424" spans="11:23">
      <c r="K2424" s="51">
        <v>242.2</v>
      </c>
      <c r="L2424" s="22">
        <f t="shared" si="301"/>
        <v>2.0450973180683061</v>
      </c>
      <c r="M2424" s="22">
        <f t="shared" si="308"/>
        <v>8.4234415127322215E-3</v>
      </c>
      <c r="Q2424" s="55">
        <f t="shared" si="302"/>
        <v>5.0242321944023949E-2</v>
      </c>
      <c r="R2424" s="49">
        <f t="shared" si="303"/>
        <v>3.1736101022606089</v>
      </c>
      <c r="S2424" s="52">
        <f>IF(K2424=0,C2452,(1/$C$59)*LN(1+$C$59/$C$58/(RodR+ABS(Calculations!K2424-RodR))))</f>
        <v>1.5831283719520431E-2</v>
      </c>
      <c r="T2424" s="53">
        <f t="shared" si="304"/>
        <v>1.599947767373585E-2</v>
      </c>
      <c r="U2424" s="49">
        <f t="shared" si="305"/>
        <v>100.91666666666667</v>
      </c>
      <c r="V2424" s="49">
        <f t="shared" si="306"/>
        <v>1.0101994803367265</v>
      </c>
      <c r="W2424" s="49">
        <f t="shared" si="307"/>
        <v>1.0101994803367265</v>
      </c>
    </row>
    <row r="2425" spans="11:23">
      <c r="K2425" s="51">
        <v>242.3</v>
      </c>
      <c r="L2425" s="22">
        <f t="shared" si="301"/>
        <v>2.0442587731925217</v>
      </c>
      <c r="M2425" s="22">
        <f t="shared" si="308"/>
        <v>8.4165209405830943E-3</v>
      </c>
      <c r="Q2425" s="55">
        <f t="shared" si="302"/>
        <v>5.0221721241435646E-2</v>
      </c>
      <c r="R2425" s="49">
        <f t="shared" si="303"/>
        <v>3.1736101022606089</v>
      </c>
      <c r="S2425" s="52">
        <f>IF(K2425=0,C2453,(1/$C$59)*LN(1+$C$59/$C$58/(RodR+ABS(Calculations!K2425-RodR))))</f>
        <v>1.5824792467626057E-2</v>
      </c>
      <c r="T2425" s="53">
        <f t="shared" si="304"/>
        <v>1.5992847848457684E-2</v>
      </c>
      <c r="U2425" s="49">
        <f t="shared" si="305"/>
        <v>100.95833333333334</v>
      </c>
      <c r="V2425" s="49">
        <f t="shared" si="306"/>
        <v>1.0101994803367265</v>
      </c>
      <c r="W2425" s="49">
        <f t="shared" si="307"/>
        <v>1.0101994803367265</v>
      </c>
    </row>
    <row r="2426" spans="11:23">
      <c r="K2426" s="51">
        <v>242.4</v>
      </c>
      <c r="L2426" s="22">
        <f t="shared" si="301"/>
        <v>2.0434209156965357</v>
      </c>
      <c r="M2426" s="22">
        <f t="shared" si="308"/>
        <v>8.4096088938450109E-3</v>
      </c>
      <c r="Q2426" s="55">
        <f t="shared" si="302"/>
        <v>5.0201137425846712E-2</v>
      </c>
      <c r="R2426" s="49">
        <f t="shared" si="303"/>
        <v>3.1736101022606089</v>
      </c>
      <c r="S2426" s="52">
        <f>IF(K2426=0,C2454,(1/$C$59)*LN(1+$C$59/$C$58/(RodR+ABS(Calculations!K2426-RodR))))</f>
        <v>1.5818306536801011E-2</v>
      </c>
      <c r="T2426" s="53">
        <f t="shared" si="304"/>
        <v>1.5986223515435986E-2</v>
      </c>
      <c r="U2426" s="49">
        <f t="shared" si="305"/>
        <v>101</v>
      </c>
      <c r="V2426" s="49">
        <f t="shared" si="306"/>
        <v>1.0101994803367265</v>
      </c>
      <c r="W2426" s="49">
        <f t="shared" si="307"/>
        <v>1.0101994803367265</v>
      </c>
    </row>
    <row r="2427" spans="11:23">
      <c r="K2427" s="51">
        <v>242.5</v>
      </c>
      <c r="L2427" s="22">
        <f t="shared" si="301"/>
        <v>2.0425837447355435</v>
      </c>
      <c r="M2427" s="22">
        <f t="shared" si="308"/>
        <v>8.4027053584265765E-3</v>
      </c>
      <c r="Q2427" s="55">
        <f t="shared" si="302"/>
        <v>5.0180570476502658E-2</v>
      </c>
      <c r="R2427" s="49">
        <f t="shared" si="303"/>
        <v>3.1736101022606089</v>
      </c>
      <c r="S2427" s="52">
        <f>IF(K2427=0,C2455,(1/$C$59)*LN(1+$C$59/$C$58/(RodR+ABS(Calculations!K2427-RodR))))</f>
        <v>1.581182592050558E-2</v>
      </c>
      <c r="T2427" s="53">
        <f t="shared" si="304"/>
        <v>1.5979604667848119E-2</v>
      </c>
      <c r="U2427" s="49">
        <f t="shared" si="305"/>
        <v>101.04166666666667</v>
      </c>
      <c r="V2427" s="49">
        <f t="shared" si="306"/>
        <v>1.0101994803367265</v>
      </c>
      <c r="W2427" s="49">
        <f t="shared" si="307"/>
        <v>1.0101994803367265</v>
      </c>
    </row>
    <row r="2428" spans="11:23">
      <c r="K2428" s="51">
        <v>242.6</v>
      </c>
      <c r="L2428" s="22">
        <f t="shared" si="301"/>
        <v>2.0417472594659789</v>
      </c>
      <c r="M2428" s="22">
        <f t="shared" si="308"/>
        <v>8.3958103204770929E-3</v>
      </c>
      <c r="Q2428" s="55">
        <f t="shared" si="302"/>
        <v>5.0160020372679436E-2</v>
      </c>
      <c r="R2428" s="49">
        <f t="shared" si="303"/>
        <v>3.1736101022606089</v>
      </c>
      <c r="S2428" s="52">
        <f>IF(K2428=0,C2456,(1/$C$59)*LN(1+$C$59/$C$58/(RodR+ABS(Calculations!K2428-RodR))))</f>
        <v>1.5805350612209647E-2</v>
      </c>
      <c r="T2428" s="53">
        <f t="shared" si="304"/>
        <v>1.5972991298883587E-2</v>
      </c>
      <c r="U2428" s="49">
        <f t="shared" si="305"/>
        <v>101.08333333333333</v>
      </c>
      <c r="V2428" s="49">
        <f t="shared" si="306"/>
        <v>1.0101994803367265</v>
      </c>
      <c r="W2428" s="49">
        <f t="shared" si="307"/>
        <v>1.0101994803367265</v>
      </c>
    </row>
    <row r="2429" spans="11:23">
      <c r="K2429" s="51">
        <v>242.7</v>
      </c>
      <c r="L2429" s="22">
        <f t="shared" si="301"/>
        <v>2.0409114590458275</v>
      </c>
      <c r="M2429" s="22">
        <f t="shared" si="308"/>
        <v>8.388923766008638E-3</v>
      </c>
      <c r="Q2429" s="55">
        <f t="shared" si="302"/>
        <v>5.0139487093691107E-2</v>
      </c>
      <c r="R2429" s="49">
        <f t="shared" si="303"/>
        <v>3.1736101022606089</v>
      </c>
      <c r="S2429" s="52">
        <f>IF(K2429=0,C2457,(1/$C$59)*LN(1+$C$59/$C$58/(RodR+ABS(Calculations!K2429-RodR))))</f>
        <v>1.5798880605395103E-2</v>
      </c>
      <c r="T2429" s="53">
        <f t="shared" si="304"/>
        <v>1.5966383401742928E-2</v>
      </c>
      <c r="U2429" s="49">
        <f t="shared" si="305"/>
        <v>101.125</v>
      </c>
      <c r="V2429" s="49">
        <f t="shared" si="306"/>
        <v>1.0101994803367265</v>
      </c>
      <c r="W2429" s="49">
        <f t="shared" si="307"/>
        <v>1.0101994803367265</v>
      </c>
    </row>
    <row r="2430" spans="11:23">
      <c r="K2430" s="51">
        <v>242.8</v>
      </c>
      <c r="L2430" s="22">
        <f t="shared" si="301"/>
        <v>2.0400763426342818</v>
      </c>
      <c r="M2430" s="22">
        <f t="shared" si="308"/>
        <v>8.3820456810999033E-3</v>
      </c>
      <c r="Q2430" s="55">
        <f t="shared" si="302"/>
        <v>5.0118970618881362E-2</v>
      </c>
      <c r="R2430" s="49">
        <f t="shared" si="303"/>
        <v>3.1736101022606089</v>
      </c>
      <c r="S2430" s="52">
        <f>IF(K2430=0,C2458,(1/$C$59)*LN(1+$C$59/$C$58/(RodR+ABS(Calculations!K2430-RodR))))</f>
        <v>1.5792415893553177E-2</v>
      </c>
      <c r="T2430" s="53">
        <f t="shared" si="304"/>
        <v>1.59597809696377E-2</v>
      </c>
      <c r="U2430" s="49">
        <f t="shared" si="305"/>
        <v>101.16666666666667</v>
      </c>
      <c r="V2430" s="49">
        <f t="shared" si="306"/>
        <v>1.0101994803367265</v>
      </c>
      <c r="W2430" s="49">
        <f t="shared" si="307"/>
        <v>1.0101994803367265</v>
      </c>
    </row>
    <row r="2431" spans="11:23">
      <c r="K2431" s="51">
        <v>242.9</v>
      </c>
      <c r="L2431" s="22">
        <f t="shared" si="301"/>
        <v>2.0392419093920857</v>
      </c>
      <c r="M2431" s="22">
        <f t="shared" si="308"/>
        <v>8.3751760518611107E-3</v>
      </c>
      <c r="Q2431" s="55">
        <f t="shared" si="302"/>
        <v>5.009847092763204E-2</v>
      </c>
      <c r="R2431" s="49">
        <f t="shared" si="303"/>
        <v>3.1736101022606089</v>
      </c>
      <c r="S2431" s="52">
        <f>IF(K2431=0,C2459,(1/$C$59)*LN(1+$C$59/$C$58/(RodR+ABS(Calculations!K2431-RodR))))</f>
        <v>1.5785956470187112E-2</v>
      </c>
      <c r="T2431" s="53">
        <f t="shared" si="304"/>
        <v>1.5953183995791376E-2</v>
      </c>
      <c r="U2431" s="49">
        <f t="shared" si="305"/>
        <v>101.20833333333334</v>
      </c>
      <c r="V2431" s="49">
        <f t="shared" si="306"/>
        <v>1.0101994803367265</v>
      </c>
      <c r="W2431" s="49">
        <f t="shared" si="307"/>
        <v>1.0101994803367265</v>
      </c>
    </row>
    <row r="2432" spans="11:23">
      <c r="K2432" s="51">
        <v>243</v>
      </c>
      <c r="L2432" s="22">
        <f t="shared" si="301"/>
        <v>2.0384081584811886</v>
      </c>
      <c r="M2432" s="22">
        <f t="shared" si="308"/>
        <v>8.3683148644748684E-3</v>
      </c>
      <c r="Q2432" s="55">
        <f t="shared" si="302"/>
        <v>5.0077987999354583E-2</v>
      </c>
      <c r="R2432" s="49">
        <f t="shared" si="303"/>
        <v>3.1736101022606089</v>
      </c>
      <c r="S2432" s="52">
        <f>IF(K2432=0,C2460,(1/$C$59)*LN(1+$C$59/$C$58/(RodR+ABS(Calculations!K2432-RodR))))</f>
        <v>1.5779502328809484E-2</v>
      </c>
      <c r="T2432" s="53">
        <f t="shared" si="304"/>
        <v>1.5946592473437802E-2</v>
      </c>
      <c r="U2432" s="49">
        <f t="shared" si="305"/>
        <v>101.25</v>
      </c>
      <c r="V2432" s="49">
        <f t="shared" si="306"/>
        <v>1.0101994803367265</v>
      </c>
      <c r="W2432" s="49">
        <f t="shared" si="307"/>
        <v>1.0101994803367265</v>
      </c>
    </row>
    <row r="2433" spans="11:23">
      <c r="K2433" s="51">
        <v>243.1</v>
      </c>
      <c r="L2433" s="22">
        <f t="shared" si="301"/>
        <v>2.0375750890650233</v>
      </c>
      <c r="M2433" s="22">
        <f t="shared" si="308"/>
        <v>8.3614621051193438E-3</v>
      </c>
      <c r="Q2433" s="55">
        <f t="shared" si="302"/>
        <v>5.0057521813496868E-2</v>
      </c>
      <c r="R2433" s="49">
        <f t="shared" si="303"/>
        <v>3.1736101022606089</v>
      </c>
      <c r="S2433" s="52">
        <f>IF(K2433=0,C2461,(1/$C$59)*LN(1+$C$59/$C$58/(RodR+ABS(Calculations!K2433-RodR))))</f>
        <v>1.5773053462944348E-2</v>
      </c>
      <c r="T2433" s="53">
        <f t="shared" si="304"/>
        <v>1.5940006395822496E-2</v>
      </c>
      <c r="U2433" s="49">
        <f t="shared" si="305"/>
        <v>101.29166666666667</v>
      </c>
      <c r="V2433" s="49">
        <f t="shared" si="306"/>
        <v>1.0101994803367265</v>
      </c>
      <c r="W2433" s="49">
        <f t="shared" si="307"/>
        <v>1.0101994803367265</v>
      </c>
    </row>
    <row r="2434" spans="11:23">
      <c r="K2434" s="51">
        <v>243.2</v>
      </c>
      <c r="L2434" s="22">
        <f t="shared" ref="L2434:L2497" si="309">IF(K2434&lt;RodR,EPRValue,Q2434*$C$43)</f>
        <v>2.0367427003083658</v>
      </c>
      <c r="M2434" s="22">
        <f t="shared" si="308"/>
        <v>8.354617759940286E-3</v>
      </c>
      <c r="Q2434" s="55">
        <f t="shared" si="302"/>
        <v>5.0037072349539781E-2</v>
      </c>
      <c r="R2434" s="49">
        <f t="shared" si="303"/>
        <v>3.1736101022606089</v>
      </c>
      <c r="S2434" s="52">
        <f>IF(K2434=0,C2462,(1/$C$59)*LN(1+$C$59/$C$58/(RodR+ABS(Calculations!K2434-RodR))))</f>
        <v>1.5766609866126165E-2</v>
      </c>
      <c r="T2434" s="53">
        <f t="shared" si="304"/>
        <v>1.5933425756202015E-2</v>
      </c>
      <c r="U2434" s="49">
        <f t="shared" si="305"/>
        <v>101.33333333333333</v>
      </c>
      <c r="V2434" s="49">
        <f t="shared" si="306"/>
        <v>1.0101994803367265</v>
      </c>
      <c r="W2434" s="49">
        <f t="shared" si="307"/>
        <v>1.0101994803367265</v>
      </c>
    </row>
    <row r="2435" spans="11:23">
      <c r="K2435" s="51">
        <v>243.3</v>
      </c>
      <c r="L2435" s="22">
        <f t="shared" si="309"/>
        <v>2.0359109913773383</v>
      </c>
      <c r="M2435" s="22">
        <f t="shared" si="308"/>
        <v>8.3477818151833638E-3</v>
      </c>
      <c r="Q2435" s="55">
        <f t="shared" si="302"/>
        <v>5.0016639586997279E-2</v>
      </c>
      <c r="R2435" s="49">
        <f t="shared" si="303"/>
        <v>3.1736101022606089</v>
      </c>
      <c r="S2435" s="52">
        <f>IF(K2435=0,C2463,(1/$C$59)*LN(1+$C$59/$C$58/(RodR+ABS(Calculations!K2435-RodR))))</f>
        <v>1.5760171531899805E-2</v>
      </c>
      <c r="T2435" s="53">
        <f t="shared" si="304"/>
        <v>1.5926850547843947E-2</v>
      </c>
      <c r="U2435" s="49">
        <f t="shared" si="305"/>
        <v>101.37500000000001</v>
      </c>
      <c r="V2435" s="49">
        <f t="shared" si="306"/>
        <v>1.0101994803367265</v>
      </c>
      <c r="W2435" s="49">
        <f t="shared" si="307"/>
        <v>1.0101994803367265</v>
      </c>
    </row>
    <row r="2436" spans="11:23">
      <c r="K2436" s="51">
        <v>243.4</v>
      </c>
      <c r="L2436" s="22">
        <f t="shared" si="309"/>
        <v>2.0350799614394415</v>
      </c>
      <c r="M2436" s="22">
        <f t="shared" si="308"/>
        <v>8.3409542570942463E-3</v>
      </c>
      <c r="Q2436" s="55">
        <f t="shared" ref="Q2436:Q2499" si="310">R2436*IF($C$56&lt;$C$55,S2436,T2436)</f>
        <v>4.999622350541718E-2</v>
      </c>
      <c r="R2436" s="49">
        <f t="shared" ref="R2436:R2499" si="311">$C$70/$C$61*W2436</f>
        <v>3.1736101022606089</v>
      </c>
      <c r="S2436" s="52">
        <f>IF(K2436=0,C2464,(1/$C$59)*LN(1+$C$59/$C$58/(RodR+ABS(Calculations!K2436-RodR))))</f>
        <v>1.5753738453820821E-2</v>
      </c>
      <c r="T2436" s="53">
        <f t="shared" ref="T2436:T2499" si="312">IF((ABS(K2436))&lt;$C$55-$C$56,($C$53/2/PI()/$C$56*LN(($C$55-$C$56)*(ABS(K2436)+$C$56)/(ABS(K2436))/$C$55)+$C$60*LN($C$55*$C$54/($C$55-$C$56)/$C$53)),$C$60*LN((((ABS(K2436))+$C$56-$C$55)*$C$53+$C$55*$C$54)/($C$53*(ABS(K2436)))))</f>
        <v>1.5920280764027111E-2</v>
      </c>
      <c r="U2436" s="49">
        <f t="shared" ref="U2436:U2499" si="313">K2436/$C$56</f>
        <v>101.41666666666667</v>
      </c>
      <c r="V2436" s="49">
        <f t="shared" ref="V2436:V2499" si="314">IF(K2436="","",1/(1.0212-0.0178*LOG10($C$53+0.01)))</f>
        <v>1.0101994803367265</v>
      </c>
      <c r="W2436" s="49">
        <f t="shared" ref="W2436:W2499" si="315">MAX(1/(-(0.21682*LOG10(3.7*U2436)-0.293)*(EXP(-3.7*U2436)-1)+1),1)*MAX(1/(-(0.1921*LOG10(U2436+0.2)+0.072)*(EXP(-150*U2436)-1)+1),1)*V2436</f>
        <v>1.0101994803367265</v>
      </c>
    </row>
    <row r="2437" spans="11:23">
      <c r="K2437" s="51">
        <v>243.5</v>
      </c>
      <c r="L2437" s="22">
        <f t="shared" si="309"/>
        <v>2.0342496096634877</v>
      </c>
      <c r="M2437" s="22">
        <f t="shared" si="308"/>
        <v>8.334135072055826E-3</v>
      </c>
      <c r="Q2437" s="55">
        <f t="shared" si="310"/>
        <v>4.9975824084379519E-2</v>
      </c>
      <c r="R2437" s="49">
        <f t="shared" si="311"/>
        <v>3.1736101022606089</v>
      </c>
      <c r="S2437" s="52">
        <f>IF(K2437=0,C2465,(1/$C$59)*LN(1+$C$59/$C$58/(RodR+ABS(Calculations!K2437-RodR))))</f>
        <v>1.5747310625454907E-2</v>
      </c>
      <c r="T2437" s="53">
        <f t="shared" si="312"/>
        <v>1.5913716398041591E-2</v>
      </c>
      <c r="U2437" s="49">
        <f t="shared" si="313"/>
        <v>101.45833333333334</v>
      </c>
      <c r="V2437" s="49">
        <f t="shared" si="314"/>
        <v>1.0101994803367265</v>
      </c>
      <c r="W2437" s="49">
        <f t="shared" si="315"/>
        <v>1.0101994803367265</v>
      </c>
    </row>
    <row r="2438" spans="11:23">
      <c r="K2438" s="51">
        <v>243.6</v>
      </c>
      <c r="L2438" s="22">
        <f t="shared" si="309"/>
        <v>2.033419935219702</v>
      </c>
      <c r="M2438" s="22">
        <f t="shared" si="308"/>
        <v>8.3273242462769126E-3</v>
      </c>
      <c r="Q2438" s="55">
        <f t="shared" si="310"/>
        <v>4.9955441303499049E-2</v>
      </c>
      <c r="R2438" s="49">
        <f t="shared" si="311"/>
        <v>3.1736101022606089</v>
      </c>
      <c r="S2438" s="52">
        <f>IF(K2438=0,C2466,(1/$C$59)*LN(1+$C$59/$C$58/(RodR+ABS(Calculations!K2438-RodR))))</f>
        <v>1.5740888040378702E-2</v>
      </c>
      <c r="T2438" s="53">
        <f t="shared" si="312"/>
        <v>1.5907157443187589E-2</v>
      </c>
      <c r="U2438" s="49">
        <f t="shared" si="313"/>
        <v>101.5</v>
      </c>
      <c r="V2438" s="49">
        <f t="shared" si="314"/>
        <v>1.0101994803367265</v>
      </c>
      <c r="W2438" s="49">
        <f t="shared" si="315"/>
        <v>1.0101994803367265</v>
      </c>
    </row>
    <row r="2439" spans="11:23">
      <c r="K2439" s="51">
        <v>243.7</v>
      </c>
      <c r="L2439" s="22">
        <f t="shared" si="309"/>
        <v>2.0325909372796533</v>
      </c>
      <c r="M2439" s="22">
        <f t="shared" si="308"/>
        <v>8.3205217661741493E-3</v>
      </c>
      <c r="Q2439" s="55">
        <f t="shared" si="310"/>
        <v>4.9935075142423548E-2</v>
      </c>
      <c r="R2439" s="49">
        <f t="shared" si="311"/>
        <v>3.1736101022606089</v>
      </c>
      <c r="S2439" s="52">
        <f>IF(K2439=0,C2467,(1/$C$59)*LN(1+$C$59/$C$58/(RodR+ABS(Calculations!K2439-RodR))))</f>
        <v>1.5734470692179252E-2</v>
      </c>
      <c r="T2439" s="53">
        <f t="shared" si="312"/>
        <v>1.5900603892778122E-2</v>
      </c>
      <c r="U2439" s="49">
        <f t="shared" si="313"/>
        <v>101.54166666666667</v>
      </c>
      <c r="V2439" s="49">
        <f t="shared" si="314"/>
        <v>1.0101994803367265</v>
      </c>
      <c r="W2439" s="49">
        <f t="shared" si="315"/>
        <v>1.0101994803367265</v>
      </c>
    </row>
    <row r="2440" spans="11:23">
      <c r="K2440" s="51">
        <v>243.8</v>
      </c>
      <c r="L2440" s="22">
        <f t="shared" si="309"/>
        <v>2.031762615016258</v>
      </c>
      <c r="M2440" s="22">
        <f t="shared" si="308"/>
        <v>8.3137276180238473E-3</v>
      </c>
      <c r="Q2440" s="55">
        <f t="shared" si="310"/>
        <v>4.9914725580833874E-2</v>
      </c>
      <c r="R2440" s="49">
        <f t="shared" si="311"/>
        <v>3.1736101022606089</v>
      </c>
      <c r="S2440" s="52">
        <f>IF(K2440=0,C2468,(1/$C$59)*LN(1+$C$59/$C$58/(RodR+ABS(Calculations!K2440-RodR))))</f>
        <v>1.5728058574454022E-2</v>
      </c>
      <c r="T2440" s="53">
        <f t="shared" si="312"/>
        <v>1.5894055740135447E-2</v>
      </c>
      <c r="U2440" s="49">
        <f t="shared" si="313"/>
        <v>101.58333333333334</v>
      </c>
      <c r="V2440" s="49">
        <f t="shared" si="314"/>
        <v>1.0101994803367265</v>
      </c>
      <c r="W2440" s="49">
        <f t="shared" si="315"/>
        <v>1.0101994803367265</v>
      </c>
    </row>
    <row r="2441" spans="11:23">
      <c r="K2441" s="51">
        <v>243.9</v>
      </c>
      <c r="L2441" s="22">
        <f t="shared" si="309"/>
        <v>2.0309349676037431</v>
      </c>
      <c r="M2441" s="22">
        <f t="shared" si="308"/>
        <v>8.30694178834257E-3</v>
      </c>
      <c r="Q2441" s="55">
        <f t="shared" si="310"/>
        <v>4.9894392598443096E-2</v>
      </c>
      <c r="R2441" s="49">
        <f t="shared" si="311"/>
        <v>3.1736101022606089</v>
      </c>
      <c r="S2441" s="52">
        <f>IF(K2441=0,C2469,(1/$C$59)*LN(1+$C$59/$C$58/(RodR+ABS(Calculations!K2441-RodR))))</f>
        <v>1.572165168081063E-2</v>
      </c>
      <c r="T2441" s="53">
        <f t="shared" si="312"/>
        <v>1.5887512978593955E-2</v>
      </c>
      <c r="U2441" s="49">
        <f t="shared" si="313"/>
        <v>101.625</v>
      </c>
      <c r="V2441" s="49">
        <f t="shared" si="314"/>
        <v>1.0101994803367265</v>
      </c>
      <c r="W2441" s="49">
        <f t="shared" si="315"/>
        <v>1.0101994803367265</v>
      </c>
    </row>
    <row r="2442" spans="11:23">
      <c r="K2442" s="51">
        <v>244</v>
      </c>
      <c r="L2442" s="22">
        <f t="shared" si="309"/>
        <v>2.0301079942177478</v>
      </c>
      <c r="M2442" s="22">
        <f t="shared" si="308"/>
        <v>8.3001642634408235E-3</v>
      </c>
      <c r="Q2442" s="55">
        <f t="shared" si="310"/>
        <v>4.9874076174998977E-2</v>
      </c>
      <c r="R2442" s="49">
        <f t="shared" si="311"/>
        <v>3.1736101022606089</v>
      </c>
      <c r="S2442" s="52">
        <f>IF(K2442=0,C2470,(1/$C$59)*LN(1+$C$59/$C$58/(RodR+ABS(Calculations!K2442-RodR))))</f>
        <v>1.5715250004867624E-2</v>
      </c>
      <c r="T2442" s="53">
        <f t="shared" si="312"/>
        <v>1.5880975601498402E-2</v>
      </c>
      <c r="U2442" s="49">
        <f t="shared" si="313"/>
        <v>101.66666666666667</v>
      </c>
      <c r="V2442" s="49">
        <f t="shared" si="314"/>
        <v>1.0101994803367265</v>
      </c>
      <c r="W2442" s="49">
        <f t="shared" si="315"/>
        <v>1.0101994803367265</v>
      </c>
    </row>
    <row r="2443" spans="11:23">
      <c r="K2443" s="51">
        <v>244.1</v>
      </c>
      <c r="L2443" s="22">
        <f t="shared" si="309"/>
        <v>2.0292816940351903</v>
      </c>
      <c r="M2443" s="22">
        <f t="shared" si="308"/>
        <v>8.2933950298329506E-3</v>
      </c>
      <c r="Q2443" s="55">
        <f t="shared" si="310"/>
        <v>4.9853776290280684E-2</v>
      </c>
      <c r="R2443" s="49">
        <f t="shared" si="311"/>
        <v>3.1736101022606089</v>
      </c>
      <c r="S2443" s="52">
        <f>IF(K2443=0,C2471,(1/$C$59)*LN(1+$C$59/$C$58/(RodR+ABS(Calculations!K2443-RodR))))</f>
        <v>1.5708853540253451E-2</v>
      </c>
      <c r="T2443" s="53">
        <f t="shared" si="312"/>
        <v>1.5874443602204774E-2</v>
      </c>
      <c r="U2443" s="49">
        <f t="shared" si="313"/>
        <v>101.70833333333333</v>
      </c>
      <c r="V2443" s="49">
        <f t="shared" si="314"/>
        <v>1.0101994803367265</v>
      </c>
      <c r="W2443" s="49">
        <f t="shared" si="315"/>
        <v>1.0101994803367265</v>
      </c>
    </row>
    <row r="2444" spans="11:23">
      <c r="K2444" s="51">
        <v>244.2</v>
      </c>
      <c r="L2444" s="22">
        <f t="shared" si="309"/>
        <v>2.0284560662343663</v>
      </c>
      <c r="M2444" s="22">
        <f t="shared" si="308"/>
        <v>8.2866340739995437E-3</v>
      </c>
      <c r="Q2444" s="55">
        <f t="shared" si="310"/>
        <v>4.9833492924101261E-2</v>
      </c>
      <c r="R2444" s="49">
        <f t="shared" si="311"/>
        <v>3.1736101022606089</v>
      </c>
      <c r="S2444" s="52">
        <f>IF(K2444=0,C2472,(1/$C$59)*LN(1+$C$59/$C$58/(RodR+ABS(Calculations!K2444-RodR))))</f>
        <v>1.5702462280607229E-2</v>
      </c>
      <c r="T2444" s="53">
        <f t="shared" si="312"/>
        <v>1.5867916974079643E-2</v>
      </c>
      <c r="U2444" s="49">
        <f t="shared" si="313"/>
        <v>101.75</v>
      </c>
      <c r="V2444" s="49">
        <f t="shared" si="314"/>
        <v>1.0101994803367265</v>
      </c>
      <c r="W2444" s="49">
        <f t="shared" si="315"/>
        <v>1.0101994803367265</v>
      </c>
    </row>
    <row r="2445" spans="11:23">
      <c r="K2445" s="51">
        <v>244.3</v>
      </c>
      <c r="L2445" s="22">
        <f t="shared" si="309"/>
        <v>2.0276311099948847</v>
      </c>
      <c r="M2445" s="22">
        <f t="shared" ref="M2445:M2508" si="316">L2435-L2445</f>
        <v>8.2798813824536133E-3</v>
      </c>
      <c r="Q2445" s="55">
        <f t="shared" si="310"/>
        <v>4.981322605630599E-2</v>
      </c>
      <c r="R2445" s="49">
        <f t="shared" si="311"/>
        <v>3.1736101022606089</v>
      </c>
      <c r="S2445" s="52">
        <f>IF(K2445=0,C2473,(1/$C$59)*LN(1+$C$59/$C$58/(RodR+ABS(Calculations!K2445-RodR))))</f>
        <v>1.5696076219578234E-2</v>
      </c>
      <c r="T2445" s="53">
        <f t="shared" si="312"/>
        <v>1.5861395710501054E-2</v>
      </c>
      <c r="U2445" s="49">
        <f t="shared" si="313"/>
        <v>101.79166666666667</v>
      </c>
      <c r="V2445" s="49">
        <f t="shared" si="314"/>
        <v>1.0101994803367265</v>
      </c>
      <c r="W2445" s="49">
        <f t="shared" si="315"/>
        <v>1.0101994803367265</v>
      </c>
    </row>
    <row r="2446" spans="11:23">
      <c r="K2446" s="51">
        <v>244.4</v>
      </c>
      <c r="L2446" s="22">
        <f t="shared" si="309"/>
        <v>2.0268068244976991</v>
      </c>
      <c r="M2446" s="22">
        <f t="shared" si="316"/>
        <v>8.273136941742365E-3</v>
      </c>
      <c r="Q2446" s="55">
        <f t="shared" si="310"/>
        <v>4.9792975666773175E-2</v>
      </c>
      <c r="R2446" s="49">
        <f t="shared" si="311"/>
        <v>3.1736101022606089</v>
      </c>
      <c r="S2446" s="52">
        <f>IF(K2446=0,C2474,(1/$C$59)*LN(1+$C$59/$C$58/(RodR+ABS(Calculations!K2446-RodR))))</f>
        <v>1.5689695350826149E-2</v>
      </c>
      <c r="T2446" s="53">
        <f t="shared" si="312"/>
        <v>1.5854879804857613E-2</v>
      </c>
      <c r="U2446" s="49">
        <f t="shared" si="313"/>
        <v>101.83333333333334</v>
      </c>
      <c r="V2446" s="49">
        <f t="shared" si="314"/>
        <v>1.0101994803367265</v>
      </c>
      <c r="W2446" s="49">
        <f t="shared" si="315"/>
        <v>1.0101994803367265</v>
      </c>
    </row>
    <row r="2447" spans="11:23">
      <c r="K2447" s="51">
        <v>244.5</v>
      </c>
      <c r="L2447" s="22">
        <f t="shared" si="309"/>
        <v>2.0259832089251426</v>
      </c>
      <c r="M2447" s="22">
        <f t="shared" si="316"/>
        <v>8.2664007383450588E-3</v>
      </c>
      <c r="Q2447" s="55">
        <f t="shared" si="310"/>
        <v>4.9772741735415051E-2</v>
      </c>
      <c r="R2447" s="49">
        <f t="shared" si="311"/>
        <v>3.1736101022606089</v>
      </c>
      <c r="S2447" s="52">
        <f>IF(K2447=0,C2475,(1/$C$59)*LN(1+$C$59/$C$58/(RodR+ABS(Calculations!K2447-RodR))))</f>
        <v>1.5683319668021348E-2</v>
      </c>
      <c r="T2447" s="53">
        <f t="shared" si="312"/>
        <v>1.5848369250548514E-2</v>
      </c>
      <c r="U2447" s="49">
        <f t="shared" si="313"/>
        <v>101.875</v>
      </c>
      <c r="V2447" s="49">
        <f t="shared" si="314"/>
        <v>1.0101994803367265</v>
      </c>
      <c r="W2447" s="49">
        <f t="shared" si="315"/>
        <v>1.0101994803367265</v>
      </c>
    </row>
    <row r="2448" spans="11:23">
      <c r="K2448" s="51">
        <v>244.6</v>
      </c>
      <c r="L2448" s="22">
        <f t="shared" si="309"/>
        <v>2.0251602624607585</v>
      </c>
      <c r="M2448" s="22">
        <f t="shared" si="316"/>
        <v>8.2596727589434593E-3</v>
      </c>
      <c r="Q2448" s="55">
        <f t="shared" si="310"/>
        <v>4.9752524242173531E-2</v>
      </c>
      <c r="R2448" s="49">
        <f t="shared" si="311"/>
        <v>3.1736101022606089</v>
      </c>
      <c r="S2448" s="52">
        <f>IF(K2448=0,C2476,(1/$C$59)*LN(1+$C$59/$C$58/(RodR+ABS(Calculations!K2448-RodR))))</f>
        <v>1.5676949164843558E-2</v>
      </c>
      <c r="T2448" s="53">
        <f t="shared" si="312"/>
        <v>1.5841864040984418E-2</v>
      </c>
      <c r="U2448" s="49">
        <f t="shared" si="313"/>
        <v>101.91666666666667</v>
      </c>
      <c r="V2448" s="49">
        <f t="shared" si="314"/>
        <v>1.0101994803367265</v>
      </c>
      <c r="W2448" s="49">
        <f t="shared" si="315"/>
        <v>1.0101994803367265</v>
      </c>
    </row>
    <row r="2449" spans="11:23">
      <c r="K2449" s="51">
        <v>244.7</v>
      </c>
      <c r="L2449" s="22">
        <f t="shared" si="309"/>
        <v>2.0243379842895375</v>
      </c>
      <c r="M2449" s="22">
        <f t="shared" si="316"/>
        <v>8.2529529901158583E-3</v>
      </c>
      <c r="Q2449" s="55">
        <f t="shared" si="310"/>
        <v>4.9732323167026138E-2</v>
      </c>
      <c r="R2449" s="49">
        <f t="shared" si="311"/>
        <v>3.1736101022606089</v>
      </c>
      <c r="S2449" s="52">
        <f>IF(K2449=0,C2477,(1/$C$59)*LN(1+$C$59/$C$58/(RodR+ABS(Calculations!K2449-RodR))))</f>
        <v>1.5670583834983723E-2</v>
      </c>
      <c r="T2449" s="53">
        <f t="shared" si="312"/>
        <v>1.5835364169586332E-2</v>
      </c>
      <c r="U2449" s="49">
        <f t="shared" si="313"/>
        <v>101.95833333333333</v>
      </c>
      <c r="V2449" s="49">
        <f t="shared" si="314"/>
        <v>1.0101994803367265</v>
      </c>
      <c r="W2449" s="49">
        <f t="shared" si="315"/>
        <v>1.0101994803367265</v>
      </c>
    </row>
    <row r="2450" spans="11:23">
      <c r="K2450" s="51">
        <v>244.8</v>
      </c>
      <c r="L2450" s="22">
        <f t="shared" si="309"/>
        <v>2.0235163735977126</v>
      </c>
      <c r="M2450" s="22">
        <f t="shared" si="316"/>
        <v>8.2462414185453525E-3</v>
      </c>
      <c r="Q2450" s="55">
        <f t="shared" si="310"/>
        <v>4.9712138489980892E-2</v>
      </c>
      <c r="R2450" s="49">
        <f t="shared" si="311"/>
        <v>3.1736101022606089</v>
      </c>
      <c r="S2450" s="52">
        <f>IF(K2450=0,C2478,(1/$C$59)*LN(1+$C$59/$C$58/(RodR+ABS(Calculations!K2450-RodR))))</f>
        <v>1.5664223672142399E-2</v>
      </c>
      <c r="T2450" s="53">
        <f t="shared" si="312"/>
        <v>1.582886962978584E-2</v>
      </c>
      <c r="U2450" s="49">
        <f t="shared" si="313"/>
        <v>102.00000000000001</v>
      </c>
      <c r="V2450" s="49">
        <f t="shared" si="314"/>
        <v>1.0101994803367265</v>
      </c>
      <c r="W2450" s="49">
        <f t="shared" si="315"/>
        <v>1.0101994803367265</v>
      </c>
    </row>
    <row r="2451" spans="11:23">
      <c r="K2451" s="51">
        <v>244.9</v>
      </c>
      <c r="L2451" s="22">
        <f t="shared" si="309"/>
        <v>2.0226954295728996</v>
      </c>
      <c r="M2451" s="22">
        <f t="shared" si="316"/>
        <v>8.2395380308435406E-3</v>
      </c>
      <c r="Q2451" s="55">
        <f t="shared" si="310"/>
        <v>4.9691970191079765E-2</v>
      </c>
      <c r="R2451" s="49">
        <f t="shared" si="311"/>
        <v>3.1736101022606089</v>
      </c>
      <c r="S2451" s="52">
        <f>IF(K2451=0,C2479,(1/$C$59)*LN(1+$C$59/$C$58/(RodR+ABS(Calculations!K2451-RodR))))</f>
        <v>1.5657868670030842E-2</v>
      </c>
      <c r="T2451" s="53">
        <f t="shared" si="312"/>
        <v>1.5822380415026219E-2</v>
      </c>
      <c r="U2451" s="49">
        <f t="shared" si="313"/>
        <v>102.04166666666667</v>
      </c>
      <c r="V2451" s="49">
        <f t="shared" si="314"/>
        <v>1.0101994803367265</v>
      </c>
      <c r="W2451" s="49">
        <f t="shared" si="315"/>
        <v>1.0101994803367265</v>
      </c>
    </row>
    <row r="2452" spans="11:23">
      <c r="K2452" s="51">
        <v>245</v>
      </c>
      <c r="L2452" s="22">
        <f t="shared" si="309"/>
        <v>2.0218751514039544</v>
      </c>
      <c r="M2452" s="22">
        <f t="shared" si="316"/>
        <v>8.2328428137934395E-3</v>
      </c>
      <c r="Q2452" s="55">
        <f t="shared" si="310"/>
        <v>4.9671818250395239E-2</v>
      </c>
      <c r="R2452" s="49">
        <f t="shared" si="311"/>
        <v>3.1736101022606089</v>
      </c>
      <c r="S2452" s="52">
        <f>IF(K2452=0,C2480,(1/$C$59)*LN(1+$C$59/$C$58/(RodR+ABS(Calculations!K2452-RodR))))</f>
        <v>1.5651518822369918E-2</v>
      </c>
      <c r="T2452" s="53">
        <f t="shared" si="312"/>
        <v>1.5815896518760645E-2</v>
      </c>
      <c r="U2452" s="49">
        <f t="shared" si="313"/>
        <v>102.08333333333334</v>
      </c>
      <c r="V2452" s="49">
        <f t="shared" si="314"/>
        <v>1.0101994803367265</v>
      </c>
      <c r="W2452" s="49">
        <f t="shared" si="315"/>
        <v>1.0101994803367265</v>
      </c>
    </row>
    <row r="2453" spans="11:23">
      <c r="K2453" s="51">
        <v>245.1</v>
      </c>
      <c r="L2453" s="22">
        <f t="shared" si="309"/>
        <v>2.0210555382811495</v>
      </c>
      <c r="M2453" s="22">
        <f t="shared" si="316"/>
        <v>8.2261557540408425E-3</v>
      </c>
      <c r="Q2453" s="55">
        <f t="shared" si="310"/>
        <v>4.9651682648034559E-2</v>
      </c>
      <c r="R2453" s="49">
        <f t="shared" si="311"/>
        <v>3.1736101022606089</v>
      </c>
      <c r="S2453" s="52">
        <f>IF(K2453=0,C2481,(1/$C$59)*LN(1+$C$59/$C$58/(RodR+ABS(Calculations!K2453-RodR))))</f>
        <v>1.5645174122891448E-2</v>
      </c>
      <c r="T2453" s="53">
        <f t="shared" si="312"/>
        <v>1.5809417934453097E-2</v>
      </c>
      <c r="U2453" s="49">
        <f t="shared" si="313"/>
        <v>102.125</v>
      </c>
      <c r="V2453" s="49">
        <f t="shared" si="314"/>
        <v>1.0101994803367265</v>
      </c>
      <c r="W2453" s="49">
        <f t="shared" si="315"/>
        <v>1.0101994803367265</v>
      </c>
    </row>
    <row r="2454" spans="11:23">
      <c r="K2454" s="51">
        <v>245.2</v>
      </c>
      <c r="L2454" s="22">
        <f t="shared" si="309"/>
        <v>2.0202365893960006</v>
      </c>
      <c r="M2454" s="22">
        <f t="shared" si="316"/>
        <v>8.219476838365658E-3</v>
      </c>
      <c r="Q2454" s="55">
        <f t="shared" si="310"/>
        <v>4.9631563364135538E-2</v>
      </c>
      <c r="R2454" s="49">
        <f t="shared" si="311"/>
        <v>3.1736101022606089</v>
      </c>
      <c r="S2454" s="52">
        <f>IF(K2454=0,C2482,(1/$C$59)*LN(1+$C$59/$C$58/(RodR+ABS(Calculations!K2454-RodR))))</f>
        <v>1.5638834565336886E-2</v>
      </c>
      <c r="T2454" s="53">
        <f t="shared" si="312"/>
        <v>1.5802944655578577E-2</v>
      </c>
      <c r="U2454" s="49">
        <f t="shared" si="313"/>
        <v>102.16666666666667</v>
      </c>
      <c r="V2454" s="49">
        <f t="shared" si="314"/>
        <v>1.0101994803367265</v>
      </c>
      <c r="W2454" s="49">
        <f t="shared" si="315"/>
        <v>1.0101994803367265</v>
      </c>
    </row>
    <row r="2455" spans="11:23">
      <c r="K2455" s="51">
        <v>245.3</v>
      </c>
      <c r="L2455" s="22">
        <f t="shared" si="309"/>
        <v>2.019418303941301</v>
      </c>
      <c r="M2455" s="22">
        <f t="shared" si="316"/>
        <v>8.2128060535837655E-3</v>
      </c>
      <c r="Q2455" s="55">
        <f t="shared" si="310"/>
        <v>4.961146037886735E-2</v>
      </c>
      <c r="R2455" s="49">
        <f t="shared" si="311"/>
        <v>3.1736101022606089</v>
      </c>
      <c r="S2455" s="52">
        <f>IF(K2455=0,C2483,(1/$C$59)*LN(1+$C$59/$C$58/(RodR+ABS(Calculations!K2455-RodR))))</f>
        <v>1.5632500143457566E-2</v>
      </c>
      <c r="T2455" s="53">
        <f t="shared" si="312"/>
        <v>1.5796476675622867E-2</v>
      </c>
      <c r="U2455" s="49">
        <f t="shared" si="313"/>
        <v>102.20833333333334</v>
      </c>
      <c r="V2455" s="49">
        <f t="shared" si="314"/>
        <v>1.0101994803367265</v>
      </c>
      <c r="W2455" s="49">
        <f t="shared" si="315"/>
        <v>1.0101994803367265</v>
      </c>
    </row>
    <row r="2456" spans="11:23">
      <c r="K2456" s="51">
        <v>245.4</v>
      </c>
      <c r="L2456" s="22">
        <f t="shared" si="309"/>
        <v>2.0186006811112915</v>
      </c>
      <c r="M2456" s="22">
        <f t="shared" si="316"/>
        <v>8.2061433864075717E-3</v>
      </c>
      <c r="Q2456" s="55">
        <f t="shared" si="310"/>
        <v>4.9591373672434762E-2</v>
      </c>
      <c r="R2456" s="49">
        <f t="shared" si="311"/>
        <v>3.1736101022606089</v>
      </c>
      <c r="S2456" s="52">
        <f>IF(K2456=0,C2484,(1/$C$59)*LN(1+$C$59/$C$58/(RodR+ABS(Calculations!K2456-RodR))))</f>
        <v>1.5626170851016041E-2</v>
      </c>
      <c r="T2456" s="53">
        <f t="shared" si="312"/>
        <v>1.5790013988081896E-2</v>
      </c>
      <c r="U2456" s="49">
        <f t="shared" si="313"/>
        <v>102.25</v>
      </c>
      <c r="V2456" s="49">
        <f t="shared" si="314"/>
        <v>1.0101994803367265</v>
      </c>
      <c r="W2456" s="49">
        <f t="shared" si="315"/>
        <v>1.0101994803367265</v>
      </c>
    </row>
    <row r="2457" spans="11:23">
      <c r="K2457" s="51">
        <v>245.5</v>
      </c>
      <c r="L2457" s="22">
        <f t="shared" si="309"/>
        <v>2.0177837201013222</v>
      </c>
      <c r="M2457" s="22">
        <f t="shared" si="316"/>
        <v>8.1994888238203778E-3</v>
      </c>
      <c r="Q2457" s="55">
        <f t="shared" si="310"/>
        <v>4.9571303225069759E-2</v>
      </c>
      <c r="R2457" s="49">
        <f t="shared" si="311"/>
        <v>3.1736101022606089</v>
      </c>
      <c r="S2457" s="52">
        <f>IF(K2457=0,C2485,(1/$C$59)*LN(1+$C$59/$C$58/(RodR+ABS(Calculations!K2457-RodR))))</f>
        <v>1.5619846681783435E-2</v>
      </c>
      <c r="T2457" s="53">
        <f t="shared" si="312"/>
        <v>1.5783556586462598E-2</v>
      </c>
      <c r="U2457" s="49">
        <f t="shared" si="313"/>
        <v>102.29166666666667</v>
      </c>
      <c r="V2457" s="49">
        <f t="shared" si="314"/>
        <v>1.0101994803367265</v>
      </c>
      <c r="W2457" s="49">
        <f t="shared" si="315"/>
        <v>1.0101994803367265</v>
      </c>
    </row>
    <row r="2458" spans="11:23">
      <c r="K2458" s="51">
        <v>245.6</v>
      </c>
      <c r="L2458" s="22">
        <f t="shared" si="309"/>
        <v>2.0169674201082239</v>
      </c>
      <c r="M2458" s="22">
        <f t="shared" si="316"/>
        <v>8.1928423525345906E-3</v>
      </c>
      <c r="Q2458" s="55">
        <f t="shared" si="310"/>
        <v>4.9551249017040735E-2</v>
      </c>
      <c r="R2458" s="49">
        <f t="shared" si="311"/>
        <v>3.1736101022606089</v>
      </c>
      <c r="S2458" s="52">
        <f>IF(K2458=0,C2486,(1/$C$59)*LN(1+$C$59/$C$58/(RodR+ABS(Calculations!K2458-RodR))))</f>
        <v>1.5613527629542349E-2</v>
      </c>
      <c r="T2458" s="53">
        <f t="shared" si="312"/>
        <v>1.5777104464282484E-2</v>
      </c>
      <c r="U2458" s="49">
        <f t="shared" si="313"/>
        <v>102.33333333333333</v>
      </c>
      <c r="V2458" s="49">
        <f t="shared" si="314"/>
        <v>1.0101994803367265</v>
      </c>
      <c r="W2458" s="49">
        <f t="shared" si="315"/>
        <v>1.0101994803367265</v>
      </c>
    </row>
    <row r="2459" spans="11:23">
      <c r="K2459" s="51">
        <v>245.7</v>
      </c>
      <c r="L2459" s="22">
        <f t="shared" si="309"/>
        <v>2.0161517803300049</v>
      </c>
      <c r="M2459" s="22">
        <f t="shared" si="316"/>
        <v>8.186203959532623E-3</v>
      </c>
      <c r="Q2459" s="55">
        <f t="shared" si="310"/>
        <v>4.9531211028644981E-2</v>
      </c>
      <c r="R2459" s="49">
        <f t="shared" si="311"/>
        <v>3.1736101022606089</v>
      </c>
      <c r="S2459" s="52">
        <f>IF(K2459=0,C2487,(1/$C$59)*LN(1+$C$59/$C$58/(RodR+ABS(Calculations!K2459-RodR))))</f>
        <v>1.5607213688084487E-2</v>
      </c>
      <c r="T2459" s="53">
        <f t="shared" si="312"/>
        <v>1.5770657615069641E-2</v>
      </c>
      <c r="U2459" s="49">
        <f t="shared" si="313"/>
        <v>102.375</v>
      </c>
      <c r="V2459" s="49">
        <f t="shared" si="314"/>
        <v>1.0101994803367265</v>
      </c>
      <c r="W2459" s="49">
        <f t="shared" si="315"/>
        <v>1.0101994803367265</v>
      </c>
    </row>
    <row r="2460" spans="11:23">
      <c r="K2460" s="51">
        <v>245.8</v>
      </c>
      <c r="L2460" s="22">
        <f t="shared" si="309"/>
        <v>2.0153367999660179</v>
      </c>
      <c r="M2460" s="22">
        <f t="shared" si="316"/>
        <v>8.1795736316947476E-3</v>
      </c>
      <c r="Q2460" s="55">
        <f t="shared" si="310"/>
        <v>4.9511189240212854E-2</v>
      </c>
      <c r="R2460" s="49">
        <f t="shared" si="311"/>
        <v>3.1736101022606089</v>
      </c>
      <c r="S2460" s="52">
        <f>IF(K2460=0,C2488,(1/$C$59)*LN(1+$C$59/$C$58/(RodR+ABS(Calculations!K2460-RodR))))</f>
        <v>1.5600904851211971E-2</v>
      </c>
      <c r="T2460" s="53">
        <f t="shared" si="312"/>
        <v>1.5764216032362725E-2</v>
      </c>
      <c r="U2460" s="49">
        <f t="shared" si="313"/>
        <v>102.41666666666667</v>
      </c>
      <c r="V2460" s="49">
        <f t="shared" si="314"/>
        <v>1.0101994803367265</v>
      </c>
      <c r="W2460" s="49">
        <f t="shared" si="315"/>
        <v>1.0101994803367265</v>
      </c>
    </row>
    <row r="2461" spans="11:23">
      <c r="K2461" s="51">
        <v>245.9</v>
      </c>
      <c r="L2461" s="22">
        <f t="shared" si="309"/>
        <v>2.0145224782169642</v>
      </c>
      <c r="M2461" s="22">
        <f t="shared" si="316"/>
        <v>8.1729513559354316E-3</v>
      </c>
      <c r="Q2461" s="55">
        <f t="shared" si="310"/>
        <v>4.9491183632107791E-2</v>
      </c>
      <c r="R2461" s="49">
        <f t="shared" si="311"/>
        <v>3.1736101022606089</v>
      </c>
      <c r="S2461" s="52">
        <f>IF(K2461=0,C2489,(1/$C$59)*LN(1+$C$59/$C$58/(RodR+ABS(Calculations!K2461-RodR))))</f>
        <v>1.559460111273735E-2</v>
      </c>
      <c r="T2461" s="53">
        <f t="shared" si="312"/>
        <v>1.5757779709710738E-2</v>
      </c>
      <c r="U2461" s="49">
        <f t="shared" si="313"/>
        <v>102.45833333333334</v>
      </c>
      <c r="V2461" s="49">
        <f t="shared" si="314"/>
        <v>1.0101994803367265</v>
      </c>
      <c r="W2461" s="49">
        <f t="shared" si="315"/>
        <v>1.0101994803367265</v>
      </c>
    </row>
    <row r="2462" spans="11:23">
      <c r="K2462" s="51">
        <v>246</v>
      </c>
      <c r="L2462" s="22">
        <f t="shared" si="309"/>
        <v>2.0137088142846844</v>
      </c>
      <c r="M2462" s="22">
        <f t="shared" si="316"/>
        <v>8.1663371192699508E-3</v>
      </c>
      <c r="Q2462" s="55">
        <f t="shared" si="310"/>
        <v>4.9471194184721269E-2</v>
      </c>
      <c r="R2462" s="49">
        <f t="shared" si="311"/>
        <v>3.1736101022606089</v>
      </c>
      <c r="S2462" s="52">
        <f>IF(K2462=0,C2490,(1/$C$59)*LN(1+$C$59/$C$58/(RodR+ABS(Calculations!K2462-RodR))))</f>
        <v>1.5588302466482008E-2</v>
      </c>
      <c r="T2462" s="53">
        <f t="shared" si="312"/>
        <v>1.5751348640673707E-2</v>
      </c>
      <c r="U2462" s="49">
        <f t="shared" si="313"/>
        <v>102.5</v>
      </c>
      <c r="V2462" s="49">
        <f t="shared" si="314"/>
        <v>1.0101994803367265</v>
      </c>
      <c r="W2462" s="49">
        <f t="shared" si="315"/>
        <v>1.0101994803367265</v>
      </c>
    </row>
    <row r="2463" spans="11:23">
      <c r="K2463" s="51">
        <v>246.1</v>
      </c>
      <c r="L2463" s="22">
        <f t="shared" si="309"/>
        <v>2.0128958073725038</v>
      </c>
      <c r="M2463" s="22">
        <f t="shared" si="316"/>
        <v>8.1597309086456349E-3</v>
      </c>
      <c r="Q2463" s="55">
        <f t="shared" si="310"/>
        <v>4.9451220878481222E-2</v>
      </c>
      <c r="R2463" s="49">
        <f t="shared" si="311"/>
        <v>3.1736101022606089</v>
      </c>
      <c r="S2463" s="52">
        <f>IF(K2463=0,C2491,(1/$C$59)*LN(1+$C$59/$C$58/(RodR+ABS(Calculations!K2463-RodR))))</f>
        <v>1.5582008906278814E-2</v>
      </c>
      <c r="T2463" s="53">
        <f t="shared" si="312"/>
        <v>1.5744922818821332E-2</v>
      </c>
      <c r="U2463" s="49">
        <f t="shared" si="313"/>
        <v>102.54166666666667</v>
      </c>
      <c r="V2463" s="49">
        <f t="shared" si="314"/>
        <v>1.0101994803367265</v>
      </c>
      <c r="W2463" s="49">
        <f t="shared" si="315"/>
        <v>1.0101994803367265</v>
      </c>
    </row>
    <row r="2464" spans="11:23">
      <c r="K2464" s="51">
        <v>246.2</v>
      </c>
      <c r="L2464" s="22">
        <f t="shared" si="309"/>
        <v>2.0120834566848558</v>
      </c>
      <c r="M2464" s="22">
        <f t="shared" si="316"/>
        <v>8.1531327111448171E-3</v>
      </c>
      <c r="Q2464" s="55">
        <f t="shared" si="310"/>
        <v>4.9431263693842778E-2</v>
      </c>
      <c r="R2464" s="49">
        <f t="shared" si="311"/>
        <v>3.1736101022606089</v>
      </c>
      <c r="S2464" s="52">
        <f>IF(K2464=0,C2492,(1/$C$59)*LN(1+$C$59/$C$58/(RodR+ABS(Calculations!K2464-RodR))))</f>
        <v>1.5575720425969202E-2</v>
      </c>
      <c r="T2464" s="53">
        <f t="shared" si="312"/>
        <v>1.5738502237735218E-2</v>
      </c>
      <c r="U2464" s="49">
        <f t="shared" si="313"/>
        <v>102.58333333333333</v>
      </c>
      <c r="V2464" s="49">
        <f t="shared" si="314"/>
        <v>1.0101994803367265</v>
      </c>
      <c r="W2464" s="49">
        <f t="shared" si="315"/>
        <v>1.0101994803367265</v>
      </c>
    </row>
    <row r="2465" spans="11:23">
      <c r="K2465" s="51">
        <v>246.3</v>
      </c>
      <c r="L2465" s="22">
        <f t="shared" si="309"/>
        <v>2.0112717614275861</v>
      </c>
      <c r="M2465" s="22">
        <f t="shared" si="316"/>
        <v>8.1465425137148273E-3</v>
      </c>
      <c r="Q2465" s="55">
        <f t="shared" si="310"/>
        <v>4.9411322611295813E-2</v>
      </c>
      <c r="R2465" s="49">
        <f t="shared" si="311"/>
        <v>3.1736101022606089</v>
      </c>
      <c r="S2465" s="52">
        <f>IF(K2465=0,C2493,(1/$C$59)*LN(1+$C$59/$C$58/(RodR+ABS(Calculations!K2465-RodR))))</f>
        <v>1.5569437019405568E-2</v>
      </c>
      <c r="T2465" s="53">
        <f t="shared" si="312"/>
        <v>1.5732086891005768E-2</v>
      </c>
      <c r="U2465" s="49">
        <f t="shared" si="313"/>
        <v>102.62500000000001</v>
      </c>
      <c r="V2465" s="49">
        <f t="shared" si="314"/>
        <v>1.0101994803367265</v>
      </c>
      <c r="W2465" s="49">
        <f t="shared" si="315"/>
        <v>1.0101994803367265</v>
      </c>
    </row>
    <row r="2466" spans="11:23">
      <c r="K2466" s="51">
        <v>246.4</v>
      </c>
      <c r="L2466" s="22">
        <f t="shared" si="309"/>
        <v>2.010460720807719</v>
      </c>
      <c r="M2466" s="22">
        <f t="shared" si="316"/>
        <v>8.1399603035725576E-3</v>
      </c>
      <c r="Q2466" s="55">
        <f t="shared" si="310"/>
        <v>4.9391397611359113E-2</v>
      </c>
      <c r="R2466" s="49">
        <f t="shared" si="311"/>
        <v>3.1736101022606089</v>
      </c>
      <c r="S2466" s="52">
        <f>IF(K2466=0,C2494,(1/$C$59)*LN(1+$C$59/$C$58/(RodR+ABS(Calculations!K2466-RodR))))</f>
        <v>1.5563158680449402E-2</v>
      </c>
      <c r="T2466" s="53">
        <f t="shared" si="312"/>
        <v>1.5725676772235068E-2</v>
      </c>
      <c r="U2466" s="49">
        <f t="shared" si="313"/>
        <v>102.66666666666667</v>
      </c>
      <c r="V2466" s="49">
        <f t="shared" si="314"/>
        <v>1.0101994803367265</v>
      </c>
      <c r="W2466" s="49">
        <f t="shared" si="315"/>
        <v>1.0101994803367265</v>
      </c>
    </row>
    <row r="2467" spans="11:23">
      <c r="K2467" s="51">
        <v>246.5</v>
      </c>
      <c r="L2467" s="22">
        <f t="shared" si="309"/>
        <v>2.0096503340336582</v>
      </c>
      <c r="M2467" s="22">
        <f t="shared" si="316"/>
        <v>8.1333860676640057E-3</v>
      </c>
      <c r="Q2467" s="55">
        <f t="shared" si="310"/>
        <v>4.9371488674585393E-2</v>
      </c>
      <c r="R2467" s="49">
        <f t="shared" si="311"/>
        <v>3.1736101022606089</v>
      </c>
      <c r="S2467" s="52">
        <f>IF(K2467=0,C2495,(1/$C$59)*LN(1+$C$59/$C$58/(RodR+ABS(Calculations!K2467-RodR))))</f>
        <v>1.5556885402972898E-2</v>
      </c>
      <c r="T2467" s="53">
        <f t="shared" si="312"/>
        <v>1.5719271875035093E-2</v>
      </c>
      <c r="U2467" s="49">
        <f t="shared" si="313"/>
        <v>102.70833333333334</v>
      </c>
      <c r="V2467" s="49">
        <f t="shared" si="314"/>
        <v>1.0101994803367265</v>
      </c>
      <c r="W2467" s="49">
        <f t="shared" si="315"/>
        <v>1.0101994803367265</v>
      </c>
    </row>
    <row r="2468" spans="11:23">
      <c r="K2468" s="51">
        <v>246.6</v>
      </c>
      <c r="L2468" s="22">
        <f t="shared" si="309"/>
        <v>2.0088406003150188</v>
      </c>
      <c r="M2468" s="22">
        <f t="shared" si="316"/>
        <v>8.1268197932051756E-3</v>
      </c>
      <c r="Q2468" s="55">
        <f t="shared" si="310"/>
        <v>4.9351595781557081E-2</v>
      </c>
      <c r="R2468" s="49">
        <f t="shared" si="311"/>
        <v>3.1736101022606089</v>
      </c>
      <c r="S2468" s="52">
        <f>IF(K2468=0,C2496,(1/$C$59)*LN(1+$C$59/$C$58/(RodR+ABS(Calculations!K2468-RodR))))</f>
        <v>1.5550617180857604E-2</v>
      </c>
      <c r="T2468" s="53">
        <f t="shared" si="312"/>
        <v>1.571287219302818E-2</v>
      </c>
      <c r="U2468" s="49">
        <f t="shared" si="313"/>
        <v>102.75</v>
      </c>
      <c r="V2468" s="49">
        <f t="shared" si="314"/>
        <v>1.0101994803367265</v>
      </c>
      <c r="W2468" s="49">
        <f t="shared" si="315"/>
        <v>1.0101994803367265</v>
      </c>
    </row>
    <row r="2469" spans="11:23">
      <c r="K2469" s="51">
        <v>246.7</v>
      </c>
      <c r="L2469" s="22">
        <f t="shared" si="309"/>
        <v>2.0080315188626936</v>
      </c>
      <c r="M2469" s="22">
        <f t="shared" si="316"/>
        <v>8.1202614673112627E-3</v>
      </c>
      <c r="Q2469" s="55">
        <f t="shared" si="310"/>
        <v>4.9331718912888033E-2</v>
      </c>
      <c r="R2469" s="49">
        <f t="shared" si="311"/>
        <v>3.1736101022606089</v>
      </c>
      <c r="S2469" s="52">
        <f>IF(K2469=0,C2497,(1/$C$59)*LN(1+$C$59/$C$58/(RodR+ABS(Calculations!K2469-RodR))))</f>
        <v>1.5544354007994973E-2</v>
      </c>
      <c r="T2469" s="53">
        <f t="shared" si="312"/>
        <v>1.5706477719847449E-2</v>
      </c>
      <c r="U2469" s="49">
        <f t="shared" si="313"/>
        <v>102.79166666666667</v>
      </c>
      <c r="V2469" s="49">
        <f t="shared" si="314"/>
        <v>1.0101994803367265</v>
      </c>
      <c r="W2469" s="49">
        <f t="shared" si="315"/>
        <v>1.0101994803367265</v>
      </c>
    </row>
    <row r="2470" spans="11:23">
      <c r="K2470" s="51">
        <v>246.8</v>
      </c>
      <c r="L2470" s="22">
        <f t="shared" si="309"/>
        <v>2.0072230888888538</v>
      </c>
      <c r="M2470" s="22">
        <f t="shared" si="316"/>
        <v>8.1137110771640764E-3</v>
      </c>
      <c r="Q2470" s="55">
        <f t="shared" si="310"/>
        <v>4.9311858049223507E-2</v>
      </c>
      <c r="R2470" s="49">
        <f t="shared" si="311"/>
        <v>3.1736101022606089</v>
      </c>
      <c r="S2470" s="52">
        <f>IF(K2470=0,C2498,(1/$C$59)*LN(1+$C$59/$C$58/(RodR+ABS(Calculations!K2470-RodR))))</f>
        <v>1.5538095878286355E-2</v>
      </c>
      <c r="T2470" s="53">
        <f t="shared" si="312"/>
        <v>1.5700088449135709E-2</v>
      </c>
      <c r="U2470" s="49">
        <f t="shared" si="313"/>
        <v>102.83333333333334</v>
      </c>
      <c r="V2470" s="49">
        <f t="shared" si="314"/>
        <v>1.0101994803367265</v>
      </c>
      <c r="W2470" s="49">
        <f t="shared" si="315"/>
        <v>1.0101994803367265</v>
      </c>
    </row>
    <row r="2471" spans="11:23">
      <c r="K2471" s="51">
        <v>246.9</v>
      </c>
      <c r="L2471" s="22">
        <f t="shared" si="309"/>
        <v>2.0064153096069504</v>
      </c>
      <c r="M2471" s="22">
        <f t="shared" si="316"/>
        <v>8.1071686100138152E-3</v>
      </c>
      <c r="Q2471" s="55">
        <f t="shared" si="310"/>
        <v>4.929201317124017E-2</v>
      </c>
      <c r="R2471" s="49">
        <f t="shared" si="311"/>
        <v>3.1736101022606089</v>
      </c>
      <c r="S2471" s="52">
        <f>IF(K2471=0,C2499,(1/$C$59)*LN(1+$C$59/$C$58/(RodR+ABS(Calculations!K2471-RodR))))</f>
        <v>1.5531842785642996E-2</v>
      </c>
      <c r="T2471" s="53">
        <f t="shared" si="312"/>
        <v>1.5693704374546546E-2</v>
      </c>
      <c r="U2471" s="49">
        <f t="shared" si="313"/>
        <v>102.875</v>
      </c>
      <c r="V2471" s="49">
        <f t="shared" si="314"/>
        <v>1.0101994803367265</v>
      </c>
      <c r="W2471" s="49">
        <f t="shared" si="315"/>
        <v>1.0101994803367265</v>
      </c>
    </row>
    <row r="2472" spans="11:23">
      <c r="K2472" s="51">
        <v>247</v>
      </c>
      <c r="L2472" s="22">
        <f t="shared" si="309"/>
        <v>2.0056081802317123</v>
      </c>
      <c r="M2472" s="22">
        <f t="shared" si="316"/>
        <v>8.1006340529721221E-3</v>
      </c>
      <c r="Q2472" s="55">
        <f t="shared" si="310"/>
        <v>4.9272184259646128E-2</v>
      </c>
      <c r="R2472" s="49">
        <f t="shared" si="311"/>
        <v>3.1736101022606089</v>
      </c>
      <c r="S2472" s="52">
        <f>IF(K2472=0,C2500,(1/$C$59)*LN(1+$C$59/$C$58/(RodR+ABS(Calculations!K2472-RodR))))</f>
        <v>1.5525594723986047E-2</v>
      </c>
      <c r="T2472" s="53">
        <f t="shared" si="312"/>
        <v>1.5687325489744122E-2</v>
      </c>
      <c r="U2472" s="49">
        <f t="shared" si="313"/>
        <v>102.91666666666667</v>
      </c>
      <c r="V2472" s="49">
        <f t="shared" si="314"/>
        <v>1.0101994803367265</v>
      </c>
      <c r="W2472" s="49">
        <f t="shared" si="315"/>
        <v>1.0101994803367265</v>
      </c>
    </row>
    <row r="2473" spans="11:23">
      <c r="K2473" s="51">
        <v>247.1</v>
      </c>
      <c r="L2473" s="22">
        <f t="shared" si="309"/>
        <v>2.0048016999790788</v>
      </c>
      <c r="M2473" s="22">
        <f t="shared" si="316"/>
        <v>8.0941073934250873E-3</v>
      </c>
      <c r="Q2473" s="55">
        <f t="shared" si="310"/>
        <v>4.925237129517919E-2</v>
      </c>
      <c r="R2473" s="49">
        <f t="shared" si="311"/>
        <v>3.1736101022606089</v>
      </c>
      <c r="S2473" s="52">
        <f>IF(K2473=0,C2501,(1/$C$59)*LN(1+$C$59/$C$58/(RodR+ABS(Calculations!K2473-RodR))))</f>
        <v>1.5519351687246019E-2</v>
      </c>
      <c r="T2473" s="53">
        <f t="shared" si="312"/>
        <v>1.5680951788402498E-2</v>
      </c>
      <c r="U2473" s="49">
        <f t="shared" si="313"/>
        <v>102.95833333333333</v>
      </c>
      <c r="V2473" s="49">
        <f t="shared" si="314"/>
        <v>1.0101994803367265</v>
      </c>
      <c r="W2473" s="49">
        <f t="shared" si="315"/>
        <v>1.0101994803367265</v>
      </c>
    </row>
    <row r="2474" spans="11:23">
      <c r="K2474" s="51">
        <v>247.2</v>
      </c>
      <c r="L2474" s="22">
        <f t="shared" si="309"/>
        <v>2.0039958680663026</v>
      </c>
      <c r="M2474" s="22">
        <f t="shared" si="316"/>
        <v>8.0875886185531876E-3</v>
      </c>
      <c r="Q2474" s="55">
        <f t="shared" si="310"/>
        <v>4.9232574258609454E-2</v>
      </c>
      <c r="R2474" s="49">
        <f t="shared" si="311"/>
        <v>3.1736101022606089</v>
      </c>
      <c r="S2474" s="52">
        <f>IF(K2474=0,C2502,(1/$C$59)*LN(1+$C$59/$C$58/(RodR+ABS(Calculations!K2474-RodR))))</f>
        <v>1.5513113669363598E-2</v>
      </c>
      <c r="T2474" s="53">
        <f t="shared" si="312"/>
        <v>1.5674583264206308E-2</v>
      </c>
      <c r="U2474" s="49">
        <f t="shared" si="313"/>
        <v>103</v>
      </c>
      <c r="V2474" s="49">
        <f t="shared" si="314"/>
        <v>1.0101994803367265</v>
      </c>
      <c r="W2474" s="49">
        <f t="shared" si="315"/>
        <v>1.0101994803367265</v>
      </c>
    </row>
    <row r="2475" spans="11:23">
      <c r="K2475" s="51">
        <v>247.3</v>
      </c>
      <c r="L2475" s="22">
        <f t="shared" si="309"/>
        <v>2.0031906837118814</v>
      </c>
      <c r="M2475" s="22">
        <f t="shared" si="316"/>
        <v>8.0810777157047653E-3</v>
      </c>
      <c r="Q2475" s="55">
        <f t="shared" si="310"/>
        <v>4.9212793130737585E-2</v>
      </c>
      <c r="R2475" s="49">
        <f t="shared" si="311"/>
        <v>3.1736101022606089</v>
      </c>
      <c r="S2475" s="52">
        <f>IF(K2475=0,C2503,(1/$C$59)*LN(1+$C$59/$C$58/(RodR+ABS(Calculations!K2475-RodR))))</f>
        <v>1.5506880664289098E-2</v>
      </c>
      <c r="T2475" s="53">
        <f t="shared" si="312"/>
        <v>1.5668219910849414E-2</v>
      </c>
      <c r="U2475" s="49">
        <f t="shared" si="313"/>
        <v>103.04166666666667</v>
      </c>
      <c r="V2475" s="49">
        <f t="shared" si="314"/>
        <v>1.0101994803367265</v>
      </c>
      <c r="W2475" s="49">
        <f t="shared" si="315"/>
        <v>1.0101994803367265</v>
      </c>
    </row>
    <row r="2476" spans="11:23">
      <c r="K2476" s="51">
        <v>247.4</v>
      </c>
      <c r="L2476" s="22">
        <f t="shared" si="309"/>
        <v>2.0023861461355219</v>
      </c>
      <c r="M2476" s="22">
        <f t="shared" si="316"/>
        <v>8.0745746721970768E-3</v>
      </c>
      <c r="Q2476" s="55">
        <f t="shared" si="310"/>
        <v>4.9193027892393972E-2</v>
      </c>
      <c r="R2476" s="49">
        <f t="shared" si="311"/>
        <v>3.1736101022606089</v>
      </c>
      <c r="S2476" s="52">
        <f>IF(K2476=0,C2504,(1/$C$59)*LN(1+$C$59/$C$58/(RodR+ABS(Calculations!K2476-RodR))))</f>
        <v>1.5500652665982207E-2</v>
      </c>
      <c r="T2476" s="53">
        <f t="shared" si="312"/>
        <v>1.5661861722038019E-2</v>
      </c>
      <c r="U2476" s="49">
        <f t="shared" si="313"/>
        <v>103.08333333333334</v>
      </c>
      <c r="V2476" s="49">
        <f t="shared" si="314"/>
        <v>1.0101994803367265</v>
      </c>
      <c r="W2476" s="49">
        <f t="shared" si="315"/>
        <v>1.0101994803367265</v>
      </c>
    </row>
    <row r="2477" spans="11:23">
      <c r="K2477" s="51">
        <v>247.5</v>
      </c>
      <c r="L2477" s="22">
        <f t="shared" si="309"/>
        <v>2.0015822545582811</v>
      </c>
      <c r="M2477" s="22">
        <f t="shared" si="316"/>
        <v>8.0680794753771323E-3</v>
      </c>
      <c r="Q2477" s="55">
        <f t="shared" si="310"/>
        <v>4.917327852444215E-2</v>
      </c>
      <c r="R2477" s="49">
        <f t="shared" si="311"/>
        <v>3.1736101022606089</v>
      </c>
      <c r="S2477" s="52">
        <f>IF(K2477=0,C2505,(1/$C$59)*LN(1+$C$59/$C$58/(RodR+ABS(Calculations!K2477-RodR))))</f>
        <v>1.5494429668413049E-2</v>
      </c>
      <c r="T2477" s="53">
        <f t="shared" si="312"/>
        <v>1.5655508691486016E-2</v>
      </c>
      <c r="U2477" s="49">
        <f t="shared" si="313"/>
        <v>103.125</v>
      </c>
      <c r="V2477" s="49">
        <f t="shared" si="314"/>
        <v>1.0101994803367265</v>
      </c>
      <c r="W2477" s="49">
        <f t="shared" si="315"/>
        <v>1.0101994803367265</v>
      </c>
    </row>
    <row r="2478" spans="11:23">
      <c r="K2478" s="51">
        <v>247.6</v>
      </c>
      <c r="L2478" s="22">
        <f t="shared" si="309"/>
        <v>2.0007790082023562</v>
      </c>
      <c r="M2478" s="22">
        <f t="shared" si="316"/>
        <v>8.0615921126625523E-3</v>
      </c>
      <c r="Q2478" s="55">
        <f t="shared" si="310"/>
        <v>4.9153545007773677E-2</v>
      </c>
      <c r="R2478" s="49">
        <f t="shared" si="311"/>
        <v>3.1736101022606089</v>
      </c>
      <c r="S2478" s="52">
        <f>IF(K2478=0,C2506,(1/$C$59)*LN(1+$C$59/$C$58/(RodR+ABS(Calculations!K2478-RodR))))</f>
        <v>1.5488211665560582E-2</v>
      </c>
      <c r="T2478" s="53">
        <f t="shared" si="312"/>
        <v>1.5649160812919626E-2</v>
      </c>
      <c r="U2478" s="49">
        <f t="shared" si="313"/>
        <v>103.16666666666667</v>
      </c>
      <c r="V2478" s="49">
        <f t="shared" si="314"/>
        <v>1.0101994803367265</v>
      </c>
      <c r="W2478" s="49">
        <f t="shared" si="315"/>
        <v>1.0101994803367265</v>
      </c>
    </row>
    <row r="2479" spans="11:23">
      <c r="K2479" s="51">
        <v>247.7</v>
      </c>
      <c r="L2479" s="22">
        <f t="shared" si="309"/>
        <v>1.9999764062912577</v>
      </c>
      <c r="M2479" s="22">
        <f t="shared" si="316"/>
        <v>8.055112571435874E-3</v>
      </c>
      <c r="Q2479" s="55">
        <f t="shared" si="310"/>
        <v>4.9133827323312389E-2</v>
      </c>
      <c r="R2479" s="49">
        <f t="shared" si="311"/>
        <v>3.1736101022606089</v>
      </c>
      <c r="S2479" s="52">
        <f>IF(K2479=0,C2507,(1/$C$59)*LN(1+$C$59/$C$58/(RodR+ABS(Calculations!K2479-RodR))))</f>
        <v>1.5481998651413935E-2</v>
      </c>
      <c r="T2479" s="53">
        <f t="shared" si="312"/>
        <v>1.5642818080073874E-2</v>
      </c>
      <c r="U2479" s="49">
        <f t="shared" si="313"/>
        <v>103.20833333333333</v>
      </c>
      <c r="V2479" s="49">
        <f t="shared" si="314"/>
        <v>1.0101994803367265</v>
      </c>
      <c r="W2479" s="49">
        <f t="shared" si="315"/>
        <v>1.0101994803367265</v>
      </c>
    </row>
    <row r="2480" spans="11:23">
      <c r="K2480" s="51">
        <v>247.8</v>
      </c>
      <c r="L2480" s="22">
        <f t="shared" si="309"/>
        <v>1.9991744480497422</v>
      </c>
      <c r="M2480" s="22">
        <f t="shared" si="316"/>
        <v>8.0486408391116093E-3</v>
      </c>
      <c r="Q2480" s="55">
        <f t="shared" si="310"/>
        <v>4.9114125452012714E-2</v>
      </c>
      <c r="R2480" s="49">
        <f t="shared" si="311"/>
        <v>3.1736101022606089</v>
      </c>
      <c r="S2480" s="52">
        <f>IF(K2480=0,C2508,(1/$C$59)*LN(1+$C$59/$C$58/(RodR+ABS(Calculations!K2480-RodR))))</f>
        <v>1.5475790619971874E-2</v>
      </c>
      <c r="T2480" s="53">
        <f t="shared" si="312"/>
        <v>1.5636480486694554E-2</v>
      </c>
      <c r="U2480" s="49">
        <f t="shared" si="313"/>
        <v>103.25000000000001</v>
      </c>
      <c r="V2480" s="49">
        <f t="shared" si="314"/>
        <v>1.0101994803367265</v>
      </c>
      <c r="W2480" s="49">
        <f t="shared" si="315"/>
        <v>1.0101994803367265</v>
      </c>
    </row>
    <row r="2481" spans="11:23">
      <c r="K2481" s="51">
        <v>247.9</v>
      </c>
      <c r="L2481" s="22">
        <f t="shared" si="309"/>
        <v>1.9983731327037759</v>
      </c>
      <c r="M2481" s="22">
        <f t="shared" si="316"/>
        <v>8.0421769031744361E-3</v>
      </c>
      <c r="Q2481" s="55">
        <f t="shared" si="310"/>
        <v>4.9094439374858814E-2</v>
      </c>
      <c r="R2481" s="49">
        <f t="shared" si="311"/>
        <v>3.1736101022606089</v>
      </c>
      <c r="S2481" s="52">
        <f>IF(K2481=0,C2509,(1/$C$59)*LN(1+$C$59/$C$58/(RodR+ABS(Calculations!K2481-RodR))))</f>
        <v>1.5469587565242538E-2</v>
      </c>
      <c r="T2481" s="53">
        <f t="shared" si="312"/>
        <v>1.5630148026537602E-2</v>
      </c>
      <c r="U2481" s="49">
        <f t="shared" si="313"/>
        <v>103.29166666666667</v>
      </c>
      <c r="V2481" s="49">
        <f t="shared" si="314"/>
        <v>1.0101994803367265</v>
      </c>
      <c r="W2481" s="49">
        <f t="shared" si="315"/>
        <v>1.0101994803367265</v>
      </c>
    </row>
    <row r="2482" spans="11:23">
      <c r="K2482" s="51">
        <v>248</v>
      </c>
      <c r="L2482" s="22">
        <f t="shared" si="309"/>
        <v>1.9975724594806057</v>
      </c>
      <c r="M2482" s="22">
        <f t="shared" si="316"/>
        <v>8.0357207511065898E-3</v>
      </c>
      <c r="Q2482" s="55">
        <f t="shared" si="310"/>
        <v>4.9074769072866307E-2</v>
      </c>
      <c r="R2482" s="49">
        <f t="shared" si="311"/>
        <v>3.1736101022606089</v>
      </c>
      <c r="S2482" s="52">
        <f>IF(K2482=0,C2510,(1/$C$59)*LN(1+$C$59/$C$58/(RodR+ABS(Calculations!K2482-RodR))))</f>
        <v>1.5463389481243973E-2</v>
      </c>
      <c r="T2482" s="53">
        <f t="shared" si="312"/>
        <v>1.5623820693368831E-2</v>
      </c>
      <c r="U2482" s="49">
        <f t="shared" si="313"/>
        <v>103.33333333333334</v>
      </c>
      <c r="V2482" s="49">
        <f t="shared" si="314"/>
        <v>1.0101994803367265</v>
      </c>
      <c r="W2482" s="49">
        <f t="shared" si="315"/>
        <v>1.0101994803367265</v>
      </c>
    </row>
    <row r="2483" spans="11:23">
      <c r="K2483" s="51">
        <v>248.1</v>
      </c>
      <c r="L2483" s="22">
        <f t="shared" si="309"/>
        <v>1.9967724276086891</v>
      </c>
      <c r="M2483" s="22">
        <f t="shared" si="316"/>
        <v>8.0292723703896396E-3</v>
      </c>
      <c r="Q2483" s="55">
        <f t="shared" si="310"/>
        <v>4.9055114527080543E-2</v>
      </c>
      <c r="R2483" s="49">
        <f t="shared" si="311"/>
        <v>3.1736101022606089</v>
      </c>
      <c r="S2483" s="52">
        <f>IF(K2483=0,C2511,(1/$C$59)*LN(1+$C$59/$C$58/(RodR+ABS(Calculations!K2483-RodR))))</f>
        <v>1.5457196362003595E-2</v>
      </c>
      <c r="T2483" s="53">
        <f t="shared" si="312"/>
        <v>1.5617498480964189E-2</v>
      </c>
      <c r="U2483" s="49">
        <f t="shared" si="313"/>
        <v>103.375</v>
      </c>
      <c r="V2483" s="49">
        <f t="shared" si="314"/>
        <v>1.0101994803367265</v>
      </c>
      <c r="W2483" s="49">
        <f t="shared" si="315"/>
        <v>1.0101994803367265</v>
      </c>
    </row>
    <row r="2484" spans="11:23">
      <c r="K2484" s="51">
        <v>248.2</v>
      </c>
      <c r="L2484" s="22">
        <f t="shared" si="309"/>
        <v>1.9959730363177282</v>
      </c>
      <c r="M2484" s="22">
        <f t="shared" si="316"/>
        <v>8.0228317485744327E-3</v>
      </c>
      <c r="Q2484" s="55">
        <f t="shared" si="310"/>
        <v>4.9035475718577463E-2</v>
      </c>
      <c r="R2484" s="49">
        <f t="shared" si="311"/>
        <v>3.1736101022606089</v>
      </c>
      <c r="S2484" s="52">
        <f>IF(K2484=0,C2512,(1/$C$59)*LN(1+$C$59/$C$58/(RodR+ABS(Calculations!K2484-RodR))))</f>
        <v>1.5451008201558463E-2</v>
      </c>
      <c r="T2484" s="53">
        <f t="shared" si="312"/>
        <v>1.5611181383109735E-2</v>
      </c>
      <c r="U2484" s="49">
        <f t="shared" si="313"/>
        <v>103.41666666666667</v>
      </c>
      <c r="V2484" s="49">
        <f t="shared" si="314"/>
        <v>1.0101994803367265</v>
      </c>
      <c r="W2484" s="49">
        <f t="shared" si="315"/>
        <v>1.0101994803367265</v>
      </c>
    </row>
    <row r="2485" spans="11:23">
      <c r="K2485" s="51">
        <v>248.3</v>
      </c>
      <c r="L2485" s="22">
        <f t="shared" si="309"/>
        <v>1.9951742848386707</v>
      </c>
      <c r="M2485" s="22">
        <f t="shared" si="316"/>
        <v>8.0163988732107061E-3</v>
      </c>
      <c r="Q2485" s="55">
        <f t="shared" si="310"/>
        <v>4.9015852628463599E-2</v>
      </c>
      <c r="R2485" s="49">
        <f t="shared" si="311"/>
        <v>3.1736101022606089</v>
      </c>
      <c r="S2485" s="52">
        <f>IF(K2485=0,C2513,(1/$C$59)*LN(1+$C$59/$C$58/(RodR+ABS(Calculations!K2485-RodR))))</f>
        <v>1.5444824993955272E-2</v>
      </c>
      <c r="T2485" s="53">
        <f t="shared" si="312"/>
        <v>1.5604869393601437E-2</v>
      </c>
      <c r="U2485" s="49">
        <f t="shared" si="313"/>
        <v>103.45833333333334</v>
      </c>
      <c r="V2485" s="49">
        <f t="shared" si="314"/>
        <v>1.0101994803367265</v>
      </c>
      <c r="W2485" s="49">
        <f t="shared" si="315"/>
        <v>1.0101994803367265</v>
      </c>
    </row>
    <row r="2486" spans="11:23">
      <c r="K2486" s="51">
        <v>248.4</v>
      </c>
      <c r="L2486" s="22">
        <f t="shared" si="309"/>
        <v>1.9943761724036413</v>
      </c>
      <c r="M2486" s="22">
        <f t="shared" si="316"/>
        <v>8.0099737318806152E-3</v>
      </c>
      <c r="Q2486" s="55">
        <f t="shared" si="310"/>
        <v>4.8996245237874408E-2</v>
      </c>
      <c r="R2486" s="49">
        <f t="shared" si="311"/>
        <v>3.1736101022606089</v>
      </c>
      <c r="S2486" s="52">
        <f>IF(K2486=0,C2514,(1/$C$59)*LN(1+$C$59/$C$58/(RodR+ABS(Calculations!K2486-RodR))))</f>
        <v>1.5438646733249831E-2</v>
      </c>
      <c r="T2486" s="53">
        <f t="shared" si="312"/>
        <v>1.5598562506246031E-2</v>
      </c>
      <c r="U2486" s="49">
        <f t="shared" si="313"/>
        <v>103.5</v>
      </c>
      <c r="V2486" s="49">
        <f t="shared" si="314"/>
        <v>1.0101994803367265</v>
      </c>
      <c r="W2486" s="49">
        <f t="shared" si="315"/>
        <v>1.0101994803367265</v>
      </c>
    </row>
    <row r="2487" spans="11:23">
      <c r="K2487" s="51">
        <v>248.5</v>
      </c>
      <c r="L2487" s="22">
        <f t="shared" si="309"/>
        <v>1.9935786982460451</v>
      </c>
      <c r="M2487" s="22">
        <f t="shared" si="316"/>
        <v>8.0035563122360376E-3</v>
      </c>
      <c r="Q2487" s="55">
        <f t="shared" si="310"/>
        <v>4.8976653527976789E-2</v>
      </c>
      <c r="R2487" s="49">
        <f t="shared" si="311"/>
        <v>3.1736101022606089</v>
      </c>
      <c r="S2487" s="52">
        <f>IF(K2487=0,C2515,(1/$C$59)*LN(1+$C$59/$C$58/(RodR+ABS(Calculations!K2487-RodR))))</f>
        <v>1.5432473413507853E-2</v>
      </c>
      <c r="T2487" s="53">
        <f t="shared" si="312"/>
        <v>1.5592260714859056E-2</v>
      </c>
      <c r="U2487" s="49">
        <f t="shared" si="313"/>
        <v>103.54166666666667</v>
      </c>
      <c r="V2487" s="49">
        <f t="shared" si="314"/>
        <v>1.0101994803367265</v>
      </c>
      <c r="W2487" s="49">
        <f t="shared" si="315"/>
        <v>1.0101994803367265</v>
      </c>
    </row>
    <row r="2488" spans="11:23">
      <c r="K2488" s="51">
        <v>248.6</v>
      </c>
      <c r="L2488" s="22">
        <f t="shared" si="309"/>
        <v>1.9927818616005313</v>
      </c>
      <c r="M2488" s="22">
        <f t="shared" si="316"/>
        <v>7.9971466018249338E-3</v>
      </c>
      <c r="Q2488" s="55">
        <f t="shared" si="310"/>
        <v>4.895707747996822E-2</v>
      </c>
      <c r="R2488" s="49">
        <f t="shared" si="311"/>
        <v>3.1736101022606089</v>
      </c>
      <c r="S2488" s="52">
        <f>IF(K2488=0,C2516,(1/$C$59)*LN(1+$C$59/$C$58/(RodR+ABS(Calculations!K2488-RodR))))</f>
        <v>1.5426305028804698E-2</v>
      </c>
      <c r="T2488" s="53">
        <f t="shared" si="312"/>
        <v>1.55859640132666E-2</v>
      </c>
      <c r="U2488" s="49">
        <f t="shared" si="313"/>
        <v>103.58333333333333</v>
      </c>
      <c r="V2488" s="49">
        <f t="shared" si="314"/>
        <v>1.0101994803367265</v>
      </c>
      <c r="W2488" s="49">
        <f t="shared" si="315"/>
        <v>1.0101994803367265</v>
      </c>
    </row>
    <row r="2489" spans="11:23">
      <c r="K2489" s="51">
        <v>248.7</v>
      </c>
      <c r="L2489" s="22">
        <f t="shared" si="309"/>
        <v>1.9919856617028924</v>
      </c>
      <c r="M2489" s="22">
        <f t="shared" si="316"/>
        <v>7.9907445883653505E-3</v>
      </c>
      <c r="Q2489" s="55">
        <f t="shared" si="310"/>
        <v>4.8937517075074259E-2</v>
      </c>
      <c r="R2489" s="49">
        <f t="shared" si="311"/>
        <v>3.1736101022606089</v>
      </c>
      <c r="S2489" s="52">
        <f>IF(K2489=0,C2517,(1/$C$59)*LN(1+$C$59/$C$58/(RodR+ABS(Calculations!K2489-RodR))))</f>
        <v>1.542014157322456E-2</v>
      </c>
      <c r="T2489" s="53">
        <f t="shared" si="312"/>
        <v>1.5579672395305317E-2</v>
      </c>
      <c r="U2489" s="49">
        <f t="shared" si="313"/>
        <v>103.625</v>
      </c>
      <c r="V2489" s="49">
        <f t="shared" si="314"/>
        <v>1.0101994803367265</v>
      </c>
      <c r="W2489" s="49">
        <f t="shared" si="315"/>
        <v>1.0101994803367265</v>
      </c>
    </row>
    <row r="2490" spans="11:23">
      <c r="K2490" s="51">
        <v>248.8</v>
      </c>
      <c r="L2490" s="22">
        <f t="shared" si="309"/>
        <v>1.9911900977902361</v>
      </c>
      <c r="M2490" s="22">
        <f t="shared" si="316"/>
        <v>7.9843502595060567E-3</v>
      </c>
      <c r="Q2490" s="55">
        <f t="shared" si="310"/>
        <v>4.8917972294552775E-2</v>
      </c>
      <c r="R2490" s="49">
        <f t="shared" si="311"/>
        <v>3.1736101022606089</v>
      </c>
      <c r="S2490" s="52">
        <f>IF(K2490=0,C2518,(1/$C$59)*LN(1+$C$59/$C$58/(RodR+ABS(Calculations!K2490-RodR))))</f>
        <v>1.541398304086182E-2</v>
      </c>
      <c r="T2490" s="53">
        <f t="shared" si="312"/>
        <v>1.5573385854820876E-2</v>
      </c>
      <c r="U2490" s="49">
        <f t="shared" si="313"/>
        <v>103.66666666666667</v>
      </c>
      <c r="V2490" s="49">
        <f t="shared" si="314"/>
        <v>1.0101994803367265</v>
      </c>
      <c r="W2490" s="49">
        <f t="shared" si="315"/>
        <v>1.0101994803367265</v>
      </c>
    </row>
    <row r="2491" spans="11:23">
      <c r="K2491" s="51">
        <v>248.9</v>
      </c>
      <c r="L2491" s="22">
        <f t="shared" si="309"/>
        <v>1.9903951691008115</v>
      </c>
      <c r="M2491" s="22">
        <f t="shared" si="316"/>
        <v>7.977963602964433E-3</v>
      </c>
      <c r="Q2491" s="55">
        <f t="shared" si="310"/>
        <v>4.8898443119689675E-2</v>
      </c>
      <c r="R2491" s="49">
        <f t="shared" si="311"/>
        <v>3.1736101022606089</v>
      </c>
      <c r="S2491" s="52">
        <f>IF(K2491=0,C2519,(1/$C$59)*LN(1+$C$59/$C$58/(RodR+ABS(Calculations!K2491-RodR))))</f>
        <v>1.5407829425819699E-2</v>
      </c>
      <c r="T2491" s="53">
        <f t="shared" si="312"/>
        <v>1.5567104385669496E-2</v>
      </c>
      <c r="U2491" s="49">
        <f t="shared" si="313"/>
        <v>103.70833333333334</v>
      </c>
      <c r="V2491" s="49">
        <f t="shared" si="314"/>
        <v>1.0101994803367265</v>
      </c>
      <c r="W2491" s="49">
        <f t="shared" si="315"/>
        <v>1.0101994803367265</v>
      </c>
    </row>
    <row r="2492" spans="11:23">
      <c r="K2492" s="51">
        <v>249</v>
      </c>
      <c r="L2492" s="22">
        <f t="shared" si="309"/>
        <v>1.9896008748741485</v>
      </c>
      <c r="M2492" s="22">
        <f t="shared" si="316"/>
        <v>7.9715846064571938E-3</v>
      </c>
      <c r="Q2492" s="55">
        <f t="shared" si="310"/>
        <v>4.887892953180234E-2</v>
      </c>
      <c r="R2492" s="49">
        <f t="shared" si="311"/>
        <v>3.1736101022606089</v>
      </c>
      <c r="S2492" s="52">
        <f>IF(K2492=0,C2520,(1/$C$59)*LN(1+$C$59/$C$58/(RodR+ABS(Calculations!K2492-RodR))))</f>
        <v>1.5401680722211326E-2</v>
      </c>
      <c r="T2492" s="53">
        <f t="shared" si="312"/>
        <v>1.556082798171708E-2</v>
      </c>
      <c r="U2492" s="49">
        <f t="shared" si="313"/>
        <v>103.75</v>
      </c>
      <c r="V2492" s="49">
        <f t="shared" si="314"/>
        <v>1.0101994803367265</v>
      </c>
      <c r="W2492" s="49">
        <f t="shared" si="315"/>
        <v>1.0101994803367265</v>
      </c>
    </row>
    <row r="2493" spans="11:23">
      <c r="K2493" s="51">
        <v>249.1</v>
      </c>
      <c r="L2493" s="22">
        <f t="shared" si="309"/>
        <v>1.9888072143509197</v>
      </c>
      <c r="M2493" s="22">
        <f t="shared" si="316"/>
        <v>7.9652132577694434E-3</v>
      </c>
      <c r="Q2493" s="55">
        <f t="shared" si="310"/>
        <v>4.8859431512236214E-2</v>
      </c>
      <c r="R2493" s="49">
        <f t="shared" si="311"/>
        <v>3.1736101022606089</v>
      </c>
      <c r="S2493" s="52">
        <f>IF(K2493=0,C2521,(1/$C$59)*LN(1+$C$59/$C$58/(RodR+ABS(Calculations!K2493-RodR))))</f>
        <v>1.5395536924158681E-2</v>
      </c>
      <c r="T2493" s="53">
        <f t="shared" si="312"/>
        <v>1.5554556636839191E-2</v>
      </c>
      <c r="U2493" s="49">
        <f t="shared" si="313"/>
        <v>103.79166666666667</v>
      </c>
      <c r="V2493" s="49">
        <f t="shared" si="314"/>
        <v>1.0101994803367265</v>
      </c>
      <c r="W2493" s="49">
        <f t="shared" si="315"/>
        <v>1.0101994803367265</v>
      </c>
    </row>
    <row r="2494" spans="11:23">
      <c r="K2494" s="51">
        <v>249.2</v>
      </c>
      <c r="L2494" s="22">
        <f t="shared" si="309"/>
        <v>1.9880141867730443</v>
      </c>
      <c r="M2494" s="22">
        <f t="shared" si="316"/>
        <v>7.9588495446838436E-3</v>
      </c>
      <c r="Q2494" s="55">
        <f t="shared" si="310"/>
        <v>4.8839949042367374E-2</v>
      </c>
      <c r="R2494" s="49">
        <f t="shared" si="311"/>
        <v>3.1736101022606089</v>
      </c>
      <c r="S2494" s="52">
        <f>IF(K2494=0,C2522,(1/$C$59)*LN(1+$C$59/$C$58/(RodR+ABS(Calculations!K2494-RodR))))</f>
        <v>1.538939802579339E-2</v>
      </c>
      <c r="T2494" s="53">
        <f t="shared" si="312"/>
        <v>1.5548290344921519E-2</v>
      </c>
      <c r="U2494" s="49">
        <f t="shared" si="313"/>
        <v>103.83333333333333</v>
      </c>
      <c r="V2494" s="49">
        <f t="shared" si="314"/>
        <v>1.0101994803367265</v>
      </c>
      <c r="W2494" s="49">
        <f t="shared" si="315"/>
        <v>1.0101994803367265</v>
      </c>
    </row>
    <row r="2495" spans="11:23">
      <c r="K2495" s="51">
        <v>249.3</v>
      </c>
      <c r="L2495" s="22">
        <f t="shared" si="309"/>
        <v>1.9872217913836863</v>
      </c>
      <c r="M2495" s="22">
        <f t="shared" si="316"/>
        <v>7.9524934549843884E-3</v>
      </c>
      <c r="Q2495" s="55">
        <f t="shared" si="310"/>
        <v>4.8820482103602479E-2</v>
      </c>
      <c r="R2495" s="49">
        <f t="shared" si="311"/>
        <v>3.1736101022606089</v>
      </c>
      <c r="S2495" s="52">
        <f>IF(K2495=0,C2523,(1/$C$59)*LN(1+$C$59/$C$58/(RodR+ABS(Calculations!K2495-RodR))))</f>
        <v>1.5383264021256718E-2</v>
      </c>
      <c r="T2495" s="53">
        <f t="shared" si="312"/>
        <v>1.5542029099859868E-2</v>
      </c>
      <c r="U2495" s="49">
        <f t="shared" si="313"/>
        <v>103.87500000000001</v>
      </c>
      <c r="V2495" s="49">
        <f t="shared" si="314"/>
        <v>1.0101994803367265</v>
      </c>
      <c r="W2495" s="49">
        <f t="shared" si="315"/>
        <v>1.0101994803367265</v>
      </c>
    </row>
    <row r="2496" spans="11:23">
      <c r="K2496" s="51">
        <v>249.4</v>
      </c>
      <c r="L2496" s="22">
        <f t="shared" si="309"/>
        <v>1.9864300274271534</v>
      </c>
      <c r="M2496" s="22">
        <f t="shared" si="316"/>
        <v>7.9461449764879344E-3</v>
      </c>
      <c r="Q2496" s="55">
        <f t="shared" si="310"/>
        <v>4.8801030677376282E-2</v>
      </c>
      <c r="R2496" s="49">
        <f t="shared" si="311"/>
        <v>3.1736101022606089</v>
      </c>
      <c r="S2496" s="52">
        <f>IF(K2496=0,C2524,(1/$C$59)*LN(1+$C$59/$C$58/(RodR+ABS(Calculations!K2496-RodR))))</f>
        <v>1.5377134904698784E-2</v>
      </c>
      <c r="T2496" s="53">
        <f t="shared" si="312"/>
        <v>1.5535772895559258E-2</v>
      </c>
      <c r="U2496" s="49">
        <f t="shared" si="313"/>
        <v>103.91666666666667</v>
      </c>
      <c r="V2496" s="49">
        <f t="shared" si="314"/>
        <v>1.0101994803367265</v>
      </c>
      <c r="W2496" s="49">
        <f t="shared" si="315"/>
        <v>1.0101994803367265</v>
      </c>
    </row>
    <row r="2497" spans="11:23">
      <c r="K2497" s="51">
        <v>249.5</v>
      </c>
      <c r="L2497" s="22">
        <f t="shared" si="309"/>
        <v>1.9856388941489997</v>
      </c>
      <c r="M2497" s="22">
        <f t="shared" si="316"/>
        <v>7.939804097045311E-3</v>
      </c>
      <c r="Q2497" s="55">
        <f t="shared" si="310"/>
        <v>4.8781594745154158E-2</v>
      </c>
      <c r="R2497" s="49">
        <f t="shared" si="311"/>
        <v>3.1736101022606089</v>
      </c>
      <c r="S2497" s="52">
        <f>IF(K2497=0,C2525,(1/$C$59)*LN(1+$C$59/$C$58/(RodR+ABS(Calculations!K2497-RodR))))</f>
        <v>1.537101067027935E-2</v>
      </c>
      <c r="T2497" s="53">
        <f t="shared" si="312"/>
        <v>1.5529521725934844E-2</v>
      </c>
      <c r="U2497" s="49">
        <f t="shared" si="313"/>
        <v>103.95833333333334</v>
      </c>
      <c r="V2497" s="49">
        <f t="shared" si="314"/>
        <v>1.0101994803367265</v>
      </c>
      <c r="W2497" s="49">
        <f t="shared" si="315"/>
        <v>1.0101994803367265</v>
      </c>
    </row>
    <row r="2498" spans="11:23">
      <c r="K2498" s="51">
        <v>249.6</v>
      </c>
      <c r="L2498" s="22">
        <f t="shared" ref="L2498:L2561" si="317">IF(K2498&lt;RodR,EPRValue,Q2498*$C$43)</f>
        <v>1.9848483907959569</v>
      </c>
      <c r="M2498" s="22">
        <f t="shared" si="316"/>
        <v>7.9334708045744051E-3</v>
      </c>
      <c r="Q2498" s="55">
        <f t="shared" si="310"/>
        <v>4.8762174288430403E-2</v>
      </c>
      <c r="R2498" s="49">
        <f t="shared" si="311"/>
        <v>3.1736101022606089</v>
      </c>
      <c r="S2498" s="52">
        <f>IF(K2498=0,C2526,(1/$C$59)*LN(1+$C$59/$C$58/(RodR+ABS(Calculations!K2498-RodR))))</f>
        <v>1.5364891312167299E-2</v>
      </c>
      <c r="T2498" s="53">
        <f t="shared" si="312"/>
        <v>1.5523275584911657E-2</v>
      </c>
      <c r="U2498" s="49">
        <f t="shared" si="313"/>
        <v>104</v>
      </c>
      <c r="V2498" s="49">
        <f t="shared" si="314"/>
        <v>1.0101994803367265</v>
      </c>
      <c r="W2498" s="49">
        <f t="shared" si="315"/>
        <v>1.0101994803367265</v>
      </c>
    </row>
    <row r="2499" spans="11:23">
      <c r="K2499" s="51">
        <v>249.7</v>
      </c>
      <c r="L2499" s="22">
        <f t="shared" si="317"/>
        <v>1.9840585166159677</v>
      </c>
      <c r="M2499" s="22">
        <f t="shared" si="316"/>
        <v>7.927145086924714E-3</v>
      </c>
      <c r="Q2499" s="55">
        <f t="shared" si="310"/>
        <v>4.8742769288729081E-2</v>
      </c>
      <c r="R2499" s="49">
        <f t="shared" si="311"/>
        <v>3.1736101022606089</v>
      </c>
      <c r="S2499" s="52">
        <f>IF(K2499=0,C2527,(1/$C$59)*LN(1+$C$59/$C$58/(RodR+ABS(Calculations!K2499-RodR))))</f>
        <v>1.5358776824540888E-2</v>
      </c>
      <c r="T2499" s="53">
        <f t="shared" si="312"/>
        <v>1.5517034466424851E-2</v>
      </c>
      <c r="U2499" s="49">
        <f t="shared" si="313"/>
        <v>104.04166666666667</v>
      </c>
      <c r="V2499" s="49">
        <f t="shared" si="314"/>
        <v>1.0101994803367265</v>
      </c>
      <c r="W2499" s="49">
        <f t="shared" si="315"/>
        <v>1.0101994803367265</v>
      </c>
    </row>
    <row r="2500" spans="11:23">
      <c r="K2500" s="51">
        <v>249.8</v>
      </c>
      <c r="L2500" s="22">
        <f t="shared" si="317"/>
        <v>1.9832692708581867</v>
      </c>
      <c r="M2500" s="22">
        <f t="shared" si="316"/>
        <v>7.9208269320494296E-3</v>
      </c>
      <c r="Q2500" s="55">
        <f t="shared" ref="Q2500:Q2563" si="318">R2500*IF($C$56&lt;$C$55,S2500,T2500)</f>
        <v>4.8723379727604023E-2</v>
      </c>
      <c r="R2500" s="49">
        <f t="shared" ref="R2500:R2563" si="319">$C$70/$C$61*W2500</f>
        <v>3.1736101022606089</v>
      </c>
      <c r="S2500" s="52">
        <f>IF(K2500=0,C2528,(1/$C$59)*LN(1+$C$59/$C$58/(RodR+ABS(Calculations!K2500-RodR))))</f>
        <v>1.5352667201587759E-2</v>
      </c>
      <c r="T2500" s="53">
        <f t="shared" ref="T2500:T2563" si="320">IF((ABS(K2500))&lt;$C$55-$C$56,($C$53/2/PI()/$C$56*LN(($C$55-$C$56)*(ABS(K2500)+$C$56)/(ABS(K2500))/$C$55)+$C$60*LN($C$55*$C$54/($C$55-$C$56)/$C$53)),$C$60*LN((((ABS(K2500))+$C$56-$C$55)*$C$53+$C$55*$C$54)/($C$53*(ABS(K2500)))))</f>
        <v>1.5510798364417693E-2</v>
      </c>
      <c r="U2500" s="49">
        <f t="shared" ref="U2500:U2563" si="321">K2500/$C$56</f>
        <v>104.08333333333334</v>
      </c>
      <c r="V2500" s="49">
        <f t="shared" ref="V2500:V2563" si="322">IF(K2500="","",1/(1.0212-0.0178*LOG10($C$53+0.01)))</f>
        <v>1.0101994803367265</v>
      </c>
      <c r="W2500" s="49">
        <f t="shared" ref="W2500:W2563" si="323">MAX(1/(-(0.21682*LOG10(3.7*U2500)-0.293)*(EXP(-3.7*U2500)-1)+1),1)*MAX(1/(-(0.1921*LOG10(U2500+0.2)+0.072)*(EXP(-150*U2500)-1)+1),1)*V2500</f>
        <v>1.0101994803367265</v>
      </c>
    </row>
    <row r="2501" spans="11:23">
      <c r="K2501" s="51">
        <v>249.9</v>
      </c>
      <c r="L2501" s="22">
        <f t="shared" si="317"/>
        <v>1.9824806527729142</v>
      </c>
      <c r="M2501" s="22">
        <f t="shared" si="316"/>
        <v>7.914516327897303E-3</v>
      </c>
      <c r="Q2501" s="55">
        <f t="shared" si="318"/>
        <v>4.8704005586637192E-2</v>
      </c>
      <c r="R2501" s="49">
        <f t="shared" si="319"/>
        <v>3.1736101022606089</v>
      </c>
      <c r="S2501" s="52">
        <f>IF(K2501=0,C2529,(1/$C$59)*LN(1+$C$59/$C$58/(RodR+ABS(Calculations!K2501-RodR))))</f>
        <v>1.5346562437504411E-2</v>
      </c>
      <c r="T2501" s="53">
        <f t="shared" si="320"/>
        <v>1.550456727284579E-2</v>
      </c>
      <c r="U2501" s="49">
        <f t="shared" si="321"/>
        <v>104.125</v>
      </c>
      <c r="V2501" s="49">
        <f t="shared" si="322"/>
        <v>1.0101994803367265</v>
      </c>
      <c r="W2501" s="49">
        <f t="shared" si="323"/>
        <v>1.0101994803367265</v>
      </c>
    </row>
    <row r="2502" spans="11:23">
      <c r="K2502" s="51">
        <v>250</v>
      </c>
      <c r="L2502" s="22">
        <f t="shared" si="317"/>
        <v>1.9816926616116597</v>
      </c>
      <c r="M2502" s="22">
        <f t="shared" si="316"/>
        <v>7.9082132624888057E-3</v>
      </c>
      <c r="Q2502" s="55">
        <f t="shared" si="318"/>
        <v>4.8684646847440276E-2</v>
      </c>
      <c r="R2502" s="49">
        <f t="shared" si="319"/>
        <v>3.1736101022606089</v>
      </c>
      <c r="S2502" s="52">
        <f>IF(K2502=0,C2530,(1/$C$59)*LN(1+$C$59/$C$58/(RodR+ABS(Calculations!K2502-RodR))))</f>
        <v>1.5340462526496715E-2</v>
      </c>
      <c r="T2502" s="53">
        <f t="shared" si="320"/>
        <v>1.5498341185671968E-2</v>
      </c>
      <c r="U2502" s="49">
        <f t="shared" si="321"/>
        <v>104.16666666666667</v>
      </c>
      <c r="V2502" s="49">
        <f t="shared" si="322"/>
        <v>1.0101994803367265</v>
      </c>
      <c r="W2502" s="49">
        <f t="shared" si="323"/>
        <v>1.0101994803367265</v>
      </c>
    </row>
    <row r="2503" spans="11:23">
      <c r="K2503" s="51">
        <v>250.1</v>
      </c>
      <c r="L2503" s="22">
        <f t="shared" si="317"/>
        <v>1.9809052966272152</v>
      </c>
      <c r="M2503" s="22">
        <f t="shared" si="316"/>
        <v>7.9019177237045213E-3</v>
      </c>
      <c r="Q2503" s="55">
        <f t="shared" si="318"/>
        <v>4.8665303491656466E-2</v>
      </c>
      <c r="R2503" s="49">
        <f t="shared" si="319"/>
        <v>3.1736101022606089</v>
      </c>
      <c r="S2503" s="52">
        <f>IF(K2503=0,C2531,(1/$C$59)*LN(1+$C$59/$C$58/(RodR+ABS(Calculations!K2503-RodR))))</f>
        <v>1.5334367462780465E-2</v>
      </c>
      <c r="T2503" s="53">
        <f t="shared" si="320"/>
        <v>1.5492120096870277E-2</v>
      </c>
      <c r="U2503" s="49">
        <f t="shared" si="321"/>
        <v>104.20833333333333</v>
      </c>
      <c r="V2503" s="49">
        <f t="shared" si="322"/>
        <v>1.0101994803367265</v>
      </c>
      <c r="W2503" s="49">
        <f t="shared" si="323"/>
        <v>1.0101994803367265</v>
      </c>
    </row>
    <row r="2504" spans="11:23">
      <c r="K2504" s="51">
        <v>250.2</v>
      </c>
      <c r="L2504" s="22">
        <f t="shared" si="317"/>
        <v>1.980118557073413</v>
      </c>
      <c r="M2504" s="22">
        <f t="shared" si="316"/>
        <v>7.8956296996313124E-3</v>
      </c>
      <c r="Q2504" s="55">
        <f t="shared" si="318"/>
        <v>4.8645975500954508E-2</v>
      </c>
      <c r="R2504" s="49">
        <f t="shared" si="319"/>
        <v>3.1736101022606089</v>
      </c>
      <c r="S2504" s="52">
        <f>IF(K2504=0,C2532,(1/$C$59)*LN(1+$C$59/$C$58/(RodR+ABS(Calculations!K2504-RodR))))</f>
        <v>1.5328277240579511E-2</v>
      </c>
      <c r="T2504" s="53">
        <f t="shared" si="320"/>
        <v>1.5485904000423779E-2</v>
      </c>
      <c r="U2504" s="49">
        <f t="shared" si="321"/>
        <v>104.25</v>
      </c>
      <c r="V2504" s="49">
        <f t="shared" si="322"/>
        <v>1.0101994803367265</v>
      </c>
      <c r="W2504" s="49">
        <f t="shared" si="323"/>
        <v>1.0101994803367265</v>
      </c>
    </row>
    <row r="2505" spans="11:23">
      <c r="K2505" s="51">
        <v>250.3</v>
      </c>
      <c r="L2505" s="22">
        <f t="shared" si="317"/>
        <v>1.9793324422053316</v>
      </c>
      <c r="M2505" s="22">
        <f t="shared" si="316"/>
        <v>7.8893491783547098E-3</v>
      </c>
      <c r="Q2505" s="55">
        <f t="shared" si="318"/>
        <v>4.8626662857033758E-2</v>
      </c>
      <c r="R2505" s="49">
        <f t="shared" si="319"/>
        <v>3.1736101022606089</v>
      </c>
      <c r="S2505" s="52">
        <f>IF(K2505=0,C2533,(1/$C$59)*LN(1+$C$59/$C$58/(RodR+ABS(Calculations!K2505-RodR))))</f>
        <v>1.5322191854127348E-2</v>
      </c>
      <c r="T2505" s="53">
        <f t="shared" si="320"/>
        <v>1.5479692890325638E-2</v>
      </c>
      <c r="U2505" s="49">
        <f t="shared" si="321"/>
        <v>104.29166666666667</v>
      </c>
      <c r="V2505" s="49">
        <f t="shared" si="322"/>
        <v>1.0101994803367265</v>
      </c>
      <c r="W2505" s="49">
        <f t="shared" si="323"/>
        <v>1.0101994803367265</v>
      </c>
    </row>
    <row r="2506" spans="11:23">
      <c r="K2506" s="51">
        <v>250.4</v>
      </c>
      <c r="L2506" s="22">
        <f t="shared" si="317"/>
        <v>1.9785469512792622</v>
      </c>
      <c r="M2506" s="22">
        <f t="shared" si="316"/>
        <v>7.8830761478911882E-3</v>
      </c>
      <c r="Q2506" s="55">
        <f t="shared" si="318"/>
        <v>4.8607365541623378E-2</v>
      </c>
      <c r="R2506" s="49">
        <f t="shared" si="319"/>
        <v>3.1736101022606089</v>
      </c>
      <c r="S2506" s="52">
        <f>IF(K2506=0,C2534,(1/$C$59)*LN(1+$C$59/$C$58/(RodR+ABS(Calculations!K2506-RodR))))</f>
        <v>1.5316111297666857E-2</v>
      </c>
      <c r="T2506" s="53">
        <f t="shared" si="320"/>
        <v>1.5473486760578253E-2</v>
      </c>
      <c r="U2506" s="49">
        <f t="shared" si="321"/>
        <v>104.33333333333334</v>
      </c>
      <c r="V2506" s="49">
        <f t="shared" si="322"/>
        <v>1.0101994803367265</v>
      </c>
      <c r="W2506" s="49">
        <f t="shared" si="323"/>
        <v>1.0101994803367265</v>
      </c>
    </row>
    <row r="2507" spans="11:23">
      <c r="K2507" s="51">
        <v>250.5</v>
      </c>
      <c r="L2507" s="22">
        <f t="shared" si="317"/>
        <v>1.9777620835526741</v>
      </c>
      <c r="M2507" s="22">
        <f t="shared" si="316"/>
        <v>7.8768105963256119E-3</v>
      </c>
      <c r="Q2507" s="55">
        <f t="shared" si="318"/>
        <v>4.8588083536481461E-2</v>
      </c>
      <c r="R2507" s="49">
        <f t="shared" si="319"/>
        <v>3.1736101022606089</v>
      </c>
      <c r="S2507" s="52">
        <f>IF(K2507=0,C2535,(1/$C$59)*LN(1+$C$59/$C$58/(RodR+ABS(Calculations!K2507-RodR))))</f>
        <v>1.5310035565450041E-2</v>
      </c>
      <c r="T2507" s="53">
        <f t="shared" si="320"/>
        <v>1.5467285605193899E-2</v>
      </c>
      <c r="U2507" s="49">
        <f t="shared" si="321"/>
        <v>104.375</v>
      </c>
      <c r="V2507" s="49">
        <f t="shared" si="322"/>
        <v>1.0101994803367265</v>
      </c>
      <c r="W2507" s="49">
        <f t="shared" si="323"/>
        <v>1.0101994803367265</v>
      </c>
    </row>
    <row r="2508" spans="11:23">
      <c r="K2508" s="51">
        <v>250.6</v>
      </c>
      <c r="L2508" s="22">
        <f t="shared" si="317"/>
        <v>1.9769778382841461</v>
      </c>
      <c r="M2508" s="22">
        <f t="shared" si="316"/>
        <v>7.8705525118107911E-3</v>
      </c>
      <c r="Q2508" s="55">
        <f t="shared" si="318"/>
        <v>4.8568816823393361E-2</v>
      </c>
      <c r="R2508" s="49">
        <f t="shared" si="319"/>
        <v>3.1736101022606089</v>
      </c>
      <c r="S2508" s="52">
        <f>IF(K2508=0,C2536,(1/$C$59)*LN(1+$C$59/$C$58/(RodR+ABS(Calculations!K2508-RodR))))</f>
        <v>1.530396465173749E-2</v>
      </c>
      <c r="T2508" s="53">
        <f t="shared" si="320"/>
        <v>1.5461089418194088E-2</v>
      </c>
      <c r="U2508" s="49">
        <f t="shared" si="321"/>
        <v>104.41666666666667</v>
      </c>
      <c r="V2508" s="49">
        <f t="shared" si="322"/>
        <v>1.0101994803367265</v>
      </c>
      <c r="W2508" s="49">
        <f t="shared" si="323"/>
        <v>1.0101994803367265</v>
      </c>
    </row>
    <row r="2509" spans="11:23">
      <c r="K2509" s="51">
        <v>250.7</v>
      </c>
      <c r="L2509" s="22">
        <f t="shared" si="317"/>
        <v>1.9761942147335378</v>
      </c>
      <c r="M2509" s="22">
        <f t="shared" ref="M2509:M2572" si="324">L2499-L2509</f>
        <v>7.8643018824298139E-3</v>
      </c>
      <c r="Q2509" s="55">
        <f t="shared" si="318"/>
        <v>4.8549565384175902E-2</v>
      </c>
      <c r="R2509" s="49">
        <f t="shared" si="319"/>
        <v>3.1736101022606089</v>
      </c>
      <c r="S2509" s="52">
        <f>IF(K2509=0,C2537,(1/$C$59)*LN(1+$C$59/$C$58/(RodR+ABS(Calculations!K2509-RodR))))</f>
        <v>1.5297898550799714E-2</v>
      </c>
      <c r="T2509" s="53">
        <f t="shared" si="320"/>
        <v>1.5454898193610215E-2</v>
      </c>
      <c r="U2509" s="49">
        <f t="shared" si="321"/>
        <v>104.45833333333333</v>
      </c>
      <c r="V2509" s="49">
        <f t="shared" si="322"/>
        <v>1.0101994803367265</v>
      </c>
      <c r="W2509" s="49">
        <f t="shared" si="323"/>
        <v>1.0101994803367265</v>
      </c>
    </row>
    <row r="2510" spans="11:23">
      <c r="K2510" s="51">
        <v>250.8</v>
      </c>
      <c r="L2510" s="22">
        <f t="shared" si="317"/>
        <v>1.9754112121617504</v>
      </c>
      <c r="M2510" s="22">
        <f t="shared" si="324"/>
        <v>7.8580586964362986E-3</v>
      </c>
      <c r="Q2510" s="55">
        <f t="shared" si="318"/>
        <v>4.853032920067149E-2</v>
      </c>
      <c r="R2510" s="49">
        <f t="shared" si="319"/>
        <v>3.1736101022606089</v>
      </c>
      <c r="S2510" s="52">
        <f>IF(K2510=0,C2538,(1/$C$59)*LN(1+$C$59/$C$58/(RodR+ABS(Calculations!K2510-RodR))))</f>
        <v>1.529183725691528E-2</v>
      </c>
      <c r="T2510" s="53">
        <f t="shared" si="320"/>
        <v>1.5448711925483563E-2</v>
      </c>
      <c r="U2510" s="49">
        <f t="shared" si="321"/>
        <v>104.50000000000001</v>
      </c>
      <c r="V2510" s="49">
        <f t="shared" si="322"/>
        <v>1.0101994803367265</v>
      </c>
      <c r="W2510" s="49">
        <f t="shared" si="323"/>
        <v>1.0101994803367265</v>
      </c>
    </row>
    <row r="2511" spans="11:23">
      <c r="K2511" s="51">
        <v>250.9</v>
      </c>
      <c r="L2511" s="22">
        <f t="shared" si="317"/>
        <v>1.9746288298310004</v>
      </c>
      <c r="M2511" s="22">
        <f t="shared" si="324"/>
        <v>7.8518229419137775E-3</v>
      </c>
      <c r="Q2511" s="55">
        <f t="shared" si="318"/>
        <v>4.8511108254754853E-2</v>
      </c>
      <c r="R2511" s="49">
        <f t="shared" si="319"/>
        <v>3.1736101022606089</v>
      </c>
      <c r="S2511" s="52">
        <f>IF(K2511=0,C2539,(1/$C$59)*LN(1+$C$59/$C$58/(RodR+ABS(Calculations!K2511-RodR))))</f>
        <v>1.5285780764372939E-2</v>
      </c>
      <c r="T2511" s="53">
        <f t="shared" si="320"/>
        <v>1.5442530607863977E-2</v>
      </c>
      <c r="U2511" s="49">
        <f t="shared" si="321"/>
        <v>104.54166666666667</v>
      </c>
      <c r="V2511" s="49">
        <f t="shared" si="322"/>
        <v>1.0101994803367265</v>
      </c>
      <c r="W2511" s="49">
        <f t="shared" si="323"/>
        <v>1.0101994803367265</v>
      </c>
    </row>
    <row r="2512" spans="11:23">
      <c r="K2512" s="51">
        <v>251</v>
      </c>
      <c r="L2512" s="22">
        <f t="shared" si="317"/>
        <v>1.9738470670045458</v>
      </c>
      <c r="M2512" s="22">
        <f t="shared" si="324"/>
        <v>7.8455946071138705E-3</v>
      </c>
      <c r="Q2512" s="55">
        <f t="shared" si="318"/>
        <v>4.8491902528326289E-2</v>
      </c>
      <c r="R2512" s="49">
        <f t="shared" si="319"/>
        <v>3.1736101022606089</v>
      </c>
      <c r="S2512" s="52">
        <f>IF(K2512=0,C2540,(1/$C$59)*LN(1+$C$59/$C$58/(RodR+ABS(Calculations!K2512-RodR))))</f>
        <v>1.5279729067469503E-2</v>
      </c>
      <c r="T2512" s="53">
        <f t="shared" si="320"/>
        <v>1.543635423481185E-2</v>
      </c>
      <c r="U2512" s="49">
        <f t="shared" si="321"/>
        <v>104.58333333333334</v>
      </c>
      <c r="V2512" s="49">
        <f t="shared" si="322"/>
        <v>1.0101994803367265</v>
      </c>
      <c r="W2512" s="49">
        <f t="shared" si="323"/>
        <v>1.0101994803367265</v>
      </c>
    </row>
    <row r="2513" spans="11:23">
      <c r="K2513" s="51">
        <v>251.1</v>
      </c>
      <c r="L2513" s="22">
        <f t="shared" si="317"/>
        <v>1.9730659229468903</v>
      </c>
      <c r="M2513" s="22">
        <f t="shared" si="324"/>
        <v>7.8393736803248348E-3</v>
      </c>
      <c r="Q2513" s="55">
        <f t="shared" si="318"/>
        <v>4.8472712003316723E-2</v>
      </c>
      <c r="R2513" s="49">
        <f t="shared" si="319"/>
        <v>3.1736101022606089</v>
      </c>
      <c r="S2513" s="52">
        <f>IF(K2513=0,C2541,(1/$C$59)*LN(1+$C$59/$C$58/(RodR+ABS(Calculations!K2513-RodR))))</f>
        <v>1.5273682160511433E-2</v>
      </c>
      <c r="T2513" s="53">
        <f t="shared" si="320"/>
        <v>1.5430182800396137E-2</v>
      </c>
      <c r="U2513" s="49">
        <f t="shared" si="321"/>
        <v>104.625</v>
      </c>
      <c r="V2513" s="49">
        <f t="shared" si="322"/>
        <v>1.0101994803367265</v>
      </c>
      <c r="W2513" s="49">
        <f t="shared" si="323"/>
        <v>1.0101994803367265</v>
      </c>
    </row>
    <row r="2514" spans="11:23">
      <c r="K2514" s="51">
        <v>251.2</v>
      </c>
      <c r="L2514" s="22">
        <f t="shared" si="317"/>
        <v>1.9722853969236835</v>
      </c>
      <c r="M2514" s="22">
        <f t="shared" si="324"/>
        <v>7.8331601497294567E-3</v>
      </c>
      <c r="Q2514" s="55">
        <f t="shared" si="318"/>
        <v>4.8453536661685212E-2</v>
      </c>
      <c r="R2514" s="49">
        <f t="shared" si="319"/>
        <v>3.1736101022606089</v>
      </c>
      <c r="S2514" s="52">
        <f>IF(K2514=0,C2542,(1/$C$59)*LN(1+$C$59/$C$58/(RodR+ABS(Calculations!K2514-RodR))))</f>
        <v>1.5267640037814049E-2</v>
      </c>
      <c r="T2514" s="53">
        <f t="shared" si="320"/>
        <v>1.5424016298696566E-2</v>
      </c>
      <c r="U2514" s="49">
        <f t="shared" si="321"/>
        <v>104.66666666666667</v>
      </c>
      <c r="V2514" s="49">
        <f t="shared" si="322"/>
        <v>1.0101994803367265</v>
      </c>
      <c r="W2514" s="49">
        <f t="shared" si="323"/>
        <v>1.0101994803367265</v>
      </c>
    </row>
    <row r="2515" spans="11:23">
      <c r="K2515" s="51">
        <v>251.3</v>
      </c>
      <c r="L2515" s="22">
        <f t="shared" si="317"/>
        <v>1.9715054882016843</v>
      </c>
      <c r="M2515" s="22">
        <f t="shared" si="324"/>
        <v>7.8269540036473018E-3</v>
      </c>
      <c r="Q2515" s="55">
        <f t="shared" si="318"/>
        <v>4.8434376485418075E-2</v>
      </c>
      <c r="R2515" s="49">
        <f t="shared" si="319"/>
        <v>3.1736101022606089</v>
      </c>
      <c r="S2515" s="52">
        <f>IF(K2515=0,C2543,(1/$C$59)*LN(1+$C$59/$C$58/(RodR+ABS(Calculations!K2515-RodR))))</f>
        <v>1.5261602693701271E-2</v>
      </c>
      <c r="T2515" s="53">
        <f t="shared" si="320"/>
        <v>1.541785472380075E-2</v>
      </c>
      <c r="U2515" s="49">
        <f t="shared" si="321"/>
        <v>104.70833333333334</v>
      </c>
      <c r="V2515" s="49">
        <f t="shared" si="322"/>
        <v>1.0101994803367265</v>
      </c>
      <c r="W2515" s="49">
        <f t="shared" si="323"/>
        <v>1.0101994803367265</v>
      </c>
    </row>
    <row r="2516" spans="11:23">
      <c r="K2516" s="51">
        <v>251.4</v>
      </c>
      <c r="L2516" s="22">
        <f t="shared" si="317"/>
        <v>1.9707261960489328</v>
      </c>
      <c r="M2516" s="22">
        <f t="shared" si="324"/>
        <v>7.8207552303293237E-3</v>
      </c>
      <c r="Q2516" s="55">
        <f t="shared" si="318"/>
        <v>4.8415231456533106E-2</v>
      </c>
      <c r="R2516" s="49">
        <f t="shared" si="319"/>
        <v>3.1736101022606089</v>
      </c>
      <c r="S2516" s="52">
        <f>IF(K2516=0,C2544,(1/$C$59)*LN(1+$C$59/$C$58/(RodR+ABS(Calculations!K2516-RodR))))</f>
        <v>1.5255570122506929E-2</v>
      </c>
      <c r="T2516" s="53">
        <f t="shared" si="320"/>
        <v>1.5411698069806865E-2</v>
      </c>
      <c r="U2516" s="49">
        <f t="shared" si="321"/>
        <v>104.75</v>
      </c>
      <c r="V2516" s="49">
        <f t="shared" si="322"/>
        <v>1.0101994803367265</v>
      </c>
      <c r="W2516" s="49">
        <f t="shared" si="323"/>
        <v>1.0101994803367265</v>
      </c>
    </row>
    <row r="2517" spans="11:23">
      <c r="K2517" s="51">
        <v>251.5</v>
      </c>
      <c r="L2517" s="22">
        <f t="shared" si="317"/>
        <v>1.9699475197345109</v>
      </c>
      <c r="M2517" s="22">
        <f t="shared" si="324"/>
        <v>7.814563818163256E-3</v>
      </c>
      <c r="Q2517" s="55">
        <f t="shared" si="318"/>
        <v>4.839610155707369E-2</v>
      </c>
      <c r="R2517" s="49">
        <f t="shared" si="319"/>
        <v>3.1736101022606089</v>
      </c>
      <c r="S2517" s="52">
        <f>IF(K2517=0,C2545,(1/$C$59)*LN(1+$C$59/$C$58/(RodR+ABS(Calculations!K2517-RodR))))</f>
        <v>1.5249542318572921E-2</v>
      </c>
      <c r="T2517" s="53">
        <f t="shared" si="320"/>
        <v>1.5405546330822299E-2</v>
      </c>
      <c r="U2517" s="49">
        <f t="shared" si="321"/>
        <v>104.79166666666667</v>
      </c>
      <c r="V2517" s="49">
        <f t="shared" si="322"/>
        <v>1.0101994803367265</v>
      </c>
      <c r="W2517" s="49">
        <f t="shared" si="323"/>
        <v>1.0101994803367265</v>
      </c>
    </row>
    <row r="2518" spans="11:23">
      <c r="K2518" s="51">
        <v>251.6</v>
      </c>
      <c r="L2518" s="22">
        <f t="shared" si="317"/>
        <v>1.9691694585286794</v>
      </c>
      <c r="M2518" s="22">
        <f t="shared" si="324"/>
        <v>7.8083797554666656E-3</v>
      </c>
      <c r="Q2518" s="55">
        <f t="shared" si="318"/>
        <v>4.8376986769112174E-2</v>
      </c>
      <c r="R2518" s="49">
        <f t="shared" si="319"/>
        <v>3.1736101022606089</v>
      </c>
      <c r="S2518" s="52">
        <f>IF(K2518=0,C2546,(1/$C$59)*LN(1+$C$59/$C$58/(RodR+ABS(Calculations!K2518-RodR))))</f>
        <v>1.5243519276250268E-2</v>
      </c>
      <c r="T2518" s="53">
        <f t="shared" si="320"/>
        <v>1.5399399500963445E-2</v>
      </c>
      <c r="U2518" s="49">
        <f t="shared" si="321"/>
        <v>104.83333333333333</v>
      </c>
      <c r="V2518" s="49">
        <f t="shared" si="322"/>
        <v>1.0101994803367265</v>
      </c>
      <c r="W2518" s="49">
        <f t="shared" si="323"/>
        <v>1.0101994803367265</v>
      </c>
    </row>
    <row r="2519" spans="11:23">
      <c r="K2519" s="51">
        <v>251.7</v>
      </c>
      <c r="L2519" s="22">
        <f t="shared" si="317"/>
        <v>1.9683920117028777</v>
      </c>
      <c r="M2519" s="22">
        <f t="shared" si="324"/>
        <v>7.8022030306601486E-3</v>
      </c>
      <c r="Q2519" s="55">
        <f t="shared" si="318"/>
        <v>4.8357887074749861E-2</v>
      </c>
      <c r="R2519" s="49">
        <f t="shared" si="319"/>
        <v>3.1736101022606089</v>
      </c>
      <c r="S2519" s="52">
        <f>IF(K2519=0,C2547,(1/$C$59)*LN(1+$C$59/$C$58/(RodR+ABS(Calculations!K2519-RodR))))</f>
        <v>1.5237500989899115E-2</v>
      </c>
      <c r="T2519" s="53">
        <f t="shared" si="320"/>
        <v>1.5393257574356355E-2</v>
      </c>
      <c r="U2519" s="49">
        <f t="shared" si="321"/>
        <v>104.875</v>
      </c>
      <c r="V2519" s="49">
        <f t="shared" si="322"/>
        <v>1.0101994803367265</v>
      </c>
      <c r="W2519" s="49">
        <f t="shared" si="323"/>
        <v>1.0101994803367265</v>
      </c>
    </row>
    <row r="2520" spans="11:23">
      <c r="K2520" s="51">
        <v>251.8</v>
      </c>
      <c r="L2520" s="22">
        <f t="shared" si="317"/>
        <v>1.9676151785296896</v>
      </c>
      <c r="M2520" s="22">
        <f t="shared" si="324"/>
        <v>7.7960336320608281E-3</v>
      </c>
      <c r="Q2520" s="55">
        <f t="shared" si="318"/>
        <v>4.8338802456116173E-2</v>
      </c>
      <c r="R2520" s="49">
        <f t="shared" si="319"/>
        <v>3.1736101022606089</v>
      </c>
      <c r="S2520" s="52">
        <f>IF(K2520=0,C2548,(1/$C$59)*LN(1+$C$59/$C$58/(RodR+ABS(Calculations!K2520-RodR))))</f>
        <v>1.523148745388847E-2</v>
      </c>
      <c r="T2520" s="53">
        <f t="shared" si="320"/>
        <v>1.5387120545136523E-2</v>
      </c>
      <c r="U2520" s="49">
        <f t="shared" si="321"/>
        <v>104.91666666666667</v>
      </c>
      <c r="V2520" s="49">
        <f t="shared" si="322"/>
        <v>1.0101994803367265</v>
      </c>
      <c r="W2520" s="49">
        <f t="shared" si="323"/>
        <v>1.0101994803367265</v>
      </c>
    </row>
    <row r="2521" spans="11:23">
      <c r="K2521" s="51">
        <v>251.9</v>
      </c>
      <c r="L2521" s="22">
        <f t="shared" si="317"/>
        <v>1.9668389582828782</v>
      </c>
      <c r="M2521" s="22">
        <f t="shared" si="324"/>
        <v>7.7898715481221625E-3</v>
      </c>
      <c r="Q2521" s="55">
        <f t="shared" si="318"/>
        <v>4.8319732895369498E-2</v>
      </c>
      <c r="R2521" s="49">
        <f t="shared" si="319"/>
        <v>3.1736101022606089</v>
      </c>
      <c r="S2521" s="52">
        <f>IF(K2521=0,C2549,(1/$C$59)*LN(1+$C$59/$C$58/(RodR+ABS(Calculations!K2521-RodR))))</f>
        <v>1.5225478662596468E-2</v>
      </c>
      <c r="T2521" s="53">
        <f t="shared" si="320"/>
        <v>1.5380988407448892E-2</v>
      </c>
      <c r="U2521" s="49">
        <f t="shared" si="321"/>
        <v>104.95833333333334</v>
      </c>
      <c r="V2521" s="49">
        <f t="shared" si="322"/>
        <v>1.0101994803367265</v>
      </c>
      <c r="W2521" s="49">
        <f t="shared" si="323"/>
        <v>1.0101994803367265</v>
      </c>
    </row>
    <row r="2522" spans="11:23">
      <c r="K2522" s="51">
        <v>252</v>
      </c>
      <c r="L2522" s="22">
        <f t="shared" si="317"/>
        <v>1.9660633502372475</v>
      </c>
      <c r="M2522" s="22">
        <f t="shared" si="324"/>
        <v>7.7837167672982766E-3</v>
      </c>
      <c r="Q2522" s="55">
        <f t="shared" si="318"/>
        <v>4.8300678374693796E-2</v>
      </c>
      <c r="R2522" s="49">
        <f t="shared" si="319"/>
        <v>3.1736101022606089</v>
      </c>
      <c r="S2522" s="52">
        <f>IF(K2522=0,C2550,(1/$C$59)*LN(1+$C$59/$C$58/(RodR+ABS(Calculations!K2522-RodR))))</f>
        <v>1.52194746104093E-2</v>
      </c>
      <c r="T2522" s="53">
        <f t="shared" si="320"/>
        <v>1.5374861155447173E-2</v>
      </c>
      <c r="U2522" s="49">
        <f t="shared" si="321"/>
        <v>105</v>
      </c>
      <c r="V2522" s="49">
        <f t="shared" si="322"/>
        <v>1.0101994803367265</v>
      </c>
      <c r="W2522" s="49">
        <f t="shared" si="323"/>
        <v>1.0101994803367265</v>
      </c>
    </row>
    <row r="2523" spans="11:23">
      <c r="K2523" s="51">
        <v>252.1</v>
      </c>
      <c r="L2523" s="22">
        <f t="shared" si="317"/>
        <v>1.9652883536688508</v>
      </c>
      <c r="M2523" s="22">
        <f t="shared" si="324"/>
        <v>7.77756927803952E-3</v>
      </c>
      <c r="Q2523" s="55">
        <f t="shared" si="318"/>
        <v>4.8281638876303726E-2</v>
      </c>
      <c r="R2523" s="49">
        <f t="shared" si="319"/>
        <v>3.1736101022606089</v>
      </c>
      <c r="S2523" s="52">
        <f>IF(K2523=0,C2551,(1/$C$59)*LN(1+$C$59/$C$58/(RodR+ABS(Calculations!K2523-RodR))))</f>
        <v>1.5213475291722825E-2</v>
      </c>
      <c r="T2523" s="53">
        <f t="shared" si="320"/>
        <v>1.5368738783294963E-2</v>
      </c>
      <c r="U2523" s="49">
        <f t="shared" si="321"/>
        <v>105.04166666666667</v>
      </c>
      <c r="V2523" s="49">
        <f t="shared" si="322"/>
        <v>1.0101994803367265</v>
      </c>
      <c r="W2523" s="49">
        <f t="shared" si="323"/>
        <v>1.0101994803367265</v>
      </c>
    </row>
    <row r="2524" spans="11:23">
      <c r="K2524" s="51">
        <v>252.2</v>
      </c>
      <c r="L2524" s="22">
        <f t="shared" si="317"/>
        <v>1.9645139678548498</v>
      </c>
      <c r="M2524" s="22">
        <f t="shared" si="324"/>
        <v>7.7714290688337684E-3</v>
      </c>
      <c r="Q2524" s="55">
        <f t="shared" si="318"/>
        <v>4.8262614382441164E-2</v>
      </c>
      <c r="R2524" s="49">
        <f t="shared" si="319"/>
        <v>3.1736101022606089</v>
      </c>
      <c r="S2524" s="52">
        <f>IF(K2524=0,C2552,(1/$C$59)*LN(1+$C$59/$C$58/(RodR+ABS(Calculations!K2524-RodR))))</f>
        <v>1.5207480700941491E-2</v>
      </c>
      <c r="T2524" s="53">
        <f t="shared" si="320"/>
        <v>1.5362621285165301E-2</v>
      </c>
      <c r="U2524" s="49">
        <f t="shared" si="321"/>
        <v>105.08333333333333</v>
      </c>
      <c r="V2524" s="49">
        <f t="shared" si="322"/>
        <v>1.0101994803367265</v>
      </c>
      <c r="W2524" s="49">
        <f t="shared" si="323"/>
        <v>1.0101994803367265</v>
      </c>
    </row>
    <row r="2525" spans="11:23">
      <c r="K2525" s="51">
        <v>252.3</v>
      </c>
      <c r="L2525" s="22">
        <f t="shared" si="317"/>
        <v>1.9637401920735178</v>
      </c>
      <c r="M2525" s="22">
        <f t="shared" si="324"/>
        <v>7.7652961281664545E-3</v>
      </c>
      <c r="Q2525" s="55">
        <f t="shared" si="318"/>
        <v>4.8243604875375316E-2</v>
      </c>
      <c r="R2525" s="49">
        <f t="shared" si="319"/>
        <v>3.1736101022606089</v>
      </c>
      <c r="S2525" s="52">
        <f>IF(K2525=0,C2553,(1/$C$59)*LN(1+$C$59/$C$58/(RodR+ABS(Calculations!K2525-RodR))))</f>
        <v>1.5201490832478346E-2</v>
      </c>
      <c r="T2525" s="53">
        <f t="shared" si="320"/>
        <v>1.5356508655239335E-2</v>
      </c>
      <c r="U2525" s="49">
        <f t="shared" si="321"/>
        <v>105.12500000000001</v>
      </c>
      <c r="V2525" s="49">
        <f t="shared" si="322"/>
        <v>1.0101994803367265</v>
      </c>
      <c r="W2525" s="49">
        <f t="shared" si="323"/>
        <v>1.0101994803367265</v>
      </c>
    </row>
    <row r="2526" spans="11:23">
      <c r="K2526" s="51">
        <v>252.4</v>
      </c>
      <c r="L2526" s="22">
        <f t="shared" si="317"/>
        <v>1.9629670256042733</v>
      </c>
      <c r="M2526" s="22">
        <f t="shared" si="324"/>
        <v>7.7591704446595688E-3</v>
      </c>
      <c r="Q2526" s="55">
        <f t="shared" si="318"/>
        <v>4.8224610337403502E-2</v>
      </c>
      <c r="R2526" s="49">
        <f t="shared" si="319"/>
        <v>3.1736101022606089</v>
      </c>
      <c r="S2526" s="52">
        <f>IF(K2526=0,C2554,(1/$C$59)*LN(1+$C$59/$C$58/(RodR+ABS(Calculations!K2526-RodR))))</f>
        <v>1.5195505680755304E-2</v>
      </c>
      <c r="T2526" s="53">
        <f t="shared" si="320"/>
        <v>1.5350400887709205E-2</v>
      </c>
      <c r="U2526" s="49">
        <f t="shared" si="321"/>
        <v>105.16666666666667</v>
      </c>
      <c r="V2526" s="49">
        <f t="shared" si="322"/>
        <v>1.0101994803367265</v>
      </c>
      <c r="W2526" s="49">
        <f t="shared" si="323"/>
        <v>1.0101994803367265</v>
      </c>
    </row>
    <row r="2527" spans="11:23">
      <c r="K2527" s="51">
        <v>252.5</v>
      </c>
      <c r="L2527" s="22">
        <f t="shared" si="317"/>
        <v>1.9621944677277483</v>
      </c>
      <c r="M2527" s="22">
        <f t="shared" si="324"/>
        <v>7.753052006762573E-3</v>
      </c>
      <c r="Q2527" s="55">
        <f t="shared" si="318"/>
        <v>4.8205630750852858E-2</v>
      </c>
      <c r="R2527" s="49">
        <f t="shared" si="319"/>
        <v>3.1736101022606089</v>
      </c>
      <c r="S2527" s="52">
        <f>IF(K2527=0,C2555,(1/$C$59)*LN(1+$C$59/$C$58/(RodR+ABS(Calculations!K2527-RodR))))</f>
        <v>1.5189525240203667E-2</v>
      </c>
      <c r="T2527" s="53">
        <f t="shared" si="320"/>
        <v>1.5344297976774716E-2</v>
      </c>
      <c r="U2527" s="49">
        <f t="shared" si="321"/>
        <v>105.20833333333334</v>
      </c>
      <c r="V2527" s="49">
        <f t="shared" si="322"/>
        <v>1.0101994803367265</v>
      </c>
      <c r="W2527" s="49">
        <f t="shared" si="323"/>
        <v>1.0101994803367265</v>
      </c>
    </row>
    <row r="2528" spans="11:23">
      <c r="K2528" s="51">
        <v>252.6</v>
      </c>
      <c r="L2528" s="22">
        <f t="shared" si="317"/>
        <v>1.9614225177255817</v>
      </c>
      <c r="M2528" s="22">
        <f t="shared" si="324"/>
        <v>7.7469408030976794E-3</v>
      </c>
      <c r="Q2528" s="55">
        <f t="shared" si="318"/>
        <v>4.8186666098075273E-2</v>
      </c>
      <c r="R2528" s="49">
        <f t="shared" si="319"/>
        <v>3.1736101022606089</v>
      </c>
      <c r="S2528" s="52">
        <f>IF(K2528=0,C2556,(1/$C$59)*LN(1+$C$59/$C$58/(RodR+ABS(Calculations!K2528-RodR))))</f>
        <v>1.5183549505262541E-2</v>
      </c>
      <c r="T2528" s="53">
        <f t="shared" si="320"/>
        <v>1.5338199916645782E-2</v>
      </c>
      <c r="U2528" s="49">
        <f t="shared" si="321"/>
        <v>105.25</v>
      </c>
      <c r="V2528" s="49">
        <f t="shared" si="322"/>
        <v>1.0101994803367265</v>
      </c>
      <c r="W2528" s="49">
        <f t="shared" si="323"/>
        <v>1.0101994803367265</v>
      </c>
    </row>
    <row r="2529" spans="11:23">
      <c r="K2529" s="51">
        <v>252.7</v>
      </c>
      <c r="L2529" s="22">
        <f t="shared" si="317"/>
        <v>1.9606511748806612</v>
      </c>
      <c r="M2529" s="22">
        <f t="shared" si="324"/>
        <v>7.7408368222164903E-3</v>
      </c>
      <c r="Q2529" s="55">
        <f t="shared" si="318"/>
        <v>4.816771636145329E-2</v>
      </c>
      <c r="R2529" s="49">
        <f t="shared" si="319"/>
        <v>3.1736101022606089</v>
      </c>
      <c r="S2529" s="52">
        <f>IF(K2529=0,C2557,(1/$C$59)*LN(1+$C$59/$C$58/(RodR+ABS(Calculations!K2529-RodR))))</f>
        <v>1.5177578470380693E-2</v>
      </c>
      <c r="T2529" s="53">
        <f t="shared" si="320"/>
        <v>1.5332106701541306E-2</v>
      </c>
      <c r="U2529" s="49">
        <f t="shared" si="321"/>
        <v>105.29166666666667</v>
      </c>
      <c r="V2529" s="49">
        <f t="shared" si="322"/>
        <v>1.0101994803367265</v>
      </c>
      <c r="W2529" s="49">
        <f t="shared" si="323"/>
        <v>1.0101994803367265</v>
      </c>
    </row>
    <row r="2530" spans="11:23">
      <c r="K2530" s="51">
        <v>252.8</v>
      </c>
      <c r="L2530" s="22">
        <f t="shared" si="317"/>
        <v>1.9598804384768476</v>
      </c>
      <c r="M2530" s="22">
        <f t="shared" si="324"/>
        <v>7.7347400528420263E-3</v>
      </c>
      <c r="Q2530" s="55">
        <f t="shared" si="318"/>
        <v>4.8148781523393379E-2</v>
      </c>
      <c r="R2530" s="49">
        <f t="shared" si="319"/>
        <v>3.1736101022606089</v>
      </c>
      <c r="S2530" s="52">
        <f>IF(K2530=0,C2558,(1/$C$59)*LN(1+$C$59/$C$58/(RodR+ABS(Calculations!K2530-RodR))))</f>
        <v>1.5171612130014427E-2</v>
      </c>
      <c r="T2530" s="53">
        <f t="shared" si="320"/>
        <v>1.5326018325689411E-2</v>
      </c>
      <c r="U2530" s="49">
        <f t="shared" si="321"/>
        <v>105.33333333333334</v>
      </c>
      <c r="V2530" s="49">
        <f t="shared" si="322"/>
        <v>1.0101994803367265</v>
      </c>
      <c r="W2530" s="49">
        <f t="shared" si="323"/>
        <v>1.0101994803367265</v>
      </c>
    </row>
    <row r="2531" spans="11:23">
      <c r="K2531" s="51">
        <v>252.9</v>
      </c>
      <c r="L2531" s="22">
        <f t="shared" si="317"/>
        <v>1.9591103077993191</v>
      </c>
      <c r="M2531" s="22">
        <f t="shared" si="324"/>
        <v>7.7286504835591963E-3</v>
      </c>
      <c r="Q2531" s="55">
        <f t="shared" si="318"/>
        <v>4.8129861566334364E-2</v>
      </c>
      <c r="R2531" s="49">
        <f t="shared" si="319"/>
        <v>3.1736101022606089</v>
      </c>
      <c r="S2531" s="52">
        <f>IF(K2531=0,C2559,(1/$C$59)*LN(1+$C$59/$C$58/(RodR+ABS(Calculations!K2531-RodR))))</f>
        <v>1.5165650478630239E-2</v>
      </c>
      <c r="T2531" s="53">
        <f t="shared" si="320"/>
        <v>1.5319934783327214E-2</v>
      </c>
      <c r="U2531" s="49">
        <f t="shared" si="321"/>
        <v>105.375</v>
      </c>
      <c r="V2531" s="49">
        <f t="shared" si="322"/>
        <v>1.0101994803367265</v>
      </c>
      <c r="W2531" s="49">
        <f t="shared" si="323"/>
        <v>1.0101994803367265</v>
      </c>
    </row>
    <row r="2532" spans="11:23">
      <c r="K2532" s="51">
        <v>253</v>
      </c>
      <c r="L2532" s="22">
        <f t="shared" si="317"/>
        <v>1.9583407821342267</v>
      </c>
      <c r="M2532" s="22">
        <f t="shared" si="324"/>
        <v>7.7225681030208548E-3</v>
      </c>
      <c r="Q2532" s="55">
        <f t="shared" si="318"/>
        <v>4.8110956472738976E-2</v>
      </c>
      <c r="R2532" s="49">
        <f t="shared" si="319"/>
        <v>3.1736101022606089</v>
      </c>
      <c r="S2532" s="52">
        <f>IF(K2532=0,C2560,(1/$C$59)*LN(1+$C$59/$C$58/(RodR+ABS(Calculations!K2532-RodR))))</f>
        <v>1.5159693510702161E-2</v>
      </c>
      <c r="T2532" s="53">
        <f t="shared" si="320"/>
        <v>1.5313856068701047E-2</v>
      </c>
      <c r="U2532" s="49">
        <f t="shared" si="321"/>
        <v>105.41666666666667</v>
      </c>
      <c r="V2532" s="49">
        <f t="shared" si="322"/>
        <v>1.0101994803367265</v>
      </c>
      <c r="W2532" s="49">
        <f t="shared" si="323"/>
        <v>1.0101994803367265</v>
      </c>
    </row>
    <row r="2533" spans="11:23">
      <c r="K2533" s="51">
        <v>253.1</v>
      </c>
      <c r="L2533" s="22">
        <f t="shared" si="317"/>
        <v>1.9575718607689356</v>
      </c>
      <c r="M2533" s="22">
        <f t="shared" si="324"/>
        <v>7.7164928999151616E-3</v>
      </c>
      <c r="Q2533" s="55">
        <f t="shared" si="318"/>
        <v>4.8092066225099768E-2</v>
      </c>
      <c r="R2533" s="49">
        <f t="shared" si="319"/>
        <v>3.1736101022606089</v>
      </c>
      <c r="S2533" s="52">
        <f>IF(K2533=0,C2561,(1/$C$59)*LN(1+$C$59/$C$58/(RodR+ABS(Calculations!K2533-RodR))))</f>
        <v>1.5153741220713625E-2</v>
      </c>
      <c r="T2533" s="53">
        <f t="shared" si="320"/>
        <v>1.5307782176066684E-2</v>
      </c>
      <c r="U2533" s="49">
        <f t="shared" si="321"/>
        <v>105.45833333333333</v>
      </c>
      <c r="V2533" s="49">
        <f t="shared" si="322"/>
        <v>1.0101994803367265</v>
      </c>
      <c r="W2533" s="49">
        <f t="shared" si="323"/>
        <v>1.0101994803367265</v>
      </c>
    </row>
    <row r="2534" spans="11:23">
      <c r="K2534" s="51">
        <v>253.2</v>
      </c>
      <c r="L2534" s="22">
        <f t="shared" si="317"/>
        <v>1.9568035429918544</v>
      </c>
      <c r="M2534" s="22">
        <f t="shared" si="324"/>
        <v>7.7104248629953354E-3</v>
      </c>
      <c r="Q2534" s="55">
        <f t="shared" si="318"/>
        <v>4.8073190805934925E-2</v>
      </c>
      <c r="R2534" s="49">
        <f t="shared" si="319"/>
        <v>3.1736101022606089</v>
      </c>
      <c r="S2534" s="52">
        <f>IF(K2534=0,C2562,(1/$C$59)*LN(1+$C$59/$C$58/(RodR+ABS(Calculations!K2534-RodR))))</f>
        <v>1.5147793603156131E-2</v>
      </c>
      <c r="T2534" s="53">
        <f t="shared" si="320"/>
        <v>1.5301713099688447E-2</v>
      </c>
      <c r="U2534" s="49">
        <f t="shared" si="321"/>
        <v>105.5</v>
      </c>
      <c r="V2534" s="49">
        <f t="shared" si="322"/>
        <v>1.0101994803367265</v>
      </c>
      <c r="W2534" s="49">
        <f t="shared" si="323"/>
        <v>1.0101994803367265</v>
      </c>
    </row>
    <row r="2535" spans="11:23">
      <c r="K2535" s="51">
        <v>253.3</v>
      </c>
      <c r="L2535" s="22">
        <f t="shared" si="317"/>
        <v>1.9560358280925696</v>
      </c>
      <c r="M2535" s="22">
        <f t="shared" si="324"/>
        <v>7.7043639809482034E-3</v>
      </c>
      <c r="Q2535" s="55">
        <f t="shared" si="318"/>
        <v>4.8054330197791581E-2</v>
      </c>
      <c r="R2535" s="49">
        <f t="shared" si="319"/>
        <v>3.1736101022606089</v>
      </c>
      <c r="S2535" s="52">
        <f>IF(K2535=0,C2563,(1/$C$59)*LN(1+$C$59/$C$58/(RodR+ABS(Calculations!K2535-RodR))))</f>
        <v>1.5141850652530309E-2</v>
      </c>
      <c r="T2535" s="53">
        <f t="shared" si="320"/>
        <v>1.5295648833840313E-2</v>
      </c>
      <c r="U2535" s="49">
        <f t="shared" si="321"/>
        <v>105.54166666666667</v>
      </c>
      <c r="V2535" s="49">
        <f t="shared" si="322"/>
        <v>1.0101994803367265</v>
      </c>
      <c r="W2535" s="49">
        <f t="shared" si="323"/>
        <v>1.0101994803367265</v>
      </c>
    </row>
    <row r="2536" spans="11:23">
      <c r="K2536" s="51">
        <v>253.4</v>
      </c>
      <c r="L2536" s="22">
        <f t="shared" si="317"/>
        <v>1.9552687153617121</v>
      </c>
      <c r="M2536" s="22">
        <f t="shared" si="324"/>
        <v>7.6983102425611794E-3</v>
      </c>
      <c r="Q2536" s="55">
        <f t="shared" si="318"/>
        <v>4.8035484383242517E-2</v>
      </c>
      <c r="R2536" s="49">
        <f t="shared" si="319"/>
        <v>3.1736101022606089</v>
      </c>
      <c r="S2536" s="52">
        <f>IF(K2536=0,C2564,(1/$C$59)*LN(1+$C$59/$C$58/(RodR+ABS(Calculations!K2536-RodR))))</f>
        <v>1.5135912363344866E-2</v>
      </c>
      <c r="T2536" s="53">
        <f t="shared" si="320"/>
        <v>1.5289589372804816E-2</v>
      </c>
      <c r="U2536" s="49">
        <f t="shared" si="321"/>
        <v>105.58333333333334</v>
      </c>
      <c r="V2536" s="49">
        <f t="shared" si="322"/>
        <v>1.0101994803367265</v>
      </c>
      <c r="W2536" s="49">
        <f t="shared" si="323"/>
        <v>1.0101994803367265</v>
      </c>
    </row>
    <row r="2537" spans="11:23">
      <c r="K2537" s="51">
        <v>253.5</v>
      </c>
      <c r="L2537" s="22">
        <f t="shared" si="317"/>
        <v>1.9545022040911595</v>
      </c>
      <c r="M2537" s="22">
        <f t="shared" si="324"/>
        <v>7.6922636365888142E-3</v>
      </c>
      <c r="Q2537" s="55">
        <f t="shared" si="318"/>
        <v>4.801665334489115E-2</v>
      </c>
      <c r="R2537" s="49">
        <f t="shared" si="319"/>
        <v>3.1736101022606089</v>
      </c>
      <c r="S2537" s="52">
        <f>IF(K2537=0,C2565,(1/$C$59)*LN(1+$C$59/$C$58/(RodR+ABS(Calculations!K2537-RodR))))</f>
        <v>1.5129978730118166E-2</v>
      </c>
      <c r="T2537" s="53">
        <f t="shared" si="320"/>
        <v>1.5283534710873696E-2</v>
      </c>
      <c r="U2537" s="49">
        <f t="shared" si="321"/>
        <v>105.625</v>
      </c>
      <c r="V2537" s="49">
        <f t="shared" si="322"/>
        <v>1.0101994803367265</v>
      </c>
      <c r="W2537" s="49">
        <f t="shared" si="323"/>
        <v>1.0101994803367265</v>
      </c>
    </row>
    <row r="2538" spans="11:23">
      <c r="K2538" s="51">
        <v>253.6</v>
      </c>
      <c r="L2538" s="22">
        <f t="shared" si="317"/>
        <v>1.9537362935737299</v>
      </c>
      <c r="M2538" s="22">
        <f t="shared" si="324"/>
        <v>7.6862241518518282E-3</v>
      </c>
      <c r="Q2538" s="55">
        <f t="shared" si="318"/>
        <v>4.7997837065363994E-2</v>
      </c>
      <c r="R2538" s="49">
        <f t="shared" si="319"/>
        <v>3.1736101022606089</v>
      </c>
      <c r="S2538" s="52">
        <f>IF(K2538=0,C2566,(1/$C$59)*LN(1+$C$59/$C$58/(RodR+ABS(Calculations!K2538-RodR))))</f>
        <v>1.5124049747375846E-2</v>
      </c>
      <c r="T2538" s="53">
        <f t="shared" si="320"/>
        <v>1.527748484234814E-2</v>
      </c>
      <c r="U2538" s="49">
        <f t="shared" si="321"/>
        <v>105.66666666666667</v>
      </c>
      <c r="V2538" s="49">
        <f t="shared" si="322"/>
        <v>1.0101994803367265</v>
      </c>
      <c r="W2538" s="49">
        <f t="shared" si="323"/>
        <v>1.0101994803367265</v>
      </c>
    </row>
    <row r="2539" spans="11:23">
      <c r="K2539" s="51">
        <v>253.7</v>
      </c>
      <c r="L2539" s="22">
        <f t="shared" si="317"/>
        <v>1.9529709831034567</v>
      </c>
      <c r="M2539" s="22">
        <f t="shared" si="324"/>
        <v>7.6801917772044703E-3</v>
      </c>
      <c r="Q2539" s="55">
        <f t="shared" si="318"/>
        <v>4.7979035527317422E-2</v>
      </c>
      <c r="R2539" s="49">
        <f t="shared" si="319"/>
        <v>3.1736101022606089</v>
      </c>
      <c r="S2539" s="52">
        <f>IF(K2539=0,C2567,(1/$C$59)*LN(1+$C$59/$C$58/(RodR+ABS(Calculations!K2539-RodR))))</f>
        <v>1.5118125409652954E-2</v>
      </c>
      <c r="T2539" s="53">
        <f t="shared" si="320"/>
        <v>1.5271439761538316E-2</v>
      </c>
      <c r="U2539" s="49">
        <f t="shared" si="321"/>
        <v>105.70833333333333</v>
      </c>
      <c r="V2539" s="49">
        <f t="shared" si="322"/>
        <v>1.0101994803367265</v>
      </c>
      <c r="W2539" s="49">
        <f t="shared" si="323"/>
        <v>1.0101994803367265</v>
      </c>
    </row>
    <row r="2540" spans="11:23">
      <c r="K2540" s="51">
        <v>253.8</v>
      </c>
      <c r="L2540" s="22">
        <f t="shared" si="317"/>
        <v>1.952206271975448</v>
      </c>
      <c r="M2540" s="22">
        <f t="shared" si="324"/>
        <v>7.6741665013995153E-3</v>
      </c>
      <c r="Q2540" s="55">
        <f t="shared" si="318"/>
        <v>4.7960248713434218E-2</v>
      </c>
      <c r="R2540" s="49">
        <f t="shared" si="319"/>
        <v>3.1736101022606089</v>
      </c>
      <c r="S2540" s="52">
        <f>IF(K2540=0,C2568,(1/$C$59)*LN(1+$C$59/$C$58/(RodR+ABS(Calculations!K2540-RodR))))</f>
        <v>1.5112205711492861E-2</v>
      </c>
      <c r="T2540" s="53">
        <f t="shared" si="320"/>
        <v>1.5265399462762504E-2</v>
      </c>
      <c r="U2540" s="49">
        <f t="shared" si="321"/>
        <v>105.75000000000001</v>
      </c>
      <c r="V2540" s="49">
        <f t="shared" si="322"/>
        <v>1.0101994803367265</v>
      </c>
      <c r="W2540" s="49">
        <f t="shared" si="323"/>
        <v>1.0101994803367265</v>
      </c>
    </row>
    <row r="2541" spans="11:23">
      <c r="K2541" s="51">
        <v>253.9</v>
      </c>
      <c r="L2541" s="22">
        <f t="shared" si="317"/>
        <v>1.9514421594859257</v>
      </c>
      <c r="M2541" s="22">
        <f t="shared" si="324"/>
        <v>7.6681483133933526E-3</v>
      </c>
      <c r="Q2541" s="55">
        <f t="shared" si="318"/>
        <v>4.7941476606424518E-2</v>
      </c>
      <c r="R2541" s="49">
        <f t="shared" si="319"/>
        <v>3.1736101022606089</v>
      </c>
      <c r="S2541" s="52">
        <f>IF(K2541=0,C2569,(1/$C$59)*LN(1+$C$59/$C$58/(RodR+ABS(Calculations!K2541-RodR))))</f>
        <v>1.5106290647447555E-2</v>
      </c>
      <c r="T2541" s="53">
        <f t="shared" si="320"/>
        <v>1.5259363940348417E-2</v>
      </c>
      <c r="U2541" s="49">
        <f t="shared" si="321"/>
        <v>105.79166666666667</v>
      </c>
      <c r="V2541" s="49">
        <f t="shared" si="322"/>
        <v>1.0101994803367265</v>
      </c>
      <c r="W2541" s="49">
        <f t="shared" si="323"/>
        <v>1.0101994803367265</v>
      </c>
    </row>
    <row r="2542" spans="11:23">
      <c r="K2542" s="51">
        <v>254</v>
      </c>
      <c r="L2542" s="22">
        <f t="shared" si="317"/>
        <v>1.9506786449322213</v>
      </c>
      <c r="M2542" s="22">
        <f t="shared" si="324"/>
        <v>7.6621372020053702E-3</v>
      </c>
      <c r="Q2542" s="55">
        <f t="shared" si="318"/>
        <v>4.7922719189025721E-2</v>
      </c>
      <c r="R2542" s="49">
        <f t="shared" si="319"/>
        <v>3.1736101022606089</v>
      </c>
      <c r="S2542" s="52">
        <f>IF(K2542=0,C2570,(1/$C$59)*LN(1+$C$59/$C$58/(RodR+ABS(Calculations!K2542-RodR))))</f>
        <v>1.5100380212077618E-2</v>
      </c>
      <c r="T2542" s="53">
        <f t="shared" si="320"/>
        <v>1.525333318863409E-2</v>
      </c>
      <c r="U2542" s="49">
        <f t="shared" si="321"/>
        <v>105.83333333333334</v>
      </c>
      <c r="V2542" s="49">
        <f t="shared" si="322"/>
        <v>1.0101994803367265</v>
      </c>
      <c r="W2542" s="49">
        <f t="shared" si="323"/>
        <v>1.0101994803367265</v>
      </c>
    </row>
    <row r="2543" spans="11:23">
      <c r="K2543" s="51">
        <v>254.1</v>
      </c>
      <c r="L2543" s="22">
        <f t="shared" si="317"/>
        <v>1.949915727612745</v>
      </c>
      <c r="M2543" s="22">
        <f t="shared" si="324"/>
        <v>7.6561331561906254E-3</v>
      </c>
      <c r="Q2543" s="55">
        <f t="shared" si="318"/>
        <v>4.7903976444001732E-2</v>
      </c>
      <c r="R2543" s="49">
        <f t="shared" si="319"/>
        <v>3.1736101022606089</v>
      </c>
      <c r="S2543" s="52">
        <f>IF(K2543=0,C2571,(1/$C$59)*LN(1+$C$59/$C$58/(RodR+ABS(Calculations!K2543-RodR))))</f>
        <v>1.5094474399951974E-2</v>
      </c>
      <c r="T2543" s="53">
        <f t="shared" si="320"/>
        <v>1.5247307201963888E-2</v>
      </c>
      <c r="U2543" s="49">
        <f t="shared" si="321"/>
        <v>105.875</v>
      </c>
      <c r="V2543" s="49">
        <f t="shared" si="322"/>
        <v>1.0101994803367265</v>
      </c>
      <c r="W2543" s="49">
        <f t="shared" si="323"/>
        <v>1.0101994803367265</v>
      </c>
    </row>
    <row r="2544" spans="11:23">
      <c r="K2544" s="51">
        <v>254.2</v>
      </c>
      <c r="L2544" s="22">
        <f t="shared" si="317"/>
        <v>1.9491534068270173</v>
      </c>
      <c r="M2544" s="22">
        <f t="shared" si="324"/>
        <v>7.650136164837118E-3</v>
      </c>
      <c r="Q2544" s="55">
        <f t="shared" si="318"/>
        <v>4.7885248354143727E-2</v>
      </c>
      <c r="R2544" s="49">
        <f t="shared" si="319"/>
        <v>3.1736101022606089</v>
      </c>
      <c r="S2544" s="52">
        <f>IF(K2544=0,C2572,(1/$C$59)*LN(1+$C$59/$C$58/(RodR+ABS(Calculations!K2544-RodR))))</f>
        <v>1.5088573205648156E-2</v>
      </c>
      <c r="T2544" s="53">
        <f t="shared" si="320"/>
        <v>1.5241285974693829E-2</v>
      </c>
      <c r="U2544" s="49">
        <f t="shared" si="321"/>
        <v>105.91666666666667</v>
      </c>
      <c r="V2544" s="49">
        <f t="shared" si="322"/>
        <v>1.0101994803367265</v>
      </c>
      <c r="W2544" s="49">
        <f t="shared" si="323"/>
        <v>1.0101994803367265</v>
      </c>
    </row>
    <row r="2545" spans="11:23">
      <c r="K2545" s="51">
        <v>254.3</v>
      </c>
      <c r="L2545" s="22">
        <f t="shared" si="317"/>
        <v>1.9483916818756026</v>
      </c>
      <c r="M2545" s="22">
        <f t="shared" si="324"/>
        <v>7.6441462169669627E-3</v>
      </c>
      <c r="Q2545" s="55">
        <f t="shared" si="318"/>
        <v>4.7866534902268526E-2</v>
      </c>
      <c r="R2545" s="49">
        <f t="shared" si="319"/>
        <v>3.1736101022606089</v>
      </c>
      <c r="S2545" s="52">
        <f>IF(K2545=0,C2573,(1/$C$59)*LN(1+$C$59/$C$58/(RodR+ABS(Calculations!K2545-RodR))))</f>
        <v>1.5082676623751762E-2</v>
      </c>
      <c r="T2545" s="53">
        <f t="shared" si="320"/>
        <v>1.5235269501186702E-2</v>
      </c>
      <c r="U2545" s="49">
        <f t="shared" si="321"/>
        <v>105.95833333333334</v>
      </c>
      <c r="V2545" s="49">
        <f t="shared" si="322"/>
        <v>1.0101994803367265</v>
      </c>
      <c r="W2545" s="49">
        <f t="shared" si="323"/>
        <v>1.0101994803367265</v>
      </c>
    </row>
    <row r="2546" spans="11:23">
      <c r="K2546" s="51">
        <v>254.4</v>
      </c>
      <c r="L2546" s="22">
        <f t="shared" si="317"/>
        <v>1.9476305520602799</v>
      </c>
      <c r="M2546" s="22">
        <f t="shared" si="324"/>
        <v>7.6381633014321881E-3</v>
      </c>
      <c r="Q2546" s="55">
        <f t="shared" si="318"/>
        <v>4.7847836071222789E-2</v>
      </c>
      <c r="R2546" s="49">
        <f t="shared" si="319"/>
        <v>3.1736101022606089</v>
      </c>
      <c r="S2546" s="52">
        <f>IF(K2546=0,C2574,(1/$C$59)*LN(1+$C$59/$C$58/(RodR+ABS(Calculations!K2546-RodR))))</f>
        <v>1.5076784648857804E-2</v>
      </c>
      <c r="T2546" s="53">
        <f t="shared" si="320"/>
        <v>1.5229257775815172E-2</v>
      </c>
      <c r="U2546" s="49">
        <f t="shared" si="321"/>
        <v>106</v>
      </c>
      <c r="V2546" s="49">
        <f t="shared" si="322"/>
        <v>1.0101994803367265</v>
      </c>
      <c r="W2546" s="49">
        <f t="shared" si="323"/>
        <v>1.0101994803367265</v>
      </c>
    </row>
    <row r="2547" spans="11:23">
      <c r="K2547" s="51">
        <v>254.5</v>
      </c>
      <c r="L2547" s="22">
        <f t="shared" si="317"/>
        <v>1.9468700166837678</v>
      </c>
      <c r="M2547" s="22">
        <f t="shared" si="324"/>
        <v>7.6321874073916884E-3</v>
      </c>
      <c r="Q2547" s="55">
        <f t="shared" si="318"/>
        <v>4.7829151843876275E-2</v>
      </c>
      <c r="R2547" s="49">
        <f t="shared" si="319"/>
        <v>3.1736101022606089</v>
      </c>
      <c r="S2547" s="52">
        <f>IF(K2547=0,C2575,(1/$C$59)*LN(1+$C$59/$C$58/(RodR+ABS(Calculations!K2547-RodR))))</f>
        <v>1.5070897275568561E-2</v>
      </c>
      <c r="T2547" s="53">
        <f t="shared" si="320"/>
        <v>1.5223250792961121E-2</v>
      </c>
      <c r="U2547" s="49">
        <f t="shared" si="321"/>
        <v>106.04166666666667</v>
      </c>
      <c r="V2547" s="49">
        <f t="shared" si="322"/>
        <v>1.0101994803367265</v>
      </c>
      <c r="W2547" s="49">
        <f t="shared" si="323"/>
        <v>1.0101994803367265</v>
      </c>
    </row>
    <row r="2548" spans="11:23">
      <c r="K2548" s="51">
        <v>254.6</v>
      </c>
      <c r="L2548" s="22">
        <f t="shared" si="317"/>
        <v>1.9461100750499996</v>
      </c>
      <c r="M2548" s="22">
        <f t="shared" si="324"/>
        <v>7.6262185237303548E-3</v>
      </c>
      <c r="Q2548" s="55">
        <f t="shared" si="318"/>
        <v>4.7810482203128557E-2</v>
      </c>
      <c r="R2548" s="49">
        <f t="shared" si="319"/>
        <v>3.1736101022606089</v>
      </c>
      <c r="S2548" s="52">
        <f>IF(K2548=0,C2576,(1/$C$59)*LN(1+$C$59/$C$58/(RodR+ABS(Calculations!K2548-RodR))))</f>
        <v>1.506501449849572E-2</v>
      </c>
      <c r="T2548" s="53">
        <f t="shared" si="320"/>
        <v>1.5217248547014083E-2</v>
      </c>
      <c r="U2548" s="49">
        <f t="shared" si="321"/>
        <v>106.08333333333333</v>
      </c>
      <c r="V2548" s="49">
        <f t="shared" si="322"/>
        <v>1.0101994803367265</v>
      </c>
      <c r="W2548" s="49">
        <f t="shared" si="323"/>
        <v>1.0101994803367265</v>
      </c>
    </row>
    <row r="2549" spans="11:23">
      <c r="K2549" s="51">
        <v>254.7</v>
      </c>
      <c r="L2549" s="22">
        <f t="shared" si="317"/>
        <v>1.9453507264639185</v>
      </c>
      <c r="M2549" s="22">
        <f t="shared" si="324"/>
        <v>7.6202566395382476E-3</v>
      </c>
      <c r="Q2549" s="55">
        <f t="shared" si="318"/>
        <v>4.7791827131904045E-2</v>
      </c>
      <c r="R2549" s="49">
        <f t="shared" si="319"/>
        <v>3.1736101022606089</v>
      </c>
      <c r="S2549" s="52">
        <f>IF(K2549=0,C2577,(1/$C$59)*LN(1+$C$59/$C$58/(RodR+ABS(Calculations!K2549-RodR))))</f>
        <v>1.5059136312258782E-2</v>
      </c>
      <c r="T2549" s="53">
        <f t="shared" si="320"/>
        <v>1.521125103237436E-2</v>
      </c>
      <c r="U2549" s="49">
        <f t="shared" si="321"/>
        <v>106.125</v>
      </c>
      <c r="V2549" s="49">
        <f t="shared" si="322"/>
        <v>1.0101994803367265</v>
      </c>
      <c r="W2549" s="49">
        <f t="shared" si="323"/>
        <v>1.0101994803367265</v>
      </c>
    </row>
    <row r="2550" spans="11:23">
      <c r="K2550" s="51">
        <v>254.8</v>
      </c>
      <c r="L2550" s="22">
        <f t="shared" si="317"/>
        <v>1.9445919702315784</v>
      </c>
      <c r="M2550" s="22">
        <f t="shared" si="324"/>
        <v>7.6143017438696781E-3</v>
      </c>
      <c r="Q2550" s="55">
        <f t="shared" si="318"/>
        <v>4.7773186613154418E-2</v>
      </c>
      <c r="R2550" s="49">
        <f t="shared" si="319"/>
        <v>3.1736101022606089</v>
      </c>
      <c r="S2550" s="52">
        <f>IF(K2550=0,C2578,(1/$C$59)*LN(1+$C$59/$C$58/(RodR+ABS(Calculations!K2550-RodR))))</f>
        <v>1.5053262711485851E-2</v>
      </c>
      <c r="T2550" s="53">
        <f t="shared" si="320"/>
        <v>1.5205258243448361E-2</v>
      </c>
      <c r="U2550" s="49">
        <f t="shared" si="321"/>
        <v>106.16666666666667</v>
      </c>
      <c r="V2550" s="49">
        <f t="shared" si="322"/>
        <v>1.0101994803367265</v>
      </c>
      <c r="W2550" s="49">
        <f t="shared" si="323"/>
        <v>1.0101994803367265</v>
      </c>
    </row>
    <row r="2551" spans="11:23">
      <c r="K2551" s="51">
        <v>254.9</v>
      </c>
      <c r="L2551" s="22">
        <f t="shared" si="317"/>
        <v>1.9438338056601119</v>
      </c>
      <c r="M2551" s="22">
        <f t="shared" si="324"/>
        <v>7.6083538258138184E-3</v>
      </c>
      <c r="Q2551" s="55">
        <f t="shared" si="318"/>
        <v>4.7754560629857862E-2</v>
      </c>
      <c r="R2551" s="49">
        <f t="shared" si="319"/>
        <v>3.1736101022606089</v>
      </c>
      <c r="S2551" s="52">
        <f>IF(K2551=0,C2579,(1/$C$59)*LN(1+$C$59/$C$58/(RodR+ABS(Calculations!K2551-RodR))))</f>
        <v>1.5047393690813371E-2</v>
      </c>
      <c r="T2551" s="53">
        <f t="shared" si="320"/>
        <v>1.5199270174654143E-2</v>
      </c>
      <c r="U2551" s="49">
        <f t="shared" si="321"/>
        <v>106.20833333333334</v>
      </c>
      <c r="V2551" s="49">
        <f t="shared" si="322"/>
        <v>1.0101994803367265</v>
      </c>
      <c r="W2551" s="49">
        <f t="shared" si="323"/>
        <v>1.0101994803367265</v>
      </c>
    </row>
    <row r="2552" spans="11:23">
      <c r="K2552" s="51">
        <v>255</v>
      </c>
      <c r="L2552" s="22">
        <f t="shared" si="317"/>
        <v>1.943076232057763</v>
      </c>
      <c r="M2552" s="22">
        <f t="shared" si="324"/>
        <v>7.6024128744582864E-3</v>
      </c>
      <c r="Q2552" s="55">
        <f t="shared" si="318"/>
        <v>4.7735949165019866E-2</v>
      </c>
      <c r="R2552" s="49">
        <f t="shared" si="319"/>
        <v>3.1736101022606089</v>
      </c>
      <c r="S2552" s="52">
        <f>IF(K2552=0,C2580,(1/$C$59)*LN(1+$C$59/$C$58/(RodR+ABS(Calculations!K2552-RodR))))</f>
        <v>1.5041529244886399E-2</v>
      </c>
      <c r="T2552" s="53">
        <f t="shared" si="320"/>
        <v>1.519328682041675E-2</v>
      </c>
      <c r="U2552" s="49">
        <f t="shared" si="321"/>
        <v>106.25</v>
      </c>
      <c r="V2552" s="49">
        <f t="shared" si="322"/>
        <v>1.0101994803367265</v>
      </c>
      <c r="W2552" s="49">
        <f t="shared" si="323"/>
        <v>1.0101994803367265</v>
      </c>
    </row>
    <row r="2553" spans="11:23">
      <c r="K2553" s="51">
        <v>255.1</v>
      </c>
      <c r="L2553" s="22">
        <f t="shared" si="317"/>
        <v>1.9423192487338188</v>
      </c>
      <c r="M2553" s="22">
        <f t="shared" si="324"/>
        <v>7.5964788789262272E-3</v>
      </c>
      <c r="Q2553" s="55">
        <f t="shared" si="318"/>
        <v>4.7717352201671545E-2</v>
      </c>
      <c r="R2553" s="49">
        <f t="shared" si="319"/>
        <v>3.1736101022606089</v>
      </c>
      <c r="S2553" s="52">
        <f>IF(K2553=0,C2581,(1/$C$59)*LN(1+$C$59/$C$58/(RodR+ABS(Calculations!K2553-RodR))))</f>
        <v>1.5035669368358066E-2</v>
      </c>
      <c r="T2553" s="53">
        <f t="shared" si="320"/>
        <v>1.5187308175170222E-2</v>
      </c>
      <c r="U2553" s="49">
        <f t="shared" si="321"/>
        <v>106.29166666666667</v>
      </c>
      <c r="V2553" s="49">
        <f t="shared" si="322"/>
        <v>1.0101994803367265</v>
      </c>
      <c r="W2553" s="49">
        <f t="shared" si="323"/>
        <v>1.0101994803367265</v>
      </c>
    </row>
    <row r="2554" spans="11:23">
      <c r="K2554" s="51">
        <v>255.2</v>
      </c>
      <c r="L2554" s="22">
        <f t="shared" si="317"/>
        <v>1.9415628549986113</v>
      </c>
      <c r="M2554" s="22">
        <f t="shared" si="324"/>
        <v>7.5905518284060669E-3</v>
      </c>
      <c r="Q2554" s="55">
        <f t="shared" si="318"/>
        <v>4.769876972286969E-2</v>
      </c>
      <c r="R2554" s="49">
        <f t="shared" si="319"/>
        <v>3.1736101022606089</v>
      </c>
      <c r="S2554" s="52">
        <f>IF(K2554=0,C2582,(1/$C$59)*LN(1+$C$59/$C$58/(RodR+ABS(Calculations!K2554-RodR))))</f>
        <v>1.5029814055889587E-2</v>
      </c>
      <c r="T2554" s="53">
        <f t="shared" si="320"/>
        <v>1.5181334233358251E-2</v>
      </c>
      <c r="U2554" s="49">
        <f t="shared" si="321"/>
        <v>106.33333333333333</v>
      </c>
      <c r="V2554" s="49">
        <f t="shared" si="322"/>
        <v>1.0101994803367265</v>
      </c>
      <c r="W2554" s="49">
        <f t="shared" si="323"/>
        <v>1.0101994803367265</v>
      </c>
    </row>
    <row r="2555" spans="11:23">
      <c r="K2555" s="51">
        <v>255.3</v>
      </c>
      <c r="L2555" s="22">
        <f t="shared" si="317"/>
        <v>1.9408070501635828</v>
      </c>
      <c r="M2555" s="22">
        <f t="shared" si="324"/>
        <v>7.5846317120198403E-3</v>
      </c>
      <c r="Q2555" s="55">
        <f t="shared" si="318"/>
        <v>4.7680201711698358E-2</v>
      </c>
      <c r="R2555" s="49">
        <f t="shared" si="319"/>
        <v>3.1736101022606089</v>
      </c>
      <c r="S2555" s="52">
        <f>IF(K2555=0,C2583,(1/$C$59)*LN(1+$C$59/$C$58/(RodR+ABS(Calculations!K2555-RodR))))</f>
        <v>1.5023963302150776E-2</v>
      </c>
      <c r="T2555" s="53">
        <f t="shared" si="320"/>
        <v>1.5175364989432403E-2</v>
      </c>
      <c r="U2555" s="49">
        <f t="shared" si="321"/>
        <v>106.37500000000001</v>
      </c>
      <c r="V2555" s="49">
        <f t="shared" si="322"/>
        <v>1.0101994803367265</v>
      </c>
      <c r="W2555" s="49">
        <f t="shared" si="323"/>
        <v>1.0101994803367265</v>
      </c>
    </row>
    <row r="2556" spans="11:23">
      <c r="K2556" s="51">
        <v>255.4</v>
      </c>
      <c r="L2556" s="22">
        <f t="shared" si="317"/>
        <v>1.9400518335412889</v>
      </c>
      <c r="M2556" s="22">
        <f t="shared" si="324"/>
        <v>7.5787185189910566E-3</v>
      </c>
      <c r="Q2556" s="55">
        <f t="shared" si="318"/>
        <v>4.7661648151268964E-2</v>
      </c>
      <c r="R2556" s="49">
        <f t="shared" si="319"/>
        <v>3.1736101022606089</v>
      </c>
      <c r="S2556" s="52">
        <f>IF(K2556=0,C2584,(1/$C$59)*LN(1+$C$59/$C$58/(RodR+ABS(Calculations!K2556-RodR))))</f>
        <v>1.5018117101820062E-2</v>
      </c>
      <c r="T2556" s="53">
        <f t="shared" si="320"/>
        <v>1.5169400437852792E-2</v>
      </c>
      <c r="U2556" s="49">
        <f t="shared" si="321"/>
        <v>106.41666666666667</v>
      </c>
      <c r="V2556" s="49">
        <f t="shared" si="322"/>
        <v>1.0101994803367265</v>
      </c>
      <c r="W2556" s="49">
        <f t="shared" si="323"/>
        <v>1.0101994803367265</v>
      </c>
    </row>
    <row r="2557" spans="11:23">
      <c r="K2557" s="51">
        <v>255.5</v>
      </c>
      <c r="L2557" s="22">
        <f t="shared" si="317"/>
        <v>1.9392972044453289</v>
      </c>
      <c r="M2557" s="22">
        <f t="shared" si="324"/>
        <v>7.5728122384388641E-3</v>
      </c>
      <c r="Q2557" s="55">
        <f t="shared" si="318"/>
        <v>4.764310902471857E-2</v>
      </c>
      <c r="R2557" s="49">
        <f t="shared" si="319"/>
        <v>3.1736101022606089</v>
      </c>
      <c r="S2557" s="52">
        <f>IF(K2557=0,C2585,(1/$C$59)*LN(1+$C$59/$C$58/(RodR+ABS(Calculations!K2557-RodR))))</f>
        <v>1.5012275449583957E-2</v>
      </c>
      <c r="T2557" s="53">
        <f t="shared" si="320"/>
        <v>1.5163440573089401E-2</v>
      </c>
      <c r="U2557" s="49">
        <f t="shared" si="321"/>
        <v>106.45833333333334</v>
      </c>
      <c r="V2557" s="49">
        <f t="shared" si="322"/>
        <v>1.0101994803367265</v>
      </c>
      <c r="W2557" s="49">
        <f t="shared" si="323"/>
        <v>1.0101994803367265</v>
      </c>
    </row>
    <row r="2558" spans="11:23">
      <c r="K2558" s="51">
        <v>255.6</v>
      </c>
      <c r="L2558" s="22">
        <f t="shared" si="317"/>
        <v>1.9385431621902771</v>
      </c>
      <c r="M2558" s="22">
        <f t="shared" si="324"/>
        <v>7.5669128597224411E-3</v>
      </c>
      <c r="Q2558" s="55">
        <f t="shared" si="318"/>
        <v>4.762458431520817E-2</v>
      </c>
      <c r="R2558" s="49">
        <f t="shared" si="319"/>
        <v>3.1736101022606089</v>
      </c>
      <c r="S2558" s="52">
        <f>IF(K2558=0,C2586,(1/$C$59)*LN(1+$C$59/$C$58/(RodR+ABS(Calculations!K2558-RodR))))</f>
        <v>1.5006438340136515E-2</v>
      </c>
      <c r="T2558" s="53">
        <f t="shared" si="320"/>
        <v>1.5157485389619654E-2</v>
      </c>
      <c r="U2558" s="49">
        <f t="shared" si="321"/>
        <v>106.5</v>
      </c>
      <c r="V2558" s="49">
        <f t="shared" si="322"/>
        <v>1.0101994803367265</v>
      </c>
      <c r="W2558" s="49">
        <f t="shared" si="323"/>
        <v>1.0101994803367265</v>
      </c>
    </row>
    <row r="2559" spans="11:23">
      <c r="K2559" s="51">
        <v>255.7</v>
      </c>
      <c r="L2559" s="22">
        <f t="shared" si="317"/>
        <v>1.9377897060919227</v>
      </c>
      <c r="M2559" s="22">
        <f t="shared" si="324"/>
        <v>7.5610203719957969E-3</v>
      </c>
      <c r="Q2559" s="55">
        <f t="shared" si="318"/>
        <v>4.7606074005928624E-2</v>
      </c>
      <c r="R2559" s="49">
        <f t="shared" si="319"/>
        <v>3.1736101022606089</v>
      </c>
      <c r="S2559" s="52">
        <f>IF(K2559=0,C2587,(1/$C$59)*LN(1+$C$59/$C$58/(RodR+ABS(Calculations!K2559-RodR))))</f>
        <v>1.5000605768181201E-2</v>
      </c>
      <c r="T2559" s="53">
        <f t="shared" si="320"/>
        <v>1.5151534881930625E-2</v>
      </c>
      <c r="U2559" s="49">
        <f t="shared" si="321"/>
        <v>106.54166666666667</v>
      </c>
      <c r="V2559" s="49">
        <f t="shared" si="322"/>
        <v>1.0101994803367265</v>
      </c>
      <c r="W2559" s="49">
        <f t="shared" si="323"/>
        <v>1.0101994803367265</v>
      </c>
    </row>
    <row r="2560" spans="11:23">
      <c r="K2560" s="51">
        <v>255.8</v>
      </c>
      <c r="L2560" s="22">
        <f t="shared" si="317"/>
        <v>1.9370368354670298</v>
      </c>
      <c r="M2560" s="22">
        <f t="shared" si="324"/>
        <v>7.55513476454861E-3</v>
      </c>
      <c r="Q2560" s="55">
        <f t="shared" si="318"/>
        <v>4.7587578080094742E-2</v>
      </c>
      <c r="R2560" s="49">
        <f t="shared" si="319"/>
        <v>3.1736101022606089</v>
      </c>
      <c r="S2560" s="52">
        <f>IF(K2560=0,C2588,(1/$C$59)*LN(1+$C$59/$C$58/(RodR+ABS(Calculations!K2560-RodR))))</f>
        <v>1.4994777728429026E-2</v>
      </c>
      <c r="T2560" s="53">
        <f t="shared" si="320"/>
        <v>1.5145589044517259E-2</v>
      </c>
      <c r="U2560" s="49">
        <f t="shared" si="321"/>
        <v>106.58333333333334</v>
      </c>
      <c r="V2560" s="49">
        <f t="shared" si="322"/>
        <v>1.0101994803367265</v>
      </c>
      <c r="W2560" s="49">
        <f t="shared" si="323"/>
        <v>1.0101994803367265</v>
      </c>
    </row>
    <row r="2561" spans="11:23">
      <c r="K2561" s="51">
        <v>255.9</v>
      </c>
      <c r="L2561" s="22">
        <f t="shared" si="317"/>
        <v>1.936284549633408</v>
      </c>
      <c r="M2561" s="22">
        <f t="shared" si="324"/>
        <v>7.5492560267038655E-3</v>
      </c>
      <c r="Q2561" s="55">
        <f t="shared" si="318"/>
        <v>4.7569096520947006E-2</v>
      </c>
      <c r="R2561" s="49">
        <f t="shared" si="319"/>
        <v>3.1736101022606089</v>
      </c>
      <c r="S2561" s="52">
        <f>IF(K2561=0,C2589,(1/$C$59)*LN(1+$C$59/$C$58/(RodR+ABS(Calculations!K2561-RodR))))</f>
        <v>1.4988954215599088E-2</v>
      </c>
      <c r="T2561" s="53">
        <f t="shared" si="320"/>
        <v>1.513964787188327E-2</v>
      </c>
      <c r="U2561" s="49">
        <f t="shared" si="321"/>
        <v>106.625</v>
      </c>
      <c r="V2561" s="49">
        <f t="shared" si="322"/>
        <v>1.0101994803367265</v>
      </c>
      <c r="W2561" s="49">
        <f t="shared" si="323"/>
        <v>1.0101994803367265</v>
      </c>
    </row>
    <row r="2562" spans="11:23">
      <c r="K2562" s="51">
        <v>256</v>
      </c>
      <c r="L2562" s="22">
        <f t="shared" ref="L2562:L2625" si="325">IF(K2562&lt;RodR,EPRValue,Q2562*$C$43)</f>
        <v>1.9355328479100118</v>
      </c>
      <c r="M2562" s="22">
        <f t="shared" si="324"/>
        <v>7.543384147751242E-3</v>
      </c>
      <c r="Q2562" s="55">
        <f t="shared" si="318"/>
        <v>4.7550629311754036E-2</v>
      </c>
      <c r="R2562" s="49">
        <f t="shared" si="319"/>
        <v>3.1736101022606089</v>
      </c>
      <c r="S2562" s="52">
        <f>IF(K2562=0,C2590,(1/$C$59)*LN(1+$C$59/$C$58/(RodR+ABS(Calculations!K2562-RodR))))</f>
        <v>1.4983135224419353E-2</v>
      </c>
      <c r="T2562" s="53">
        <f t="shared" si="320"/>
        <v>1.5133711358541579E-2</v>
      </c>
      <c r="U2562" s="49">
        <f t="shared" si="321"/>
        <v>106.66666666666667</v>
      </c>
      <c r="V2562" s="49">
        <f t="shared" si="322"/>
        <v>1.0101994803367265</v>
      </c>
      <c r="W2562" s="49">
        <f t="shared" si="323"/>
        <v>1.0101994803367265</v>
      </c>
    </row>
    <row r="2563" spans="11:23">
      <c r="K2563" s="51">
        <v>256.10000000000002</v>
      </c>
      <c r="L2563" s="22">
        <f t="shared" si="325"/>
        <v>1.9347817296167376</v>
      </c>
      <c r="M2563" s="22">
        <f t="shared" si="324"/>
        <v>7.5375191170812261E-3</v>
      </c>
      <c r="Q2563" s="55">
        <f t="shared" si="318"/>
        <v>4.7532176435807587E-2</v>
      </c>
      <c r="R2563" s="49">
        <f t="shared" si="319"/>
        <v>3.1736101022606089</v>
      </c>
      <c r="S2563" s="52">
        <f>IF(K2563=0,C2591,(1/$C$59)*LN(1+$C$59/$C$58/(RodR+ABS(Calculations!K2563-RodR))))</f>
        <v>1.497732074962508E-2</v>
      </c>
      <c r="T2563" s="53">
        <f t="shared" si="320"/>
        <v>1.5127779499013649E-2</v>
      </c>
      <c r="U2563" s="49">
        <f t="shared" si="321"/>
        <v>106.70833333333334</v>
      </c>
      <c r="V2563" s="49">
        <f t="shared" si="322"/>
        <v>1.0101994803367265</v>
      </c>
      <c r="W2563" s="49">
        <f t="shared" si="323"/>
        <v>1.0101994803367265</v>
      </c>
    </row>
    <row r="2564" spans="11:23">
      <c r="K2564" s="51">
        <v>256.2</v>
      </c>
      <c r="L2564" s="22">
        <f t="shared" si="325"/>
        <v>1.9340311940746635</v>
      </c>
      <c r="M2564" s="22">
        <f t="shared" si="324"/>
        <v>7.5316609239477472E-3</v>
      </c>
      <c r="Q2564" s="55">
        <f t="shared" ref="Q2564:Q2627" si="326">R2564*IF($C$56&lt;$C$55,S2564,T2564)</f>
        <v>4.7513737876428451E-2</v>
      </c>
      <c r="R2564" s="49">
        <f t="shared" ref="R2564:R2627" si="327">$C$70/$C$61*W2564</f>
        <v>3.1736101022606089</v>
      </c>
      <c r="S2564" s="52">
        <f>IF(K2564=0,C2592,(1/$C$59)*LN(1+$C$59/$C$58/(RodR+ABS(Calculations!K2564-RodR))))</f>
        <v>1.497151078596067E-2</v>
      </c>
      <c r="T2564" s="53">
        <f t="shared" ref="T2564:T2627" si="328">IF((ABS(K2564))&lt;$C$55-$C$56,($C$53/2/PI()/$C$56*LN(($C$55-$C$56)*(ABS(K2564)+$C$56)/(ABS(K2564))/$C$55)+$C$60*LN($C$55*$C$54/($C$55-$C$56)/$C$53)),$C$60*LN((((ABS(K2564))+$C$56-$C$55)*$C$53+$C$55*$C$54)/($C$53*(ABS(K2564)))))</f>
        <v>1.5121852287828148E-2</v>
      </c>
      <c r="U2564" s="49">
        <f t="shared" ref="U2564:U2627" si="329">K2564/$C$56</f>
        <v>106.75</v>
      </c>
      <c r="V2564" s="49">
        <f t="shared" ref="V2564:V2627" si="330">IF(K2564="","",1/(1.0212-0.0178*LOG10($C$53+0.01)))</f>
        <v>1.0101994803367265</v>
      </c>
      <c r="W2564" s="49">
        <f t="shared" ref="W2564:W2627" si="331">MAX(1/(-(0.21682*LOG10(3.7*U2564)-0.293)*(EXP(-3.7*U2564)-1)+1),1)*MAX(1/(-(0.1921*LOG10(U2564+0.2)+0.072)*(EXP(-150*U2564)-1)+1),1)*V2564</f>
        <v>1.0101994803367265</v>
      </c>
    </row>
    <row r="2565" spans="11:23">
      <c r="K2565" s="51">
        <v>256.3</v>
      </c>
      <c r="L2565" s="22">
        <f t="shared" si="325"/>
        <v>1.933281240605808</v>
      </c>
      <c r="M2565" s="22">
        <f t="shared" si="324"/>
        <v>7.5258095577748207E-3</v>
      </c>
      <c r="Q2565" s="55">
        <f t="shared" si="326"/>
        <v>4.7495313616960508E-2</v>
      </c>
      <c r="R2565" s="49">
        <f t="shared" si="327"/>
        <v>3.1736101022606089</v>
      </c>
      <c r="S2565" s="52">
        <f>IF(K2565=0,C2593,(1/$C$59)*LN(1+$C$59/$C$58/(RodR+ABS(Calculations!K2565-RodR))))</f>
        <v>1.4965705328177807E-2</v>
      </c>
      <c r="T2565" s="53">
        <f t="shared" si="328"/>
        <v>1.5115929719524071E-2</v>
      </c>
      <c r="U2565" s="49">
        <f t="shared" si="329"/>
        <v>106.79166666666667</v>
      </c>
      <c r="V2565" s="49">
        <f t="shared" si="330"/>
        <v>1.0101994803367265</v>
      </c>
      <c r="W2565" s="49">
        <f t="shared" si="331"/>
        <v>1.0101994803367265</v>
      </c>
    </row>
    <row r="2566" spans="11:23">
      <c r="K2566" s="51">
        <v>256.39999999999998</v>
      </c>
      <c r="L2566" s="22">
        <f t="shared" si="325"/>
        <v>1.9325318685333364</v>
      </c>
      <c r="M2566" s="22">
        <f t="shared" si="324"/>
        <v>7.5199650079524893E-3</v>
      </c>
      <c r="Q2566" s="55">
        <f t="shared" si="326"/>
        <v>4.7476903640775836E-2</v>
      </c>
      <c r="R2566" s="49">
        <f t="shared" si="327"/>
        <v>3.1736101022606089</v>
      </c>
      <c r="S2566" s="52">
        <f>IF(K2566=0,C2594,(1/$C$59)*LN(1+$C$59/$C$58/(RodR+ABS(Calculations!K2566-RodR))))</f>
        <v>1.4959904371037055E-2</v>
      </c>
      <c r="T2566" s="53">
        <f t="shared" si="328"/>
        <v>1.5110011788648275E-2</v>
      </c>
      <c r="U2566" s="49">
        <f t="shared" si="329"/>
        <v>106.83333333333333</v>
      </c>
      <c r="V2566" s="49">
        <f t="shared" si="330"/>
        <v>1.0101994803367265</v>
      </c>
      <c r="W2566" s="49">
        <f t="shared" si="331"/>
        <v>1.0101994803367265</v>
      </c>
    </row>
    <row r="2567" spans="11:23">
      <c r="K2567" s="51">
        <v>256.5</v>
      </c>
      <c r="L2567" s="22">
        <f t="shared" si="325"/>
        <v>1.9317830771813909</v>
      </c>
      <c r="M2567" s="22">
        <f t="shared" si="324"/>
        <v>7.5141272639380752E-3</v>
      </c>
      <c r="Q2567" s="55">
        <f t="shared" si="326"/>
        <v>4.7458507931270488E-2</v>
      </c>
      <c r="R2567" s="49">
        <f t="shared" si="327"/>
        <v>3.1736101022606089</v>
      </c>
      <c r="S2567" s="52">
        <f>IF(K2567=0,C2595,(1/$C$59)*LN(1+$C$59/$C$58/(RodR+ABS(Calculations!K2567-RodR))))</f>
        <v>1.4954107909306534E-2</v>
      </c>
      <c r="T2567" s="53">
        <f t="shared" si="328"/>
        <v>1.5104098489755946E-2</v>
      </c>
      <c r="U2567" s="49">
        <f t="shared" si="329"/>
        <v>106.875</v>
      </c>
      <c r="V2567" s="49">
        <f t="shared" si="330"/>
        <v>1.0101994803367265</v>
      </c>
      <c r="W2567" s="49">
        <f t="shared" si="331"/>
        <v>1.0101994803367265</v>
      </c>
    </row>
    <row r="2568" spans="11:23">
      <c r="K2568" s="51">
        <v>256.60000000000002</v>
      </c>
      <c r="L2568" s="22">
        <f t="shared" si="325"/>
        <v>1.9310348658751559</v>
      </c>
      <c r="M2568" s="22">
        <f t="shared" si="324"/>
        <v>7.5082963151211768E-3</v>
      </c>
      <c r="Q2568" s="55">
        <f t="shared" si="326"/>
        <v>4.7440126471866143E-2</v>
      </c>
      <c r="R2568" s="49">
        <f t="shared" si="327"/>
        <v>3.1736101022606089</v>
      </c>
      <c r="S2568" s="52">
        <f>IF(K2568=0,C2596,(1/$C$59)*LN(1+$C$59/$C$58/(RodR+ABS(Calculations!K2568-RodR))))</f>
        <v>1.4948315937762439E-2</v>
      </c>
      <c r="T2568" s="53">
        <f t="shared" si="328"/>
        <v>1.5098189817411022E-2</v>
      </c>
      <c r="U2568" s="49">
        <f t="shared" si="329"/>
        <v>106.91666666666669</v>
      </c>
      <c r="V2568" s="49">
        <f t="shared" si="330"/>
        <v>1.0101994803367265</v>
      </c>
      <c r="W2568" s="49">
        <f t="shared" si="331"/>
        <v>1.0101994803367265</v>
      </c>
    </row>
    <row r="2569" spans="11:23">
      <c r="K2569" s="51">
        <v>256.7</v>
      </c>
      <c r="L2569" s="22">
        <f t="shared" si="325"/>
        <v>1.9302872339409654</v>
      </c>
      <c r="M2569" s="22">
        <f t="shared" si="324"/>
        <v>7.50247215095734E-3</v>
      </c>
      <c r="Q2569" s="55">
        <f t="shared" si="326"/>
        <v>4.7421759246012697E-2</v>
      </c>
      <c r="R2569" s="49">
        <f t="shared" si="327"/>
        <v>3.1736101022606089</v>
      </c>
      <c r="S2569" s="52">
        <f>IF(K2569=0,C2597,(1/$C$59)*LN(1+$C$59/$C$58/(RodR+ABS(Calculations!K2569-RodR))))</f>
        <v>1.4942528451189856E-2</v>
      </c>
      <c r="T2569" s="53">
        <f t="shared" si="328"/>
        <v>1.5092285766185994E-2</v>
      </c>
      <c r="U2569" s="49">
        <f t="shared" si="329"/>
        <v>106.95833333333333</v>
      </c>
      <c r="V2569" s="49">
        <f t="shared" si="330"/>
        <v>1.0101994803367265</v>
      </c>
      <c r="W2569" s="49">
        <f t="shared" si="331"/>
        <v>1.0101994803367265</v>
      </c>
    </row>
    <row r="2570" spans="11:23">
      <c r="K2570" s="51">
        <v>256.8</v>
      </c>
      <c r="L2570" s="22">
        <f t="shared" si="325"/>
        <v>1.929540180706024</v>
      </c>
      <c r="M2570" s="22">
        <f t="shared" si="324"/>
        <v>7.4966547610058054E-3</v>
      </c>
      <c r="Q2570" s="55">
        <f t="shared" si="326"/>
        <v>4.7403406237181457E-2</v>
      </c>
      <c r="R2570" s="49">
        <f t="shared" si="327"/>
        <v>3.1736101022606089</v>
      </c>
      <c r="S2570" s="52">
        <f>IF(K2570=0,C2598,(1/$C$59)*LN(1+$C$59/$C$58/(RodR+ABS(Calculations!K2570-RodR))))</f>
        <v>1.4936745444380617E-2</v>
      </c>
      <c r="T2570" s="53">
        <f t="shared" si="328"/>
        <v>1.5086386330661658E-2</v>
      </c>
      <c r="U2570" s="49">
        <f t="shared" si="329"/>
        <v>107.00000000000001</v>
      </c>
      <c r="V2570" s="49">
        <f t="shared" si="330"/>
        <v>1.0101994803367265</v>
      </c>
      <c r="W2570" s="49">
        <f t="shared" si="331"/>
        <v>1.0101994803367265</v>
      </c>
    </row>
    <row r="2571" spans="11:23">
      <c r="K2571" s="51">
        <v>256.89999999999998</v>
      </c>
      <c r="L2571" s="22">
        <f t="shared" si="325"/>
        <v>1.9287937054987871</v>
      </c>
      <c r="M2571" s="22">
        <f t="shared" si="324"/>
        <v>7.4908441346208665E-3</v>
      </c>
      <c r="Q2571" s="55">
        <f t="shared" si="326"/>
        <v>4.7385067428874453E-2</v>
      </c>
      <c r="R2571" s="49">
        <f t="shared" si="327"/>
        <v>3.1736101022606089</v>
      </c>
      <c r="S2571" s="52">
        <f>IF(K2571=0,C2599,(1/$C$59)*LN(1+$C$59/$C$58/(RodR+ABS(Calculations!K2571-RodR))))</f>
        <v>1.4930966912136238E-2</v>
      </c>
      <c r="T2571" s="53">
        <f t="shared" si="328"/>
        <v>1.5080491505427578E-2</v>
      </c>
      <c r="U2571" s="49">
        <f t="shared" si="329"/>
        <v>107.04166666666666</v>
      </c>
      <c r="V2571" s="49">
        <f t="shared" si="330"/>
        <v>1.0101994803367265</v>
      </c>
      <c r="W2571" s="49">
        <f t="shared" si="331"/>
        <v>1.0101994803367265</v>
      </c>
    </row>
    <row r="2572" spans="11:23">
      <c r="K2572" s="51">
        <v>257</v>
      </c>
      <c r="L2572" s="22">
        <f t="shared" si="325"/>
        <v>1.9280478076485497</v>
      </c>
      <c r="M2572" s="22">
        <f t="shared" si="324"/>
        <v>7.4850402614621281E-3</v>
      </c>
      <c r="Q2572" s="55">
        <f t="shared" si="326"/>
        <v>4.736674280461433E-2</v>
      </c>
      <c r="R2572" s="49">
        <f t="shared" si="327"/>
        <v>3.1736101022606089</v>
      </c>
      <c r="S2572" s="52">
        <f>IF(K2572=0,C2600,(1/$C$59)*LN(1+$C$59/$C$58/(RodR+ABS(Calculations!K2572-RodR))))</f>
        <v>1.4925192849264725E-2</v>
      </c>
      <c r="T2572" s="53">
        <f t="shared" si="328"/>
        <v>1.5074601285081191E-2</v>
      </c>
      <c r="U2572" s="49">
        <f t="shared" si="329"/>
        <v>107.08333333333334</v>
      </c>
      <c r="V2572" s="49">
        <f t="shared" si="330"/>
        <v>1.0101994803367265</v>
      </c>
      <c r="W2572" s="49">
        <f t="shared" si="331"/>
        <v>1.0101994803367265</v>
      </c>
    </row>
    <row r="2573" spans="11:23">
      <c r="K2573" s="51">
        <v>257.10000000000002</v>
      </c>
      <c r="L2573" s="22">
        <f t="shared" si="325"/>
        <v>1.9273024864857879</v>
      </c>
      <c r="M2573" s="22">
        <f t="shared" ref="M2573:M2636" si="332">L2563-L2573</f>
        <v>7.4792431309496088E-3</v>
      </c>
      <c r="Q2573" s="55">
        <f t="shared" si="326"/>
        <v>4.7348432347952767E-2</v>
      </c>
      <c r="R2573" s="49">
        <f t="shared" si="327"/>
        <v>3.1736101022606089</v>
      </c>
      <c r="S2573" s="52">
        <f>IF(K2573=0,C2601,(1/$C$59)*LN(1+$C$59/$C$58/(RodR+ABS(Calculations!K2573-RodR))))</f>
        <v>1.4919423250583234E-2</v>
      </c>
      <c r="T2573" s="53">
        <f t="shared" si="328"/>
        <v>1.5068715664228917E-2</v>
      </c>
      <c r="U2573" s="49">
        <f t="shared" si="329"/>
        <v>107.12500000000001</v>
      </c>
      <c r="V2573" s="49">
        <f t="shared" si="330"/>
        <v>1.0101994803367265</v>
      </c>
      <c r="W2573" s="49">
        <f t="shared" si="331"/>
        <v>1.0101994803367265</v>
      </c>
    </row>
    <row r="2574" spans="11:23">
      <c r="K2574" s="51">
        <v>257.2</v>
      </c>
      <c r="L2574" s="22">
        <f t="shared" si="325"/>
        <v>1.9265577413418837</v>
      </c>
      <c r="M2574" s="22">
        <f t="shared" si="332"/>
        <v>7.4734527327797728E-3</v>
      </c>
      <c r="Q2574" s="55">
        <f t="shared" si="326"/>
        <v>4.733013604246368E-2</v>
      </c>
      <c r="R2574" s="49">
        <f t="shared" si="327"/>
        <v>3.1736101022606089</v>
      </c>
      <c r="S2574" s="52">
        <f>IF(K2574=0,C2602,(1/$C$59)*LN(1+$C$59/$C$58/(RodR+ABS(Calculations!K2574-RodR))))</f>
        <v>1.4913658110915936E-2</v>
      </c>
      <c r="T2574" s="53">
        <f t="shared" si="328"/>
        <v>1.5062834637485709E-2</v>
      </c>
      <c r="U2574" s="49">
        <f t="shared" si="329"/>
        <v>107.16666666666667</v>
      </c>
      <c r="V2574" s="49">
        <f t="shared" si="330"/>
        <v>1.0101994803367265</v>
      </c>
      <c r="W2574" s="49">
        <f t="shared" si="331"/>
        <v>1.0101994803367265</v>
      </c>
    </row>
    <row r="2575" spans="11:23">
      <c r="K2575" s="51">
        <v>257.3</v>
      </c>
      <c r="L2575" s="22">
        <f t="shared" si="325"/>
        <v>1.9258135715494378</v>
      </c>
      <c r="M2575" s="22">
        <f t="shared" si="332"/>
        <v>7.4676690563701964E-3</v>
      </c>
      <c r="Q2575" s="55">
        <f t="shared" si="326"/>
        <v>4.7311853871750943E-2</v>
      </c>
      <c r="R2575" s="49">
        <f t="shared" si="327"/>
        <v>3.1736101022606089</v>
      </c>
      <c r="S2575" s="52">
        <f>IF(K2575=0,C2603,(1/$C$59)*LN(1+$C$59/$C$58/(RodR+ABS(Calculations!K2575-RodR))))</f>
        <v>1.4907897425096428E-2</v>
      </c>
      <c r="T2575" s="53">
        <f t="shared" si="328"/>
        <v>1.5056958199473953E-2</v>
      </c>
      <c r="U2575" s="49">
        <f t="shared" si="329"/>
        <v>107.20833333333334</v>
      </c>
      <c r="V2575" s="49">
        <f t="shared" si="330"/>
        <v>1.0101994803367265</v>
      </c>
      <c r="W2575" s="49">
        <f t="shared" si="331"/>
        <v>1.0101994803367265</v>
      </c>
    </row>
    <row r="2576" spans="11:23">
      <c r="K2576" s="51">
        <v>257.39999999999998</v>
      </c>
      <c r="L2576" s="22">
        <f t="shared" si="325"/>
        <v>1.9250699764418531</v>
      </c>
      <c r="M2576" s="22">
        <f t="shared" si="332"/>
        <v>7.4618920914832909E-3</v>
      </c>
      <c r="Q2576" s="55">
        <f t="shared" si="326"/>
        <v>4.7293585819438128E-2</v>
      </c>
      <c r="R2576" s="49">
        <f t="shared" si="327"/>
        <v>3.1736101022606089</v>
      </c>
      <c r="S2576" s="52">
        <f>IF(K2576=0,C2604,(1/$C$59)*LN(1+$C$59/$C$58/(RodR+ABS(Calculations!K2576-RodR))))</f>
        <v>1.4902141187964525E-2</v>
      </c>
      <c r="T2576" s="53">
        <f t="shared" si="328"/>
        <v>1.5051086344826131E-2</v>
      </c>
      <c r="U2576" s="49">
        <f t="shared" si="329"/>
        <v>107.25</v>
      </c>
      <c r="V2576" s="49">
        <f t="shared" si="330"/>
        <v>1.0101994803367265</v>
      </c>
      <c r="W2576" s="49">
        <f t="shared" si="331"/>
        <v>1.0101994803367265</v>
      </c>
    </row>
    <row r="2577" spans="11:23">
      <c r="K2577" s="51">
        <v>257.5</v>
      </c>
      <c r="L2577" s="22">
        <f t="shared" si="325"/>
        <v>1.9243269553537841</v>
      </c>
      <c r="M2577" s="22">
        <f t="shared" si="332"/>
        <v>7.4561218276067986E-3</v>
      </c>
      <c r="Q2577" s="55">
        <f t="shared" si="326"/>
        <v>4.7275331869179552E-2</v>
      </c>
      <c r="R2577" s="49">
        <f t="shared" si="327"/>
        <v>3.1736101022606089</v>
      </c>
      <c r="S2577" s="52">
        <f>IF(K2577=0,C2605,(1/$C$59)*LN(1+$C$59/$C$58/(RodR+ABS(Calculations!K2577-RodR))))</f>
        <v>1.4896389394369724E-2</v>
      </c>
      <c r="T2577" s="53">
        <f t="shared" si="328"/>
        <v>1.5045219068181036E-2</v>
      </c>
      <c r="U2577" s="49">
        <f t="shared" si="329"/>
        <v>107.29166666666667</v>
      </c>
      <c r="V2577" s="49">
        <f t="shared" si="330"/>
        <v>1.0101994803367265</v>
      </c>
      <c r="W2577" s="49">
        <f t="shared" si="331"/>
        <v>1.0101994803367265</v>
      </c>
    </row>
    <row r="2578" spans="11:23">
      <c r="K2578" s="51">
        <v>257.60000000000002</v>
      </c>
      <c r="L2578" s="22">
        <f t="shared" si="325"/>
        <v>1.9235845076207234</v>
      </c>
      <c r="M2578" s="22">
        <f t="shared" si="332"/>
        <v>7.4503582544325209E-3</v>
      </c>
      <c r="Q2578" s="55">
        <f t="shared" si="326"/>
        <v>4.7257092004650135E-2</v>
      </c>
      <c r="R2578" s="49">
        <f t="shared" si="327"/>
        <v>3.1736101022606089</v>
      </c>
      <c r="S2578" s="52">
        <f>IF(K2578=0,C2606,(1/$C$59)*LN(1+$C$59/$C$58/(RodR+ABS(Calculations!K2578-RodR))))</f>
        <v>1.4890642039168019E-2</v>
      </c>
      <c r="T2578" s="53">
        <f t="shared" si="328"/>
        <v>1.5039356364187332E-2</v>
      </c>
      <c r="U2578" s="49">
        <f t="shared" si="329"/>
        <v>107.33333333333334</v>
      </c>
      <c r="V2578" s="49">
        <f t="shared" si="330"/>
        <v>1.0101994803367265</v>
      </c>
      <c r="W2578" s="49">
        <f t="shared" si="331"/>
        <v>1.0101994803367265</v>
      </c>
    </row>
    <row r="2579" spans="11:23">
      <c r="K2579" s="51">
        <v>257.7</v>
      </c>
      <c r="L2579" s="22">
        <f t="shared" si="325"/>
        <v>1.9228426325792787</v>
      </c>
      <c r="M2579" s="22">
        <f t="shared" si="332"/>
        <v>7.4446013616866757E-3</v>
      </c>
      <c r="Q2579" s="55">
        <f t="shared" si="326"/>
        <v>4.7238866209552172E-2</v>
      </c>
      <c r="R2579" s="49">
        <f t="shared" si="327"/>
        <v>3.1736101022606089</v>
      </c>
      <c r="S2579" s="52">
        <f>IF(K2579=0,C2607,(1/$C$59)*LN(1+$C$59/$C$58/(RodR+ABS(Calculations!K2579-RodR))))</f>
        <v>1.488489911722402E-2</v>
      </c>
      <c r="T2579" s="53">
        <f t="shared" si="328"/>
        <v>1.5033498227501557E-2</v>
      </c>
      <c r="U2579" s="49">
        <f t="shared" si="329"/>
        <v>107.375</v>
      </c>
      <c r="V2579" s="49">
        <f t="shared" si="330"/>
        <v>1.0101994803367265</v>
      </c>
      <c r="W2579" s="49">
        <f t="shared" si="331"/>
        <v>1.0101994803367265</v>
      </c>
    </row>
    <row r="2580" spans="11:23">
      <c r="K2580" s="51">
        <v>257.8</v>
      </c>
      <c r="L2580" s="22">
        <f t="shared" si="325"/>
        <v>1.9221013295671345</v>
      </c>
      <c r="M2580" s="22">
        <f t="shared" si="332"/>
        <v>7.4388511388894241E-3</v>
      </c>
      <c r="Q2580" s="55">
        <f t="shared" si="326"/>
        <v>4.7220654467614434E-2</v>
      </c>
      <c r="R2580" s="49">
        <f t="shared" si="327"/>
        <v>3.1736101022606089</v>
      </c>
      <c r="S2580" s="52">
        <f>IF(K2580=0,C2608,(1/$C$59)*LN(1+$C$59/$C$58/(RodR+ABS(Calculations!K2580-RodR))))</f>
        <v>1.4879160623410692E-2</v>
      </c>
      <c r="T2580" s="53">
        <f t="shared" si="328"/>
        <v>1.5027644652788559E-2</v>
      </c>
      <c r="U2580" s="49">
        <f t="shared" si="329"/>
        <v>107.41666666666667</v>
      </c>
      <c r="V2580" s="49">
        <f t="shared" si="330"/>
        <v>1.0101994803367265</v>
      </c>
      <c r="W2580" s="49">
        <f t="shared" si="331"/>
        <v>1.0101994803367265</v>
      </c>
    </row>
    <row r="2581" spans="11:23">
      <c r="K2581" s="51">
        <v>257.89999999999998</v>
      </c>
      <c r="L2581" s="22">
        <f t="shared" si="325"/>
        <v>1.9213605979228841</v>
      </c>
      <c r="M2581" s="22">
        <f t="shared" si="332"/>
        <v>7.4331075759030973E-3</v>
      </c>
      <c r="Q2581" s="55">
        <f t="shared" si="326"/>
        <v>4.7202456762588003E-2</v>
      </c>
      <c r="R2581" s="49">
        <f t="shared" si="327"/>
        <v>3.1736101022606089</v>
      </c>
      <c r="S2581" s="52">
        <f>IF(K2581=0,C2609,(1/$C$59)*LN(1+$C$59/$C$58/(RodR+ABS(Calculations!K2581-RodR))))</f>
        <v>1.4873426552608024E-2</v>
      </c>
      <c r="T2581" s="53">
        <f t="shared" si="328"/>
        <v>1.5021795634721509E-2</v>
      </c>
      <c r="U2581" s="49">
        <f t="shared" si="329"/>
        <v>107.45833333333333</v>
      </c>
      <c r="V2581" s="49">
        <f t="shared" si="330"/>
        <v>1.0101994803367265</v>
      </c>
      <c r="W2581" s="49">
        <f t="shared" si="331"/>
        <v>1.0101994803367265</v>
      </c>
    </row>
    <row r="2582" spans="11:23">
      <c r="K2582" s="51">
        <v>258</v>
      </c>
      <c r="L2582" s="22">
        <f t="shared" si="325"/>
        <v>1.9206204369862008</v>
      </c>
      <c r="M2582" s="22">
        <f t="shared" si="332"/>
        <v>7.4273706623488867E-3</v>
      </c>
      <c r="Q2582" s="55">
        <f t="shared" si="326"/>
        <v>4.7184273078250495E-2</v>
      </c>
      <c r="R2582" s="49">
        <f t="shared" si="327"/>
        <v>3.1736101022606089</v>
      </c>
      <c r="S2582" s="52">
        <f>IF(K2582=0,C2610,(1/$C$59)*LN(1+$C$59/$C$58/(RodR+ABS(Calculations!K2582-RodR))))</f>
        <v>1.4867696899704361E-2</v>
      </c>
      <c r="T2582" s="53">
        <f t="shared" si="328"/>
        <v>1.5015951167981659E-2</v>
      </c>
      <c r="U2582" s="49">
        <f t="shared" si="329"/>
        <v>107.5</v>
      </c>
      <c r="V2582" s="49">
        <f t="shared" si="330"/>
        <v>1.0101994803367265</v>
      </c>
      <c r="W2582" s="49">
        <f t="shared" si="331"/>
        <v>1.0101994803367265</v>
      </c>
    </row>
    <row r="2583" spans="11:23">
      <c r="K2583" s="51">
        <v>258.10000000000002</v>
      </c>
      <c r="L2583" s="22">
        <f t="shared" si="325"/>
        <v>1.9198808460977668</v>
      </c>
      <c r="M2583" s="22">
        <f t="shared" si="332"/>
        <v>7.4216403880211779E-3</v>
      </c>
      <c r="Q2583" s="55">
        <f t="shared" si="326"/>
        <v>4.7166103398404324E-2</v>
      </c>
      <c r="R2583" s="49">
        <f t="shared" si="327"/>
        <v>3.1736101022606089</v>
      </c>
      <c r="S2583" s="52">
        <f>IF(K2583=0,C2611,(1/$C$59)*LN(1+$C$59/$C$58/(RodR+ABS(Calculations!K2583-RodR))))</f>
        <v>1.4861971659595871E-2</v>
      </c>
      <c r="T2583" s="53">
        <f t="shared" si="328"/>
        <v>1.5010111247258812E-2</v>
      </c>
      <c r="U2583" s="49">
        <f t="shared" si="329"/>
        <v>107.54166666666669</v>
      </c>
      <c r="V2583" s="49">
        <f t="shared" si="330"/>
        <v>1.0101994803367265</v>
      </c>
      <c r="W2583" s="49">
        <f t="shared" si="331"/>
        <v>1.0101994803367265</v>
      </c>
    </row>
    <row r="2584" spans="11:23">
      <c r="K2584" s="51">
        <v>258.2</v>
      </c>
      <c r="L2584" s="22">
        <f t="shared" si="325"/>
        <v>1.9191418245992762</v>
      </c>
      <c r="M2584" s="22">
        <f t="shared" si="332"/>
        <v>7.4159167426075534E-3</v>
      </c>
      <c r="Q2584" s="55">
        <f t="shared" si="326"/>
        <v>4.7147947706876747E-2</v>
      </c>
      <c r="R2584" s="49">
        <f t="shared" si="327"/>
        <v>3.1736101022606089</v>
      </c>
      <c r="S2584" s="52">
        <f>IF(K2584=0,C2612,(1/$C$59)*LN(1+$C$59/$C$58/(RodR+ABS(Calculations!K2584-RodR))))</f>
        <v>1.4856250827186545E-2</v>
      </c>
      <c r="T2584" s="53">
        <f t="shared" si="328"/>
        <v>1.5004275867251071E-2</v>
      </c>
      <c r="U2584" s="49">
        <f t="shared" si="329"/>
        <v>107.58333333333333</v>
      </c>
      <c r="V2584" s="49">
        <f t="shared" si="330"/>
        <v>1.0101994803367265</v>
      </c>
      <c r="W2584" s="49">
        <f t="shared" si="331"/>
        <v>1.0101994803367265</v>
      </c>
    </row>
    <row r="2585" spans="11:23">
      <c r="K2585" s="51">
        <v>258.3</v>
      </c>
      <c r="L2585" s="22">
        <f t="shared" si="325"/>
        <v>1.9184033718334332</v>
      </c>
      <c r="M2585" s="22">
        <f t="shared" si="332"/>
        <v>7.4101997160045396E-3</v>
      </c>
      <c r="Q2585" s="55">
        <f t="shared" si="326"/>
        <v>4.7129805987519854E-2</v>
      </c>
      <c r="R2585" s="49">
        <f t="shared" si="327"/>
        <v>3.1736101022606089</v>
      </c>
      <c r="S2585" s="52">
        <f>IF(K2585=0,C2613,(1/$C$59)*LN(1+$C$59/$C$58/(RodR+ABS(Calculations!K2585-RodR))))</f>
        <v>1.4850534397388199E-2</v>
      </c>
      <c r="T2585" s="53">
        <f t="shared" si="328"/>
        <v>1.4998445022664637E-2</v>
      </c>
      <c r="U2585" s="49">
        <f t="shared" si="329"/>
        <v>107.62500000000001</v>
      </c>
      <c r="V2585" s="49">
        <f t="shared" si="330"/>
        <v>1.0101994803367265</v>
      </c>
      <c r="W2585" s="49">
        <f t="shared" si="331"/>
        <v>1.0101994803367265</v>
      </c>
    </row>
    <row r="2586" spans="11:23">
      <c r="K2586" s="51">
        <v>258.39999999999998</v>
      </c>
      <c r="L2586" s="22">
        <f t="shared" si="325"/>
        <v>1.9176654871439878</v>
      </c>
      <c r="M2586" s="22">
        <f t="shared" si="332"/>
        <v>7.4044892978653021E-3</v>
      </c>
      <c r="Q2586" s="55">
        <f t="shared" si="326"/>
        <v>4.7111678224211403E-2</v>
      </c>
      <c r="R2586" s="49">
        <f t="shared" si="327"/>
        <v>3.1736101022606089</v>
      </c>
      <c r="S2586" s="52">
        <f>IF(K2586=0,C2614,(1/$C$59)*LN(1+$C$59/$C$58/(RodR+ABS(Calculations!K2586-RodR))))</f>
        <v>1.484482236512074E-2</v>
      </c>
      <c r="T2586" s="53">
        <f t="shared" si="328"/>
        <v>1.4992618708213581E-2</v>
      </c>
      <c r="U2586" s="49">
        <f t="shared" si="329"/>
        <v>107.66666666666666</v>
      </c>
      <c r="V2586" s="49">
        <f t="shared" si="330"/>
        <v>1.0101994803367265</v>
      </c>
      <c r="W2586" s="49">
        <f t="shared" si="331"/>
        <v>1.0101994803367265</v>
      </c>
    </row>
    <row r="2587" spans="11:23">
      <c r="K2587" s="51">
        <v>258.5</v>
      </c>
      <c r="L2587" s="22">
        <f t="shared" si="325"/>
        <v>1.9169281698756313</v>
      </c>
      <c r="M2587" s="22">
        <f t="shared" si="332"/>
        <v>7.3987854781527584E-3</v>
      </c>
      <c r="Q2587" s="55">
        <f t="shared" si="326"/>
        <v>4.7093564400852307E-2</v>
      </c>
      <c r="R2587" s="49">
        <f t="shared" si="327"/>
        <v>3.1736101022606089</v>
      </c>
      <c r="S2587" s="52">
        <f>IF(K2587=0,C2615,(1/$C$59)*LN(1+$C$59/$C$58/(RodR+ABS(Calculations!K2587-RodR))))</f>
        <v>1.4839114725311364E-2</v>
      </c>
      <c r="T2587" s="53">
        <f t="shared" si="328"/>
        <v>1.4986796918620954E-2</v>
      </c>
      <c r="U2587" s="49">
        <f t="shared" si="329"/>
        <v>107.70833333333334</v>
      </c>
      <c r="V2587" s="49">
        <f t="shared" si="330"/>
        <v>1.0101994803367265</v>
      </c>
      <c r="W2587" s="49">
        <f t="shared" si="331"/>
        <v>1.0101994803367265</v>
      </c>
    </row>
    <row r="2588" spans="11:23">
      <c r="K2588" s="51">
        <v>258.60000000000002</v>
      </c>
      <c r="L2588" s="22">
        <f t="shared" si="325"/>
        <v>1.9161914193741354</v>
      </c>
      <c r="M2588" s="22">
        <f t="shared" si="332"/>
        <v>7.3930882465880199E-3</v>
      </c>
      <c r="Q2588" s="55">
        <f t="shared" si="326"/>
        <v>4.7075464501369998E-2</v>
      </c>
      <c r="R2588" s="49">
        <f t="shared" si="327"/>
        <v>3.1736101022606089</v>
      </c>
      <c r="S2588" s="52">
        <f>IF(K2588=0,C2616,(1/$C$59)*LN(1+$C$59/$C$58/(RodR+ABS(Calculations!K2588-RodR))))</f>
        <v>1.4833411472895632E-2</v>
      </c>
      <c r="T2588" s="53">
        <f t="shared" si="328"/>
        <v>1.4980979648617896E-2</v>
      </c>
      <c r="U2588" s="49">
        <f t="shared" si="329"/>
        <v>107.75000000000001</v>
      </c>
      <c r="V2588" s="49">
        <f t="shared" si="330"/>
        <v>1.0101994803367265</v>
      </c>
      <c r="W2588" s="49">
        <f t="shared" si="331"/>
        <v>1.0101994803367265</v>
      </c>
    </row>
    <row r="2589" spans="11:23">
      <c r="K2589" s="51">
        <v>258.7</v>
      </c>
      <c r="L2589" s="22">
        <f t="shared" si="325"/>
        <v>1.9154552349862135</v>
      </c>
      <c r="M2589" s="22">
        <f t="shared" si="332"/>
        <v>7.3873975930651703E-3</v>
      </c>
      <c r="Q2589" s="55">
        <f t="shared" si="326"/>
        <v>4.7057378509715052E-2</v>
      </c>
      <c r="R2589" s="49">
        <f t="shared" si="327"/>
        <v>3.1736101022606089</v>
      </c>
      <c r="S2589" s="52">
        <f>IF(K2589=0,C2617,(1/$C$59)*LN(1+$C$59/$C$58/(RodR+ABS(Calculations!K2589-RodR))))</f>
        <v>1.4827712602816392E-2</v>
      </c>
      <c r="T2589" s="53">
        <f t="shared" si="328"/>
        <v>1.4975166892942746E-2</v>
      </c>
      <c r="U2589" s="49">
        <f t="shared" si="329"/>
        <v>107.79166666666667</v>
      </c>
      <c r="V2589" s="49">
        <f t="shared" si="330"/>
        <v>1.0101994803367265</v>
      </c>
      <c r="W2589" s="49">
        <f t="shared" si="331"/>
        <v>1.0101994803367265</v>
      </c>
    </row>
    <row r="2590" spans="11:23">
      <c r="K2590" s="51">
        <v>258.8</v>
      </c>
      <c r="L2590" s="22">
        <f t="shared" si="325"/>
        <v>1.9147196160595901</v>
      </c>
      <c r="M2590" s="22">
        <f t="shared" si="332"/>
        <v>7.3817135075444629E-3</v>
      </c>
      <c r="Q2590" s="55">
        <f t="shared" si="326"/>
        <v>4.7039306409862883E-2</v>
      </c>
      <c r="R2590" s="49">
        <f t="shared" si="327"/>
        <v>3.1736101022606089</v>
      </c>
      <c r="S2590" s="52">
        <f>IF(K2590=0,C2618,(1/$C$59)*LN(1+$C$59/$C$58/(RodR+ABS(Calculations!K2590-RodR))))</f>
        <v>1.4822018110024321E-2</v>
      </c>
      <c r="T2590" s="53">
        <f t="shared" si="328"/>
        <v>1.4969358646343052E-2</v>
      </c>
      <c r="U2590" s="49">
        <f t="shared" si="329"/>
        <v>107.83333333333334</v>
      </c>
      <c r="V2590" s="49">
        <f t="shared" si="330"/>
        <v>1.0101994803367265</v>
      </c>
      <c r="W2590" s="49">
        <f t="shared" si="331"/>
        <v>1.0101994803367265</v>
      </c>
    </row>
    <row r="2591" spans="11:23">
      <c r="K2591" s="51">
        <v>258.89999999999998</v>
      </c>
      <c r="L2591" s="22">
        <f t="shared" si="325"/>
        <v>1.913984561943104</v>
      </c>
      <c r="M2591" s="22">
        <f t="shared" si="332"/>
        <v>7.3760359797800934E-3</v>
      </c>
      <c r="Q2591" s="55">
        <f t="shared" si="326"/>
        <v>4.7021248185816281E-2</v>
      </c>
      <c r="R2591" s="49">
        <f t="shared" si="327"/>
        <v>3.1736101022606089</v>
      </c>
      <c r="S2591" s="52">
        <f>IF(K2591=0,C2619,(1/$C$59)*LN(1+$C$59/$C$58/(RodR+ABS(Calculations!K2591-RodR))))</f>
        <v>1.4816327989478718E-2</v>
      </c>
      <c r="T2591" s="53">
        <f t="shared" si="328"/>
        <v>1.4963554903574001E-2</v>
      </c>
      <c r="U2591" s="49">
        <f t="shared" si="329"/>
        <v>107.875</v>
      </c>
      <c r="V2591" s="49">
        <f t="shared" si="330"/>
        <v>1.0101994803367265</v>
      </c>
      <c r="W2591" s="49">
        <f t="shared" si="331"/>
        <v>1.0101994803367265</v>
      </c>
    </row>
    <row r="2592" spans="11:23">
      <c r="K2592" s="51">
        <v>259</v>
      </c>
      <c r="L2592" s="22">
        <f t="shared" si="325"/>
        <v>1.9132500719863983</v>
      </c>
      <c r="M2592" s="22">
        <f t="shared" si="332"/>
        <v>7.3703649998024812E-3</v>
      </c>
      <c r="Q2592" s="55">
        <f t="shared" si="326"/>
        <v>4.7003203821597804E-2</v>
      </c>
      <c r="R2592" s="49">
        <f t="shared" si="327"/>
        <v>3.1736101022606089</v>
      </c>
      <c r="S2592" s="52">
        <f>IF(K2592=0,C2620,(1/$C$59)*LN(1+$C$59/$C$58/(RodR+ABS(Calculations!K2592-RodR))))</f>
        <v>1.481064223614512E-2</v>
      </c>
      <c r="T2592" s="53">
        <f t="shared" si="328"/>
        <v>1.4957755659399318E-2</v>
      </c>
      <c r="U2592" s="49">
        <f t="shared" si="329"/>
        <v>107.91666666666667</v>
      </c>
      <c r="V2592" s="49">
        <f t="shared" si="330"/>
        <v>1.0101994803367265</v>
      </c>
      <c r="W2592" s="49">
        <f t="shared" si="331"/>
        <v>1.0101994803367265</v>
      </c>
    </row>
    <row r="2593" spans="11:23">
      <c r="K2593" s="51">
        <v>259.10000000000002</v>
      </c>
      <c r="L2593" s="22">
        <f t="shared" si="325"/>
        <v>1.9125161455403004</v>
      </c>
      <c r="M2593" s="22">
        <f t="shared" si="332"/>
        <v>7.3647005574664082E-3</v>
      </c>
      <c r="Q2593" s="55">
        <f t="shared" si="326"/>
        <v>4.6985173301259085E-2</v>
      </c>
      <c r="R2593" s="49">
        <f t="shared" si="327"/>
        <v>3.1736101022606089</v>
      </c>
      <c r="S2593" s="52">
        <f>IF(K2593=0,C2621,(1/$C$59)*LN(1+$C$59/$C$58/(RodR+ABS(Calculations!K2593-RodR))))</f>
        <v>1.4804960844998211E-2</v>
      </c>
      <c r="T2593" s="53">
        <f t="shared" si="328"/>
        <v>1.4951960908590372E-2</v>
      </c>
      <c r="U2593" s="49">
        <f t="shared" si="329"/>
        <v>107.95833333333334</v>
      </c>
      <c r="V2593" s="49">
        <f t="shared" si="330"/>
        <v>1.0101994803367265</v>
      </c>
      <c r="W2593" s="49">
        <f t="shared" si="331"/>
        <v>1.0101994803367265</v>
      </c>
    </row>
    <row r="2594" spans="11:23">
      <c r="K2594" s="51">
        <v>259.2</v>
      </c>
      <c r="L2594" s="22">
        <f t="shared" si="325"/>
        <v>1.911782781956509</v>
      </c>
      <c r="M2594" s="22">
        <f t="shared" si="332"/>
        <v>7.3590426427672107E-3</v>
      </c>
      <c r="Q2594" s="55">
        <f t="shared" si="326"/>
        <v>4.6967156608873184E-2</v>
      </c>
      <c r="R2594" s="49">
        <f t="shared" si="327"/>
        <v>3.1736101022606089</v>
      </c>
      <c r="S2594" s="52">
        <f>IF(K2594=0,C2622,(1/$C$59)*LN(1+$C$59/$C$58/(RodR+ABS(Calculations!K2594-RodR))))</f>
        <v>1.4799283811019442E-2</v>
      </c>
      <c r="T2594" s="53">
        <f t="shared" si="328"/>
        <v>1.4946170645926843E-2</v>
      </c>
      <c r="U2594" s="49">
        <f t="shared" si="329"/>
        <v>108</v>
      </c>
      <c r="V2594" s="49">
        <f t="shared" si="330"/>
        <v>1.0101994803367265</v>
      </c>
      <c r="W2594" s="49">
        <f t="shared" si="331"/>
        <v>1.0101994803367265</v>
      </c>
    </row>
    <row r="2595" spans="11:23">
      <c r="K2595" s="51">
        <v>259.3</v>
      </c>
      <c r="L2595" s="22">
        <f t="shared" si="325"/>
        <v>1.9110499805877372</v>
      </c>
      <c r="M2595" s="22">
        <f t="shared" si="332"/>
        <v>7.353391245696006E-3</v>
      </c>
      <c r="Q2595" s="55">
        <f t="shared" si="326"/>
        <v>4.6949153728538071E-2</v>
      </c>
      <c r="R2595" s="49">
        <f t="shared" si="327"/>
        <v>3.1736101022606089</v>
      </c>
      <c r="S2595" s="52">
        <f>IF(K2595=0,C2623,(1/$C$59)*LN(1+$C$59/$C$58/(RodR+ABS(Calculations!K2595-RodR))))</f>
        <v>1.4793611129198102E-2</v>
      </c>
      <c r="T2595" s="53">
        <f t="shared" si="328"/>
        <v>1.4940384866196504E-2</v>
      </c>
      <c r="U2595" s="49">
        <f t="shared" si="329"/>
        <v>108.04166666666667</v>
      </c>
      <c r="V2595" s="49">
        <f t="shared" si="330"/>
        <v>1.0101994803367265</v>
      </c>
      <c r="W2595" s="49">
        <f t="shared" si="331"/>
        <v>1.0101994803367265</v>
      </c>
    </row>
    <row r="2596" spans="11:23">
      <c r="K2596" s="51">
        <v>259.39999999999998</v>
      </c>
      <c r="L2596" s="22">
        <f t="shared" si="325"/>
        <v>1.9103177407877756</v>
      </c>
      <c r="M2596" s="22">
        <f t="shared" si="332"/>
        <v>7.3477463562121592E-3</v>
      </c>
      <c r="Q2596" s="55">
        <f t="shared" si="326"/>
        <v>4.693116464437818E-2</v>
      </c>
      <c r="R2596" s="49">
        <f t="shared" si="327"/>
        <v>3.1736101022606089</v>
      </c>
      <c r="S2596" s="52">
        <f>IF(K2596=0,C2624,(1/$C$59)*LN(1+$C$59/$C$58/(RodR+ABS(Calculations!K2596-RodR))))</f>
        <v>1.4787942794531824E-2</v>
      </c>
      <c r="T2596" s="53">
        <f t="shared" si="328"/>
        <v>1.4934603564195213E-2</v>
      </c>
      <c r="U2596" s="49">
        <f t="shared" si="329"/>
        <v>108.08333333333333</v>
      </c>
      <c r="V2596" s="49">
        <f t="shared" si="330"/>
        <v>1.0101994803367265</v>
      </c>
      <c r="W2596" s="49">
        <f t="shared" si="331"/>
        <v>1.0101994803367265</v>
      </c>
    </row>
    <row r="2597" spans="11:23">
      <c r="K2597" s="51">
        <v>259.5</v>
      </c>
      <c r="L2597" s="22">
        <f t="shared" si="325"/>
        <v>1.9095860619112899</v>
      </c>
      <c r="M2597" s="22">
        <f t="shared" si="332"/>
        <v>7.3421079643414267E-3</v>
      </c>
      <c r="Q2597" s="55">
        <f t="shared" si="326"/>
        <v>4.6913189340539452E-2</v>
      </c>
      <c r="R2597" s="49">
        <f t="shared" si="327"/>
        <v>3.1736101022606089</v>
      </c>
      <c r="S2597" s="52">
        <f>IF(K2597=0,C2625,(1/$C$59)*LN(1+$C$59/$C$58/(RodR+ABS(Calculations!K2597-RodR))))</f>
        <v>1.4782278802025019E-2</v>
      </c>
      <c r="T2597" s="53">
        <f t="shared" si="328"/>
        <v>1.4928826734726916E-2</v>
      </c>
      <c r="U2597" s="49">
        <f t="shared" si="329"/>
        <v>108.125</v>
      </c>
      <c r="V2597" s="49">
        <f t="shared" si="330"/>
        <v>1.0101994803367265</v>
      </c>
      <c r="W2597" s="49">
        <f t="shared" si="331"/>
        <v>1.0101994803367265</v>
      </c>
    </row>
    <row r="2598" spans="11:23">
      <c r="K2598" s="51">
        <v>259.60000000000002</v>
      </c>
      <c r="L2598" s="22">
        <f t="shared" si="325"/>
        <v>1.9088549433140249</v>
      </c>
      <c r="M2598" s="22">
        <f t="shared" si="332"/>
        <v>7.3364760601104528E-3</v>
      </c>
      <c r="Q2598" s="55">
        <f t="shared" si="326"/>
        <v>4.6895227801194352E-2</v>
      </c>
      <c r="R2598" s="49">
        <f t="shared" si="327"/>
        <v>3.1736101022606089</v>
      </c>
      <c r="S2598" s="52">
        <f>IF(K2598=0,C2626,(1/$C$59)*LN(1+$C$59/$C$58/(RodR+ABS(Calculations!K2598-RodR))))</f>
        <v>1.4776619146690449E-2</v>
      </c>
      <c r="T2598" s="53">
        <f t="shared" si="328"/>
        <v>1.4923054372603429E-2</v>
      </c>
      <c r="U2598" s="49">
        <f t="shared" si="329"/>
        <v>108.16666666666669</v>
      </c>
      <c r="V2598" s="49">
        <f t="shared" si="330"/>
        <v>1.0101994803367265</v>
      </c>
      <c r="W2598" s="49">
        <f t="shared" si="331"/>
        <v>1.0101994803367265</v>
      </c>
    </row>
    <row r="2599" spans="11:23">
      <c r="K2599" s="51">
        <v>259.7</v>
      </c>
      <c r="L2599" s="22">
        <f t="shared" si="325"/>
        <v>1.9081243843526352</v>
      </c>
      <c r="M2599" s="22">
        <f t="shared" si="332"/>
        <v>7.3308506335783008E-3</v>
      </c>
      <c r="Q2599" s="55">
        <f t="shared" si="326"/>
        <v>4.6877280010537668E-2</v>
      </c>
      <c r="R2599" s="49">
        <f t="shared" si="327"/>
        <v>3.1736101022606089</v>
      </c>
      <c r="S2599" s="52">
        <f>IF(K2599=0,C2627,(1/$C$59)*LN(1+$C$59/$C$58/(RodR+ABS(Calculations!K2599-RodR))))</f>
        <v>1.4770963823547919E-2</v>
      </c>
      <c r="T2599" s="53">
        <f t="shared" si="328"/>
        <v>1.4917286472645098E-2</v>
      </c>
      <c r="U2599" s="49">
        <f t="shared" si="329"/>
        <v>108.20833333333333</v>
      </c>
      <c r="V2599" s="49">
        <f t="shared" si="330"/>
        <v>1.0101994803367265</v>
      </c>
      <c r="W2599" s="49">
        <f t="shared" si="331"/>
        <v>1.0101994803367265</v>
      </c>
    </row>
    <row r="2600" spans="11:23">
      <c r="K2600" s="51">
        <v>259.8</v>
      </c>
      <c r="L2600" s="22">
        <f t="shared" si="325"/>
        <v>1.9073943843847858</v>
      </c>
      <c r="M2600" s="22">
        <f t="shared" si="332"/>
        <v>7.3252316748042556E-3</v>
      </c>
      <c r="Q2600" s="55">
        <f t="shared" si="326"/>
        <v>4.6859345952789032E-2</v>
      </c>
      <c r="R2600" s="49">
        <f t="shared" si="327"/>
        <v>3.1736101022606089</v>
      </c>
      <c r="S2600" s="52">
        <f>IF(K2600=0,C2628,(1/$C$59)*LN(1+$C$59/$C$58/(RodR+ABS(Calculations!K2600-RodR))))</f>
        <v>1.4765312827625054E-2</v>
      </c>
      <c r="T2600" s="53">
        <f t="shared" si="328"/>
        <v>1.4911523029678806E-2</v>
      </c>
      <c r="U2600" s="49">
        <f t="shared" si="329"/>
        <v>108.25000000000001</v>
      </c>
      <c r="V2600" s="49">
        <f t="shared" si="330"/>
        <v>1.0101994803367265</v>
      </c>
      <c r="W2600" s="49">
        <f t="shared" si="331"/>
        <v>1.0101994803367265</v>
      </c>
    </row>
    <row r="2601" spans="11:23">
      <c r="K2601" s="51">
        <v>259.89999999999998</v>
      </c>
      <c r="L2601" s="22">
        <f t="shared" si="325"/>
        <v>1.9066649427692219</v>
      </c>
      <c r="M2601" s="22">
        <f t="shared" si="332"/>
        <v>7.3196191738820193E-3</v>
      </c>
      <c r="Q2601" s="55">
        <f t="shared" si="326"/>
        <v>4.6841425612194607E-2</v>
      </c>
      <c r="R2601" s="49">
        <f t="shared" si="327"/>
        <v>3.1736101022606089</v>
      </c>
      <c r="S2601" s="52">
        <f>IF(K2601=0,C2629,(1/$C$59)*LN(1+$C$59/$C$58/(RodR+ABS(Calculations!K2601-RodR))))</f>
        <v>1.4759666153957846E-2</v>
      </c>
      <c r="T2601" s="53">
        <f t="shared" si="328"/>
        <v>1.4905764038541739E-2</v>
      </c>
      <c r="U2601" s="49">
        <f t="shared" si="329"/>
        <v>108.29166666666666</v>
      </c>
      <c r="V2601" s="49">
        <f t="shared" si="330"/>
        <v>1.0101994803367265</v>
      </c>
      <c r="W2601" s="49">
        <f t="shared" si="331"/>
        <v>1.0101994803367265</v>
      </c>
    </row>
    <row r="2602" spans="11:23">
      <c r="K2602" s="51">
        <v>260</v>
      </c>
      <c r="L2602" s="22">
        <f t="shared" si="325"/>
        <v>1.905936058865495</v>
      </c>
      <c r="M2602" s="22">
        <f t="shared" si="332"/>
        <v>7.3140131209032955E-3</v>
      </c>
      <c r="Q2602" s="55">
        <f t="shared" si="326"/>
        <v>4.682351897302036E-2</v>
      </c>
      <c r="R2602" s="49">
        <f t="shared" si="327"/>
        <v>3.1736101022606089</v>
      </c>
      <c r="S2602" s="52">
        <f>IF(K2602=0,C2630,(1/$C$59)*LN(1+$C$59/$C$58/(RodR+ABS(Calculations!K2602-RodR))))</f>
        <v>1.4754023797588519E-2</v>
      </c>
      <c r="T2602" s="53">
        <f t="shared" si="328"/>
        <v>1.4900009494077177E-2</v>
      </c>
      <c r="U2602" s="49">
        <f t="shared" si="329"/>
        <v>108.33333333333334</v>
      </c>
      <c r="V2602" s="49">
        <f t="shared" si="330"/>
        <v>1.0101994803367265</v>
      </c>
      <c r="W2602" s="49">
        <f t="shared" si="331"/>
        <v>1.0101994803367265</v>
      </c>
    </row>
    <row r="2603" spans="11:23">
      <c r="K2603" s="51">
        <v>260.10000000000002</v>
      </c>
      <c r="L2603" s="22">
        <f t="shared" si="325"/>
        <v>1.9052077320342355</v>
      </c>
      <c r="M2603" s="22">
        <f t="shared" si="332"/>
        <v>7.3084135060648148E-3</v>
      </c>
      <c r="Q2603" s="55">
        <f t="shared" si="326"/>
        <v>4.6805626019558774E-2</v>
      </c>
      <c r="R2603" s="49">
        <f t="shared" si="327"/>
        <v>3.1736101022606089</v>
      </c>
      <c r="S2603" s="52">
        <f>IF(K2603=0,C2631,(1/$C$59)*LN(1+$C$59/$C$58/(RodR+ABS(Calculations!K2603-RodR))))</f>
        <v>1.4748385753567662E-2</v>
      </c>
      <c r="T2603" s="53">
        <f t="shared" si="328"/>
        <v>1.4894259391136925E-2</v>
      </c>
      <c r="U2603" s="49">
        <f t="shared" si="329"/>
        <v>108.37500000000001</v>
      </c>
      <c r="V2603" s="49">
        <f t="shared" si="330"/>
        <v>1.0101994803367265</v>
      </c>
      <c r="W2603" s="49">
        <f t="shared" si="331"/>
        <v>1.0101994803367265</v>
      </c>
    </row>
    <row r="2604" spans="11:23">
      <c r="K2604" s="51">
        <v>260.2</v>
      </c>
      <c r="L2604" s="22">
        <f t="shared" si="325"/>
        <v>1.9044799616370871</v>
      </c>
      <c r="M2604" s="22">
        <f t="shared" si="332"/>
        <v>7.3028203194218655E-3</v>
      </c>
      <c r="Q2604" s="55">
        <f t="shared" si="326"/>
        <v>4.678774673612722E-2</v>
      </c>
      <c r="R2604" s="49">
        <f t="shared" si="327"/>
        <v>3.1736101022606089</v>
      </c>
      <c r="S2604" s="52">
        <f>IF(K2604=0,C2632,(1/$C$59)*LN(1+$C$59/$C$58/(RodR+ABS(Calculations!K2604-RodR))))</f>
        <v>1.4742752016953697E-2</v>
      </c>
      <c r="T2604" s="53">
        <f t="shared" si="328"/>
        <v>1.4888513724580886E-2</v>
      </c>
      <c r="U2604" s="49">
        <f t="shared" si="329"/>
        <v>108.41666666666667</v>
      </c>
      <c r="V2604" s="49">
        <f t="shared" si="330"/>
        <v>1.0101994803367265</v>
      </c>
      <c r="W2604" s="49">
        <f t="shared" si="331"/>
        <v>1.0101994803367265</v>
      </c>
    </row>
    <row r="2605" spans="11:23">
      <c r="K2605" s="51">
        <v>260.3</v>
      </c>
      <c r="L2605" s="22">
        <f t="shared" si="325"/>
        <v>1.9037527470365672</v>
      </c>
      <c r="M2605" s="22">
        <f t="shared" si="332"/>
        <v>7.2972335511700681E-3</v>
      </c>
      <c r="Q2605" s="55">
        <f t="shared" si="326"/>
        <v>4.6769881107064523E-2</v>
      </c>
      <c r="R2605" s="49">
        <f t="shared" si="327"/>
        <v>3.1736101022606089</v>
      </c>
      <c r="S2605" s="52">
        <f>IF(K2605=0,C2633,(1/$C$59)*LN(1+$C$59/$C$58/(RodR+ABS(Calculations!K2605-RodR))))</f>
        <v>1.4737122582811811E-2</v>
      </c>
      <c r="T2605" s="53">
        <f t="shared" si="328"/>
        <v>1.4882772489277036E-2</v>
      </c>
      <c r="U2605" s="49">
        <f t="shared" si="329"/>
        <v>108.45833333333334</v>
      </c>
      <c r="V2605" s="49">
        <f t="shared" si="330"/>
        <v>1.0101994803367265</v>
      </c>
      <c r="W2605" s="49">
        <f t="shared" si="331"/>
        <v>1.0101994803367265</v>
      </c>
    </row>
    <row r="2606" spans="11:23">
      <c r="K2606" s="51">
        <v>260.39999999999998</v>
      </c>
      <c r="L2606" s="22">
        <f t="shared" si="325"/>
        <v>1.9030260875962726</v>
      </c>
      <c r="M2606" s="22">
        <f t="shared" si="332"/>
        <v>7.2916531915030447E-3</v>
      </c>
      <c r="Q2606" s="55">
        <f t="shared" si="326"/>
        <v>4.6752029116736052E-2</v>
      </c>
      <c r="R2606" s="49">
        <f t="shared" si="327"/>
        <v>3.1736101022606089</v>
      </c>
      <c r="S2606" s="52">
        <f>IF(K2606=0,C2634,(1/$C$59)*LN(1+$C$59/$C$58/(RodR+ABS(Calculations!K2606-RodR))))</f>
        <v>1.4731497446215557E-2</v>
      </c>
      <c r="T2606" s="53">
        <f t="shared" si="328"/>
        <v>1.4877035680100565E-2</v>
      </c>
      <c r="U2606" s="49">
        <f t="shared" si="329"/>
        <v>108.5</v>
      </c>
      <c r="V2606" s="49">
        <f t="shared" si="330"/>
        <v>1.0101994803367265</v>
      </c>
      <c r="W2606" s="49">
        <f t="shared" si="331"/>
        <v>1.0101994803367265</v>
      </c>
    </row>
    <row r="2607" spans="11:23">
      <c r="K2607" s="51">
        <v>260.5</v>
      </c>
      <c r="L2607" s="22">
        <f t="shared" si="325"/>
        <v>1.9022999826806766</v>
      </c>
      <c r="M2607" s="22">
        <f t="shared" si="332"/>
        <v>7.2860792306133071E-3</v>
      </c>
      <c r="Q2607" s="55">
        <f t="shared" si="326"/>
        <v>4.6734190749528677E-2</v>
      </c>
      <c r="R2607" s="49">
        <f t="shared" si="327"/>
        <v>3.1736101022606089</v>
      </c>
      <c r="S2607" s="52">
        <f>IF(K2607=0,C2635,(1/$C$59)*LN(1+$C$59/$C$58/(RodR+ABS(Calculations!K2607-RodR))))</f>
        <v>1.4725876602245256E-2</v>
      </c>
      <c r="T2607" s="53">
        <f t="shared" si="328"/>
        <v>1.487130329193562E-2</v>
      </c>
      <c r="U2607" s="49">
        <f t="shared" si="329"/>
        <v>108.54166666666667</v>
      </c>
      <c r="V2607" s="49">
        <f t="shared" si="330"/>
        <v>1.0101994803367265</v>
      </c>
      <c r="W2607" s="49">
        <f t="shared" si="331"/>
        <v>1.0101994803367265</v>
      </c>
    </row>
    <row r="2608" spans="11:23">
      <c r="K2608" s="51">
        <v>260.60000000000002</v>
      </c>
      <c r="L2608" s="22">
        <f t="shared" si="325"/>
        <v>1.9015744316552616</v>
      </c>
      <c r="M2608" s="22">
        <f t="shared" si="332"/>
        <v>7.2805116587633112E-3</v>
      </c>
      <c r="Q2608" s="55">
        <f t="shared" si="326"/>
        <v>4.671636598985409E-2</v>
      </c>
      <c r="R2608" s="49">
        <f t="shared" si="327"/>
        <v>3.1736101022606089</v>
      </c>
      <c r="S2608" s="52">
        <f>IF(K2608=0,C2636,(1/$C$59)*LN(1+$C$59/$C$58/(RodR+ABS(Calculations!K2608-RodR))))</f>
        <v>1.4720260045989059E-2</v>
      </c>
      <c r="T2608" s="53">
        <f t="shared" si="328"/>
        <v>1.4865575319673119E-2</v>
      </c>
      <c r="U2608" s="49">
        <f t="shared" si="329"/>
        <v>108.58333333333334</v>
      </c>
      <c r="V2608" s="49">
        <f t="shared" si="330"/>
        <v>1.0101994803367265</v>
      </c>
      <c r="W2608" s="49">
        <f t="shared" si="331"/>
        <v>1.0101994803367265</v>
      </c>
    </row>
    <row r="2609" spans="11:23">
      <c r="K2609" s="51">
        <v>260.7</v>
      </c>
      <c r="L2609" s="22">
        <f t="shared" si="325"/>
        <v>1.9008494338865245</v>
      </c>
      <c r="M2609" s="22">
        <f t="shared" si="332"/>
        <v>7.2749504661107078E-3</v>
      </c>
      <c r="Q2609" s="55">
        <f t="shared" si="326"/>
        <v>4.669855482214888E-2</v>
      </c>
      <c r="R2609" s="49">
        <f t="shared" si="327"/>
        <v>3.1736101022606089</v>
      </c>
      <c r="S2609" s="52">
        <f>IF(K2609=0,C2637,(1/$C$59)*LN(1+$C$59/$C$58/(RodR+ABS(Calculations!K2609-RodR))))</f>
        <v>1.4714647772542952E-2</v>
      </c>
      <c r="T2609" s="53">
        <f t="shared" si="328"/>
        <v>1.4859851758212717E-2</v>
      </c>
      <c r="U2609" s="49">
        <f t="shared" si="329"/>
        <v>108.625</v>
      </c>
      <c r="V2609" s="49">
        <f t="shared" si="330"/>
        <v>1.0101994803367265</v>
      </c>
      <c r="W2609" s="49">
        <f t="shared" si="331"/>
        <v>1.0101994803367265</v>
      </c>
    </row>
    <row r="2610" spans="11:23">
      <c r="K2610" s="51">
        <v>260.8</v>
      </c>
      <c r="L2610" s="22">
        <f t="shared" si="325"/>
        <v>1.9001249887418357</v>
      </c>
      <c r="M2610" s="22">
        <f t="shared" si="332"/>
        <v>7.2693956429501494E-3</v>
      </c>
      <c r="Q2610" s="55">
        <f t="shared" si="326"/>
        <v>4.668075723087111E-2</v>
      </c>
      <c r="R2610" s="49">
        <f t="shared" si="327"/>
        <v>3.1736101022606089</v>
      </c>
      <c r="S2610" s="52">
        <f>IF(K2610=0,C2638,(1/$C$59)*LN(1+$C$59/$C$58/(RodR+ABS(Calculations!K2610-RodR))))</f>
        <v>1.4709039777009698E-2</v>
      </c>
      <c r="T2610" s="53">
        <f t="shared" si="328"/>
        <v>1.485413260246128E-2</v>
      </c>
      <c r="U2610" s="49">
        <f t="shared" si="329"/>
        <v>108.66666666666667</v>
      </c>
      <c r="V2610" s="49">
        <f t="shared" si="330"/>
        <v>1.0101994803367265</v>
      </c>
      <c r="W2610" s="49">
        <f t="shared" si="331"/>
        <v>1.0101994803367265</v>
      </c>
    </row>
    <row r="2611" spans="11:23">
      <c r="K2611" s="51">
        <v>260.89999999999998</v>
      </c>
      <c r="L2611" s="22">
        <f t="shared" si="325"/>
        <v>1.8994010955896115</v>
      </c>
      <c r="M2611" s="22">
        <f t="shared" si="332"/>
        <v>7.2638471796104831E-3</v>
      </c>
      <c r="Q2611" s="55">
        <f t="shared" si="326"/>
        <v>4.666297320050454E-2</v>
      </c>
      <c r="R2611" s="49">
        <f t="shared" si="327"/>
        <v>3.1736101022606089</v>
      </c>
      <c r="S2611" s="52">
        <f>IF(K2611=0,C2639,(1/$C$59)*LN(1+$C$59/$C$58/(RodR+ABS(Calculations!K2611-RodR))))</f>
        <v>1.4703436054500149E-2</v>
      </c>
      <c r="T2611" s="53">
        <f t="shared" si="328"/>
        <v>1.4848417847333749E-2</v>
      </c>
      <c r="U2611" s="49">
        <f t="shared" si="329"/>
        <v>108.70833333333333</v>
      </c>
      <c r="V2611" s="49">
        <f t="shared" si="330"/>
        <v>1.0101994803367265</v>
      </c>
      <c r="W2611" s="49">
        <f t="shared" si="331"/>
        <v>1.0101994803367265</v>
      </c>
    </row>
    <row r="2612" spans="11:23">
      <c r="K2612" s="51">
        <v>261</v>
      </c>
      <c r="L2612" s="22">
        <f t="shared" si="325"/>
        <v>1.8986777537991781</v>
      </c>
      <c r="M2612" s="22">
        <f t="shared" si="332"/>
        <v>7.2583050663168613E-3</v>
      </c>
      <c r="Q2612" s="55">
        <f t="shared" si="326"/>
        <v>4.6645202715555271E-2</v>
      </c>
      <c r="R2612" s="49">
        <f t="shared" si="327"/>
        <v>3.1736101022606089</v>
      </c>
      <c r="S2612" s="52">
        <f>IF(K2612=0,C2640,(1/$C$59)*LN(1+$C$59/$C$58/(RodR+ABS(Calculations!K2612-RodR))))</f>
        <v>1.46978366001322E-2</v>
      </c>
      <c r="T2612" s="53">
        <f t="shared" si="328"/>
        <v>1.4842707487753378E-2</v>
      </c>
      <c r="U2612" s="49">
        <f t="shared" si="329"/>
        <v>108.75</v>
      </c>
      <c r="V2612" s="49">
        <f t="shared" si="330"/>
        <v>1.0101994803367265</v>
      </c>
      <c r="W2612" s="49">
        <f t="shared" si="331"/>
        <v>1.0101994803367265</v>
      </c>
    </row>
    <row r="2613" spans="11:23">
      <c r="K2613" s="51">
        <v>261.10000000000002</v>
      </c>
      <c r="L2613" s="22">
        <f t="shared" si="325"/>
        <v>1.8979549627408727</v>
      </c>
      <c r="M2613" s="22">
        <f t="shared" si="332"/>
        <v>7.2527692933628263E-3</v>
      </c>
      <c r="Q2613" s="55">
        <f t="shared" si="326"/>
        <v>4.6627445760554255E-2</v>
      </c>
      <c r="R2613" s="49">
        <f t="shared" si="327"/>
        <v>3.1736101022606089</v>
      </c>
      <c r="S2613" s="52">
        <f>IF(K2613=0,C2641,(1/$C$59)*LN(1+$C$59/$C$58/(RodR+ABS(Calculations!K2613-RodR))))</f>
        <v>1.4692241409031576E-2</v>
      </c>
      <c r="T2613" s="53">
        <f t="shared" si="328"/>
        <v>1.4837001518650837E-2</v>
      </c>
      <c r="U2613" s="49">
        <f t="shared" si="329"/>
        <v>108.79166666666669</v>
      </c>
      <c r="V2613" s="49">
        <f t="shared" si="330"/>
        <v>1.0101994803367265</v>
      </c>
      <c r="W2613" s="49">
        <f t="shared" si="331"/>
        <v>1.0101994803367265</v>
      </c>
    </row>
    <row r="2614" spans="11:23">
      <c r="K2614" s="51">
        <v>261.2</v>
      </c>
      <c r="L2614" s="22">
        <f t="shared" si="325"/>
        <v>1.897232721785908</v>
      </c>
      <c r="M2614" s="22">
        <f t="shared" si="332"/>
        <v>7.2472398511791436E-3</v>
      </c>
      <c r="Q2614" s="55">
        <f t="shared" si="326"/>
        <v>4.6609702320053938E-2</v>
      </c>
      <c r="R2614" s="49">
        <f t="shared" si="327"/>
        <v>3.1736101022606089</v>
      </c>
      <c r="S2614" s="52">
        <f>IF(K2614=0,C2642,(1/$C$59)*LN(1+$C$59/$C$58/(RodR+ABS(Calculations!K2614-RodR))))</f>
        <v>1.4686650476330776E-2</v>
      </c>
      <c r="T2614" s="53">
        <f t="shared" si="328"/>
        <v>1.483129993496355E-2</v>
      </c>
      <c r="U2614" s="49">
        <f t="shared" si="329"/>
        <v>108.83333333333333</v>
      </c>
      <c r="V2614" s="49">
        <f t="shared" si="330"/>
        <v>1.0101994803367265</v>
      </c>
      <c r="W2614" s="49">
        <f t="shared" si="331"/>
        <v>1.0101994803367265</v>
      </c>
    </row>
    <row r="2615" spans="11:23">
      <c r="K2615" s="51">
        <v>261.3</v>
      </c>
      <c r="L2615" s="22">
        <f t="shared" si="325"/>
        <v>1.8965110303065085</v>
      </c>
      <c r="M2615" s="22">
        <f t="shared" si="332"/>
        <v>7.2417167300586893E-3</v>
      </c>
      <c r="Q2615" s="55">
        <f t="shared" si="326"/>
        <v>4.6591972378631642E-2</v>
      </c>
      <c r="R2615" s="49">
        <f t="shared" si="327"/>
        <v>3.1736101022606089</v>
      </c>
      <c r="S2615" s="52">
        <f>IF(K2615=0,C2643,(1/$C$59)*LN(1+$C$59/$C$58/(RodR+ABS(Calculations!K2615-RodR))))</f>
        <v>1.4681063797170137E-2</v>
      </c>
      <c r="T2615" s="53">
        <f t="shared" si="328"/>
        <v>1.4825602731638804E-2</v>
      </c>
      <c r="U2615" s="49">
        <f t="shared" si="329"/>
        <v>108.87500000000001</v>
      </c>
      <c r="V2615" s="49">
        <f t="shared" si="330"/>
        <v>1.0101994803367265</v>
      </c>
      <c r="W2615" s="49">
        <f t="shared" si="331"/>
        <v>1.0101994803367265</v>
      </c>
    </row>
    <row r="2616" spans="11:23">
      <c r="K2616" s="51">
        <v>261.39999999999998</v>
      </c>
      <c r="L2616" s="22">
        <f t="shared" si="325"/>
        <v>1.8957898876759118</v>
      </c>
      <c r="M2616" s="22">
        <f t="shared" si="332"/>
        <v>7.2361999203607308E-3</v>
      </c>
      <c r="Q2616" s="55">
        <f t="shared" si="326"/>
        <v>4.6574255920889561E-2</v>
      </c>
      <c r="R2616" s="49">
        <f t="shared" si="327"/>
        <v>3.1736101022606089</v>
      </c>
      <c r="S2616" s="52">
        <f>IF(K2616=0,C2644,(1/$C$59)*LN(1+$C$59/$C$58/(RodR+ABS(Calculations!K2616-RodR))))</f>
        <v>1.4675481366697829E-2</v>
      </c>
      <c r="T2616" s="53">
        <f t="shared" si="328"/>
        <v>1.4819909903630185E-2</v>
      </c>
      <c r="U2616" s="49">
        <f t="shared" si="329"/>
        <v>108.91666666666666</v>
      </c>
      <c r="V2616" s="49">
        <f t="shared" si="330"/>
        <v>1.0101994803367265</v>
      </c>
      <c r="W2616" s="49">
        <f t="shared" si="331"/>
        <v>1.0101994803367265</v>
      </c>
    </row>
    <row r="2617" spans="11:23">
      <c r="K2617" s="51">
        <v>261.5</v>
      </c>
      <c r="L2617" s="22">
        <f t="shared" si="325"/>
        <v>1.8950692932681947</v>
      </c>
      <c r="M2617" s="22">
        <f t="shared" si="332"/>
        <v>7.2306894124818388E-3</v>
      </c>
      <c r="Q2617" s="55">
        <f t="shared" si="326"/>
        <v>4.6556552931450515E-2</v>
      </c>
      <c r="R2617" s="49">
        <f t="shared" si="327"/>
        <v>3.1736101022606089</v>
      </c>
      <c r="S2617" s="52">
        <f>IF(K2617=0,C2645,(1/$C$59)*LN(1+$C$59/$C$58/(RodR+ABS(Calculations!K2617-RodR))))</f>
        <v>1.4669903180068528E-2</v>
      </c>
      <c r="T2617" s="53">
        <f t="shared" si="328"/>
        <v>1.4814221445899375E-2</v>
      </c>
      <c r="U2617" s="49">
        <f t="shared" si="329"/>
        <v>108.95833333333334</v>
      </c>
      <c r="V2617" s="49">
        <f t="shared" si="330"/>
        <v>1.0101994803367265</v>
      </c>
      <c r="W2617" s="49">
        <f t="shared" si="331"/>
        <v>1.0101994803367265</v>
      </c>
    </row>
    <row r="2618" spans="11:23">
      <c r="K2618" s="51">
        <v>261.60000000000002</v>
      </c>
      <c r="L2618" s="22">
        <f t="shared" si="325"/>
        <v>1.8943492464584126</v>
      </c>
      <c r="M2618" s="22">
        <f t="shared" si="332"/>
        <v>7.2251851968490044E-3</v>
      </c>
      <c r="Q2618" s="55">
        <f t="shared" si="326"/>
        <v>4.6538863394961362E-2</v>
      </c>
      <c r="R2618" s="49">
        <f t="shared" si="327"/>
        <v>3.1736101022606089</v>
      </c>
      <c r="S2618" s="52">
        <f>IF(K2618=0,C2646,(1/$C$59)*LN(1+$C$59/$C$58/(RodR+ABS(Calculations!K2618-RodR))))</f>
        <v>1.4664329232444481E-2</v>
      </c>
      <c r="T2618" s="53">
        <f t="shared" si="328"/>
        <v>1.4808537353415911E-2</v>
      </c>
      <c r="U2618" s="49">
        <f t="shared" si="329"/>
        <v>109.00000000000001</v>
      </c>
      <c r="V2618" s="49">
        <f t="shared" si="330"/>
        <v>1.0101994803367265</v>
      </c>
      <c r="W2618" s="49">
        <f t="shared" si="331"/>
        <v>1.0101994803367265</v>
      </c>
    </row>
    <row r="2619" spans="11:23">
      <c r="K2619" s="51">
        <v>261.7</v>
      </c>
      <c r="L2619" s="22">
        <f t="shared" si="325"/>
        <v>1.8936297466226677</v>
      </c>
      <c r="M2619" s="22">
        <f t="shared" si="332"/>
        <v>7.2196872638567999E-3</v>
      </c>
      <c r="Q2619" s="55">
        <f t="shared" si="326"/>
        <v>4.6521187296094675E-2</v>
      </c>
      <c r="R2619" s="49">
        <f t="shared" si="327"/>
        <v>3.1736101022606089</v>
      </c>
      <c r="S2619" s="52">
        <f>IF(K2619=0,C2647,(1/$C$59)*LN(1+$C$59/$C$58/(RodR+ABS(Calculations!K2619-RodR))))</f>
        <v>1.4658759518996032E-2</v>
      </c>
      <c r="T2619" s="53">
        <f t="shared" si="328"/>
        <v>1.4802857621156747E-2</v>
      </c>
      <c r="U2619" s="49">
        <f t="shared" si="329"/>
        <v>109.04166666666667</v>
      </c>
      <c r="V2619" s="49">
        <f t="shared" si="330"/>
        <v>1.0101994803367265</v>
      </c>
      <c r="W2619" s="49">
        <f t="shared" si="331"/>
        <v>1.0101994803367265</v>
      </c>
    </row>
    <row r="2620" spans="11:23">
      <c r="K2620" s="51">
        <v>261.8</v>
      </c>
      <c r="L2620" s="22">
        <f t="shared" si="325"/>
        <v>1.892910793137903</v>
      </c>
      <c r="M2620" s="22">
        <f t="shared" si="332"/>
        <v>7.2141956039326605E-3</v>
      </c>
      <c r="Q2620" s="55">
        <f t="shared" si="326"/>
        <v>4.6503524619543692E-2</v>
      </c>
      <c r="R2620" s="49">
        <f t="shared" si="327"/>
        <v>3.1736101022606089</v>
      </c>
      <c r="S2620" s="52">
        <f>IF(K2620=0,C2648,(1/$C$59)*LN(1+$C$59/$C$58/(RodR+ABS(Calculations!K2620-RodR))))</f>
        <v>1.4653194034900049E-2</v>
      </c>
      <c r="T2620" s="53">
        <f t="shared" si="328"/>
        <v>1.4797182244106925E-2</v>
      </c>
      <c r="U2620" s="49">
        <f t="shared" si="329"/>
        <v>109.08333333333334</v>
      </c>
      <c r="V2620" s="49">
        <f t="shared" si="330"/>
        <v>1.0101994803367265</v>
      </c>
      <c r="W2620" s="49">
        <f t="shared" si="331"/>
        <v>1.0101994803367265</v>
      </c>
    </row>
    <row r="2621" spans="11:23">
      <c r="K2621" s="51">
        <v>261.89999999999998</v>
      </c>
      <c r="L2621" s="22">
        <f t="shared" si="325"/>
        <v>1.8921923853820046</v>
      </c>
      <c r="M2621" s="22">
        <f t="shared" si="332"/>
        <v>7.2087102076068277E-3</v>
      </c>
      <c r="Q2621" s="55">
        <f t="shared" si="326"/>
        <v>4.6485875350024811E-2</v>
      </c>
      <c r="R2621" s="49">
        <f t="shared" si="327"/>
        <v>3.1736101022606089</v>
      </c>
      <c r="S2621" s="52">
        <f>IF(K2621=0,C2649,(1/$C$59)*LN(1+$C$59/$C$58/(RodR+ABS(Calculations!K2621-RodR))))</f>
        <v>1.464763277534069E-2</v>
      </c>
      <c r="T2621" s="53">
        <f t="shared" si="328"/>
        <v>1.4791511217258897E-2</v>
      </c>
      <c r="U2621" s="49">
        <f t="shared" si="329"/>
        <v>109.125</v>
      </c>
      <c r="V2621" s="49">
        <f t="shared" si="330"/>
        <v>1.0101994803367265</v>
      </c>
      <c r="W2621" s="49">
        <f t="shared" si="331"/>
        <v>1.0101994803367265</v>
      </c>
    </row>
    <row r="2622" spans="11:23">
      <c r="K2622" s="51">
        <v>262</v>
      </c>
      <c r="L2622" s="22">
        <f t="shared" si="325"/>
        <v>1.8914745227338718</v>
      </c>
      <c r="M2622" s="22">
        <f t="shared" si="332"/>
        <v>7.2032310653062925E-3</v>
      </c>
      <c r="Q2622" s="55">
        <f t="shared" si="326"/>
        <v>4.6468239472279321E-2</v>
      </c>
      <c r="R2622" s="49">
        <f t="shared" si="327"/>
        <v>3.1736101022606089</v>
      </c>
      <c r="S2622" s="52">
        <f>IF(K2622=0,C2650,(1/$C$59)*LN(1+$C$59/$C$58/(RodR+ABS(Calculations!K2622-RodR))))</f>
        <v>1.4642075735509952E-2</v>
      </c>
      <c r="T2622" s="53">
        <f t="shared" si="328"/>
        <v>1.4785844535612984E-2</v>
      </c>
      <c r="U2622" s="49">
        <f t="shared" si="329"/>
        <v>109.16666666666667</v>
      </c>
      <c r="V2622" s="49">
        <f t="shared" si="330"/>
        <v>1.0101994803367265</v>
      </c>
      <c r="W2622" s="49">
        <f t="shared" si="331"/>
        <v>1.0101994803367265</v>
      </c>
    </row>
    <row r="2623" spans="11:23">
      <c r="K2623" s="51">
        <v>262.10000000000002</v>
      </c>
      <c r="L2623" s="22">
        <f t="shared" si="325"/>
        <v>1.8907572045733472</v>
      </c>
      <c r="M2623" s="22">
        <f t="shared" si="332"/>
        <v>7.1977581675255475E-3</v>
      </c>
      <c r="Q2623" s="55">
        <f t="shared" si="326"/>
        <v>4.6450616971071695E-2</v>
      </c>
      <c r="R2623" s="49">
        <f t="shared" si="327"/>
        <v>3.1736101022606089</v>
      </c>
      <c r="S2623" s="52">
        <f>IF(K2623=0,C2651,(1/$C$59)*LN(1+$C$59/$C$58/(RodR+ABS(Calculations!K2623-RodR))))</f>
        <v>1.4636522910607148E-2</v>
      </c>
      <c r="T2623" s="53">
        <f t="shared" si="328"/>
        <v>1.4780182194176913E-2</v>
      </c>
      <c r="U2623" s="49">
        <f t="shared" si="329"/>
        <v>109.20833333333334</v>
      </c>
      <c r="V2623" s="49">
        <f t="shared" si="330"/>
        <v>1.0101994803367265</v>
      </c>
      <c r="W2623" s="49">
        <f t="shared" si="331"/>
        <v>1.0101994803367265</v>
      </c>
    </row>
    <row r="2624" spans="11:23">
      <c r="K2624" s="51">
        <v>262.2</v>
      </c>
      <c r="L2624" s="22">
        <f t="shared" si="325"/>
        <v>1.8900404302811145</v>
      </c>
      <c r="M2624" s="22">
        <f t="shared" si="332"/>
        <v>7.1922915047935021E-3</v>
      </c>
      <c r="Q2624" s="55">
        <f t="shared" si="326"/>
        <v>4.6433007831187062E-2</v>
      </c>
      <c r="R2624" s="49">
        <f t="shared" si="327"/>
        <v>3.1736101022606089</v>
      </c>
      <c r="S2624" s="52">
        <f>IF(K2624=0,C2652,(1/$C$59)*LN(1+$C$59/$C$58/(RodR+ABS(Calculations!K2624-RodR))))</f>
        <v>1.463097429583809E-2</v>
      </c>
      <c r="T2624" s="53">
        <f t="shared" si="328"/>
        <v>1.4774524187966508E-2</v>
      </c>
      <c r="U2624" s="49">
        <f t="shared" si="329"/>
        <v>109.25</v>
      </c>
      <c r="V2624" s="49">
        <f t="shared" si="330"/>
        <v>1.0101994803367265</v>
      </c>
      <c r="W2624" s="49">
        <f t="shared" si="331"/>
        <v>1.0101994803367265</v>
      </c>
    </row>
    <row r="2625" spans="11:23">
      <c r="K2625" s="51">
        <v>262.3</v>
      </c>
      <c r="L2625" s="22">
        <f t="shared" si="325"/>
        <v>1.8893241992389043</v>
      </c>
      <c r="M2625" s="22">
        <f t="shared" si="332"/>
        <v>7.1868310676042046E-3</v>
      </c>
      <c r="Q2625" s="55">
        <f t="shared" si="326"/>
        <v>4.6415412037436266E-2</v>
      </c>
      <c r="R2625" s="49">
        <f t="shared" si="327"/>
        <v>3.1736101022606089</v>
      </c>
      <c r="S2625" s="52">
        <f>IF(K2625=0,C2653,(1/$C$59)*LN(1+$C$59/$C$58/(RodR+ABS(Calculations!K2625-RodR))))</f>
        <v>1.4625429886416699E-2</v>
      </c>
      <c r="T2625" s="53">
        <f t="shared" si="328"/>
        <v>1.4768870512004107E-2</v>
      </c>
      <c r="U2625" s="49">
        <f t="shared" si="329"/>
        <v>109.29166666666667</v>
      </c>
      <c r="V2625" s="49">
        <f t="shared" si="330"/>
        <v>1.0101994803367265</v>
      </c>
      <c r="W2625" s="49">
        <f t="shared" si="331"/>
        <v>1.0101994803367265</v>
      </c>
    </row>
    <row r="2626" spans="11:23">
      <c r="K2626" s="51">
        <v>262.39999999999998</v>
      </c>
      <c r="L2626" s="22">
        <f t="shared" ref="L2626:L2689" si="333">IF(K2626&lt;RodR,EPRValue,Q2626*$C$43)</f>
        <v>1.8886085108293227</v>
      </c>
      <c r="M2626" s="22">
        <f t="shared" si="332"/>
        <v>7.1813768465891492E-3</v>
      </c>
      <c r="Q2626" s="55">
        <f t="shared" si="326"/>
        <v>4.6397829574651675E-2</v>
      </c>
      <c r="R2626" s="49">
        <f t="shared" si="327"/>
        <v>3.1736101022606089</v>
      </c>
      <c r="S2626" s="52">
        <f>IF(K2626=0,C2654,(1/$C$59)*LN(1+$C$59/$C$58/(RodR+ABS(Calculations!K2626-RodR))))</f>
        <v>1.4619889677563674E-2</v>
      </c>
      <c r="T2626" s="53">
        <f t="shared" si="328"/>
        <v>1.4763221161321694E-2</v>
      </c>
      <c r="U2626" s="49">
        <f t="shared" si="329"/>
        <v>109.33333333333333</v>
      </c>
      <c r="V2626" s="49">
        <f t="shared" si="330"/>
        <v>1.0101994803367265</v>
      </c>
      <c r="W2626" s="49">
        <f t="shared" si="331"/>
        <v>1.0101994803367265</v>
      </c>
    </row>
    <row r="2627" spans="11:23">
      <c r="K2627" s="51">
        <v>262.5</v>
      </c>
      <c r="L2627" s="22">
        <f t="shared" si="333"/>
        <v>1.8878933644359537</v>
      </c>
      <c r="M2627" s="22">
        <f t="shared" si="332"/>
        <v>7.1759288322410519E-3</v>
      </c>
      <c r="Q2627" s="55">
        <f t="shared" si="326"/>
        <v>4.6380260427689668E-2</v>
      </c>
      <c r="R2627" s="49">
        <f t="shared" si="327"/>
        <v>3.1736101022606089</v>
      </c>
      <c r="S2627" s="52">
        <f>IF(K2627=0,C2655,(1/$C$59)*LN(1+$C$59/$C$58/(RodR+ABS(Calculations!K2627-RodR))))</f>
        <v>1.4614353664507284E-2</v>
      </c>
      <c r="T2627" s="53">
        <f t="shared" si="328"/>
        <v>1.4757576130956664E-2</v>
      </c>
      <c r="U2627" s="49">
        <f t="shared" si="329"/>
        <v>109.375</v>
      </c>
      <c r="V2627" s="49">
        <f t="shared" si="330"/>
        <v>1.0101994803367265</v>
      </c>
      <c r="W2627" s="49">
        <f t="shared" si="331"/>
        <v>1.0101994803367265</v>
      </c>
    </row>
    <row r="2628" spans="11:23">
      <c r="K2628" s="51">
        <v>262.60000000000002</v>
      </c>
      <c r="L2628" s="22">
        <f t="shared" si="333"/>
        <v>1.8871787594432572</v>
      </c>
      <c r="M2628" s="22">
        <f t="shared" si="332"/>
        <v>7.1704870151554356E-3</v>
      </c>
      <c r="Q2628" s="55">
        <f t="shared" ref="Q2628:Q2691" si="334">R2628*IF($C$56&lt;$C$55,S2628,T2628)</f>
        <v>4.6362704581428139E-2</v>
      </c>
      <c r="R2628" s="49">
        <f t="shared" ref="R2628:R2691" si="335">$C$70/$C$61*W2628</f>
        <v>3.1736101022606089</v>
      </c>
      <c r="S2628" s="52">
        <f>IF(K2628=0,C2656,(1/$C$59)*LN(1+$C$59/$C$58/(RodR+ABS(Calculations!K2628-RodR))))</f>
        <v>1.4608821842482574E-2</v>
      </c>
      <c r="T2628" s="53">
        <f t="shared" ref="T2628:T2691" si="336">IF((ABS(K2628))&lt;$C$55-$C$56,($C$53/2/PI()/$C$56*LN(($C$55-$C$56)*(ABS(K2628)+$C$56)/(ABS(K2628))/$C$55)+$C$60*LN($C$55*$C$54/($C$55-$C$56)/$C$53)),$C$60*LN((((ABS(K2628))+$C$56-$C$55)*$C$53+$C$55*$C$54)/($C$53*(ABS(K2628)))))</f>
        <v>1.4751935415955384E-2</v>
      </c>
      <c r="U2628" s="49">
        <f t="shared" ref="U2628:U2691" si="337">K2628/$C$56</f>
        <v>109.41666666666669</v>
      </c>
      <c r="V2628" s="49">
        <f t="shared" ref="V2628:V2691" si="338">IF(K2628="","",1/(1.0212-0.0178*LOG10($C$53+0.01)))</f>
        <v>1.0101994803367265</v>
      </c>
      <c r="W2628" s="49">
        <f t="shared" ref="W2628:W2691" si="339">MAX(1/(-(0.21682*LOG10(3.7*U2628)-0.293)*(EXP(-3.7*U2628)-1)+1),1)*MAX(1/(-(0.1921*LOG10(U2628+0.2)+0.072)*(EXP(-150*U2628)-1)+1),1)*V2628</f>
        <v>1.0101994803367265</v>
      </c>
    </row>
    <row r="2629" spans="11:23">
      <c r="K2629" s="51">
        <v>262.7</v>
      </c>
      <c r="L2629" s="22">
        <f t="shared" si="333"/>
        <v>1.886464695236671</v>
      </c>
      <c r="M2629" s="22">
        <f t="shared" si="332"/>
        <v>7.1650513859966569E-3</v>
      </c>
      <c r="Q2629" s="55">
        <f t="shared" si="334"/>
        <v>4.6345162020769028E-2</v>
      </c>
      <c r="R2629" s="49">
        <f t="shared" si="335"/>
        <v>3.1736101022606089</v>
      </c>
      <c r="S2629" s="52">
        <f>IF(K2629=0,C2657,(1/$C$59)*LN(1+$C$59/$C$58/(RodR+ABS(Calculations!K2629-RodR))))</f>
        <v>1.4603294206732165E-2</v>
      </c>
      <c r="T2629" s="53">
        <f t="shared" si="336"/>
        <v>1.474629901137119E-2</v>
      </c>
      <c r="U2629" s="49">
        <f t="shared" si="337"/>
        <v>109.45833333333333</v>
      </c>
      <c r="V2629" s="49">
        <f t="shared" si="338"/>
        <v>1.0101994803367265</v>
      </c>
      <c r="W2629" s="49">
        <f t="shared" si="339"/>
        <v>1.0101994803367265</v>
      </c>
    </row>
    <row r="2630" spans="11:23">
      <c r="K2630" s="51">
        <v>262.8</v>
      </c>
      <c r="L2630" s="22">
        <f t="shared" si="333"/>
        <v>1.8857511712025434</v>
      </c>
      <c r="M2630" s="22">
        <f t="shared" si="332"/>
        <v>7.1596219353595725E-3</v>
      </c>
      <c r="Q2630" s="55">
        <f t="shared" si="334"/>
        <v>4.6327632730636614E-2</v>
      </c>
      <c r="R2630" s="49">
        <f t="shared" si="335"/>
        <v>3.1736101022606089</v>
      </c>
      <c r="S2630" s="52">
        <f>IF(K2630=0,C2658,(1/$C$59)*LN(1+$C$59/$C$58/(RodR+ABS(Calculations!K2630-RodR))))</f>
        <v>1.4597770752505722E-2</v>
      </c>
      <c r="T2630" s="53">
        <f t="shared" si="336"/>
        <v>1.4740666912265285E-2</v>
      </c>
      <c r="U2630" s="49">
        <f t="shared" si="337"/>
        <v>109.50000000000001</v>
      </c>
      <c r="V2630" s="49">
        <f t="shared" si="338"/>
        <v>1.0101994803367265</v>
      </c>
      <c r="W2630" s="49">
        <f t="shared" si="339"/>
        <v>1.0101994803367265</v>
      </c>
    </row>
    <row r="2631" spans="11:23">
      <c r="K2631" s="51">
        <v>262.89999999999998</v>
      </c>
      <c r="L2631" s="22">
        <f t="shared" si="333"/>
        <v>1.8850381867282007</v>
      </c>
      <c r="M2631" s="22">
        <f t="shared" si="332"/>
        <v>7.1541986538039559E-3</v>
      </c>
      <c r="Q2631" s="55">
        <f t="shared" si="334"/>
        <v>4.6310116695979224E-2</v>
      </c>
      <c r="R2631" s="49">
        <f t="shared" si="335"/>
        <v>3.1736101022606089</v>
      </c>
      <c r="S2631" s="52">
        <f>IF(K2631=0,C2659,(1/$C$59)*LN(1+$C$59/$C$58/(RodR+ABS(Calculations!K2631-RodR))))</f>
        <v>1.4592251475060485E-2</v>
      </c>
      <c r="T2631" s="53">
        <f t="shared" si="336"/>
        <v>1.4735039113706501E-2</v>
      </c>
      <c r="U2631" s="49">
        <f t="shared" si="337"/>
        <v>109.54166666666666</v>
      </c>
      <c r="V2631" s="49">
        <f t="shared" si="338"/>
        <v>1.0101994803367265</v>
      </c>
      <c r="W2631" s="49">
        <f t="shared" si="339"/>
        <v>1.0101994803367265</v>
      </c>
    </row>
    <row r="2632" spans="11:23">
      <c r="K2632" s="51">
        <v>263</v>
      </c>
      <c r="L2632" s="22">
        <f t="shared" si="333"/>
        <v>1.88432574120181</v>
      </c>
      <c r="M2632" s="22">
        <f t="shared" si="332"/>
        <v>7.1487815320618875E-3</v>
      </c>
      <c r="Q2632" s="55">
        <f t="shared" si="334"/>
        <v>4.6292613901765839E-2</v>
      </c>
      <c r="R2632" s="49">
        <f t="shared" si="335"/>
        <v>3.1736101022606089</v>
      </c>
      <c r="S2632" s="52">
        <f>IF(K2632=0,C2660,(1/$C$59)*LN(1+$C$59/$C$58/(RodR+ABS(Calculations!K2632-RodR))))</f>
        <v>1.4586736369660196E-2</v>
      </c>
      <c r="T2632" s="53">
        <f t="shared" si="336"/>
        <v>1.472941561077064E-2</v>
      </c>
      <c r="U2632" s="49">
        <f t="shared" si="337"/>
        <v>109.58333333333334</v>
      </c>
      <c r="V2632" s="49">
        <f t="shared" si="338"/>
        <v>1.0101994803367265</v>
      </c>
      <c r="W2632" s="49">
        <f t="shared" si="339"/>
        <v>1.0101994803367265</v>
      </c>
    </row>
    <row r="2633" spans="11:23">
      <c r="K2633" s="51">
        <v>263.10000000000002</v>
      </c>
      <c r="L2633" s="22">
        <f t="shared" si="333"/>
        <v>1.8836138340125181</v>
      </c>
      <c r="M2633" s="22">
        <f t="shared" si="332"/>
        <v>7.1433705608290321E-3</v>
      </c>
      <c r="Q2633" s="55">
        <f t="shared" si="334"/>
        <v>4.6275124332989498E-2</v>
      </c>
      <c r="R2633" s="49">
        <f t="shared" si="335"/>
        <v>3.1736101022606089</v>
      </c>
      <c r="S2633" s="52">
        <f>IF(K2633=0,C2661,(1/$C$59)*LN(1+$C$59/$C$58/(RodR+ABS(Calculations!K2633-RodR))))</f>
        <v>1.4581225431576188E-2</v>
      </c>
      <c r="T2633" s="53">
        <f t="shared" si="336"/>
        <v>1.4723796398541367E-2</v>
      </c>
      <c r="U2633" s="49">
        <f t="shared" si="337"/>
        <v>109.62500000000001</v>
      </c>
      <c r="V2633" s="49">
        <f t="shared" si="338"/>
        <v>1.0101994803367265</v>
      </c>
      <c r="W2633" s="49">
        <f t="shared" si="339"/>
        <v>1.0101994803367265</v>
      </c>
    </row>
    <row r="2634" spans="11:23">
      <c r="K2634" s="51">
        <v>263.2</v>
      </c>
      <c r="L2634" s="22">
        <f t="shared" si="333"/>
        <v>1.8829024645503818</v>
      </c>
      <c r="M2634" s="22">
        <f t="shared" si="332"/>
        <v>7.1379657307326649E-3</v>
      </c>
      <c r="Q2634" s="55">
        <f t="shared" si="334"/>
        <v>4.6257647974665597E-2</v>
      </c>
      <c r="R2634" s="49">
        <f t="shared" si="335"/>
        <v>3.1736101022606089</v>
      </c>
      <c r="S2634" s="52">
        <f>IF(K2634=0,C2662,(1/$C$59)*LN(1+$C$59/$C$58/(RodR+ABS(Calculations!K2634-RodR))))</f>
        <v>1.4575718656086832E-2</v>
      </c>
      <c r="T2634" s="53">
        <f t="shared" si="336"/>
        <v>1.471818147210998E-2</v>
      </c>
      <c r="U2634" s="49">
        <f t="shared" si="337"/>
        <v>109.66666666666667</v>
      </c>
      <c r="V2634" s="49">
        <f t="shared" si="338"/>
        <v>1.0101994803367265</v>
      </c>
      <c r="W2634" s="49">
        <f t="shared" si="339"/>
        <v>1.0101994803367265</v>
      </c>
    </row>
    <row r="2635" spans="11:23">
      <c r="K2635" s="51">
        <v>263.3</v>
      </c>
      <c r="L2635" s="22">
        <f t="shared" si="333"/>
        <v>1.8821916322063657</v>
      </c>
      <c r="M2635" s="22">
        <f t="shared" si="332"/>
        <v>7.132567032538617E-3</v>
      </c>
      <c r="Q2635" s="55">
        <f t="shared" si="334"/>
        <v>4.6240184811831855E-2</v>
      </c>
      <c r="R2635" s="49">
        <f t="shared" si="335"/>
        <v>3.1736101022606089</v>
      </c>
      <c r="S2635" s="52">
        <f>IF(K2635=0,C2663,(1/$C$59)*LN(1+$C$59/$C$58/(RodR+ABS(Calculations!K2635-RodR))))</f>
        <v>1.4570216038477536E-2</v>
      </c>
      <c r="T2635" s="53">
        <f t="shared" si="336"/>
        <v>1.4712570826575417E-2</v>
      </c>
      <c r="U2635" s="49">
        <f t="shared" si="337"/>
        <v>109.70833333333334</v>
      </c>
      <c r="V2635" s="49">
        <f t="shared" si="338"/>
        <v>1.0101994803367265</v>
      </c>
      <c r="W2635" s="49">
        <f t="shared" si="339"/>
        <v>1.0101994803367265</v>
      </c>
    </row>
    <row r="2636" spans="11:23">
      <c r="K2636" s="51">
        <v>263.39999999999998</v>
      </c>
      <c r="L2636" s="22">
        <f t="shared" si="333"/>
        <v>1.8814813363723477</v>
      </c>
      <c r="M2636" s="22">
        <f t="shared" si="332"/>
        <v>7.1271744569749718E-3</v>
      </c>
      <c r="Q2636" s="55">
        <f t="shared" si="334"/>
        <v>4.6222734829548404E-2</v>
      </c>
      <c r="R2636" s="49">
        <f t="shared" si="335"/>
        <v>3.1736101022606089</v>
      </c>
      <c r="S2636" s="52">
        <f>IF(K2636=0,C2664,(1/$C$59)*LN(1+$C$59/$C$58/(RodR+ABS(Calculations!K2636-RodR))))</f>
        <v>1.4564717574040766E-2</v>
      </c>
      <c r="T2636" s="53">
        <f t="shared" si="336"/>
        <v>1.4706964457043359E-2</v>
      </c>
      <c r="U2636" s="49">
        <f t="shared" si="337"/>
        <v>109.75</v>
      </c>
      <c r="V2636" s="49">
        <f t="shared" si="338"/>
        <v>1.0101994803367265</v>
      </c>
      <c r="W2636" s="49">
        <f t="shared" si="339"/>
        <v>1.0101994803367265</v>
      </c>
    </row>
    <row r="2637" spans="11:23">
      <c r="K2637" s="51">
        <v>263.5</v>
      </c>
      <c r="L2637" s="22">
        <f t="shared" si="333"/>
        <v>1.8807715764412167</v>
      </c>
      <c r="M2637" s="22">
        <f t="shared" ref="M2637:M2700" si="340">L2627-L2637</f>
        <v>7.12178799473695E-3</v>
      </c>
      <c r="Q2637" s="55">
        <f t="shared" si="334"/>
        <v>4.6205298012900214E-2</v>
      </c>
      <c r="R2637" s="49">
        <f t="shared" si="335"/>
        <v>3.1736101022606089</v>
      </c>
      <c r="S2637" s="52">
        <f>IF(K2637=0,C2665,(1/$C$59)*LN(1+$C$59/$C$58/(RodR+ABS(Calculations!K2637-RodR))))</f>
        <v>1.455922325807682E-2</v>
      </c>
      <c r="T2637" s="53">
        <f t="shared" si="336"/>
        <v>1.4701362358627346E-2</v>
      </c>
      <c r="U2637" s="49">
        <f t="shared" si="337"/>
        <v>109.79166666666667</v>
      </c>
      <c r="V2637" s="49">
        <f t="shared" si="338"/>
        <v>1.0101994803367265</v>
      </c>
      <c r="W2637" s="49">
        <f t="shared" si="339"/>
        <v>1.0101994803367265</v>
      </c>
    </row>
    <row r="2638" spans="11:23">
      <c r="K2638" s="51">
        <v>263.60000000000002</v>
      </c>
      <c r="L2638" s="22">
        <f t="shared" si="333"/>
        <v>1.8800623518066348</v>
      </c>
      <c r="M2638" s="22">
        <f t="shared" si="340"/>
        <v>7.1164076366223572E-3</v>
      </c>
      <c r="Q2638" s="55">
        <f t="shared" si="334"/>
        <v>4.6187874346991273E-2</v>
      </c>
      <c r="R2638" s="49">
        <f t="shared" si="335"/>
        <v>3.1736101022606089</v>
      </c>
      <c r="S2638" s="52">
        <f>IF(K2638=0,C2666,(1/$C$59)*LN(1+$C$59/$C$58/(RodR+ABS(Calculations!K2638-RodR))))</f>
        <v>1.4553733085891985E-2</v>
      </c>
      <c r="T2638" s="53">
        <f t="shared" si="336"/>
        <v>1.4695764526448775E-2</v>
      </c>
      <c r="U2638" s="49">
        <f t="shared" si="337"/>
        <v>109.83333333333334</v>
      </c>
      <c r="V2638" s="49">
        <f t="shared" si="338"/>
        <v>1.0101994803367265</v>
      </c>
      <c r="W2638" s="49">
        <f t="shared" si="339"/>
        <v>1.0101994803367265</v>
      </c>
    </row>
    <row r="2639" spans="11:23">
      <c r="K2639" s="51">
        <v>263.7</v>
      </c>
      <c r="L2639" s="22">
        <f t="shared" si="333"/>
        <v>1.8793536618632773</v>
      </c>
      <c r="M2639" s="22">
        <f t="shared" si="340"/>
        <v>7.1110333733936937E-3</v>
      </c>
      <c r="Q2639" s="55">
        <f t="shared" si="334"/>
        <v>4.617046381695044E-2</v>
      </c>
      <c r="R2639" s="49">
        <f t="shared" si="335"/>
        <v>3.1736101022606089</v>
      </c>
      <c r="S2639" s="52">
        <f>IF(K2639=0,C2667,(1/$C$59)*LN(1+$C$59/$C$58/(RodR+ABS(Calculations!K2639-RodR))))</f>
        <v>1.4548247052800388E-2</v>
      </c>
      <c r="T2639" s="53">
        <f t="shared" si="336"/>
        <v>1.4690170955635792E-2</v>
      </c>
      <c r="U2639" s="49">
        <f t="shared" si="337"/>
        <v>109.875</v>
      </c>
      <c r="V2639" s="49">
        <f t="shared" si="338"/>
        <v>1.0101994803367265</v>
      </c>
      <c r="W2639" s="49">
        <f t="shared" si="339"/>
        <v>1.0101994803367265</v>
      </c>
    </row>
    <row r="2640" spans="11:23">
      <c r="K2640" s="51">
        <v>263.8</v>
      </c>
      <c r="L2640" s="22">
        <f t="shared" si="333"/>
        <v>1.8786455060066962</v>
      </c>
      <c r="M2640" s="22">
        <f t="shared" si="340"/>
        <v>7.1056651958472106E-3</v>
      </c>
      <c r="Q2640" s="55">
        <f t="shared" si="334"/>
        <v>4.6153066407928114E-2</v>
      </c>
      <c r="R2640" s="49">
        <f t="shared" si="335"/>
        <v>3.1736101022606089</v>
      </c>
      <c r="S2640" s="52">
        <f>IF(K2640=0,C2668,(1/$C$59)*LN(1+$C$59/$C$58/(RodR+ABS(Calculations!K2640-RodR))))</f>
        <v>1.4542765154122938E-2</v>
      </c>
      <c r="T2640" s="53">
        <f t="shared" si="336"/>
        <v>1.4684581641324397E-2</v>
      </c>
      <c r="U2640" s="49">
        <f t="shared" si="337"/>
        <v>109.91666666666667</v>
      </c>
      <c r="V2640" s="49">
        <f t="shared" si="338"/>
        <v>1.0101994803367265</v>
      </c>
      <c r="W2640" s="49">
        <f t="shared" si="339"/>
        <v>1.0101994803367265</v>
      </c>
    </row>
    <row r="2641" spans="11:23">
      <c r="K2641" s="51">
        <v>263.89999999999998</v>
      </c>
      <c r="L2641" s="22">
        <f t="shared" si="333"/>
        <v>1.8779378836333869</v>
      </c>
      <c r="M2641" s="22">
        <f t="shared" si="340"/>
        <v>7.100303094813798E-3</v>
      </c>
      <c r="Q2641" s="55">
        <f t="shared" si="334"/>
        <v>4.6135682105097879E-2</v>
      </c>
      <c r="R2641" s="49">
        <f t="shared" si="335"/>
        <v>3.1736101022606089</v>
      </c>
      <c r="S2641" s="52">
        <f>IF(K2641=0,C2669,(1/$C$59)*LN(1+$C$59/$C$58/(RodR+ABS(Calculations!K2641-RodR))))</f>
        <v>1.4537287385187852E-2</v>
      </c>
      <c r="T2641" s="53">
        <f t="shared" si="336"/>
        <v>1.4678996578658005E-2</v>
      </c>
      <c r="U2641" s="49">
        <f t="shared" si="337"/>
        <v>109.95833333333333</v>
      </c>
      <c r="V2641" s="49">
        <f t="shared" si="338"/>
        <v>1.0101994803367265</v>
      </c>
      <c r="W2641" s="49">
        <f t="shared" si="339"/>
        <v>1.0101994803367265</v>
      </c>
    </row>
    <row r="2642" spans="11:23">
      <c r="K2642" s="51">
        <v>264</v>
      </c>
      <c r="L2642" s="22">
        <f t="shared" si="333"/>
        <v>1.8772307941406532</v>
      </c>
      <c r="M2642" s="22">
        <f t="shared" si="340"/>
        <v>7.0949470611567644E-3</v>
      </c>
      <c r="Q2642" s="55">
        <f t="shared" si="334"/>
        <v>4.6118310893653175E-2</v>
      </c>
      <c r="R2642" s="49">
        <f t="shared" si="335"/>
        <v>3.1736101022606089</v>
      </c>
      <c r="S2642" s="52">
        <f>IF(K2642=0,C2670,(1/$C$59)*LN(1+$C$59/$C$58/(RodR+ABS(Calculations!K2642-RodR))))</f>
        <v>1.4531813741329606E-2</v>
      </c>
      <c r="T2642" s="53">
        <f t="shared" si="336"/>
        <v>1.4673415762786995E-2</v>
      </c>
      <c r="U2642" s="49">
        <f t="shared" si="337"/>
        <v>110</v>
      </c>
      <c r="V2642" s="49">
        <f t="shared" si="338"/>
        <v>1.0101994803367265</v>
      </c>
      <c r="W2642" s="49">
        <f t="shared" si="339"/>
        <v>1.0101994803367265</v>
      </c>
    </row>
    <row r="2643" spans="11:23">
      <c r="K2643" s="51">
        <v>264.10000000000002</v>
      </c>
      <c r="L2643" s="22">
        <f t="shared" si="333"/>
        <v>1.8765242369268456</v>
      </c>
      <c r="M2643" s="22">
        <f t="shared" si="340"/>
        <v>7.0895970856725832E-3</v>
      </c>
      <c r="Q2643" s="55">
        <f t="shared" si="334"/>
        <v>4.6100952758813152E-2</v>
      </c>
      <c r="R2643" s="49">
        <f t="shared" si="335"/>
        <v>3.1736101022606089</v>
      </c>
      <c r="S2643" s="52">
        <f>IF(K2643=0,C2671,(1/$C$59)*LN(1+$C$59/$C$58/(RodR+ABS(Calculations!K2643-RodR))))</f>
        <v>1.4526344217890777E-2</v>
      </c>
      <c r="T2643" s="53">
        <f t="shared" si="336"/>
        <v>1.4667839188869611E-2</v>
      </c>
      <c r="U2643" s="49">
        <f t="shared" si="337"/>
        <v>110.04166666666669</v>
      </c>
      <c r="V2643" s="49">
        <f t="shared" si="338"/>
        <v>1.0101994803367265</v>
      </c>
      <c r="W2643" s="49">
        <f t="shared" si="339"/>
        <v>1.0101994803367265</v>
      </c>
    </row>
    <row r="2644" spans="11:23">
      <c r="K2644" s="51">
        <v>264.2</v>
      </c>
      <c r="L2644" s="22">
        <f t="shared" si="333"/>
        <v>1.8758182113911228</v>
      </c>
      <c r="M2644" s="22">
        <f t="shared" si="340"/>
        <v>7.0842531592589797E-3</v>
      </c>
      <c r="Q2644" s="55">
        <f t="shared" si="334"/>
        <v>4.6083607685816826E-2</v>
      </c>
      <c r="R2644" s="49">
        <f t="shared" si="335"/>
        <v>3.1736101022606089</v>
      </c>
      <c r="S2644" s="52">
        <f>IF(K2644=0,C2672,(1/$C$59)*LN(1+$C$59/$C$58/(RodR+ABS(Calculations!K2644-RodR))))</f>
        <v>1.4520878810220196E-2</v>
      </c>
      <c r="T2644" s="53">
        <f t="shared" si="336"/>
        <v>1.4662266852071058E-2</v>
      </c>
      <c r="U2644" s="49">
        <f t="shared" si="337"/>
        <v>110.08333333333333</v>
      </c>
      <c r="V2644" s="49">
        <f t="shared" si="338"/>
        <v>1.0101994803367265</v>
      </c>
      <c r="W2644" s="49">
        <f t="shared" si="339"/>
        <v>1.0101994803367265</v>
      </c>
    </row>
    <row r="2645" spans="11:23">
      <c r="K2645" s="51">
        <v>264.3</v>
      </c>
      <c r="L2645" s="22">
        <f t="shared" si="333"/>
        <v>1.8751127169336219</v>
      </c>
      <c r="M2645" s="22">
        <f t="shared" si="340"/>
        <v>7.0789152727437354E-3</v>
      </c>
      <c r="Q2645" s="55">
        <f t="shared" si="334"/>
        <v>4.6066275659927242E-2</v>
      </c>
      <c r="R2645" s="49">
        <f t="shared" si="335"/>
        <v>3.1736101022606089</v>
      </c>
      <c r="S2645" s="52">
        <f>IF(K2645=0,C2673,(1/$C$59)*LN(1+$C$59/$C$58/(RodR+ABS(Calculations!K2645-RodR))))</f>
        <v>1.4515417513674272E-2</v>
      </c>
      <c r="T2645" s="53">
        <f t="shared" si="336"/>
        <v>1.4656698747564173E-2</v>
      </c>
      <c r="U2645" s="49">
        <f t="shared" si="337"/>
        <v>110.12500000000001</v>
      </c>
      <c r="V2645" s="49">
        <f t="shared" si="338"/>
        <v>1.0101994803367265</v>
      </c>
      <c r="W2645" s="49">
        <f t="shared" si="339"/>
        <v>1.0101994803367265</v>
      </c>
    </row>
    <row r="2646" spans="11:23">
      <c r="K2646" s="51">
        <v>264.39999999999998</v>
      </c>
      <c r="L2646" s="22">
        <f t="shared" si="333"/>
        <v>1.8744077529552883</v>
      </c>
      <c r="M2646" s="22">
        <f t="shared" si="340"/>
        <v>7.0735834170594369E-3</v>
      </c>
      <c r="Q2646" s="55">
        <f t="shared" si="334"/>
        <v>4.6048956666427297E-2</v>
      </c>
      <c r="R2646" s="49">
        <f t="shared" si="335"/>
        <v>3.1736101022606089</v>
      </c>
      <c r="S2646" s="52">
        <f>IF(K2646=0,C2674,(1/$C$59)*LN(1+$C$59/$C$58/(RodR+ABS(Calculations!K2646-RodR))))</f>
        <v>1.4509960323615668E-2</v>
      </c>
      <c r="T2646" s="53">
        <f t="shared" si="336"/>
        <v>1.4651134870528991E-2</v>
      </c>
      <c r="U2646" s="49">
        <f t="shared" si="337"/>
        <v>110.16666666666666</v>
      </c>
      <c r="V2646" s="49">
        <f t="shared" si="338"/>
        <v>1.0101994803367265</v>
      </c>
      <c r="W2646" s="49">
        <f t="shared" si="339"/>
        <v>1.0101994803367265</v>
      </c>
    </row>
    <row r="2647" spans="11:23">
      <c r="K2647" s="51">
        <v>264.5</v>
      </c>
      <c r="L2647" s="22">
        <f t="shared" si="333"/>
        <v>1.8737033188580117</v>
      </c>
      <c r="M2647" s="22">
        <f t="shared" si="340"/>
        <v>7.068257583205062E-3</v>
      </c>
      <c r="Q2647" s="55">
        <f t="shared" si="334"/>
        <v>4.6031650690623101E-2</v>
      </c>
      <c r="R2647" s="49">
        <f t="shared" si="335"/>
        <v>3.1736101022606089</v>
      </c>
      <c r="S2647" s="52">
        <f>IF(K2647=0,C2675,(1/$C$59)*LN(1+$C$59/$C$58/(RodR+ABS(Calculations!K2647-RodR))))</f>
        <v>1.4504507235414358E-2</v>
      </c>
      <c r="T2647" s="53">
        <f t="shared" si="336"/>
        <v>1.4645575216152723E-2</v>
      </c>
      <c r="U2647" s="49">
        <f t="shared" si="337"/>
        <v>110.20833333333334</v>
      </c>
      <c r="V2647" s="49">
        <f t="shared" si="338"/>
        <v>1.0101994803367265</v>
      </c>
      <c r="W2647" s="49">
        <f t="shared" si="339"/>
        <v>1.0101994803367265</v>
      </c>
    </row>
    <row r="2648" spans="11:23">
      <c r="K2648" s="51">
        <v>264.60000000000002</v>
      </c>
      <c r="L2648" s="22">
        <f t="shared" si="333"/>
        <v>1.8729994140446273</v>
      </c>
      <c r="M2648" s="22">
        <f t="shared" si="340"/>
        <v>7.062937762007504E-3</v>
      </c>
      <c r="Q2648" s="55">
        <f t="shared" si="334"/>
        <v>4.6014357717843977E-2</v>
      </c>
      <c r="R2648" s="49">
        <f t="shared" si="335"/>
        <v>3.1736101022606089</v>
      </c>
      <c r="S2648" s="52">
        <f>IF(K2648=0,C2676,(1/$C$59)*LN(1+$C$59/$C$58/(RodR+ABS(Calculations!K2648-RodR))))</f>
        <v>1.4499058244447633E-2</v>
      </c>
      <c r="T2648" s="53">
        <f t="shared" si="336"/>
        <v>1.4640019779630229E-2</v>
      </c>
      <c r="U2648" s="49">
        <f t="shared" si="337"/>
        <v>110.25000000000001</v>
      </c>
      <c r="V2648" s="49">
        <f t="shared" si="338"/>
        <v>1.0101994803367265</v>
      </c>
      <c r="W2648" s="49">
        <f t="shared" si="339"/>
        <v>1.0101994803367265</v>
      </c>
    </row>
    <row r="2649" spans="11:23">
      <c r="K2649" s="51">
        <v>264.7</v>
      </c>
      <c r="L2649" s="22">
        <f t="shared" si="333"/>
        <v>1.8722960379188112</v>
      </c>
      <c r="M2649" s="22">
        <f t="shared" si="340"/>
        <v>7.0576239444661848E-3</v>
      </c>
      <c r="Q2649" s="55">
        <f t="shared" si="334"/>
        <v>4.5997077733439924E-2</v>
      </c>
      <c r="R2649" s="49">
        <f t="shared" si="335"/>
        <v>3.1736101022606089</v>
      </c>
      <c r="S2649" s="52">
        <f>IF(K2649=0,C2677,(1/$C$59)*LN(1+$C$59/$C$58/(RodR+ABS(Calculations!K2649-RodR))))</f>
        <v>1.4493613346099299E-2</v>
      </c>
      <c r="T2649" s="53">
        <f t="shared" si="336"/>
        <v>1.4634468556163771E-2</v>
      </c>
      <c r="U2649" s="49">
        <f t="shared" si="337"/>
        <v>110.29166666666667</v>
      </c>
      <c r="V2649" s="49">
        <f t="shared" si="338"/>
        <v>1.0101994803367265</v>
      </c>
      <c r="W2649" s="49">
        <f t="shared" si="339"/>
        <v>1.0101994803367265</v>
      </c>
    </row>
    <row r="2650" spans="11:23">
      <c r="K2650" s="51">
        <v>264.8</v>
      </c>
      <c r="L2650" s="22">
        <f t="shared" si="333"/>
        <v>1.871593189885185</v>
      </c>
      <c r="M2650" s="22">
        <f t="shared" si="340"/>
        <v>7.0523161215112484E-3</v>
      </c>
      <c r="Q2650" s="55">
        <f t="shared" si="334"/>
        <v>4.5979810722784155E-2</v>
      </c>
      <c r="R2650" s="49">
        <f t="shared" si="335"/>
        <v>3.1736101022606089</v>
      </c>
      <c r="S2650" s="52">
        <f>IF(K2650=0,C2678,(1/$C$59)*LN(1+$C$59/$C$58/(RodR+ABS(Calculations!K2650-RodR))))</f>
        <v>1.4488172535760478E-2</v>
      </c>
      <c r="T2650" s="53">
        <f t="shared" si="336"/>
        <v>1.4628921540961463E-2</v>
      </c>
      <c r="U2650" s="49">
        <f t="shared" si="337"/>
        <v>110.33333333333334</v>
      </c>
      <c r="V2650" s="49">
        <f t="shared" si="338"/>
        <v>1.0101994803367265</v>
      </c>
      <c r="W2650" s="49">
        <f t="shared" si="339"/>
        <v>1.0101994803367265</v>
      </c>
    </row>
    <row r="2651" spans="11:23">
      <c r="K2651" s="51">
        <v>264.89999999999998</v>
      </c>
      <c r="L2651" s="22">
        <f t="shared" si="333"/>
        <v>1.8708908693491444</v>
      </c>
      <c r="M2651" s="22">
        <f t="shared" si="340"/>
        <v>7.047014284242481E-3</v>
      </c>
      <c r="Q2651" s="55">
        <f t="shared" si="334"/>
        <v>4.5962556671268903E-2</v>
      </c>
      <c r="R2651" s="49">
        <f t="shared" si="335"/>
        <v>3.1736101022606089</v>
      </c>
      <c r="S2651" s="52">
        <f>IF(K2651=0,C2679,(1/$C$59)*LN(1+$C$59/$C$58/(RodR+ABS(Calculations!K2651-RodR))))</f>
        <v>1.448273580882828E-2</v>
      </c>
      <c r="T2651" s="53">
        <f t="shared" si="336"/>
        <v>1.4623378729241281E-2</v>
      </c>
      <c r="U2651" s="49">
        <f t="shared" si="337"/>
        <v>110.375</v>
      </c>
      <c r="V2651" s="49">
        <f t="shared" si="338"/>
        <v>1.0101994803367265</v>
      </c>
      <c r="W2651" s="49">
        <f t="shared" si="339"/>
        <v>1.0101994803367265</v>
      </c>
    </row>
    <row r="2652" spans="11:23">
      <c r="K2652" s="51">
        <v>265</v>
      </c>
      <c r="L2652" s="22">
        <f t="shared" si="333"/>
        <v>1.870189075717166</v>
      </c>
      <c r="M2652" s="22">
        <f t="shared" si="340"/>
        <v>7.0417184234872199E-3</v>
      </c>
      <c r="Q2652" s="55">
        <f t="shared" si="334"/>
        <v>4.5945315564312965E-2</v>
      </c>
      <c r="R2652" s="49">
        <f t="shared" si="335"/>
        <v>3.1736101022606089</v>
      </c>
      <c r="S2652" s="52">
        <f>IF(K2652=0,C2680,(1/$C$59)*LN(1+$C$59/$C$58/(RodR+ABS(Calculations!K2652-RodR))))</f>
        <v>1.4477303160708194E-2</v>
      </c>
      <c r="T2652" s="53">
        <f t="shared" si="336"/>
        <v>1.4617840116225947E-2</v>
      </c>
      <c r="U2652" s="49">
        <f t="shared" si="337"/>
        <v>110.41666666666667</v>
      </c>
      <c r="V2652" s="49">
        <f t="shared" si="338"/>
        <v>1.0101994803367265</v>
      </c>
      <c r="W2652" s="49">
        <f t="shared" si="339"/>
        <v>1.0101994803367265</v>
      </c>
    </row>
    <row r="2653" spans="11:23">
      <c r="K2653" s="51">
        <v>265.10000000000002</v>
      </c>
      <c r="L2653" s="22">
        <f t="shared" si="333"/>
        <v>1.869487808396433</v>
      </c>
      <c r="M2653" s="22">
        <f t="shared" si="340"/>
        <v>7.0364285304125307E-3</v>
      </c>
      <c r="Q2653" s="55">
        <f t="shared" si="334"/>
        <v>4.5928087387352483E-2</v>
      </c>
      <c r="R2653" s="49">
        <f t="shared" si="335"/>
        <v>3.1736101022606089</v>
      </c>
      <c r="S2653" s="52">
        <f>IF(K2653=0,C2681,(1/$C$59)*LN(1+$C$59/$C$58/(RodR+ABS(Calculations!K2653-RodR))))</f>
        <v>1.4471874586811163E-2</v>
      </c>
      <c r="T2653" s="53">
        <f t="shared" si="336"/>
        <v>1.4612305697146695E-2</v>
      </c>
      <c r="U2653" s="49">
        <f t="shared" si="337"/>
        <v>110.45833333333334</v>
      </c>
      <c r="V2653" s="49">
        <f t="shared" si="338"/>
        <v>1.0101994803367265</v>
      </c>
      <c r="W2653" s="49">
        <f t="shared" si="339"/>
        <v>1.0101994803367265</v>
      </c>
    </row>
    <row r="2654" spans="11:23">
      <c r="K2654" s="51">
        <v>265.2</v>
      </c>
      <c r="L2654" s="22">
        <f t="shared" si="333"/>
        <v>1.8687870667951407</v>
      </c>
      <c r="M2654" s="22">
        <f t="shared" si="340"/>
        <v>7.0311445959820862E-3</v>
      </c>
      <c r="Q2654" s="55">
        <f t="shared" si="334"/>
        <v>4.5910872125848469E-2</v>
      </c>
      <c r="R2654" s="49">
        <f t="shared" si="335"/>
        <v>3.1736101022606089</v>
      </c>
      <c r="S2654" s="52">
        <f>IF(K2654=0,C2682,(1/$C$59)*LN(1+$C$59/$C$58/(RodR+ABS(Calculations!K2654-RodR))))</f>
        <v>1.4466450082555978E-2</v>
      </c>
      <c r="T2654" s="53">
        <f t="shared" si="336"/>
        <v>1.4606775467241952E-2</v>
      </c>
      <c r="U2654" s="49">
        <f t="shared" si="337"/>
        <v>110.5</v>
      </c>
      <c r="V2654" s="49">
        <f t="shared" si="338"/>
        <v>1.0101994803367265</v>
      </c>
      <c r="W2654" s="49">
        <f t="shared" si="339"/>
        <v>1.0101994803367265</v>
      </c>
    </row>
    <row r="2655" spans="11:23">
      <c r="K2655" s="51">
        <v>265.3</v>
      </c>
      <c r="L2655" s="22">
        <f t="shared" si="333"/>
        <v>1.8680868503223278</v>
      </c>
      <c r="M2655" s="22">
        <f t="shared" si="340"/>
        <v>7.0258666112941182E-3</v>
      </c>
      <c r="Q2655" s="55">
        <f t="shared" si="334"/>
        <v>4.5893669765282662E-2</v>
      </c>
      <c r="R2655" s="49">
        <f t="shared" si="335"/>
        <v>3.1736101022606089</v>
      </c>
      <c r="S2655" s="52">
        <f>IF(K2655=0,C2683,(1/$C$59)*LN(1+$C$59/$C$58/(RodR+ABS(Calculations!K2655-RodR))))</f>
        <v>1.4461029643367951E-2</v>
      </c>
      <c r="T2655" s="53">
        <f t="shared" si="336"/>
        <v>1.4601249421756666E-2</v>
      </c>
      <c r="U2655" s="49">
        <f t="shared" si="337"/>
        <v>110.54166666666667</v>
      </c>
      <c r="V2655" s="49">
        <f t="shared" si="338"/>
        <v>1.0101994803367265</v>
      </c>
      <c r="W2655" s="49">
        <f t="shared" si="339"/>
        <v>1.0101994803367265</v>
      </c>
    </row>
    <row r="2656" spans="11:23">
      <c r="K2656" s="51">
        <v>265.39999999999998</v>
      </c>
      <c r="L2656" s="22">
        <f t="shared" si="333"/>
        <v>1.8673871583878743</v>
      </c>
      <c r="M2656" s="22">
        <f t="shared" si="340"/>
        <v>7.0205945674139958E-3</v>
      </c>
      <c r="Q2656" s="55">
        <f t="shared" si="334"/>
        <v>4.5876480291157463E-2</v>
      </c>
      <c r="R2656" s="49">
        <f t="shared" si="335"/>
        <v>3.1736101022606089</v>
      </c>
      <c r="S2656" s="52">
        <f>IF(K2656=0,C2684,(1/$C$59)*LN(1+$C$59/$C$58/(RodR+ABS(Calculations!K2656-RodR))))</f>
        <v>1.4455613264678915E-2</v>
      </c>
      <c r="T2656" s="53">
        <f t="shared" si="336"/>
        <v>1.4595727555943861E-2</v>
      </c>
      <c r="U2656" s="49">
        <f t="shared" si="337"/>
        <v>110.58333333333333</v>
      </c>
      <c r="V2656" s="49">
        <f t="shared" si="338"/>
        <v>1.0101994803367265</v>
      </c>
      <c r="W2656" s="49">
        <f t="shared" si="339"/>
        <v>1.0101994803367265</v>
      </c>
    </row>
    <row r="2657" spans="11:23">
      <c r="K2657" s="51">
        <v>265.5</v>
      </c>
      <c r="L2657" s="22">
        <f t="shared" si="333"/>
        <v>1.8666879904026752</v>
      </c>
      <c r="M2657" s="22">
        <f t="shared" si="340"/>
        <v>7.0153284553364781E-3</v>
      </c>
      <c r="Q2657" s="55">
        <f t="shared" si="334"/>
        <v>4.5859303689000208E-2</v>
      </c>
      <c r="R2657" s="49">
        <f t="shared" si="335"/>
        <v>3.1736101022606089</v>
      </c>
      <c r="S2657" s="52">
        <f>IF(K2657=0,C2685,(1/$C$59)*LN(1+$C$59/$C$58/(RodR+ABS(Calculations!K2657-RodR))))</f>
        <v>1.4450200941928549E-2</v>
      </c>
      <c r="T2657" s="53">
        <f t="shared" si="336"/>
        <v>1.4590209865063304E-2</v>
      </c>
      <c r="U2657" s="49">
        <f t="shared" si="337"/>
        <v>110.625</v>
      </c>
      <c r="V2657" s="49">
        <f t="shared" si="338"/>
        <v>1.0101994803367265</v>
      </c>
      <c r="W2657" s="49">
        <f t="shared" si="339"/>
        <v>1.0101994803367265</v>
      </c>
    </row>
    <row r="2658" spans="11:23">
      <c r="K2658" s="51">
        <v>265.60000000000002</v>
      </c>
      <c r="L2658" s="22">
        <f t="shared" si="333"/>
        <v>1.8659893457783294</v>
      </c>
      <c r="M2658" s="22">
        <f t="shared" si="340"/>
        <v>7.0100682662979086E-3</v>
      </c>
      <c r="Q2658" s="55">
        <f t="shared" si="334"/>
        <v>4.5842139944355528E-2</v>
      </c>
      <c r="R2658" s="49">
        <f t="shared" si="335"/>
        <v>3.1736101022606089</v>
      </c>
      <c r="S2658" s="52">
        <f>IF(K2658=0,C2686,(1/$C$59)*LN(1+$C$59/$C$58/(RodR+ABS(Calculations!K2658-RodR))))</f>
        <v>1.4444792670561989E-2</v>
      </c>
      <c r="T2658" s="53">
        <f t="shared" si="336"/>
        <v>1.4584696344381504E-2</v>
      </c>
      <c r="U2658" s="49">
        <f t="shared" si="337"/>
        <v>110.66666666666669</v>
      </c>
      <c r="V2658" s="49">
        <f t="shared" si="338"/>
        <v>1.0101994803367265</v>
      </c>
      <c r="W2658" s="49">
        <f t="shared" si="339"/>
        <v>1.0101994803367265</v>
      </c>
    </row>
    <row r="2659" spans="11:23">
      <c r="K2659" s="51">
        <v>265.7</v>
      </c>
      <c r="L2659" s="22">
        <f t="shared" si="333"/>
        <v>1.8652912239274502</v>
      </c>
      <c r="M2659" s="22">
        <f t="shared" si="340"/>
        <v>7.0048139913609919E-3</v>
      </c>
      <c r="Q2659" s="55">
        <f t="shared" si="334"/>
        <v>4.5824989042792974E-2</v>
      </c>
      <c r="R2659" s="49">
        <f t="shared" si="335"/>
        <v>3.1736101022606089</v>
      </c>
      <c r="S2659" s="52">
        <f>IF(K2659=0,C2687,(1/$C$59)*LN(1+$C$59/$C$58/(RodR+ABS(Calculations!K2659-RodR))))</f>
        <v>1.4439388446032221E-2</v>
      </c>
      <c r="T2659" s="53">
        <f t="shared" si="336"/>
        <v>1.4579186989173043E-2</v>
      </c>
      <c r="U2659" s="49">
        <f t="shared" si="337"/>
        <v>110.70833333333333</v>
      </c>
      <c r="V2659" s="49">
        <f t="shared" si="338"/>
        <v>1.0101994803367265</v>
      </c>
      <c r="W2659" s="49">
        <f t="shared" si="339"/>
        <v>1.0101994803367265</v>
      </c>
    </row>
    <row r="2660" spans="11:23">
      <c r="K2660" s="51">
        <v>265.8</v>
      </c>
      <c r="L2660" s="22">
        <f t="shared" si="333"/>
        <v>1.8645936242635277</v>
      </c>
      <c r="M2660" s="22">
        <f t="shared" si="340"/>
        <v>6.9995656216572666E-3</v>
      </c>
      <c r="Q2660" s="55">
        <f t="shared" si="334"/>
        <v>4.5807850969903641E-2</v>
      </c>
      <c r="R2660" s="49">
        <f t="shared" si="335"/>
        <v>3.1736101022606089</v>
      </c>
      <c r="S2660" s="52">
        <f>IF(K2660=0,C2688,(1/$C$59)*LN(1+$C$59/$C$58/(RodR+ABS(Calculations!K2660-RodR))))</f>
        <v>1.4433988263799021E-2</v>
      </c>
      <c r="T2660" s="53">
        <f t="shared" si="336"/>
        <v>1.457368179471881E-2</v>
      </c>
      <c r="U2660" s="49">
        <f t="shared" si="337"/>
        <v>110.75000000000001</v>
      </c>
      <c r="V2660" s="49">
        <f t="shared" si="338"/>
        <v>1.0101994803367265</v>
      </c>
      <c r="W2660" s="49">
        <f t="shared" si="339"/>
        <v>1.0101994803367265</v>
      </c>
    </row>
    <row r="2661" spans="11:23">
      <c r="K2661" s="51">
        <v>265.89999999999998</v>
      </c>
      <c r="L2661" s="22">
        <f t="shared" si="333"/>
        <v>1.8638965462008261</v>
      </c>
      <c r="M2661" s="22">
        <f t="shared" si="340"/>
        <v>6.9943231483182711E-3</v>
      </c>
      <c r="Q2661" s="55">
        <f t="shared" si="334"/>
        <v>4.5790725711297636E-2</v>
      </c>
      <c r="R2661" s="49">
        <f t="shared" si="335"/>
        <v>3.1736101022606089</v>
      </c>
      <c r="S2661" s="52">
        <f>IF(K2661=0,C2689,(1/$C$59)*LN(1+$C$59/$C$58/(RodR+ABS(Calculations!K2661-RodR))))</f>
        <v>1.4428592119328154E-2</v>
      </c>
      <c r="T2661" s="53">
        <f t="shared" si="336"/>
        <v>1.4568180756307314E-2</v>
      </c>
      <c r="U2661" s="49">
        <f t="shared" si="337"/>
        <v>110.79166666666666</v>
      </c>
      <c r="V2661" s="49">
        <f t="shared" si="338"/>
        <v>1.0101994803367265</v>
      </c>
      <c r="W2661" s="49">
        <f t="shared" si="339"/>
        <v>1.0101994803367265</v>
      </c>
    </row>
    <row r="2662" spans="11:23">
      <c r="K2662" s="51">
        <v>266</v>
      </c>
      <c r="L2662" s="22">
        <f t="shared" si="333"/>
        <v>1.863199989154589</v>
      </c>
      <c r="M2662" s="22">
        <f t="shared" si="340"/>
        <v>6.9890865625770182E-3</v>
      </c>
      <c r="Q2662" s="55">
        <f t="shared" si="334"/>
        <v>4.5773613252609126E-2</v>
      </c>
      <c r="R2662" s="49">
        <f t="shared" si="335"/>
        <v>3.1736101022606089</v>
      </c>
      <c r="S2662" s="52">
        <f>IF(K2662=0,C2690,(1/$C$59)*LN(1+$C$59/$C$58/(RodR+ABS(Calculations!K2662-RodR))))</f>
        <v>1.4423200008092963E-2</v>
      </c>
      <c r="T2662" s="53">
        <f t="shared" si="336"/>
        <v>1.4562683869234034E-2</v>
      </c>
      <c r="U2662" s="49">
        <f t="shared" si="337"/>
        <v>110.83333333333334</v>
      </c>
      <c r="V2662" s="49">
        <f t="shared" si="338"/>
        <v>1.0101994803367265</v>
      </c>
      <c r="W2662" s="49">
        <f t="shared" si="339"/>
        <v>1.0101994803367265</v>
      </c>
    </row>
    <row r="2663" spans="11:23">
      <c r="K2663" s="51">
        <v>266.10000000000002</v>
      </c>
      <c r="L2663" s="22">
        <f t="shared" si="333"/>
        <v>1.8625039525408336</v>
      </c>
      <c r="M2663" s="22">
        <f t="shared" si="340"/>
        <v>6.9838558555994634E-3</v>
      </c>
      <c r="Q2663" s="55">
        <f t="shared" si="334"/>
        <v>4.5756513579491294E-2</v>
      </c>
      <c r="R2663" s="49">
        <f t="shared" si="335"/>
        <v>3.1736101022606089</v>
      </c>
      <c r="S2663" s="52">
        <f>IF(K2663=0,C2691,(1/$C$59)*LN(1+$C$59/$C$58/(RodR+ABS(Calculations!K2663-RodR))))</f>
        <v>1.4417811925572791E-2</v>
      </c>
      <c r="T2663" s="53">
        <f t="shared" si="336"/>
        <v>1.4557191128801631E-2</v>
      </c>
      <c r="U2663" s="49">
        <f t="shared" si="337"/>
        <v>110.87500000000001</v>
      </c>
      <c r="V2663" s="49">
        <f t="shared" si="338"/>
        <v>1.0101994803367265</v>
      </c>
      <c r="W2663" s="49">
        <f t="shared" si="339"/>
        <v>1.0101994803367265</v>
      </c>
    </row>
    <row r="2664" spans="11:23">
      <c r="K2664" s="51">
        <v>266.2</v>
      </c>
      <c r="L2664" s="22">
        <f t="shared" si="333"/>
        <v>1.8618084357765918</v>
      </c>
      <c r="M2664" s="22">
        <f t="shared" si="340"/>
        <v>6.9786310185488976E-3</v>
      </c>
      <c r="Q2664" s="55">
        <f t="shared" si="334"/>
        <v>4.5739426677622236E-2</v>
      </c>
      <c r="R2664" s="49">
        <f t="shared" si="335"/>
        <v>3.1736101022606089</v>
      </c>
      <c r="S2664" s="52">
        <f>IF(K2664=0,C2692,(1/$C$59)*LN(1+$C$59/$C$58/(RodR+ABS(Calculations!K2664-RodR))))</f>
        <v>1.4412427867254825E-2</v>
      </c>
      <c r="T2664" s="53">
        <f t="shared" si="336"/>
        <v>1.455170253031907E-2</v>
      </c>
      <c r="U2664" s="49">
        <f t="shared" si="337"/>
        <v>110.91666666666667</v>
      </c>
      <c r="V2664" s="49">
        <f t="shared" si="338"/>
        <v>1.0101994803367265</v>
      </c>
      <c r="W2664" s="49">
        <f t="shared" si="339"/>
        <v>1.0101994803367265</v>
      </c>
    </row>
    <row r="2665" spans="11:23">
      <c r="K2665" s="51">
        <v>266.3</v>
      </c>
      <c r="L2665" s="22">
        <f t="shared" si="333"/>
        <v>1.861113438279635</v>
      </c>
      <c r="M2665" s="22">
        <f t="shared" si="340"/>
        <v>6.9734120426927504E-3</v>
      </c>
      <c r="Q2665" s="55">
        <f t="shared" si="334"/>
        <v>4.5722352532698234E-2</v>
      </c>
      <c r="R2665" s="49">
        <f t="shared" si="335"/>
        <v>3.1736101022606089</v>
      </c>
      <c r="S2665" s="52">
        <f>IF(K2665=0,C2693,(1/$C$59)*LN(1+$C$59/$C$58/(RodR+ABS(Calculations!K2665-RodR))))</f>
        <v>1.4407047828631983E-2</v>
      </c>
      <c r="T2665" s="53">
        <f t="shared" si="336"/>
        <v>1.454621806910405E-2</v>
      </c>
      <c r="U2665" s="49">
        <f t="shared" si="337"/>
        <v>110.95833333333334</v>
      </c>
      <c r="V2665" s="49">
        <f t="shared" si="338"/>
        <v>1.0101994803367265</v>
      </c>
      <c r="W2665" s="49">
        <f t="shared" si="339"/>
        <v>1.0101994803367265</v>
      </c>
    </row>
    <row r="2666" spans="11:23">
      <c r="K2666" s="51">
        <v>266.39999999999998</v>
      </c>
      <c r="L2666" s="22">
        <f t="shared" si="333"/>
        <v>1.8604189594686804</v>
      </c>
      <c r="M2666" s="22">
        <f t="shared" si="340"/>
        <v>6.9681989191938687E-3</v>
      </c>
      <c r="Q2666" s="55">
        <f t="shared" si="334"/>
        <v>4.570529113043878E-2</v>
      </c>
      <c r="R2666" s="49">
        <f t="shared" si="335"/>
        <v>3.1736101022606089</v>
      </c>
      <c r="S2666" s="52">
        <f>IF(K2666=0,C2694,(1/$C$59)*LN(1+$C$59/$C$58/(RodR+ABS(Calculations!K2666-RodR))))</f>
        <v>1.44016718052045E-2</v>
      </c>
      <c r="T2666" s="53">
        <f t="shared" si="336"/>
        <v>1.4540737740479905E-2</v>
      </c>
      <c r="U2666" s="49">
        <f t="shared" si="337"/>
        <v>111</v>
      </c>
      <c r="V2666" s="49">
        <f t="shared" si="338"/>
        <v>1.0101994803367265</v>
      </c>
      <c r="W2666" s="49">
        <f t="shared" si="339"/>
        <v>1.0101994803367265</v>
      </c>
    </row>
    <row r="2667" spans="11:23">
      <c r="K2667" s="51">
        <v>266.5</v>
      </c>
      <c r="L2667" s="22">
        <f t="shared" si="333"/>
        <v>1.8597249987632525</v>
      </c>
      <c r="M2667" s="22">
        <f t="shared" si="340"/>
        <v>6.9629916394227109E-3</v>
      </c>
      <c r="Q2667" s="55">
        <f t="shared" si="334"/>
        <v>4.5688242456583227E-2</v>
      </c>
      <c r="R2667" s="49">
        <f t="shared" si="335"/>
        <v>3.1736101022606089</v>
      </c>
      <c r="S2667" s="52">
        <f>IF(K2667=0,C2695,(1/$C$59)*LN(1+$C$59/$C$58/(RodR+ABS(Calculations!K2667-RodR))))</f>
        <v>1.4396299792478863E-2</v>
      </c>
      <c r="T2667" s="53">
        <f t="shared" si="336"/>
        <v>1.4535261539777595E-2</v>
      </c>
      <c r="U2667" s="49">
        <f t="shared" si="337"/>
        <v>111.04166666666667</v>
      </c>
      <c r="V2667" s="49">
        <f t="shared" si="338"/>
        <v>1.0101994803367265</v>
      </c>
      <c r="W2667" s="49">
        <f t="shared" si="339"/>
        <v>1.0101994803367265</v>
      </c>
    </row>
    <row r="2668" spans="11:23">
      <c r="K2668" s="51">
        <v>266.60000000000002</v>
      </c>
      <c r="L2668" s="22">
        <f t="shared" si="333"/>
        <v>1.859031555583754</v>
      </c>
      <c r="M2668" s="22">
        <f t="shared" si="340"/>
        <v>6.9577901945754306E-3</v>
      </c>
      <c r="Q2668" s="55">
        <f t="shared" si="334"/>
        <v>4.5671206496892491E-2</v>
      </c>
      <c r="R2668" s="49">
        <f t="shared" si="335"/>
        <v>3.1736101022606089</v>
      </c>
      <c r="S2668" s="52">
        <f>IF(K2668=0,C2696,(1/$C$59)*LN(1+$C$59/$C$58/(RodR+ABS(Calculations!K2668-RodR))))</f>
        <v>1.4390931785968359E-2</v>
      </c>
      <c r="T2668" s="53">
        <f t="shared" si="336"/>
        <v>1.4529789462334601E-2</v>
      </c>
      <c r="U2668" s="49">
        <f t="shared" si="337"/>
        <v>111.08333333333334</v>
      </c>
      <c r="V2668" s="49">
        <f t="shared" si="338"/>
        <v>1.0101994803367265</v>
      </c>
      <c r="W2668" s="49">
        <f t="shared" si="339"/>
        <v>1.0101994803367265</v>
      </c>
    </row>
    <row r="2669" spans="11:23">
      <c r="K2669" s="51">
        <v>266.7</v>
      </c>
      <c r="L2669" s="22">
        <f t="shared" si="333"/>
        <v>1.8583386293515332</v>
      </c>
      <c r="M2669" s="22">
        <f t="shared" si="340"/>
        <v>6.9525945759170149E-3</v>
      </c>
      <c r="Q2669" s="55">
        <f t="shared" si="334"/>
        <v>4.565418323715071E-2</v>
      </c>
      <c r="R2669" s="49">
        <f t="shared" si="335"/>
        <v>3.1736101022606089</v>
      </c>
      <c r="S2669" s="52">
        <f>IF(K2669=0,C2697,(1/$C$59)*LN(1+$C$59/$C$58/(RodR+ABS(Calculations!K2669-RodR))))</f>
        <v>1.4385567781193591E-2</v>
      </c>
      <c r="T2669" s="53">
        <f t="shared" si="336"/>
        <v>1.4524321503496253E-2</v>
      </c>
      <c r="U2669" s="49">
        <f t="shared" si="337"/>
        <v>111.125</v>
      </c>
      <c r="V2669" s="49">
        <f t="shared" si="338"/>
        <v>1.0101994803367265</v>
      </c>
      <c r="W2669" s="49">
        <f t="shared" si="339"/>
        <v>1.0101994803367265</v>
      </c>
    </row>
    <row r="2670" spans="11:23">
      <c r="K2670" s="51">
        <v>266.8</v>
      </c>
      <c r="L2670" s="22">
        <f t="shared" si="333"/>
        <v>1.857646219488712</v>
      </c>
      <c r="M2670" s="22">
        <f t="shared" si="340"/>
        <v>6.947404774815702E-3</v>
      </c>
      <c r="Q2670" s="55">
        <f t="shared" si="334"/>
        <v>4.5637172663161037E-2</v>
      </c>
      <c r="R2670" s="49">
        <f t="shared" si="335"/>
        <v>3.1736101022606089</v>
      </c>
      <c r="S2670" s="52">
        <f>IF(K2670=0,C2698,(1/$C$59)*LN(1+$C$59/$C$58/(RodR+ABS(Calculations!K2670-RodR))))</f>
        <v>1.4380207773681149E-2</v>
      </c>
      <c r="T2670" s="53">
        <f t="shared" si="336"/>
        <v>1.4518857658614184E-2</v>
      </c>
      <c r="U2670" s="49">
        <f t="shared" si="337"/>
        <v>111.16666666666667</v>
      </c>
      <c r="V2670" s="49">
        <f t="shared" si="338"/>
        <v>1.0101994803367265</v>
      </c>
      <c r="W2670" s="49">
        <f t="shared" si="339"/>
        <v>1.0101994803367265</v>
      </c>
    </row>
    <row r="2671" spans="11:23">
      <c r="K2671" s="51">
        <v>266.89999999999998</v>
      </c>
      <c r="L2671" s="22">
        <f t="shared" si="333"/>
        <v>1.8569543254182896</v>
      </c>
      <c r="M2671" s="22">
        <f t="shared" si="340"/>
        <v>6.942220782536479E-3</v>
      </c>
      <c r="Q2671" s="55">
        <f t="shared" si="334"/>
        <v>4.5620174760748179E-2</v>
      </c>
      <c r="R2671" s="49">
        <f t="shared" si="335"/>
        <v>3.1736101022606089</v>
      </c>
      <c r="S2671" s="52">
        <f>IF(K2671=0,C2699,(1/$C$59)*LN(1+$C$59/$C$58/(RodR+ABS(Calculations!K2671-RodR))))</f>
        <v>1.4374851758964424E-2</v>
      </c>
      <c r="T2671" s="53">
        <f t="shared" si="336"/>
        <v>1.4513397923047199E-2</v>
      </c>
      <c r="U2671" s="49">
        <f t="shared" si="337"/>
        <v>111.20833333333333</v>
      </c>
      <c r="V2671" s="49">
        <f t="shared" si="338"/>
        <v>1.0101994803367265</v>
      </c>
      <c r="W2671" s="49">
        <f t="shared" si="339"/>
        <v>1.0101994803367265</v>
      </c>
    </row>
    <row r="2672" spans="11:23">
      <c r="K2672" s="51">
        <v>267</v>
      </c>
      <c r="L2672" s="22">
        <f t="shared" si="333"/>
        <v>1.8562629465641425</v>
      </c>
      <c r="M2672" s="22">
        <f t="shared" si="340"/>
        <v>6.9370425904464739E-3</v>
      </c>
      <c r="Q2672" s="55">
        <f t="shared" si="334"/>
        <v>4.560318951575839E-2</v>
      </c>
      <c r="R2672" s="49">
        <f t="shared" si="335"/>
        <v>3.1736101022606089</v>
      </c>
      <c r="S2672" s="52">
        <f>IF(K2672=0,C2700,(1/$C$59)*LN(1+$C$59/$C$58/(RodR+ABS(Calculations!K2672-RodR))))</f>
        <v>1.4369499732583587E-2</v>
      </c>
      <c r="T2672" s="53">
        <f t="shared" si="336"/>
        <v>1.4507942292161298E-2</v>
      </c>
      <c r="U2672" s="49">
        <f t="shared" si="337"/>
        <v>111.25</v>
      </c>
      <c r="V2672" s="49">
        <f t="shared" si="338"/>
        <v>1.0101994803367265</v>
      </c>
      <c r="W2672" s="49">
        <f t="shared" si="339"/>
        <v>1.0101994803367265</v>
      </c>
    </row>
    <row r="2673" spans="11:23">
      <c r="K2673" s="51">
        <v>267.10000000000002</v>
      </c>
      <c r="L2673" s="22">
        <f t="shared" si="333"/>
        <v>1.8555720823510249</v>
      </c>
      <c r="M2673" s="22">
        <f t="shared" si="340"/>
        <v>6.9318701898086754E-3</v>
      </c>
      <c r="Q2673" s="55">
        <f t="shared" si="334"/>
        <v>4.5586216914059494E-2</v>
      </c>
      <c r="R2673" s="49">
        <f t="shared" si="335"/>
        <v>3.1736101022606089</v>
      </c>
      <c r="S2673" s="52">
        <f>IF(K2673=0,C2701,(1/$C$59)*LN(1+$C$59/$C$58/(RodR+ABS(Calculations!K2673-RodR))))</f>
        <v>1.4364151690085611E-2</v>
      </c>
      <c r="T2673" s="53">
        <f t="shared" si="336"/>
        <v>1.4502490761329217E-2</v>
      </c>
      <c r="U2673" s="49">
        <f t="shared" si="337"/>
        <v>111.29166666666669</v>
      </c>
      <c r="V2673" s="49">
        <f t="shared" si="338"/>
        <v>1.0101994803367265</v>
      </c>
      <c r="W2673" s="49">
        <f t="shared" si="339"/>
        <v>1.0101994803367265</v>
      </c>
    </row>
    <row r="2674" spans="11:23">
      <c r="K2674" s="51">
        <v>267.2</v>
      </c>
      <c r="L2674" s="22">
        <f t="shared" si="333"/>
        <v>1.8548817322044644</v>
      </c>
      <c r="M2674" s="22">
        <f t="shared" si="340"/>
        <v>6.926703572127435E-3</v>
      </c>
      <c r="Q2674" s="55">
        <f t="shared" si="334"/>
        <v>4.5569256941538301E-2</v>
      </c>
      <c r="R2674" s="49">
        <f t="shared" si="335"/>
        <v>3.1736101022606089</v>
      </c>
      <c r="S2674" s="52">
        <f>IF(K2674=0,C2702,(1/$C$59)*LN(1+$C$59/$C$58/(RodR+ABS(Calculations!K2674-RodR))))</f>
        <v>1.435880762702345E-2</v>
      </c>
      <c r="T2674" s="53">
        <f t="shared" si="336"/>
        <v>1.4497043325930877E-2</v>
      </c>
      <c r="U2674" s="49">
        <f t="shared" si="337"/>
        <v>111.33333333333333</v>
      </c>
      <c r="V2674" s="49">
        <f t="shared" si="338"/>
        <v>1.0101994803367265</v>
      </c>
      <c r="W2674" s="49">
        <f t="shared" si="339"/>
        <v>1.0101994803367265</v>
      </c>
    </row>
    <row r="2675" spans="11:23">
      <c r="K2675" s="51">
        <v>267.3</v>
      </c>
      <c r="L2675" s="22">
        <f t="shared" si="333"/>
        <v>1.8541918955509349</v>
      </c>
      <c r="M2675" s="22">
        <f t="shared" si="340"/>
        <v>6.9215427287001585E-3</v>
      </c>
      <c r="Q2675" s="55">
        <f t="shared" si="334"/>
        <v>4.5552309584104889E-2</v>
      </c>
      <c r="R2675" s="49">
        <f t="shared" si="335"/>
        <v>3.1736101022606089</v>
      </c>
      <c r="S2675" s="52">
        <f>IF(K2675=0,C2703,(1/$C$59)*LN(1+$C$59/$C$58/(RodR+ABS(Calculations!K2675-RodR))))</f>
        <v>1.4353467538957389E-2</v>
      </c>
      <c r="T2675" s="53">
        <f t="shared" si="336"/>
        <v>1.4491599981352491E-2</v>
      </c>
      <c r="U2675" s="49">
        <f t="shared" si="337"/>
        <v>111.37500000000001</v>
      </c>
      <c r="V2675" s="49">
        <f t="shared" si="338"/>
        <v>1.0101994803367265</v>
      </c>
      <c r="W2675" s="49">
        <f t="shared" si="339"/>
        <v>1.0101994803367265</v>
      </c>
    </row>
    <row r="2676" spans="11:23">
      <c r="K2676" s="51">
        <v>267.39999999999998</v>
      </c>
      <c r="L2676" s="22">
        <f t="shared" si="333"/>
        <v>1.8535025718177192</v>
      </c>
      <c r="M2676" s="22">
        <f t="shared" si="340"/>
        <v>6.9163876509612532E-3</v>
      </c>
      <c r="Q2676" s="55">
        <f t="shared" si="334"/>
        <v>4.5535374827689191E-2</v>
      </c>
      <c r="R2676" s="49">
        <f t="shared" si="335"/>
        <v>3.1736101022606089</v>
      </c>
      <c r="S2676" s="52">
        <f>IF(K2676=0,C2704,(1/$C$59)*LN(1+$C$59/$C$58/(RodR+ABS(Calculations!K2676-RodR))))</f>
        <v>1.4348131421453971E-2</v>
      </c>
      <c r="T2676" s="53">
        <f t="shared" si="336"/>
        <v>1.4486160722988573E-2</v>
      </c>
      <c r="U2676" s="49">
        <f t="shared" si="337"/>
        <v>111.41666666666666</v>
      </c>
      <c r="V2676" s="49">
        <f t="shared" si="338"/>
        <v>1.0101994803367265</v>
      </c>
      <c r="W2676" s="49">
        <f t="shared" si="339"/>
        <v>1.0101994803367265</v>
      </c>
    </row>
    <row r="2677" spans="11:23">
      <c r="K2677" s="51">
        <v>267.5</v>
      </c>
      <c r="L2677" s="22">
        <f t="shared" si="333"/>
        <v>1.8528137604329429</v>
      </c>
      <c r="M2677" s="22">
        <f t="shared" si="340"/>
        <v>6.9112383303095992E-3</v>
      </c>
      <c r="Q2677" s="55">
        <f t="shared" si="334"/>
        <v>4.5518452658241858E-2</v>
      </c>
      <c r="R2677" s="49">
        <f t="shared" si="335"/>
        <v>3.1736101022606089</v>
      </c>
      <c r="S2677" s="52">
        <f>IF(K2677=0,C2705,(1/$C$59)*LN(1+$C$59/$C$58/(RodR+ABS(Calculations!K2677-RodR))))</f>
        <v>1.4342799270086264E-2</v>
      </c>
      <c r="T2677" s="53">
        <f t="shared" si="336"/>
        <v>1.4480725546238811E-2</v>
      </c>
      <c r="U2677" s="49">
        <f t="shared" si="337"/>
        <v>111.45833333333334</v>
      </c>
      <c r="V2677" s="49">
        <f t="shared" si="338"/>
        <v>1.0101994803367265</v>
      </c>
      <c r="W2677" s="49">
        <f t="shared" si="339"/>
        <v>1.0101994803367265</v>
      </c>
    </row>
    <row r="2678" spans="11:23">
      <c r="K2678" s="51">
        <v>267.60000000000002</v>
      </c>
      <c r="L2678" s="22">
        <f t="shared" si="333"/>
        <v>1.852125460825609</v>
      </c>
      <c r="M2678" s="22">
        <f t="shared" si="340"/>
        <v>6.906094758144965E-3</v>
      </c>
      <c r="Q2678" s="55">
        <f t="shared" si="334"/>
        <v>4.5501543061735088E-2</v>
      </c>
      <c r="R2678" s="49">
        <f t="shared" si="335"/>
        <v>3.1736101022606089</v>
      </c>
      <c r="S2678" s="52">
        <f>IF(K2678=0,C2706,(1/$C$59)*LN(1+$C$59/$C$58/(RodR+ABS(Calculations!K2678-RodR))))</f>
        <v>1.4337471080434133E-2</v>
      </c>
      <c r="T2678" s="53">
        <f t="shared" si="336"/>
        <v>1.4475294446510975E-2</v>
      </c>
      <c r="U2678" s="49">
        <f t="shared" si="337"/>
        <v>111.50000000000001</v>
      </c>
      <c r="V2678" s="49">
        <f t="shared" si="338"/>
        <v>1.0101994803367265</v>
      </c>
      <c r="W2678" s="49">
        <f t="shared" si="339"/>
        <v>1.0101994803367265</v>
      </c>
    </row>
    <row r="2679" spans="11:23">
      <c r="K2679" s="51">
        <v>267.7</v>
      </c>
      <c r="L2679" s="22">
        <f t="shared" si="333"/>
        <v>1.8514376724255641</v>
      </c>
      <c r="M2679" s="22">
        <f t="shared" si="340"/>
        <v>6.9009569259690373E-3</v>
      </c>
      <c r="Q2679" s="55">
        <f t="shared" si="334"/>
        <v>4.5484646024161808E-2</v>
      </c>
      <c r="R2679" s="49">
        <f t="shared" si="335"/>
        <v>3.1736101022606089</v>
      </c>
      <c r="S2679" s="52">
        <f>IF(K2679=0,C2707,(1/$C$59)*LN(1+$C$59/$C$58/(RodR+ABS(Calculations!K2679-RodR))))</f>
        <v>1.4332146848083963E-2</v>
      </c>
      <c r="T2679" s="53">
        <f t="shared" si="336"/>
        <v>1.4469867419219348E-2</v>
      </c>
      <c r="U2679" s="49">
        <f t="shared" si="337"/>
        <v>111.54166666666667</v>
      </c>
      <c r="V2679" s="49">
        <f t="shared" si="338"/>
        <v>1.0101994803367265</v>
      </c>
      <c r="W2679" s="49">
        <f t="shared" si="339"/>
        <v>1.0101994803367265</v>
      </c>
    </row>
    <row r="2680" spans="11:23">
      <c r="K2680" s="51">
        <v>267.8</v>
      </c>
      <c r="L2680" s="22">
        <f t="shared" si="333"/>
        <v>1.8507503946634976</v>
      </c>
      <c r="M2680" s="22">
        <f t="shared" si="340"/>
        <v>6.8958248252144472E-3</v>
      </c>
      <c r="Q2680" s="55">
        <f t="shared" si="334"/>
        <v>4.5467761531535637E-2</v>
      </c>
      <c r="R2680" s="49">
        <f t="shared" si="335"/>
        <v>3.1736101022606089</v>
      </c>
      <c r="S2680" s="52">
        <f>IF(K2680=0,C2708,(1/$C$59)*LN(1+$C$59/$C$58/(RodR+ABS(Calculations!K2680-RodR))))</f>
        <v>1.4326826568628668E-2</v>
      </c>
      <c r="T2680" s="53">
        <f t="shared" si="336"/>
        <v>1.446444445978517E-2</v>
      </c>
      <c r="U2680" s="49">
        <f t="shared" si="337"/>
        <v>111.58333333333334</v>
      </c>
      <c r="V2680" s="49">
        <f t="shared" si="338"/>
        <v>1.0101994803367265</v>
      </c>
      <c r="W2680" s="49">
        <f t="shared" si="339"/>
        <v>1.0101994803367265</v>
      </c>
    </row>
    <row r="2681" spans="11:23">
      <c r="K2681" s="51">
        <v>267.89999999999998</v>
      </c>
      <c r="L2681" s="22">
        <f t="shared" si="333"/>
        <v>1.8500636269709416</v>
      </c>
      <c r="M2681" s="22">
        <f t="shared" si="340"/>
        <v>6.8906984473480204E-3</v>
      </c>
      <c r="Q2681" s="55">
        <f t="shared" si="334"/>
        <v>4.5450889569890927E-2</v>
      </c>
      <c r="R2681" s="49">
        <f t="shared" si="335"/>
        <v>3.1736101022606089</v>
      </c>
      <c r="S2681" s="52">
        <f>IF(K2681=0,C2709,(1/$C$59)*LN(1+$C$59/$C$58/(RodR+ABS(Calculations!K2681-RodR))))</f>
        <v>1.4321510237667694E-2</v>
      </c>
      <c r="T2681" s="53">
        <f t="shared" si="336"/>
        <v>1.4459025563636643E-2</v>
      </c>
      <c r="U2681" s="49">
        <f t="shared" si="337"/>
        <v>111.625</v>
      </c>
      <c r="V2681" s="49">
        <f t="shared" si="338"/>
        <v>1.0101994803367265</v>
      </c>
      <c r="W2681" s="49">
        <f t="shared" si="339"/>
        <v>1.0101994803367265</v>
      </c>
    </row>
    <row r="2682" spans="11:23">
      <c r="K2682" s="51">
        <v>268</v>
      </c>
      <c r="L2682" s="22">
        <f t="shared" si="333"/>
        <v>1.8493773687802721</v>
      </c>
      <c r="M2682" s="22">
        <f t="shared" si="340"/>
        <v>6.8855777838703336E-3</v>
      </c>
      <c r="Q2682" s="55">
        <f t="shared" si="334"/>
        <v>4.5434030125282736E-2</v>
      </c>
      <c r="R2682" s="49">
        <f t="shared" si="335"/>
        <v>3.1736101022606089</v>
      </c>
      <c r="S2682" s="52">
        <f>IF(K2682=0,C2710,(1/$C$59)*LN(1+$C$59/$C$58/(RodR+ABS(Calculations!K2682-RodR))))</f>
        <v>1.4316197850807007E-2</v>
      </c>
      <c r="T2682" s="53">
        <f t="shared" si="336"/>
        <v>1.4453610726208266E-2</v>
      </c>
      <c r="U2682" s="49">
        <f t="shared" si="337"/>
        <v>111.66666666666667</v>
      </c>
      <c r="V2682" s="49">
        <f t="shared" si="338"/>
        <v>1.0101994803367265</v>
      </c>
      <c r="W2682" s="49">
        <f t="shared" si="339"/>
        <v>1.0101994803367265</v>
      </c>
    </row>
    <row r="2683" spans="11:23">
      <c r="K2683" s="51">
        <v>268.10000000000002</v>
      </c>
      <c r="L2683" s="22">
        <f t="shared" si="333"/>
        <v>1.8486916195246745</v>
      </c>
      <c r="M2683" s="22">
        <f t="shared" si="340"/>
        <v>6.8804628263503531E-3</v>
      </c>
      <c r="Q2683" s="55">
        <f t="shared" si="334"/>
        <v>4.5417183183786007E-2</v>
      </c>
      <c r="R2683" s="49">
        <f t="shared" si="335"/>
        <v>3.1736101022606089</v>
      </c>
      <c r="S2683" s="52">
        <f>IF(K2683=0,C2711,(1/$C$59)*LN(1+$C$59/$C$58/(RodR+ABS(Calculations!K2683-RodR))))</f>
        <v>1.4310889403658843E-2</v>
      </c>
      <c r="T2683" s="53">
        <f t="shared" si="336"/>
        <v>1.4448199942942386E-2</v>
      </c>
      <c r="U2683" s="49">
        <f t="shared" si="337"/>
        <v>111.70833333333334</v>
      </c>
      <c r="V2683" s="49">
        <f t="shared" si="338"/>
        <v>1.0101994803367265</v>
      </c>
      <c r="W2683" s="49">
        <f t="shared" si="339"/>
        <v>1.0101994803367265</v>
      </c>
    </row>
    <row r="2684" spans="11:23">
      <c r="K2684" s="51">
        <v>268.2</v>
      </c>
      <c r="L2684" s="22">
        <f t="shared" si="333"/>
        <v>1.8480063786382446</v>
      </c>
      <c r="M2684" s="22">
        <f t="shared" si="340"/>
        <v>6.8753535662198217E-3</v>
      </c>
      <c r="Q2684" s="55">
        <f t="shared" si="334"/>
        <v>4.5400348731498064E-2</v>
      </c>
      <c r="R2684" s="49">
        <f t="shared" si="335"/>
        <v>3.1736101022606089</v>
      </c>
      <c r="S2684" s="52">
        <f>IF(K2684=0,C2712,(1/$C$59)*LN(1+$C$59/$C$58/(RodR+ABS(Calculations!K2684-RodR))))</f>
        <v>1.430558489184249E-2</v>
      </c>
      <c r="T2684" s="53">
        <f t="shared" si="336"/>
        <v>1.4442793209287196E-2</v>
      </c>
      <c r="U2684" s="49">
        <f t="shared" si="337"/>
        <v>111.75</v>
      </c>
      <c r="V2684" s="49">
        <f t="shared" si="338"/>
        <v>1.0101994803367265</v>
      </c>
      <c r="W2684" s="49">
        <f t="shared" si="339"/>
        <v>1.0101994803367265</v>
      </c>
    </row>
    <row r="2685" spans="11:23">
      <c r="K2685" s="51">
        <v>268.3</v>
      </c>
      <c r="L2685" s="22">
        <f t="shared" si="333"/>
        <v>1.8473216455558548</v>
      </c>
      <c r="M2685" s="22">
        <f t="shared" si="340"/>
        <v>6.8702499950801244E-3</v>
      </c>
      <c r="Q2685" s="55">
        <f t="shared" si="334"/>
        <v>4.5383526754535303E-2</v>
      </c>
      <c r="R2685" s="49">
        <f t="shared" si="335"/>
        <v>3.1736101022606089</v>
      </c>
      <c r="S2685" s="52">
        <f>IF(K2685=0,C2713,(1/$C$59)*LN(1+$C$59/$C$58/(RodR+ABS(Calculations!K2685-RodR))))</f>
        <v>1.4300284310983241E-2</v>
      </c>
      <c r="T2685" s="53">
        <f t="shared" si="336"/>
        <v>1.4437390520698073E-2</v>
      </c>
      <c r="U2685" s="49">
        <f t="shared" si="337"/>
        <v>111.79166666666667</v>
      </c>
      <c r="V2685" s="49">
        <f t="shared" si="338"/>
        <v>1.0101994803367265</v>
      </c>
      <c r="W2685" s="49">
        <f t="shared" si="339"/>
        <v>1.0101994803367265</v>
      </c>
    </row>
    <row r="2686" spans="11:23">
      <c r="K2686" s="51">
        <v>268.39999999999998</v>
      </c>
      <c r="L2686" s="22">
        <f t="shared" si="333"/>
        <v>1.8466374197132536</v>
      </c>
      <c r="M2686" s="22">
        <f t="shared" si="340"/>
        <v>6.8651521044655883E-3</v>
      </c>
      <c r="Q2686" s="55">
        <f t="shared" si="334"/>
        <v>4.5366717239035639E-2</v>
      </c>
      <c r="R2686" s="49">
        <f t="shared" si="335"/>
        <v>3.1736101022606089</v>
      </c>
      <c r="S2686" s="52">
        <f>IF(K2686=0,C2714,(1/$C$59)*LN(1+$C$59/$C$58/(RodR+ABS(Calculations!K2686-RodR))))</f>
        <v>1.4294987656713174E-2</v>
      </c>
      <c r="T2686" s="53">
        <f t="shared" si="336"/>
        <v>1.4431991872637355E-2</v>
      </c>
      <c r="U2686" s="49">
        <f t="shared" si="337"/>
        <v>111.83333333333333</v>
      </c>
      <c r="V2686" s="49">
        <f t="shared" si="338"/>
        <v>1.0101994803367265</v>
      </c>
      <c r="W2686" s="49">
        <f t="shared" si="339"/>
        <v>1.0101994803367265</v>
      </c>
    </row>
    <row r="2687" spans="11:23">
      <c r="K2687" s="51">
        <v>268.5</v>
      </c>
      <c r="L2687" s="22">
        <f t="shared" si="333"/>
        <v>1.8459537005469995</v>
      </c>
      <c r="M2687" s="22">
        <f t="shared" si="340"/>
        <v>6.8600598859434037E-3</v>
      </c>
      <c r="Q2687" s="55">
        <f t="shared" si="334"/>
        <v>4.5349920171156889E-2</v>
      </c>
      <c r="R2687" s="49">
        <f t="shared" si="335"/>
        <v>3.1736101022606089</v>
      </c>
      <c r="S2687" s="52">
        <f>IF(K2687=0,C2715,(1/$C$59)*LN(1+$C$59/$C$58/(RodR+ABS(Calculations!K2687-RodR))))</f>
        <v>1.4289694924670639E-2</v>
      </c>
      <c r="T2687" s="53">
        <f t="shared" si="336"/>
        <v>1.4426597260573892E-2</v>
      </c>
      <c r="U2687" s="49">
        <f t="shared" si="337"/>
        <v>111.875</v>
      </c>
      <c r="V2687" s="49">
        <f t="shared" si="338"/>
        <v>1.0101994803367265</v>
      </c>
      <c r="W2687" s="49">
        <f t="shared" si="339"/>
        <v>1.0101994803367265</v>
      </c>
    </row>
    <row r="2688" spans="11:23">
      <c r="K2688" s="51">
        <v>268.60000000000002</v>
      </c>
      <c r="L2688" s="22">
        <f t="shared" si="333"/>
        <v>1.8452704874944941</v>
      </c>
      <c r="M2688" s="22">
        <f t="shared" si="340"/>
        <v>6.8549733311149552E-3</v>
      </c>
      <c r="Q2688" s="55">
        <f t="shared" si="334"/>
        <v>4.5333135537077587E-2</v>
      </c>
      <c r="R2688" s="49">
        <f t="shared" si="335"/>
        <v>3.1736101022606089</v>
      </c>
      <c r="S2688" s="52">
        <f>IF(K2688=0,C2716,(1/$C$59)*LN(1+$C$59/$C$58/(RodR+ABS(Calculations!K2688-RodR))))</f>
        <v>1.4284406110500509E-2</v>
      </c>
      <c r="T2688" s="53">
        <f t="shared" si="336"/>
        <v>1.4421206679983496E-2</v>
      </c>
      <c r="U2688" s="49">
        <f t="shared" si="337"/>
        <v>111.91666666666669</v>
      </c>
      <c r="V2688" s="49">
        <f t="shared" si="338"/>
        <v>1.0101994803367265</v>
      </c>
      <c r="W2688" s="49">
        <f t="shared" si="339"/>
        <v>1.0101994803367265</v>
      </c>
    </row>
    <row r="2689" spans="11:23">
      <c r="K2689" s="51">
        <v>268.7</v>
      </c>
      <c r="L2689" s="22">
        <f t="shared" si="333"/>
        <v>1.8445877799939483</v>
      </c>
      <c r="M2689" s="22">
        <f t="shared" si="340"/>
        <v>6.8498924316158227E-3</v>
      </c>
      <c r="Q2689" s="55">
        <f t="shared" si="334"/>
        <v>4.5316363322996149E-2</v>
      </c>
      <c r="R2689" s="49">
        <f t="shared" si="335"/>
        <v>3.1736101022606089</v>
      </c>
      <c r="S2689" s="52">
        <f>IF(K2689=0,C2717,(1/$C$59)*LN(1+$C$59/$C$58/(RodR+ABS(Calculations!K2689-RodR))))</f>
        <v>1.4279121209853926E-2</v>
      </c>
      <c r="T2689" s="53">
        <f t="shared" si="336"/>
        <v>1.4415820126348268E-2</v>
      </c>
      <c r="U2689" s="49">
        <f t="shared" si="337"/>
        <v>111.95833333333333</v>
      </c>
      <c r="V2689" s="49">
        <f t="shared" si="338"/>
        <v>1.0101994803367265</v>
      </c>
      <c r="W2689" s="49">
        <f t="shared" si="339"/>
        <v>1.0101994803367265</v>
      </c>
    </row>
    <row r="2690" spans="11:23">
      <c r="K2690" s="51">
        <v>268.8</v>
      </c>
      <c r="L2690" s="22">
        <f t="shared" ref="L2690:L2753" si="341">IF(K2690&lt;RodR,EPRValue,Q2690*$C$43)</f>
        <v>1.8439055774845194</v>
      </c>
      <c r="M2690" s="22">
        <f t="shared" si="340"/>
        <v>6.8448171789781131E-3</v>
      </c>
      <c r="Q2690" s="55">
        <f t="shared" si="334"/>
        <v>4.5299603515134235E-2</v>
      </c>
      <c r="R2690" s="49">
        <f t="shared" si="335"/>
        <v>3.1736101022606089</v>
      </c>
      <c r="S2690" s="52">
        <f>IF(K2690=0,C2718,(1/$C$59)*LN(1+$C$59/$C$58/(RodR+ABS(Calculations!K2690-RodR))))</f>
        <v>1.4273840218389355E-2</v>
      </c>
      <c r="T2690" s="53">
        <f t="shared" si="336"/>
        <v>1.4410437595158383E-2</v>
      </c>
      <c r="U2690" s="49">
        <f t="shared" si="337"/>
        <v>112.00000000000001</v>
      </c>
      <c r="V2690" s="49">
        <f t="shared" si="338"/>
        <v>1.0101994803367265</v>
      </c>
      <c r="W2690" s="49">
        <f t="shared" si="339"/>
        <v>1.0101994803367265</v>
      </c>
    </row>
    <row r="2691" spans="11:23">
      <c r="K2691" s="51">
        <v>268.89999999999998</v>
      </c>
      <c r="L2691" s="22">
        <f t="shared" si="341"/>
        <v>1.8432238794060023</v>
      </c>
      <c r="M2691" s="22">
        <f t="shared" si="340"/>
        <v>6.8397475649393247E-3</v>
      </c>
      <c r="Q2691" s="55">
        <f t="shared" si="334"/>
        <v>4.5282856099729166E-2</v>
      </c>
      <c r="R2691" s="49">
        <f t="shared" si="335"/>
        <v>3.1736101022606089</v>
      </c>
      <c r="S2691" s="52">
        <f>IF(K2691=0,C2719,(1/$C$59)*LN(1+$C$59/$C$58/(RodR+ABS(Calculations!K2691-RodR))))</f>
        <v>1.4268563131770197E-2</v>
      </c>
      <c r="T2691" s="53">
        <f t="shared" si="336"/>
        <v>1.440505908190875E-2</v>
      </c>
      <c r="U2691" s="49">
        <f t="shared" si="337"/>
        <v>112.04166666666666</v>
      </c>
      <c r="V2691" s="49">
        <f t="shared" si="338"/>
        <v>1.0101994803367265</v>
      </c>
      <c r="W2691" s="49">
        <f t="shared" si="339"/>
        <v>1.0101994803367265</v>
      </c>
    </row>
    <row r="2692" spans="11:23">
      <c r="K2692" s="51">
        <v>269</v>
      </c>
      <c r="L2692" s="22">
        <f t="shared" si="341"/>
        <v>1.8425426851991735</v>
      </c>
      <c r="M2692" s="22">
        <f t="shared" si="340"/>
        <v>6.8346835810986217E-3</v>
      </c>
      <c r="Q2692" s="55">
        <f t="shared" ref="Q2692:Q2755" si="342">R2692*IF($C$56&lt;$C$55,S2692,T2692)</f>
        <v>4.526612106304239E-2</v>
      </c>
      <c r="R2692" s="49">
        <f t="shared" ref="R2692:R2755" si="343">$C$70/$C$61*W2692</f>
        <v>3.1736101022606089</v>
      </c>
      <c r="S2692" s="52">
        <f>IF(K2692=0,C2720,(1/$C$59)*LN(1+$C$59/$C$58/(RodR+ABS(Calculations!K2692-RodR))))</f>
        <v>1.4263289945667451E-2</v>
      </c>
      <c r="T2692" s="53">
        <f t="shared" ref="T2692:T2755" si="344">IF((ABS(K2692))&lt;$C$55-$C$56,($C$53/2/PI()/$C$56*LN(($C$55-$C$56)*(ABS(K2692)+$C$56)/(ABS(K2692))/$C$55)+$C$60*LN($C$55*$C$54/($C$55-$C$56)/$C$53)),$C$60*LN((((ABS(K2692))+$C$56-$C$55)*$C$53+$C$55*$C$54)/($C$53*(ABS(K2692)))))</f>
        <v>1.4399684582103014E-2</v>
      </c>
      <c r="U2692" s="49">
        <f t="shared" ref="U2692:U2755" si="345">K2692/$C$56</f>
        <v>112.08333333333334</v>
      </c>
      <c r="V2692" s="49">
        <f t="shared" ref="V2692:V2755" si="346">IF(K2692="","",1/(1.0212-0.0178*LOG10($C$53+0.01)))</f>
        <v>1.0101994803367265</v>
      </c>
      <c r="W2692" s="49">
        <f t="shared" ref="W2692:W2755" si="347">MAX(1/(-(0.21682*LOG10(3.7*U2692)-0.293)*(EXP(-3.7*U2692)-1)+1),1)*MAX(1/(-(0.1921*LOG10(U2692+0.2)+0.072)*(EXP(-150*U2692)-1)+1),1)*V2692</f>
        <v>1.0101994803367265</v>
      </c>
    </row>
    <row r="2693" spans="11:23">
      <c r="K2693" s="51">
        <v>269.10000000000002</v>
      </c>
      <c r="L2693" s="22">
        <f t="shared" si="341"/>
        <v>1.8418619943055492</v>
      </c>
      <c r="M2693" s="22">
        <f t="shared" si="340"/>
        <v>6.8296252191253348E-3</v>
      </c>
      <c r="Q2693" s="55">
        <f t="shared" si="342"/>
        <v>4.5249398391353522E-2</v>
      </c>
      <c r="R2693" s="49">
        <f t="shared" si="343"/>
        <v>3.1736101022606089</v>
      </c>
      <c r="S2693" s="52">
        <f>IF(K2693=0,C2721,(1/$C$59)*LN(1+$C$59/$C$58/(RodR+ABS(Calculations!K2693-RodR))))</f>
        <v>1.4258020655757844E-2</v>
      </c>
      <c r="T2693" s="53">
        <f t="shared" si="344"/>
        <v>1.4394314091250006E-2</v>
      </c>
      <c r="U2693" s="49">
        <f t="shared" si="345"/>
        <v>112.12500000000001</v>
      </c>
      <c r="V2693" s="49">
        <f t="shared" si="346"/>
        <v>1.0101994803367265</v>
      </c>
      <c r="W2693" s="49">
        <f t="shared" si="347"/>
        <v>1.0101994803367265</v>
      </c>
    </row>
    <row r="2694" spans="11:23">
      <c r="K2694" s="51">
        <v>269.2</v>
      </c>
      <c r="L2694" s="22">
        <f t="shared" si="341"/>
        <v>1.841181806167558</v>
      </c>
      <c r="M2694" s="22">
        <f t="shared" si="340"/>
        <v>6.824572470686574E-3</v>
      </c>
      <c r="Q2694" s="55">
        <f t="shared" si="342"/>
        <v>4.5232688070964595E-2</v>
      </c>
      <c r="R2694" s="49">
        <f t="shared" si="343"/>
        <v>3.1736101022606089</v>
      </c>
      <c r="S2694" s="52">
        <f>IF(K2694=0,C2722,(1/$C$59)*LN(1+$C$59/$C$58/(RodR+ABS(Calculations!K2694-RodR))))</f>
        <v>1.4252755257725166E-2</v>
      </c>
      <c r="T2694" s="53">
        <f t="shared" si="344"/>
        <v>1.4388947604865948E-2</v>
      </c>
      <c r="U2694" s="49">
        <f t="shared" si="345"/>
        <v>112.16666666666667</v>
      </c>
      <c r="V2694" s="49">
        <f t="shared" si="346"/>
        <v>1.0101994803367265</v>
      </c>
      <c r="W2694" s="49">
        <f t="shared" si="347"/>
        <v>1.0101994803367265</v>
      </c>
    </row>
    <row r="2695" spans="11:23">
      <c r="K2695" s="51">
        <v>269.3</v>
      </c>
      <c r="L2695" s="22">
        <f t="shared" si="341"/>
        <v>1.84050212022837</v>
      </c>
      <c r="M2695" s="22">
        <f t="shared" si="340"/>
        <v>6.8195253274847545E-3</v>
      </c>
      <c r="Q2695" s="55">
        <f t="shared" si="342"/>
        <v>4.5215990088195851E-2</v>
      </c>
      <c r="R2695" s="49">
        <f t="shared" si="343"/>
        <v>3.1736101022606089</v>
      </c>
      <c r="S2695" s="52">
        <f>IF(K2695=0,C2723,(1/$C$59)*LN(1+$C$59/$C$58/(RodR+ABS(Calculations!K2695-RodR))))</f>
        <v>1.4247493747258946E-2</v>
      </c>
      <c r="T2695" s="53">
        <f t="shared" si="344"/>
        <v>1.4383585118473811E-2</v>
      </c>
      <c r="U2695" s="49">
        <f t="shared" si="345"/>
        <v>112.20833333333334</v>
      </c>
      <c r="V2695" s="49">
        <f t="shared" si="346"/>
        <v>1.0101994803367265</v>
      </c>
      <c r="W2695" s="49">
        <f t="shared" si="347"/>
        <v>1.0101994803367265</v>
      </c>
    </row>
    <row r="2696" spans="11:23">
      <c r="K2696" s="51">
        <v>269.39999999999998</v>
      </c>
      <c r="L2696" s="22">
        <f t="shared" si="341"/>
        <v>1.8398229359319977</v>
      </c>
      <c r="M2696" s="22">
        <f t="shared" si="340"/>
        <v>6.8144837812558201E-3</v>
      </c>
      <c r="Q2696" s="55">
        <f t="shared" si="342"/>
        <v>4.5199304429388236E-2</v>
      </c>
      <c r="R2696" s="49">
        <f t="shared" si="343"/>
        <v>3.1736101022606089</v>
      </c>
      <c r="S2696" s="52">
        <f>IF(K2696=0,C2724,(1/$C$59)*LN(1+$C$59/$C$58/(RodR+ABS(Calculations!K2696-RodR))))</f>
        <v>1.4242236120055237E-2</v>
      </c>
      <c r="T2696" s="53">
        <f t="shared" si="344"/>
        <v>1.4378226627602849E-2</v>
      </c>
      <c r="U2696" s="49">
        <f t="shared" si="345"/>
        <v>112.25</v>
      </c>
      <c r="V2696" s="49">
        <f t="shared" si="346"/>
        <v>1.0101994803367265</v>
      </c>
      <c r="W2696" s="49">
        <f t="shared" si="347"/>
        <v>1.0101994803367265</v>
      </c>
    </row>
    <row r="2697" spans="11:23">
      <c r="K2697" s="51">
        <v>269.5</v>
      </c>
      <c r="L2697" s="22">
        <f t="shared" si="341"/>
        <v>1.8391442527232653</v>
      </c>
      <c r="M2697" s="22">
        <f t="shared" si="340"/>
        <v>6.8094478237341605E-3</v>
      </c>
      <c r="Q2697" s="55">
        <f t="shared" si="342"/>
        <v>4.5182631080902626E-2</v>
      </c>
      <c r="R2697" s="49">
        <f t="shared" si="343"/>
        <v>3.1736101022606089</v>
      </c>
      <c r="S2697" s="52">
        <f>IF(K2697=0,C2725,(1/$C$59)*LN(1+$C$59/$C$58/(RodR+ABS(Calculations!K2697-RodR))))</f>
        <v>1.4236982371816366E-2</v>
      </c>
      <c r="T2697" s="53">
        <f t="shared" si="344"/>
        <v>1.4372872127789055E-2</v>
      </c>
      <c r="U2697" s="49">
        <f t="shared" si="345"/>
        <v>112.29166666666667</v>
      </c>
      <c r="V2697" s="49">
        <f t="shared" si="346"/>
        <v>1.0101994803367265</v>
      </c>
      <c r="W2697" s="49">
        <f t="shared" si="347"/>
        <v>1.0101994803367265</v>
      </c>
    </row>
    <row r="2698" spans="11:23">
      <c r="K2698" s="51">
        <v>269.60000000000002</v>
      </c>
      <c r="L2698" s="22">
        <f t="shared" si="341"/>
        <v>1.8384660700479074</v>
      </c>
      <c r="M2698" s="22">
        <f t="shared" si="340"/>
        <v>6.8044174465866636E-3</v>
      </c>
      <c r="Q2698" s="55">
        <f t="shared" si="342"/>
        <v>4.5165970029122274E-2</v>
      </c>
      <c r="R2698" s="49">
        <f t="shared" si="343"/>
        <v>3.1736101022606089</v>
      </c>
      <c r="S2698" s="52">
        <f>IF(K2698=0,C2726,(1/$C$59)*LN(1+$C$59/$C$58/(RodR+ABS(Calculations!K2698-RodR))))</f>
        <v>1.423173249825172E-2</v>
      </c>
      <c r="T2698" s="53">
        <f t="shared" si="344"/>
        <v>1.4367521614575598E-2</v>
      </c>
      <c r="U2698" s="49">
        <f t="shared" si="345"/>
        <v>112.33333333333334</v>
      </c>
      <c r="V2698" s="49">
        <f t="shared" si="346"/>
        <v>1.0101994803367265</v>
      </c>
      <c r="W2698" s="49">
        <f t="shared" si="347"/>
        <v>1.0101994803367265</v>
      </c>
    </row>
    <row r="2699" spans="11:23">
      <c r="K2699" s="51">
        <v>269.7</v>
      </c>
      <c r="L2699" s="22">
        <f t="shared" si="341"/>
        <v>1.8377883873523309</v>
      </c>
      <c r="M2699" s="22">
        <f t="shared" si="340"/>
        <v>6.7993926416174411E-3</v>
      </c>
      <c r="Q2699" s="55">
        <f t="shared" si="342"/>
        <v>4.5149321260446948E-2</v>
      </c>
      <c r="R2699" s="49">
        <f t="shared" si="343"/>
        <v>3.1736101022606089</v>
      </c>
      <c r="S2699" s="52">
        <f>IF(K2699=0,C2727,(1/$C$59)*LN(1+$C$59/$C$58/(RodR+ABS(Calculations!K2699-RodR))))</f>
        <v>1.4226486495075885E-2</v>
      </c>
      <c r="T2699" s="53">
        <f t="shared" si="344"/>
        <v>1.4362175083511943E-2</v>
      </c>
      <c r="U2699" s="49">
        <f t="shared" si="345"/>
        <v>112.375</v>
      </c>
      <c r="V2699" s="49">
        <f t="shared" si="346"/>
        <v>1.0101994803367265</v>
      </c>
      <c r="W2699" s="49">
        <f t="shared" si="347"/>
        <v>1.0101994803367265</v>
      </c>
    </row>
    <row r="2700" spans="11:23">
      <c r="K2700" s="51">
        <v>269.8</v>
      </c>
      <c r="L2700" s="22">
        <f t="shared" si="341"/>
        <v>1.8371112040838222</v>
      </c>
      <c r="M2700" s="22">
        <f t="shared" si="340"/>
        <v>6.7943734006972178E-3</v>
      </c>
      <c r="Q2700" s="55">
        <f t="shared" si="342"/>
        <v>4.5132684761298017E-2</v>
      </c>
      <c r="R2700" s="49">
        <f t="shared" si="343"/>
        <v>3.1736101022606089</v>
      </c>
      <c r="S2700" s="52">
        <f>IF(K2700=0,C2728,(1/$C$59)*LN(1+$C$59/$C$58/(RodR+ABS(Calculations!K2700-RodR))))</f>
        <v>1.4221244358010251E-2</v>
      </c>
      <c r="T2700" s="53">
        <f t="shared" si="344"/>
        <v>1.4356832530153395E-2</v>
      </c>
      <c r="U2700" s="49">
        <f t="shared" si="345"/>
        <v>112.41666666666667</v>
      </c>
      <c r="V2700" s="49">
        <f t="shared" si="346"/>
        <v>1.0101994803367265</v>
      </c>
      <c r="W2700" s="49">
        <f t="shared" si="347"/>
        <v>1.0101994803367265</v>
      </c>
    </row>
    <row r="2701" spans="11:23">
      <c r="K2701" s="51">
        <v>269.89999999999998</v>
      </c>
      <c r="L2701" s="22">
        <f t="shared" si="341"/>
        <v>1.8364345196905452</v>
      </c>
      <c r="M2701" s="22">
        <f t="shared" ref="M2701:M2764" si="348">L2691-L2701</f>
        <v>6.7893597154571328E-3</v>
      </c>
      <c r="Q2701" s="55">
        <f t="shared" si="342"/>
        <v>4.5116060518118416E-2</v>
      </c>
      <c r="R2701" s="49">
        <f t="shared" si="343"/>
        <v>3.1736101022606089</v>
      </c>
      <c r="S2701" s="52">
        <f>IF(K2701=0,C2729,(1/$C$59)*LN(1+$C$59/$C$58/(RodR+ABS(Calculations!K2701-RodR))))</f>
        <v>1.4216006082783006E-2</v>
      </c>
      <c r="T2701" s="53">
        <f t="shared" si="344"/>
        <v>1.4351493950063555E-2</v>
      </c>
      <c r="U2701" s="49">
        <f t="shared" si="345"/>
        <v>112.45833333333333</v>
      </c>
      <c r="V2701" s="49">
        <f t="shared" si="346"/>
        <v>1.0101994803367265</v>
      </c>
      <c r="W2701" s="49">
        <f t="shared" si="347"/>
        <v>1.0101994803367265</v>
      </c>
    </row>
    <row r="2702" spans="11:23">
      <c r="K2702" s="51">
        <v>270</v>
      </c>
      <c r="L2702" s="22">
        <f t="shared" si="341"/>
        <v>1.8357583336214049</v>
      </c>
      <c r="M2702" s="22">
        <f t="shared" si="348"/>
        <v>6.784351577768577E-3</v>
      </c>
      <c r="Q2702" s="55">
        <f t="shared" si="342"/>
        <v>4.509944851736928E-2</v>
      </c>
      <c r="R2702" s="49">
        <f t="shared" si="343"/>
        <v>3.1736101022606089</v>
      </c>
      <c r="S2702" s="52">
        <f>IF(K2702=0,C2730,(1/$C$59)*LN(1+$C$59/$C$58/(RodR+ABS(Calculations!K2702-RodR))))</f>
        <v>1.4210771665128076E-2</v>
      </c>
      <c r="T2702" s="53">
        <f t="shared" si="344"/>
        <v>1.4346159338810756E-2</v>
      </c>
      <c r="U2702" s="49">
        <f t="shared" si="345"/>
        <v>112.5</v>
      </c>
      <c r="V2702" s="49">
        <f t="shared" si="346"/>
        <v>1.0101994803367265</v>
      </c>
      <c r="W2702" s="49">
        <f t="shared" si="347"/>
        <v>1.0101994803367265</v>
      </c>
    </row>
    <row r="2703" spans="11:23">
      <c r="K2703" s="51">
        <v>270.10000000000002</v>
      </c>
      <c r="L2703" s="22">
        <f t="shared" si="341"/>
        <v>1.835082645326116</v>
      </c>
      <c r="M2703" s="22">
        <f t="shared" si="348"/>
        <v>6.7793489794332196E-3</v>
      </c>
      <c r="Q2703" s="55">
        <f t="shared" si="342"/>
        <v>4.5082848745531631E-2</v>
      </c>
      <c r="R2703" s="49">
        <f t="shared" si="343"/>
        <v>3.1736101022606089</v>
      </c>
      <c r="S2703" s="52">
        <f>IF(K2703=0,C2731,(1/$C$59)*LN(1+$C$59/$C$58/(RodR+ABS(Calculations!K2703-RodR))))</f>
        <v>1.4205541100785651E-2</v>
      </c>
      <c r="T2703" s="53">
        <f t="shared" si="344"/>
        <v>1.4340828691971397E-2</v>
      </c>
      <c r="U2703" s="49">
        <f t="shared" si="345"/>
        <v>112.54166666666669</v>
      </c>
      <c r="V2703" s="49">
        <f t="shared" si="346"/>
        <v>1.0101994803367265</v>
      </c>
      <c r="W2703" s="49">
        <f t="shared" si="347"/>
        <v>1.0101994803367265</v>
      </c>
    </row>
    <row r="2704" spans="11:23">
      <c r="K2704" s="51">
        <v>270.2</v>
      </c>
      <c r="L2704" s="22">
        <f t="shared" si="341"/>
        <v>1.8344074542552364</v>
      </c>
      <c r="M2704" s="22">
        <f t="shared" si="348"/>
        <v>6.7743519123215634E-3</v>
      </c>
      <c r="Q2704" s="55">
        <f t="shared" si="342"/>
        <v>4.5066261189107226E-2</v>
      </c>
      <c r="R2704" s="49">
        <f t="shared" si="343"/>
        <v>3.1736101022606089</v>
      </c>
      <c r="S2704" s="52">
        <f>IF(K2704=0,C2732,(1/$C$59)*LN(1+$C$59/$C$58/(RodR+ABS(Calculations!K2704-RodR))))</f>
        <v>1.420031438550245E-2</v>
      </c>
      <c r="T2704" s="53">
        <f t="shared" si="344"/>
        <v>1.4335502005127726E-2</v>
      </c>
      <c r="U2704" s="49">
        <f t="shared" si="345"/>
        <v>112.58333333333333</v>
      </c>
      <c r="V2704" s="49">
        <f t="shared" si="346"/>
        <v>1.0101994803367265</v>
      </c>
      <c r="W2704" s="49">
        <f t="shared" si="347"/>
        <v>1.0101994803367265</v>
      </c>
    </row>
    <row r="2705" spans="11:23">
      <c r="K2705" s="51">
        <v>270.3</v>
      </c>
      <c r="L2705" s="22">
        <f t="shared" si="341"/>
        <v>1.8337327598600668</v>
      </c>
      <c r="M2705" s="22">
        <f t="shared" si="348"/>
        <v>6.7693603683032233E-3</v>
      </c>
      <c r="Q2705" s="55">
        <f t="shared" si="342"/>
        <v>4.5049685834616049E-2</v>
      </c>
      <c r="R2705" s="49">
        <f t="shared" si="343"/>
        <v>3.1736101022606089</v>
      </c>
      <c r="S2705" s="52">
        <f>IF(K2705=0,C2733,(1/$C$59)*LN(1+$C$59/$C$58/(RodR+ABS(Calculations!K2705-RodR))))</f>
        <v>1.4195091515030941E-2</v>
      </c>
      <c r="T2705" s="53">
        <f t="shared" si="344"/>
        <v>1.4330179273868725E-2</v>
      </c>
      <c r="U2705" s="49">
        <f t="shared" si="345"/>
        <v>112.62500000000001</v>
      </c>
      <c r="V2705" s="49">
        <f t="shared" si="346"/>
        <v>1.0101994803367265</v>
      </c>
      <c r="W2705" s="49">
        <f t="shared" si="347"/>
        <v>1.0101994803367265</v>
      </c>
    </row>
    <row r="2706" spans="11:23">
      <c r="K2706" s="51">
        <v>270.39999999999998</v>
      </c>
      <c r="L2706" s="22">
        <f t="shared" si="341"/>
        <v>1.8330585615928536</v>
      </c>
      <c r="M2706" s="22">
        <f t="shared" si="348"/>
        <v>6.7643743391441191E-3</v>
      </c>
      <c r="Q2706" s="55">
        <f t="shared" si="342"/>
        <v>4.5033122668601329E-2</v>
      </c>
      <c r="R2706" s="49">
        <f t="shared" si="343"/>
        <v>3.1736101022606089</v>
      </c>
      <c r="S2706" s="52">
        <f>IF(K2706=0,C2734,(1/$C$59)*LN(1+$C$59/$C$58/(RodR+ABS(Calculations!K2706-RodR))))</f>
        <v>1.4189872485130916E-2</v>
      </c>
      <c r="T2706" s="53">
        <f t="shared" si="344"/>
        <v>1.4324860493789658E-2</v>
      </c>
      <c r="U2706" s="49">
        <f t="shared" si="345"/>
        <v>112.66666666666666</v>
      </c>
      <c r="V2706" s="49">
        <f t="shared" si="346"/>
        <v>1.0101994803367265</v>
      </c>
      <c r="W2706" s="49">
        <f t="shared" si="347"/>
        <v>1.0101994803367265</v>
      </c>
    </row>
    <row r="2707" spans="11:23">
      <c r="K2707" s="51">
        <v>270.5</v>
      </c>
      <c r="L2707" s="22">
        <f t="shared" si="341"/>
        <v>1.8323848589064817</v>
      </c>
      <c r="M2707" s="22">
        <f t="shared" si="348"/>
        <v>6.7593938167835876E-3</v>
      </c>
      <c r="Q2707" s="55">
        <f t="shared" si="342"/>
        <v>4.5016571677621971E-2</v>
      </c>
      <c r="R2707" s="49">
        <f t="shared" si="343"/>
        <v>3.1736101022606089</v>
      </c>
      <c r="S2707" s="52">
        <f>IF(K2707=0,C2735,(1/$C$59)*LN(1+$C$59/$C$58/(RodR+ABS(Calculations!K2707-RodR))))</f>
        <v>1.4184657291567104E-2</v>
      </c>
      <c r="T2707" s="53">
        <f t="shared" si="344"/>
        <v>1.4319545660492755E-2</v>
      </c>
      <c r="U2707" s="49">
        <f t="shared" si="345"/>
        <v>112.70833333333334</v>
      </c>
      <c r="V2707" s="49">
        <f t="shared" si="346"/>
        <v>1.0101994803367265</v>
      </c>
      <c r="W2707" s="49">
        <f t="shared" si="347"/>
        <v>1.0101994803367265</v>
      </c>
    </row>
    <row r="2708" spans="11:23">
      <c r="K2708" s="51">
        <v>270.60000000000002</v>
      </c>
      <c r="L2708" s="22">
        <f t="shared" si="341"/>
        <v>1.8317116512547835</v>
      </c>
      <c r="M2708" s="22">
        <f t="shared" si="348"/>
        <v>6.7544187931238842E-3</v>
      </c>
      <c r="Q2708" s="55">
        <f t="shared" si="342"/>
        <v>4.5000032848260173E-2</v>
      </c>
      <c r="R2708" s="49">
        <f t="shared" si="343"/>
        <v>3.1736101022606089</v>
      </c>
      <c r="S2708" s="52">
        <f>IF(K2708=0,C2736,(1/$C$59)*LN(1+$C$59/$C$58/(RodR+ABS(Calculations!K2708-RodR))))</f>
        <v>1.4179445930111575E-2</v>
      </c>
      <c r="T2708" s="53">
        <f t="shared" si="344"/>
        <v>1.4314234769586756E-2</v>
      </c>
      <c r="U2708" s="49">
        <f t="shared" si="345"/>
        <v>112.75000000000001</v>
      </c>
      <c r="V2708" s="49">
        <f t="shared" si="346"/>
        <v>1.0101994803367265</v>
      </c>
      <c r="W2708" s="49">
        <f t="shared" si="347"/>
        <v>1.0101994803367265</v>
      </c>
    </row>
    <row r="2709" spans="11:23">
      <c r="K2709" s="51">
        <v>270.7</v>
      </c>
      <c r="L2709" s="22">
        <f t="shared" si="341"/>
        <v>1.8310389380922631</v>
      </c>
      <c r="M2709" s="22">
        <f t="shared" si="348"/>
        <v>6.7494492600677081E-3</v>
      </c>
      <c r="Q2709" s="55">
        <f t="shared" si="342"/>
        <v>4.4983506167114627E-2</v>
      </c>
      <c r="R2709" s="49">
        <f t="shared" si="343"/>
        <v>3.1736101022606089</v>
      </c>
      <c r="S2709" s="52">
        <f>IF(K2709=0,C2737,(1/$C$59)*LN(1+$C$59/$C$58/(RodR+ABS(Calculations!K2709-RodR))))</f>
        <v>1.4174238396541597E-2</v>
      </c>
      <c r="T2709" s="53">
        <f t="shared" si="344"/>
        <v>1.4308927816686457E-2</v>
      </c>
      <c r="U2709" s="49">
        <f t="shared" si="345"/>
        <v>112.79166666666667</v>
      </c>
      <c r="V2709" s="49">
        <f t="shared" si="346"/>
        <v>1.0101994803367265</v>
      </c>
      <c r="W2709" s="49">
        <f t="shared" si="347"/>
        <v>1.0101994803367265</v>
      </c>
    </row>
    <row r="2710" spans="11:23">
      <c r="K2710" s="51">
        <v>270.8</v>
      </c>
      <c r="L2710" s="22">
        <f t="shared" si="341"/>
        <v>1.8303667188743047</v>
      </c>
      <c r="M2710" s="22">
        <f t="shared" si="348"/>
        <v>6.7444852095175367E-3</v>
      </c>
      <c r="Q2710" s="55">
        <f t="shared" si="342"/>
        <v>4.4966991620805634E-2</v>
      </c>
      <c r="R2710" s="49">
        <f t="shared" si="343"/>
        <v>3.1736101022606089</v>
      </c>
      <c r="S2710" s="52">
        <f>IF(K2710=0,C2738,(1/$C$59)*LN(1+$C$59/$C$58/(RodR+ABS(Calculations!K2710-RodR))))</f>
        <v>1.4169034686641244E-2</v>
      </c>
      <c r="T2710" s="53">
        <f t="shared" si="344"/>
        <v>1.4303624797413626E-2</v>
      </c>
      <c r="U2710" s="49">
        <f t="shared" si="345"/>
        <v>112.83333333333334</v>
      </c>
      <c r="V2710" s="49">
        <f t="shared" si="346"/>
        <v>1.0101994803367265</v>
      </c>
      <c r="W2710" s="49">
        <f t="shared" si="347"/>
        <v>1.0101994803367265</v>
      </c>
    </row>
    <row r="2711" spans="11:23">
      <c r="K2711" s="51">
        <v>270.89999999999998</v>
      </c>
      <c r="L2711" s="22">
        <f t="shared" si="341"/>
        <v>1.8296949930571347</v>
      </c>
      <c r="M2711" s="22">
        <f t="shared" si="348"/>
        <v>6.7395266334104864E-3</v>
      </c>
      <c r="Q2711" s="55">
        <f t="shared" si="342"/>
        <v>4.4950489195974212E-2</v>
      </c>
      <c r="R2711" s="49">
        <f t="shared" si="343"/>
        <v>3.1736101022606089</v>
      </c>
      <c r="S2711" s="52">
        <f>IF(K2711=0,C2739,(1/$C$59)*LN(1+$C$59/$C$58/(RodR+ABS(Calculations!K2711-RodR))))</f>
        <v>1.4163834796201123E-2</v>
      </c>
      <c r="T2711" s="53">
        <f t="shared" si="344"/>
        <v>1.4298325707396304E-2</v>
      </c>
      <c r="U2711" s="49">
        <f t="shared" si="345"/>
        <v>112.875</v>
      </c>
      <c r="V2711" s="49">
        <f t="shared" si="346"/>
        <v>1.0101994803367265</v>
      </c>
      <c r="W2711" s="49">
        <f t="shared" si="347"/>
        <v>1.0101994803367265</v>
      </c>
    </row>
    <row r="2712" spans="11:23">
      <c r="K2712" s="51">
        <v>271</v>
      </c>
      <c r="L2712" s="22">
        <f t="shared" si="341"/>
        <v>1.8290237600976544</v>
      </c>
      <c r="M2712" s="22">
        <f t="shared" si="348"/>
        <v>6.7345735237505089E-3</v>
      </c>
      <c r="Q2712" s="55">
        <f t="shared" si="342"/>
        <v>4.4933998879277938E-2</v>
      </c>
      <c r="R2712" s="49">
        <f t="shared" si="343"/>
        <v>3.1736101022606089</v>
      </c>
      <c r="S2712" s="52">
        <f>IF(K2712=0,C2740,(1/$C$59)*LN(1+$C$59/$C$58/(RodR+ABS(Calculations!K2712-RodR))))</f>
        <v>1.4158638721017049E-2</v>
      </c>
      <c r="T2712" s="53">
        <f t="shared" si="344"/>
        <v>1.4293030542268831E-2</v>
      </c>
      <c r="U2712" s="49">
        <f t="shared" si="345"/>
        <v>112.91666666666667</v>
      </c>
      <c r="V2712" s="49">
        <f t="shared" si="346"/>
        <v>1.0101994803367265</v>
      </c>
      <c r="W2712" s="49">
        <f t="shared" si="347"/>
        <v>1.0101994803367265</v>
      </c>
    </row>
    <row r="2713" spans="11:23">
      <c r="K2713" s="51">
        <v>271.10000000000002</v>
      </c>
      <c r="L2713" s="22">
        <f t="shared" si="341"/>
        <v>1.8283530194536761</v>
      </c>
      <c r="M2713" s="22">
        <f t="shared" si="348"/>
        <v>6.7296258724398594E-3</v>
      </c>
      <c r="Q2713" s="55">
        <f t="shared" si="342"/>
        <v>4.4917520657396778E-2</v>
      </c>
      <c r="R2713" s="49">
        <f t="shared" si="343"/>
        <v>3.1736101022606089</v>
      </c>
      <c r="S2713" s="52">
        <f>IF(K2713=0,C2741,(1/$C$59)*LN(1+$C$59/$C$58/(RodR+ABS(Calculations!K2713-RodR))))</f>
        <v>1.4153446456891908E-2</v>
      </c>
      <c r="T2713" s="53">
        <f t="shared" si="344"/>
        <v>1.4287739297672498E-2</v>
      </c>
      <c r="U2713" s="49">
        <f t="shared" si="345"/>
        <v>112.95833333333334</v>
      </c>
      <c r="V2713" s="49">
        <f t="shared" si="346"/>
        <v>1.0101994803367265</v>
      </c>
      <c r="W2713" s="49">
        <f t="shared" si="347"/>
        <v>1.0101994803367265</v>
      </c>
    </row>
    <row r="2714" spans="11:23">
      <c r="K2714" s="51">
        <v>271.2</v>
      </c>
      <c r="L2714" s="22">
        <f t="shared" si="341"/>
        <v>1.8276827705837209</v>
      </c>
      <c r="M2714" s="22">
        <f t="shared" si="348"/>
        <v>6.7246836715155744E-3</v>
      </c>
      <c r="Q2714" s="55">
        <f t="shared" si="342"/>
        <v>4.4901054517028104E-2</v>
      </c>
      <c r="R2714" s="49">
        <f t="shared" si="343"/>
        <v>3.1736101022606089</v>
      </c>
      <c r="S2714" s="52">
        <f>IF(K2714=0,C2742,(1/$C$59)*LN(1+$C$59/$C$58/(RodR+ABS(Calculations!K2714-RodR))))</f>
        <v>1.4148257999634054E-2</v>
      </c>
      <c r="T2714" s="53">
        <f t="shared" si="344"/>
        <v>1.4282451969254442E-2</v>
      </c>
      <c r="U2714" s="49">
        <f t="shared" si="345"/>
        <v>113</v>
      </c>
      <c r="V2714" s="49">
        <f t="shared" si="346"/>
        <v>1.0101994803367265</v>
      </c>
      <c r="W2714" s="49">
        <f t="shared" si="347"/>
        <v>1.0101994803367265</v>
      </c>
    </row>
    <row r="2715" spans="11:23">
      <c r="K2715" s="51">
        <v>271.3</v>
      </c>
      <c r="L2715" s="22">
        <f t="shared" si="341"/>
        <v>1.8270130129471529</v>
      </c>
      <c r="M2715" s="22">
        <f t="shared" si="348"/>
        <v>6.719746912913882E-3</v>
      </c>
      <c r="Q2715" s="55">
        <f t="shared" si="342"/>
        <v>4.488460044489001E-2</v>
      </c>
      <c r="R2715" s="49">
        <f t="shared" si="343"/>
        <v>3.1736101022606089</v>
      </c>
      <c r="S2715" s="52">
        <f>IF(K2715=0,C2743,(1/$C$59)*LN(1+$C$59/$C$58/(RodR+ABS(Calculations!K2715-RodR))))</f>
        <v>1.4143073345058377E-2</v>
      </c>
      <c r="T2715" s="53">
        <f t="shared" si="344"/>
        <v>1.4277168552669193E-2</v>
      </c>
      <c r="U2715" s="49">
        <f t="shared" si="345"/>
        <v>113.04166666666667</v>
      </c>
      <c r="V2715" s="49">
        <f t="shared" si="346"/>
        <v>1.0101994803367265</v>
      </c>
      <c r="W2715" s="49">
        <f t="shared" si="347"/>
        <v>1.0101994803367265</v>
      </c>
    </row>
    <row r="2716" spans="11:23">
      <c r="K2716" s="51">
        <v>271.39999999999998</v>
      </c>
      <c r="L2716" s="22">
        <f t="shared" si="341"/>
        <v>1.8263437460041125</v>
      </c>
      <c r="M2716" s="22">
        <f t="shared" si="348"/>
        <v>6.7148155887410965E-3</v>
      </c>
      <c r="Q2716" s="55">
        <f t="shared" si="342"/>
        <v>4.4868158427719657E-2</v>
      </c>
      <c r="R2716" s="49">
        <f t="shared" si="343"/>
        <v>3.1736101022606089</v>
      </c>
      <c r="S2716" s="52">
        <f>IF(K2716=0,C2744,(1/$C$59)*LN(1+$C$59/$C$58/(RodR+ABS(Calculations!K2716-RodR))))</f>
        <v>1.413789248898578E-2</v>
      </c>
      <c r="T2716" s="53">
        <f t="shared" si="344"/>
        <v>1.4271889043576022E-2</v>
      </c>
      <c r="U2716" s="49">
        <f t="shared" si="345"/>
        <v>113.08333333333333</v>
      </c>
      <c r="V2716" s="49">
        <f t="shared" si="346"/>
        <v>1.0101994803367265</v>
      </c>
      <c r="W2716" s="49">
        <f t="shared" si="347"/>
        <v>1.0101994803367265</v>
      </c>
    </row>
    <row r="2717" spans="11:23">
      <c r="K2717" s="51">
        <v>271.5</v>
      </c>
      <c r="L2717" s="22">
        <f t="shared" si="341"/>
        <v>1.8256749692155851</v>
      </c>
      <c r="M2717" s="22">
        <f t="shared" si="348"/>
        <v>6.7098896908965866E-3</v>
      </c>
      <c r="Q2717" s="55">
        <f t="shared" si="342"/>
        <v>4.4851728452274954E-2</v>
      </c>
      <c r="R2717" s="49">
        <f t="shared" si="343"/>
        <v>3.1736101022606089</v>
      </c>
      <c r="S2717" s="52">
        <f>IF(K2717=0,C2745,(1/$C$59)*LN(1+$C$59/$C$58/(RodR+ABS(Calculations!K2717-RodR))))</f>
        <v>1.4132715427243698E-2</v>
      </c>
      <c r="T2717" s="53">
        <f t="shared" si="344"/>
        <v>1.4266613437642704E-2</v>
      </c>
      <c r="U2717" s="49">
        <f t="shared" si="345"/>
        <v>113.125</v>
      </c>
      <c r="V2717" s="49">
        <f t="shared" si="346"/>
        <v>1.0101994803367265</v>
      </c>
      <c r="W2717" s="49">
        <f t="shared" si="347"/>
        <v>1.0101994803367265</v>
      </c>
    </row>
    <row r="2718" spans="11:23">
      <c r="K2718" s="51">
        <v>271.60000000000002</v>
      </c>
      <c r="L2718" s="22">
        <f t="shared" si="341"/>
        <v>1.825006682043228</v>
      </c>
      <c r="M2718" s="22">
        <f t="shared" si="348"/>
        <v>6.7049692115555004E-3</v>
      </c>
      <c r="Q2718" s="55">
        <f t="shared" si="342"/>
        <v>4.4835310505330336E-2</v>
      </c>
      <c r="R2718" s="49">
        <f t="shared" si="343"/>
        <v>3.1736101022606089</v>
      </c>
      <c r="S2718" s="52">
        <f>IF(K2718=0,C2746,(1/$C$59)*LN(1+$C$59/$C$58/(RodR+ABS(Calculations!K2718-RodR))))</f>
        <v>1.4127542155664771E-2</v>
      </c>
      <c r="T2718" s="53">
        <f t="shared" si="344"/>
        <v>1.4261341730541967E-2</v>
      </c>
      <c r="U2718" s="49">
        <f t="shared" si="345"/>
        <v>113.16666666666669</v>
      </c>
      <c r="V2718" s="49">
        <f t="shared" si="346"/>
        <v>1.0101994803367265</v>
      </c>
      <c r="W2718" s="49">
        <f t="shared" si="347"/>
        <v>1.0101994803367265</v>
      </c>
    </row>
    <row r="2719" spans="11:23">
      <c r="K2719" s="51">
        <v>271.7</v>
      </c>
      <c r="L2719" s="22">
        <f t="shared" si="341"/>
        <v>1.8243388839496124</v>
      </c>
      <c r="M2719" s="22">
        <f t="shared" si="348"/>
        <v>6.7000541426507354E-3</v>
      </c>
      <c r="Q2719" s="55">
        <f t="shared" si="342"/>
        <v>4.4818904573682677E-2</v>
      </c>
      <c r="R2719" s="49">
        <f t="shared" si="343"/>
        <v>3.1736101022606089</v>
      </c>
      <c r="S2719" s="52">
        <f>IF(K2719=0,C2747,(1/$C$59)*LN(1+$C$59/$C$58/(RodR+ABS(Calculations!K2719-RodR))))</f>
        <v>1.4122372670088717E-2</v>
      </c>
      <c r="T2719" s="53">
        <f t="shared" si="344"/>
        <v>1.4256073917953499E-2</v>
      </c>
      <c r="U2719" s="49">
        <f t="shared" si="345"/>
        <v>113.20833333333333</v>
      </c>
      <c r="V2719" s="49">
        <f t="shared" si="346"/>
        <v>1.0101994803367265</v>
      </c>
      <c r="W2719" s="49">
        <f t="shared" si="347"/>
        <v>1.0101994803367265</v>
      </c>
    </row>
    <row r="2720" spans="11:23">
      <c r="K2720" s="51">
        <v>271.8</v>
      </c>
      <c r="L2720" s="22">
        <f t="shared" si="341"/>
        <v>1.8236715743979823</v>
      </c>
      <c r="M2720" s="22">
        <f t="shared" si="348"/>
        <v>6.6951444763223567E-3</v>
      </c>
      <c r="Q2720" s="55">
        <f t="shared" si="342"/>
        <v>4.480251064414538E-2</v>
      </c>
      <c r="R2720" s="49">
        <f t="shared" si="343"/>
        <v>3.1736101022606089</v>
      </c>
      <c r="S2720" s="52">
        <f>IF(K2720=0,C2748,(1/$C$59)*LN(1+$C$59/$C$58/(RodR+ABS(Calculations!K2720-RodR))))</f>
        <v>1.4117206966360454E-2</v>
      </c>
      <c r="T2720" s="53">
        <f t="shared" si="344"/>
        <v>1.4250809995562826E-2</v>
      </c>
      <c r="U2720" s="49">
        <f t="shared" si="345"/>
        <v>113.25000000000001</v>
      </c>
      <c r="V2720" s="49">
        <f t="shared" si="346"/>
        <v>1.0101994803367265</v>
      </c>
      <c r="W2720" s="49">
        <f t="shared" si="347"/>
        <v>1.0101994803367265</v>
      </c>
    </row>
    <row r="2721" spans="11:23">
      <c r="K2721" s="51">
        <v>271.89999999999998</v>
      </c>
      <c r="L2721" s="22">
        <f t="shared" si="341"/>
        <v>1.8230047528524604</v>
      </c>
      <c r="M2721" s="22">
        <f t="shared" si="348"/>
        <v>6.690240204674236E-3</v>
      </c>
      <c r="Q2721" s="55">
        <f t="shared" si="342"/>
        <v>4.4786128703553446E-2</v>
      </c>
      <c r="R2721" s="49">
        <f t="shared" si="343"/>
        <v>3.1736101022606089</v>
      </c>
      <c r="S2721" s="52">
        <f>IF(K2721=0,C2749,(1/$C$59)*LN(1+$C$59/$C$58/(RodR+ABS(Calculations!K2721-RodR))))</f>
        <v>1.4112045040331714E-2</v>
      </c>
      <c r="T2721" s="53">
        <f t="shared" si="344"/>
        <v>1.4245549959062652E-2</v>
      </c>
      <c r="U2721" s="49">
        <f t="shared" si="345"/>
        <v>113.29166666666666</v>
      </c>
      <c r="V2721" s="49">
        <f t="shared" si="346"/>
        <v>1.0101994803367265</v>
      </c>
      <c r="W2721" s="49">
        <f t="shared" si="347"/>
        <v>1.0101994803367265</v>
      </c>
    </row>
    <row r="2722" spans="11:23">
      <c r="K2722" s="51">
        <v>272</v>
      </c>
      <c r="L2722" s="22">
        <f t="shared" si="341"/>
        <v>1.8223384187779113</v>
      </c>
      <c r="M2722" s="22">
        <f t="shared" si="348"/>
        <v>6.6853413197431877E-3</v>
      </c>
      <c r="Q2722" s="55">
        <f t="shared" si="342"/>
        <v>4.4769758738760088E-2</v>
      </c>
      <c r="R2722" s="49">
        <f t="shared" si="343"/>
        <v>3.1736101022606089</v>
      </c>
      <c r="S2722" s="52">
        <f>IF(K2722=0,C2750,(1/$C$59)*LN(1+$C$59/$C$58/(RodR+ABS(Calculations!K2722-RodR))))</f>
        <v>1.410688688785996E-2</v>
      </c>
      <c r="T2722" s="53">
        <f t="shared" si="344"/>
        <v>1.4240293804151743E-2</v>
      </c>
      <c r="U2722" s="49">
        <f t="shared" si="345"/>
        <v>113.33333333333334</v>
      </c>
      <c r="V2722" s="49">
        <f t="shared" si="346"/>
        <v>1.0101994803367265</v>
      </c>
      <c r="W2722" s="49">
        <f t="shared" si="347"/>
        <v>1.0101994803367265</v>
      </c>
    </row>
    <row r="2723" spans="11:23">
      <c r="K2723" s="51">
        <v>272.10000000000002</v>
      </c>
      <c r="L2723" s="22">
        <f t="shared" si="341"/>
        <v>1.8216725716399758</v>
      </c>
      <c r="M2723" s="22">
        <f t="shared" si="348"/>
        <v>6.6804478137003631E-3</v>
      </c>
      <c r="Q2723" s="55">
        <f t="shared" si="342"/>
        <v>4.4753400736637597E-2</v>
      </c>
      <c r="R2723" s="49">
        <f t="shared" si="343"/>
        <v>3.1736101022606089</v>
      </c>
      <c r="S2723" s="52">
        <f>IF(K2723=0,C2751,(1/$C$59)*LN(1+$C$59/$C$58/(RodR+ABS(Calculations!K2723-RodR))))</f>
        <v>1.4101732504808671E-2</v>
      </c>
      <c r="T2723" s="53">
        <f t="shared" si="344"/>
        <v>1.423504152653449E-2</v>
      </c>
      <c r="U2723" s="49">
        <f t="shared" si="345"/>
        <v>113.37500000000001</v>
      </c>
      <c r="V2723" s="49">
        <f t="shared" si="346"/>
        <v>1.0101994803367265</v>
      </c>
      <c r="W2723" s="49">
        <f t="shared" si="347"/>
        <v>1.0101994803367265</v>
      </c>
    </row>
    <row r="2724" spans="11:23">
      <c r="K2724" s="51">
        <v>272.2</v>
      </c>
      <c r="L2724" s="22">
        <f t="shared" si="341"/>
        <v>1.8210072109050703</v>
      </c>
      <c r="M2724" s="22">
        <f t="shared" si="348"/>
        <v>6.6755596786505222E-3</v>
      </c>
      <c r="Q2724" s="55">
        <f t="shared" si="342"/>
        <v>4.4737054684077314E-2</v>
      </c>
      <c r="R2724" s="49">
        <f t="shared" si="343"/>
        <v>3.1736101022606089</v>
      </c>
      <c r="S2724" s="52">
        <f>IF(K2724=0,C2752,(1/$C$59)*LN(1+$C$59/$C$58/(RodR+ABS(Calculations!K2724-RodR))))</f>
        <v>1.4096581887047327E-2</v>
      </c>
      <c r="T2724" s="53">
        <f t="shared" si="344"/>
        <v>1.4229793121922896E-2</v>
      </c>
      <c r="U2724" s="49">
        <f t="shared" si="345"/>
        <v>113.41666666666667</v>
      </c>
      <c r="V2724" s="49">
        <f t="shared" si="346"/>
        <v>1.0101994803367265</v>
      </c>
      <c r="W2724" s="49">
        <f t="shared" si="347"/>
        <v>1.0101994803367265</v>
      </c>
    </row>
    <row r="2725" spans="11:23">
      <c r="K2725" s="51">
        <v>272.3</v>
      </c>
      <c r="L2725" s="22">
        <f t="shared" si="341"/>
        <v>1.820342336040456</v>
      </c>
      <c r="M2725" s="22">
        <f t="shared" si="348"/>
        <v>6.6706769066968707E-3</v>
      </c>
      <c r="Q2725" s="55">
        <f t="shared" si="342"/>
        <v>4.472072056799134E-2</v>
      </c>
      <c r="R2725" s="49">
        <f t="shared" si="343"/>
        <v>3.1736101022606089</v>
      </c>
      <c r="S2725" s="52">
        <f>IF(K2725=0,C2753,(1/$C$59)*LN(1+$C$59/$C$58/(RodR+ABS(Calculations!K2725-RodR))))</f>
        <v>1.4091435030451949E-2</v>
      </c>
      <c r="T2725" s="53">
        <f t="shared" si="344"/>
        <v>1.4224548586034148E-2</v>
      </c>
      <c r="U2725" s="49">
        <f t="shared" si="345"/>
        <v>113.45833333333334</v>
      </c>
      <c r="V2725" s="49">
        <f t="shared" si="346"/>
        <v>1.0101994803367265</v>
      </c>
      <c r="W2725" s="49">
        <f t="shared" si="347"/>
        <v>1.0101994803367265</v>
      </c>
    </row>
    <row r="2726" spans="11:23">
      <c r="K2726" s="51">
        <v>272.39999999999998</v>
      </c>
      <c r="L2726" s="22">
        <f t="shared" si="341"/>
        <v>1.8196779465140673</v>
      </c>
      <c r="M2726" s="22">
        <f t="shared" si="348"/>
        <v>6.6657994900451989E-3</v>
      </c>
      <c r="Q2726" s="55">
        <f t="shared" si="342"/>
        <v>4.4704398375308312E-2</v>
      </c>
      <c r="R2726" s="49">
        <f t="shared" si="343"/>
        <v>3.1736101022606089</v>
      </c>
      <c r="S2726" s="52">
        <f>IF(K2726=0,C2754,(1/$C$59)*LN(1+$C$59/$C$58/(RodR+ABS(Calculations!K2726-RodR))))</f>
        <v>1.4086291930903773E-2</v>
      </c>
      <c r="T2726" s="53">
        <f t="shared" si="344"/>
        <v>1.4219307914592605E-2</v>
      </c>
      <c r="U2726" s="49">
        <f t="shared" si="345"/>
        <v>113.5</v>
      </c>
      <c r="V2726" s="49">
        <f t="shared" si="346"/>
        <v>1.0101994803367265</v>
      </c>
      <c r="W2726" s="49">
        <f t="shared" si="347"/>
        <v>1.0101994803367265</v>
      </c>
    </row>
    <row r="2727" spans="11:23">
      <c r="K2727" s="51">
        <v>272.5</v>
      </c>
      <c r="L2727" s="22">
        <f t="shared" si="341"/>
        <v>1.8190140417947183</v>
      </c>
      <c r="M2727" s="22">
        <f t="shared" si="348"/>
        <v>6.6609274208668801E-3</v>
      </c>
      <c r="Q2727" s="55">
        <f t="shared" si="342"/>
        <v>4.4688088092978473E-2</v>
      </c>
      <c r="R2727" s="49">
        <f t="shared" si="343"/>
        <v>3.1736101022606089</v>
      </c>
      <c r="S2727" s="52">
        <f>IF(K2727=0,C2755,(1/$C$59)*LN(1+$C$59/$C$58/(RodR+ABS(Calculations!K2727-RodR))))</f>
        <v>1.4081152584290834E-2</v>
      </c>
      <c r="T2727" s="53">
        <f t="shared" si="344"/>
        <v>1.4214071103328238E-2</v>
      </c>
      <c r="U2727" s="49">
        <f t="shared" si="345"/>
        <v>113.54166666666667</v>
      </c>
      <c r="V2727" s="49">
        <f t="shared" si="346"/>
        <v>1.0101994803367265</v>
      </c>
      <c r="W2727" s="49">
        <f t="shared" si="347"/>
        <v>1.0101994803367265</v>
      </c>
    </row>
    <row r="2728" spans="11:23">
      <c r="K2728" s="51">
        <v>272.60000000000002</v>
      </c>
      <c r="L2728" s="22">
        <f t="shared" si="341"/>
        <v>1.8183506213518954</v>
      </c>
      <c r="M2728" s="22">
        <f t="shared" si="348"/>
        <v>6.6560606913326215E-3</v>
      </c>
      <c r="Q2728" s="55">
        <f t="shared" si="342"/>
        <v>4.467178970796859E-2</v>
      </c>
      <c r="R2728" s="49">
        <f t="shared" si="343"/>
        <v>3.1736101022606089</v>
      </c>
      <c r="S2728" s="52">
        <f>IF(K2728=0,C2756,(1/$C$59)*LN(1+$C$59/$C$58/(RodR+ABS(Calculations!K2728-RodR))))</f>
        <v>1.4076016986506382E-2</v>
      </c>
      <c r="T2728" s="53">
        <f t="shared" si="344"/>
        <v>1.420883814797754E-2</v>
      </c>
      <c r="U2728" s="49">
        <f t="shared" si="345"/>
        <v>113.58333333333334</v>
      </c>
      <c r="V2728" s="49">
        <f t="shared" si="346"/>
        <v>1.0101994803367265</v>
      </c>
      <c r="W2728" s="49">
        <f t="shared" si="347"/>
        <v>1.0101994803367265</v>
      </c>
    </row>
    <row r="2729" spans="11:23">
      <c r="K2729" s="51">
        <v>272.7</v>
      </c>
      <c r="L2729" s="22">
        <f t="shared" si="341"/>
        <v>1.8176876846559307</v>
      </c>
      <c r="M2729" s="22">
        <f t="shared" si="348"/>
        <v>6.6511992936817421E-3</v>
      </c>
      <c r="Q2729" s="55">
        <f t="shared" si="342"/>
        <v>4.4655503207266203E-2</v>
      </c>
      <c r="R2729" s="49">
        <f t="shared" si="343"/>
        <v>3.1736101022606089</v>
      </c>
      <c r="S2729" s="52">
        <f>IF(K2729=0,C2757,(1/$C$59)*LN(1+$C$59/$C$58/(RodR+ABS(Calculations!K2729-RodR))))</f>
        <v>1.4070885133450209E-2</v>
      </c>
      <c r="T2729" s="53">
        <f t="shared" si="344"/>
        <v>1.4203609044283501E-2</v>
      </c>
      <c r="U2729" s="49">
        <f t="shared" si="345"/>
        <v>113.625</v>
      </c>
      <c r="V2729" s="49">
        <f t="shared" si="346"/>
        <v>1.0101994803367265</v>
      </c>
      <c r="W2729" s="49">
        <f t="shared" si="347"/>
        <v>1.0101994803367265</v>
      </c>
    </row>
    <row r="2730" spans="11:23">
      <c r="K2730" s="51">
        <v>272.8</v>
      </c>
      <c r="L2730" s="22">
        <f t="shared" si="341"/>
        <v>1.8170252311779311</v>
      </c>
      <c r="M2730" s="22">
        <f t="shared" si="348"/>
        <v>6.6463432200511985E-3</v>
      </c>
      <c r="Q2730" s="55">
        <f t="shared" si="342"/>
        <v>4.4639228577877894E-2</v>
      </c>
      <c r="R2730" s="49">
        <f t="shared" si="343"/>
        <v>3.1736101022606089</v>
      </c>
      <c r="S2730" s="52">
        <f>IF(K2730=0,C2758,(1/$C$59)*LN(1+$C$59/$C$58/(RodR+ABS(Calculations!K2730-RodR))))</f>
        <v>1.406575702102811E-2</v>
      </c>
      <c r="T2730" s="53">
        <f t="shared" si="344"/>
        <v>1.4198383787995178E-2</v>
      </c>
      <c r="U2730" s="49">
        <f t="shared" si="345"/>
        <v>113.66666666666667</v>
      </c>
      <c r="V2730" s="49">
        <f t="shared" si="346"/>
        <v>1.0101994803367265</v>
      </c>
      <c r="W2730" s="49">
        <f t="shared" si="347"/>
        <v>1.0101994803367265</v>
      </c>
    </row>
    <row r="2731" spans="11:23">
      <c r="K2731" s="51">
        <v>272.89999999999998</v>
      </c>
      <c r="L2731" s="22">
        <f t="shared" si="341"/>
        <v>1.8163632603897479</v>
      </c>
      <c r="M2731" s="22">
        <f t="shared" si="348"/>
        <v>6.641492462712506E-3</v>
      </c>
      <c r="Q2731" s="55">
        <f t="shared" si="342"/>
        <v>4.4622965806828514E-2</v>
      </c>
      <c r="R2731" s="49">
        <f t="shared" si="343"/>
        <v>3.1736101022606089</v>
      </c>
      <c r="S2731" s="52">
        <f>IF(K2731=0,C2759,(1/$C$59)*LN(1+$C$59/$C$58/(RodR+ABS(Calculations!K2731-RodR))))</f>
        <v>1.4060632645151628E-2</v>
      </c>
      <c r="T2731" s="53">
        <f t="shared" si="344"/>
        <v>1.4193162374868134E-2</v>
      </c>
      <c r="U2731" s="49">
        <f t="shared" si="345"/>
        <v>113.70833333333333</v>
      </c>
      <c r="V2731" s="49">
        <f t="shared" si="346"/>
        <v>1.0101994803367265</v>
      </c>
      <c r="W2731" s="49">
        <f t="shared" si="347"/>
        <v>1.0101994803367265</v>
      </c>
    </row>
    <row r="2732" spans="11:23">
      <c r="K2732" s="51">
        <v>273</v>
      </c>
      <c r="L2732" s="22">
        <f t="shared" si="341"/>
        <v>1.8157017717640067</v>
      </c>
      <c r="M2732" s="22">
        <f t="shared" si="348"/>
        <v>6.6366470139045397E-3</v>
      </c>
      <c r="Q2732" s="55">
        <f t="shared" si="342"/>
        <v>4.4606714881161962E-2</v>
      </c>
      <c r="R2732" s="49">
        <f t="shared" si="343"/>
        <v>3.1736101022606089</v>
      </c>
      <c r="S2732" s="52">
        <f>IF(K2732=0,C2760,(1/$C$59)*LN(1+$C$59/$C$58/(RodR+ABS(Calculations!K2732-RodR))))</f>
        <v>1.4055512001738319E-2</v>
      </c>
      <c r="T2732" s="53">
        <f t="shared" si="344"/>
        <v>1.4187944800663554E-2</v>
      </c>
      <c r="U2732" s="49">
        <f t="shared" si="345"/>
        <v>113.75</v>
      </c>
      <c r="V2732" s="49">
        <f t="shared" si="346"/>
        <v>1.0101994803367265</v>
      </c>
      <c r="W2732" s="49">
        <f t="shared" si="347"/>
        <v>1.0101994803367265</v>
      </c>
    </row>
    <row r="2733" spans="11:23">
      <c r="K2733" s="51">
        <v>273.10000000000002</v>
      </c>
      <c r="L2733" s="22">
        <f t="shared" si="341"/>
        <v>1.8150407647740756</v>
      </c>
      <c r="M2733" s="22">
        <f t="shared" si="348"/>
        <v>6.6318068659001472E-3</v>
      </c>
      <c r="Q2733" s="55">
        <f t="shared" si="342"/>
        <v>4.4590475787940356E-2</v>
      </c>
      <c r="R2733" s="49">
        <f t="shared" si="343"/>
        <v>3.1736101022606089</v>
      </c>
      <c r="S2733" s="52">
        <f>IF(K2733=0,C2761,(1/$C$59)*LN(1+$C$59/$C$58/(RodR+ABS(Calculations!K2733-RodR))))</f>
        <v>1.4050395086711473E-2</v>
      </c>
      <c r="T2733" s="53">
        <f t="shared" si="344"/>
        <v>1.4182731061149352E-2</v>
      </c>
      <c r="U2733" s="49">
        <f t="shared" si="345"/>
        <v>113.79166666666669</v>
      </c>
      <c r="V2733" s="49">
        <f t="shared" si="346"/>
        <v>1.0101994803367265</v>
      </c>
      <c r="W2733" s="49">
        <f t="shared" si="347"/>
        <v>1.0101994803367265</v>
      </c>
    </row>
    <row r="2734" spans="11:23">
      <c r="K2734" s="51">
        <v>273.2</v>
      </c>
      <c r="L2734" s="22">
        <f t="shared" si="341"/>
        <v>1.8143802388941335</v>
      </c>
      <c r="M2734" s="22">
        <f t="shared" si="348"/>
        <v>6.6269720109368713E-3</v>
      </c>
      <c r="Q2734" s="55">
        <f t="shared" si="342"/>
        <v>4.457424851424574E-2</v>
      </c>
      <c r="R2734" s="49">
        <f t="shared" si="343"/>
        <v>3.1736101022606089</v>
      </c>
      <c r="S2734" s="52">
        <f>IF(K2734=0,C2762,(1/$C$59)*LN(1+$C$59/$C$58/(RodR+ABS(Calculations!K2734-RodR))))</f>
        <v>1.4045281896000662E-2</v>
      </c>
      <c r="T2734" s="53">
        <f t="shared" si="344"/>
        <v>1.4177521152099946E-2</v>
      </c>
      <c r="U2734" s="49">
        <f t="shared" si="345"/>
        <v>113.83333333333333</v>
      </c>
      <c r="V2734" s="49">
        <f t="shared" si="346"/>
        <v>1.0101994803367265</v>
      </c>
      <c r="W2734" s="49">
        <f t="shared" si="347"/>
        <v>1.0101994803367265</v>
      </c>
    </row>
    <row r="2735" spans="11:23">
      <c r="K2735" s="51">
        <v>273.3</v>
      </c>
      <c r="L2735" s="22">
        <f t="shared" si="341"/>
        <v>1.8137201935991021</v>
      </c>
      <c r="M2735" s="22">
        <f t="shared" si="348"/>
        <v>6.6221424413539509E-3</v>
      </c>
      <c r="Q2735" s="55">
        <f t="shared" si="342"/>
        <v>4.4558033047178418E-2</v>
      </c>
      <c r="R2735" s="49">
        <f t="shared" si="343"/>
        <v>3.1736101022606089</v>
      </c>
      <c r="S2735" s="52">
        <f>IF(K2735=0,C2763,(1/$C$59)*LN(1+$C$59/$C$58/(RodR+ABS(Calculations!K2735-RodR))))</f>
        <v>1.4040172425541208E-2</v>
      </c>
      <c r="T2735" s="53">
        <f t="shared" si="344"/>
        <v>1.4172315069295151E-2</v>
      </c>
      <c r="U2735" s="49">
        <f t="shared" si="345"/>
        <v>113.87500000000001</v>
      </c>
      <c r="V2735" s="49">
        <f t="shared" si="346"/>
        <v>1.0101994803367265</v>
      </c>
      <c r="W2735" s="49">
        <f t="shared" si="347"/>
        <v>1.0101994803367265</v>
      </c>
    </row>
    <row r="2736" spans="11:23">
      <c r="K2736" s="51">
        <v>273.39999999999998</v>
      </c>
      <c r="L2736" s="22">
        <f t="shared" si="341"/>
        <v>1.8130606283646775</v>
      </c>
      <c r="M2736" s="22">
        <f t="shared" si="348"/>
        <v>6.617318149389817E-3</v>
      </c>
      <c r="Q2736" s="55">
        <f t="shared" si="342"/>
        <v>4.4541829373857707E-2</v>
      </c>
      <c r="R2736" s="49">
        <f t="shared" si="343"/>
        <v>3.1736101022606089</v>
      </c>
      <c r="S2736" s="52">
        <f>IF(K2736=0,C2764,(1/$C$59)*LN(1+$C$59/$C$58/(RodR+ABS(Calculations!K2736-RodR))))</f>
        <v>1.4035066671274431E-2</v>
      </c>
      <c r="T2736" s="53">
        <f t="shared" si="344"/>
        <v>1.4167112808521511E-2</v>
      </c>
      <c r="U2736" s="49">
        <f t="shared" si="345"/>
        <v>113.91666666666666</v>
      </c>
      <c r="V2736" s="49">
        <f t="shared" si="346"/>
        <v>1.0101994803367265</v>
      </c>
      <c r="W2736" s="49">
        <f t="shared" si="347"/>
        <v>1.0101994803367265</v>
      </c>
    </row>
    <row r="2737" spans="11:23">
      <c r="K2737" s="51">
        <v>273.5</v>
      </c>
      <c r="L2737" s="22">
        <f t="shared" si="341"/>
        <v>1.8124015426673008</v>
      </c>
      <c r="M2737" s="22">
        <f t="shared" si="348"/>
        <v>6.6124991274174594E-3</v>
      </c>
      <c r="Q2737" s="55">
        <f t="shared" si="342"/>
        <v>4.4525637481421222E-2</v>
      </c>
      <c r="R2737" s="49">
        <f t="shared" si="343"/>
        <v>3.1736101022606089</v>
      </c>
      <c r="S2737" s="52">
        <f>IF(K2737=0,C2765,(1/$C$59)*LN(1+$C$59/$C$58/(RodR+ABS(Calculations!K2737-RodR))))</f>
        <v>1.4029964629147405E-2</v>
      </c>
      <c r="T2737" s="53">
        <f t="shared" si="344"/>
        <v>1.4161914365571857E-2</v>
      </c>
      <c r="U2737" s="49">
        <f t="shared" si="345"/>
        <v>113.95833333333334</v>
      </c>
      <c r="V2737" s="49">
        <f t="shared" si="346"/>
        <v>1.0101994803367265</v>
      </c>
      <c r="W2737" s="49">
        <f t="shared" si="347"/>
        <v>1.0101994803367265</v>
      </c>
    </row>
    <row r="2738" spans="11:23">
      <c r="K2738" s="51">
        <v>273.60000000000002</v>
      </c>
      <c r="L2738" s="22">
        <f t="shared" si="341"/>
        <v>1.8117429359842214</v>
      </c>
      <c r="M2738" s="22">
        <f t="shared" si="348"/>
        <v>6.6076853676739766E-3</v>
      </c>
      <c r="Q2738" s="55">
        <f t="shared" si="342"/>
        <v>4.4509457357026452E-2</v>
      </c>
      <c r="R2738" s="49">
        <f t="shared" si="343"/>
        <v>3.1736101022606089</v>
      </c>
      <c r="S2738" s="52">
        <f>IF(K2738=0,C2766,(1/$C$59)*LN(1+$C$59/$C$58/(RodR+ABS(Calculations!K2738-RodR))))</f>
        <v>1.4024866295113477E-2</v>
      </c>
      <c r="T2738" s="53">
        <f t="shared" si="344"/>
        <v>1.415671973624486E-2</v>
      </c>
      <c r="U2738" s="49">
        <f t="shared" si="345"/>
        <v>114.00000000000001</v>
      </c>
      <c r="V2738" s="49">
        <f t="shared" si="346"/>
        <v>1.0101994803367265</v>
      </c>
      <c r="W2738" s="49">
        <f t="shared" si="347"/>
        <v>1.0101994803367265</v>
      </c>
    </row>
    <row r="2739" spans="11:23">
      <c r="K2739" s="51">
        <v>273.7</v>
      </c>
      <c r="L2739" s="22">
        <f t="shared" si="341"/>
        <v>1.8110848077933641</v>
      </c>
      <c r="M2739" s="22">
        <f t="shared" si="348"/>
        <v>6.6028768625665535E-3</v>
      </c>
      <c r="Q2739" s="55">
        <f t="shared" si="342"/>
        <v>4.4493288987847462E-2</v>
      </c>
      <c r="R2739" s="49">
        <f t="shared" si="343"/>
        <v>3.1736101022606089</v>
      </c>
      <c r="S2739" s="52">
        <f>IF(K2739=0,C2767,(1/$C$59)*LN(1+$C$59/$C$58/(RodR+ABS(Calculations!K2739-RodR))))</f>
        <v>1.4019771665131214E-2</v>
      </c>
      <c r="T2739" s="53">
        <f t="shared" si="344"/>
        <v>1.4151528916345026E-2</v>
      </c>
      <c r="U2739" s="49">
        <f t="shared" si="345"/>
        <v>114.04166666666667</v>
      </c>
      <c r="V2739" s="49">
        <f t="shared" si="346"/>
        <v>1.0101994803367265</v>
      </c>
      <c r="W2739" s="49">
        <f t="shared" si="347"/>
        <v>1.0101994803367265</v>
      </c>
    </row>
    <row r="2740" spans="11:23">
      <c r="K2740" s="51">
        <v>273.8</v>
      </c>
      <c r="L2740" s="22">
        <f t="shared" si="341"/>
        <v>1.810427157573463</v>
      </c>
      <c r="M2740" s="22">
        <f t="shared" si="348"/>
        <v>6.5980736044681798E-3</v>
      </c>
      <c r="Q2740" s="55">
        <f t="shared" si="342"/>
        <v>4.4477132361078205E-2</v>
      </c>
      <c r="R2740" s="49">
        <f t="shared" si="343"/>
        <v>3.1736101022606089</v>
      </c>
      <c r="S2740" s="52">
        <f>IF(K2740=0,C2768,(1/$C$59)*LN(1+$C$59/$C$58/(RodR+ABS(Calculations!K2740-RodR))))</f>
        <v>1.4014680735165449E-2</v>
      </c>
      <c r="T2740" s="53">
        <f t="shared" si="344"/>
        <v>1.414634190168448E-2</v>
      </c>
      <c r="U2740" s="49">
        <f t="shared" si="345"/>
        <v>114.08333333333334</v>
      </c>
      <c r="V2740" s="49">
        <f t="shared" si="346"/>
        <v>1.0101994803367265</v>
      </c>
      <c r="W2740" s="49">
        <f t="shared" si="347"/>
        <v>1.0101994803367265</v>
      </c>
    </row>
    <row r="2741" spans="11:23">
      <c r="K2741" s="51">
        <v>273.89999999999998</v>
      </c>
      <c r="L2741" s="22">
        <f t="shared" si="341"/>
        <v>1.8097699848040645</v>
      </c>
      <c r="M2741" s="22">
        <f t="shared" si="348"/>
        <v>6.5932755856834557E-3</v>
      </c>
      <c r="Q2741" s="55">
        <f t="shared" si="342"/>
        <v>4.4460987463932601E-2</v>
      </c>
      <c r="R2741" s="49">
        <f t="shared" si="343"/>
        <v>3.1736101022606089</v>
      </c>
      <c r="S2741" s="52">
        <f>IF(K2741=0,C2769,(1/$C$59)*LN(1+$C$59/$C$58/(RodR+ABS(Calculations!K2741-RodR))))</f>
        <v>1.4009593501187304E-2</v>
      </c>
      <c r="T2741" s="53">
        <f t="shared" si="344"/>
        <v>1.4141158688079414E-2</v>
      </c>
      <c r="U2741" s="49">
        <f t="shared" si="345"/>
        <v>114.125</v>
      </c>
      <c r="V2741" s="49">
        <f t="shared" si="346"/>
        <v>1.0101994803367265</v>
      </c>
      <c r="W2741" s="49">
        <f t="shared" si="347"/>
        <v>1.0101994803367265</v>
      </c>
    </row>
    <row r="2742" spans="11:23">
      <c r="K2742" s="51">
        <v>274</v>
      </c>
      <c r="L2742" s="22">
        <f t="shared" si="341"/>
        <v>1.8091132889653196</v>
      </c>
      <c r="M2742" s="22">
        <f t="shared" si="348"/>
        <v>6.5884827986870675E-3</v>
      </c>
      <c r="Q2742" s="55">
        <f t="shared" si="342"/>
        <v>4.4444854283639409E-2</v>
      </c>
      <c r="R2742" s="49">
        <f t="shared" si="343"/>
        <v>3.1736101022606089</v>
      </c>
      <c r="S2742" s="52">
        <f>IF(K2742=0,C2770,(1/$C$59)*LN(1+$C$59/$C$58/(RodR+ABS(Calculations!K2742-RodR))))</f>
        <v>1.400450995917258E-2</v>
      </c>
      <c r="T2742" s="53">
        <f t="shared" si="344"/>
        <v>1.4135979271354075E-2</v>
      </c>
      <c r="U2742" s="49">
        <f t="shared" si="345"/>
        <v>114.16666666666667</v>
      </c>
      <c r="V2742" s="49">
        <f t="shared" si="346"/>
        <v>1.0101994803367265</v>
      </c>
      <c r="W2742" s="49">
        <f t="shared" si="347"/>
        <v>1.0101994803367265</v>
      </c>
    </row>
    <row r="2743" spans="11:23">
      <c r="K2743" s="51">
        <v>274.10000000000002</v>
      </c>
      <c r="L2743" s="22">
        <f t="shared" si="341"/>
        <v>1.8084570695382922</v>
      </c>
      <c r="M2743" s="22">
        <f t="shared" si="348"/>
        <v>6.5836952357833933E-3</v>
      </c>
      <c r="Q2743" s="55">
        <f t="shared" si="342"/>
        <v>4.4428732807449821E-2</v>
      </c>
      <c r="R2743" s="49">
        <f t="shared" si="343"/>
        <v>3.1736101022606089</v>
      </c>
      <c r="S2743" s="52">
        <f>IF(K2743=0,C2771,(1/$C$59)*LN(1+$C$59/$C$58/(RodR+ABS(Calculations!K2743-RodR))))</f>
        <v>1.3999430105104148E-2</v>
      </c>
      <c r="T2743" s="53">
        <f t="shared" si="344"/>
        <v>1.413080364733744E-2</v>
      </c>
      <c r="U2743" s="49">
        <f t="shared" si="345"/>
        <v>114.20833333333334</v>
      </c>
      <c r="V2743" s="49">
        <f t="shared" si="346"/>
        <v>1.0101994803367265</v>
      </c>
      <c r="W2743" s="49">
        <f t="shared" si="347"/>
        <v>1.0101994803367265</v>
      </c>
    </row>
    <row r="2744" spans="11:23">
      <c r="K2744" s="51">
        <v>274.2</v>
      </c>
      <c r="L2744" s="22">
        <f t="shared" si="341"/>
        <v>1.8078013260047217</v>
      </c>
      <c r="M2744" s="22">
        <f t="shared" si="348"/>
        <v>6.5789128894118143E-3</v>
      </c>
      <c r="Q2744" s="55">
        <f t="shared" si="342"/>
        <v>4.4412623022631617E-2</v>
      </c>
      <c r="R2744" s="49">
        <f t="shared" si="343"/>
        <v>3.1736101022606089</v>
      </c>
      <c r="S2744" s="52">
        <f>IF(K2744=0,C2772,(1/$C$59)*LN(1+$C$59/$C$58/(RodR+ABS(Calculations!K2744-RodR))))</f>
        <v>1.3994353934970101E-2</v>
      </c>
      <c r="T2744" s="53">
        <f t="shared" si="344"/>
        <v>1.4125631811865214E-2</v>
      </c>
      <c r="U2744" s="49">
        <f t="shared" si="345"/>
        <v>114.25</v>
      </c>
      <c r="V2744" s="49">
        <f t="shared" si="346"/>
        <v>1.0101994803367265</v>
      </c>
      <c r="W2744" s="49">
        <f t="shared" si="347"/>
        <v>1.0101994803367265</v>
      </c>
    </row>
    <row r="2745" spans="11:23">
      <c r="K2745" s="51">
        <v>274.3</v>
      </c>
      <c r="L2745" s="22">
        <f t="shared" si="341"/>
        <v>1.8071460578471228</v>
      </c>
      <c r="M2745" s="22">
        <f t="shared" si="348"/>
        <v>6.5741357519792931E-3</v>
      </c>
      <c r="Q2745" s="55">
        <f t="shared" si="342"/>
        <v>4.4396524916471641E-2</v>
      </c>
      <c r="R2745" s="49">
        <f t="shared" si="343"/>
        <v>3.1736101022606089</v>
      </c>
      <c r="S2745" s="52">
        <f>IF(K2745=0,C2773,(1/$C$59)*LN(1+$C$59/$C$58/(RodR+ABS(Calculations!K2745-RodR))))</f>
        <v>1.3989281444764544E-2</v>
      </c>
      <c r="T2745" s="53">
        <f t="shared" si="344"/>
        <v>1.4120463760779165E-2</v>
      </c>
      <c r="U2745" s="49">
        <f t="shared" si="345"/>
        <v>114.29166666666667</v>
      </c>
      <c r="V2745" s="49">
        <f t="shared" si="346"/>
        <v>1.0101994803367265</v>
      </c>
      <c r="W2745" s="49">
        <f t="shared" si="347"/>
        <v>1.0101994803367265</v>
      </c>
    </row>
    <row r="2746" spans="11:23">
      <c r="K2746" s="51">
        <v>274.39999999999998</v>
      </c>
      <c r="L2746" s="22">
        <f t="shared" si="341"/>
        <v>1.806491264548685</v>
      </c>
      <c r="M2746" s="22">
        <f t="shared" si="348"/>
        <v>6.5693638159924905E-3</v>
      </c>
      <c r="Q2746" s="55">
        <f t="shared" si="342"/>
        <v>4.4380438476273293E-2</v>
      </c>
      <c r="R2746" s="49">
        <f t="shared" si="343"/>
        <v>3.1736101022606089</v>
      </c>
      <c r="S2746" s="52">
        <f>IF(K2746=0,C2774,(1/$C$59)*LN(1+$C$59/$C$58/(RodR+ABS(Calculations!K2746-RodR))))</f>
        <v>1.3984212630486794E-2</v>
      </c>
      <c r="T2746" s="53">
        <f t="shared" si="344"/>
        <v>1.4115299489927118E-2</v>
      </c>
      <c r="U2746" s="49">
        <f t="shared" si="345"/>
        <v>114.33333333333333</v>
      </c>
      <c r="V2746" s="49">
        <f t="shared" si="346"/>
        <v>1.0101994803367265</v>
      </c>
      <c r="W2746" s="49">
        <f t="shared" si="347"/>
        <v>1.0101994803367265</v>
      </c>
    </row>
    <row r="2747" spans="11:23">
      <c r="K2747" s="51">
        <v>274.5</v>
      </c>
      <c r="L2747" s="22">
        <f t="shared" si="341"/>
        <v>1.8058369455934766</v>
      </c>
      <c r="M2747" s="22">
        <f t="shared" si="348"/>
        <v>6.5645970738241743E-3</v>
      </c>
      <c r="Q2747" s="55">
        <f t="shared" si="342"/>
        <v>4.4364363689361586E-2</v>
      </c>
      <c r="R2747" s="49">
        <f t="shared" si="343"/>
        <v>3.1736101022606089</v>
      </c>
      <c r="S2747" s="52">
        <f>IF(K2747=0,C2775,(1/$C$59)*LN(1+$C$59/$C$58/(RodR+ABS(Calculations!K2747-RodR))))</f>
        <v>1.3979147488142983E-2</v>
      </c>
      <c r="T2747" s="53">
        <f t="shared" si="344"/>
        <v>1.4110138995162738E-2</v>
      </c>
      <c r="U2747" s="49">
        <f t="shared" si="345"/>
        <v>114.375</v>
      </c>
      <c r="V2747" s="49">
        <f t="shared" si="346"/>
        <v>1.0101994803367265</v>
      </c>
      <c r="W2747" s="49">
        <f t="shared" si="347"/>
        <v>1.0101994803367265</v>
      </c>
    </row>
    <row r="2748" spans="11:23">
      <c r="K2748" s="51">
        <v>274.60000000000002</v>
      </c>
      <c r="L2748" s="22">
        <f t="shared" si="341"/>
        <v>1.8051831004662069</v>
      </c>
      <c r="M2748" s="22">
        <f t="shared" si="348"/>
        <v>6.559835518014534E-3</v>
      </c>
      <c r="Q2748" s="55">
        <f t="shared" si="342"/>
        <v>4.4348300543077257E-2</v>
      </c>
      <c r="R2748" s="49">
        <f t="shared" si="343"/>
        <v>3.1736101022606089</v>
      </c>
      <c r="S2748" s="52">
        <f>IF(K2748=0,C2776,(1/$C$59)*LN(1+$C$59/$C$58/(RodR+ABS(Calculations!K2748-RodR))))</f>
        <v>1.3974086013744193E-2</v>
      </c>
      <c r="T2748" s="53">
        <f t="shared" si="344"/>
        <v>1.4104982272345976E-2</v>
      </c>
      <c r="U2748" s="49">
        <f t="shared" si="345"/>
        <v>114.41666666666669</v>
      </c>
      <c r="V2748" s="49">
        <f t="shared" si="346"/>
        <v>1.0101994803367265</v>
      </c>
      <c r="W2748" s="49">
        <f t="shared" si="347"/>
        <v>1.0101994803367265</v>
      </c>
    </row>
    <row r="2749" spans="11:23">
      <c r="K2749" s="51">
        <v>274.7</v>
      </c>
      <c r="L2749" s="22">
        <f t="shared" si="341"/>
        <v>1.804529728652394</v>
      </c>
      <c r="M2749" s="22">
        <f t="shared" si="348"/>
        <v>6.5550791409700881E-3</v>
      </c>
      <c r="Q2749" s="55">
        <f t="shared" si="342"/>
        <v>4.4332249024780931E-2</v>
      </c>
      <c r="R2749" s="49">
        <f t="shared" si="343"/>
        <v>3.1736101022606089</v>
      </c>
      <c r="S2749" s="52">
        <f>IF(K2749=0,C2777,(1/$C$59)*LN(1+$C$59/$C$58/(RodR+ABS(Calculations!K2749-RodR))))</f>
        <v>1.3969028203307778E-2</v>
      </c>
      <c r="T2749" s="53">
        <f t="shared" si="344"/>
        <v>1.4099829317342839E-2</v>
      </c>
      <c r="U2749" s="49">
        <f t="shared" si="345"/>
        <v>114.45833333333333</v>
      </c>
      <c r="V2749" s="49">
        <f t="shared" si="346"/>
        <v>1.0101994803367265</v>
      </c>
      <c r="W2749" s="49">
        <f t="shared" si="347"/>
        <v>1.0101994803367265</v>
      </c>
    </row>
    <row r="2750" spans="11:23">
      <c r="K2750" s="51">
        <v>274.8</v>
      </c>
      <c r="L2750" s="22">
        <f t="shared" si="341"/>
        <v>1.8038768296382663</v>
      </c>
      <c r="M2750" s="22">
        <f t="shared" si="348"/>
        <v>6.5503279351966093E-3</v>
      </c>
      <c r="Q2750" s="55">
        <f t="shared" si="342"/>
        <v>4.4316209121850678E-2</v>
      </c>
      <c r="R2750" s="49">
        <f t="shared" si="343"/>
        <v>3.1736101022606089</v>
      </c>
      <c r="S2750" s="52">
        <f>IF(K2750=0,C2778,(1/$C$59)*LN(1+$C$59/$C$58/(RodR+ABS(Calculations!K2750-RodR))))</f>
        <v>1.3963974052856586E-2</v>
      </c>
      <c r="T2750" s="53">
        <f t="shared" si="344"/>
        <v>1.4094680126025619E-2</v>
      </c>
      <c r="U2750" s="49">
        <f t="shared" si="345"/>
        <v>114.50000000000001</v>
      </c>
      <c r="V2750" s="49">
        <f t="shared" si="346"/>
        <v>1.0101994803367265</v>
      </c>
      <c r="W2750" s="49">
        <f t="shared" si="347"/>
        <v>1.0101994803367265</v>
      </c>
    </row>
    <row r="2751" spans="11:23">
      <c r="K2751" s="51">
        <v>274.89999999999998</v>
      </c>
      <c r="L2751" s="22">
        <f t="shared" si="341"/>
        <v>1.803224402910794</v>
      </c>
      <c r="M2751" s="22">
        <f t="shared" si="348"/>
        <v>6.5455818932704801E-3</v>
      </c>
      <c r="Q2751" s="55">
        <f t="shared" si="342"/>
        <v>4.4300180821682786E-2</v>
      </c>
      <c r="R2751" s="49">
        <f t="shared" si="343"/>
        <v>3.1736101022606089</v>
      </c>
      <c r="S2751" s="52">
        <f>IF(K2751=0,C2779,(1/$C$59)*LN(1+$C$59/$C$58/(RodR+ABS(Calculations!K2751-RodR))))</f>
        <v>1.3958923558419201E-2</v>
      </c>
      <c r="T2751" s="53">
        <f t="shared" si="344"/>
        <v>1.4089534694272002E-2</v>
      </c>
      <c r="U2751" s="49">
        <f t="shared" si="345"/>
        <v>114.54166666666666</v>
      </c>
      <c r="V2751" s="49">
        <f t="shared" si="346"/>
        <v>1.0101994803367265</v>
      </c>
      <c r="W2751" s="49">
        <f t="shared" si="347"/>
        <v>1.0101994803367265</v>
      </c>
    </row>
    <row r="2752" spans="11:23">
      <c r="K2752" s="51">
        <v>275</v>
      </c>
      <c r="L2752" s="22">
        <f t="shared" si="341"/>
        <v>1.8025724479577245</v>
      </c>
      <c r="M2752" s="22">
        <f t="shared" si="348"/>
        <v>6.5408410075951107E-3</v>
      </c>
      <c r="Q2752" s="55">
        <f t="shared" si="342"/>
        <v>4.4284164111692642E-2</v>
      </c>
      <c r="R2752" s="49">
        <f t="shared" si="343"/>
        <v>3.1736101022606089</v>
      </c>
      <c r="S2752" s="52">
        <f>IF(K2752=0,C2780,(1/$C$59)*LN(1+$C$59/$C$58/(RodR+ABS(Calculations!K2752-RodR))))</f>
        <v>1.3953876716030234E-2</v>
      </c>
      <c r="T2752" s="53">
        <f t="shared" si="344"/>
        <v>1.4084393017965952E-2</v>
      </c>
      <c r="U2752" s="49">
        <f t="shared" si="345"/>
        <v>114.58333333333334</v>
      </c>
      <c r="V2752" s="49">
        <f t="shared" si="346"/>
        <v>1.0101994803367265</v>
      </c>
      <c r="W2752" s="49">
        <f t="shared" si="347"/>
        <v>1.0101994803367265</v>
      </c>
    </row>
    <row r="2753" spans="11:23">
      <c r="K2753" s="51">
        <v>275.10000000000002</v>
      </c>
      <c r="L2753" s="22">
        <f t="shared" si="341"/>
        <v>1.8019209642675131</v>
      </c>
      <c r="M2753" s="22">
        <f t="shared" si="348"/>
        <v>6.5361052707790801E-3</v>
      </c>
      <c r="Q2753" s="55">
        <f t="shared" si="342"/>
        <v>4.4268158979313028E-2</v>
      </c>
      <c r="R2753" s="49">
        <f t="shared" si="343"/>
        <v>3.1736101022606089</v>
      </c>
      <c r="S2753" s="52">
        <f>IF(K2753=0,C2781,(1/$C$59)*LN(1+$C$59/$C$58/(RodR+ABS(Calculations!K2753-RodR))))</f>
        <v>1.3948833521729771E-2</v>
      </c>
      <c r="T2753" s="53">
        <f t="shared" si="344"/>
        <v>1.4079255092997721E-2</v>
      </c>
      <c r="U2753" s="49">
        <f t="shared" si="345"/>
        <v>114.62500000000001</v>
      </c>
      <c r="V2753" s="49">
        <f t="shared" si="346"/>
        <v>1.0101994803367265</v>
      </c>
      <c r="W2753" s="49">
        <f t="shared" si="347"/>
        <v>1.0101994803367265</v>
      </c>
    </row>
    <row r="2754" spans="11:23">
      <c r="K2754" s="51">
        <v>275.2</v>
      </c>
      <c r="L2754" s="22">
        <f t="shared" ref="L2754:L2817" si="349">IF(K2754&lt;RodR,EPRValue,Q2754*$C$43)</f>
        <v>1.801269951329324</v>
      </c>
      <c r="M2754" s="22">
        <f t="shared" si="348"/>
        <v>6.5313746753976609E-3</v>
      </c>
      <c r="Q2754" s="55">
        <f t="shared" si="342"/>
        <v>4.4252165411994129E-2</v>
      </c>
      <c r="R2754" s="49">
        <f t="shared" si="343"/>
        <v>3.1736101022606089</v>
      </c>
      <c r="S2754" s="52">
        <f>IF(K2754=0,C2782,(1/$C$59)*LN(1+$C$59/$C$58/(RodR+ABS(Calculations!K2754-RodR))))</f>
        <v>1.3943793971563383E-2</v>
      </c>
      <c r="T2754" s="53">
        <f t="shared" si="344"/>
        <v>1.4074120915263392E-2</v>
      </c>
      <c r="U2754" s="49">
        <f t="shared" si="345"/>
        <v>114.66666666666667</v>
      </c>
      <c r="V2754" s="49">
        <f t="shared" si="346"/>
        <v>1.0101994803367265</v>
      </c>
      <c r="W2754" s="49">
        <f t="shared" si="347"/>
        <v>1.0101994803367265</v>
      </c>
    </row>
    <row r="2755" spans="11:23">
      <c r="K2755" s="51">
        <v>275.3</v>
      </c>
      <c r="L2755" s="22">
        <f t="shared" si="349"/>
        <v>1.8006194086331666</v>
      </c>
      <c r="M2755" s="22">
        <f t="shared" si="348"/>
        <v>6.5266492139561816E-3</v>
      </c>
      <c r="Q2755" s="55">
        <f t="shared" si="342"/>
        <v>4.4236183397206912E-2</v>
      </c>
      <c r="R2755" s="49">
        <f t="shared" si="343"/>
        <v>3.1736101022606089</v>
      </c>
      <c r="S2755" s="52">
        <f>IF(K2755=0,C2783,(1/$C$59)*LN(1+$C$59/$C$58/(RodR+ABS(Calculations!K2755-RodR))))</f>
        <v>1.3938758061583189E-2</v>
      </c>
      <c r="T2755" s="53">
        <f t="shared" si="344"/>
        <v>1.4068990480664893E-2</v>
      </c>
      <c r="U2755" s="49">
        <f t="shared" si="345"/>
        <v>114.70833333333334</v>
      </c>
      <c r="V2755" s="49">
        <f t="shared" si="346"/>
        <v>1.0101994803367265</v>
      </c>
      <c r="W2755" s="49">
        <f t="shared" si="347"/>
        <v>1.0101994803367265</v>
      </c>
    </row>
    <row r="2756" spans="11:23">
      <c r="K2756" s="51">
        <v>275.39999999999998</v>
      </c>
      <c r="L2756" s="22">
        <f t="shared" si="349"/>
        <v>1.7999693356696562</v>
      </c>
      <c r="M2756" s="22">
        <f t="shared" si="348"/>
        <v>6.5219288790288044E-3</v>
      </c>
      <c r="Q2756" s="55">
        <f t="shared" ref="Q2756:Q2819" si="350">R2756*IF($C$56&lt;$C$55,S2756,T2756)</f>
        <v>4.4220212922437205E-2</v>
      </c>
      <c r="R2756" s="49">
        <f t="shared" ref="R2756:R2819" si="351">$C$70/$C$61*W2756</f>
        <v>3.1736101022606089</v>
      </c>
      <c r="S2756" s="52">
        <f>IF(K2756=0,C2784,(1/$C$59)*LN(1+$C$59/$C$58/(RodR+ABS(Calculations!K2756-RodR))))</f>
        <v>1.3933725787845993E-2</v>
      </c>
      <c r="T2756" s="53">
        <f t="shared" ref="T2756:T2819" si="352">IF((ABS(K2756))&lt;$C$55-$C$56,($C$53/2/PI()/$C$56*LN(($C$55-$C$56)*(ABS(K2756)+$C$56)/(ABS(K2756))/$C$55)+$C$60*LN($C$55*$C$54/($C$55-$C$56)/$C$53)),$C$60*LN((((ABS(K2756))+$C$56-$C$55)*$C$53+$C$55*$C$54)/($C$53*(ABS(K2756)))))</f>
        <v>1.4063863785110205E-2</v>
      </c>
      <c r="U2756" s="49">
        <f t="shared" ref="U2756:U2819" si="353">K2756/$C$56</f>
        <v>114.75</v>
      </c>
      <c r="V2756" s="49">
        <f t="shared" ref="V2756:V2819" si="354">IF(K2756="","",1/(1.0212-0.0178*LOG10($C$53+0.01)))</f>
        <v>1.0101994803367265</v>
      </c>
      <c r="W2756" s="49">
        <f t="shared" ref="W2756:W2819" si="355">MAX(1/(-(0.21682*LOG10(3.7*U2756)-0.293)*(EXP(-3.7*U2756)-1)+1),1)*MAX(1/(-(0.1921*LOG10(U2756+0.2)+0.072)*(EXP(-150*U2756)-1)+1),1)*V2756</f>
        <v>1.0101994803367265</v>
      </c>
    </row>
    <row r="2757" spans="11:23">
      <c r="K2757" s="51">
        <v>275.5</v>
      </c>
      <c r="L2757" s="22">
        <f t="shared" si="349"/>
        <v>1.7993197319302532</v>
      </c>
      <c r="M2757" s="22">
        <f t="shared" si="348"/>
        <v>6.5172136632234423E-3</v>
      </c>
      <c r="Q2757" s="55">
        <f t="shared" si="350"/>
        <v>4.4204253975191628E-2</v>
      </c>
      <c r="R2757" s="49">
        <f t="shared" si="351"/>
        <v>3.1736101022606089</v>
      </c>
      <c r="S2757" s="52">
        <f>IF(K2757=0,C2785,(1/$C$59)*LN(1+$C$59/$C$58/(RodR+ABS(Calculations!K2757-RodR))))</f>
        <v>1.3928697146415148E-2</v>
      </c>
      <c r="T2757" s="53">
        <f t="shared" si="352"/>
        <v>1.4058740824513149E-2</v>
      </c>
      <c r="U2757" s="49">
        <f t="shared" si="353"/>
        <v>114.79166666666667</v>
      </c>
      <c r="V2757" s="49">
        <f t="shared" si="354"/>
        <v>1.0101994803367265</v>
      </c>
      <c r="W2757" s="49">
        <f t="shared" si="355"/>
        <v>1.0101994803367265</v>
      </c>
    </row>
    <row r="2758" spans="11:23">
      <c r="K2758" s="51">
        <v>275.60000000000002</v>
      </c>
      <c r="L2758" s="22">
        <f t="shared" si="349"/>
        <v>1.7986705969070929</v>
      </c>
      <c r="M2758" s="22">
        <f t="shared" si="348"/>
        <v>6.5125035591140357E-3</v>
      </c>
      <c r="Q2758" s="55">
        <f t="shared" si="350"/>
        <v>4.4188306542993355E-2</v>
      </c>
      <c r="R2758" s="49">
        <f t="shared" si="351"/>
        <v>3.1736101022606089</v>
      </c>
      <c r="S2758" s="52">
        <f>IF(K2758=0,C2786,(1/$C$59)*LN(1+$C$59/$C$58/(RodR+ABS(Calculations!K2758-RodR))))</f>
        <v>1.3923672133359223E-2</v>
      </c>
      <c r="T2758" s="53">
        <f t="shared" si="352"/>
        <v>1.405362159479405E-2</v>
      </c>
      <c r="U2758" s="49">
        <f t="shared" si="353"/>
        <v>114.83333333333334</v>
      </c>
      <c r="V2758" s="49">
        <f t="shared" si="354"/>
        <v>1.0101994803367265</v>
      </c>
      <c r="W2758" s="49">
        <f t="shared" si="355"/>
        <v>1.0101994803367265</v>
      </c>
    </row>
    <row r="2759" spans="11:23">
      <c r="K2759" s="51">
        <v>275.7</v>
      </c>
      <c r="L2759" s="22">
        <f t="shared" si="349"/>
        <v>1.7980219300930529</v>
      </c>
      <c r="M2759" s="22">
        <f t="shared" si="348"/>
        <v>6.507798559341138E-3</v>
      </c>
      <c r="Q2759" s="55">
        <f t="shared" si="350"/>
        <v>4.4172370613383811E-2</v>
      </c>
      <c r="R2759" s="49">
        <f t="shared" si="351"/>
        <v>3.1736101022606089</v>
      </c>
      <c r="S2759" s="52">
        <f>IF(K2759=0,C2787,(1/$C$59)*LN(1+$C$59/$C$58/(RodR+ABS(Calculations!K2759-RodR))))</f>
        <v>1.391865074475254E-2</v>
      </c>
      <c r="T2759" s="53">
        <f t="shared" si="352"/>
        <v>1.404850609187862E-2</v>
      </c>
      <c r="U2759" s="49">
        <f t="shared" si="353"/>
        <v>114.875</v>
      </c>
      <c r="V2759" s="49">
        <f t="shared" si="354"/>
        <v>1.0101994803367265</v>
      </c>
      <c r="W2759" s="49">
        <f t="shared" si="355"/>
        <v>1.0101994803367265</v>
      </c>
    </row>
    <row r="2760" spans="11:23">
      <c r="K2760" s="51">
        <v>275.8</v>
      </c>
      <c r="L2760" s="22">
        <f t="shared" si="349"/>
        <v>1.797373730981719</v>
      </c>
      <c r="M2760" s="22">
        <f t="shared" si="348"/>
        <v>6.5030986565473015E-3</v>
      </c>
      <c r="Q2760" s="55">
        <f t="shared" si="350"/>
        <v>4.4156446173921816E-2</v>
      </c>
      <c r="R2760" s="49">
        <f t="shared" si="351"/>
        <v>3.1736101022606089</v>
      </c>
      <c r="S2760" s="52">
        <f>IF(K2760=0,C2788,(1/$C$59)*LN(1+$C$59/$C$58/(RodR+ABS(Calculations!K2760-RodR))))</f>
        <v>1.3913632976674903E-2</v>
      </c>
      <c r="T2760" s="53">
        <f t="shared" si="352"/>
        <v>1.4043394311698414E-2</v>
      </c>
      <c r="U2760" s="49">
        <f t="shared" si="353"/>
        <v>114.91666666666667</v>
      </c>
      <c r="V2760" s="49">
        <f t="shared" si="354"/>
        <v>1.0101994803367265</v>
      </c>
      <c r="W2760" s="49">
        <f t="shared" si="355"/>
        <v>1.0101994803367265</v>
      </c>
    </row>
    <row r="2761" spans="11:23">
      <c r="K2761" s="51">
        <v>275.89999999999998</v>
      </c>
      <c r="L2761" s="22">
        <f t="shared" si="349"/>
        <v>1.7967259990674556</v>
      </c>
      <c r="M2761" s="22">
        <f t="shared" si="348"/>
        <v>6.4984038433384406E-3</v>
      </c>
      <c r="Q2761" s="55">
        <f t="shared" si="350"/>
        <v>4.4140533212185314E-2</v>
      </c>
      <c r="R2761" s="49">
        <f t="shared" si="351"/>
        <v>3.1736101022606089</v>
      </c>
      <c r="S2761" s="52">
        <f>IF(K2761=0,C2789,(1/$C$59)*LN(1+$C$59/$C$58/(RodR+ABS(Calculations!K2761-RodR))))</f>
        <v>1.3908618825212134E-2</v>
      </c>
      <c r="T2761" s="53">
        <f t="shared" si="352"/>
        <v>1.403828625019149E-2</v>
      </c>
      <c r="U2761" s="49">
        <f t="shared" si="353"/>
        <v>114.95833333333333</v>
      </c>
      <c r="V2761" s="49">
        <f t="shared" si="354"/>
        <v>1.0101994803367265</v>
      </c>
      <c r="W2761" s="49">
        <f t="shared" si="355"/>
        <v>1.0101994803367265</v>
      </c>
    </row>
    <row r="2762" spans="11:23">
      <c r="K2762" s="51">
        <v>276</v>
      </c>
      <c r="L2762" s="22">
        <f t="shared" si="349"/>
        <v>1.7960787338453339</v>
      </c>
      <c r="M2762" s="22">
        <f t="shared" si="348"/>
        <v>6.4937141123906361E-3</v>
      </c>
      <c r="Q2762" s="55">
        <f t="shared" si="350"/>
        <v>4.4124631715769622E-2</v>
      </c>
      <c r="R2762" s="49">
        <f t="shared" si="351"/>
        <v>3.1736101022606089</v>
      </c>
      <c r="S2762" s="52">
        <f>IF(K2762=0,C2790,(1/$C$59)*LN(1+$C$59/$C$58/(RodR+ABS(Calculations!K2762-RodR))))</f>
        <v>1.3903608286455543E-2</v>
      </c>
      <c r="T2762" s="53">
        <f t="shared" si="352"/>
        <v>1.403318190330107E-2</v>
      </c>
      <c r="U2762" s="49">
        <f t="shared" si="353"/>
        <v>115</v>
      </c>
      <c r="V2762" s="49">
        <f t="shared" si="354"/>
        <v>1.0101994803367265</v>
      </c>
      <c r="W2762" s="49">
        <f t="shared" si="355"/>
        <v>1.0101994803367265</v>
      </c>
    </row>
    <row r="2763" spans="11:23">
      <c r="K2763" s="51">
        <v>276.10000000000002</v>
      </c>
      <c r="L2763" s="22">
        <f t="shared" si="349"/>
        <v>1.7954319348111696</v>
      </c>
      <c r="M2763" s="22">
        <f t="shared" si="348"/>
        <v>6.4890294563435535E-3</v>
      </c>
      <c r="Q2763" s="55">
        <f t="shared" si="350"/>
        <v>4.4108741672288336E-2</v>
      </c>
      <c r="R2763" s="49">
        <f t="shared" si="351"/>
        <v>3.1736101022606089</v>
      </c>
      <c r="S2763" s="52">
        <f>IF(K2763=0,C2791,(1/$C$59)*LN(1+$C$59/$C$58/(RodR+ABS(Calculations!K2763-RodR))))</f>
        <v>1.3898601356502184E-2</v>
      </c>
      <c r="T2763" s="53">
        <f t="shared" si="352"/>
        <v>1.4028081266977107E-2</v>
      </c>
      <c r="U2763" s="49">
        <f t="shared" si="353"/>
        <v>115.04166666666669</v>
      </c>
      <c r="V2763" s="49">
        <f t="shared" si="354"/>
        <v>1.0101994803367265</v>
      </c>
      <c r="W2763" s="49">
        <f t="shared" si="355"/>
        <v>1.0101994803367265</v>
      </c>
    </row>
    <row r="2764" spans="11:23">
      <c r="K2764" s="51">
        <v>276.2</v>
      </c>
      <c r="L2764" s="22">
        <f t="shared" si="349"/>
        <v>1.7947856014614174</v>
      </c>
      <c r="M2764" s="22">
        <f t="shared" si="348"/>
        <v>6.4843498679065803E-3</v>
      </c>
      <c r="Q2764" s="55">
        <f t="shared" si="350"/>
        <v>4.4092863069370762E-2</v>
      </c>
      <c r="R2764" s="49">
        <f t="shared" si="351"/>
        <v>3.1736101022606089</v>
      </c>
      <c r="S2764" s="52">
        <f>IF(K2764=0,C2792,(1/$C$59)*LN(1+$C$59/$C$58/(RodR+ABS(Calculations!K2764-RodR))))</f>
        <v>1.3893598031454076E-2</v>
      </c>
      <c r="T2764" s="53">
        <f t="shared" si="352"/>
        <v>1.4022984337174497E-2</v>
      </c>
      <c r="U2764" s="49">
        <f t="shared" si="353"/>
        <v>115.08333333333333</v>
      </c>
      <c r="V2764" s="49">
        <f t="shared" si="354"/>
        <v>1.0101994803367265</v>
      </c>
      <c r="W2764" s="49">
        <f t="shared" si="355"/>
        <v>1.0101994803367265</v>
      </c>
    </row>
    <row r="2765" spans="11:23">
      <c r="K2765" s="51">
        <v>276.3</v>
      </c>
      <c r="L2765" s="22">
        <f t="shared" si="349"/>
        <v>1.794139733293413</v>
      </c>
      <c r="M2765" s="22">
        <f t="shared" ref="M2765:M2828" si="356">L2755-L2765</f>
        <v>6.4796753397535767E-3</v>
      </c>
      <c r="Q2765" s="55">
        <f t="shared" si="350"/>
        <v>4.4076995894667834E-2</v>
      </c>
      <c r="R2765" s="49">
        <f t="shared" si="351"/>
        <v>3.1736101022606089</v>
      </c>
      <c r="S2765" s="52">
        <f>IF(K2765=0,C2793,(1/$C$59)*LN(1+$C$59/$C$58/(RodR+ABS(Calculations!K2765-RodR))))</f>
        <v>1.3888598307420039E-2</v>
      </c>
      <c r="T2765" s="53">
        <f t="shared" si="352"/>
        <v>1.4017891109855084E-2</v>
      </c>
      <c r="U2765" s="49">
        <f t="shared" si="353"/>
        <v>115.12500000000001</v>
      </c>
      <c r="V2765" s="49">
        <f t="shared" si="354"/>
        <v>1.0101994803367265</v>
      </c>
      <c r="W2765" s="49">
        <f t="shared" si="355"/>
        <v>1.0101994803367265</v>
      </c>
    </row>
    <row r="2766" spans="11:23">
      <c r="K2766" s="51">
        <v>276.39999999999998</v>
      </c>
      <c r="L2766" s="22">
        <f t="shared" si="349"/>
        <v>1.7934943298050627</v>
      </c>
      <c r="M2766" s="22">
        <f t="shared" si="356"/>
        <v>6.475005864593486E-3</v>
      </c>
      <c r="Q2766" s="55">
        <f t="shared" si="350"/>
        <v>4.4061140135844522E-2</v>
      </c>
      <c r="R2766" s="49">
        <f t="shared" si="351"/>
        <v>3.1736101022606089</v>
      </c>
      <c r="S2766" s="52">
        <f>IF(K2766=0,C2794,(1/$C$59)*LN(1+$C$59/$C$58/(RodR+ABS(Calculations!K2766-RodR))))</f>
        <v>1.388360218051333E-2</v>
      </c>
      <c r="T2766" s="53">
        <f t="shared" si="352"/>
        <v>1.401280158098544E-2</v>
      </c>
      <c r="U2766" s="49">
        <f t="shared" si="353"/>
        <v>115.16666666666666</v>
      </c>
      <c r="V2766" s="49">
        <f t="shared" si="354"/>
        <v>1.0101994803367265</v>
      </c>
      <c r="W2766" s="49">
        <f t="shared" si="355"/>
        <v>1.0101994803367265</v>
      </c>
    </row>
    <row r="2767" spans="11:23">
      <c r="K2767" s="51">
        <v>276.5</v>
      </c>
      <c r="L2767" s="22">
        <f t="shared" si="349"/>
        <v>1.7928493904951197</v>
      </c>
      <c r="M2767" s="22">
        <f t="shared" si="356"/>
        <v>6.4703414351334754E-3</v>
      </c>
      <c r="Q2767" s="55">
        <f t="shared" si="350"/>
        <v>4.4045295780586594E-2</v>
      </c>
      <c r="R2767" s="49">
        <f t="shared" si="351"/>
        <v>3.1736101022606089</v>
      </c>
      <c r="S2767" s="52">
        <f>IF(K2767=0,C2795,(1/$C$59)*LN(1+$C$59/$C$58/(RodR+ABS(Calculations!K2767-RodR))))</f>
        <v>1.3878609646853746E-2</v>
      </c>
      <c r="T2767" s="53">
        <f t="shared" si="352"/>
        <v>1.4007715746539078E-2</v>
      </c>
      <c r="U2767" s="49">
        <f t="shared" si="353"/>
        <v>115.20833333333334</v>
      </c>
      <c r="V2767" s="49">
        <f t="shared" si="354"/>
        <v>1.0101994803367265</v>
      </c>
      <c r="W2767" s="49">
        <f t="shared" si="355"/>
        <v>1.0101994803367265</v>
      </c>
    </row>
    <row r="2768" spans="11:23">
      <c r="K2768" s="51">
        <v>276.60000000000002</v>
      </c>
      <c r="L2768" s="22">
        <f t="shared" si="349"/>
        <v>1.7922049148629078</v>
      </c>
      <c r="M2768" s="22">
        <f t="shared" si="356"/>
        <v>6.4656820441850726E-3</v>
      </c>
      <c r="Q2768" s="55">
        <f t="shared" si="350"/>
        <v>4.4029462816593833E-2</v>
      </c>
      <c r="R2768" s="49">
        <f t="shared" si="351"/>
        <v>3.1736101022606089</v>
      </c>
      <c r="S2768" s="52">
        <f>IF(K2768=0,C2796,(1/$C$59)*LN(1+$C$59/$C$58/(RodR+ABS(Calculations!K2768-RodR))))</f>
        <v>1.3873620702565511E-2</v>
      </c>
      <c r="T2768" s="53">
        <f t="shared" si="352"/>
        <v>1.4002633602494685E-2</v>
      </c>
      <c r="U2768" s="49">
        <f t="shared" si="353"/>
        <v>115.25000000000001</v>
      </c>
      <c r="V2768" s="49">
        <f t="shared" si="354"/>
        <v>1.0101994803367265</v>
      </c>
      <c r="W2768" s="49">
        <f t="shared" si="355"/>
        <v>1.0101994803367265</v>
      </c>
    </row>
    <row r="2769" spans="11:23">
      <c r="K2769" s="51">
        <v>276.7</v>
      </c>
      <c r="L2769" s="22">
        <f t="shared" si="349"/>
        <v>1.7915609024086665</v>
      </c>
      <c r="M2769" s="22">
        <f t="shared" si="356"/>
        <v>6.461027684386389E-3</v>
      </c>
      <c r="Q2769" s="55">
        <f t="shared" si="350"/>
        <v>4.4013641231588518E-2</v>
      </c>
      <c r="R2769" s="49">
        <f t="shared" si="351"/>
        <v>3.1736101022606089</v>
      </c>
      <c r="S2769" s="52">
        <f>IF(K2769=0,C2797,(1/$C$59)*LN(1+$C$59/$C$58/(RodR+ABS(Calculations!K2769-RodR))))</f>
        <v>1.3868635343779931E-2</v>
      </c>
      <c r="T2769" s="53">
        <f t="shared" si="352"/>
        <v>1.3997555144836556E-2</v>
      </c>
      <c r="U2769" s="49">
        <f t="shared" si="353"/>
        <v>115.29166666666667</v>
      </c>
      <c r="V2769" s="49">
        <f t="shared" si="354"/>
        <v>1.0101994803367265</v>
      </c>
      <c r="W2769" s="49">
        <f t="shared" si="355"/>
        <v>1.0101994803367265</v>
      </c>
    </row>
    <row r="2770" spans="11:23">
      <c r="K2770" s="51">
        <v>276.8</v>
      </c>
      <c r="L2770" s="22">
        <f t="shared" si="349"/>
        <v>1.7909173526331719</v>
      </c>
      <c r="M2770" s="22">
        <f t="shared" si="356"/>
        <v>6.456378348547176E-3</v>
      </c>
      <c r="Q2770" s="55">
        <f t="shared" si="350"/>
        <v>4.3997831013306121E-2</v>
      </c>
      <c r="R2770" s="49">
        <f t="shared" si="351"/>
        <v>3.1736101022606089</v>
      </c>
      <c r="S2770" s="52">
        <f>IF(K2770=0,C2798,(1/$C$59)*LN(1+$C$59/$C$58/(RodR+ABS(Calculations!K2770-RodR))))</f>
        <v>1.3863653566632467E-2</v>
      </c>
      <c r="T2770" s="53">
        <f t="shared" si="352"/>
        <v>1.3992480369555716E-2</v>
      </c>
      <c r="U2770" s="49">
        <f t="shared" si="353"/>
        <v>115.33333333333334</v>
      </c>
      <c r="V2770" s="49">
        <f t="shared" si="354"/>
        <v>1.0101994803367265</v>
      </c>
      <c r="W2770" s="49">
        <f t="shared" si="355"/>
        <v>1.0101994803367265</v>
      </c>
    </row>
    <row r="2771" spans="11:23">
      <c r="K2771" s="51">
        <v>276.89999999999998</v>
      </c>
      <c r="L2771" s="22">
        <f t="shared" si="349"/>
        <v>1.7902742650380112</v>
      </c>
      <c r="M2771" s="22">
        <f t="shared" si="356"/>
        <v>6.4517340294443226E-3</v>
      </c>
      <c r="Q2771" s="55">
        <f t="shared" si="350"/>
        <v>4.3982032149502033E-2</v>
      </c>
      <c r="R2771" s="49">
        <f t="shared" si="351"/>
        <v>3.1736101022606089</v>
      </c>
      <c r="S2771" s="52">
        <f>IF(K2771=0,C2799,(1/$C$59)*LN(1+$C$59/$C$58/(RodR+ABS(Calculations!K2771-RodR))))</f>
        <v>1.3858675367264867E-2</v>
      </c>
      <c r="T2771" s="53">
        <f t="shared" si="352"/>
        <v>1.3987409272648353E-2</v>
      </c>
      <c r="U2771" s="49">
        <f t="shared" si="353"/>
        <v>115.375</v>
      </c>
      <c r="V2771" s="49">
        <f t="shared" si="354"/>
        <v>1.0101994803367265</v>
      </c>
      <c r="W2771" s="49">
        <f t="shared" si="355"/>
        <v>1.0101994803367265</v>
      </c>
    </row>
    <row r="2772" spans="11:23">
      <c r="K2772" s="51">
        <v>277</v>
      </c>
      <c r="L2772" s="22">
        <f t="shared" si="349"/>
        <v>1.789631639125483</v>
      </c>
      <c r="M2772" s="22">
        <f t="shared" si="356"/>
        <v>6.4470947198509432E-3</v>
      </c>
      <c r="Q2772" s="55">
        <f t="shared" si="350"/>
        <v>4.3966244627949118E-2</v>
      </c>
      <c r="R2772" s="49">
        <f t="shared" si="351"/>
        <v>3.1736101022606089</v>
      </c>
      <c r="S2772" s="52">
        <f>IF(K2772=0,C2800,(1/$C$59)*LN(1+$C$59/$C$58/(RodR+ABS(Calculations!K2772-RodR))))</f>
        <v>1.3853700741824371E-2</v>
      </c>
      <c r="T2772" s="53">
        <f t="shared" si="352"/>
        <v>1.398234185011627E-2</v>
      </c>
      <c r="U2772" s="49">
        <f t="shared" si="353"/>
        <v>115.41666666666667</v>
      </c>
      <c r="V2772" s="49">
        <f t="shared" si="354"/>
        <v>1.0101994803367265</v>
      </c>
      <c r="W2772" s="49">
        <f t="shared" si="355"/>
        <v>1.0101994803367265</v>
      </c>
    </row>
    <row r="2773" spans="11:23">
      <c r="K2773" s="51">
        <v>277.10000000000002</v>
      </c>
      <c r="L2773" s="22">
        <f t="shared" si="349"/>
        <v>1.7889894743985919</v>
      </c>
      <c r="M2773" s="22">
        <f t="shared" si="356"/>
        <v>6.4424604125776774E-3</v>
      </c>
      <c r="Q2773" s="55">
        <f t="shared" si="350"/>
        <v>4.3950468436437587E-2</v>
      </c>
      <c r="R2773" s="49">
        <f t="shared" si="351"/>
        <v>3.1736101022606089</v>
      </c>
      <c r="S2773" s="52">
        <f>IF(K2773=0,C2801,(1/$C$59)*LN(1+$C$59/$C$58/(RodR+ABS(Calculations!K2773-RodR))))</f>
        <v>1.3848729686463697E-2</v>
      </c>
      <c r="T2773" s="53">
        <f t="shared" si="352"/>
        <v>1.3977278097967772E-2</v>
      </c>
      <c r="U2773" s="49">
        <f t="shared" si="353"/>
        <v>115.45833333333334</v>
      </c>
      <c r="V2773" s="49">
        <f t="shared" si="354"/>
        <v>1.0101994803367265</v>
      </c>
      <c r="W2773" s="49">
        <f t="shared" si="355"/>
        <v>1.0101994803367265</v>
      </c>
    </row>
    <row r="2774" spans="11:23">
      <c r="K2774" s="51">
        <v>277.2</v>
      </c>
      <c r="L2774" s="22">
        <f t="shared" si="349"/>
        <v>1.7883477703610529</v>
      </c>
      <c r="M2774" s="22">
        <f t="shared" si="356"/>
        <v>6.437831100364555E-3</v>
      </c>
      <c r="Q2774" s="55">
        <f t="shared" si="350"/>
        <v>4.393470356277511E-2</v>
      </c>
      <c r="R2774" s="49">
        <f t="shared" si="351"/>
        <v>3.1736101022606089</v>
      </c>
      <c r="S2774" s="52">
        <f>IF(K2774=0,C2802,(1/$C$59)*LN(1+$C$59/$C$58/(RodR+ABS(Calculations!K2774-RodR))))</f>
        <v>1.3843762197341059E-2</v>
      </c>
      <c r="T2774" s="53">
        <f t="shared" si="352"/>
        <v>1.397221801221633E-2</v>
      </c>
      <c r="U2774" s="49">
        <f t="shared" si="353"/>
        <v>115.5</v>
      </c>
      <c r="V2774" s="49">
        <f t="shared" si="354"/>
        <v>1.0101994803367265</v>
      </c>
      <c r="W2774" s="49">
        <f t="shared" si="355"/>
        <v>1.0101994803367265</v>
      </c>
    </row>
    <row r="2775" spans="11:23">
      <c r="K2775" s="51">
        <v>277.3</v>
      </c>
      <c r="L2775" s="22">
        <f t="shared" si="349"/>
        <v>1.7877065265172556</v>
      </c>
      <c r="M2775" s="22">
        <f t="shared" si="356"/>
        <v>6.4332067761574407E-3</v>
      </c>
      <c r="Q2775" s="55">
        <f t="shared" si="350"/>
        <v>4.3918949994785926E-2</v>
      </c>
      <c r="R2775" s="49">
        <f t="shared" si="351"/>
        <v>3.1736101022606089</v>
      </c>
      <c r="S2775" s="52">
        <f>IF(K2775=0,C2803,(1/$C$59)*LN(1+$C$59/$C$58/(RodR+ABS(Calculations!K2775-RodR))))</f>
        <v>1.3838798270619889E-2</v>
      </c>
      <c r="T2775" s="53">
        <f t="shared" si="352"/>
        <v>1.3967161588881252E-2</v>
      </c>
      <c r="U2775" s="49">
        <f t="shared" si="353"/>
        <v>115.54166666666667</v>
      </c>
      <c r="V2775" s="49">
        <f t="shared" si="354"/>
        <v>1.0101994803367265</v>
      </c>
      <c r="W2775" s="49">
        <f t="shared" si="355"/>
        <v>1.0101994803367265</v>
      </c>
    </row>
    <row r="2776" spans="11:23">
      <c r="K2776" s="51">
        <v>277.39999999999998</v>
      </c>
      <c r="L2776" s="22">
        <f t="shared" si="349"/>
        <v>1.7870657423723324</v>
      </c>
      <c r="M2776" s="22">
        <f t="shared" si="356"/>
        <v>6.4285874327303372E-3</v>
      </c>
      <c r="Q2776" s="55">
        <f t="shared" si="350"/>
        <v>4.3903207720312525E-2</v>
      </c>
      <c r="R2776" s="49">
        <f t="shared" si="351"/>
        <v>3.1736101022606089</v>
      </c>
      <c r="S2776" s="52">
        <f>IF(K2776=0,C2804,(1/$C$59)*LN(1+$C$59/$C$58/(RodR+ABS(Calculations!K2776-RodR))))</f>
        <v>1.3833837902469377E-2</v>
      </c>
      <c r="T2776" s="53">
        <f t="shared" si="352"/>
        <v>1.3962108823988344E-2</v>
      </c>
      <c r="U2776" s="49">
        <f t="shared" si="353"/>
        <v>115.58333333333333</v>
      </c>
      <c r="V2776" s="49">
        <f t="shared" si="354"/>
        <v>1.0101994803367265</v>
      </c>
      <c r="W2776" s="49">
        <f t="shared" si="355"/>
        <v>1.0101994803367265</v>
      </c>
    </row>
    <row r="2777" spans="11:23">
      <c r="K2777" s="51">
        <v>277.5</v>
      </c>
      <c r="L2777" s="22">
        <f t="shared" si="349"/>
        <v>1.7864254174321945</v>
      </c>
      <c r="M2777" s="22">
        <f t="shared" si="356"/>
        <v>6.4239730629251923E-3</v>
      </c>
      <c r="Q2777" s="55">
        <f t="shared" si="350"/>
        <v>4.3887476727216518E-2</v>
      </c>
      <c r="R2777" s="49">
        <f t="shared" si="351"/>
        <v>3.1736101022606089</v>
      </c>
      <c r="S2777" s="52">
        <f>IF(K2777=0,C2805,(1/$C$59)*LN(1+$C$59/$C$58/(RodR+ABS(Calculations!K2777-RodR))))</f>
        <v>1.3828881089064729E-2</v>
      </c>
      <c r="T2777" s="53">
        <f t="shared" si="352"/>
        <v>1.3957059713567916E-2</v>
      </c>
      <c r="U2777" s="49">
        <f t="shared" si="353"/>
        <v>115.625</v>
      </c>
      <c r="V2777" s="49">
        <f t="shared" si="354"/>
        <v>1.0101994803367265</v>
      </c>
      <c r="W2777" s="49">
        <f t="shared" si="355"/>
        <v>1.0101994803367265</v>
      </c>
    </row>
    <row r="2778" spans="11:23">
      <c r="K2778" s="51">
        <v>277.60000000000002</v>
      </c>
      <c r="L2778" s="22">
        <f t="shared" si="349"/>
        <v>1.7857855512033234</v>
      </c>
      <c r="M2778" s="22">
        <f t="shared" si="356"/>
        <v>6.4193636595843984E-3</v>
      </c>
      <c r="Q2778" s="55">
        <f t="shared" si="350"/>
        <v>4.3871757003373535E-2</v>
      </c>
      <c r="R2778" s="49">
        <f t="shared" si="351"/>
        <v>3.1736101022606089</v>
      </c>
      <c r="S2778" s="52">
        <f>IF(K2778=0,C2806,(1/$C$59)*LN(1+$C$59/$C$58/(RodR+ABS(Calculations!K2778-RodR))))</f>
        <v>1.3823927826585579E-2</v>
      </c>
      <c r="T2778" s="53">
        <f t="shared" si="352"/>
        <v>1.3952014253656777E-2</v>
      </c>
      <c r="U2778" s="49">
        <f t="shared" si="353"/>
        <v>115.66666666666669</v>
      </c>
      <c r="V2778" s="49">
        <f t="shared" si="354"/>
        <v>1.0101994803367265</v>
      </c>
      <c r="W2778" s="49">
        <f t="shared" si="355"/>
        <v>1.0101994803367265</v>
      </c>
    </row>
    <row r="2779" spans="11:23">
      <c r="K2779" s="51">
        <v>277.7</v>
      </c>
      <c r="L2779" s="22">
        <f t="shared" si="349"/>
        <v>1.7851461431930136</v>
      </c>
      <c r="M2779" s="22">
        <f t="shared" si="356"/>
        <v>6.4147592156529321E-3</v>
      </c>
      <c r="Q2779" s="55">
        <f t="shared" si="350"/>
        <v>4.3856048536679189E-2</v>
      </c>
      <c r="R2779" s="49">
        <f t="shared" si="351"/>
        <v>3.1736101022606089</v>
      </c>
      <c r="S2779" s="52">
        <f>IF(K2779=0,C2807,(1/$C$59)*LN(1+$C$59/$C$58/(RodR+ABS(Calculations!K2779-RodR))))</f>
        <v>1.3818978111217847E-2</v>
      </c>
      <c r="T2779" s="53">
        <f t="shared" si="352"/>
        <v>1.3946972440297566E-2</v>
      </c>
      <c r="U2779" s="49">
        <f t="shared" si="353"/>
        <v>115.70833333333333</v>
      </c>
      <c r="V2779" s="49">
        <f t="shared" si="354"/>
        <v>1.0101994803367265</v>
      </c>
      <c r="W2779" s="49">
        <f t="shared" si="355"/>
        <v>1.0101994803367265</v>
      </c>
    </row>
    <row r="2780" spans="11:23">
      <c r="K2780" s="51">
        <v>277.8</v>
      </c>
      <c r="L2780" s="22">
        <f t="shared" si="349"/>
        <v>1.7845071929091998</v>
      </c>
      <c r="M2780" s="22">
        <f t="shared" si="356"/>
        <v>6.4101597239720753E-3</v>
      </c>
      <c r="Q2780" s="55">
        <f t="shared" si="350"/>
        <v>4.3840351315044809E-2</v>
      </c>
      <c r="R2780" s="49">
        <f t="shared" si="351"/>
        <v>3.1736101022606089</v>
      </c>
      <c r="S2780" s="52">
        <f>IF(K2780=0,C2808,(1/$C$59)*LN(1+$C$59/$C$58/(RodR+ABS(Calculations!K2780-RodR))))</f>
        <v>1.3814031939152413E-2</v>
      </c>
      <c r="T2780" s="53">
        <f t="shared" si="352"/>
        <v>1.3941934269538544E-2</v>
      </c>
      <c r="U2780" s="49">
        <f t="shared" si="353"/>
        <v>115.75000000000001</v>
      </c>
      <c r="V2780" s="49">
        <f t="shared" si="354"/>
        <v>1.0101994803367265</v>
      </c>
      <c r="W2780" s="49">
        <f t="shared" si="355"/>
        <v>1.0101994803367265</v>
      </c>
    </row>
    <row r="2781" spans="11:23">
      <c r="K2781" s="51">
        <v>277.89999999999998</v>
      </c>
      <c r="L2781" s="22">
        <f t="shared" si="349"/>
        <v>1.7838686998605944</v>
      </c>
      <c r="M2781" s="22">
        <f t="shared" si="356"/>
        <v>6.4055651774168609E-3</v>
      </c>
      <c r="Q2781" s="55">
        <f t="shared" si="350"/>
        <v>4.3824665326400829E-2</v>
      </c>
      <c r="R2781" s="49">
        <f t="shared" si="351"/>
        <v>3.1736101022606089</v>
      </c>
      <c r="S2781" s="52">
        <f>IF(K2781=0,C2809,(1/$C$59)*LN(1+$C$59/$C$58/(RodR+ABS(Calculations!K2781-RodR))))</f>
        <v>1.3809089306586175E-2</v>
      </c>
      <c r="T2781" s="53">
        <f t="shared" si="352"/>
        <v>1.3936899737433129E-2</v>
      </c>
      <c r="U2781" s="49">
        <f t="shared" si="353"/>
        <v>115.79166666666666</v>
      </c>
      <c r="V2781" s="49">
        <f t="shared" si="354"/>
        <v>1.0101994803367265</v>
      </c>
      <c r="W2781" s="49">
        <f t="shared" si="355"/>
        <v>1.0101994803367265</v>
      </c>
    </row>
    <row r="2782" spans="11:23">
      <c r="K2782" s="51">
        <v>278</v>
      </c>
      <c r="L2782" s="22">
        <f t="shared" si="349"/>
        <v>1.7832306635565165</v>
      </c>
      <c r="M2782" s="22">
        <f t="shared" si="356"/>
        <v>6.4009755689664605E-3</v>
      </c>
      <c r="Q2782" s="55">
        <f t="shared" si="350"/>
        <v>4.3808990558692591E-2</v>
      </c>
      <c r="R2782" s="49">
        <f t="shared" si="351"/>
        <v>3.1736101022606089</v>
      </c>
      <c r="S2782" s="52">
        <f>IF(K2782=0,C2810,(1/$C$59)*LN(1+$C$59/$C$58/(RodR+ABS(Calculations!K2782-RodR))))</f>
        <v>1.3804150209720725E-2</v>
      </c>
      <c r="T2782" s="53">
        <f t="shared" si="352"/>
        <v>1.3931868840041243E-2</v>
      </c>
      <c r="U2782" s="49">
        <f t="shared" si="353"/>
        <v>115.83333333333334</v>
      </c>
      <c r="V2782" s="49">
        <f t="shared" si="354"/>
        <v>1.0101994803367265</v>
      </c>
      <c r="W2782" s="49">
        <f t="shared" si="355"/>
        <v>1.0101994803367265</v>
      </c>
    </row>
    <row r="2783" spans="11:23">
      <c r="K2783" s="51">
        <v>278.10000000000002</v>
      </c>
      <c r="L2783" s="22">
        <f t="shared" si="349"/>
        <v>1.7825930835070962</v>
      </c>
      <c r="M2783" s="22">
        <f t="shared" si="356"/>
        <v>6.3963908914956846E-3</v>
      </c>
      <c r="Q2783" s="55">
        <f t="shared" si="350"/>
        <v>4.3793326999885369E-2</v>
      </c>
      <c r="R2783" s="49">
        <f t="shared" si="351"/>
        <v>3.1736101022606089</v>
      </c>
      <c r="S2783" s="52">
        <f>IF(K2783=0,C2811,(1/$C$59)*LN(1+$C$59/$C$58/(RodR+ABS(Calculations!K2783-RodR))))</f>
        <v>1.3799214644763937E-2</v>
      </c>
      <c r="T2783" s="53">
        <f t="shared" si="352"/>
        <v>1.3926841573428196E-2</v>
      </c>
      <c r="U2783" s="49">
        <f t="shared" si="353"/>
        <v>115.87500000000001</v>
      </c>
      <c r="V2783" s="49">
        <f t="shared" si="354"/>
        <v>1.0101994803367265</v>
      </c>
      <c r="W2783" s="49">
        <f t="shared" si="355"/>
        <v>1.0101994803367265</v>
      </c>
    </row>
    <row r="2784" spans="11:23">
      <c r="K2784" s="51">
        <v>278.2</v>
      </c>
      <c r="L2784" s="22">
        <f t="shared" si="349"/>
        <v>1.7819559592230718</v>
      </c>
      <c r="M2784" s="22">
        <f t="shared" si="356"/>
        <v>6.3918111379810405E-3</v>
      </c>
      <c r="Q2784" s="55">
        <f t="shared" si="350"/>
        <v>4.3777674637959361E-2</v>
      </c>
      <c r="R2784" s="49">
        <f t="shared" si="351"/>
        <v>3.1736101022606089</v>
      </c>
      <c r="S2784" s="52">
        <f>IF(K2784=0,C2812,(1/$C$59)*LN(1+$C$59/$C$58/(RodR+ABS(Calculations!K2784-RodR))))</f>
        <v>1.3794282607928391E-2</v>
      </c>
      <c r="T2784" s="53">
        <f t="shared" si="352"/>
        <v>1.392181793366469E-2</v>
      </c>
      <c r="U2784" s="49">
        <f t="shared" si="353"/>
        <v>115.91666666666667</v>
      </c>
      <c r="V2784" s="49">
        <f t="shared" si="354"/>
        <v>1.0101994803367265</v>
      </c>
      <c r="W2784" s="49">
        <f t="shared" si="355"/>
        <v>1.0101994803367265</v>
      </c>
    </row>
    <row r="2785" spans="11:23">
      <c r="K2785" s="51">
        <v>278.3</v>
      </c>
      <c r="L2785" s="22">
        <f t="shared" si="349"/>
        <v>1.7813192902159229</v>
      </c>
      <c r="M2785" s="22">
        <f t="shared" si="356"/>
        <v>6.3872363013326439E-3</v>
      </c>
      <c r="Q2785" s="55">
        <f t="shared" si="350"/>
        <v>4.3762033460912994E-2</v>
      </c>
      <c r="R2785" s="49">
        <f t="shared" si="351"/>
        <v>3.1736101022606089</v>
      </c>
      <c r="S2785" s="52">
        <f>IF(K2785=0,C2813,(1/$C$59)*LN(1+$C$59/$C$58/(RodR+ABS(Calculations!K2785-RodR))))</f>
        <v>1.3789354095432409E-2</v>
      </c>
      <c r="T2785" s="53">
        <f t="shared" si="352"/>
        <v>1.3916797916827255E-2</v>
      </c>
      <c r="U2785" s="49">
        <f t="shared" si="353"/>
        <v>115.95833333333334</v>
      </c>
      <c r="V2785" s="49">
        <f t="shared" si="354"/>
        <v>1.0101994803367265</v>
      </c>
      <c r="W2785" s="49">
        <f t="shared" si="355"/>
        <v>1.0101994803367265</v>
      </c>
    </row>
    <row r="2786" spans="11:23">
      <c r="K2786" s="51">
        <v>278.39999999999998</v>
      </c>
      <c r="L2786" s="22">
        <f t="shared" si="349"/>
        <v>1.7806830759978056</v>
      </c>
      <c r="M2786" s="22">
        <f t="shared" si="356"/>
        <v>6.3826663745267798E-3</v>
      </c>
      <c r="Q2786" s="55">
        <f t="shared" si="350"/>
        <v>4.3746403456761306E-2</v>
      </c>
      <c r="R2786" s="49">
        <f t="shared" si="351"/>
        <v>3.1736101022606089</v>
      </c>
      <c r="S2786" s="52">
        <f>IF(K2786=0,C2814,(1/$C$59)*LN(1+$C$59/$C$58/(RodR+ABS(Calculations!K2786-RodR))))</f>
        <v>1.3784429103499545E-2</v>
      </c>
      <c r="T2786" s="53">
        <f t="shared" si="352"/>
        <v>1.3911781518998256E-2</v>
      </c>
      <c r="U2786" s="49">
        <f t="shared" si="353"/>
        <v>116</v>
      </c>
      <c r="V2786" s="49">
        <f t="shared" si="354"/>
        <v>1.0101994803367265</v>
      </c>
      <c r="W2786" s="49">
        <f t="shared" si="355"/>
        <v>1.0101994803367265</v>
      </c>
    </row>
    <row r="2787" spans="11:23">
      <c r="K2787" s="51">
        <v>278.5</v>
      </c>
      <c r="L2787" s="22">
        <f t="shared" si="349"/>
        <v>1.7800473160816195</v>
      </c>
      <c r="M2787" s="22">
        <f t="shared" si="356"/>
        <v>6.3781013505750384E-3</v>
      </c>
      <c r="Q2787" s="55">
        <f t="shared" si="350"/>
        <v>4.3730784613537597E-2</v>
      </c>
      <c r="R2787" s="49">
        <f t="shared" si="351"/>
        <v>3.1736101022606089</v>
      </c>
      <c r="S2787" s="52">
        <f>IF(K2787=0,C2815,(1/$C$59)*LN(1+$C$59/$C$58/(RodR+ABS(Calculations!K2787-RodR))))</f>
        <v>1.3779507628359111E-2</v>
      </c>
      <c r="T2787" s="53">
        <f t="shared" si="352"/>
        <v>1.3906768736265672E-2</v>
      </c>
      <c r="U2787" s="49">
        <f t="shared" si="353"/>
        <v>116.04166666666667</v>
      </c>
      <c r="V2787" s="49">
        <f t="shared" si="354"/>
        <v>1.0101994803367265</v>
      </c>
      <c r="W2787" s="49">
        <f t="shared" si="355"/>
        <v>1.0101994803367265</v>
      </c>
    </row>
    <row r="2788" spans="11:23">
      <c r="K2788" s="51">
        <v>278.60000000000002</v>
      </c>
      <c r="L2788" s="22">
        <f t="shared" si="349"/>
        <v>1.7794120099809039</v>
      </c>
      <c r="M2788" s="22">
        <f t="shared" si="356"/>
        <v>6.3735412224195098E-3</v>
      </c>
      <c r="Q2788" s="55">
        <f t="shared" si="350"/>
        <v>4.3715176919290902E-2</v>
      </c>
      <c r="R2788" s="49">
        <f t="shared" si="351"/>
        <v>3.1736101022606089</v>
      </c>
      <c r="S2788" s="52">
        <f>IF(K2788=0,C2816,(1/$C$59)*LN(1+$C$59/$C$58/(RodR+ABS(Calculations!K2788-RodR))))</f>
        <v>1.3774589666245372E-2</v>
      </c>
      <c r="T2788" s="53">
        <f t="shared" si="352"/>
        <v>1.3901759564723086E-2</v>
      </c>
      <c r="U2788" s="49">
        <f t="shared" si="353"/>
        <v>116.08333333333334</v>
      </c>
      <c r="V2788" s="49">
        <f t="shared" si="354"/>
        <v>1.0101994803367265</v>
      </c>
      <c r="W2788" s="49">
        <f t="shared" si="355"/>
        <v>1.0101994803367265</v>
      </c>
    </row>
    <row r="2789" spans="11:23">
      <c r="K2789" s="51">
        <v>278.7</v>
      </c>
      <c r="L2789" s="22">
        <f t="shared" si="349"/>
        <v>1.7787771572099431</v>
      </c>
      <c r="M2789" s="22">
        <f t="shared" si="356"/>
        <v>6.3689859830704521E-3</v>
      </c>
      <c r="Q2789" s="55">
        <f t="shared" si="350"/>
        <v>4.3699580362088528E-2</v>
      </c>
      <c r="R2789" s="49">
        <f t="shared" si="351"/>
        <v>3.1736101022606089</v>
      </c>
      <c r="S2789" s="52">
        <f>IF(K2789=0,C2817,(1/$C$59)*LN(1+$C$59/$C$58/(RodR+ABS(Calculations!K2789-RodR))))</f>
        <v>1.3769675213398357E-2</v>
      </c>
      <c r="T2789" s="53">
        <f t="shared" si="352"/>
        <v>1.3896754000469252E-2</v>
      </c>
      <c r="U2789" s="49">
        <f t="shared" si="353"/>
        <v>116.125</v>
      </c>
      <c r="V2789" s="49">
        <f t="shared" si="354"/>
        <v>1.0101994803367265</v>
      </c>
      <c r="W2789" s="49">
        <f t="shared" si="355"/>
        <v>1.0101994803367265</v>
      </c>
    </row>
    <row r="2790" spans="11:23">
      <c r="K2790" s="51">
        <v>278.8</v>
      </c>
      <c r="L2790" s="22">
        <f t="shared" si="349"/>
        <v>1.7781427572836268</v>
      </c>
      <c r="M2790" s="22">
        <f t="shared" si="356"/>
        <v>6.3644356255729839E-3</v>
      </c>
      <c r="Q2790" s="55">
        <f t="shared" si="350"/>
        <v>4.3683994930012682E-2</v>
      </c>
      <c r="R2790" s="49">
        <f t="shared" si="351"/>
        <v>3.1736101022606089</v>
      </c>
      <c r="S2790" s="52">
        <f>IF(K2790=0,C2818,(1/$C$59)*LN(1+$C$59/$C$58/(RodR+ABS(Calculations!K2790-RodR))))</f>
        <v>1.3764764266062782E-2</v>
      </c>
      <c r="T2790" s="53">
        <f t="shared" si="352"/>
        <v>1.3891752039609422E-2</v>
      </c>
      <c r="U2790" s="49">
        <f t="shared" si="353"/>
        <v>116.16666666666667</v>
      </c>
      <c r="V2790" s="49">
        <f t="shared" si="354"/>
        <v>1.0101994803367265</v>
      </c>
      <c r="W2790" s="49">
        <f t="shared" si="355"/>
        <v>1.0101994803367265</v>
      </c>
    </row>
    <row r="2791" spans="11:23">
      <c r="K2791" s="51">
        <v>278.89999999999998</v>
      </c>
      <c r="L2791" s="22">
        <f t="shared" si="349"/>
        <v>1.7775088097176579</v>
      </c>
      <c r="M2791" s="22">
        <f t="shared" si="356"/>
        <v>6.3598901429364751E-3</v>
      </c>
      <c r="Q2791" s="55">
        <f t="shared" si="350"/>
        <v>4.3668420611165534E-2</v>
      </c>
      <c r="R2791" s="49">
        <f t="shared" si="351"/>
        <v>3.1736101022606089</v>
      </c>
      <c r="S2791" s="52">
        <f>IF(K2791=0,C2819,(1/$C$59)*LN(1+$C$59/$C$58/(RodR+ABS(Calculations!K2791-RodR))))</f>
        <v>1.3759856820489661E-2</v>
      </c>
      <c r="T2791" s="53">
        <f t="shared" si="352"/>
        <v>1.3886753678253566E-2</v>
      </c>
      <c r="U2791" s="49">
        <f t="shared" si="353"/>
        <v>116.20833333333333</v>
      </c>
      <c r="V2791" s="49">
        <f t="shared" si="354"/>
        <v>1.0101994803367265</v>
      </c>
      <c r="W2791" s="49">
        <f t="shared" si="355"/>
        <v>1.0101994803367265</v>
      </c>
    </row>
    <row r="2792" spans="11:23">
      <c r="K2792" s="51">
        <v>279</v>
      </c>
      <c r="L2792" s="22">
        <f t="shared" si="349"/>
        <v>1.7768753140283444</v>
      </c>
      <c r="M2792" s="22">
        <f t="shared" si="356"/>
        <v>6.3553495281720718E-3</v>
      </c>
      <c r="Q2792" s="55">
        <f t="shared" si="350"/>
        <v>4.3652857393664132E-2</v>
      </c>
      <c r="R2792" s="49">
        <f t="shared" si="351"/>
        <v>3.1736101022606089</v>
      </c>
      <c r="S2792" s="52">
        <f>IF(K2792=0,C2820,(1/$C$59)*LN(1+$C$59/$C$58/(RodR+ABS(Calculations!K2792-RodR))))</f>
        <v>1.3754952872934694E-2</v>
      </c>
      <c r="T2792" s="53">
        <f t="shared" si="352"/>
        <v>1.3881758912518161E-2</v>
      </c>
      <c r="U2792" s="49">
        <f t="shared" si="353"/>
        <v>116.25</v>
      </c>
      <c r="V2792" s="49">
        <f t="shared" si="354"/>
        <v>1.0101994803367265</v>
      </c>
      <c r="W2792" s="49">
        <f t="shared" si="355"/>
        <v>1.0101994803367265</v>
      </c>
    </row>
    <row r="2793" spans="11:23">
      <c r="K2793" s="51">
        <v>279.10000000000002</v>
      </c>
      <c r="L2793" s="22">
        <f t="shared" si="349"/>
        <v>1.7762422697327063</v>
      </c>
      <c r="M2793" s="22">
        <f t="shared" si="356"/>
        <v>6.3508137743899518E-3</v>
      </c>
      <c r="Q2793" s="55">
        <f t="shared" si="350"/>
        <v>4.3637305265642995E-2</v>
      </c>
      <c r="R2793" s="49">
        <f t="shared" si="351"/>
        <v>3.1736101022606089</v>
      </c>
      <c r="S2793" s="52">
        <f>IF(K2793=0,C2821,(1/$C$59)*LN(1+$C$59/$C$58/(RodR+ABS(Calculations!K2793-RodR))))</f>
        <v>1.3750052419659082E-2</v>
      </c>
      <c r="T2793" s="53">
        <f t="shared" si="352"/>
        <v>1.3876767738524172E-2</v>
      </c>
      <c r="U2793" s="49">
        <f t="shared" si="353"/>
        <v>116.29166666666669</v>
      </c>
      <c r="V2793" s="49">
        <f t="shared" si="354"/>
        <v>1.0101994803367265</v>
      </c>
      <c r="W2793" s="49">
        <f t="shared" si="355"/>
        <v>1.0101994803367265</v>
      </c>
    </row>
    <row r="2794" spans="11:23">
      <c r="K2794" s="51">
        <v>279.2</v>
      </c>
      <c r="L2794" s="22">
        <f t="shared" si="349"/>
        <v>1.7756096763484701</v>
      </c>
      <c r="M2794" s="22">
        <f t="shared" si="356"/>
        <v>6.3462828746017053E-3</v>
      </c>
      <c r="Q2794" s="55">
        <f t="shared" si="350"/>
        <v>4.3621764215254023E-2</v>
      </c>
      <c r="R2794" s="49">
        <f t="shared" si="351"/>
        <v>3.1736101022606089</v>
      </c>
      <c r="S2794" s="52">
        <f>IF(K2794=0,C2822,(1/$C$59)*LN(1+$C$59/$C$58/(RodR+ABS(Calculations!K2794-RodR))))</f>
        <v>1.3745155456929508E-2</v>
      </c>
      <c r="T2794" s="53">
        <f t="shared" si="352"/>
        <v>1.3871780152399291E-2</v>
      </c>
      <c r="U2794" s="49">
        <f t="shared" si="353"/>
        <v>116.33333333333333</v>
      </c>
      <c r="V2794" s="49">
        <f t="shared" si="354"/>
        <v>1.0101994803367265</v>
      </c>
      <c r="W2794" s="49">
        <f t="shared" si="355"/>
        <v>1.0101994803367265</v>
      </c>
    </row>
    <row r="2795" spans="11:23">
      <c r="K2795" s="51">
        <v>279.3</v>
      </c>
      <c r="L2795" s="22">
        <f t="shared" si="349"/>
        <v>1.7749775333940054</v>
      </c>
      <c r="M2795" s="22">
        <f t="shared" si="356"/>
        <v>6.3417568219175102E-3</v>
      </c>
      <c r="Q2795" s="55">
        <f t="shared" si="350"/>
        <v>4.3606234230664898E-2</v>
      </c>
      <c r="R2795" s="49">
        <f t="shared" si="351"/>
        <v>3.1736101022606089</v>
      </c>
      <c r="S2795" s="52">
        <f>IF(K2795=0,C2823,(1/$C$59)*LN(1+$C$59/$C$58/(RodR+ABS(Calculations!K2795-RodR))))</f>
        <v>1.3740261981017623E-2</v>
      </c>
      <c r="T2795" s="53">
        <f t="shared" si="352"/>
        <v>1.3866796150275928E-2</v>
      </c>
      <c r="U2795" s="49">
        <f t="shared" si="353"/>
        <v>116.37500000000001</v>
      </c>
      <c r="V2795" s="49">
        <f t="shared" si="354"/>
        <v>1.0101994803367265</v>
      </c>
      <c r="W2795" s="49">
        <f t="shared" si="355"/>
        <v>1.0101994803367265</v>
      </c>
    </row>
    <row r="2796" spans="11:23">
      <c r="K2796" s="51">
        <v>279.39999999999998</v>
      </c>
      <c r="L2796" s="22">
        <f t="shared" si="349"/>
        <v>1.7743458403884245</v>
      </c>
      <c r="M2796" s="22">
        <f t="shared" si="356"/>
        <v>6.3372356093811533E-3</v>
      </c>
      <c r="Q2796" s="55">
        <f t="shared" si="350"/>
        <v>4.3590715300061554E-2</v>
      </c>
      <c r="R2796" s="49">
        <f t="shared" si="351"/>
        <v>3.1736101022606089</v>
      </c>
      <c r="S2796" s="52">
        <f>IF(K2796=0,C2824,(1/$C$59)*LN(1+$C$59/$C$58/(RodR+ABS(Calculations!K2796-RodR))))</f>
        <v>1.3735371988200835E-2</v>
      </c>
      <c r="T2796" s="53">
        <f t="shared" si="352"/>
        <v>1.3861815728292331E-2</v>
      </c>
      <c r="U2796" s="49">
        <f t="shared" si="353"/>
        <v>116.41666666666666</v>
      </c>
      <c r="V2796" s="49">
        <f t="shared" si="354"/>
        <v>1.0101994803367265</v>
      </c>
      <c r="W2796" s="49">
        <f t="shared" si="355"/>
        <v>1.0101994803367265</v>
      </c>
    </row>
    <row r="2797" spans="11:23">
      <c r="K2797" s="51">
        <v>279.5</v>
      </c>
      <c r="L2797" s="22">
        <f t="shared" si="349"/>
        <v>1.7737145968514469</v>
      </c>
      <c r="M2797" s="22">
        <f t="shared" si="356"/>
        <v>6.3327192301725344E-3</v>
      </c>
      <c r="Q2797" s="55">
        <f t="shared" si="350"/>
        <v>4.3575207411644848E-2</v>
      </c>
      <c r="R2797" s="49">
        <f t="shared" si="351"/>
        <v>3.1736101022606089</v>
      </c>
      <c r="S2797" s="52">
        <f>IF(K2797=0,C2825,(1/$C$59)*LN(1+$C$59/$C$58/(RodR+ABS(Calculations!K2797-RodR))))</f>
        <v>1.3730485474761247E-2</v>
      </c>
      <c r="T2797" s="53">
        <f t="shared" si="352"/>
        <v>1.3856838882592348E-2</v>
      </c>
      <c r="U2797" s="49">
        <f t="shared" si="353"/>
        <v>116.45833333333334</v>
      </c>
      <c r="V2797" s="49">
        <f t="shared" si="354"/>
        <v>1.0101994803367265</v>
      </c>
      <c r="W2797" s="49">
        <f t="shared" si="355"/>
        <v>1.0101994803367265</v>
      </c>
    </row>
    <row r="2798" spans="11:23">
      <c r="K2798" s="51">
        <v>279.60000000000002</v>
      </c>
      <c r="L2798" s="22">
        <f t="shared" si="349"/>
        <v>1.7730838023035704</v>
      </c>
      <c r="M2798" s="22">
        <f t="shared" si="356"/>
        <v>6.3282076773334417E-3</v>
      </c>
      <c r="Q2798" s="55">
        <f t="shared" si="350"/>
        <v>4.3559710553634744E-2</v>
      </c>
      <c r="R2798" s="49">
        <f t="shared" si="351"/>
        <v>3.1736101022606089</v>
      </c>
      <c r="S2798" s="52">
        <f>IF(K2798=0,C2826,(1/$C$59)*LN(1+$C$59/$C$58/(RodR+ABS(Calculations!K2798-RodR))))</f>
        <v>1.372560243698699E-2</v>
      </c>
      <c r="T2798" s="53">
        <f t="shared" si="352"/>
        <v>1.3851865609325442E-2</v>
      </c>
      <c r="U2798" s="49">
        <f t="shared" si="353"/>
        <v>116.50000000000001</v>
      </c>
      <c r="V2798" s="49">
        <f t="shared" si="354"/>
        <v>1.0101994803367265</v>
      </c>
      <c r="W2798" s="49">
        <f t="shared" si="355"/>
        <v>1.0101994803367265</v>
      </c>
    </row>
    <row r="2799" spans="11:23">
      <c r="K2799" s="51">
        <v>279.7</v>
      </c>
      <c r="L2799" s="22">
        <f t="shared" si="349"/>
        <v>1.7724534562659331</v>
      </c>
      <c r="M2799" s="22">
        <f t="shared" si="356"/>
        <v>6.3237009440100245E-3</v>
      </c>
      <c r="Q2799" s="55">
        <f t="shared" si="350"/>
        <v>4.3544224714266951E-2</v>
      </c>
      <c r="R2799" s="49">
        <f t="shared" si="351"/>
        <v>3.1736101022606089</v>
      </c>
      <c r="S2799" s="52">
        <f>IF(K2799=0,C2827,(1/$C$59)*LN(1+$C$59/$C$58/(RodR+ABS(Calculations!K2799-RodR))))</f>
        <v>1.372072287117115E-2</v>
      </c>
      <c r="T2799" s="53">
        <f t="shared" si="352"/>
        <v>1.384689590464646E-2</v>
      </c>
      <c r="U2799" s="49">
        <f t="shared" si="353"/>
        <v>116.54166666666667</v>
      </c>
      <c r="V2799" s="49">
        <f t="shared" si="354"/>
        <v>1.0101994803367265</v>
      </c>
      <c r="W2799" s="49">
        <f t="shared" si="355"/>
        <v>1.0101994803367265</v>
      </c>
    </row>
    <row r="2800" spans="11:23">
      <c r="K2800" s="51">
        <v>279.8</v>
      </c>
      <c r="L2800" s="22">
        <f t="shared" si="349"/>
        <v>1.7718235582603148</v>
      </c>
      <c r="M2800" s="22">
        <f t="shared" si="356"/>
        <v>6.3191990233120165E-3</v>
      </c>
      <c r="Q2800" s="55">
        <f t="shared" si="350"/>
        <v>4.3528749881792929E-2</v>
      </c>
      <c r="R2800" s="49">
        <f t="shared" si="351"/>
        <v>3.1736101022606089</v>
      </c>
      <c r="S2800" s="52">
        <f>IF(K2800=0,C2828,(1/$C$59)*LN(1+$C$59/$C$58/(RodR+ABS(Calculations!K2800-RodR))))</f>
        <v>1.3715846773611783E-2</v>
      </c>
      <c r="T2800" s="53">
        <f t="shared" si="352"/>
        <v>1.3841929764715419E-2</v>
      </c>
      <c r="U2800" s="49">
        <f t="shared" si="353"/>
        <v>116.58333333333334</v>
      </c>
      <c r="V2800" s="49">
        <f t="shared" si="354"/>
        <v>1.0101994803367265</v>
      </c>
      <c r="W2800" s="49">
        <f t="shared" si="355"/>
        <v>1.0101994803367265</v>
      </c>
    </row>
    <row r="2801" spans="11:23">
      <c r="K2801" s="51">
        <v>279.89999999999998</v>
      </c>
      <c r="L2801" s="22">
        <f t="shared" si="349"/>
        <v>1.7711941078092051</v>
      </c>
      <c r="M2801" s="22">
        <f t="shared" si="356"/>
        <v>6.3147019084528466E-3</v>
      </c>
      <c r="Q2801" s="55">
        <f t="shared" si="350"/>
        <v>4.351328604448159E-2</v>
      </c>
      <c r="R2801" s="49">
        <f t="shared" si="351"/>
        <v>3.1736101022606089</v>
      </c>
      <c r="S2801" s="52">
        <f>IF(K2801=0,C2829,(1/$C$59)*LN(1+$C$59/$C$58/(RodR+ABS(Calculations!K2801-RodR))))</f>
        <v>1.3710974140612434E-2</v>
      </c>
      <c r="T2801" s="53">
        <f t="shared" si="352"/>
        <v>1.3836967185699047E-2</v>
      </c>
      <c r="U2801" s="49">
        <f t="shared" si="353"/>
        <v>116.625</v>
      </c>
      <c r="V2801" s="49">
        <f t="shared" si="354"/>
        <v>1.0101994803367265</v>
      </c>
      <c r="W2801" s="49">
        <f t="shared" si="355"/>
        <v>1.0101994803367265</v>
      </c>
    </row>
    <row r="2802" spans="11:23">
      <c r="K2802" s="51">
        <v>280</v>
      </c>
      <c r="L2802" s="22">
        <f t="shared" si="349"/>
        <v>1.770565104435768</v>
      </c>
      <c r="M2802" s="22">
        <f t="shared" si="356"/>
        <v>6.3102095925764434E-3</v>
      </c>
      <c r="Q2802" s="55">
        <f t="shared" si="350"/>
        <v>4.3497833190618403E-2</v>
      </c>
      <c r="R2802" s="49">
        <f t="shared" si="351"/>
        <v>3.1736101022606089</v>
      </c>
      <c r="S2802" s="52">
        <f>IF(K2802=0,C2830,(1/$C$59)*LN(1+$C$59/$C$58/(RodR+ABS(Calculations!K2802-RodR))))</f>
        <v>1.3706104968481875E-2</v>
      </c>
      <c r="T2802" s="53">
        <f t="shared" si="352"/>
        <v>1.3832008163767685E-2</v>
      </c>
      <c r="U2802" s="49">
        <f t="shared" si="353"/>
        <v>116.66666666666667</v>
      </c>
      <c r="V2802" s="49">
        <f t="shared" si="354"/>
        <v>1.0101994803367265</v>
      </c>
      <c r="W2802" s="49">
        <f t="shared" si="355"/>
        <v>1.0101994803367265</v>
      </c>
    </row>
    <row r="2803" spans="11:23">
      <c r="K2803" s="51">
        <v>280.10000000000002</v>
      </c>
      <c r="L2803" s="22">
        <f t="shared" si="349"/>
        <v>1.7699365476639124</v>
      </c>
      <c r="M2803" s="22">
        <f t="shared" si="356"/>
        <v>6.3057220687938731E-3</v>
      </c>
      <c r="Q2803" s="55">
        <f t="shared" si="350"/>
        <v>4.3482391308507146E-2</v>
      </c>
      <c r="R2803" s="49">
        <f t="shared" si="351"/>
        <v>3.1736101022606089</v>
      </c>
      <c r="S2803" s="52">
        <f>IF(K2803=0,C2831,(1/$C$59)*LN(1+$C$59/$C$58/(RodR+ABS(Calculations!K2803-RodR))))</f>
        <v>1.3701239253534643E-2</v>
      </c>
      <c r="T2803" s="53">
        <f t="shared" si="352"/>
        <v>1.3827052695098841E-2</v>
      </c>
      <c r="U2803" s="49">
        <f t="shared" si="353"/>
        <v>116.70833333333334</v>
      </c>
      <c r="V2803" s="49">
        <f t="shared" si="354"/>
        <v>1.0101994803367265</v>
      </c>
      <c r="W2803" s="49">
        <f t="shared" si="355"/>
        <v>1.0101994803367265</v>
      </c>
    </row>
    <row r="2804" spans="11:23">
      <c r="K2804" s="51">
        <v>280.2</v>
      </c>
      <c r="L2804" s="22">
        <f t="shared" si="349"/>
        <v>1.7693084370180856</v>
      </c>
      <c r="M2804" s="22">
        <f t="shared" si="356"/>
        <v>6.3012393303845116E-3</v>
      </c>
      <c r="Q2804" s="55">
        <f t="shared" si="350"/>
        <v>4.346696038646481E-2</v>
      </c>
      <c r="R2804" s="49">
        <f t="shared" si="351"/>
        <v>3.1736101022606089</v>
      </c>
      <c r="S2804" s="52">
        <f>IF(K2804=0,C2832,(1/$C$59)*LN(1+$C$59/$C$58/(RodR+ABS(Calculations!K2804-RodR))))</f>
        <v>1.3696376992089436E-2</v>
      </c>
      <c r="T2804" s="53">
        <f t="shared" si="352"/>
        <v>1.382210077587474E-2</v>
      </c>
      <c r="U2804" s="49">
        <f t="shared" si="353"/>
        <v>116.75</v>
      </c>
      <c r="V2804" s="49">
        <f t="shared" si="354"/>
        <v>1.0101994803367265</v>
      </c>
      <c r="W2804" s="49">
        <f t="shared" si="355"/>
        <v>1.0101994803367265</v>
      </c>
    </row>
    <row r="2805" spans="11:23">
      <c r="K2805" s="51">
        <v>280.3</v>
      </c>
      <c r="L2805" s="22">
        <f t="shared" si="349"/>
        <v>1.7686807720235123</v>
      </c>
      <c r="M2805" s="22">
        <f t="shared" si="356"/>
        <v>6.2967613704931757E-3</v>
      </c>
      <c r="Q2805" s="55">
        <f t="shared" si="350"/>
        <v>4.3451540412827498E-2</v>
      </c>
      <c r="R2805" s="49">
        <f t="shared" si="351"/>
        <v>3.1736101022606089</v>
      </c>
      <c r="S2805" s="52">
        <f>IF(K2805=0,C2833,(1/$C$59)*LN(1+$C$59/$C$58/(RodR+ABS(Calculations!K2805-RodR))))</f>
        <v>1.3691518180470982E-2</v>
      </c>
      <c r="T2805" s="53">
        <f t="shared" si="352"/>
        <v>1.3817152402282989E-2</v>
      </c>
      <c r="U2805" s="49">
        <f t="shared" si="353"/>
        <v>116.79166666666667</v>
      </c>
      <c r="V2805" s="49">
        <f t="shared" si="354"/>
        <v>1.0101994803367265</v>
      </c>
      <c r="W2805" s="49">
        <f t="shared" si="355"/>
        <v>1.0101994803367265</v>
      </c>
    </row>
    <row r="2806" spans="11:23">
      <c r="K2806" s="51">
        <v>280.39999999999998</v>
      </c>
      <c r="L2806" s="22">
        <f t="shared" si="349"/>
        <v>1.7680535522060936</v>
      </c>
      <c r="M2806" s="22">
        <f t="shared" si="356"/>
        <v>6.2922881823308519E-3</v>
      </c>
      <c r="Q2806" s="55">
        <f t="shared" si="350"/>
        <v>4.3436131375947928E-2</v>
      </c>
      <c r="R2806" s="49">
        <f t="shared" si="351"/>
        <v>3.1736101022606089</v>
      </c>
      <c r="S2806" s="52">
        <f>IF(K2806=0,C2834,(1/$C$59)*LN(1+$C$59/$C$58/(RodR+ABS(Calculations!K2806-RodR))))</f>
        <v>1.3686662815009234E-2</v>
      </c>
      <c r="T2806" s="53">
        <f t="shared" si="352"/>
        <v>1.3812207570517255E-2</v>
      </c>
      <c r="U2806" s="49">
        <f t="shared" si="353"/>
        <v>116.83333333333333</v>
      </c>
      <c r="V2806" s="49">
        <f t="shared" si="354"/>
        <v>1.0101994803367265</v>
      </c>
      <c r="W2806" s="49">
        <f t="shared" si="355"/>
        <v>1.0101994803367265</v>
      </c>
    </row>
    <row r="2807" spans="11:23">
      <c r="K2807" s="51">
        <v>280.5</v>
      </c>
      <c r="L2807" s="22">
        <f t="shared" si="349"/>
        <v>1.7674267770923371</v>
      </c>
      <c r="M2807" s="22">
        <f t="shared" si="356"/>
        <v>6.2878197591098584E-3</v>
      </c>
      <c r="Q2807" s="55">
        <f t="shared" si="350"/>
        <v>4.3420733264193719E-2</v>
      </c>
      <c r="R2807" s="49">
        <f t="shared" si="351"/>
        <v>3.1736101022606089</v>
      </c>
      <c r="S2807" s="52">
        <f>IF(K2807=0,C2835,(1/$C$59)*LN(1+$C$59/$C$58/(RodR+ABS(Calculations!K2807-RodR))))</f>
        <v>1.3681810892038848E-2</v>
      </c>
      <c r="T2807" s="53">
        <f t="shared" si="352"/>
        <v>1.3807266276776141E-2</v>
      </c>
      <c r="U2807" s="49">
        <f t="shared" si="353"/>
        <v>116.875</v>
      </c>
      <c r="V2807" s="49">
        <f t="shared" si="354"/>
        <v>1.0101994803367265</v>
      </c>
      <c r="W2807" s="49">
        <f t="shared" si="355"/>
        <v>1.0101994803367265</v>
      </c>
    </row>
    <row r="2808" spans="11:23">
      <c r="K2808" s="51">
        <v>280.60000000000002</v>
      </c>
      <c r="L2808" s="22">
        <f t="shared" si="349"/>
        <v>1.7668004462094953</v>
      </c>
      <c r="M2808" s="22">
        <f t="shared" si="356"/>
        <v>6.2833560940751543E-3</v>
      </c>
      <c r="Q2808" s="55">
        <f t="shared" si="350"/>
        <v>4.3405346065950777E-2</v>
      </c>
      <c r="R2808" s="49">
        <f t="shared" si="351"/>
        <v>3.1736101022606089</v>
      </c>
      <c r="S2808" s="52">
        <f>IF(K2808=0,C2836,(1/$C$59)*LN(1+$C$59/$C$58/(RodR+ABS(Calculations!K2808-RodR))))</f>
        <v>1.3676962407900237E-2</v>
      </c>
      <c r="T2808" s="53">
        <f t="shared" si="352"/>
        <v>1.3802328517263637E-2</v>
      </c>
      <c r="U2808" s="49">
        <f t="shared" si="353"/>
        <v>116.91666666666669</v>
      </c>
      <c r="V2808" s="49">
        <f t="shared" si="354"/>
        <v>1.0101994803367265</v>
      </c>
      <c r="W2808" s="49">
        <f t="shared" si="355"/>
        <v>1.0101994803367265</v>
      </c>
    </row>
    <row r="2809" spans="11:23">
      <c r="K2809" s="51">
        <v>280.7</v>
      </c>
      <c r="L2809" s="22">
        <f t="shared" si="349"/>
        <v>1.7661745590853919</v>
      </c>
      <c r="M2809" s="22">
        <f t="shared" si="356"/>
        <v>6.2788971805411986E-3</v>
      </c>
      <c r="Q2809" s="55">
        <f t="shared" si="350"/>
        <v>4.3389969769619056E-2</v>
      </c>
      <c r="R2809" s="49">
        <f t="shared" si="351"/>
        <v>3.1736101022606089</v>
      </c>
      <c r="S2809" s="52">
        <f>IF(K2809=0,C2837,(1/$C$59)*LN(1+$C$59/$C$58/(RodR+ABS(Calculations!K2809-RodR))))</f>
        <v>1.3672117358938246E-2</v>
      </c>
      <c r="T2809" s="53">
        <f t="shared" si="352"/>
        <v>1.3797394288189341E-2</v>
      </c>
      <c r="U2809" s="49">
        <f t="shared" si="353"/>
        <v>116.95833333333333</v>
      </c>
      <c r="V2809" s="49">
        <f t="shared" si="354"/>
        <v>1.0101994803367265</v>
      </c>
      <c r="W2809" s="49">
        <f t="shared" si="355"/>
        <v>1.0101994803367265</v>
      </c>
    </row>
    <row r="2810" spans="11:23">
      <c r="K2810" s="51">
        <v>280.8</v>
      </c>
      <c r="L2810" s="22">
        <f t="shared" si="349"/>
        <v>1.765549115248664</v>
      </c>
      <c r="M2810" s="22">
        <f t="shared" si="356"/>
        <v>6.2744430116508099E-3</v>
      </c>
      <c r="Q2810" s="55">
        <f t="shared" si="350"/>
        <v>4.3374604363618494E-2</v>
      </c>
      <c r="R2810" s="49">
        <f t="shared" si="351"/>
        <v>3.1736101022606089</v>
      </c>
      <c r="S2810" s="52">
        <f>IF(K2810=0,C2838,(1/$C$59)*LN(1+$C$59/$C$58/(RodR+ABS(Calculations!K2810-RodR))))</f>
        <v>1.3667275741504014E-2</v>
      </c>
      <c r="T2810" s="53">
        <f t="shared" si="352"/>
        <v>1.3792463585768458E-2</v>
      </c>
      <c r="U2810" s="49">
        <f t="shared" si="353"/>
        <v>117.00000000000001</v>
      </c>
      <c r="V2810" s="49">
        <f t="shared" si="354"/>
        <v>1.0101994803367265</v>
      </c>
      <c r="W2810" s="49">
        <f t="shared" si="355"/>
        <v>1.0101994803367265</v>
      </c>
    </row>
    <row r="2811" spans="11:23">
      <c r="K2811" s="51">
        <v>280.89999999999998</v>
      </c>
      <c r="L2811" s="22">
        <f t="shared" si="349"/>
        <v>1.764924114228454</v>
      </c>
      <c r="M2811" s="22">
        <f t="shared" si="356"/>
        <v>6.2699935807510876E-3</v>
      </c>
      <c r="Q2811" s="55">
        <f t="shared" si="350"/>
        <v>4.3359249836381425E-2</v>
      </c>
      <c r="R2811" s="49">
        <f t="shared" si="351"/>
        <v>3.1736101022606089</v>
      </c>
      <c r="S2811" s="52">
        <f>IF(K2811=0,C2839,(1/$C$59)*LN(1+$C$59/$C$58/(RodR+ABS(Calculations!K2811-RodR))))</f>
        <v>1.3662437551952586E-2</v>
      </c>
      <c r="T2811" s="53">
        <f t="shared" si="352"/>
        <v>1.3787536406221358E-2</v>
      </c>
      <c r="U2811" s="49">
        <f t="shared" si="353"/>
        <v>117.04166666666666</v>
      </c>
      <c r="V2811" s="49">
        <f t="shared" si="354"/>
        <v>1.0101994803367265</v>
      </c>
      <c r="W2811" s="49">
        <f t="shared" si="355"/>
        <v>1.0101994803367265</v>
      </c>
    </row>
    <row r="2812" spans="11:23">
      <c r="K2812" s="51">
        <v>281</v>
      </c>
      <c r="L2812" s="22">
        <f t="shared" si="349"/>
        <v>1.7642995555546817</v>
      </c>
      <c r="M2812" s="22">
        <f t="shared" si="356"/>
        <v>6.2655488810863247E-3</v>
      </c>
      <c r="Q2812" s="55">
        <f t="shared" si="350"/>
        <v>4.3343906176359297E-2</v>
      </c>
      <c r="R2812" s="49">
        <f t="shared" si="351"/>
        <v>3.1736101022606089</v>
      </c>
      <c r="S2812" s="52">
        <f>IF(K2812=0,C2840,(1/$C$59)*LN(1+$C$59/$C$58/(RodR+ABS(Calculations!K2812-RodR))))</f>
        <v>1.3657602786645026E-2</v>
      </c>
      <c r="T2812" s="53">
        <f t="shared" si="352"/>
        <v>1.3782612745773573E-2</v>
      </c>
      <c r="U2812" s="49">
        <f t="shared" si="353"/>
        <v>117.08333333333334</v>
      </c>
      <c r="V2812" s="49">
        <f t="shared" si="354"/>
        <v>1.0101994803367265</v>
      </c>
      <c r="W2812" s="49">
        <f t="shared" si="355"/>
        <v>1.0101994803367265</v>
      </c>
    </row>
    <row r="2813" spans="11:23">
      <c r="K2813" s="51">
        <v>281.10000000000002</v>
      </c>
      <c r="L2813" s="22">
        <f t="shared" si="349"/>
        <v>1.7636754387579079</v>
      </c>
      <c r="M2813" s="22">
        <f t="shared" si="356"/>
        <v>6.2611089060045089E-3</v>
      </c>
      <c r="Q2813" s="55">
        <f t="shared" si="350"/>
        <v>4.3328573372019306E-2</v>
      </c>
      <c r="R2813" s="49">
        <f t="shared" si="351"/>
        <v>3.1736101022606089</v>
      </c>
      <c r="S2813" s="52">
        <f>IF(K2813=0,C2841,(1/$C$59)*LN(1+$C$59/$C$58/(RodR+ABS(Calculations!K2813-RodR))))</f>
        <v>1.3652771441947369E-2</v>
      </c>
      <c r="T2813" s="53">
        <f t="shared" si="352"/>
        <v>1.3777692600656683E-2</v>
      </c>
      <c r="U2813" s="49">
        <f t="shared" si="353"/>
        <v>117.12500000000001</v>
      </c>
      <c r="V2813" s="49">
        <f t="shared" si="354"/>
        <v>1.0101994803367265</v>
      </c>
      <c r="W2813" s="49">
        <f t="shared" si="355"/>
        <v>1.0101994803367265</v>
      </c>
    </row>
    <row r="2814" spans="11:23">
      <c r="K2814" s="51">
        <v>281.2</v>
      </c>
      <c r="L2814" s="22">
        <f t="shared" si="349"/>
        <v>1.7630517633693361</v>
      </c>
      <c r="M2814" s="22">
        <f t="shared" si="356"/>
        <v>6.2566736487494889E-3</v>
      </c>
      <c r="Q2814" s="55">
        <f t="shared" si="350"/>
        <v>4.3313251411844431E-2</v>
      </c>
      <c r="R2814" s="49">
        <f t="shared" si="351"/>
        <v>3.1736101022606089</v>
      </c>
      <c r="S2814" s="52">
        <f>IF(K2814=0,C2842,(1/$C$59)*LN(1+$C$59/$C$58/(RodR+ABS(Calculations!K2814-RodR))))</f>
        <v>1.3647943514230612E-2</v>
      </c>
      <c r="T2814" s="53">
        <f t="shared" si="352"/>
        <v>1.3772775967106991E-2</v>
      </c>
      <c r="U2814" s="49">
        <f t="shared" si="353"/>
        <v>117.16666666666667</v>
      </c>
      <c r="V2814" s="49">
        <f t="shared" si="354"/>
        <v>1.0101994803367265</v>
      </c>
      <c r="W2814" s="49">
        <f t="shared" si="355"/>
        <v>1.0101994803367265</v>
      </c>
    </row>
    <row r="2815" spans="11:23">
      <c r="K2815" s="51">
        <v>281.3</v>
      </c>
      <c r="L2815" s="22">
        <f t="shared" si="349"/>
        <v>1.7624285289208783</v>
      </c>
      <c r="M2815" s="22">
        <f t="shared" si="356"/>
        <v>6.2522431026339476E-3</v>
      </c>
      <c r="Q2815" s="55">
        <f t="shared" si="350"/>
        <v>4.3297940284335056E-2</v>
      </c>
      <c r="R2815" s="49">
        <f t="shared" si="351"/>
        <v>3.1736101022606089</v>
      </c>
      <c r="S2815" s="52">
        <f>IF(K2815=0,C2843,(1/$C$59)*LN(1+$C$59/$C$58/(RodR+ABS(Calculations!K2815-RodR))))</f>
        <v>1.3643118999871251E-2</v>
      </c>
      <c r="T2815" s="53">
        <f t="shared" si="352"/>
        <v>1.3767862841366848E-2</v>
      </c>
      <c r="U2815" s="49">
        <f t="shared" si="353"/>
        <v>117.20833333333334</v>
      </c>
      <c r="V2815" s="49">
        <f t="shared" si="354"/>
        <v>1.0101994803367265</v>
      </c>
      <c r="W2815" s="49">
        <f t="shared" si="355"/>
        <v>1.0101994803367265</v>
      </c>
    </row>
    <row r="2816" spans="11:23">
      <c r="K2816" s="51">
        <v>281.39999999999998</v>
      </c>
      <c r="L2816" s="22">
        <f t="shared" si="349"/>
        <v>1.7618057349450205</v>
      </c>
      <c r="M2816" s="22">
        <f t="shared" si="356"/>
        <v>6.2478172610731519E-3</v>
      </c>
      <c r="Q2816" s="55">
        <f t="shared" si="350"/>
        <v>4.3282639978005674E-2</v>
      </c>
      <c r="R2816" s="49">
        <f t="shared" si="351"/>
        <v>3.1736101022606089</v>
      </c>
      <c r="S2816" s="52">
        <f>IF(K2816=0,C2844,(1/$C$59)*LN(1+$C$59/$C$58/(RodR+ABS(Calculations!K2816-RodR))))</f>
        <v>1.3638297895250213E-2</v>
      </c>
      <c r="T2816" s="53">
        <f t="shared" si="352"/>
        <v>1.3762953219682884E-2</v>
      </c>
      <c r="U2816" s="49">
        <f t="shared" si="353"/>
        <v>117.25</v>
      </c>
      <c r="V2816" s="49">
        <f t="shared" si="354"/>
        <v>1.0101994803367265</v>
      </c>
      <c r="W2816" s="49">
        <f t="shared" si="355"/>
        <v>1.0101994803367265</v>
      </c>
    </row>
    <row r="2817" spans="11:23">
      <c r="K2817" s="51">
        <v>281.5</v>
      </c>
      <c r="L2817" s="22">
        <f t="shared" si="349"/>
        <v>1.7611833809749928</v>
      </c>
      <c r="M2817" s="22">
        <f t="shared" si="356"/>
        <v>6.2433961173442576E-3</v>
      </c>
      <c r="Q2817" s="55">
        <f t="shared" si="350"/>
        <v>4.326735048138905E-2</v>
      </c>
      <c r="R2817" s="49">
        <f t="shared" si="351"/>
        <v>3.1736101022606089</v>
      </c>
      <c r="S2817" s="52">
        <f>IF(K2817=0,C2845,(1/$C$59)*LN(1+$C$59/$C$58/(RodR+ABS(Calculations!K2817-RodR))))</f>
        <v>1.3633480196754189E-2</v>
      </c>
      <c r="T2817" s="53">
        <f t="shared" si="352"/>
        <v>1.375804709830844E-2</v>
      </c>
      <c r="U2817" s="49">
        <f t="shared" si="353"/>
        <v>117.29166666666667</v>
      </c>
      <c r="V2817" s="49">
        <f t="shared" si="354"/>
        <v>1.0101994803367265</v>
      </c>
      <c r="W2817" s="49">
        <f t="shared" si="355"/>
        <v>1.0101994803367265</v>
      </c>
    </row>
    <row r="2818" spans="11:23">
      <c r="K2818" s="51">
        <v>281.60000000000002</v>
      </c>
      <c r="L2818" s="22">
        <f t="shared" ref="L2818:L2881" si="357">IF(K2818&lt;RodR,EPRValue,Q2818*$C$43)</f>
        <v>1.7605614665446667</v>
      </c>
      <c r="M2818" s="22">
        <f t="shared" si="356"/>
        <v>6.2389796648285589E-3</v>
      </c>
      <c r="Q2818" s="55">
        <f t="shared" si="350"/>
        <v>4.325207178303371E-2</v>
      </c>
      <c r="R2818" s="49">
        <f t="shared" si="351"/>
        <v>3.1736101022606089</v>
      </c>
      <c r="S2818" s="52">
        <f>IF(K2818=0,C2846,(1/$C$59)*LN(1+$C$59/$C$58/(RodR+ABS(Calculations!K2818-RodR))))</f>
        <v>1.362866590077484E-2</v>
      </c>
      <c r="T2818" s="53">
        <f t="shared" si="352"/>
        <v>1.3753144473501134E-2</v>
      </c>
      <c r="U2818" s="49">
        <f t="shared" si="353"/>
        <v>117.33333333333334</v>
      </c>
      <c r="V2818" s="49">
        <f t="shared" si="354"/>
        <v>1.0101994803367265</v>
      </c>
      <c r="W2818" s="49">
        <f t="shared" si="355"/>
        <v>1.0101994803367265</v>
      </c>
    </row>
    <row r="2819" spans="11:23">
      <c r="K2819" s="51">
        <v>281.7</v>
      </c>
      <c r="L2819" s="22">
        <f t="shared" si="357"/>
        <v>1.7599399911885558</v>
      </c>
      <c r="M2819" s="22">
        <f t="shared" si="356"/>
        <v>6.234567896836074E-3</v>
      </c>
      <c r="Q2819" s="55">
        <f t="shared" si="350"/>
        <v>4.3236803871503957E-2</v>
      </c>
      <c r="R2819" s="49">
        <f t="shared" si="351"/>
        <v>3.1736101022606089</v>
      </c>
      <c r="S2819" s="52">
        <f>IF(K2819=0,C2847,(1/$C$59)*LN(1+$C$59/$C$58/(RodR+ABS(Calculations!K2819-RodR))))</f>
        <v>1.3623855003708787E-2</v>
      </c>
      <c r="T2819" s="53">
        <f t="shared" si="352"/>
        <v>1.3748245341524634E-2</v>
      </c>
      <c r="U2819" s="49">
        <f t="shared" si="353"/>
        <v>117.375</v>
      </c>
      <c r="V2819" s="49">
        <f t="shared" si="354"/>
        <v>1.0101994803367265</v>
      </c>
      <c r="W2819" s="49">
        <f t="shared" si="355"/>
        <v>1.0101994803367265</v>
      </c>
    </row>
    <row r="2820" spans="11:23">
      <c r="K2820" s="51">
        <v>281.8</v>
      </c>
      <c r="L2820" s="22">
        <f t="shared" si="357"/>
        <v>1.7593189544418477</v>
      </c>
      <c r="M2820" s="22">
        <f t="shared" si="356"/>
        <v>6.2301608068162651E-3</v>
      </c>
      <c r="Q2820" s="55">
        <f t="shared" ref="Q2820:Q2883" si="358">R2820*IF($C$56&lt;$C$55,S2820,T2820)</f>
        <v>4.3221546735380652E-2</v>
      </c>
      <c r="R2820" s="49">
        <f t="shared" ref="R2820:R2883" si="359">$C$70/$C$61*W2820</f>
        <v>3.1736101022606089</v>
      </c>
      <c r="S2820" s="52">
        <f>IF(K2820=0,C2848,(1/$C$59)*LN(1+$C$59/$C$58/(RodR+ABS(Calculations!K2820-RodR))))</f>
        <v>1.3619047501957885E-2</v>
      </c>
      <c r="T2820" s="53">
        <f t="shared" ref="T2820:T2883" si="360">IF((ABS(K2820))&lt;$C$55-$C$56,($C$53/2/PI()/$C$56*LN(($C$55-$C$56)*(ABS(K2820)+$C$56)/(ABS(K2820))/$C$55)+$C$60*LN($C$55*$C$54/($C$55-$C$56)/$C$53)),$C$60*LN((((ABS(K2820))+$C$56-$C$55)*$C$53+$C$55*$C$54)/($C$53*(ABS(K2820)))))</f>
        <v>1.3743349698647326E-2</v>
      </c>
      <c r="U2820" s="49">
        <f t="shared" ref="U2820:U2883" si="361">K2820/$C$56</f>
        <v>117.41666666666667</v>
      </c>
      <c r="V2820" s="49">
        <f t="shared" ref="V2820:V2883" si="362">IF(K2820="","",1/(1.0212-0.0178*LOG10($C$53+0.01)))</f>
        <v>1.0101994803367265</v>
      </c>
      <c r="W2820" s="49">
        <f t="shared" ref="W2820:W2883" si="363">MAX(1/(-(0.21682*LOG10(3.7*U2820)-0.293)*(EXP(-3.7*U2820)-1)+1),1)*MAX(1/(-(0.1921*LOG10(U2820+0.2)+0.072)*(EXP(-150*U2820)-1)+1),1)*V2820</f>
        <v>1.0101994803367265</v>
      </c>
    </row>
    <row r="2821" spans="11:23">
      <c r="K2821" s="51">
        <v>281.89999999999998</v>
      </c>
      <c r="L2821" s="22">
        <f t="shared" si="357"/>
        <v>1.7586983558403739</v>
      </c>
      <c r="M2821" s="22">
        <f t="shared" si="356"/>
        <v>6.2257583880800382E-3</v>
      </c>
      <c r="Q2821" s="55">
        <f t="shared" si="358"/>
        <v>4.3206300363260466E-2</v>
      </c>
      <c r="R2821" s="49">
        <f t="shared" si="359"/>
        <v>3.1736101022606089</v>
      </c>
      <c r="S2821" s="52">
        <f>IF(K2821=0,C2849,(1/$C$59)*LN(1+$C$59/$C$58/(RodR+ABS(Calculations!K2821-RodR))))</f>
        <v>1.3614243391928954E-2</v>
      </c>
      <c r="T2821" s="53">
        <f t="shared" si="360"/>
        <v>1.3738457541143202E-2</v>
      </c>
      <c r="U2821" s="49">
        <f t="shared" si="361"/>
        <v>117.45833333333333</v>
      </c>
      <c r="V2821" s="49">
        <f t="shared" si="362"/>
        <v>1.0101994803367265</v>
      </c>
      <c r="W2821" s="49">
        <f t="shared" si="363"/>
        <v>1.0101994803367265</v>
      </c>
    </row>
    <row r="2822" spans="11:23">
      <c r="K2822" s="51">
        <v>282</v>
      </c>
      <c r="L2822" s="22">
        <f t="shared" si="357"/>
        <v>1.7580781949205719</v>
      </c>
      <c r="M2822" s="22">
        <f t="shared" si="356"/>
        <v>6.2213606341097183E-3</v>
      </c>
      <c r="Q2822" s="55">
        <f t="shared" si="358"/>
        <v>4.3191064743754976E-2</v>
      </c>
      <c r="R2822" s="49">
        <f t="shared" si="359"/>
        <v>3.1736101022606089</v>
      </c>
      <c r="S2822" s="52">
        <f>IF(K2822=0,C2850,(1/$C$59)*LN(1+$C$59/$C$58/(RodR+ABS(Calculations!K2822-RodR))))</f>
        <v>1.3609442670033521E-2</v>
      </c>
      <c r="T2822" s="53">
        <f t="shared" si="360"/>
        <v>1.3733568865291637E-2</v>
      </c>
      <c r="U2822" s="49">
        <f t="shared" si="361"/>
        <v>117.5</v>
      </c>
      <c r="V2822" s="49">
        <f t="shared" si="362"/>
        <v>1.0101994803367265</v>
      </c>
      <c r="W2822" s="49">
        <f t="shared" si="363"/>
        <v>1.0101994803367265</v>
      </c>
    </row>
    <row r="2823" spans="11:23">
      <c r="K2823" s="51">
        <v>282.10000000000002</v>
      </c>
      <c r="L2823" s="22">
        <f t="shared" si="357"/>
        <v>1.7574584712196581</v>
      </c>
      <c r="M2823" s="22">
        <f t="shared" si="356"/>
        <v>6.2169675382497402E-3</v>
      </c>
      <c r="Q2823" s="55">
        <f t="shared" si="358"/>
        <v>4.3175839865494871E-2</v>
      </c>
      <c r="R2823" s="49">
        <f t="shared" si="359"/>
        <v>3.1736101022606089</v>
      </c>
      <c r="S2823" s="52">
        <f>IF(K2823=0,C2851,(1/$C$59)*LN(1+$C$59/$C$58/(RodR+ABS(Calculations!K2823-RodR))))</f>
        <v>1.3604645332689132E-2</v>
      </c>
      <c r="T2823" s="53">
        <f t="shared" si="360"/>
        <v>1.3728683667377166E-2</v>
      </c>
      <c r="U2823" s="49">
        <f t="shared" si="361"/>
        <v>117.54166666666669</v>
      </c>
      <c r="V2823" s="49">
        <f t="shared" si="362"/>
        <v>1.0101994803367265</v>
      </c>
      <c r="W2823" s="49">
        <f t="shared" si="363"/>
        <v>1.0101994803367265</v>
      </c>
    </row>
    <row r="2824" spans="11:23">
      <c r="K2824" s="51">
        <v>282.2</v>
      </c>
      <c r="L2824" s="22">
        <f t="shared" si="357"/>
        <v>1.7568391842753535</v>
      </c>
      <c r="M2824" s="22">
        <f t="shared" si="356"/>
        <v>6.2125790939826508E-3</v>
      </c>
      <c r="Q2824" s="55">
        <f t="shared" si="358"/>
        <v>4.3160625717123258E-2</v>
      </c>
      <c r="R2824" s="49">
        <f t="shared" si="359"/>
        <v>3.1736101022606089</v>
      </c>
      <c r="S2824" s="52">
        <f>IF(K2824=0,C2852,(1/$C$59)*LN(1+$C$59/$C$58/(RodR+ABS(Calculations!K2824-RodR))))</f>
        <v>1.3599851376317246E-2</v>
      </c>
      <c r="T2824" s="53">
        <f t="shared" si="360"/>
        <v>1.3723801943689492E-2</v>
      </c>
      <c r="U2824" s="49">
        <f t="shared" si="361"/>
        <v>117.58333333333333</v>
      </c>
      <c r="V2824" s="49">
        <f t="shared" si="362"/>
        <v>1.0101994803367265</v>
      </c>
      <c r="W2824" s="49">
        <f t="shared" si="363"/>
        <v>1.0101994803367265</v>
      </c>
    </row>
    <row r="2825" spans="11:23">
      <c r="K2825" s="51">
        <v>282.3</v>
      </c>
      <c r="L2825" s="22">
        <f t="shared" si="357"/>
        <v>1.7562203336261581</v>
      </c>
      <c r="M2825" s="22">
        <f t="shared" si="356"/>
        <v>6.2081952947201646E-3</v>
      </c>
      <c r="Q2825" s="55">
        <f t="shared" si="358"/>
        <v>4.3145422287302365E-2</v>
      </c>
      <c r="R2825" s="49">
        <f t="shared" si="359"/>
        <v>3.1736101022606089</v>
      </c>
      <c r="S2825" s="52">
        <f>IF(K2825=0,C2853,(1/$C$59)*LN(1+$C$59/$C$58/(RodR+ABS(Calculations!K2825-RodR))))</f>
        <v>1.3595060797345349E-2</v>
      </c>
      <c r="T2825" s="53">
        <f t="shared" si="360"/>
        <v>1.3718923690523917E-2</v>
      </c>
      <c r="U2825" s="49">
        <f t="shared" si="361"/>
        <v>117.62500000000001</v>
      </c>
      <c r="V2825" s="49">
        <f t="shared" si="362"/>
        <v>1.0101994803367265</v>
      </c>
      <c r="W2825" s="49">
        <f t="shared" si="363"/>
        <v>1.0101994803367265</v>
      </c>
    </row>
    <row r="2826" spans="11:23">
      <c r="K2826" s="51">
        <v>282.39999999999998</v>
      </c>
      <c r="L2826" s="22">
        <f t="shared" si="357"/>
        <v>1.7556019188111451</v>
      </c>
      <c r="M2826" s="22">
        <f t="shared" si="356"/>
        <v>6.2038161338753284E-3</v>
      </c>
      <c r="Q2826" s="55">
        <f t="shared" si="358"/>
        <v>4.3130229564708515E-2</v>
      </c>
      <c r="R2826" s="49">
        <f t="shared" si="359"/>
        <v>3.1736101022606089</v>
      </c>
      <c r="S2826" s="52">
        <f>IF(K2826=0,C2854,(1/$C$59)*LN(1+$C$59/$C$58/(RodR+ABS(Calculations!K2826-RodR))))</f>
        <v>1.3590273592205363E-2</v>
      </c>
      <c r="T2826" s="53">
        <f t="shared" si="360"/>
        <v>1.3714048904181131E-2</v>
      </c>
      <c r="U2826" s="49">
        <f t="shared" si="361"/>
        <v>117.66666666666666</v>
      </c>
      <c r="V2826" s="49">
        <f t="shared" si="362"/>
        <v>1.0101994803367265</v>
      </c>
      <c r="W2826" s="49">
        <f t="shared" si="363"/>
        <v>1.0101994803367265</v>
      </c>
    </row>
    <row r="2827" spans="11:23">
      <c r="K2827" s="51">
        <v>282.5</v>
      </c>
      <c r="L2827" s="22">
        <f t="shared" si="357"/>
        <v>1.7549839393700628</v>
      </c>
      <c r="M2827" s="22">
        <f t="shared" si="356"/>
        <v>6.1994416049300227E-3</v>
      </c>
      <c r="Q2827" s="55">
        <f t="shared" si="358"/>
        <v>4.3115047538034613E-2</v>
      </c>
      <c r="R2827" s="49">
        <f t="shared" si="359"/>
        <v>3.1736101022606089</v>
      </c>
      <c r="S2827" s="52">
        <f>IF(K2827=0,C2855,(1/$C$59)*LN(1+$C$59/$C$58/(RodR+ABS(Calculations!K2827-RodR))))</f>
        <v>1.3585489757334443E-2</v>
      </c>
      <c r="T2827" s="53">
        <f t="shared" si="360"/>
        <v>1.3709177580966313E-2</v>
      </c>
      <c r="U2827" s="49">
        <f t="shared" si="361"/>
        <v>117.70833333333334</v>
      </c>
      <c r="V2827" s="49">
        <f t="shared" si="362"/>
        <v>1.0101994803367265</v>
      </c>
      <c r="W2827" s="49">
        <f t="shared" si="363"/>
        <v>1.0101994803367265</v>
      </c>
    </row>
    <row r="2828" spans="11:23">
      <c r="K2828" s="51">
        <v>282.60000000000002</v>
      </c>
      <c r="L2828" s="22">
        <f t="shared" si="357"/>
        <v>1.7543663948433028</v>
      </c>
      <c r="M2828" s="22">
        <f t="shared" si="356"/>
        <v>6.1950717013639078E-3</v>
      </c>
      <c r="Q2828" s="55">
        <f t="shared" si="358"/>
        <v>4.3099876195989359E-2</v>
      </c>
      <c r="R2828" s="49">
        <f t="shared" si="359"/>
        <v>3.1736101022606089</v>
      </c>
      <c r="S2828" s="52">
        <f>IF(K2828=0,C2856,(1/$C$59)*LN(1+$C$59/$C$58/(RodR+ABS(Calculations!K2828-RodR))))</f>
        <v>1.3580709289174712E-2</v>
      </c>
      <c r="T2828" s="53">
        <f t="shared" si="360"/>
        <v>1.3704309717190473E-2</v>
      </c>
      <c r="U2828" s="49">
        <f t="shared" si="361"/>
        <v>117.75000000000001</v>
      </c>
      <c r="V2828" s="49">
        <f t="shared" si="362"/>
        <v>1.0101994803367265</v>
      </c>
      <c r="W2828" s="49">
        <f t="shared" si="363"/>
        <v>1.0101994803367265</v>
      </c>
    </row>
    <row r="2829" spans="11:23">
      <c r="K2829" s="51">
        <v>282.7</v>
      </c>
      <c r="L2829" s="22">
        <f t="shared" si="357"/>
        <v>1.7537492847718972</v>
      </c>
      <c r="M2829" s="22">
        <f t="shared" ref="M2829:M2892" si="364">L2819-L2829</f>
        <v>6.1907064166586423E-3</v>
      </c>
      <c r="Q2829" s="55">
        <f t="shared" si="358"/>
        <v>4.3084715527297195E-2</v>
      </c>
      <c r="R2829" s="49">
        <f t="shared" si="359"/>
        <v>3.1736101022606089</v>
      </c>
      <c r="S2829" s="52">
        <f>IF(K2829=0,C2857,(1/$C$59)*LN(1+$C$59/$C$58/(RodR+ABS(Calculations!K2829-RodR))))</f>
        <v>1.3575932184173261E-2</v>
      </c>
      <c r="T2829" s="53">
        <f t="shared" si="360"/>
        <v>1.3699445309169783E-2</v>
      </c>
      <c r="U2829" s="49">
        <f t="shared" si="361"/>
        <v>117.79166666666667</v>
      </c>
      <c r="V2829" s="49">
        <f t="shared" si="362"/>
        <v>1.0101994803367265</v>
      </c>
      <c r="W2829" s="49">
        <f t="shared" si="363"/>
        <v>1.0101994803367265</v>
      </c>
    </row>
    <row r="2830" spans="11:23">
      <c r="K2830" s="51">
        <v>282.8</v>
      </c>
      <c r="L2830" s="22">
        <f t="shared" si="357"/>
        <v>1.7531326086975199</v>
      </c>
      <c r="M2830" s="22">
        <f t="shared" si="364"/>
        <v>6.1863457443278591E-3</v>
      </c>
      <c r="Q2830" s="55">
        <f t="shared" si="358"/>
        <v>4.3069565520698336E-2</v>
      </c>
      <c r="R2830" s="49">
        <f t="shared" si="359"/>
        <v>3.1736101022606089</v>
      </c>
      <c r="S2830" s="52">
        <f>IF(K2830=0,C2858,(1/$C$59)*LN(1+$C$59/$C$58/(RodR+ABS(Calculations!K2830-RodR))))</f>
        <v>1.3571158438782148E-2</v>
      </c>
      <c r="T2830" s="53">
        <f t="shared" si="360"/>
        <v>1.3694584353225575E-2</v>
      </c>
      <c r="U2830" s="49">
        <f t="shared" si="361"/>
        <v>117.83333333333334</v>
      </c>
      <c r="V2830" s="49">
        <f t="shared" si="362"/>
        <v>1.0101994803367265</v>
      </c>
      <c r="W2830" s="49">
        <f t="shared" si="363"/>
        <v>1.0101994803367265</v>
      </c>
    </row>
    <row r="2831" spans="11:23">
      <c r="K2831" s="51">
        <v>282.89999999999998</v>
      </c>
      <c r="L2831" s="22">
        <f t="shared" si="357"/>
        <v>1.752516366162522</v>
      </c>
      <c r="M2831" s="22">
        <f t="shared" si="364"/>
        <v>6.1819896778518846E-3</v>
      </c>
      <c r="Q2831" s="55">
        <f t="shared" si="358"/>
        <v>4.305442616494963E-2</v>
      </c>
      <c r="R2831" s="49">
        <f t="shared" si="359"/>
        <v>3.1736101022606089</v>
      </c>
      <c r="S2831" s="52">
        <f>IF(K2831=0,C2859,(1/$C$59)*LN(1+$C$59/$C$58/(RodR+ABS(Calculations!K2831-RodR))))</f>
        <v>1.3566388049458668E-2</v>
      </c>
      <c r="T2831" s="53">
        <f t="shared" si="360"/>
        <v>1.368972684568456E-2</v>
      </c>
      <c r="U2831" s="49">
        <f t="shared" si="361"/>
        <v>117.875</v>
      </c>
      <c r="V2831" s="49">
        <f t="shared" si="362"/>
        <v>1.0101994803367265</v>
      </c>
      <c r="W2831" s="49">
        <f t="shared" si="363"/>
        <v>1.0101994803367265</v>
      </c>
    </row>
    <row r="2832" spans="11:23">
      <c r="K2832" s="51">
        <v>283</v>
      </c>
      <c r="L2832" s="22">
        <f t="shared" si="357"/>
        <v>1.7519005567098953</v>
      </c>
      <c r="M2832" s="22">
        <f t="shared" si="364"/>
        <v>6.1776382106766281E-3</v>
      </c>
      <c r="Q2832" s="55">
        <f t="shared" si="358"/>
        <v>4.3039297448823656E-2</v>
      </c>
      <c r="R2832" s="49">
        <f t="shared" si="359"/>
        <v>3.1736101022606089</v>
      </c>
      <c r="S2832" s="52">
        <f>IF(K2832=0,C2860,(1/$C$59)*LN(1+$C$59/$C$58/(RodR+ABS(Calculations!K2832-RodR))))</f>
        <v>1.3561621012665084E-2</v>
      </c>
      <c r="T2832" s="53">
        <f t="shared" si="360"/>
        <v>1.3684872782878393E-2</v>
      </c>
      <c r="U2832" s="49">
        <f t="shared" si="361"/>
        <v>117.91666666666667</v>
      </c>
      <c r="V2832" s="49">
        <f t="shared" si="362"/>
        <v>1.0101994803367265</v>
      </c>
      <c r="W2832" s="49">
        <f t="shared" si="363"/>
        <v>1.0101994803367265</v>
      </c>
    </row>
    <row r="2833" spans="11:23">
      <c r="K2833" s="51">
        <v>283.10000000000002</v>
      </c>
      <c r="L2833" s="22">
        <f t="shared" si="357"/>
        <v>1.751285179883171</v>
      </c>
      <c r="M2833" s="22">
        <f t="shared" si="364"/>
        <v>6.1732913364871411E-3</v>
      </c>
      <c r="Q2833" s="55">
        <f t="shared" si="358"/>
        <v>4.3024179361106259E-2</v>
      </c>
      <c r="R2833" s="49">
        <f t="shared" si="359"/>
        <v>3.1736101022606089</v>
      </c>
      <c r="S2833" s="52">
        <f>IF(K2833=0,C2861,(1/$C$59)*LN(1+$C$59/$C$58/(RodR+ABS(Calculations!K2833-RodR))))</f>
        <v>1.3556857324867824E-2</v>
      </c>
      <c r="T2833" s="53">
        <f t="shared" si="360"/>
        <v>1.3680022161144107E-2</v>
      </c>
      <c r="U2833" s="49">
        <f t="shared" si="361"/>
        <v>117.95833333333334</v>
      </c>
      <c r="V2833" s="49">
        <f t="shared" si="362"/>
        <v>1.0101994803367265</v>
      </c>
      <c r="W2833" s="49">
        <f t="shared" si="363"/>
        <v>1.0101994803367265</v>
      </c>
    </row>
    <row r="2834" spans="11:23">
      <c r="K2834" s="51">
        <v>283.2</v>
      </c>
      <c r="L2834" s="22">
        <f t="shared" si="357"/>
        <v>1.7506702352266938</v>
      </c>
      <c r="M2834" s="22">
        <f t="shared" si="364"/>
        <v>6.168949048659611E-3</v>
      </c>
      <c r="Q2834" s="55">
        <f t="shared" si="358"/>
        <v>4.3009071890603261E-2</v>
      </c>
      <c r="R2834" s="49">
        <f t="shared" si="359"/>
        <v>3.1736101022606089</v>
      </c>
      <c r="S2834" s="52">
        <f>IF(K2834=0,C2862,(1/$C$59)*LN(1+$C$59/$C$58/(RodR+ABS(Calculations!K2834-RodR))))</f>
        <v>1.3552096982539622E-2</v>
      </c>
      <c r="T2834" s="53">
        <f t="shared" si="360"/>
        <v>1.3675174976823898E-2</v>
      </c>
      <c r="U2834" s="49">
        <f t="shared" si="361"/>
        <v>118</v>
      </c>
      <c r="V2834" s="49">
        <f t="shared" si="362"/>
        <v>1.0101994803367265</v>
      </c>
      <c r="W2834" s="49">
        <f t="shared" si="363"/>
        <v>1.0101994803367265</v>
      </c>
    </row>
    <row r="2835" spans="11:23">
      <c r="K2835" s="51">
        <v>283.3</v>
      </c>
      <c r="L2835" s="22">
        <f t="shared" si="357"/>
        <v>1.7500557222853135</v>
      </c>
      <c r="M2835" s="22">
        <f t="shared" si="364"/>
        <v>6.1646113408446723E-3</v>
      </c>
      <c r="Q2835" s="55">
        <f t="shared" si="358"/>
        <v>4.2993975026132884E-2</v>
      </c>
      <c r="R2835" s="49">
        <f t="shared" si="359"/>
        <v>3.1736101022606089</v>
      </c>
      <c r="S2835" s="52">
        <f>IF(K2835=0,C2863,(1/$C$59)*LN(1+$C$59/$C$58/(RodR+ABS(Calculations!K2835-RodR))))</f>
        <v>1.3547339982157116E-2</v>
      </c>
      <c r="T2835" s="53">
        <f t="shared" si="360"/>
        <v>1.3670331226265344E-2</v>
      </c>
      <c r="U2835" s="49">
        <f t="shared" si="361"/>
        <v>118.04166666666667</v>
      </c>
      <c r="V2835" s="49">
        <f t="shared" si="362"/>
        <v>1.0101994803367265</v>
      </c>
      <c r="W2835" s="49">
        <f t="shared" si="363"/>
        <v>1.0101994803367265</v>
      </c>
    </row>
    <row r="2836" spans="11:23">
      <c r="K2836" s="51">
        <v>283.39999999999998</v>
      </c>
      <c r="L2836" s="22">
        <f t="shared" si="357"/>
        <v>1.7494416406045887</v>
      </c>
      <c r="M2836" s="22">
        <f t="shared" si="364"/>
        <v>6.1602782065564021E-3</v>
      </c>
      <c r="Q2836" s="55">
        <f t="shared" si="358"/>
        <v>4.2978888756530789E-2</v>
      </c>
      <c r="R2836" s="49">
        <f t="shared" si="359"/>
        <v>3.1736101022606089</v>
      </c>
      <c r="S2836" s="52">
        <f>IF(K2836=0,C2864,(1/$C$59)*LN(1+$C$59/$C$58/(RodR+ABS(Calculations!K2836-RodR))))</f>
        <v>1.354258632020244E-2</v>
      </c>
      <c r="T2836" s="53">
        <f t="shared" si="360"/>
        <v>1.3665490905820735E-2</v>
      </c>
      <c r="U2836" s="49">
        <f t="shared" si="361"/>
        <v>118.08333333333333</v>
      </c>
      <c r="V2836" s="49">
        <f t="shared" si="362"/>
        <v>1.0101994803367265</v>
      </c>
      <c r="W2836" s="49">
        <f t="shared" si="363"/>
        <v>1.0101994803367265</v>
      </c>
    </row>
    <row r="2837" spans="11:23">
      <c r="K2837" s="51">
        <v>283.5</v>
      </c>
      <c r="L2837" s="22">
        <f t="shared" si="357"/>
        <v>1.7488279897306536</v>
      </c>
      <c r="M2837" s="22">
        <f t="shared" si="364"/>
        <v>6.1559496394092417E-3</v>
      </c>
      <c r="Q2837" s="55">
        <f t="shared" si="358"/>
        <v>4.2963813070646756E-2</v>
      </c>
      <c r="R2837" s="49">
        <f t="shared" si="359"/>
        <v>3.1736101022606089</v>
      </c>
      <c r="S2837" s="52">
        <f>IF(K2837=0,C2865,(1/$C$59)*LN(1+$C$59/$C$58/(RodR+ABS(Calculations!K2837-RodR))))</f>
        <v>1.3537835993162172E-2</v>
      </c>
      <c r="T2837" s="53">
        <f t="shared" si="360"/>
        <v>1.366065401184775E-2</v>
      </c>
      <c r="U2837" s="49">
        <f t="shared" si="361"/>
        <v>118.125</v>
      </c>
      <c r="V2837" s="49">
        <f t="shared" si="362"/>
        <v>1.0101994803367265</v>
      </c>
      <c r="W2837" s="49">
        <f t="shared" si="363"/>
        <v>1.0101994803367265</v>
      </c>
    </row>
    <row r="2838" spans="11:23">
      <c r="K2838" s="51">
        <v>283.60000000000002</v>
      </c>
      <c r="L2838" s="22">
        <f t="shared" si="357"/>
        <v>1.7482147692103513</v>
      </c>
      <c r="M2838" s="22">
        <f t="shared" si="364"/>
        <v>6.1516256329514629E-3</v>
      </c>
      <c r="Q2838" s="55">
        <f t="shared" si="358"/>
        <v>4.2948747957347988E-2</v>
      </c>
      <c r="R2838" s="49">
        <f t="shared" si="359"/>
        <v>3.1736101022606089</v>
      </c>
      <c r="S2838" s="52">
        <f>IF(K2838=0,C2866,(1/$C$59)*LN(1+$C$59/$C$58/(RodR+ABS(Calculations!K2838-RodR))))</f>
        <v>1.3533088997528388E-2</v>
      </c>
      <c r="T2838" s="53">
        <f t="shared" si="360"/>
        <v>1.3655820540709442E-2</v>
      </c>
      <c r="U2838" s="49">
        <f t="shared" si="361"/>
        <v>118.16666666666669</v>
      </c>
      <c r="V2838" s="49">
        <f t="shared" si="362"/>
        <v>1.0101994803367265</v>
      </c>
      <c r="W2838" s="49">
        <f t="shared" si="363"/>
        <v>1.0101994803367265</v>
      </c>
    </row>
    <row r="2839" spans="11:23">
      <c r="K2839" s="51">
        <v>283.7</v>
      </c>
      <c r="L2839" s="22">
        <f t="shared" si="357"/>
        <v>1.7476019785910997</v>
      </c>
      <c r="M2839" s="22">
        <f t="shared" si="364"/>
        <v>6.1473061807975071E-3</v>
      </c>
      <c r="Q2839" s="55">
        <f t="shared" si="358"/>
        <v>4.2933693405515803E-2</v>
      </c>
      <c r="R2839" s="49">
        <f t="shared" si="359"/>
        <v>3.1736101022606089</v>
      </c>
      <c r="S2839" s="52">
        <f>IF(K2839=0,C2867,(1/$C$59)*LN(1+$C$59/$C$58/(RodR+ABS(Calculations!K2839-RodR))))</f>
        <v>1.3528345329797603E-2</v>
      </c>
      <c r="T2839" s="53">
        <f t="shared" si="360"/>
        <v>1.3650990488773584E-2</v>
      </c>
      <c r="U2839" s="49">
        <f t="shared" si="361"/>
        <v>118.20833333333333</v>
      </c>
      <c r="V2839" s="49">
        <f t="shared" si="362"/>
        <v>1.0101994803367265</v>
      </c>
      <c r="W2839" s="49">
        <f t="shared" si="363"/>
        <v>1.0101994803367265</v>
      </c>
    </row>
    <row r="2840" spans="11:23">
      <c r="K2840" s="51">
        <v>283.8</v>
      </c>
      <c r="L2840" s="22">
        <f t="shared" si="357"/>
        <v>1.7469896174209913</v>
      </c>
      <c r="M2840" s="22">
        <f t="shared" si="364"/>
        <v>6.1429912765285088E-3</v>
      </c>
      <c r="Q2840" s="55">
        <f t="shared" si="358"/>
        <v>4.2918649404048104E-2</v>
      </c>
      <c r="R2840" s="49">
        <f t="shared" si="359"/>
        <v>3.1736101022606089</v>
      </c>
      <c r="S2840" s="52">
        <f>IF(K2840=0,C2868,(1/$C$59)*LN(1+$C$59/$C$58/(RodR+ABS(Calculations!K2840-RodR))))</f>
        <v>1.3523604986471566E-2</v>
      </c>
      <c r="T2840" s="53">
        <f t="shared" si="360"/>
        <v>1.3646163852413998E-2</v>
      </c>
      <c r="U2840" s="49">
        <f t="shared" si="361"/>
        <v>118.25000000000001</v>
      </c>
      <c r="V2840" s="49">
        <f t="shared" si="362"/>
        <v>1.0101994803367265</v>
      </c>
      <c r="W2840" s="49">
        <f t="shared" si="363"/>
        <v>1.0101994803367265</v>
      </c>
    </row>
    <row r="2841" spans="11:23">
      <c r="K2841" s="51">
        <v>283.89999999999998</v>
      </c>
      <c r="L2841" s="22">
        <f t="shared" si="357"/>
        <v>1.7463776852487283</v>
      </c>
      <c r="M2841" s="22">
        <f t="shared" si="364"/>
        <v>6.1386809137937703E-3</v>
      </c>
      <c r="Q2841" s="55">
        <f t="shared" si="358"/>
        <v>4.2903615941857765E-2</v>
      </c>
      <c r="R2841" s="49">
        <f t="shared" si="359"/>
        <v>3.1736101022606089</v>
      </c>
      <c r="S2841" s="52">
        <f>IF(K2841=0,C2869,(1/$C$59)*LN(1+$C$59/$C$58/(RodR+ABS(Calculations!K2841-RodR))))</f>
        <v>1.3518867964056734E-2</v>
      </c>
      <c r="T2841" s="53">
        <f t="shared" si="360"/>
        <v>1.3641340628007885E-2</v>
      </c>
      <c r="U2841" s="49">
        <f t="shared" si="361"/>
        <v>118.29166666666666</v>
      </c>
      <c r="V2841" s="49">
        <f t="shared" si="362"/>
        <v>1.0101994803367265</v>
      </c>
      <c r="W2841" s="49">
        <f t="shared" si="363"/>
        <v>1.0101994803367265</v>
      </c>
    </row>
    <row r="2842" spans="11:23">
      <c r="K2842" s="51">
        <v>284</v>
      </c>
      <c r="L2842" s="22">
        <f t="shared" si="357"/>
        <v>1.7457661816236536</v>
      </c>
      <c r="M2842" s="22">
        <f t="shared" si="364"/>
        <v>6.1343750862417057E-3</v>
      </c>
      <c r="Q2842" s="55">
        <f t="shared" si="358"/>
        <v>4.2888593007873399E-2</v>
      </c>
      <c r="R2842" s="49">
        <f t="shared" si="359"/>
        <v>3.1736101022606089</v>
      </c>
      <c r="S2842" s="52">
        <f>IF(K2842=0,C2870,(1/$C$59)*LN(1+$C$59/$C$58/(RodR+ABS(Calculations!K2842-RodR))))</f>
        <v>1.3514134259064536E-2</v>
      </c>
      <c r="T2842" s="53">
        <f t="shared" si="360"/>
        <v>1.3636520811939383E-2</v>
      </c>
      <c r="U2842" s="49">
        <f t="shared" si="361"/>
        <v>118.33333333333334</v>
      </c>
      <c r="V2842" s="49">
        <f t="shared" si="362"/>
        <v>1.0101994803367265</v>
      </c>
      <c r="W2842" s="49">
        <f t="shared" si="363"/>
        <v>1.0101994803367265</v>
      </c>
    </row>
    <row r="2843" spans="11:23">
      <c r="K2843" s="51">
        <v>284.10000000000002</v>
      </c>
      <c r="L2843" s="22">
        <f t="shared" si="357"/>
        <v>1.7451551060957522</v>
      </c>
      <c r="M2843" s="22">
        <f t="shared" si="364"/>
        <v>6.1300737874188105E-3</v>
      </c>
      <c r="Q2843" s="55">
        <f t="shared" si="358"/>
        <v>4.2873580591039399E-2</v>
      </c>
      <c r="R2843" s="49">
        <f t="shared" si="359"/>
        <v>3.1736101022606089</v>
      </c>
      <c r="S2843" s="52">
        <f>IF(K2843=0,C2871,(1/$C$59)*LN(1+$C$59/$C$58/(RodR+ABS(Calculations!K2843-RodR))))</f>
        <v>1.350940386801136E-2</v>
      </c>
      <c r="T2843" s="53">
        <f t="shared" si="360"/>
        <v>1.3631704400596682E-2</v>
      </c>
      <c r="U2843" s="49">
        <f t="shared" si="361"/>
        <v>118.37500000000001</v>
      </c>
      <c r="V2843" s="49">
        <f t="shared" si="362"/>
        <v>1.0101994803367265</v>
      </c>
      <c r="W2843" s="49">
        <f t="shared" si="363"/>
        <v>1.0101994803367265</v>
      </c>
    </row>
    <row r="2844" spans="11:23">
      <c r="K2844" s="51">
        <v>284.2</v>
      </c>
      <c r="L2844" s="22">
        <f t="shared" si="357"/>
        <v>1.7445444582156175</v>
      </c>
      <c r="M2844" s="22">
        <f t="shared" si="364"/>
        <v>6.1257770110763055E-3</v>
      </c>
      <c r="Q2844" s="55">
        <f t="shared" si="358"/>
        <v>4.2858578680315104E-2</v>
      </c>
      <c r="R2844" s="49">
        <f t="shared" si="359"/>
        <v>3.1736101022606089</v>
      </c>
      <c r="S2844" s="52">
        <f>IF(K2844=0,C2872,(1/$C$59)*LN(1+$C$59/$C$58/(RodR+ABS(Calculations!K2844-RodR))))</f>
        <v>1.3504676787418313E-2</v>
      </c>
      <c r="T2844" s="53">
        <f t="shared" si="360"/>
        <v>1.3626891390373791E-2</v>
      </c>
      <c r="U2844" s="49">
        <f t="shared" si="361"/>
        <v>118.41666666666667</v>
      </c>
      <c r="V2844" s="49">
        <f t="shared" si="362"/>
        <v>1.0101994803367265</v>
      </c>
      <c r="W2844" s="49">
        <f t="shared" si="363"/>
        <v>1.0101994803367265</v>
      </c>
    </row>
    <row r="2845" spans="11:23">
      <c r="K2845" s="51">
        <v>284.3</v>
      </c>
      <c r="L2845" s="22">
        <f t="shared" si="357"/>
        <v>1.7439342375344857</v>
      </c>
      <c r="M2845" s="22">
        <f t="shared" si="364"/>
        <v>6.1214847508277437E-3</v>
      </c>
      <c r="Q2845" s="55">
        <f t="shared" si="358"/>
        <v>4.2843587264675631E-2</v>
      </c>
      <c r="R2845" s="49">
        <f t="shared" si="359"/>
        <v>3.1736101022606089</v>
      </c>
      <c r="S2845" s="52">
        <f>IF(K2845=0,C2873,(1/$C$59)*LN(1+$C$59/$C$58/(RodR+ABS(Calculations!K2845-RodR))))</f>
        <v>1.3499953013811468E-2</v>
      </c>
      <c r="T2845" s="53">
        <f t="shared" si="360"/>
        <v>1.3622081777668996E-2</v>
      </c>
      <c r="U2845" s="49">
        <f t="shared" si="361"/>
        <v>118.45833333333334</v>
      </c>
      <c r="V2845" s="49">
        <f t="shared" si="362"/>
        <v>1.0101994803367265</v>
      </c>
      <c r="W2845" s="49">
        <f t="shared" si="363"/>
        <v>1.0101994803367265</v>
      </c>
    </row>
    <row r="2846" spans="11:23">
      <c r="K2846" s="51">
        <v>284.39999999999998</v>
      </c>
      <c r="L2846" s="22">
        <f t="shared" si="357"/>
        <v>1.7433244436042326</v>
      </c>
      <c r="M2846" s="22">
        <f t="shared" si="364"/>
        <v>6.1171970003561782E-3</v>
      </c>
      <c r="Q2846" s="55">
        <f t="shared" si="358"/>
        <v>4.2828606333111835E-2</v>
      </c>
      <c r="R2846" s="49">
        <f t="shared" si="359"/>
        <v>3.1736101022606089</v>
      </c>
      <c r="S2846" s="52">
        <f>IF(K2846=0,C2874,(1/$C$59)*LN(1+$C$59/$C$58/(RodR+ABS(Calculations!K2846-RodR))))</f>
        <v>1.3495232543721862E-2</v>
      </c>
      <c r="T2846" s="53">
        <f t="shared" si="360"/>
        <v>1.361727555888618E-2</v>
      </c>
      <c r="U2846" s="49">
        <f t="shared" si="361"/>
        <v>118.5</v>
      </c>
      <c r="V2846" s="49">
        <f t="shared" si="362"/>
        <v>1.0101994803367265</v>
      </c>
      <c r="W2846" s="49">
        <f t="shared" si="363"/>
        <v>1.0101994803367265</v>
      </c>
    </row>
    <row r="2847" spans="11:23">
      <c r="K2847" s="51">
        <v>284.5</v>
      </c>
      <c r="L2847" s="22">
        <f t="shared" si="357"/>
        <v>1.7427150759773107</v>
      </c>
      <c r="M2847" s="22">
        <f t="shared" si="364"/>
        <v>6.1129137533428857E-3</v>
      </c>
      <c r="Q2847" s="55">
        <f t="shared" si="358"/>
        <v>4.2813635874628719E-2</v>
      </c>
      <c r="R2847" s="49">
        <f t="shared" si="359"/>
        <v>3.1736101022606089</v>
      </c>
      <c r="S2847" s="52">
        <f>IF(K2847=0,C2875,(1/$C$59)*LN(1+$C$59/$C$58/(RodR+ABS(Calculations!K2847-RodR))))</f>
        <v>1.3490515373684984E-2</v>
      </c>
      <c r="T2847" s="53">
        <f t="shared" si="360"/>
        <v>1.3612472730434168E-2</v>
      </c>
      <c r="U2847" s="49">
        <f t="shared" si="361"/>
        <v>118.54166666666667</v>
      </c>
      <c r="V2847" s="49">
        <f t="shared" si="362"/>
        <v>1.0101994803367265</v>
      </c>
      <c r="W2847" s="49">
        <f t="shared" si="363"/>
        <v>1.0101994803367265</v>
      </c>
    </row>
    <row r="2848" spans="11:23">
      <c r="K2848" s="51">
        <v>284.60000000000002</v>
      </c>
      <c r="L2848" s="22">
        <f t="shared" si="357"/>
        <v>1.7421061342068473</v>
      </c>
      <c r="M2848" s="22">
        <f t="shared" si="364"/>
        <v>6.1086350035040038E-3</v>
      </c>
      <c r="Q2848" s="55">
        <f t="shared" si="358"/>
        <v>4.2798675878247872E-2</v>
      </c>
      <c r="R2848" s="49">
        <f t="shared" si="359"/>
        <v>3.1736101022606089</v>
      </c>
      <c r="S2848" s="52">
        <f>IF(K2848=0,C2876,(1/$C$59)*LN(1+$C$59/$C$58/(RodR+ABS(Calculations!K2848-RodR))))</f>
        <v>1.3485801500241553E-2</v>
      </c>
      <c r="T2848" s="53">
        <f t="shared" si="360"/>
        <v>1.3607673288726942E-2</v>
      </c>
      <c r="U2848" s="49">
        <f t="shared" si="361"/>
        <v>118.58333333333334</v>
      </c>
      <c r="V2848" s="49">
        <f t="shared" si="362"/>
        <v>1.0101994803367265</v>
      </c>
      <c r="W2848" s="49">
        <f t="shared" si="363"/>
        <v>1.0101994803367265</v>
      </c>
    </row>
    <row r="2849" spans="11:23">
      <c r="K2849" s="51">
        <v>284.7</v>
      </c>
      <c r="L2849" s="22">
        <f t="shared" si="357"/>
        <v>1.7414976178465778</v>
      </c>
      <c r="M2849" s="22">
        <f t="shared" si="364"/>
        <v>6.1043607445219195E-3</v>
      </c>
      <c r="Q2849" s="55">
        <f t="shared" si="358"/>
        <v>4.2783726333005812E-2</v>
      </c>
      <c r="R2849" s="49">
        <f t="shared" si="359"/>
        <v>3.1736101022606089</v>
      </c>
      <c r="S2849" s="52">
        <f>IF(K2849=0,C2877,(1/$C$59)*LN(1+$C$59/$C$58/(RodR+ABS(Calculations!K2849-RodR))))</f>
        <v>1.3481090919936994E-2</v>
      </c>
      <c r="T2849" s="53">
        <f t="shared" si="360"/>
        <v>1.3602877230183637E-2</v>
      </c>
      <c r="U2849" s="49">
        <f t="shared" si="361"/>
        <v>118.625</v>
      </c>
      <c r="V2849" s="49">
        <f t="shared" si="362"/>
        <v>1.0101994803367265</v>
      </c>
      <c r="W2849" s="49">
        <f t="shared" si="363"/>
        <v>1.0101994803367265</v>
      </c>
    </row>
    <row r="2850" spans="11:23">
      <c r="K2850" s="51">
        <v>284.8</v>
      </c>
      <c r="L2850" s="22">
        <f t="shared" si="357"/>
        <v>1.7408895264508799</v>
      </c>
      <c r="M2850" s="22">
        <f t="shared" si="364"/>
        <v>6.1000909701114381E-3</v>
      </c>
      <c r="Q2850" s="55">
        <f t="shared" si="358"/>
        <v>4.2768787227954859E-2</v>
      </c>
      <c r="R2850" s="49">
        <f t="shared" si="359"/>
        <v>3.1736101022606089</v>
      </c>
      <c r="S2850" s="52">
        <f>IF(K2850=0,C2878,(1/$C$59)*LN(1+$C$59/$C$58/(RodR+ABS(Calculations!K2850-RodR))))</f>
        <v>1.3476383629321707E-2</v>
      </c>
      <c r="T2850" s="53">
        <f t="shared" si="360"/>
        <v>1.359808455122789E-2</v>
      </c>
      <c r="U2850" s="49">
        <f t="shared" si="361"/>
        <v>118.66666666666667</v>
      </c>
      <c r="V2850" s="49">
        <f t="shared" si="362"/>
        <v>1.0101994803367265</v>
      </c>
      <c r="W2850" s="49">
        <f t="shared" si="363"/>
        <v>1.0101994803367265</v>
      </c>
    </row>
    <row r="2851" spans="11:23">
      <c r="K2851" s="51">
        <v>284.89999999999998</v>
      </c>
      <c r="L2851" s="22">
        <f t="shared" si="357"/>
        <v>1.7402818595747394</v>
      </c>
      <c r="M2851" s="22">
        <f t="shared" si="364"/>
        <v>6.0958256739889194E-3</v>
      </c>
      <c r="Q2851" s="55">
        <f t="shared" si="358"/>
        <v>4.2753858552162252E-2</v>
      </c>
      <c r="R2851" s="49">
        <f t="shared" si="359"/>
        <v>3.1736101022606089</v>
      </c>
      <c r="S2851" s="52">
        <f>IF(K2851=0,C2879,(1/$C$59)*LN(1+$C$59/$C$58/(RodR+ABS(Calculations!K2851-RodR))))</f>
        <v>1.3471679624950795E-2</v>
      </c>
      <c r="T2851" s="53">
        <f t="shared" si="360"/>
        <v>1.3593295248289375E-2</v>
      </c>
      <c r="U2851" s="49">
        <f t="shared" si="361"/>
        <v>118.70833333333333</v>
      </c>
      <c r="V2851" s="49">
        <f t="shared" si="362"/>
        <v>1.0101994803367265</v>
      </c>
      <c r="W2851" s="49">
        <f t="shared" si="363"/>
        <v>1.0101994803367265</v>
      </c>
    </row>
    <row r="2852" spans="11:23">
      <c r="K2852" s="51">
        <v>285</v>
      </c>
      <c r="L2852" s="22">
        <f t="shared" si="357"/>
        <v>1.7396746167737156</v>
      </c>
      <c r="M2852" s="22">
        <f t="shared" si="364"/>
        <v>6.0915648499380026E-3</v>
      </c>
      <c r="Q2852" s="55">
        <f t="shared" si="358"/>
        <v>4.2738940294709329E-2</v>
      </c>
      <c r="R2852" s="49">
        <f t="shared" si="359"/>
        <v>3.1736101022606089</v>
      </c>
      <c r="S2852" s="52">
        <f>IF(K2852=0,C2880,(1/$C$59)*LN(1+$C$59/$C$58/(RodR+ABS(Calculations!K2852-RodR))))</f>
        <v>1.3466978903383801E-2</v>
      </c>
      <c r="T2852" s="53">
        <f t="shared" si="360"/>
        <v>1.3588509317801376E-2</v>
      </c>
      <c r="U2852" s="49">
        <f t="shared" si="361"/>
        <v>118.75</v>
      </c>
      <c r="V2852" s="49">
        <f t="shared" si="362"/>
        <v>1.0101994803367265</v>
      </c>
      <c r="W2852" s="49">
        <f t="shared" si="363"/>
        <v>1.0101994803367265</v>
      </c>
    </row>
    <row r="2853" spans="11:23">
      <c r="K2853" s="51">
        <v>285.10000000000002</v>
      </c>
      <c r="L2853" s="22">
        <f t="shared" si="357"/>
        <v>1.7390677976040794</v>
      </c>
      <c r="M2853" s="22">
        <f t="shared" si="364"/>
        <v>6.0873084916728271E-3</v>
      </c>
      <c r="Q2853" s="55">
        <f t="shared" si="358"/>
        <v>4.2724032444694901E-2</v>
      </c>
      <c r="R2853" s="49">
        <f t="shared" si="359"/>
        <v>3.1736101022606089</v>
      </c>
      <c r="S2853" s="52">
        <f>IF(K2853=0,C2881,(1/$C$59)*LN(1+$C$59/$C$58/(RodR+ABS(Calculations!K2853-RodR))))</f>
        <v>1.346228146118578E-2</v>
      </c>
      <c r="T2853" s="53">
        <f t="shared" si="360"/>
        <v>1.3583726756203441E-2</v>
      </c>
      <c r="U2853" s="49">
        <f t="shared" si="361"/>
        <v>118.79166666666669</v>
      </c>
      <c r="V2853" s="49">
        <f t="shared" si="362"/>
        <v>1.0101994803367265</v>
      </c>
      <c r="W2853" s="49">
        <f t="shared" si="363"/>
        <v>1.0101994803367265</v>
      </c>
    </row>
    <row r="2854" spans="11:23">
      <c r="K2854" s="51">
        <v>285.2</v>
      </c>
      <c r="L2854" s="22">
        <f t="shared" si="357"/>
        <v>1.7384614016226745</v>
      </c>
      <c r="M2854" s="22">
        <f t="shared" si="364"/>
        <v>6.0830565929430591E-3</v>
      </c>
      <c r="Q2854" s="55">
        <f t="shared" si="358"/>
        <v>4.2709134991231863E-2</v>
      </c>
      <c r="R2854" s="49">
        <f t="shared" si="359"/>
        <v>3.1736101022606089</v>
      </c>
      <c r="S2854" s="52">
        <f>IF(K2854=0,C2882,(1/$C$59)*LN(1+$C$59/$C$58/(RodR+ABS(Calculations!K2854-RodR))))</f>
        <v>1.3457587294926217E-2</v>
      </c>
      <c r="T2854" s="53">
        <f t="shared" si="360"/>
        <v>1.3578947559939611E-2</v>
      </c>
      <c r="U2854" s="49">
        <f t="shared" si="361"/>
        <v>118.83333333333333</v>
      </c>
      <c r="V2854" s="49">
        <f t="shared" si="362"/>
        <v>1.0101994803367265</v>
      </c>
      <c r="W2854" s="49">
        <f t="shared" si="363"/>
        <v>1.0101994803367265</v>
      </c>
    </row>
    <row r="2855" spans="11:23">
      <c r="K2855" s="51">
        <v>285.3</v>
      </c>
      <c r="L2855" s="22">
        <f t="shared" si="357"/>
        <v>1.7378554283868839</v>
      </c>
      <c r="M2855" s="22">
        <f t="shared" si="364"/>
        <v>6.078809147601838E-3</v>
      </c>
      <c r="Q2855" s="55">
        <f t="shared" si="358"/>
        <v>4.2694247923446352E-2</v>
      </c>
      <c r="R2855" s="49">
        <f t="shared" si="359"/>
        <v>3.1736101022606089</v>
      </c>
      <c r="S2855" s="52">
        <f>IF(K2855=0,C2883,(1/$C$59)*LN(1+$C$59/$C$58/(RodR+ABS(Calculations!K2855-RodR))))</f>
        <v>1.3452896401178777E-2</v>
      </c>
      <c r="T2855" s="53">
        <f t="shared" si="360"/>
        <v>1.3574171725459088E-2</v>
      </c>
      <c r="U2855" s="49">
        <f t="shared" si="361"/>
        <v>118.87500000000001</v>
      </c>
      <c r="V2855" s="49">
        <f t="shared" si="362"/>
        <v>1.0101994803367265</v>
      </c>
      <c r="W2855" s="49">
        <f t="shared" si="363"/>
        <v>1.0101994803367265</v>
      </c>
    </row>
    <row r="2856" spans="11:23">
      <c r="K2856" s="51">
        <v>285.39999999999998</v>
      </c>
      <c r="L2856" s="22">
        <f t="shared" si="357"/>
        <v>1.7372498774548721</v>
      </c>
      <c r="M2856" s="22">
        <f t="shared" si="364"/>
        <v>6.0745661493604164E-3</v>
      </c>
      <c r="Q2856" s="55">
        <f t="shared" si="358"/>
        <v>4.2679371230483702E-2</v>
      </c>
      <c r="R2856" s="49">
        <f t="shared" si="359"/>
        <v>3.1736101022606089</v>
      </c>
      <c r="S2856" s="52">
        <f>IF(K2856=0,C2884,(1/$C$59)*LN(1+$C$59/$C$58/(RodR+ABS(Calculations!K2856-RodR))))</f>
        <v>1.3448208776523167E-2</v>
      </c>
      <c r="T2856" s="53">
        <f t="shared" si="360"/>
        <v>1.3569399249215783E-2</v>
      </c>
      <c r="U2856" s="49">
        <f t="shared" si="361"/>
        <v>118.91666666666666</v>
      </c>
      <c r="V2856" s="49">
        <f t="shared" si="362"/>
        <v>1.0101994803367265</v>
      </c>
      <c r="W2856" s="49">
        <f t="shared" si="363"/>
        <v>1.0101994803367265</v>
      </c>
    </row>
    <row r="2857" spans="11:23">
      <c r="K2857" s="51">
        <v>285.5</v>
      </c>
      <c r="L2857" s="22">
        <f t="shared" si="357"/>
        <v>1.7366447483853067</v>
      </c>
      <c r="M2857" s="22">
        <f t="shared" si="364"/>
        <v>6.0703275920039879E-3</v>
      </c>
      <c r="Q2857" s="55">
        <f t="shared" si="358"/>
        <v>4.2664504901501615E-2</v>
      </c>
      <c r="R2857" s="49">
        <f t="shared" si="359"/>
        <v>3.1736101022606089</v>
      </c>
      <c r="S2857" s="52">
        <f>IF(K2857=0,C2885,(1/$C$59)*LN(1+$C$59/$C$58/(RodR+ABS(Calculations!K2857-RodR))))</f>
        <v>1.3443524417542993E-2</v>
      </c>
      <c r="T2857" s="53">
        <f t="shared" si="360"/>
        <v>1.3564630127668988E-2</v>
      </c>
      <c r="U2857" s="49">
        <f t="shared" si="361"/>
        <v>118.95833333333334</v>
      </c>
      <c r="V2857" s="49">
        <f t="shared" si="362"/>
        <v>1.0101994803367265</v>
      </c>
      <c r="W2857" s="49">
        <f t="shared" si="363"/>
        <v>1.0101994803367265</v>
      </c>
    </row>
    <row r="2858" spans="11:23">
      <c r="K2858" s="51">
        <v>285.60000000000002</v>
      </c>
      <c r="L2858" s="22">
        <f t="shared" si="357"/>
        <v>1.7360400407374985</v>
      </c>
      <c r="M2858" s="22">
        <f t="shared" si="364"/>
        <v>6.0660934693488322E-3</v>
      </c>
      <c r="Q2858" s="55">
        <f t="shared" si="358"/>
        <v>4.2649648925673585E-2</v>
      </c>
      <c r="R2858" s="49">
        <f t="shared" si="359"/>
        <v>3.1736101022606089</v>
      </c>
      <c r="S2858" s="52">
        <f>IF(K2858=0,C2886,(1/$C$59)*LN(1+$C$59/$C$58/(RodR+ABS(Calculations!K2858-RodR))))</f>
        <v>1.3438843320826845E-2</v>
      </c>
      <c r="T2858" s="53">
        <f t="shared" si="360"/>
        <v>1.3559864357282927E-2</v>
      </c>
      <c r="U2858" s="49">
        <f t="shared" si="361"/>
        <v>119.00000000000001</v>
      </c>
      <c r="V2858" s="49">
        <f t="shared" si="362"/>
        <v>1.0101994803367265</v>
      </c>
      <c r="W2858" s="49">
        <f t="shared" si="363"/>
        <v>1.0101994803367265</v>
      </c>
    </row>
    <row r="2859" spans="11:23">
      <c r="K2859" s="51">
        <v>285.7</v>
      </c>
      <c r="L2859" s="22">
        <f t="shared" si="357"/>
        <v>1.7354357540713323</v>
      </c>
      <c r="M2859" s="22">
        <f t="shared" si="364"/>
        <v>6.0618637752454241E-3</v>
      </c>
      <c r="Q2859" s="55">
        <f t="shared" si="358"/>
        <v>4.2634803292187211E-2</v>
      </c>
      <c r="R2859" s="49">
        <f t="shared" si="359"/>
        <v>3.1736101022606089</v>
      </c>
      <c r="S2859" s="52">
        <f>IF(K2859=0,C2887,(1/$C$59)*LN(1+$C$59/$C$58/(RodR+ABS(Calculations!K2859-RodR))))</f>
        <v>1.3434165482967747E-2</v>
      </c>
      <c r="T2859" s="53">
        <f t="shared" si="360"/>
        <v>1.3555101934526321E-2</v>
      </c>
      <c r="U2859" s="49">
        <f t="shared" si="361"/>
        <v>119.04166666666667</v>
      </c>
      <c r="V2859" s="49">
        <f t="shared" si="362"/>
        <v>1.0101994803367265</v>
      </c>
      <c r="W2859" s="49">
        <f t="shared" si="363"/>
        <v>1.0101994803367265</v>
      </c>
    </row>
    <row r="2860" spans="11:23">
      <c r="K2860" s="51">
        <v>285.8</v>
      </c>
      <c r="L2860" s="22">
        <f t="shared" si="357"/>
        <v>1.7348318879474041</v>
      </c>
      <c r="M2860" s="22">
        <f t="shared" si="364"/>
        <v>6.0576385034758484E-3</v>
      </c>
      <c r="Q2860" s="55">
        <f t="shared" si="358"/>
        <v>4.2619967990247573E-2</v>
      </c>
      <c r="R2860" s="49">
        <f t="shared" si="359"/>
        <v>3.1736101022606089</v>
      </c>
      <c r="S2860" s="52">
        <f>IF(K2860=0,C2888,(1/$C$59)*LN(1+$C$59/$C$58/(RodR+ABS(Calculations!K2860-RodR))))</f>
        <v>1.3429490900564233E-2</v>
      </c>
      <c r="T2860" s="53">
        <f t="shared" si="360"/>
        <v>1.3550342855873268E-2</v>
      </c>
      <c r="U2860" s="49">
        <f t="shared" si="361"/>
        <v>119.08333333333334</v>
      </c>
      <c r="V2860" s="49">
        <f t="shared" si="362"/>
        <v>1.0101994803367265</v>
      </c>
      <c r="W2860" s="49">
        <f t="shared" si="363"/>
        <v>1.0101994803367265</v>
      </c>
    </row>
    <row r="2861" spans="11:23">
      <c r="K2861" s="51">
        <v>285.89999999999998</v>
      </c>
      <c r="L2861" s="22">
        <f t="shared" si="357"/>
        <v>1.7342284419267802</v>
      </c>
      <c r="M2861" s="22">
        <f t="shared" si="364"/>
        <v>6.0534176479591917E-3</v>
      </c>
      <c r="Q2861" s="55">
        <f t="shared" si="358"/>
        <v>4.260514300907129E-2</v>
      </c>
      <c r="R2861" s="49">
        <f t="shared" si="359"/>
        <v>3.1736101022606089</v>
      </c>
      <c r="S2861" s="52">
        <f>IF(K2861=0,C2889,(1/$C$59)*LN(1+$C$59/$C$58/(RodR+ABS(Calculations!K2861-RodR))))</f>
        <v>1.3424819570218479E-2</v>
      </c>
      <c r="T2861" s="53">
        <f t="shared" si="360"/>
        <v>1.354558711780258E-2</v>
      </c>
      <c r="U2861" s="49">
        <f t="shared" si="361"/>
        <v>119.125</v>
      </c>
      <c r="V2861" s="49">
        <f t="shared" si="362"/>
        <v>1.0101994803367265</v>
      </c>
      <c r="W2861" s="49">
        <f t="shared" si="363"/>
        <v>1.0101994803367265</v>
      </c>
    </row>
    <row r="2862" spans="11:23">
      <c r="K2862" s="51">
        <v>286</v>
      </c>
      <c r="L2862" s="22">
        <f t="shared" si="357"/>
        <v>1.7336254155713073</v>
      </c>
      <c r="M2862" s="22">
        <f t="shared" si="364"/>
        <v>6.0492012024082609E-3</v>
      </c>
      <c r="Q2862" s="55">
        <f t="shared" si="358"/>
        <v>4.2590328337894168E-2</v>
      </c>
      <c r="R2862" s="49">
        <f t="shared" si="359"/>
        <v>3.1736101022606089</v>
      </c>
      <c r="S2862" s="52">
        <f>IF(K2862=0,C2890,(1/$C$59)*LN(1+$C$59/$C$58/(RodR+ABS(Calculations!K2862-RodR))))</f>
        <v>1.3420151488538701E-2</v>
      </c>
      <c r="T2862" s="53">
        <f t="shared" si="360"/>
        <v>1.3540834716798665E-2</v>
      </c>
      <c r="U2862" s="49">
        <f t="shared" si="361"/>
        <v>119.16666666666667</v>
      </c>
      <c r="V2862" s="49">
        <f t="shared" si="362"/>
        <v>1.0101994803367265</v>
      </c>
      <c r="W2862" s="49">
        <f t="shared" si="363"/>
        <v>1.0101994803367265</v>
      </c>
    </row>
    <row r="2863" spans="11:23">
      <c r="K2863" s="51">
        <v>286.10000000000002</v>
      </c>
      <c r="L2863" s="22">
        <f t="shared" si="357"/>
        <v>1.7330228084432684</v>
      </c>
      <c r="M2863" s="22">
        <f t="shared" si="364"/>
        <v>6.0449891608109763E-3</v>
      </c>
      <c r="Q2863" s="55">
        <f t="shared" si="358"/>
        <v>4.2575523965962717E-2</v>
      </c>
      <c r="R2863" s="49">
        <f t="shared" si="359"/>
        <v>3.1736101022606089</v>
      </c>
      <c r="S2863" s="52">
        <f>IF(K2863=0,C2891,(1/$C$59)*LN(1+$C$59/$C$58/(RodR+ABS(Calculations!K2863-RodR))))</f>
        <v>1.341548665213649E-2</v>
      </c>
      <c r="T2863" s="53">
        <f t="shared" si="360"/>
        <v>1.3536085649349536E-2</v>
      </c>
      <c r="U2863" s="49">
        <f t="shared" si="361"/>
        <v>119.20833333333334</v>
      </c>
      <c r="V2863" s="49">
        <f t="shared" si="362"/>
        <v>1.0101994803367265</v>
      </c>
      <c r="W2863" s="49">
        <f t="shared" si="363"/>
        <v>1.0101994803367265</v>
      </c>
    </row>
    <row r="2864" spans="11:23">
      <c r="K2864" s="51">
        <v>286.2</v>
      </c>
      <c r="L2864" s="22">
        <f t="shared" si="357"/>
        <v>1.7324206201056929</v>
      </c>
      <c r="M2864" s="22">
        <f t="shared" si="364"/>
        <v>6.0407815169816192E-3</v>
      </c>
      <c r="Q2864" s="55">
        <f t="shared" si="358"/>
        <v>4.2560729882541795E-2</v>
      </c>
      <c r="R2864" s="49">
        <f t="shared" si="359"/>
        <v>3.1736101022606089</v>
      </c>
      <c r="S2864" s="52">
        <f>IF(K2864=0,C2892,(1/$C$59)*LN(1+$C$59/$C$58/(RodR+ABS(Calculations!K2864-RodR))))</f>
        <v>1.3410825057629217E-2</v>
      </c>
      <c r="T2864" s="53">
        <f t="shared" si="360"/>
        <v>1.3531339911949698E-2</v>
      </c>
      <c r="U2864" s="49">
        <f t="shared" si="361"/>
        <v>119.25</v>
      </c>
      <c r="V2864" s="49">
        <f t="shared" si="362"/>
        <v>1.0101994803367265</v>
      </c>
      <c r="W2864" s="49">
        <f t="shared" si="363"/>
        <v>1.0101994803367265</v>
      </c>
    </row>
    <row r="2865" spans="11:23">
      <c r="K2865" s="51">
        <v>286.3</v>
      </c>
      <c r="L2865" s="22">
        <f t="shared" si="357"/>
        <v>1.7318188501221481</v>
      </c>
      <c r="M2865" s="22">
        <f t="shared" si="364"/>
        <v>6.0365782647358035E-3</v>
      </c>
      <c r="Q2865" s="55">
        <f t="shared" si="358"/>
        <v>4.2545946076909473E-2</v>
      </c>
      <c r="R2865" s="49">
        <f t="shared" si="359"/>
        <v>3.1736101022606089</v>
      </c>
      <c r="S2865" s="52">
        <f>IF(K2865=0,C2893,(1/$C$59)*LN(1+$C$59/$C$58/(RodR+ABS(Calculations!K2865-RodR))))</f>
        <v>1.3406166701638418E-2</v>
      </c>
      <c r="T2865" s="53">
        <f t="shared" si="360"/>
        <v>1.3526597501097921E-2</v>
      </c>
      <c r="U2865" s="49">
        <f t="shared" si="361"/>
        <v>119.29166666666667</v>
      </c>
      <c r="V2865" s="49">
        <f t="shared" si="362"/>
        <v>1.0101994803367265</v>
      </c>
      <c r="W2865" s="49">
        <f t="shared" si="363"/>
        <v>1.0101994803367265</v>
      </c>
    </row>
    <row r="2866" spans="11:23">
      <c r="K2866" s="51">
        <v>286.39999999999998</v>
      </c>
      <c r="L2866" s="22">
        <f t="shared" si="357"/>
        <v>1.7312174980568114</v>
      </c>
      <c r="M2866" s="22">
        <f t="shared" si="364"/>
        <v>6.0323793980607832E-3</v>
      </c>
      <c r="Q2866" s="55">
        <f t="shared" si="358"/>
        <v>4.2531172538358801E-2</v>
      </c>
      <c r="R2866" s="49">
        <f t="shared" si="359"/>
        <v>3.1736101022606089</v>
      </c>
      <c r="S2866" s="52">
        <f>IF(K2866=0,C2894,(1/$C$59)*LN(1+$C$59/$C$58/(RodR+ABS(Calculations!K2866-RodR))))</f>
        <v>1.3401511580790351E-2</v>
      </c>
      <c r="T2866" s="53">
        <f t="shared" si="360"/>
        <v>1.3521858413296577E-2</v>
      </c>
      <c r="U2866" s="49">
        <f t="shared" si="361"/>
        <v>119.33333333333333</v>
      </c>
      <c r="V2866" s="49">
        <f t="shared" si="362"/>
        <v>1.0101994803367265</v>
      </c>
      <c r="W2866" s="49">
        <f t="shared" si="363"/>
        <v>1.0101994803367265</v>
      </c>
    </row>
    <row r="2867" spans="11:23">
      <c r="K2867" s="51">
        <v>286.5</v>
      </c>
      <c r="L2867" s="22">
        <f t="shared" si="357"/>
        <v>1.7306165634744672</v>
      </c>
      <c r="M2867" s="22">
        <f t="shared" si="364"/>
        <v>6.0281849108394514E-3</v>
      </c>
      <c r="Q2867" s="55">
        <f t="shared" si="358"/>
        <v>4.2516409256197762E-2</v>
      </c>
      <c r="R2867" s="49">
        <f t="shared" si="359"/>
        <v>3.1736101022606089</v>
      </c>
      <c r="S2867" s="52">
        <f>IF(K2867=0,C2895,(1/$C$59)*LN(1+$C$59/$C$58/(RodR+ABS(Calculations!K2867-RodR))))</f>
        <v>1.3396859691715975E-2</v>
      </c>
      <c r="T2867" s="53">
        <f t="shared" si="360"/>
        <v>1.3517122645055637E-2</v>
      </c>
      <c r="U2867" s="49">
        <f t="shared" si="361"/>
        <v>119.375</v>
      </c>
      <c r="V2867" s="49">
        <f t="shared" si="362"/>
        <v>1.0101994803367265</v>
      </c>
      <c r="W2867" s="49">
        <f t="shared" si="363"/>
        <v>1.0101994803367265</v>
      </c>
    </row>
    <row r="2868" spans="11:23">
      <c r="K2868" s="51">
        <v>286.60000000000002</v>
      </c>
      <c r="L2868" s="22">
        <f t="shared" si="357"/>
        <v>1.7300160459405096</v>
      </c>
      <c r="M2868" s="22">
        <f t="shared" si="364"/>
        <v>6.0239947969888963E-3</v>
      </c>
      <c r="Q2868" s="55">
        <f t="shared" si="358"/>
        <v>4.2501656219749294E-2</v>
      </c>
      <c r="R2868" s="49">
        <f t="shared" si="359"/>
        <v>3.1736101022606089</v>
      </c>
      <c r="S2868" s="52">
        <f>IF(K2868=0,C2896,(1/$C$59)*LN(1+$C$59/$C$58/(RodR+ABS(Calculations!K2868-RodR))))</f>
        <v>1.339221103105096E-2</v>
      </c>
      <c r="T2868" s="53">
        <f t="shared" si="360"/>
        <v>1.3512390192887122E-2</v>
      </c>
      <c r="U2868" s="49">
        <f t="shared" si="361"/>
        <v>119.41666666666669</v>
      </c>
      <c r="V2868" s="49">
        <f t="shared" si="362"/>
        <v>1.0101994803367265</v>
      </c>
      <c r="W2868" s="49">
        <f t="shared" si="363"/>
        <v>1.0101994803367265</v>
      </c>
    </row>
    <row r="2869" spans="11:23">
      <c r="K2869" s="51">
        <v>286.7</v>
      </c>
      <c r="L2869" s="22">
        <f t="shared" si="357"/>
        <v>1.7294159450209745</v>
      </c>
      <c r="M2869" s="22">
        <f t="shared" si="364"/>
        <v>6.0198090503578161E-3</v>
      </c>
      <c r="Q2869" s="55">
        <f t="shared" si="358"/>
        <v>4.2486913418352111E-2</v>
      </c>
      <c r="R2869" s="49">
        <f t="shared" si="359"/>
        <v>3.1736101022606089</v>
      </c>
      <c r="S2869" s="52">
        <f>IF(K2869=0,C2897,(1/$C$59)*LN(1+$C$59/$C$58/(RodR+ABS(Calculations!K2869-RodR))))</f>
        <v>1.3387565595435955E-2</v>
      </c>
      <c r="T2869" s="53">
        <f t="shared" si="360"/>
        <v>1.350766105331065E-2</v>
      </c>
      <c r="U2869" s="49">
        <f t="shared" si="361"/>
        <v>119.45833333333333</v>
      </c>
      <c r="V2869" s="49">
        <f t="shared" si="362"/>
        <v>1.0101994803367265</v>
      </c>
      <c r="W2869" s="49">
        <f t="shared" si="363"/>
        <v>1.0101994803367265</v>
      </c>
    </row>
    <row r="2870" spans="11:23">
      <c r="K2870" s="51">
        <v>286.8</v>
      </c>
      <c r="L2870" s="22">
        <f t="shared" si="357"/>
        <v>1.7288162602824027</v>
      </c>
      <c r="M2870" s="22">
        <f t="shared" si="364"/>
        <v>6.0156276650014107E-3</v>
      </c>
      <c r="Q2870" s="55">
        <f t="shared" si="358"/>
        <v>4.2472180841357336E-2</v>
      </c>
      <c r="R2870" s="49">
        <f t="shared" si="359"/>
        <v>3.1736101022606089</v>
      </c>
      <c r="S2870" s="52">
        <f>IF(K2870=0,C2898,(1/$C$59)*LN(1+$C$59/$C$58/(RodR+ABS(Calculations!K2870-RodR))))</f>
        <v>1.3382923381515512E-2</v>
      </c>
      <c r="T2870" s="53">
        <f t="shared" si="360"/>
        <v>1.3502935222847883E-2</v>
      </c>
      <c r="U2870" s="49">
        <f t="shared" si="361"/>
        <v>119.50000000000001</v>
      </c>
      <c r="V2870" s="49">
        <f t="shared" si="362"/>
        <v>1.0101994803367265</v>
      </c>
      <c r="W2870" s="49">
        <f t="shared" si="363"/>
        <v>1.0101994803367265</v>
      </c>
    </row>
    <row r="2871" spans="11:23">
      <c r="K2871" s="51">
        <v>286.89999999999998</v>
      </c>
      <c r="L2871" s="22">
        <f t="shared" si="357"/>
        <v>1.7282169912920819</v>
      </c>
      <c r="M2871" s="22">
        <f t="shared" si="364"/>
        <v>6.0114506346982122E-3</v>
      </c>
      <c r="Q2871" s="55">
        <f t="shared" si="358"/>
        <v>4.2457458478134445E-2</v>
      </c>
      <c r="R2871" s="49">
        <f t="shared" si="359"/>
        <v>3.1736101022606089</v>
      </c>
      <c r="S2871" s="52">
        <f>IF(K2871=0,C2899,(1/$C$59)*LN(1+$C$59/$C$58/(RodR+ABS(Calculations!K2871-RodR))))</f>
        <v>1.3378284385939966E-2</v>
      </c>
      <c r="T2871" s="53">
        <f t="shared" si="360"/>
        <v>1.3498212698028086E-2</v>
      </c>
      <c r="U2871" s="49">
        <f t="shared" si="361"/>
        <v>119.54166666666666</v>
      </c>
      <c r="V2871" s="49">
        <f t="shared" si="362"/>
        <v>1.0101994803367265</v>
      </c>
      <c r="W2871" s="49">
        <f t="shared" si="363"/>
        <v>1.0101994803367265</v>
      </c>
    </row>
    <row r="2872" spans="11:23">
      <c r="K2872" s="51">
        <v>287</v>
      </c>
      <c r="L2872" s="22">
        <f t="shared" si="357"/>
        <v>1.727618137617736</v>
      </c>
      <c r="M2872" s="22">
        <f t="shared" si="364"/>
        <v>6.0072779535713661E-3</v>
      </c>
      <c r="Q2872" s="55">
        <f t="shared" si="358"/>
        <v>4.2442746318063614E-2</v>
      </c>
      <c r="R2872" s="49">
        <f t="shared" si="359"/>
        <v>3.1736101022606089</v>
      </c>
      <c r="S2872" s="52">
        <f>IF(K2872=0,C2900,(1/$C$59)*LN(1+$C$59/$C$58/(RodR+ABS(Calculations!K2872-RodR))))</f>
        <v>1.3373648605363029E-2</v>
      </c>
      <c r="T2872" s="53">
        <f t="shared" si="360"/>
        <v>1.3493493475383015E-2</v>
      </c>
      <c r="U2872" s="49">
        <f t="shared" si="361"/>
        <v>119.58333333333334</v>
      </c>
      <c r="V2872" s="49">
        <f t="shared" si="362"/>
        <v>1.0101994803367265</v>
      </c>
      <c r="W2872" s="49">
        <f t="shared" si="363"/>
        <v>1.0101994803367265</v>
      </c>
    </row>
    <row r="2873" spans="11:23">
      <c r="K2873" s="51">
        <v>287.10000000000002</v>
      </c>
      <c r="L2873" s="22">
        <f t="shared" si="357"/>
        <v>1.7270196988278006</v>
      </c>
      <c r="M2873" s="22">
        <f t="shared" si="364"/>
        <v>6.0031096154677943E-3</v>
      </c>
      <c r="Q2873" s="55">
        <f t="shared" si="358"/>
        <v>4.2428044350542517E-2</v>
      </c>
      <c r="R2873" s="49">
        <f t="shared" si="359"/>
        <v>3.1736101022606089</v>
      </c>
      <c r="S2873" s="52">
        <f>IF(K2873=0,C2901,(1/$C$59)*LN(1+$C$59/$C$58/(RodR+ABS(Calculations!K2873-RodR))))</f>
        <v>1.3369016036443922E-2</v>
      </c>
      <c r="T2873" s="53">
        <f t="shared" si="360"/>
        <v>1.3488777551451354E-2</v>
      </c>
      <c r="U2873" s="49">
        <f t="shared" si="361"/>
        <v>119.62500000000001</v>
      </c>
      <c r="V2873" s="49">
        <f t="shared" si="362"/>
        <v>1.0101994803367265</v>
      </c>
      <c r="W2873" s="49">
        <f t="shared" si="363"/>
        <v>1.0101994803367265</v>
      </c>
    </row>
    <row r="2874" spans="11:23">
      <c r="K2874" s="51">
        <v>287.2</v>
      </c>
      <c r="L2874" s="22">
        <f t="shared" si="357"/>
        <v>1.7264216744912511</v>
      </c>
      <c r="M2874" s="22">
        <f t="shared" si="364"/>
        <v>5.9989456144418085E-3</v>
      </c>
      <c r="Q2874" s="55">
        <f t="shared" si="358"/>
        <v>4.2413352564982076E-2</v>
      </c>
      <c r="R2874" s="49">
        <f t="shared" si="359"/>
        <v>3.1736101022606089</v>
      </c>
      <c r="S2874" s="52">
        <f>IF(K2874=0,C2902,(1/$C$59)*LN(1+$C$59/$C$58/(RodR+ABS(Calculations!K2874-RodR))))</f>
        <v>1.3364386675846041E-2</v>
      </c>
      <c r="T2874" s="53">
        <f t="shared" si="360"/>
        <v>1.3484064922774723E-2</v>
      </c>
      <c r="U2874" s="49">
        <f t="shared" si="361"/>
        <v>119.66666666666667</v>
      </c>
      <c r="V2874" s="49">
        <f t="shared" si="362"/>
        <v>1.0101994803367265</v>
      </c>
      <c r="W2874" s="49">
        <f t="shared" si="363"/>
        <v>1.0101994803367265</v>
      </c>
    </row>
    <row r="2875" spans="11:23">
      <c r="K2875" s="51">
        <v>287.3</v>
      </c>
      <c r="L2875" s="22">
        <f t="shared" si="357"/>
        <v>1.725824064177705</v>
      </c>
      <c r="M2875" s="22">
        <f t="shared" si="364"/>
        <v>5.9947859444431373E-3</v>
      </c>
      <c r="Q2875" s="55">
        <f t="shared" si="358"/>
        <v>4.2398670950809014E-2</v>
      </c>
      <c r="R2875" s="49">
        <f t="shared" si="359"/>
        <v>3.1736101022606089</v>
      </c>
      <c r="S2875" s="52">
        <f>IF(K2875=0,C2903,(1/$C$59)*LN(1+$C$59/$C$58/(RodR+ABS(Calculations!K2875-RodR))))</f>
        <v>1.3359760520237763E-2</v>
      </c>
      <c r="T2875" s="53">
        <f t="shared" si="360"/>
        <v>1.3479355585901456E-2</v>
      </c>
      <c r="U2875" s="49">
        <f t="shared" si="361"/>
        <v>119.70833333333334</v>
      </c>
      <c r="V2875" s="49">
        <f t="shared" si="362"/>
        <v>1.0101994803367265</v>
      </c>
      <c r="W2875" s="49">
        <f t="shared" si="363"/>
        <v>1.0101994803367265</v>
      </c>
    </row>
    <row r="2876" spans="11:23">
      <c r="K2876" s="51">
        <v>287.39999999999998</v>
      </c>
      <c r="L2876" s="22">
        <f t="shared" si="357"/>
        <v>1.725226867457355</v>
      </c>
      <c r="M2876" s="22">
        <f t="shared" si="364"/>
        <v>5.9906305994563702E-3</v>
      </c>
      <c r="Q2876" s="55">
        <f t="shared" si="358"/>
        <v>4.2383999497464152E-2</v>
      </c>
      <c r="R2876" s="49">
        <f t="shared" si="359"/>
        <v>3.1736101022606089</v>
      </c>
      <c r="S2876" s="52">
        <f>IF(K2876=0,C2904,(1/$C$59)*LN(1+$C$59/$C$58/(RodR+ABS(Calculations!K2876-RodR))))</f>
        <v>1.3355137566291905E-2</v>
      </c>
      <c r="T2876" s="53">
        <f t="shared" si="360"/>
        <v>1.3474649537382371E-2</v>
      </c>
      <c r="U2876" s="49">
        <f t="shared" si="361"/>
        <v>119.75</v>
      </c>
      <c r="V2876" s="49">
        <f t="shared" si="362"/>
        <v>1.0101994803367265</v>
      </c>
      <c r="W2876" s="49">
        <f t="shared" si="363"/>
        <v>1.0101994803367265</v>
      </c>
    </row>
    <row r="2877" spans="11:23">
      <c r="K2877" s="51">
        <v>287.5</v>
      </c>
      <c r="L2877" s="22">
        <f t="shared" si="357"/>
        <v>1.7246300839009681</v>
      </c>
      <c r="M2877" s="22">
        <f t="shared" si="364"/>
        <v>5.9864795734991816E-3</v>
      </c>
      <c r="Q2877" s="55">
        <f t="shared" si="358"/>
        <v>4.2369338194402438E-2</v>
      </c>
      <c r="R2877" s="49">
        <f t="shared" si="359"/>
        <v>3.1736101022606089</v>
      </c>
      <c r="S2877" s="52">
        <f>IF(K2877=0,C2905,(1/$C$59)*LN(1+$C$59/$C$58/(RodR+ABS(Calculations!K2877-RodR))))</f>
        <v>1.3350517810685735E-2</v>
      </c>
      <c r="T2877" s="53">
        <f t="shared" si="360"/>
        <v>1.3469946773775892E-2</v>
      </c>
      <c r="U2877" s="49">
        <f t="shared" si="361"/>
        <v>119.79166666666667</v>
      </c>
      <c r="V2877" s="49">
        <f t="shared" si="362"/>
        <v>1.0101994803367265</v>
      </c>
      <c r="W2877" s="49">
        <f t="shared" si="363"/>
        <v>1.0101994803367265</v>
      </c>
    </row>
    <row r="2878" spans="11:23">
      <c r="K2878" s="51">
        <v>287.60000000000002</v>
      </c>
      <c r="L2878" s="22">
        <f t="shared" si="357"/>
        <v>1.724033713079953</v>
      </c>
      <c r="M2878" s="22">
        <f t="shared" si="364"/>
        <v>5.9823328605566051E-3</v>
      </c>
      <c r="Q2878" s="55">
        <f t="shared" si="358"/>
        <v>4.2354687031094594E-2</v>
      </c>
      <c r="R2878" s="49">
        <f t="shared" si="359"/>
        <v>3.1736101022606089</v>
      </c>
      <c r="S2878" s="52">
        <f>IF(K2878=0,C2906,(1/$C$59)*LN(1+$C$59/$C$58/(RodR+ABS(Calculations!K2878-RodR))))</f>
        <v>1.3345901250101495E-2</v>
      </c>
      <c r="T2878" s="53">
        <f t="shared" si="360"/>
        <v>1.3465247291642703E-2</v>
      </c>
      <c r="U2878" s="49">
        <f t="shared" si="361"/>
        <v>119.83333333333334</v>
      </c>
      <c r="V2878" s="49">
        <f t="shared" si="362"/>
        <v>1.0101994803367265</v>
      </c>
      <c r="W2878" s="49">
        <f t="shared" si="363"/>
        <v>1.0101994803367265</v>
      </c>
    </row>
    <row r="2879" spans="11:23">
      <c r="K2879" s="51">
        <v>287.7</v>
      </c>
      <c r="L2879" s="22">
        <f t="shared" si="357"/>
        <v>1.7234377545662249</v>
      </c>
      <c r="M2879" s="22">
        <f t="shared" si="364"/>
        <v>5.9781904547495657E-3</v>
      </c>
      <c r="Q2879" s="55">
        <f t="shared" si="358"/>
        <v>4.2340045997023762E-2</v>
      </c>
      <c r="R2879" s="49">
        <f t="shared" si="359"/>
        <v>3.1736101022606089</v>
      </c>
      <c r="S2879" s="52">
        <f>IF(K2879=0,C2907,(1/$C$59)*LN(1+$C$59/$C$58/(RodR+ABS(Calculations!K2879-RodR))))</f>
        <v>1.3341287881225336E-2</v>
      </c>
      <c r="T2879" s="53">
        <f t="shared" si="360"/>
        <v>1.3460551087550201E-2</v>
      </c>
      <c r="U2879" s="49">
        <f t="shared" si="361"/>
        <v>119.875</v>
      </c>
      <c r="V2879" s="49">
        <f t="shared" si="362"/>
        <v>1.0101994803367265</v>
      </c>
      <c r="W2879" s="49">
        <f t="shared" si="363"/>
        <v>1.0101994803367265</v>
      </c>
    </row>
    <row r="2880" spans="11:23">
      <c r="K2880" s="51">
        <v>287.8</v>
      </c>
      <c r="L2880" s="22">
        <f t="shared" si="357"/>
        <v>1.7228422079324113</v>
      </c>
      <c r="M2880" s="22">
        <f t="shared" si="364"/>
        <v>5.9740523499913767E-3</v>
      </c>
      <c r="Q2880" s="55">
        <f t="shared" si="358"/>
        <v>4.232541508169059E-2</v>
      </c>
      <c r="R2880" s="49">
        <f t="shared" si="359"/>
        <v>3.1736101022606089</v>
      </c>
      <c r="S2880" s="52">
        <f>IF(K2880=0,C2908,(1/$C$59)*LN(1+$C$59/$C$58/(RodR+ABS(Calculations!K2880-RodR))))</f>
        <v>1.3336677700748929E-2</v>
      </c>
      <c r="T2880" s="53">
        <f t="shared" si="360"/>
        <v>1.3455858158068941E-2</v>
      </c>
      <c r="U2880" s="49">
        <f t="shared" si="361"/>
        <v>119.91666666666667</v>
      </c>
      <c r="V2880" s="49">
        <f t="shared" si="362"/>
        <v>1.0101994803367265</v>
      </c>
      <c r="W2880" s="49">
        <f t="shared" si="363"/>
        <v>1.0101994803367265</v>
      </c>
    </row>
    <row r="2881" spans="11:23">
      <c r="K2881" s="51">
        <v>287.89999999999998</v>
      </c>
      <c r="L2881" s="22">
        <f t="shared" si="357"/>
        <v>1.7222470727516432</v>
      </c>
      <c r="M2881" s="22">
        <f t="shared" si="364"/>
        <v>5.9699185404387123E-3</v>
      </c>
      <c r="Q2881" s="55">
        <f t="shared" si="358"/>
        <v>4.231079427460812E-2</v>
      </c>
      <c r="R2881" s="49">
        <f t="shared" si="359"/>
        <v>3.1736101022606089</v>
      </c>
      <c r="S2881" s="52">
        <f>IF(K2881=0,C2909,(1/$C$59)*LN(1+$C$59/$C$58/(RodR+ABS(Calculations!K2881-RodR))))</f>
        <v>1.3332070705367847E-2</v>
      </c>
      <c r="T2881" s="53">
        <f t="shared" si="360"/>
        <v>1.3451168499776185E-2</v>
      </c>
      <c r="U2881" s="49">
        <f t="shared" si="361"/>
        <v>119.95833333333333</v>
      </c>
      <c r="V2881" s="49">
        <f t="shared" si="362"/>
        <v>1.0101994803367265</v>
      </c>
      <c r="W2881" s="49">
        <f t="shared" si="363"/>
        <v>1.0101994803367265</v>
      </c>
    </row>
    <row r="2882" spans="11:23">
      <c r="K2882" s="51">
        <v>288</v>
      </c>
      <c r="L2882" s="22">
        <f t="shared" ref="L2882:L2945" si="365">IF(K2882&lt;RodR,EPRValue,Q2882*$C$43)</f>
        <v>1.7216523485976629</v>
      </c>
      <c r="M2882" s="22">
        <f t="shared" si="364"/>
        <v>5.9657890200730535E-3</v>
      </c>
      <c r="Q2882" s="55">
        <f t="shared" si="358"/>
        <v>4.2296183565304374E-2</v>
      </c>
      <c r="R2882" s="49">
        <f t="shared" si="359"/>
        <v>3.1736101022606089</v>
      </c>
      <c r="S2882" s="52">
        <f>IF(K2882=0,C2910,(1/$C$59)*LN(1+$C$59/$C$58/(RodR+ABS(Calculations!K2882-RodR))))</f>
        <v>1.3327466891782385E-2</v>
      </c>
      <c r="T2882" s="53">
        <f t="shared" si="360"/>
        <v>1.3446482109251683E-2</v>
      </c>
      <c r="U2882" s="49">
        <f t="shared" si="361"/>
        <v>120</v>
      </c>
      <c r="V2882" s="49">
        <f t="shared" si="362"/>
        <v>1.0101994803367265</v>
      </c>
      <c r="W2882" s="49">
        <f t="shared" si="363"/>
        <v>1.0101994803367265</v>
      </c>
    </row>
    <row r="2883" spans="11:23">
      <c r="K2883" s="51">
        <v>288.10000000000002</v>
      </c>
      <c r="L2883" s="22">
        <f t="shared" si="365"/>
        <v>1.7210580350448197</v>
      </c>
      <c r="M2883" s="22">
        <f t="shared" si="364"/>
        <v>5.9616637829809083E-3</v>
      </c>
      <c r="Q2883" s="55">
        <f t="shared" si="358"/>
        <v>4.2281582943322307E-2</v>
      </c>
      <c r="R2883" s="49">
        <f t="shared" si="359"/>
        <v>3.1736101022606089</v>
      </c>
      <c r="S2883" s="52">
        <f>IF(K2883=0,C2911,(1/$C$59)*LN(1+$C$59/$C$58/(RodR+ABS(Calculations!K2883-RodR))))</f>
        <v>1.3322866256697544E-2</v>
      </c>
      <c r="T2883" s="53">
        <f t="shared" si="360"/>
        <v>1.3441798983081678E-2</v>
      </c>
      <c r="U2883" s="49">
        <f t="shared" si="361"/>
        <v>120.04166666666669</v>
      </c>
      <c r="V2883" s="49">
        <f t="shared" si="362"/>
        <v>1.0101994803367265</v>
      </c>
      <c r="W2883" s="49">
        <f t="shared" si="363"/>
        <v>1.0101994803367265</v>
      </c>
    </row>
    <row r="2884" spans="11:23">
      <c r="K2884" s="51">
        <v>288.2</v>
      </c>
      <c r="L2884" s="22">
        <f t="shared" si="365"/>
        <v>1.7204641316680027</v>
      </c>
      <c r="M2884" s="22">
        <f t="shared" si="364"/>
        <v>5.9575428232483407E-3</v>
      </c>
      <c r="Q2884" s="55">
        <f t="shared" ref="Q2884:Q2947" si="366">R2884*IF($C$56&lt;$C$55,S2884,T2884)</f>
        <v>4.2266992398218142E-2</v>
      </c>
      <c r="R2884" s="49">
        <f t="shared" ref="R2884:R2947" si="367">$C$70/$C$61*W2884</f>
        <v>3.1736101022606089</v>
      </c>
      <c r="S2884" s="52">
        <f>IF(K2884=0,C2912,(1/$C$59)*LN(1+$C$59/$C$58/(RodR+ABS(Calculations!K2884-RodR))))</f>
        <v>1.3318268796822503E-2</v>
      </c>
      <c r="T2884" s="53">
        <f t="shared" ref="T2884:T2947" si="368">IF((ABS(K2884))&lt;$C$55-$C$56,($C$53/2/PI()/$C$56*LN(($C$55-$C$56)*(ABS(K2884)+$C$56)/(ABS(K2884))/$C$55)+$C$60*LN($C$55*$C$54/($C$55-$C$56)/$C$53)),$C$60*LN((((ABS(K2884))+$C$56-$C$55)*$C$53+$C$55*$C$54)/($C$53*(ABS(K2884)))))</f>
        <v>1.3437119117856671E-2</v>
      </c>
      <c r="U2884" s="49">
        <f t="shared" ref="U2884:U2947" si="369">K2884/$C$56</f>
        <v>120.08333333333333</v>
      </c>
      <c r="V2884" s="49">
        <f t="shared" ref="V2884:V2947" si="370">IF(K2884="","",1/(1.0212-0.0178*LOG10($C$53+0.01)))</f>
        <v>1.0101994803367265</v>
      </c>
      <c r="W2884" s="49">
        <f t="shared" ref="W2884:W2947" si="371">MAX(1/(-(0.21682*LOG10(3.7*U2884)-0.293)*(EXP(-3.7*U2884)-1)+1),1)*MAX(1/(-(0.1921*LOG10(U2884+0.2)+0.072)*(EXP(-150*U2884)-1)+1),1)*V2884</f>
        <v>1.0101994803367265</v>
      </c>
    </row>
    <row r="2885" spans="11:23">
      <c r="K2885" s="51">
        <v>288.3</v>
      </c>
      <c r="L2885" s="22">
        <f t="shared" si="365"/>
        <v>1.7198706380427107</v>
      </c>
      <c r="M2885" s="22">
        <f t="shared" si="364"/>
        <v>5.9534261349942774E-3</v>
      </c>
      <c r="Q2885" s="55">
        <f t="shared" si="366"/>
        <v>4.2252411919563068E-2</v>
      </c>
      <c r="R2885" s="49">
        <f t="shared" si="367"/>
        <v>3.1736101022606089</v>
      </c>
      <c r="S2885" s="52">
        <f>IF(K2885=0,C2913,(1/$C$59)*LN(1+$C$59/$C$58/(RodR+ABS(Calculations!K2885-RodR))))</f>
        <v>1.3313674508871162E-2</v>
      </c>
      <c r="T2885" s="53">
        <f t="shared" si="368"/>
        <v>1.343244251017188E-2</v>
      </c>
      <c r="U2885" s="49">
        <f t="shared" si="369"/>
        <v>120.12500000000001</v>
      </c>
      <c r="V2885" s="49">
        <f t="shared" si="370"/>
        <v>1.0101994803367265</v>
      </c>
      <c r="W2885" s="49">
        <f t="shared" si="371"/>
        <v>1.0101994803367265</v>
      </c>
    </row>
    <row r="2886" spans="11:23">
      <c r="K2886" s="51">
        <v>288.39999999999998</v>
      </c>
      <c r="L2886" s="22">
        <f t="shared" si="365"/>
        <v>1.719277553745086</v>
      </c>
      <c r="M2886" s="22">
        <f t="shared" si="364"/>
        <v>5.9493137122690332E-3</v>
      </c>
      <c r="Q2886" s="55">
        <f t="shared" si="366"/>
        <v>4.2237841496944081E-2</v>
      </c>
      <c r="R2886" s="49">
        <f t="shared" si="367"/>
        <v>3.1736101022606089</v>
      </c>
      <c r="S2886" s="52">
        <f>IF(K2886=0,C2914,(1/$C$59)*LN(1+$C$59/$C$58/(RodR+ABS(Calculations!K2886-RodR))))</f>
        <v>1.3309083389562394E-2</v>
      </c>
      <c r="T2886" s="53">
        <f t="shared" si="368"/>
        <v>1.3427769156627006E-2</v>
      </c>
      <c r="U2886" s="49">
        <f t="shared" si="369"/>
        <v>120.16666666666666</v>
      </c>
      <c r="V2886" s="49">
        <f t="shared" si="370"/>
        <v>1.0101994803367265</v>
      </c>
      <c r="W2886" s="49">
        <f t="shared" si="371"/>
        <v>1.0101994803367265</v>
      </c>
    </row>
    <row r="2887" spans="11:23">
      <c r="K2887" s="51">
        <v>288.5</v>
      </c>
      <c r="L2887" s="22">
        <f t="shared" si="365"/>
        <v>1.7186848783517747</v>
      </c>
      <c r="M2887" s="22">
        <f t="shared" si="364"/>
        <v>5.9452055491933109E-3</v>
      </c>
      <c r="Q2887" s="55">
        <f t="shared" si="366"/>
        <v>4.2223281119960571E-2</v>
      </c>
      <c r="R2887" s="49">
        <f t="shared" si="367"/>
        <v>3.1736101022606089</v>
      </c>
      <c r="S2887" s="52">
        <f>IF(K2887=0,C2915,(1/$C$59)*LN(1+$C$59/$C$58/(RodR+ABS(Calculations!K2887-RodR))))</f>
        <v>1.3304495435618985E-2</v>
      </c>
      <c r="T2887" s="53">
        <f t="shared" si="368"/>
        <v>1.3423099053826687E-2</v>
      </c>
      <c r="U2887" s="49">
        <f t="shared" si="369"/>
        <v>120.20833333333334</v>
      </c>
      <c r="V2887" s="49">
        <f t="shared" si="370"/>
        <v>1.0101994803367265</v>
      </c>
      <c r="W2887" s="49">
        <f t="shared" si="371"/>
        <v>1.0101994803367265</v>
      </c>
    </row>
    <row r="2888" spans="11:23">
      <c r="K2888" s="51">
        <v>288.60000000000002</v>
      </c>
      <c r="L2888" s="22">
        <f t="shared" si="365"/>
        <v>1.7180926114400332</v>
      </c>
      <c r="M2888" s="22">
        <f t="shared" si="364"/>
        <v>5.941101639919788E-3</v>
      </c>
      <c r="Q2888" s="55">
        <f t="shared" si="366"/>
        <v>4.2208730778226899E-2</v>
      </c>
      <c r="R2888" s="49">
        <f t="shared" si="367"/>
        <v>3.1736101022606089</v>
      </c>
      <c r="S2888" s="52">
        <f>IF(K2888=0,C2916,(1/$C$59)*LN(1+$C$59/$C$58/(RodR+ABS(Calculations!K2888-RodR))))</f>
        <v>1.3299910643768434E-2</v>
      </c>
      <c r="T2888" s="53">
        <f t="shared" si="368"/>
        <v>1.3418432198380709E-2</v>
      </c>
      <c r="U2888" s="49">
        <f t="shared" si="369"/>
        <v>120.25000000000001</v>
      </c>
      <c r="V2888" s="49">
        <f t="shared" si="370"/>
        <v>1.0101994803367265</v>
      </c>
      <c r="W2888" s="49">
        <f t="shared" si="371"/>
        <v>1.0101994803367265</v>
      </c>
    </row>
    <row r="2889" spans="11:23">
      <c r="K2889" s="51">
        <v>288.7</v>
      </c>
      <c r="L2889" s="22">
        <f t="shared" si="365"/>
        <v>1.7175007525877273</v>
      </c>
      <c r="M2889" s="22">
        <f t="shared" si="364"/>
        <v>5.9370019784976691E-3</v>
      </c>
      <c r="Q2889" s="55">
        <f t="shared" si="366"/>
        <v>4.2194190461372412E-2</v>
      </c>
      <c r="R2889" s="49">
        <f t="shared" si="367"/>
        <v>3.1736101022606089</v>
      </c>
      <c r="S2889" s="52">
        <f>IF(K2889=0,C2917,(1/$C$59)*LN(1+$C$59/$C$58/(RodR+ABS(Calculations!K2889-RodR))))</f>
        <v>1.3295329010742962E-2</v>
      </c>
      <c r="T2889" s="53">
        <f t="shared" si="368"/>
        <v>1.3413768586902684E-2</v>
      </c>
      <c r="U2889" s="49">
        <f t="shared" si="369"/>
        <v>120.29166666666667</v>
      </c>
      <c r="V2889" s="49">
        <f t="shared" si="370"/>
        <v>1.0101994803367265</v>
      </c>
      <c r="W2889" s="49">
        <f t="shared" si="371"/>
        <v>1.0101994803367265</v>
      </c>
    </row>
    <row r="2890" spans="11:23">
      <c r="K2890" s="51">
        <v>288.8</v>
      </c>
      <c r="L2890" s="22">
        <f t="shared" si="365"/>
        <v>1.7169093013732613</v>
      </c>
      <c r="M2890" s="22">
        <f t="shared" si="364"/>
        <v>5.9329065591500196E-3</v>
      </c>
      <c r="Q2890" s="55">
        <f t="shared" si="366"/>
        <v>4.2179660159039685E-2</v>
      </c>
      <c r="R2890" s="49">
        <f t="shared" si="367"/>
        <v>3.1736101022606089</v>
      </c>
      <c r="S2890" s="52">
        <f>IF(K2890=0,C2918,(1/$C$59)*LN(1+$C$59/$C$58/(RodR+ABS(Calculations!K2890-RodR))))</f>
        <v>1.3290750533278961E-2</v>
      </c>
      <c r="T2890" s="53">
        <f t="shared" si="368"/>
        <v>1.3409108216012041E-2</v>
      </c>
      <c r="U2890" s="49">
        <f t="shared" si="369"/>
        <v>120.33333333333334</v>
      </c>
      <c r="V2890" s="49">
        <f t="shared" si="370"/>
        <v>1.0101994803367265</v>
      </c>
      <c r="W2890" s="49">
        <f t="shared" si="371"/>
        <v>1.0101994803367265</v>
      </c>
    </row>
    <row r="2891" spans="11:23">
      <c r="K2891" s="51">
        <v>288.89999999999998</v>
      </c>
      <c r="L2891" s="22">
        <f t="shared" si="365"/>
        <v>1.7163182573756148</v>
      </c>
      <c r="M2891" s="22">
        <f t="shared" si="364"/>
        <v>5.9288153760284068E-3</v>
      </c>
      <c r="Q2891" s="55">
        <f t="shared" si="366"/>
        <v>4.2165139860885423E-2</v>
      </c>
      <c r="R2891" s="49">
        <f t="shared" si="367"/>
        <v>3.1736101022606089</v>
      </c>
      <c r="S2891" s="52">
        <f>IF(K2891=0,C2919,(1/$C$59)*LN(1+$C$59/$C$58/(RodR+ABS(Calculations!K2891-RodR))))</f>
        <v>1.3286175208117272E-2</v>
      </c>
      <c r="T2891" s="53">
        <f t="shared" si="368"/>
        <v>1.3404451082331148E-2</v>
      </c>
      <c r="U2891" s="49">
        <f t="shared" si="369"/>
        <v>120.375</v>
      </c>
      <c r="V2891" s="49">
        <f t="shared" si="370"/>
        <v>1.0101994803367265</v>
      </c>
      <c r="W2891" s="49">
        <f t="shared" si="371"/>
        <v>1.0101994803367265</v>
      </c>
    </row>
    <row r="2892" spans="11:23">
      <c r="K2892" s="51">
        <v>289</v>
      </c>
      <c r="L2892" s="22">
        <f t="shared" si="365"/>
        <v>1.7157276201744458</v>
      </c>
      <c r="M2892" s="22">
        <f t="shared" si="364"/>
        <v>5.9247284232171182E-3</v>
      </c>
      <c r="Q2892" s="55">
        <f t="shared" si="366"/>
        <v>4.215062955658299E-2</v>
      </c>
      <c r="R2892" s="49">
        <f t="shared" si="367"/>
        <v>3.1736101022606089</v>
      </c>
      <c r="S2892" s="52">
        <f>IF(K2892=0,C2920,(1/$C$59)*LN(1+$C$59/$C$58/(RodR+ABS(Calculations!K2892-RodR))))</f>
        <v>1.3281603032003987E-2</v>
      </c>
      <c r="T2892" s="53">
        <f t="shared" si="368"/>
        <v>1.3399797182489074E-2</v>
      </c>
      <c r="U2892" s="49">
        <f t="shared" si="369"/>
        <v>120.41666666666667</v>
      </c>
      <c r="V2892" s="49">
        <f t="shared" si="370"/>
        <v>1.0101994803367265</v>
      </c>
      <c r="W2892" s="49">
        <f t="shared" si="371"/>
        <v>1.0101994803367265</v>
      </c>
    </row>
    <row r="2893" spans="11:23">
      <c r="K2893" s="51">
        <v>289.10000000000002</v>
      </c>
      <c r="L2893" s="22">
        <f t="shared" si="365"/>
        <v>1.7151373893498478</v>
      </c>
      <c r="M2893" s="22">
        <f t="shared" ref="M2893:M2956" si="372">L2883-L2893</f>
        <v>5.92064569497186E-3</v>
      </c>
      <c r="Q2893" s="55">
        <f t="shared" si="366"/>
        <v>4.2136129235816472E-2</v>
      </c>
      <c r="R2893" s="49">
        <f t="shared" si="367"/>
        <v>3.1736101022606089</v>
      </c>
      <c r="S2893" s="52">
        <f>IF(K2893=0,C2921,(1/$C$59)*LN(1+$C$59/$C$58/(RodR+ABS(Calculations!K2893-RodR))))</f>
        <v>1.3277034001688578E-2</v>
      </c>
      <c r="T2893" s="53">
        <f t="shared" si="368"/>
        <v>1.3395146513118707E-2</v>
      </c>
      <c r="U2893" s="49">
        <f t="shared" si="369"/>
        <v>120.45833333333334</v>
      </c>
      <c r="V2893" s="49">
        <f t="shared" si="370"/>
        <v>1.0101994803367265</v>
      </c>
      <c r="W2893" s="49">
        <f t="shared" si="371"/>
        <v>1.0101994803367265</v>
      </c>
    </row>
    <row r="2894" spans="11:23">
      <c r="K2894" s="51">
        <v>289.2</v>
      </c>
      <c r="L2894" s="22">
        <f t="shared" si="365"/>
        <v>1.7145475644825927</v>
      </c>
      <c r="M2894" s="22">
        <f t="shared" si="372"/>
        <v>5.9165671854100044E-3</v>
      </c>
      <c r="Q2894" s="55">
        <f t="shared" si="366"/>
        <v>4.21216388882866E-2</v>
      </c>
      <c r="R2894" s="49">
        <f t="shared" si="367"/>
        <v>3.1736101022606089</v>
      </c>
      <c r="S2894" s="52">
        <f>IF(K2894=0,C2922,(1/$C$59)*LN(1+$C$59/$C$58/(RodR+ABS(Calculations!K2894-RodR))))</f>
        <v>1.327246811392576E-2</v>
      </c>
      <c r="T2894" s="53">
        <f t="shared" si="368"/>
        <v>1.3390499070857433E-2</v>
      </c>
      <c r="U2894" s="49">
        <f t="shared" si="369"/>
        <v>120.5</v>
      </c>
      <c r="V2894" s="49">
        <f t="shared" si="370"/>
        <v>1.0101994803367265</v>
      </c>
      <c r="W2894" s="49">
        <f t="shared" si="371"/>
        <v>1.0101994803367265</v>
      </c>
    </row>
    <row r="2895" spans="11:23">
      <c r="K2895" s="51">
        <v>289.3</v>
      </c>
      <c r="L2895" s="22">
        <f t="shared" si="365"/>
        <v>1.713958145153994</v>
      </c>
      <c r="M2895" s="22">
        <f t="shared" si="372"/>
        <v>5.9124928887166472E-3</v>
      </c>
      <c r="Q2895" s="55">
        <f t="shared" si="366"/>
        <v>4.2107158503707415E-2</v>
      </c>
      <c r="R2895" s="49">
        <f t="shared" si="367"/>
        <v>3.1736101022606089</v>
      </c>
      <c r="S2895" s="52">
        <f>IF(K2895=0,C2923,(1/$C$59)*LN(1+$C$59/$C$58/(RodR+ABS(Calculations!K2895-RodR))))</f>
        <v>1.3267905365474439E-2</v>
      </c>
      <c r="T2895" s="53">
        <f t="shared" si="368"/>
        <v>1.3385854852347338E-2</v>
      </c>
      <c r="U2895" s="49">
        <f t="shared" si="369"/>
        <v>120.54166666666667</v>
      </c>
      <c r="V2895" s="49">
        <f t="shared" si="370"/>
        <v>1.0101994803367265</v>
      </c>
      <c r="W2895" s="49">
        <f t="shared" si="371"/>
        <v>1.0101994803367265</v>
      </c>
    </row>
    <row r="2896" spans="11:23">
      <c r="K2896" s="51">
        <v>289.39999999999998</v>
      </c>
      <c r="L2896" s="22">
        <f t="shared" si="365"/>
        <v>1.7133691309459373</v>
      </c>
      <c r="M2896" s="22">
        <f t="shared" si="372"/>
        <v>5.9084227991486049E-3</v>
      </c>
      <c r="Q2896" s="55">
        <f t="shared" si="366"/>
        <v>4.2092688071807022E-2</v>
      </c>
      <c r="R2896" s="49">
        <f t="shared" si="367"/>
        <v>3.1736101022606089</v>
      </c>
      <c r="S2896" s="52">
        <f>IF(K2896=0,C2924,(1/$C$59)*LN(1+$C$59/$C$58/(RodR+ABS(Calculations!K2896-RodR))))</f>
        <v>1.3263345753097958E-2</v>
      </c>
      <c r="T2896" s="53">
        <f t="shared" si="368"/>
        <v>1.3381213854235442E-2</v>
      </c>
      <c r="U2896" s="49">
        <f t="shared" si="369"/>
        <v>120.58333333333333</v>
      </c>
      <c r="V2896" s="49">
        <f t="shared" si="370"/>
        <v>1.0101994803367265</v>
      </c>
      <c r="W2896" s="49">
        <f t="shared" si="371"/>
        <v>1.0101994803367265</v>
      </c>
    </row>
    <row r="2897" spans="11:23">
      <c r="K2897" s="51">
        <v>289.5</v>
      </c>
      <c r="L2897" s="22">
        <f t="shared" si="365"/>
        <v>1.7127805214408847</v>
      </c>
      <c r="M2897" s="22">
        <f t="shared" si="372"/>
        <v>5.9043569108900851E-3</v>
      </c>
      <c r="Q2897" s="55">
        <f t="shared" si="366"/>
        <v>4.2078227582327675E-2</v>
      </c>
      <c r="R2897" s="49">
        <f t="shared" si="367"/>
        <v>3.1736101022606089</v>
      </c>
      <c r="S2897" s="52">
        <f>IF(K2897=0,C2925,(1/$C$59)*LN(1+$C$59/$C$58/(RodR+ABS(Calculations!K2897-RodR))))</f>
        <v>1.3258789273564116E-2</v>
      </c>
      <c r="T2897" s="53">
        <f t="shared" si="368"/>
        <v>1.3376576073173028E-2</v>
      </c>
      <c r="U2897" s="49">
        <f t="shared" si="369"/>
        <v>120.625</v>
      </c>
      <c r="V2897" s="49">
        <f t="shared" si="370"/>
        <v>1.0101994803367265</v>
      </c>
      <c r="W2897" s="49">
        <f t="shared" si="371"/>
        <v>1.0101994803367265</v>
      </c>
    </row>
    <row r="2898" spans="11:23">
      <c r="K2898" s="51">
        <v>289.60000000000002</v>
      </c>
      <c r="L2898" s="22">
        <f t="shared" si="365"/>
        <v>1.712192316221907</v>
      </c>
      <c r="M2898" s="22">
        <f t="shared" si="372"/>
        <v>5.9002952181261836E-3</v>
      </c>
      <c r="Q2898" s="55">
        <f t="shared" si="366"/>
        <v>4.2063777025026595E-2</v>
      </c>
      <c r="R2898" s="49">
        <f t="shared" si="367"/>
        <v>3.1736101022606089</v>
      </c>
      <c r="S2898" s="52">
        <f>IF(K2898=0,C2926,(1/$C$59)*LN(1+$C$59/$C$58/(RodR+ABS(Calculations!K2898-RodR))))</f>
        <v>1.3254235923645425E-2</v>
      </c>
      <c r="T2898" s="53">
        <f t="shared" si="368"/>
        <v>1.3371941505816536E-2</v>
      </c>
      <c r="U2898" s="49">
        <f t="shared" si="369"/>
        <v>120.66666666666669</v>
      </c>
      <c r="V2898" s="49">
        <f t="shared" si="370"/>
        <v>1.0101994803367265</v>
      </c>
      <c r="W2898" s="49">
        <f t="shared" si="371"/>
        <v>1.0101994803367265</v>
      </c>
    </row>
    <row r="2899" spans="11:23">
      <c r="K2899" s="51">
        <v>289.7</v>
      </c>
      <c r="L2899" s="22">
        <f t="shared" si="365"/>
        <v>1.7116045148726149</v>
      </c>
      <c r="M2899" s="22">
        <f t="shared" si="372"/>
        <v>5.8962377151123846E-3</v>
      </c>
      <c r="Q2899" s="55">
        <f t="shared" si="366"/>
        <v>4.2049336389674258E-2</v>
      </c>
      <c r="R2899" s="49">
        <f t="shared" si="367"/>
        <v>3.1736101022606089</v>
      </c>
      <c r="S2899" s="52">
        <f>IF(K2899=0,C2927,(1/$C$59)*LN(1+$C$59/$C$58/(RodR+ABS(Calculations!K2899-RodR))))</f>
        <v>1.324968570011858E-2</v>
      </c>
      <c r="T2899" s="53">
        <f t="shared" si="368"/>
        <v>1.3367310148826443E-2</v>
      </c>
      <c r="U2899" s="49">
        <f t="shared" si="369"/>
        <v>120.70833333333333</v>
      </c>
      <c r="V2899" s="49">
        <f t="shared" si="370"/>
        <v>1.0101994803367265</v>
      </c>
      <c r="W2899" s="49">
        <f t="shared" si="371"/>
        <v>1.0101994803367265</v>
      </c>
    </row>
    <row r="2900" spans="11:23">
      <c r="K2900" s="51">
        <v>289.8</v>
      </c>
      <c r="L2900" s="22">
        <f t="shared" si="365"/>
        <v>1.7110171169771597</v>
      </c>
      <c r="M2900" s="22">
        <f t="shared" si="372"/>
        <v>5.8921843961015075E-3</v>
      </c>
      <c r="Q2900" s="55">
        <f t="shared" si="366"/>
        <v>4.2034905666054424E-2</v>
      </c>
      <c r="R2900" s="49">
        <f t="shared" si="367"/>
        <v>3.1736101022606089</v>
      </c>
      <c r="S2900" s="52">
        <f>IF(K2900=0,C2928,(1/$C$59)*LN(1+$C$59/$C$58/(RodR+ABS(Calculations!K2900-RodR))))</f>
        <v>1.324513859976446E-2</v>
      </c>
      <c r="T2900" s="53">
        <f t="shared" si="368"/>
        <v>1.3362681998868604E-2</v>
      </c>
      <c r="U2900" s="49">
        <f t="shared" si="369"/>
        <v>120.75000000000001</v>
      </c>
      <c r="V2900" s="49">
        <f t="shared" si="370"/>
        <v>1.0101994803367265</v>
      </c>
      <c r="W2900" s="49">
        <f t="shared" si="371"/>
        <v>1.0101994803367265</v>
      </c>
    </row>
    <row r="2901" spans="11:23">
      <c r="K2901" s="51">
        <v>289.89999999999998</v>
      </c>
      <c r="L2901" s="22">
        <f t="shared" si="365"/>
        <v>1.7104301221203015</v>
      </c>
      <c r="M2901" s="22">
        <f t="shared" si="372"/>
        <v>5.8881352553132871E-3</v>
      </c>
      <c r="Q2901" s="55">
        <f t="shared" si="366"/>
        <v>4.2020484843965818E-2</v>
      </c>
      <c r="R2901" s="49">
        <f t="shared" si="367"/>
        <v>3.1736101022606089</v>
      </c>
      <c r="S2901" s="52">
        <f>IF(K2901=0,C2929,(1/$C$59)*LN(1+$C$59/$C$58/(RodR+ABS(Calculations!K2901-RodR))))</f>
        <v>1.3240594619368653E-2</v>
      </c>
      <c r="T2901" s="53">
        <f t="shared" si="368"/>
        <v>1.335805705261247E-2</v>
      </c>
      <c r="U2901" s="49">
        <f t="shared" si="369"/>
        <v>120.79166666666666</v>
      </c>
      <c r="V2901" s="49">
        <f t="shared" si="370"/>
        <v>1.0101994803367265</v>
      </c>
      <c r="W2901" s="49">
        <f t="shared" si="371"/>
        <v>1.0101994803367265</v>
      </c>
    </row>
    <row r="2902" spans="11:23">
      <c r="K2902" s="51">
        <v>290</v>
      </c>
      <c r="L2902" s="22">
        <f t="shared" si="365"/>
        <v>1.7098435298874108</v>
      </c>
      <c r="M2902" s="22">
        <f t="shared" si="372"/>
        <v>5.8840902870349598E-3</v>
      </c>
      <c r="Q2902" s="55">
        <f t="shared" si="366"/>
        <v>4.2006073913222142E-2</v>
      </c>
      <c r="R2902" s="49">
        <f t="shared" si="367"/>
        <v>3.1736101022606089</v>
      </c>
      <c r="S2902" s="52">
        <f>IF(K2902=0,C2930,(1/$C$59)*LN(1+$C$59/$C$58/(RodR+ABS(Calculations!K2902-RodR))))</f>
        <v>1.3236053755721473E-2</v>
      </c>
      <c r="T2902" s="53">
        <f t="shared" si="368"/>
        <v>1.3353435306733094E-2</v>
      </c>
      <c r="U2902" s="49">
        <f t="shared" si="369"/>
        <v>120.83333333333334</v>
      </c>
      <c r="V2902" s="49">
        <f t="shared" si="370"/>
        <v>1.0101994803367265</v>
      </c>
      <c r="W2902" s="49">
        <f t="shared" si="371"/>
        <v>1.0101994803367265</v>
      </c>
    </row>
    <row r="2903" spans="11:23">
      <c r="K2903" s="51">
        <v>290.10000000000002</v>
      </c>
      <c r="L2903" s="22">
        <f t="shared" si="365"/>
        <v>1.7092573398643276</v>
      </c>
      <c r="M2903" s="22">
        <f t="shared" si="372"/>
        <v>5.8800494855202334E-3</v>
      </c>
      <c r="Q2903" s="55">
        <f t="shared" si="366"/>
        <v>4.1991672863648646E-2</v>
      </c>
      <c r="R2903" s="49">
        <f t="shared" si="367"/>
        <v>3.1736101022606089</v>
      </c>
      <c r="S2903" s="52">
        <f>IF(K2903=0,C2931,(1/$C$59)*LN(1+$C$59/$C$58/(RodR+ABS(Calculations!K2903-RodR))))</f>
        <v>1.3231516005616872E-2</v>
      </c>
      <c r="T2903" s="53">
        <f t="shared" si="368"/>
        <v>1.3348816757909785E-2</v>
      </c>
      <c r="U2903" s="49">
        <f t="shared" si="369"/>
        <v>120.87500000000001</v>
      </c>
      <c r="V2903" s="49">
        <f t="shared" si="370"/>
        <v>1.0101994803367265</v>
      </c>
      <c r="W2903" s="49">
        <f t="shared" si="371"/>
        <v>1.0101994803367265</v>
      </c>
    </row>
    <row r="2904" spans="11:23">
      <c r="K2904" s="51">
        <v>290.2</v>
      </c>
      <c r="L2904" s="22">
        <f t="shared" si="365"/>
        <v>1.7086715516375373</v>
      </c>
      <c r="M2904" s="22">
        <f t="shared" si="372"/>
        <v>5.8760128450554561E-3</v>
      </c>
      <c r="Q2904" s="55">
        <f t="shared" si="366"/>
        <v>4.1977281685086437E-2</v>
      </c>
      <c r="R2904" s="49">
        <f t="shared" si="367"/>
        <v>3.1736101022606089</v>
      </c>
      <c r="S2904" s="52">
        <f>IF(K2904=0,C2932,(1/$C$59)*LN(1+$C$59/$C$58/(RodR+ABS(Calculations!K2904-RodR))))</f>
        <v>1.3226981365853797E-2</v>
      </c>
      <c r="T2904" s="53">
        <f t="shared" si="368"/>
        <v>1.3344201402825901E-2</v>
      </c>
      <c r="U2904" s="49">
        <f t="shared" si="369"/>
        <v>120.91666666666667</v>
      </c>
      <c r="V2904" s="49">
        <f t="shared" si="370"/>
        <v>1.0101994803367265</v>
      </c>
      <c r="W2904" s="49">
        <f t="shared" si="371"/>
        <v>1.0101994803367265</v>
      </c>
    </row>
    <row r="2905" spans="11:23">
      <c r="K2905" s="51">
        <v>290.3</v>
      </c>
      <c r="L2905" s="22">
        <f t="shared" si="365"/>
        <v>1.7080861647940651</v>
      </c>
      <c r="M2905" s="22">
        <f t="shared" si="372"/>
        <v>5.8719803599289744E-3</v>
      </c>
      <c r="Q2905" s="55">
        <f t="shared" si="366"/>
        <v>4.1962900367389873E-2</v>
      </c>
      <c r="R2905" s="49">
        <f t="shared" si="367"/>
        <v>3.1736101022606089</v>
      </c>
      <c r="S2905" s="52">
        <f>IF(K2905=0,C2933,(1/$C$59)*LN(1+$C$59/$C$58/(RodR+ABS(Calculations!K2905-RodR))))</f>
        <v>1.322244983323537E-2</v>
      </c>
      <c r="T2905" s="53">
        <f t="shared" si="368"/>
        <v>1.3339589238170392E-2</v>
      </c>
      <c r="U2905" s="49">
        <f t="shared" si="369"/>
        <v>120.95833333333334</v>
      </c>
      <c r="V2905" s="49">
        <f t="shared" si="370"/>
        <v>1.0101994803367265</v>
      </c>
      <c r="W2905" s="49">
        <f t="shared" si="371"/>
        <v>1.0101994803367265</v>
      </c>
    </row>
    <row r="2906" spans="11:23">
      <c r="K2906" s="51">
        <v>290.39999999999998</v>
      </c>
      <c r="L2906" s="22">
        <f t="shared" si="365"/>
        <v>1.7075011789214765</v>
      </c>
      <c r="M2906" s="22">
        <f t="shared" si="372"/>
        <v>5.8679520244608874E-3</v>
      </c>
      <c r="Q2906" s="55">
        <f t="shared" si="366"/>
        <v>4.19485289004266E-2</v>
      </c>
      <c r="R2906" s="49">
        <f t="shared" si="367"/>
        <v>3.1736101022606089</v>
      </c>
      <c r="S2906" s="52">
        <f>IF(K2906=0,C2934,(1/$C$59)*LN(1+$C$59/$C$58/(RodR+ABS(Calculations!K2906-RodR))))</f>
        <v>1.32179214045689E-2</v>
      </c>
      <c r="T2906" s="53">
        <f t="shared" si="368"/>
        <v>1.3334980260635808E-2</v>
      </c>
      <c r="U2906" s="49">
        <f t="shared" si="369"/>
        <v>121</v>
      </c>
      <c r="V2906" s="49">
        <f t="shared" si="370"/>
        <v>1.0101994803367265</v>
      </c>
      <c r="W2906" s="49">
        <f t="shared" si="371"/>
        <v>1.0101994803367265</v>
      </c>
    </row>
    <row r="2907" spans="11:23">
      <c r="K2907" s="51">
        <v>290.5</v>
      </c>
      <c r="L2907" s="22">
        <f t="shared" si="365"/>
        <v>1.7069165936080153</v>
      </c>
      <c r="M2907" s="22">
        <f t="shared" si="372"/>
        <v>5.8639278328693756E-3</v>
      </c>
      <c r="Q2907" s="55">
        <f t="shared" si="366"/>
        <v>4.1934167274080912E-2</v>
      </c>
      <c r="R2907" s="49">
        <f t="shared" si="367"/>
        <v>3.1736101022606089</v>
      </c>
      <c r="S2907" s="52">
        <f>IF(K2907=0,C2935,(1/$C$59)*LN(1+$C$59/$C$58/(RodR+ABS(Calculations!K2907-RodR))))</f>
        <v>1.3213396076666944E-2</v>
      </c>
      <c r="T2907" s="53">
        <f t="shared" si="368"/>
        <v>1.3330374466919847E-2</v>
      </c>
      <c r="U2907" s="49">
        <f t="shared" si="369"/>
        <v>121.04166666666667</v>
      </c>
      <c r="V2907" s="49">
        <f t="shared" si="370"/>
        <v>1.0101994803367265</v>
      </c>
      <c r="W2907" s="49">
        <f t="shared" si="371"/>
        <v>1.0101994803367265</v>
      </c>
    </row>
    <row r="2908" spans="11:23">
      <c r="K2908" s="51">
        <v>290.60000000000002</v>
      </c>
      <c r="L2908" s="22">
        <f t="shared" si="365"/>
        <v>1.7063324084423279</v>
      </c>
      <c r="M2908" s="22">
        <f t="shared" si="372"/>
        <v>5.859907779579121E-3</v>
      </c>
      <c r="Q2908" s="55">
        <f t="shared" si="366"/>
        <v>4.1919815478247004E-2</v>
      </c>
      <c r="R2908" s="49">
        <f t="shared" si="367"/>
        <v>3.1736101022606089</v>
      </c>
      <c r="S2908" s="52">
        <f>IF(K2908=0,C2936,(1/$C$59)*LN(1+$C$59/$C$58/(RodR+ABS(Calculations!K2908-RodR))))</f>
        <v>1.3208873846345177E-2</v>
      </c>
      <c r="T2908" s="53">
        <f t="shared" si="368"/>
        <v>1.3325771853724699E-2</v>
      </c>
      <c r="U2908" s="49">
        <f t="shared" si="369"/>
        <v>121.08333333333334</v>
      </c>
      <c r="V2908" s="49">
        <f t="shared" si="370"/>
        <v>1.0101994803367265</v>
      </c>
      <c r="W2908" s="49">
        <f t="shared" si="371"/>
        <v>1.0101994803367265</v>
      </c>
    </row>
    <row r="2909" spans="11:23">
      <c r="K2909" s="51">
        <v>290.7</v>
      </c>
      <c r="L2909" s="22">
        <f t="shared" si="365"/>
        <v>1.7057486230137051</v>
      </c>
      <c r="M2909" s="22">
        <f t="shared" si="372"/>
        <v>5.8558918589097786E-3</v>
      </c>
      <c r="Q2909" s="55">
        <f t="shared" si="366"/>
        <v>4.1905473502834897E-2</v>
      </c>
      <c r="R2909" s="49">
        <f t="shared" si="367"/>
        <v>3.1736101022606089</v>
      </c>
      <c r="S2909" s="52">
        <f>IF(K2909=0,C2937,(1/$C$59)*LN(1+$C$59/$C$58/(RodR+ABS(Calculations!K2909-RodR))))</f>
        <v>1.3204354710424263E-2</v>
      </c>
      <c r="T2909" s="53">
        <f t="shared" si="368"/>
        <v>1.3321172417757035E-2</v>
      </c>
      <c r="U2909" s="49">
        <f t="shared" si="369"/>
        <v>121.125</v>
      </c>
      <c r="V2909" s="49">
        <f t="shared" si="370"/>
        <v>1.0101994803367265</v>
      </c>
      <c r="W2909" s="49">
        <f t="shared" si="371"/>
        <v>1.0101994803367265</v>
      </c>
    </row>
    <row r="2910" spans="11:23">
      <c r="K2910" s="51">
        <v>290.8</v>
      </c>
      <c r="L2910" s="22">
        <f t="shared" si="365"/>
        <v>1.7051652369120116</v>
      </c>
      <c r="M2910" s="22">
        <f t="shared" si="372"/>
        <v>5.8518800651481406E-3</v>
      </c>
      <c r="Q2910" s="55">
        <f t="shared" si="366"/>
        <v>4.1891141337768723E-2</v>
      </c>
      <c r="R2910" s="49">
        <f t="shared" si="367"/>
        <v>3.1736101022606089</v>
      </c>
      <c r="S2910" s="52">
        <f>IF(K2910=0,C2938,(1/$C$59)*LN(1+$C$59/$C$58/(RodR+ABS(Calculations!K2910-RodR))))</f>
        <v>1.3199838665729307E-2</v>
      </c>
      <c r="T2910" s="53">
        <f t="shared" si="368"/>
        <v>1.3316576155728231E-2</v>
      </c>
      <c r="U2910" s="49">
        <f t="shared" si="369"/>
        <v>121.16666666666667</v>
      </c>
      <c r="V2910" s="49">
        <f t="shared" si="370"/>
        <v>1.0101994803367265</v>
      </c>
      <c r="W2910" s="49">
        <f t="shared" si="371"/>
        <v>1.0101994803367265</v>
      </c>
    </row>
    <row r="2911" spans="11:23">
      <c r="K2911" s="51">
        <v>290.89999999999998</v>
      </c>
      <c r="L2911" s="22">
        <f t="shared" si="365"/>
        <v>1.7045822497276883</v>
      </c>
      <c r="M2911" s="22">
        <f t="shared" si="372"/>
        <v>5.8478723926131959E-3</v>
      </c>
      <c r="Q2911" s="55">
        <f t="shared" si="366"/>
        <v>4.187681897298675E-2</v>
      </c>
      <c r="R2911" s="49">
        <f t="shared" si="367"/>
        <v>3.1736101022606089</v>
      </c>
      <c r="S2911" s="52">
        <f>IF(K2911=0,C2939,(1/$C$59)*LN(1+$C$59/$C$58/(RodR+ABS(Calculations!K2911-RodR))))</f>
        <v>1.3195325709089873E-2</v>
      </c>
      <c r="T2911" s="53">
        <f t="shared" si="368"/>
        <v>1.3311983064353491E-2</v>
      </c>
      <c r="U2911" s="49">
        <f t="shared" si="369"/>
        <v>121.20833333333333</v>
      </c>
      <c r="V2911" s="49">
        <f t="shared" si="370"/>
        <v>1.0101994803367265</v>
      </c>
      <c r="W2911" s="49">
        <f t="shared" si="371"/>
        <v>1.0101994803367265</v>
      </c>
    </row>
    <row r="2912" spans="11:23">
      <c r="K2912" s="51">
        <v>291</v>
      </c>
      <c r="L2912" s="22">
        <f t="shared" si="365"/>
        <v>1.7039996610516477</v>
      </c>
      <c r="M2912" s="22">
        <f t="shared" si="372"/>
        <v>5.8438688357631552E-3</v>
      </c>
      <c r="Q2912" s="55">
        <f t="shared" si="366"/>
        <v>4.1862506398438838E-2</v>
      </c>
      <c r="R2912" s="49">
        <f t="shared" si="367"/>
        <v>3.1736101022606089</v>
      </c>
      <c r="S2912" s="52">
        <f>IF(K2912=0,C2940,(1/$C$59)*LN(1+$C$59/$C$58/(RodR+ABS(Calculations!K2912-RodR))))</f>
        <v>1.3190815837339175E-2</v>
      </c>
      <c r="T2912" s="53">
        <f t="shared" si="368"/>
        <v>1.3307393140353825E-2</v>
      </c>
      <c r="U2912" s="49">
        <f t="shared" si="369"/>
        <v>121.25</v>
      </c>
      <c r="V2912" s="49">
        <f t="shared" si="370"/>
        <v>1.0101994803367265</v>
      </c>
      <c r="W2912" s="49">
        <f t="shared" si="371"/>
        <v>1.0101994803367265</v>
      </c>
    </row>
    <row r="2913" spans="11:23">
      <c r="K2913" s="51">
        <v>291.10000000000002</v>
      </c>
      <c r="L2913" s="22">
        <f t="shared" si="365"/>
        <v>1.7034174704754443</v>
      </c>
      <c r="M2913" s="22">
        <f t="shared" si="372"/>
        <v>5.8398693888832565E-3</v>
      </c>
      <c r="Q2913" s="55">
        <f t="shared" si="366"/>
        <v>4.1848203604090639E-2</v>
      </c>
      <c r="R2913" s="49">
        <f t="shared" si="367"/>
        <v>3.1736101022606089</v>
      </c>
      <c r="S2913" s="52">
        <f>IF(K2913=0,C2941,(1/$C$59)*LN(1+$C$59/$C$58/(RodR+ABS(Calculations!K2913-RodR))))</f>
        <v>1.3186309047315407E-2</v>
      </c>
      <c r="T2913" s="53">
        <f t="shared" si="368"/>
        <v>1.3302806380452965E-2</v>
      </c>
      <c r="U2913" s="49">
        <f t="shared" si="369"/>
        <v>121.29166666666669</v>
      </c>
      <c r="V2913" s="49">
        <f t="shared" si="370"/>
        <v>1.0101994803367265</v>
      </c>
      <c r="W2913" s="49">
        <f t="shared" si="371"/>
        <v>1.0101994803367265</v>
      </c>
    </row>
    <row r="2914" spans="11:23">
      <c r="K2914" s="51">
        <v>291.2</v>
      </c>
      <c r="L2914" s="22">
        <f t="shared" si="365"/>
        <v>1.7028356775911415</v>
      </c>
      <c r="M2914" s="22">
        <f t="shared" si="372"/>
        <v>5.8358740463957393E-3</v>
      </c>
      <c r="Q2914" s="55">
        <f t="shared" si="366"/>
        <v>4.183391057992028E-2</v>
      </c>
      <c r="R2914" s="49">
        <f t="shared" si="367"/>
        <v>3.1736101022606089</v>
      </c>
      <c r="S2914" s="52">
        <f>IF(K2914=0,C2942,(1/$C$59)*LN(1+$C$59/$C$58/(RodR+ABS(Calculations!K2914-RodR))))</f>
        <v>1.3181805335860688E-2</v>
      </c>
      <c r="T2914" s="53">
        <f t="shared" si="368"/>
        <v>1.3298222781382003E-2</v>
      </c>
      <c r="U2914" s="49">
        <f t="shared" si="369"/>
        <v>121.33333333333333</v>
      </c>
      <c r="V2914" s="49">
        <f t="shared" si="370"/>
        <v>1.0101994803367265</v>
      </c>
      <c r="W2914" s="49">
        <f t="shared" si="371"/>
        <v>1.0101994803367265</v>
      </c>
    </row>
    <row r="2915" spans="11:23">
      <c r="K2915" s="51">
        <v>291.3</v>
      </c>
      <c r="L2915" s="22">
        <f t="shared" si="365"/>
        <v>1.7022542819914099</v>
      </c>
      <c r="M2915" s="22">
        <f t="shared" si="372"/>
        <v>5.8318828026551195E-3</v>
      </c>
      <c r="Q2915" s="55">
        <f t="shared" si="366"/>
        <v>4.1819627315920822E-2</v>
      </c>
      <c r="R2915" s="49">
        <f t="shared" si="367"/>
        <v>3.1736101022606089</v>
      </c>
      <c r="S2915" s="52">
        <f>IF(K2915=0,C2943,(1/$C$59)*LN(1+$C$59/$C$58/(RodR+ABS(Calculations!K2915-RodR))))</f>
        <v>1.3177304699821851E-2</v>
      </c>
      <c r="T2915" s="53">
        <f t="shared" si="368"/>
        <v>1.329364233987319E-2</v>
      </c>
      <c r="U2915" s="49">
        <f t="shared" si="369"/>
        <v>121.37500000000001</v>
      </c>
      <c r="V2915" s="49">
        <f t="shared" si="370"/>
        <v>1.0101994803367265</v>
      </c>
      <c r="W2915" s="49">
        <f t="shared" si="371"/>
        <v>1.0101994803367265</v>
      </c>
    </row>
    <row r="2916" spans="11:23">
      <c r="K2916" s="51">
        <v>291.39999999999998</v>
      </c>
      <c r="L2916" s="22">
        <f t="shared" si="365"/>
        <v>1.7016732832694623</v>
      </c>
      <c r="M2916" s="22">
        <f t="shared" si="372"/>
        <v>5.8278956520141367E-3</v>
      </c>
      <c r="Q2916" s="55">
        <f t="shared" si="366"/>
        <v>4.1805353802098641E-2</v>
      </c>
      <c r="R2916" s="49">
        <f t="shared" si="367"/>
        <v>3.1736101022606089</v>
      </c>
      <c r="S2916" s="52">
        <f>IF(K2916=0,C2944,(1/$C$59)*LN(1+$C$59/$C$58/(RodR+ABS(Calculations!K2916-RodR))))</f>
        <v>1.3172807136049913E-2</v>
      </c>
      <c r="T2916" s="53">
        <f t="shared" si="368"/>
        <v>1.3289065052665262E-2</v>
      </c>
      <c r="U2916" s="49">
        <f t="shared" si="369"/>
        <v>121.41666666666666</v>
      </c>
      <c r="V2916" s="49">
        <f t="shared" si="370"/>
        <v>1.0101994803367265</v>
      </c>
      <c r="W2916" s="49">
        <f t="shared" si="371"/>
        <v>1.0101994803367265</v>
      </c>
    </row>
    <row r="2917" spans="11:23">
      <c r="K2917" s="51">
        <v>291.5</v>
      </c>
      <c r="L2917" s="22">
        <f t="shared" si="365"/>
        <v>1.7010926810189828</v>
      </c>
      <c r="M2917" s="22">
        <f t="shared" si="372"/>
        <v>5.8239125890324761E-3</v>
      </c>
      <c r="Q2917" s="55">
        <f t="shared" si="366"/>
        <v>4.1791090028471686E-2</v>
      </c>
      <c r="R2917" s="49">
        <f t="shared" si="367"/>
        <v>3.1736101022606089</v>
      </c>
      <c r="S2917" s="52">
        <f>IF(K2917=0,C2945,(1/$C$59)*LN(1+$C$59/$C$58/(RodR+ABS(Calculations!K2917-RodR))))</f>
        <v>1.3168312641399548E-2</v>
      </c>
      <c r="T2917" s="53">
        <f t="shared" si="368"/>
        <v>1.3284490916501215E-2</v>
      </c>
      <c r="U2917" s="49">
        <f t="shared" si="369"/>
        <v>121.45833333333334</v>
      </c>
      <c r="V2917" s="49">
        <f t="shared" si="370"/>
        <v>1.0101994803367265</v>
      </c>
      <c r="W2917" s="49">
        <f t="shared" si="371"/>
        <v>1.0101994803367265</v>
      </c>
    </row>
    <row r="2918" spans="11:23">
      <c r="K2918" s="51">
        <v>291.60000000000002</v>
      </c>
      <c r="L2918" s="22">
        <f t="shared" si="365"/>
        <v>1.7005124748343683</v>
      </c>
      <c r="M2918" s="22">
        <f t="shared" si="372"/>
        <v>5.8199336079596264E-3</v>
      </c>
      <c r="Q2918" s="55">
        <f t="shared" si="366"/>
        <v>4.1776835985075429E-2</v>
      </c>
      <c r="R2918" s="49">
        <f t="shared" si="367"/>
        <v>3.1736101022606089</v>
      </c>
      <c r="S2918" s="52">
        <f>IF(K2918=0,C2946,(1/$C$59)*LN(1+$C$59/$C$58/(RodR+ABS(Calculations!K2918-RodR))))</f>
        <v>1.3163821212730945E-2</v>
      </c>
      <c r="T2918" s="53">
        <f t="shared" si="368"/>
        <v>1.3279919928128306E-2</v>
      </c>
      <c r="U2918" s="49">
        <f t="shared" si="369"/>
        <v>121.50000000000001</v>
      </c>
      <c r="V2918" s="49">
        <f t="shared" si="370"/>
        <v>1.0101994803367265</v>
      </c>
      <c r="W2918" s="49">
        <f t="shared" si="371"/>
        <v>1.0101994803367265</v>
      </c>
    </row>
    <row r="2919" spans="11:23">
      <c r="K2919" s="51">
        <v>291.7</v>
      </c>
      <c r="L2919" s="22">
        <f t="shared" si="365"/>
        <v>1.6999326643104185</v>
      </c>
      <c r="M2919" s="22">
        <f t="shared" si="372"/>
        <v>5.8159587032866611E-3</v>
      </c>
      <c r="Q2919" s="55">
        <f t="shared" si="366"/>
        <v>4.1762591661955228E-2</v>
      </c>
      <c r="R2919" s="49">
        <f t="shared" si="367"/>
        <v>3.1736101022606089</v>
      </c>
      <c r="S2919" s="52">
        <f>IF(K2919=0,C2947,(1/$C$59)*LN(1+$C$59/$C$58/(RodR+ABS(Calculations!K2919-RodR))))</f>
        <v>1.3159332846907415E-2</v>
      </c>
      <c r="T2919" s="53">
        <f t="shared" si="368"/>
        <v>1.3275352084298281E-2</v>
      </c>
      <c r="U2919" s="49">
        <f t="shared" si="369"/>
        <v>121.54166666666667</v>
      </c>
      <c r="V2919" s="49">
        <f t="shared" si="370"/>
        <v>1.0101994803367265</v>
      </c>
      <c r="W2919" s="49">
        <f t="shared" si="371"/>
        <v>1.0101994803367265</v>
      </c>
    </row>
    <row r="2920" spans="11:23">
      <c r="K2920" s="51">
        <v>291.8</v>
      </c>
      <c r="L2920" s="22">
        <f t="shared" si="365"/>
        <v>1.6993532490425434</v>
      </c>
      <c r="M2920" s="22">
        <f t="shared" si="372"/>
        <v>5.8119878694682381E-3</v>
      </c>
      <c r="Q2920" s="55">
        <f t="shared" si="366"/>
        <v>4.1748357049171445E-2</v>
      </c>
      <c r="R2920" s="49">
        <f t="shared" si="367"/>
        <v>3.1736101022606089</v>
      </c>
      <c r="S2920" s="52">
        <f>IF(K2920=0,C2948,(1/$C$59)*LN(1+$C$59/$C$58/(RodR+ABS(Calculations!K2920-RodR))))</f>
        <v>1.3154847540796986E-2</v>
      </c>
      <c r="T2920" s="53">
        <f t="shared" si="368"/>
        <v>1.3270787381767369E-2</v>
      </c>
      <c r="U2920" s="49">
        <f t="shared" si="369"/>
        <v>121.58333333333334</v>
      </c>
      <c r="V2920" s="49">
        <f t="shared" si="370"/>
        <v>1.0101994803367265</v>
      </c>
      <c r="W2920" s="49">
        <f t="shared" si="371"/>
        <v>1.0101994803367265</v>
      </c>
    </row>
    <row r="2921" spans="11:23">
      <c r="K2921" s="51">
        <v>291.89999999999998</v>
      </c>
      <c r="L2921" s="22">
        <f t="shared" si="365"/>
        <v>1.6987742286267622</v>
      </c>
      <c r="M2921" s="22">
        <f t="shared" si="372"/>
        <v>5.8080211009261529E-3</v>
      </c>
      <c r="Q2921" s="55">
        <f t="shared" si="366"/>
        <v>4.1734132136799391E-2</v>
      </c>
      <c r="R2921" s="49">
        <f t="shared" si="367"/>
        <v>3.1736101022606089</v>
      </c>
      <c r="S2921" s="52">
        <f>IF(K2921=0,C2949,(1/$C$59)*LN(1+$C$59/$C$58/(RodR+ABS(Calculations!K2921-RodR))))</f>
        <v>1.3150365291272408E-2</v>
      </c>
      <c r="T2921" s="53">
        <f t="shared" si="368"/>
        <v>1.3266225817296279E-2</v>
      </c>
      <c r="U2921" s="49">
        <f t="shared" si="369"/>
        <v>121.625</v>
      </c>
      <c r="V2921" s="49">
        <f t="shared" si="370"/>
        <v>1.0101994803367265</v>
      </c>
      <c r="W2921" s="49">
        <f t="shared" si="371"/>
        <v>1.0101994803367265</v>
      </c>
    </row>
    <row r="2922" spans="11:23">
      <c r="K2922" s="51">
        <v>292</v>
      </c>
      <c r="L2922" s="22">
        <f t="shared" si="365"/>
        <v>1.6981956026595655</v>
      </c>
      <c r="M2922" s="22">
        <f t="shared" si="372"/>
        <v>5.8040583920822009E-3</v>
      </c>
      <c r="Q2922" s="55">
        <f t="shared" si="366"/>
        <v>4.1719916914925971E-2</v>
      </c>
      <c r="R2922" s="49">
        <f t="shared" si="367"/>
        <v>3.1736101022606089</v>
      </c>
      <c r="S2922" s="52">
        <f>IF(K2922=0,C2950,(1/$C$59)*LN(1+$C$59/$C$58/(RodR+ABS(Calculations!K2922-RodR))))</f>
        <v>1.3145886095210078E-2</v>
      </c>
      <c r="T2922" s="53">
        <f t="shared" si="368"/>
        <v>1.326166738765021E-2</v>
      </c>
      <c r="U2922" s="49">
        <f t="shared" si="369"/>
        <v>121.66666666666667</v>
      </c>
      <c r="V2922" s="49">
        <f t="shared" si="370"/>
        <v>1.0101994803367265</v>
      </c>
      <c r="W2922" s="49">
        <f t="shared" si="371"/>
        <v>1.0101994803367265</v>
      </c>
    </row>
    <row r="2923" spans="11:23">
      <c r="K2923" s="51">
        <v>292.10000000000002</v>
      </c>
      <c r="L2923" s="22">
        <f t="shared" si="365"/>
        <v>1.697617370737986</v>
      </c>
      <c r="M2923" s="22">
        <f t="shared" si="372"/>
        <v>5.8000997374583196E-3</v>
      </c>
      <c r="Q2923" s="55">
        <f t="shared" si="366"/>
        <v>4.1705711373651415E-2</v>
      </c>
      <c r="R2923" s="49">
        <f t="shared" si="367"/>
        <v>3.1736101022606089</v>
      </c>
      <c r="S2923" s="52">
        <f>IF(K2923=0,C2951,(1/$C$59)*LN(1+$C$59/$C$58/(RodR+ABS(Calculations!K2923-RodR))))</f>
        <v>1.314140994949059E-2</v>
      </c>
      <c r="T2923" s="53">
        <f t="shared" si="368"/>
        <v>1.3257112089598622E-2</v>
      </c>
      <c r="U2923" s="49">
        <f t="shared" si="369"/>
        <v>121.70833333333334</v>
      </c>
      <c r="V2923" s="49">
        <f t="shared" si="370"/>
        <v>1.0101994803367265</v>
      </c>
      <c r="W2923" s="49">
        <f t="shared" si="371"/>
        <v>1.0101994803367265</v>
      </c>
    </row>
    <row r="2924" spans="11:23">
      <c r="K2924" s="51">
        <v>292.2</v>
      </c>
      <c r="L2924" s="22">
        <f t="shared" si="365"/>
        <v>1.6970395324596648</v>
      </c>
      <c r="M2924" s="22">
        <f t="shared" si="372"/>
        <v>5.7961451314767487E-3</v>
      </c>
      <c r="Q2924" s="55">
        <f t="shared" si="366"/>
        <v>4.169151550309088E-2</v>
      </c>
      <c r="R2924" s="49">
        <f t="shared" si="367"/>
        <v>3.1736101022606089</v>
      </c>
      <c r="S2924" s="52">
        <f>IF(K2924=0,C2952,(1/$C$59)*LN(1+$C$59/$C$58/(RodR+ABS(Calculations!K2924-RodR))))</f>
        <v>1.3136936850999247E-2</v>
      </c>
      <c r="T2924" s="53">
        <f t="shared" si="368"/>
        <v>1.3252559919915677E-2</v>
      </c>
      <c r="U2924" s="49">
        <f t="shared" si="369"/>
        <v>121.75</v>
      </c>
      <c r="V2924" s="49">
        <f t="shared" si="370"/>
        <v>1.0101994803367265</v>
      </c>
      <c r="W2924" s="49">
        <f t="shared" si="371"/>
        <v>1.0101994803367265</v>
      </c>
    </row>
    <row r="2925" spans="11:23">
      <c r="K2925" s="51">
        <v>292.3</v>
      </c>
      <c r="L2925" s="22">
        <f t="shared" si="365"/>
        <v>1.6964620874227847</v>
      </c>
      <c r="M2925" s="22">
        <f t="shared" si="372"/>
        <v>5.7921945686252307E-3</v>
      </c>
      <c r="Q2925" s="55">
        <f t="shared" si="366"/>
        <v>4.1677329293372846E-2</v>
      </c>
      <c r="R2925" s="49">
        <f t="shared" si="367"/>
        <v>3.1736101022606089</v>
      </c>
      <c r="S2925" s="52">
        <f>IF(K2925=0,C2953,(1/$C$59)*LN(1+$C$59/$C$58/(RodR+ABS(Calculations!K2925-RodR))))</f>
        <v>1.3132466796625546E-2</v>
      </c>
      <c r="T2925" s="53">
        <f t="shared" si="368"/>
        <v>1.3248010875379804E-2</v>
      </c>
      <c r="U2925" s="49">
        <f t="shared" si="369"/>
        <v>121.79166666666667</v>
      </c>
      <c r="V2925" s="49">
        <f t="shared" si="370"/>
        <v>1.0101994803367265</v>
      </c>
      <c r="W2925" s="49">
        <f t="shared" si="371"/>
        <v>1.0101994803367265</v>
      </c>
    </row>
    <row r="2926" spans="11:23">
      <c r="K2926" s="51">
        <v>292.39999999999998</v>
      </c>
      <c r="L2926" s="22">
        <f t="shared" si="365"/>
        <v>1.6958850352260351</v>
      </c>
      <c r="M2926" s="22">
        <f t="shared" si="372"/>
        <v>5.7882480434272576E-3</v>
      </c>
      <c r="Q2926" s="55">
        <f t="shared" si="366"/>
        <v>4.1663152734638227E-2</v>
      </c>
      <c r="R2926" s="49">
        <f t="shared" si="367"/>
        <v>3.1736101022606089</v>
      </c>
      <c r="S2926" s="52">
        <f>IF(K2926=0,C2954,(1/$C$59)*LN(1+$C$59/$C$58/(RodR+ABS(Calculations!K2926-RodR))))</f>
        <v>1.3127999783262902E-2</v>
      </c>
      <c r="T2926" s="53">
        <f t="shared" si="368"/>
        <v>1.3243464952773469E-2</v>
      </c>
      <c r="U2926" s="49">
        <f t="shared" si="369"/>
        <v>121.83333333333333</v>
      </c>
      <c r="V2926" s="49">
        <f t="shared" si="370"/>
        <v>1.0101994803367265</v>
      </c>
      <c r="W2926" s="49">
        <f t="shared" si="371"/>
        <v>1.0101994803367265</v>
      </c>
    </row>
    <row r="2927" spans="11:23">
      <c r="K2927" s="51">
        <v>292.5</v>
      </c>
      <c r="L2927" s="22">
        <f t="shared" si="365"/>
        <v>1.6953083754686453</v>
      </c>
      <c r="M2927" s="22">
        <f t="shared" si="372"/>
        <v>5.7843055503374874E-3</v>
      </c>
      <c r="Q2927" s="55">
        <f t="shared" si="366"/>
        <v>4.1648985817041219E-2</v>
      </c>
      <c r="R2927" s="49">
        <f t="shared" si="367"/>
        <v>3.1736101022606089</v>
      </c>
      <c r="S2927" s="52">
        <f>IF(K2927=0,C2955,(1/$C$59)*LN(1+$C$59/$C$58/(RodR+ABS(Calculations!K2927-RodR))))</f>
        <v>1.3123535807808917E-2</v>
      </c>
      <c r="T2927" s="53">
        <f t="shared" si="368"/>
        <v>1.3238922148885397E-2</v>
      </c>
      <c r="U2927" s="49">
        <f t="shared" si="369"/>
        <v>121.875</v>
      </c>
      <c r="V2927" s="49">
        <f t="shared" si="370"/>
        <v>1.0101994803367265</v>
      </c>
      <c r="W2927" s="49">
        <f t="shared" si="371"/>
        <v>1.0101994803367265</v>
      </c>
    </row>
    <row r="2928" spans="11:23">
      <c r="K2928" s="51">
        <v>292.60000000000002</v>
      </c>
      <c r="L2928" s="22">
        <f t="shared" si="365"/>
        <v>1.6947321077504551</v>
      </c>
      <c r="M2928" s="22">
        <f t="shared" si="372"/>
        <v>5.7803670839131627E-3</v>
      </c>
      <c r="Q2928" s="55">
        <f t="shared" si="366"/>
        <v>4.1634828530750997E-2</v>
      </c>
      <c r="R2928" s="49">
        <f t="shared" si="367"/>
        <v>3.1736101022606089</v>
      </c>
      <c r="S2928" s="52">
        <f>IF(K2928=0,C2956,(1/$C$59)*LN(1+$C$59/$C$58/(RodR+ABS(Calculations!K2928-RodR))))</f>
        <v>1.3119074867165913E-2</v>
      </c>
      <c r="T2928" s="53">
        <f t="shared" si="368"/>
        <v>1.3234382460505692E-2</v>
      </c>
      <c r="U2928" s="49">
        <f t="shared" si="369"/>
        <v>121.91666666666669</v>
      </c>
      <c r="V2928" s="49">
        <f t="shared" si="370"/>
        <v>1.0101994803367265</v>
      </c>
      <c r="W2928" s="49">
        <f t="shared" si="371"/>
        <v>1.0101994803367265</v>
      </c>
    </row>
    <row r="2929" spans="11:23">
      <c r="K2929" s="51">
        <v>292.7</v>
      </c>
      <c r="L2929" s="22">
        <f t="shared" si="365"/>
        <v>1.6941562316717769</v>
      </c>
      <c r="M2929" s="22">
        <f t="shared" si="372"/>
        <v>5.7764326386415821E-3</v>
      </c>
      <c r="Q2929" s="55">
        <f t="shared" si="366"/>
        <v>4.1620680865948355E-2</v>
      </c>
      <c r="R2929" s="49">
        <f t="shared" si="367"/>
        <v>3.1736101022606089</v>
      </c>
      <c r="S2929" s="52">
        <f>IF(K2929=0,C2957,(1/$C$59)*LN(1+$C$59/$C$58/(RodR+ABS(Calculations!K2929-RodR))))</f>
        <v>1.3114616958239872E-2</v>
      </c>
      <c r="T2929" s="53">
        <f t="shared" si="368"/>
        <v>1.3229845884431156E-2</v>
      </c>
      <c r="U2929" s="49">
        <f t="shared" si="369"/>
        <v>121.95833333333333</v>
      </c>
      <c r="V2929" s="49">
        <f t="shared" si="370"/>
        <v>1.0101994803367265</v>
      </c>
      <c r="W2929" s="49">
        <f t="shared" si="371"/>
        <v>1.0101994803367265</v>
      </c>
    </row>
    <row r="2930" spans="11:23">
      <c r="K2930" s="51">
        <v>292.8</v>
      </c>
      <c r="L2930" s="22">
        <f t="shared" si="365"/>
        <v>1.6935807468335315</v>
      </c>
      <c r="M2930" s="22">
        <f t="shared" si="372"/>
        <v>5.7725022090118205E-3</v>
      </c>
      <c r="Q2930" s="55">
        <f t="shared" si="366"/>
        <v>4.1606542812829037E-2</v>
      </c>
      <c r="R2930" s="49">
        <f t="shared" si="367"/>
        <v>3.1736101022606089</v>
      </c>
      <c r="S2930" s="52">
        <f>IF(K2930=0,C2958,(1/$C$59)*LN(1+$C$59/$C$58/(RodR+ABS(Calculations!K2930-RodR))))</f>
        <v>1.3110162077941486E-2</v>
      </c>
      <c r="T2930" s="53">
        <f t="shared" si="368"/>
        <v>1.3225312417461747E-2</v>
      </c>
      <c r="U2930" s="49">
        <f t="shared" si="369"/>
        <v>122.00000000000001</v>
      </c>
      <c r="V2930" s="49">
        <f t="shared" si="370"/>
        <v>1.0101994803367265</v>
      </c>
      <c r="W2930" s="49">
        <f t="shared" si="371"/>
        <v>1.0101994803367265</v>
      </c>
    </row>
    <row r="2931" spans="11:23">
      <c r="K2931" s="51">
        <v>292.89999999999998</v>
      </c>
      <c r="L2931" s="22">
        <f t="shared" si="365"/>
        <v>1.6930056528371134</v>
      </c>
      <c r="M2931" s="22">
        <f t="shared" si="372"/>
        <v>5.7685757896488443E-3</v>
      </c>
      <c r="Q2931" s="55">
        <f t="shared" si="366"/>
        <v>4.159241436160041E-2</v>
      </c>
      <c r="R2931" s="49">
        <f t="shared" si="367"/>
        <v>3.1736101022606089</v>
      </c>
      <c r="S2931" s="52">
        <f>IF(K2931=0,C2959,(1/$C$59)*LN(1+$C$59/$C$58/(RodR+ABS(Calculations!K2931-RodR))))</f>
        <v>1.3105710223185112E-2</v>
      </c>
      <c r="T2931" s="53">
        <f t="shared" si="368"/>
        <v>1.3220782056403686E-2</v>
      </c>
      <c r="U2931" s="49">
        <f t="shared" si="369"/>
        <v>122.04166666666666</v>
      </c>
      <c r="V2931" s="49">
        <f t="shared" si="370"/>
        <v>1.0101994803367265</v>
      </c>
      <c r="W2931" s="49">
        <f t="shared" si="371"/>
        <v>1.0101994803367265</v>
      </c>
    </row>
    <row r="2932" spans="11:23">
      <c r="K2932" s="51">
        <v>293</v>
      </c>
      <c r="L2932" s="22">
        <f t="shared" si="365"/>
        <v>1.6924309492844916</v>
      </c>
      <c r="M2932" s="22">
        <f t="shared" si="372"/>
        <v>5.7646533750739248E-3</v>
      </c>
      <c r="Q2932" s="55">
        <f t="shared" si="366"/>
        <v>4.1578295502483979E-2</v>
      </c>
      <c r="R2932" s="49">
        <f t="shared" si="367"/>
        <v>3.1736101022606089</v>
      </c>
      <c r="S2932" s="52">
        <f>IF(K2932=0,C2960,(1/$C$59)*LN(1+$C$59/$C$58/(RodR+ABS(Calculations!K2932-RodR))))</f>
        <v>1.3101261390889558E-2</v>
      </c>
      <c r="T2932" s="53">
        <f t="shared" si="368"/>
        <v>1.3216254798064334E-2</v>
      </c>
      <c r="U2932" s="49">
        <f t="shared" si="369"/>
        <v>122.08333333333334</v>
      </c>
      <c r="V2932" s="49">
        <f t="shared" si="370"/>
        <v>1.0101994803367265</v>
      </c>
      <c r="W2932" s="49">
        <f t="shared" si="371"/>
        <v>1.0101994803367265</v>
      </c>
    </row>
    <row r="2933" spans="11:23">
      <c r="K2933" s="51">
        <v>293.10000000000002</v>
      </c>
      <c r="L2933" s="22">
        <f t="shared" si="365"/>
        <v>1.6918566357782105</v>
      </c>
      <c r="M2933" s="22">
        <f t="shared" si="372"/>
        <v>5.7607349597754709E-3</v>
      </c>
      <c r="Q2933" s="55">
        <f t="shared" si="366"/>
        <v>4.1564186225715366E-2</v>
      </c>
      <c r="R2933" s="49">
        <f t="shared" si="367"/>
        <v>3.1736101022606089</v>
      </c>
      <c r="S2933" s="52">
        <f>IF(K2933=0,C2961,(1/$C$59)*LN(1+$C$59/$C$58/(RodR+ABS(Calculations!K2933-RodR))))</f>
        <v>1.3096815577978085E-2</v>
      </c>
      <c r="T2933" s="53">
        <f t="shared" si="368"/>
        <v>1.3211730639259322E-2</v>
      </c>
      <c r="U2933" s="49">
        <f t="shared" si="369"/>
        <v>122.12500000000001</v>
      </c>
      <c r="V2933" s="49">
        <f t="shared" si="370"/>
        <v>1.0101994803367265</v>
      </c>
      <c r="W2933" s="49">
        <f t="shared" si="371"/>
        <v>1.0101994803367265</v>
      </c>
    </row>
    <row r="2934" spans="11:23">
      <c r="K2934" s="51">
        <v>293.2</v>
      </c>
      <c r="L2934" s="22">
        <f t="shared" si="365"/>
        <v>1.6912827119212874</v>
      </c>
      <c r="M2934" s="22">
        <f t="shared" si="372"/>
        <v>5.7568205383773385E-3</v>
      </c>
      <c r="Q2934" s="55">
        <f t="shared" si="366"/>
        <v>4.1550086521541817E-2</v>
      </c>
      <c r="R2934" s="49">
        <f t="shared" si="367"/>
        <v>3.1736101022606089</v>
      </c>
      <c r="S2934" s="52">
        <f>IF(K2934=0,C2962,(1/$C$59)*LN(1+$C$59/$C$58/(RodR+ABS(Calculations!K2934-RodR))))</f>
        <v>1.3092372781377612E-2</v>
      </c>
      <c r="T2934" s="53">
        <f t="shared" si="368"/>
        <v>1.3207209576804765E-2</v>
      </c>
      <c r="U2934" s="49">
        <f t="shared" si="369"/>
        <v>122.16666666666667</v>
      </c>
      <c r="V2934" s="49">
        <f t="shared" si="370"/>
        <v>1.0101994803367265</v>
      </c>
      <c r="W2934" s="49">
        <f t="shared" si="371"/>
        <v>1.0101994803367265</v>
      </c>
    </row>
    <row r="2935" spans="11:23">
      <c r="K2935" s="51">
        <v>293.3</v>
      </c>
      <c r="L2935" s="22">
        <f t="shared" si="365"/>
        <v>1.6907091773173146</v>
      </c>
      <c r="M2935" s="22">
        <f t="shared" si="372"/>
        <v>5.7529101054700771E-3</v>
      </c>
      <c r="Q2935" s="55">
        <f t="shared" si="366"/>
        <v>4.1535996380224698E-2</v>
      </c>
      <c r="R2935" s="49">
        <f t="shared" si="367"/>
        <v>3.1736101022606089</v>
      </c>
      <c r="S2935" s="52">
        <f>IF(K2935=0,C2963,(1/$C$59)*LN(1+$C$59/$C$58/(RodR+ABS(Calculations!K2935-RodR))))</f>
        <v>1.3087932998019511E-2</v>
      </c>
      <c r="T2935" s="53">
        <f t="shared" si="368"/>
        <v>1.3202691607524807E-2</v>
      </c>
      <c r="U2935" s="49">
        <f t="shared" si="369"/>
        <v>122.20833333333334</v>
      </c>
      <c r="V2935" s="49">
        <f t="shared" si="370"/>
        <v>1.0101994803367265</v>
      </c>
      <c r="W2935" s="49">
        <f t="shared" si="371"/>
        <v>1.0101994803367265</v>
      </c>
    </row>
    <row r="2936" spans="11:23">
      <c r="K2936" s="51">
        <v>293.39999999999998</v>
      </c>
      <c r="L2936" s="22">
        <f t="shared" si="365"/>
        <v>1.6901360315704257</v>
      </c>
      <c r="M2936" s="22">
        <f t="shared" si="372"/>
        <v>5.7490036556093749E-3</v>
      </c>
      <c r="Q2936" s="55">
        <f t="shared" si="366"/>
        <v>4.1521915792038684E-2</v>
      </c>
      <c r="R2936" s="49">
        <f t="shared" si="367"/>
        <v>3.1736101022606089</v>
      </c>
      <c r="S2936" s="52">
        <f>IF(K2936=0,C2964,(1/$C$59)*LN(1+$C$59/$C$58/(RodR+ABS(Calculations!K2936-RodR))))</f>
        <v>1.3083496224839345E-2</v>
      </c>
      <c r="T2936" s="53">
        <f t="shared" si="368"/>
        <v>1.3198176728244309E-2</v>
      </c>
      <c r="U2936" s="49">
        <f t="shared" si="369"/>
        <v>122.25</v>
      </c>
      <c r="V2936" s="49">
        <f t="shared" si="370"/>
        <v>1.0101994803367265</v>
      </c>
      <c r="W2936" s="49">
        <f t="shared" si="371"/>
        <v>1.0101994803367265</v>
      </c>
    </row>
    <row r="2937" spans="11:23">
      <c r="K2937" s="51">
        <v>293.5</v>
      </c>
      <c r="L2937" s="22">
        <f t="shared" si="365"/>
        <v>1.6895632742852607</v>
      </c>
      <c r="M2937" s="22">
        <f t="shared" si="372"/>
        <v>5.745101183384671E-3</v>
      </c>
      <c r="Q2937" s="55">
        <f t="shared" si="366"/>
        <v>4.1507844747270886E-2</v>
      </c>
      <c r="R2937" s="49">
        <f t="shared" si="367"/>
        <v>3.1736101022606089</v>
      </c>
      <c r="S2937" s="52">
        <f>IF(K2937=0,C2965,(1/$C$59)*LN(1+$C$59/$C$58/(RodR+ABS(Calculations!K2937-RodR))))</f>
        <v>1.3079062458776597E-2</v>
      </c>
      <c r="T2937" s="53">
        <f t="shared" si="368"/>
        <v>1.3193664935796158E-2</v>
      </c>
      <c r="U2937" s="49">
        <f t="shared" si="369"/>
        <v>122.29166666666667</v>
      </c>
      <c r="V2937" s="49">
        <f t="shared" si="370"/>
        <v>1.0101994803367265</v>
      </c>
      <c r="W2937" s="49">
        <f t="shared" si="371"/>
        <v>1.0101994803367265</v>
      </c>
    </row>
    <row r="2938" spans="11:23">
      <c r="K2938" s="51">
        <v>293.60000000000002</v>
      </c>
      <c r="L2938" s="22">
        <f t="shared" si="365"/>
        <v>1.6889909050670704</v>
      </c>
      <c r="M2938" s="22">
        <f t="shared" si="372"/>
        <v>5.7412026833847385E-3</v>
      </c>
      <c r="Q2938" s="55">
        <f t="shared" si="366"/>
        <v>4.1493783236223415E-2</v>
      </c>
      <c r="R2938" s="49">
        <f t="shared" si="367"/>
        <v>3.1736101022606089</v>
      </c>
      <c r="S2938" s="52">
        <f>IF(K2938=0,C2966,(1/$C$59)*LN(1+$C$59/$C$58/(RodR+ABS(Calculations!K2938-RodR))))</f>
        <v>1.3074631696775476E-2</v>
      </c>
      <c r="T2938" s="53">
        <f t="shared" si="368"/>
        <v>1.3189156227013738E-2</v>
      </c>
      <c r="U2938" s="49">
        <f t="shared" si="369"/>
        <v>122.33333333333334</v>
      </c>
      <c r="V2938" s="49">
        <f t="shared" si="370"/>
        <v>1.0101994803367265</v>
      </c>
      <c r="W2938" s="49">
        <f t="shared" si="371"/>
        <v>1.0101994803367265</v>
      </c>
    </row>
    <row r="2939" spans="11:23">
      <c r="K2939" s="51">
        <v>293.7</v>
      </c>
      <c r="L2939" s="22">
        <f t="shared" si="365"/>
        <v>1.6884189235215423</v>
      </c>
      <c r="M2939" s="22">
        <f t="shared" si="372"/>
        <v>5.7373081502345435E-3</v>
      </c>
      <c r="Q2939" s="55">
        <f t="shared" si="366"/>
        <v>4.1479731249209124E-2</v>
      </c>
      <c r="R2939" s="49">
        <f t="shared" si="367"/>
        <v>3.1736101022606089</v>
      </c>
      <c r="S2939" s="52">
        <f>IF(K2939=0,C2967,(1/$C$59)*LN(1+$C$59/$C$58/(RodR+ABS(Calculations!K2939-RodR))))</f>
        <v>1.3070203935783575E-2</v>
      </c>
      <c r="T2939" s="53">
        <f t="shared" si="368"/>
        <v>1.3184650598738905E-2</v>
      </c>
      <c r="U2939" s="49">
        <f t="shared" si="369"/>
        <v>122.375</v>
      </c>
      <c r="V2939" s="49">
        <f t="shared" si="370"/>
        <v>1.0101994803367265</v>
      </c>
      <c r="W2939" s="49">
        <f t="shared" si="371"/>
        <v>1.0101994803367265</v>
      </c>
    </row>
    <row r="2940" spans="11:23">
      <c r="K2940" s="51">
        <v>293.8</v>
      </c>
      <c r="L2940" s="22">
        <f t="shared" si="365"/>
        <v>1.6878473292549405</v>
      </c>
      <c r="M2940" s="22">
        <f t="shared" si="372"/>
        <v>5.7334175785910269E-3</v>
      </c>
      <c r="Q2940" s="55">
        <f t="shared" si="366"/>
        <v>4.1465688776555015E-2</v>
      </c>
      <c r="R2940" s="49">
        <f t="shared" si="367"/>
        <v>3.1736101022606089</v>
      </c>
      <c r="S2940" s="52">
        <f>IF(K2940=0,C2968,(1/$C$59)*LN(1+$C$59/$C$58/(RodR+ABS(Calculations!K2940-RodR))))</f>
        <v>1.3065779172752947E-2</v>
      </c>
      <c r="T2940" s="53">
        <f t="shared" si="368"/>
        <v>1.3180148047813775E-2</v>
      </c>
      <c r="U2940" s="49">
        <f t="shared" si="369"/>
        <v>122.41666666666667</v>
      </c>
      <c r="V2940" s="49">
        <f t="shared" si="370"/>
        <v>1.0101994803367265</v>
      </c>
      <c r="W2940" s="49">
        <f t="shared" si="371"/>
        <v>1.0101994803367265</v>
      </c>
    </row>
    <row r="2941" spans="11:23">
      <c r="K2941" s="51">
        <v>293.89999999999998</v>
      </c>
      <c r="L2941" s="22">
        <f t="shared" si="365"/>
        <v>1.6872761218741044</v>
      </c>
      <c r="M2941" s="22">
        <f t="shared" si="372"/>
        <v>5.7295309630089886E-3</v>
      </c>
      <c r="Q2941" s="55">
        <f t="shared" si="366"/>
        <v>4.1451655808602231E-2</v>
      </c>
      <c r="R2941" s="49">
        <f t="shared" si="367"/>
        <v>3.1736101022606089</v>
      </c>
      <c r="S2941" s="52">
        <f>IF(K2941=0,C2969,(1/$C$59)*LN(1+$C$59/$C$58/(RodR+ABS(Calculations!K2941-RodR))))</f>
        <v>1.30613574046401E-2</v>
      </c>
      <c r="T2941" s="53">
        <f t="shared" si="368"/>
        <v>1.3175648571087622E-2</v>
      </c>
      <c r="U2941" s="49">
        <f t="shared" si="369"/>
        <v>122.45833333333333</v>
      </c>
      <c r="V2941" s="49">
        <f t="shared" si="370"/>
        <v>1.0101994803367265</v>
      </c>
      <c r="W2941" s="49">
        <f t="shared" si="371"/>
        <v>1.0101994803367265</v>
      </c>
    </row>
    <row r="2942" spans="11:23">
      <c r="K2942" s="51">
        <v>294</v>
      </c>
      <c r="L2942" s="22">
        <f t="shared" si="365"/>
        <v>1.6867053009863111</v>
      </c>
      <c r="M2942" s="22">
        <f t="shared" si="372"/>
        <v>5.7256482981804524E-3</v>
      </c>
      <c r="Q2942" s="55">
        <f t="shared" si="366"/>
        <v>4.1437632335702676E-2</v>
      </c>
      <c r="R2942" s="49">
        <f t="shared" si="367"/>
        <v>3.1736101022606089</v>
      </c>
      <c r="S2942" s="52">
        <f>IF(K2942=0,C2970,(1/$C$59)*LN(1+$C$59/$C$58/(RodR+ABS(Calculations!K2942-RodR))))</f>
        <v>1.3056938628404935E-2</v>
      </c>
      <c r="T2942" s="53">
        <f t="shared" si="368"/>
        <v>1.3171152165412859E-2</v>
      </c>
      <c r="U2942" s="49">
        <f t="shared" si="369"/>
        <v>122.5</v>
      </c>
      <c r="V2942" s="49">
        <f t="shared" si="370"/>
        <v>1.0101994803367265</v>
      </c>
      <c r="W2942" s="49">
        <f t="shared" si="371"/>
        <v>1.0101994803367265</v>
      </c>
    </row>
    <row r="2943" spans="11:23">
      <c r="K2943" s="51">
        <v>294.10000000000002</v>
      </c>
      <c r="L2943" s="22">
        <f t="shared" si="365"/>
        <v>1.6861348661994828</v>
      </c>
      <c r="M2943" s="22">
        <f t="shared" si="372"/>
        <v>5.7217695787277201E-3</v>
      </c>
      <c r="Q2943" s="55">
        <f t="shared" si="366"/>
        <v>4.1423618348224091E-2</v>
      </c>
      <c r="R2943" s="49">
        <f t="shared" si="367"/>
        <v>3.1736101022606089</v>
      </c>
      <c r="S2943" s="52">
        <f>IF(K2943=0,C2971,(1/$C$59)*LN(1+$C$59/$C$58/(RodR+ABS(Calculations!K2943-RodR))))</f>
        <v>1.3052522841012335E-2</v>
      </c>
      <c r="T2943" s="53">
        <f t="shared" si="368"/>
        <v>1.316665882764639E-2</v>
      </c>
      <c r="U2943" s="49">
        <f t="shared" si="369"/>
        <v>122.54166666666669</v>
      </c>
      <c r="V2943" s="49">
        <f t="shared" si="370"/>
        <v>1.0101994803367265</v>
      </c>
      <c r="W2943" s="49">
        <f t="shared" si="371"/>
        <v>1.0101994803367265</v>
      </c>
    </row>
    <row r="2944" spans="11:23">
      <c r="K2944" s="51">
        <v>294.2</v>
      </c>
      <c r="L2944" s="22">
        <f t="shared" si="365"/>
        <v>1.6855648171219444</v>
      </c>
      <c r="M2944" s="22">
        <f t="shared" si="372"/>
        <v>5.7178947993430373E-3</v>
      </c>
      <c r="Q2944" s="55">
        <f t="shared" si="366"/>
        <v>4.1409613836544117E-2</v>
      </c>
      <c r="R2944" s="49">
        <f t="shared" si="367"/>
        <v>3.1736101022606089</v>
      </c>
      <c r="S2944" s="52">
        <f>IF(K2944=0,C2972,(1/$C$59)*LN(1+$C$59/$C$58/(RodR+ABS(Calculations!K2944-RodR))))</f>
        <v>1.3048110039430315E-2</v>
      </c>
      <c r="T2944" s="53">
        <f t="shared" si="368"/>
        <v>1.3162168554649373E-2</v>
      </c>
      <c r="U2944" s="49">
        <f t="shared" si="369"/>
        <v>122.58333333333333</v>
      </c>
      <c r="V2944" s="49">
        <f t="shared" si="370"/>
        <v>1.0101994803367265</v>
      </c>
      <c r="W2944" s="49">
        <f t="shared" si="371"/>
        <v>1.0101994803367265</v>
      </c>
    </row>
    <row r="2945" spans="11:23">
      <c r="K2945" s="51">
        <v>294.3</v>
      </c>
      <c r="L2945" s="22">
        <f t="shared" si="365"/>
        <v>1.6849951533626666</v>
      </c>
      <c r="M2945" s="22">
        <f t="shared" si="372"/>
        <v>5.7140239546480398E-3</v>
      </c>
      <c r="Q2945" s="55">
        <f t="shared" si="366"/>
        <v>4.139561879105625E-2</v>
      </c>
      <c r="R2945" s="49">
        <f t="shared" si="367"/>
        <v>3.1736101022606089</v>
      </c>
      <c r="S2945" s="52">
        <f>IF(K2945=0,C2973,(1/$C$59)*LN(1+$C$59/$C$58/(RodR+ABS(Calculations!K2945-RodR))))</f>
        <v>1.3043700220631874E-2</v>
      </c>
      <c r="T2945" s="53">
        <f t="shared" si="368"/>
        <v>1.3157681343287229E-2</v>
      </c>
      <c r="U2945" s="49">
        <f t="shared" si="369"/>
        <v>122.62500000000001</v>
      </c>
      <c r="V2945" s="49">
        <f t="shared" si="370"/>
        <v>1.0101994803367265</v>
      </c>
      <c r="W2945" s="49">
        <f t="shared" si="371"/>
        <v>1.0101994803367265</v>
      </c>
    </row>
    <row r="2946" spans="11:23">
      <c r="K2946" s="51">
        <v>294.39999999999998</v>
      </c>
      <c r="L2946" s="22">
        <f t="shared" ref="L2946:L3009" si="373">IF(K2946&lt;RodR,EPRValue,Q2946*$C$43)</f>
        <v>1.6844258745310914</v>
      </c>
      <c r="M2946" s="22">
        <f t="shared" si="372"/>
        <v>5.7101570393343071E-3</v>
      </c>
      <c r="Q2946" s="55">
        <f t="shared" si="366"/>
        <v>4.1381633202165577E-2</v>
      </c>
      <c r="R2946" s="49">
        <f t="shared" si="367"/>
        <v>3.1736101022606089</v>
      </c>
      <c r="S2946" s="52">
        <f>IF(K2946=0,C2974,(1/$C$59)*LN(1+$C$59/$C$58/(RodR+ABS(Calculations!K2946-RodR))))</f>
        <v>1.3039293381593674E-2</v>
      </c>
      <c r="T2946" s="53">
        <f t="shared" si="368"/>
        <v>1.3153197190429861E-2</v>
      </c>
      <c r="U2946" s="49">
        <f t="shared" si="369"/>
        <v>122.66666666666666</v>
      </c>
      <c r="V2946" s="49">
        <f t="shared" si="370"/>
        <v>1.0101994803367265</v>
      </c>
      <c r="W2946" s="49">
        <f t="shared" si="371"/>
        <v>1.0101994803367265</v>
      </c>
    </row>
    <row r="2947" spans="11:23">
      <c r="K2947" s="51">
        <v>294.5</v>
      </c>
      <c r="L2947" s="22">
        <f t="shared" si="373"/>
        <v>1.6838569802372034</v>
      </c>
      <c r="M2947" s="22">
        <f t="shared" si="372"/>
        <v>5.7062940480572255E-3</v>
      </c>
      <c r="Q2947" s="55">
        <f t="shared" si="366"/>
        <v>4.1367657060290511E-2</v>
      </c>
      <c r="R2947" s="49">
        <f t="shared" si="367"/>
        <v>3.1736101022606089</v>
      </c>
      <c r="S2947" s="52">
        <f>IF(K2947=0,C2975,(1/$C$59)*LN(1+$C$59/$C$58/(RodR+ABS(Calculations!K2947-RodR))))</f>
        <v>1.3034889519296565E-2</v>
      </c>
      <c r="T2947" s="53">
        <f t="shared" si="368"/>
        <v>1.3148716092951205E-2</v>
      </c>
      <c r="U2947" s="49">
        <f t="shared" si="369"/>
        <v>122.70833333333334</v>
      </c>
      <c r="V2947" s="49">
        <f t="shared" si="370"/>
        <v>1.0101994803367265</v>
      </c>
      <c r="W2947" s="49">
        <f t="shared" si="371"/>
        <v>1.0101994803367265</v>
      </c>
    </row>
    <row r="2948" spans="11:23">
      <c r="K2948" s="51">
        <v>294.60000000000002</v>
      </c>
      <c r="L2948" s="22">
        <f t="shared" si="373"/>
        <v>1.6832884700914923</v>
      </c>
      <c r="M2948" s="22">
        <f t="shared" si="372"/>
        <v>5.7024349755780968E-3</v>
      </c>
      <c r="Q2948" s="55">
        <f t="shared" ref="Q2948:Q3011" si="374">R2948*IF($C$56&lt;$C$55,S2948,T2948)</f>
        <v>4.1353690355861873E-2</v>
      </c>
      <c r="R2948" s="49">
        <f t="shared" ref="R2948:R3011" si="375">$C$70/$C$61*W2948</f>
        <v>3.1736101022606089</v>
      </c>
      <c r="S2948" s="52">
        <f>IF(K2948=0,C2976,(1/$C$59)*LN(1+$C$59/$C$58/(RodR+ABS(Calculations!K2948-RodR))))</f>
        <v>1.3030488630725316E-2</v>
      </c>
      <c r="T2948" s="53">
        <f t="shared" ref="T2948:T3011" si="376">IF((ABS(K2948))&lt;$C$55-$C$56,($C$53/2/PI()/$C$56*LN(($C$55-$C$56)*(ABS(K2948)+$C$56)/(ABS(K2948))/$C$55)+$C$60*LN($C$55*$C$54/($C$55-$C$56)/$C$53)),$C$60*LN((((ABS(K2948))+$C$56-$C$55)*$C$53+$C$55*$C$54)/($C$53*(ABS(K2948)))))</f>
        <v>1.3144238047729687E-2</v>
      </c>
      <c r="U2948" s="49">
        <f t="shared" ref="U2948:U3011" si="377">K2948/$C$56</f>
        <v>122.75000000000001</v>
      </c>
      <c r="V2948" s="49">
        <f t="shared" ref="V2948:V3011" si="378">IF(K2948="","",1/(1.0212-0.0178*LOG10($C$53+0.01)))</f>
        <v>1.0101994803367265</v>
      </c>
      <c r="W2948" s="49">
        <f t="shared" ref="W2948:W3011" si="379">MAX(1/(-(0.21682*LOG10(3.7*U2948)-0.293)*(EXP(-3.7*U2948)-1)+1),1)*MAX(1/(-(0.1921*LOG10(U2948+0.2)+0.072)*(EXP(-150*U2948)-1)+1),1)*V2948</f>
        <v>1.0101994803367265</v>
      </c>
    </row>
    <row r="2949" spans="11:23">
      <c r="K2949" s="51">
        <v>294.7</v>
      </c>
      <c r="L2949" s="22">
        <f t="shared" si="373"/>
        <v>1.6827203437049911</v>
      </c>
      <c r="M2949" s="22">
        <f t="shared" si="372"/>
        <v>5.6985798165511969E-3</v>
      </c>
      <c r="Q2949" s="55">
        <f t="shared" si="374"/>
        <v>4.1339733079323829E-2</v>
      </c>
      <c r="R2949" s="49">
        <f t="shared" si="375"/>
        <v>3.1736101022606089</v>
      </c>
      <c r="S2949" s="52">
        <f>IF(K2949=0,C2977,(1/$C$59)*LN(1+$C$59/$C$58/(RodR+ABS(Calculations!K2949-RodR))))</f>
        <v>1.3026090712868896E-2</v>
      </c>
      <c r="T2949" s="53">
        <f t="shared" si="376"/>
        <v>1.3139763051647541E-2</v>
      </c>
      <c r="U2949" s="49">
        <f t="shared" si="377"/>
        <v>122.79166666666667</v>
      </c>
      <c r="V2949" s="49">
        <f t="shared" si="378"/>
        <v>1.0101994803367265</v>
      </c>
      <c r="W2949" s="49">
        <f t="shared" si="379"/>
        <v>1.0101994803367265</v>
      </c>
    </row>
    <row r="2950" spans="11:23">
      <c r="K2950" s="51">
        <v>294.8</v>
      </c>
      <c r="L2950" s="22">
        <f t="shared" si="373"/>
        <v>1.6821526006892731</v>
      </c>
      <c r="M2950" s="22">
        <f t="shared" si="372"/>
        <v>5.6947285656674396E-3</v>
      </c>
      <c r="Q2950" s="55">
        <f t="shared" si="374"/>
        <v>4.1325785221133823E-2</v>
      </c>
      <c r="R2950" s="49">
        <f t="shared" si="375"/>
        <v>3.1736101022606089</v>
      </c>
      <c r="S2950" s="52">
        <f>IF(K2950=0,C2978,(1/$C$59)*LN(1+$C$59/$C$58/(RodR+ABS(Calculations!K2950-RodR))))</f>
        <v>1.3021695762720461E-2</v>
      </c>
      <c r="T2950" s="53">
        <f t="shared" si="376"/>
        <v>1.3135291101591706E-2</v>
      </c>
      <c r="U2950" s="49">
        <f t="shared" si="377"/>
        <v>122.83333333333334</v>
      </c>
      <c r="V2950" s="49">
        <f t="shared" si="378"/>
        <v>1.0101994803367265</v>
      </c>
      <c r="W2950" s="49">
        <f t="shared" si="379"/>
        <v>1.0101994803367265</v>
      </c>
    </row>
    <row r="2951" spans="11:23">
      <c r="K2951" s="51">
        <v>294.89999999999998</v>
      </c>
      <c r="L2951" s="22">
        <f t="shared" si="373"/>
        <v>1.6815852406563843</v>
      </c>
      <c r="M2951" s="22">
        <f t="shared" si="372"/>
        <v>5.6908812177201007E-3</v>
      </c>
      <c r="Q2951" s="55">
        <f t="shared" si="374"/>
        <v>4.1311846771760911E-2</v>
      </c>
      <c r="R2951" s="49">
        <f t="shared" si="375"/>
        <v>3.1736101022606089</v>
      </c>
      <c r="S2951" s="52">
        <f>IF(K2951=0,C2979,(1/$C$59)*LN(1+$C$59/$C$58/(RodR+ABS(Calculations!K2951-RodR))))</f>
        <v>1.3017303777276824E-2</v>
      </c>
      <c r="T2951" s="53">
        <f t="shared" si="376"/>
        <v>1.3130822194452942E-2</v>
      </c>
      <c r="U2951" s="49">
        <f t="shared" si="377"/>
        <v>122.875</v>
      </c>
      <c r="V2951" s="49">
        <f t="shared" si="378"/>
        <v>1.0101994803367265</v>
      </c>
      <c r="W2951" s="49">
        <f t="shared" si="379"/>
        <v>1.0101994803367265</v>
      </c>
    </row>
    <row r="2952" spans="11:23">
      <c r="K2952" s="51">
        <v>295</v>
      </c>
      <c r="L2952" s="22">
        <f t="shared" si="373"/>
        <v>1.681018263218981</v>
      </c>
      <c r="M2952" s="22">
        <f t="shared" si="372"/>
        <v>5.6870377673301498E-3</v>
      </c>
      <c r="Q2952" s="55">
        <f t="shared" si="374"/>
        <v>4.1297917721689142E-2</v>
      </c>
      <c r="R2952" s="49">
        <f t="shared" si="375"/>
        <v>3.1736101022606089</v>
      </c>
      <c r="S2952" s="52">
        <f>IF(K2952=0,C2980,(1/$C$59)*LN(1+$C$59/$C$58/(RodR+ABS(Calculations!K2952-RodR))))</f>
        <v>1.3012914753539519E-2</v>
      </c>
      <c r="T2952" s="53">
        <f t="shared" si="376"/>
        <v>1.3126356327127367E-2</v>
      </c>
      <c r="U2952" s="49">
        <f t="shared" si="377"/>
        <v>122.91666666666667</v>
      </c>
      <c r="V2952" s="49">
        <f t="shared" si="378"/>
        <v>1.0101994803367265</v>
      </c>
      <c r="W2952" s="49">
        <f t="shared" si="379"/>
        <v>1.0101994803367265</v>
      </c>
    </row>
    <row r="2953" spans="11:23">
      <c r="K2953" s="51">
        <v>295.10000000000002</v>
      </c>
      <c r="L2953" s="22">
        <f t="shared" si="373"/>
        <v>1.6804516679901236</v>
      </c>
      <c r="M2953" s="22">
        <f t="shared" si="372"/>
        <v>5.6831982093592526E-3</v>
      </c>
      <c r="Q2953" s="55">
        <f t="shared" si="374"/>
        <v>4.1283998061412495E-2</v>
      </c>
      <c r="R2953" s="49">
        <f t="shared" si="375"/>
        <v>3.1736101022606089</v>
      </c>
      <c r="S2953" s="52">
        <f>IF(K2953=0,C2981,(1/$C$59)*LN(1+$C$59/$C$58/(RodR+ABS(Calculations!K2953-RodR))))</f>
        <v>1.3008528688513217E-2</v>
      </c>
      <c r="T2953" s="53">
        <f t="shared" si="376"/>
        <v>1.3121893496513598E-2</v>
      </c>
      <c r="U2953" s="49">
        <f t="shared" si="377"/>
        <v>122.95833333333334</v>
      </c>
      <c r="V2953" s="49">
        <f t="shared" si="378"/>
        <v>1.0101994803367265</v>
      </c>
      <c r="W2953" s="49">
        <f t="shared" si="379"/>
        <v>1.0101994803367265</v>
      </c>
    </row>
    <row r="2954" spans="11:23">
      <c r="K2954" s="51">
        <v>295.2</v>
      </c>
      <c r="L2954" s="22">
        <f t="shared" si="373"/>
        <v>1.6798854545835169</v>
      </c>
      <c r="M2954" s="22">
        <f t="shared" si="372"/>
        <v>5.6793625384274904E-3</v>
      </c>
      <c r="Q2954" s="55">
        <f t="shared" si="374"/>
        <v>4.127008778144077E-2</v>
      </c>
      <c r="R2954" s="49">
        <f t="shared" si="375"/>
        <v>3.1736101022606089</v>
      </c>
      <c r="S2954" s="52">
        <f>IF(K2954=0,C2982,(1/$C$59)*LN(1+$C$59/$C$58/(RodR+ABS(Calculations!K2954-RodR))))</f>
        <v>1.3004145579207567E-2</v>
      </c>
      <c r="T2954" s="53">
        <f t="shared" si="376"/>
        <v>1.3117433699515384E-2</v>
      </c>
      <c r="U2954" s="49">
        <f t="shared" si="377"/>
        <v>123</v>
      </c>
      <c r="V2954" s="49">
        <f t="shared" si="378"/>
        <v>1.0101994803367265</v>
      </c>
      <c r="W2954" s="49">
        <f t="shared" si="379"/>
        <v>1.0101994803367265</v>
      </c>
    </row>
    <row r="2955" spans="11:23">
      <c r="K2955" s="51">
        <v>295.3</v>
      </c>
      <c r="L2955" s="22">
        <f t="shared" si="373"/>
        <v>1.6793196226133045</v>
      </c>
      <c r="M2955" s="22">
        <f t="shared" si="372"/>
        <v>5.6755307493621121E-3</v>
      </c>
      <c r="Q2955" s="55">
        <f t="shared" si="374"/>
        <v>4.1256186872294556E-2</v>
      </c>
      <c r="R2955" s="49">
        <f t="shared" si="375"/>
        <v>3.1736101022606089</v>
      </c>
      <c r="S2955" s="52">
        <f>IF(K2955=0,C2983,(1/$C$59)*LN(1+$C$59/$C$58/(RodR+ABS(Calculations!K2955-RodR))))</f>
        <v>1.2999765422635619E-2</v>
      </c>
      <c r="T2955" s="53">
        <f t="shared" si="376"/>
        <v>1.3112976933040298E-2</v>
      </c>
      <c r="U2955" s="49">
        <f t="shared" si="377"/>
        <v>123.04166666666667</v>
      </c>
      <c r="V2955" s="49">
        <f t="shared" si="378"/>
        <v>1.0101994803367265</v>
      </c>
      <c r="W2955" s="49">
        <f t="shared" si="379"/>
        <v>1.0101994803367265</v>
      </c>
    </row>
    <row r="2956" spans="11:23">
      <c r="K2956" s="51">
        <v>295.39999999999998</v>
      </c>
      <c r="L2956" s="22">
        <f t="shared" si="373"/>
        <v>1.6787541716941705</v>
      </c>
      <c r="M2956" s="22">
        <f t="shared" si="372"/>
        <v>5.6717028369208666E-3</v>
      </c>
      <c r="Q2956" s="55">
        <f t="shared" si="374"/>
        <v>4.1242295324507718E-2</v>
      </c>
      <c r="R2956" s="49">
        <f t="shared" si="375"/>
        <v>3.1736101022606089</v>
      </c>
      <c r="S2956" s="52">
        <f>IF(K2956=0,C2984,(1/$C$59)*LN(1+$C$59/$C$58/(RodR+ABS(Calculations!K2956-RodR))))</f>
        <v>1.2995388215814609E-2</v>
      </c>
      <c r="T2956" s="53">
        <f t="shared" si="376"/>
        <v>1.3108523194001725E-2</v>
      </c>
      <c r="U2956" s="49">
        <f t="shared" si="377"/>
        <v>123.08333333333333</v>
      </c>
      <c r="V2956" s="49">
        <f t="shared" si="378"/>
        <v>1.0101994803367265</v>
      </c>
      <c r="W2956" s="49">
        <f t="shared" si="379"/>
        <v>1.0101994803367265</v>
      </c>
    </row>
    <row r="2957" spans="11:23">
      <c r="K2957" s="51">
        <v>295.5</v>
      </c>
      <c r="L2957" s="22">
        <f t="shared" si="373"/>
        <v>1.6781891014413071</v>
      </c>
      <c r="M2957" s="22">
        <f t="shared" ref="M2957:M3020" si="380">L2947-L2957</f>
        <v>5.6678787958963639E-3</v>
      </c>
      <c r="Q2957" s="55">
        <f t="shared" si="374"/>
        <v>4.1228413128626608E-2</v>
      </c>
      <c r="R2957" s="49">
        <f t="shared" si="375"/>
        <v>3.1736101022606089</v>
      </c>
      <c r="S2957" s="52">
        <f>IF(K2957=0,C2985,(1/$C$59)*LN(1+$C$59/$C$58/(RodR+ABS(Calculations!K2957-RodR))))</f>
        <v>1.2991013955765709E-2</v>
      </c>
      <c r="T2957" s="53">
        <f t="shared" si="376"/>
        <v>1.3104072479314192E-2</v>
      </c>
      <c r="U2957" s="49">
        <f t="shared" si="377"/>
        <v>123.125</v>
      </c>
      <c r="V2957" s="49">
        <f t="shared" si="378"/>
        <v>1.0101994803367265</v>
      </c>
      <c r="W2957" s="49">
        <f t="shared" si="379"/>
        <v>1.0101994803367265</v>
      </c>
    </row>
    <row r="2958" spans="11:23">
      <c r="K2958" s="51">
        <v>295.60000000000002</v>
      </c>
      <c r="L2958" s="22">
        <f t="shared" si="373"/>
        <v>1.6776244114704824</v>
      </c>
      <c r="M2958" s="22">
        <f t="shared" si="380"/>
        <v>5.6640586210099375E-3</v>
      </c>
      <c r="Q2958" s="55">
        <f t="shared" si="374"/>
        <v>4.1214540275211722E-2</v>
      </c>
      <c r="R2958" s="49">
        <f t="shared" si="375"/>
        <v>3.1736101022606089</v>
      </c>
      <c r="S2958" s="52">
        <f>IF(K2958=0,C2986,(1/$C$59)*LN(1+$C$59/$C$58/(RodR+ABS(Calculations!K2958-RodR))))</f>
        <v>1.298664263951454E-2</v>
      </c>
      <c r="T2958" s="53">
        <f t="shared" si="376"/>
        <v>1.3099624785900052E-2</v>
      </c>
      <c r="U2958" s="49">
        <f t="shared" si="377"/>
        <v>123.16666666666669</v>
      </c>
      <c r="V2958" s="49">
        <f t="shared" si="378"/>
        <v>1.0101994803367265</v>
      </c>
      <c r="W2958" s="49">
        <f t="shared" si="379"/>
        <v>1.0101994803367265</v>
      </c>
    </row>
    <row r="2959" spans="11:23">
      <c r="K2959" s="51">
        <v>295.7</v>
      </c>
      <c r="L2959" s="22">
        <f t="shared" si="373"/>
        <v>1.6770601013979016</v>
      </c>
      <c r="M2959" s="22">
        <f t="shared" si="380"/>
        <v>5.6602423070895025E-3</v>
      </c>
      <c r="Q2959" s="55">
        <f t="shared" si="374"/>
        <v>4.1200676754834298E-2</v>
      </c>
      <c r="R2959" s="49">
        <f t="shared" si="375"/>
        <v>3.1736101022606089</v>
      </c>
      <c r="S2959" s="52">
        <f>IF(K2959=0,C2987,(1/$C$59)*LN(1+$C$59/$C$58/(RodR+ABS(Calculations!K2959-RodR))))</f>
        <v>1.2982274264090115E-2</v>
      </c>
      <c r="T2959" s="53">
        <f t="shared" si="376"/>
        <v>1.3095180110681906E-2</v>
      </c>
      <c r="U2959" s="49">
        <f t="shared" si="377"/>
        <v>123.20833333333333</v>
      </c>
      <c r="V2959" s="49">
        <f t="shared" si="378"/>
        <v>1.0101994803367265</v>
      </c>
      <c r="W2959" s="49">
        <f t="shared" si="379"/>
        <v>1.0101994803367265</v>
      </c>
    </row>
    <row r="2960" spans="11:23">
      <c r="K2960" s="51">
        <v>295.8</v>
      </c>
      <c r="L2960" s="22">
        <f t="shared" si="373"/>
        <v>1.676496170840313</v>
      </c>
      <c r="M2960" s="22">
        <f t="shared" si="380"/>
        <v>5.6564298489600873E-3</v>
      </c>
      <c r="Q2960" s="55">
        <f t="shared" si="374"/>
        <v>4.1186822558078907E-2</v>
      </c>
      <c r="R2960" s="49">
        <f t="shared" si="375"/>
        <v>3.1736101022606089</v>
      </c>
      <c r="S2960" s="52">
        <f>IF(K2960=0,C2988,(1/$C$59)*LN(1+$C$59/$C$58/(RodR+ABS(Calculations!K2960-RodR))))</f>
        <v>1.2977908826525645E-2</v>
      </c>
      <c r="T2960" s="53">
        <f t="shared" si="376"/>
        <v>1.309073845059062E-2</v>
      </c>
      <c r="U2960" s="49">
        <f t="shared" si="377"/>
        <v>123.25000000000001</v>
      </c>
      <c r="V2960" s="49">
        <f t="shared" si="378"/>
        <v>1.0101994803367265</v>
      </c>
      <c r="W2960" s="49">
        <f t="shared" si="379"/>
        <v>1.0101994803367265</v>
      </c>
    </row>
    <row r="2961" spans="11:23">
      <c r="K2961" s="51">
        <v>295.89999999999998</v>
      </c>
      <c r="L2961" s="22">
        <f t="shared" si="373"/>
        <v>1.6759326194150406</v>
      </c>
      <c r="M2961" s="22">
        <f t="shared" si="380"/>
        <v>5.6526212413436916E-3</v>
      </c>
      <c r="Q2961" s="55">
        <f t="shared" si="374"/>
        <v>4.1172977675544273E-2</v>
      </c>
      <c r="R2961" s="49">
        <f t="shared" si="375"/>
        <v>3.1736101022606089</v>
      </c>
      <c r="S2961" s="52">
        <f>IF(K2961=0,C2989,(1/$C$59)*LN(1+$C$59/$C$58/(RodR+ABS(Calculations!K2961-RodR))))</f>
        <v>1.29735463238588E-2</v>
      </c>
      <c r="T2961" s="53">
        <f t="shared" si="376"/>
        <v>1.3086299802557317E-2</v>
      </c>
      <c r="U2961" s="49">
        <f t="shared" si="377"/>
        <v>123.29166666666666</v>
      </c>
      <c r="V2961" s="49">
        <f t="shared" si="378"/>
        <v>1.0101994803367265</v>
      </c>
      <c r="W2961" s="49">
        <f t="shared" si="379"/>
        <v>1.0101994803367265</v>
      </c>
    </row>
    <row r="2962" spans="11:23">
      <c r="K2962" s="51">
        <v>296</v>
      </c>
      <c r="L2962" s="22">
        <f t="shared" si="373"/>
        <v>1.6753694467398119</v>
      </c>
      <c r="M2962" s="22">
        <f t="shared" si="380"/>
        <v>5.6488164791690387E-3</v>
      </c>
      <c r="Q2962" s="55">
        <f t="shared" si="374"/>
        <v>4.1159142097839031E-2</v>
      </c>
      <c r="R2962" s="49">
        <f t="shared" si="375"/>
        <v>3.1736101022606089</v>
      </c>
      <c r="S2962" s="52">
        <f>IF(K2962=0,C2990,(1/$C$59)*LN(1+$C$59/$C$58/(RodR+ABS(Calculations!K2962-RodR))))</f>
        <v>1.2969186753130376E-2</v>
      </c>
      <c r="T2962" s="53">
        <f t="shared" si="376"/>
        <v>1.3081864163520709E-2</v>
      </c>
      <c r="U2962" s="49">
        <f t="shared" si="377"/>
        <v>123.33333333333334</v>
      </c>
      <c r="V2962" s="49">
        <f t="shared" si="378"/>
        <v>1.0101994803367265</v>
      </c>
      <c r="W2962" s="49">
        <f t="shared" si="379"/>
        <v>1.0101994803367265</v>
      </c>
    </row>
    <row r="2963" spans="11:23">
      <c r="K2963" s="51">
        <v>296.10000000000002</v>
      </c>
      <c r="L2963" s="22">
        <f t="shared" si="373"/>
        <v>1.6748066524329648</v>
      </c>
      <c r="M2963" s="22">
        <f t="shared" si="380"/>
        <v>5.6450155571587946E-3</v>
      </c>
      <c r="Q2963" s="55">
        <f t="shared" si="374"/>
        <v>4.1145315815586808E-2</v>
      </c>
      <c r="R2963" s="49">
        <f t="shared" si="375"/>
        <v>3.1736101022606089</v>
      </c>
      <c r="S2963" s="52">
        <f>IF(K2963=0,C2991,(1/$C$59)*LN(1+$C$59/$C$58/(RodR+ABS(Calculations!K2963-RodR))))</f>
        <v>1.2964830111385894E-2</v>
      </c>
      <c r="T2963" s="53">
        <f t="shared" si="376"/>
        <v>1.3077431530420661E-2</v>
      </c>
      <c r="U2963" s="49">
        <f t="shared" si="377"/>
        <v>123.37500000000001</v>
      </c>
      <c r="V2963" s="49">
        <f t="shared" si="378"/>
        <v>1.0101994803367265</v>
      </c>
      <c r="W2963" s="49">
        <f t="shared" si="379"/>
        <v>1.0101994803367265</v>
      </c>
    </row>
    <row r="2964" spans="11:23">
      <c r="K2964" s="51">
        <v>296.2</v>
      </c>
      <c r="L2964" s="22">
        <f t="shared" si="373"/>
        <v>1.6742442361132761</v>
      </c>
      <c r="M2964" s="22">
        <f t="shared" si="380"/>
        <v>5.6412184702407941E-3</v>
      </c>
      <c r="Q2964" s="55">
        <f t="shared" si="374"/>
        <v>4.1131498819422019E-2</v>
      </c>
      <c r="R2964" s="49">
        <f t="shared" si="375"/>
        <v>3.1736101022606089</v>
      </c>
      <c r="S2964" s="52">
        <f>IF(K2964=0,C2992,(1/$C$59)*LN(1+$C$59/$C$58/(RodR+ABS(Calculations!K2964-RodR))))</f>
        <v>1.2960476395674268E-2</v>
      </c>
      <c r="T2964" s="53">
        <f t="shared" si="376"/>
        <v>1.3073001900204176E-2</v>
      </c>
      <c r="U2964" s="49">
        <f t="shared" si="377"/>
        <v>123.41666666666667</v>
      </c>
      <c r="V2964" s="49">
        <f t="shared" si="378"/>
        <v>1.0101994803367265</v>
      </c>
      <c r="W2964" s="49">
        <f t="shared" si="379"/>
        <v>1.0101994803367265</v>
      </c>
    </row>
    <row r="2965" spans="11:23">
      <c r="K2965" s="51">
        <v>296.3</v>
      </c>
      <c r="L2965" s="22">
        <f t="shared" si="373"/>
        <v>1.6736821974001337</v>
      </c>
      <c r="M2965" s="22">
        <f t="shared" si="380"/>
        <v>5.637425213170788E-3</v>
      </c>
      <c r="Q2965" s="55">
        <f t="shared" si="374"/>
        <v>4.1117691099994087E-2</v>
      </c>
      <c r="R2965" s="49">
        <f t="shared" si="375"/>
        <v>3.1736101022606089</v>
      </c>
      <c r="S2965" s="52">
        <f>IF(K2965=0,C2993,(1/$C$59)*LN(1+$C$59/$C$58/(RodR+ABS(Calculations!K2965-RodR))))</f>
        <v>1.2956125603049144E-2</v>
      </c>
      <c r="T2965" s="53">
        <f t="shared" si="376"/>
        <v>1.3068575269819417E-2</v>
      </c>
      <c r="U2965" s="49">
        <f t="shared" si="377"/>
        <v>123.45833333333334</v>
      </c>
      <c r="V2965" s="49">
        <f t="shared" si="378"/>
        <v>1.0101994803367265</v>
      </c>
      <c r="W2965" s="49">
        <f t="shared" si="379"/>
        <v>1.0101994803367265</v>
      </c>
    </row>
    <row r="2966" spans="11:23">
      <c r="K2966" s="51">
        <v>296.39999999999998</v>
      </c>
      <c r="L2966" s="22">
        <f t="shared" si="373"/>
        <v>1.6731205359133281</v>
      </c>
      <c r="M2966" s="22">
        <f t="shared" si="380"/>
        <v>5.6336357808424165E-3</v>
      </c>
      <c r="Q2966" s="55">
        <f t="shared" si="374"/>
        <v>4.1103892647962326E-2</v>
      </c>
      <c r="R2966" s="49">
        <f t="shared" si="375"/>
        <v>3.1736101022606089</v>
      </c>
      <c r="S2966" s="52">
        <f>IF(K2966=0,C2994,(1/$C$59)*LN(1+$C$59/$C$58/(RodR+ABS(Calculations!K2966-RodR))))</f>
        <v>1.2951777730567287E-2</v>
      </c>
      <c r="T2966" s="53">
        <f t="shared" si="376"/>
        <v>1.3064151636220571E-2</v>
      </c>
      <c r="U2966" s="49">
        <f t="shared" si="377"/>
        <v>123.5</v>
      </c>
      <c r="V2966" s="49">
        <f t="shared" si="378"/>
        <v>1.0101994803367265</v>
      </c>
      <c r="W2966" s="49">
        <f t="shared" si="379"/>
        <v>1.0101994803367265</v>
      </c>
    </row>
    <row r="2967" spans="11:23">
      <c r="K2967" s="51">
        <v>296.5</v>
      </c>
      <c r="L2967" s="22">
        <f t="shared" si="373"/>
        <v>1.6725592512732268</v>
      </c>
      <c r="M2967" s="22">
        <f t="shared" si="380"/>
        <v>5.6298501680802637E-3</v>
      </c>
      <c r="Q2967" s="55">
        <f t="shared" si="374"/>
        <v>4.1090103454000229E-2</v>
      </c>
      <c r="R2967" s="49">
        <f t="shared" si="375"/>
        <v>3.1736101022606089</v>
      </c>
      <c r="S2967" s="52">
        <f>IF(K2967=0,C2995,(1/$C$59)*LN(1+$C$59/$C$58/(RodR+ABS(Calculations!K2967-RodR))))</f>
        <v>1.2947432775289928E-2</v>
      </c>
      <c r="T2967" s="53">
        <f t="shared" si="376"/>
        <v>1.3059730996365643E-2</v>
      </c>
      <c r="U2967" s="49">
        <f t="shared" si="377"/>
        <v>123.54166666666667</v>
      </c>
      <c r="V2967" s="49">
        <f t="shared" si="378"/>
        <v>1.0101994803367265</v>
      </c>
      <c r="W2967" s="49">
        <f t="shared" si="379"/>
        <v>1.0101994803367265</v>
      </c>
    </row>
    <row r="2968" spans="11:23">
      <c r="K2968" s="51">
        <v>296.60000000000002</v>
      </c>
      <c r="L2968" s="22">
        <f t="shared" si="373"/>
        <v>1.6719983431006358</v>
      </c>
      <c r="M2968" s="22">
        <f t="shared" si="380"/>
        <v>5.6260683698465819E-3</v>
      </c>
      <c r="Q2968" s="55">
        <f t="shared" si="374"/>
        <v>4.1076323508792062E-2</v>
      </c>
      <c r="R2968" s="49">
        <f t="shared" si="375"/>
        <v>3.1736101022606089</v>
      </c>
      <c r="S2968" s="52">
        <f>IF(K2968=0,C2996,(1/$C$59)*LN(1+$C$59/$C$58/(RodR+ABS(Calculations!K2968-RodR))))</f>
        <v>1.2943090734281694E-2</v>
      </c>
      <c r="T2968" s="53">
        <f t="shared" si="376"/>
        <v>1.3055313347216454E-2</v>
      </c>
      <c r="U2968" s="49">
        <f t="shared" si="377"/>
        <v>123.58333333333334</v>
      </c>
      <c r="V2968" s="49">
        <f t="shared" si="378"/>
        <v>1.0101994803367265</v>
      </c>
      <c r="W2968" s="49">
        <f t="shared" si="379"/>
        <v>1.0101994803367265</v>
      </c>
    </row>
    <row r="2969" spans="11:23">
      <c r="K2969" s="51">
        <v>296.7</v>
      </c>
      <c r="L2969" s="22">
        <f t="shared" si="373"/>
        <v>1.6714378110169714</v>
      </c>
      <c r="M2969" s="22">
        <f t="shared" si="380"/>
        <v>5.6222903809302061E-3</v>
      </c>
      <c r="Q2969" s="55">
        <f t="shared" si="374"/>
        <v>4.1062552803037083E-2</v>
      </c>
      <c r="R2969" s="49">
        <f t="shared" si="375"/>
        <v>3.1736101022606089</v>
      </c>
      <c r="S2969" s="52">
        <f>IF(K2969=0,C2997,(1/$C$59)*LN(1+$C$59/$C$58/(RodR+ABS(Calculations!K2969-RodR))))</f>
        <v>1.293875160461193E-2</v>
      </c>
      <c r="T2969" s="53">
        <f t="shared" si="376"/>
        <v>1.305089868573908E-2</v>
      </c>
      <c r="U2969" s="49">
        <f t="shared" si="377"/>
        <v>123.625</v>
      </c>
      <c r="V2969" s="49">
        <f t="shared" si="378"/>
        <v>1.0101994803367265</v>
      </c>
      <c r="W2969" s="49">
        <f t="shared" si="379"/>
        <v>1.0101994803367265</v>
      </c>
    </row>
    <row r="2970" spans="11:23">
      <c r="K2970" s="51">
        <v>296.8</v>
      </c>
      <c r="L2970" s="22">
        <f t="shared" si="373"/>
        <v>1.6708776546441237</v>
      </c>
      <c r="M2970" s="22">
        <f t="shared" si="380"/>
        <v>5.6185161961892494E-3</v>
      </c>
      <c r="Q2970" s="55">
        <f t="shared" si="374"/>
        <v>4.1048791327446182E-2</v>
      </c>
      <c r="R2970" s="49">
        <f t="shared" si="375"/>
        <v>3.1736101022606089</v>
      </c>
      <c r="S2970" s="52">
        <f>IF(K2970=0,C2998,(1/$C$59)*LN(1+$C$59/$C$58/(RodR+ABS(Calculations!K2970-RodR))))</f>
        <v>1.2934415383353654E-2</v>
      </c>
      <c r="T2970" s="53">
        <f t="shared" si="376"/>
        <v>1.3046487008903634E-2</v>
      </c>
      <c r="U2970" s="49">
        <f t="shared" si="377"/>
        <v>123.66666666666667</v>
      </c>
      <c r="V2970" s="49">
        <f t="shared" si="378"/>
        <v>1.0101994803367265</v>
      </c>
      <c r="W2970" s="49">
        <f t="shared" si="379"/>
        <v>1.0101994803367265</v>
      </c>
    </row>
    <row r="2971" spans="11:23">
      <c r="K2971" s="51">
        <v>296.89999999999998</v>
      </c>
      <c r="L2971" s="22">
        <f t="shared" si="373"/>
        <v>1.67031787360442</v>
      </c>
      <c r="M2971" s="22">
        <f t="shared" si="380"/>
        <v>5.6147458106206027E-3</v>
      </c>
      <c r="Q2971" s="55">
        <f t="shared" si="374"/>
        <v>4.1035039072741003E-2</v>
      </c>
      <c r="R2971" s="49">
        <f t="shared" si="375"/>
        <v>3.1736101022606089</v>
      </c>
      <c r="S2971" s="52">
        <f>IF(K2971=0,C2999,(1/$C$59)*LN(1+$C$59/$C$58/(RodR+ABS(Calculations!K2971-RodR))))</f>
        <v>1.2930082067583268E-2</v>
      </c>
      <c r="T2971" s="53">
        <f t="shared" si="376"/>
        <v>1.3042078313684485E-2</v>
      </c>
      <c r="U2971" s="49">
        <f t="shared" si="377"/>
        <v>123.70833333333333</v>
      </c>
      <c r="V2971" s="49">
        <f t="shared" si="378"/>
        <v>1.0101994803367265</v>
      </c>
      <c r="W2971" s="49">
        <f t="shared" si="379"/>
        <v>1.0101994803367265</v>
      </c>
    </row>
    <row r="2972" spans="11:23">
      <c r="K2972" s="51">
        <v>297</v>
      </c>
      <c r="L2972" s="22">
        <f t="shared" si="373"/>
        <v>1.6697584675207306</v>
      </c>
      <c r="M2972" s="22">
        <f t="shared" si="380"/>
        <v>5.6109792190812691E-3</v>
      </c>
      <c r="Q2972" s="55">
        <f t="shared" si="374"/>
        <v>4.1021296029656526E-2</v>
      </c>
      <c r="R2972" s="49">
        <f t="shared" si="375"/>
        <v>3.1736101022606089</v>
      </c>
      <c r="S2972" s="52">
        <f>IF(K2972=0,C3000,(1/$C$59)*LN(1+$C$59/$C$58/(RodR+ABS(Calculations!K2972-RodR))))</f>
        <v>1.292575165438138E-2</v>
      </c>
      <c r="T2972" s="53">
        <f t="shared" si="376"/>
        <v>1.3037672597059813E-2</v>
      </c>
      <c r="U2972" s="49">
        <f t="shared" si="377"/>
        <v>123.75</v>
      </c>
      <c r="V2972" s="49">
        <f t="shared" si="378"/>
        <v>1.0101994803367265</v>
      </c>
      <c r="W2972" s="49">
        <f t="shared" si="379"/>
        <v>1.0101994803367265</v>
      </c>
    </row>
    <row r="2973" spans="11:23">
      <c r="K2973" s="51">
        <v>297.10000000000002</v>
      </c>
      <c r="L2973" s="22">
        <f t="shared" si="373"/>
        <v>1.6691994360165017</v>
      </c>
      <c r="M2973" s="22">
        <f t="shared" si="380"/>
        <v>5.6072164164631122E-3</v>
      </c>
      <c r="Q2973" s="55">
        <f t="shared" si="374"/>
        <v>4.1007562188941866E-2</v>
      </c>
      <c r="R2973" s="49">
        <f t="shared" si="375"/>
        <v>3.1736101022606089</v>
      </c>
      <c r="S2973" s="52">
        <f>IF(K2973=0,C3001,(1/$C$59)*LN(1+$C$59/$C$58/(RodR+ABS(Calculations!K2973-RodR))))</f>
        <v>1.2921424140833047E-2</v>
      </c>
      <c r="T2973" s="53">
        <f t="shared" si="376"/>
        <v>1.3033269856012065E-2</v>
      </c>
      <c r="U2973" s="49">
        <f t="shared" si="377"/>
        <v>123.79166666666669</v>
      </c>
      <c r="V2973" s="49">
        <f t="shared" si="378"/>
        <v>1.0101994803367265</v>
      </c>
      <c r="W2973" s="49">
        <f t="shared" si="379"/>
        <v>1.0101994803367265</v>
      </c>
    </row>
    <row r="2974" spans="11:23">
      <c r="K2974" s="51">
        <v>297.2</v>
      </c>
      <c r="L2974" s="22">
        <f t="shared" si="373"/>
        <v>1.6686407787156181</v>
      </c>
      <c r="M2974" s="22">
        <f t="shared" si="380"/>
        <v>5.603457397657996E-3</v>
      </c>
      <c r="Q2974" s="55">
        <f t="shared" si="374"/>
        <v>4.0993837541356937E-2</v>
      </c>
      <c r="R2974" s="49">
        <f t="shared" si="375"/>
        <v>3.1736101022606089</v>
      </c>
      <c r="S2974" s="52">
        <f>IF(K2974=0,C3002,(1/$C$59)*LN(1+$C$59/$C$58/(RodR+ABS(Calculations!K2974-RodR))))</f>
        <v>1.2917099524026731E-2</v>
      </c>
      <c r="T2974" s="53">
        <f t="shared" si="376"/>
        <v>1.302887008752771E-2</v>
      </c>
      <c r="U2974" s="49">
        <f t="shared" si="377"/>
        <v>123.83333333333333</v>
      </c>
      <c r="V2974" s="49">
        <f t="shared" si="378"/>
        <v>1.0101994803367265</v>
      </c>
      <c r="W2974" s="49">
        <f t="shared" si="379"/>
        <v>1.0101994803367265</v>
      </c>
    </row>
    <row r="2975" spans="11:23">
      <c r="K2975" s="51">
        <v>297.3</v>
      </c>
      <c r="L2975" s="22">
        <f t="shared" si="373"/>
        <v>1.6680824952424373</v>
      </c>
      <c r="M2975" s="22">
        <f t="shared" si="380"/>
        <v>5.5997021576963402E-3</v>
      </c>
      <c r="Q2975" s="55">
        <f t="shared" si="374"/>
        <v>4.0980122077673251E-2</v>
      </c>
      <c r="R2975" s="49">
        <f t="shared" si="375"/>
        <v>3.1736101022606089</v>
      </c>
      <c r="S2975" s="52">
        <f>IF(K2975=0,C3003,(1/$C$59)*LN(1+$C$59/$C$58/(RodR+ABS(Calculations!K2975-RodR))))</f>
        <v>1.2912777801054549E-2</v>
      </c>
      <c r="T2975" s="53">
        <f t="shared" si="376"/>
        <v>1.3024473288597488E-2</v>
      </c>
      <c r="U2975" s="49">
        <f t="shared" si="377"/>
        <v>123.87500000000001</v>
      </c>
      <c r="V2975" s="49">
        <f t="shared" si="378"/>
        <v>1.0101994803367265</v>
      </c>
      <c r="W2975" s="49">
        <f t="shared" si="379"/>
        <v>1.0101994803367265</v>
      </c>
    </row>
    <row r="2976" spans="11:23">
      <c r="K2976" s="51">
        <v>297.39999999999998</v>
      </c>
      <c r="L2976" s="22">
        <f t="shared" si="373"/>
        <v>1.6675245852218936</v>
      </c>
      <c r="M2976" s="22">
        <f t="shared" si="380"/>
        <v>5.5959506914344814E-3</v>
      </c>
      <c r="Q2976" s="55">
        <f t="shared" si="374"/>
        <v>4.0966415788676484E-2</v>
      </c>
      <c r="R2976" s="49">
        <f t="shared" si="375"/>
        <v>3.1736101022606089</v>
      </c>
      <c r="S2976" s="52">
        <f>IF(K2976=0,C3004,(1/$C$59)*LN(1+$C$59/$C$58/(RodR+ABS(Calculations!K2976-RodR))))</f>
        <v>1.2908458969013083E-2</v>
      </c>
      <c r="T2976" s="53">
        <f t="shared" si="376"/>
        <v>1.3020079456215274E-2</v>
      </c>
      <c r="U2976" s="49">
        <f t="shared" si="377"/>
        <v>123.91666666666666</v>
      </c>
      <c r="V2976" s="49">
        <f t="shared" si="378"/>
        <v>1.0101994803367265</v>
      </c>
      <c r="W2976" s="49">
        <f t="shared" si="379"/>
        <v>1.0101994803367265</v>
      </c>
    </row>
    <row r="2977" spans="11:23">
      <c r="K2977" s="51">
        <v>297.5</v>
      </c>
      <c r="L2977" s="22">
        <f t="shared" si="373"/>
        <v>1.6669670482793946</v>
      </c>
      <c r="M2977" s="22">
        <f t="shared" si="380"/>
        <v>5.5922029938322293E-3</v>
      </c>
      <c r="Q2977" s="55">
        <f t="shared" si="374"/>
        <v>4.0952718665163951E-2</v>
      </c>
      <c r="R2977" s="49">
        <f t="shared" si="375"/>
        <v>3.1736101022606089</v>
      </c>
      <c r="S2977" s="52">
        <f>IF(K2977=0,C3005,(1/$C$59)*LN(1+$C$59/$C$58/(RodR+ABS(Calculations!K2977-RodR))))</f>
        <v>1.2904143025002576E-2</v>
      </c>
      <c r="T2977" s="53">
        <f t="shared" si="376"/>
        <v>1.3015688587381429E-2</v>
      </c>
      <c r="U2977" s="49">
        <f t="shared" si="377"/>
        <v>123.95833333333334</v>
      </c>
      <c r="V2977" s="49">
        <f t="shared" si="378"/>
        <v>1.0101994803367265</v>
      </c>
      <c r="W2977" s="49">
        <f t="shared" si="379"/>
        <v>1.0101994803367265</v>
      </c>
    </row>
    <row r="2978" spans="11:23">
      <c r="K2978" s="51">
        <v>297.60000000000002</v>
      </c>
      <c r="L2978" s="22">
        <f t="shared" si="373"/>
        <v>1.6664098840408201</v>
      </c>
      <c r="M2978" s="22">
        <f t="shared" si="380"/>
        <v>5.5884590598156425E-3</v>
      </c>
      <c r="Q2978" s="55">
        <f t="shared" si="374"/>
        <v>4.0939030697944578E-2</v>
      </c>
      <c r="R2978" s="49">
        <f t="shared" si="375"/>
        <v>3.1736101022606089</v>
      </c>
      <c r="S2978" s="52">
        <f>IF(K2978=0,C3006,(1/$C$59)*LN(1+$C$59/$C$58/(RodR+ABS(Calculations!K2978-RodR))))</f>
        <v>1.2899829966126937E-2</v>
      </c>
      <c r="T2978" s="53">
        <f t="shared" si="376"/>
        <v>1.3011300679097233E-2</v>
      </c>
      <c r="U2978" s="49">
        <f t="shared" si="377"/>
        <v>124.00000000000001</v>
      </c>
      <c r="V2978" s="49">
        <f t="shared" si="378"/>
        <v>1.0101994803367265</v>
      </c>
      <c r="W2978" s="49">
        <f t="shared" si="379"/>
        <v>1.0101994803367265</v>
      </c>
    </row>
    <row r="2979" spans="11:23">
      <c r="K2979" s="51">
        <v>297.7</v>
      </c>
      <c r="L2979" s="22">
        <f t="shared" si="373"/>
        <v>1.6658530921325585</v>
      </c>
      <c r="M2979" s="22">
        <f t="shared" si="380"/>
        <v>5.5847188844129203E-3</v>
      </c>
      <c r="Q2979" s="55">
        <f t="shared" si="374"/>
        <v>4.0925351877839758E-2</v>
      </c>
      <c r="R2979" s="49">
        <f t="shared" si="375"/>
        <v>3.1736101022606089</v>
      </c>
      <c r="S2979" s="52">
        <f>IF(K2979=0,C3007,(1/$C$59)*LN(1+$C$59/$C$58/(RodR+ABS(Calculations!K2979-RodR))))</f>
        <v>1.2895519789493999E-2</v>
      </c>
      <c r="T2979" s="53">
        <f t="shared" si="376"/>
        <v>1.3006915728369563E-2</v>
      </c>
      <c r="U2979" s="49">
        <f t="shared" si="377"/>
        <v>124.04166666666667</v>
      </c>
      <c r="V2979" s="49">
        <f t="shared" si="378"/>
        <v>1.0101994803367265</v>
      </c>
      <c r="W2979" s="49">
        <f t="shared" si="379"/>
        <v>1.0101994803367265</v>
      </c>
    </row>
    <row r="2980" spans="11:23">
      <c r="K2980" s="51">
        <v>297.8</v>
      </c>
      <c r="L2980" s="22">
        <f t="shared" si="373"/>
        <v>1.6652966721815397</v>
      </c>
      <c r="M2980" s="22">
        <f t="shared" si="380"/>
        <v>5.5809824625840943E-3</v>
      </c>
      <c r="Q2980" s="55">
        <f t="shared" si="374"/>
        <v>4.0911682195684203E-2</v>
      </c>
      <c r="R2980" s="49">
        <f t="shared" si="375"/>
        <v>3.1736101022606089</v>
      </c>
      <c r="S2980" s="52">
        <f>IF(K2980=0,C3008,(1/$C$59)*LN(1+$C$59/$C$58/(RodR+ABS(Calculations!K2980-RodR))))</f>
        <v>1.2891212492215793E-2</v>
      </c>
      <c r="T2980" s="53">
        <f t="shared" si="376"/>
        <v>1.3002533732209323E-2</v>
      </c>
      <c r="U2980" s="49">
        <f t="shared" si="377"/>
        <v>124.08333333333334</v>
      </c>
      <c r="V2980" s="49">
        <f t="shared" si="378"/>
        <v>1.0101994803367265</v>
      </c>
      <c r="W2980" s="49">
        <f t="shared" si="379"/>
        <v>1.0101994803367265</v>
      </c>
    </row>
    <row r="2981" spans="11:23">
      <c r="K2981" s="51">
        <v>297.89999999999998</v>
      </c>
      <c r="L2981" s="22">
        <f t="shared" si="373"/>
        <v>1.6647406238151667</v>
      </c>
      <c r="M2981" s="22">
        <f t="shared" si="380"/>
        <v>5.5772497892532247E-3</v>
      </c>
      <c r="Q2981" s="55">
        <f t="shared" si="374"/>
        <v>4.0898021642324256E-2</v>
      </c>
      <c r="R2981" s="49">
        <f t="shared" si="375"/>
        <v>3.1736101022606089</v>
      </c>
      <c r="S2981" s="52">
        <f>IF(K2981=0,C3009,(1/$C$59)*LN(1+$C$59/$C$58/(RodR+ABS(Calculations!K2981-RodR))))</f>
        <v>1.2886908071408016E-2</v>
      </c>
      <c r="T2981" s="53">
        <f t="shared" si="376"/>
        <v>1.2998154687632347E-2</v>
      </c>
      <c r="U2981" s="49">
        <f t="shared" si="377"/>
        <v>124.125</v>
      </c>
      <c r="V2981" s="49">
        <f t="shared" si="378"/>
        <v>1.0101994803367265</v>
      </c>
      <c r="W2981" s="49">
        <f t="shared" si="379"/>
        <v>1.0101994803367265</v>
      </c>
    </row>
    <row r="2982" spans="11:23">
      <c r="K2982" s="51">
        <v>298</v>
      </c>
      <c r="L2982" s="22">
        <f t="shared" si="373"/>
        <v>1.6641849466612817</v>
      </c>
      <c r="M2982" s="22">
        <f t="shared" si="380"/>
        <v>5.5735208594489549E-3</v>
      </c>
      <c r="Q2982" s="55">
        <f t="shared" si="374"/>
        <v>4.088437020861703E-2</v>
      </c>
      <c r="R2982" s="49">
        <f t="shared" si="375"/>
        <v>3.1736101022606089</v>
      </c>
      <c r="S2982" s="52">
        <f>IF(K2982=0,C3010,(1/$C$59)*LN(1+$C$59/$C$58/(RodR+ABS(Calculations!K2982-RodR))))</f>
        <v>1.2882606524189752E-2</v>
      </c>
      <c r="T2982" s="53">
        <f t="shared" si="376"/>
        <v>1.2993778591655831E-2</v>
      </c>
      <c r="U2982" s="49">
        <f t="shared" si="377"/>
        <v>124.16666666666667</v>
      </c>
      <c r="V2982" s="49">
        <f t="shared" si="378"/>
        <v>1.0101994803367265</v>
      </c>
      <c r="W2982" s="49">
        <f t="shared" si="379"/>
        <v>1.0101994803367265</v>
      </c>
    </row>
    <row r="2983" spans="11:23">
      <c r="K2983" s="51">
        <v>298.10000000000002</v>
      </c>
      <c r="L2983" s="22">
        <f t="shared" si="373"/>
        <v>1.6636296403483708</v>
      </c>
      <c r="M2983" s="22">
        <f t="shared" si="380"/>
        <v>5.5697956681308725E-3</v>
      </c>
      <c r="Q2983" s="55">
        <f t="shared" si="374"/>
        <v>4.0870727885435477E-2</v>
      </c>
      <c r="R2983" s="49">
        <f t="shared" si="375"/>
        <v>3.1736101022606089</v>
      </c>
      <c r="S2983" s="52">
        <f>IF(K2983=0,C3011,(1/$C$59)*LN(1+$C$59/$C$58/(RodR+ABS(Calculations!K2983-RodR))))</f>
        <v>1.2878307847685089E-2</v>
      </c>
      <c r="T2983" s="53">
        <f t="shared" si="376"/>
        <v>1.2989405441304122E-2</v>
      </c>
      <c r="U2983" s="49">
        <f t="shared" si="377"/>
        <v>124.20833333333334</v>
      </c>
      <c r="V2983" s="49">
        <f t="shared" si="378"/>
        <v>1.0101994803367265</v>
      </c>
      <c r="W2983" s="49">
        <f t="shared" si="379"/>
        <v>1.0101994803367265</v>
      </c>
    </row>
    <row r="2984" spans="11:23">
      <c r="K2984" s="51">
        <v>298.2</v>
      </c>
      <c r="L2984" s="22">
        <f t="shared" si="373"/>
        <v>1.6630747045052237</v>
      </c>
      <c r="M2984" s="22">
        <f t="shared" si="380"/>
        <v>5.566074210394456E-3</v>
      </c>
      <c r="Q2984" s="55">
        <f t="shared" si="374"/>
        <v>4.0857094663659992E-2</v>
      </c>
      <c r="R2984" s="49">
        <f t="shared" si="375"/>
        <v>3.1736101022606089</v>
      </c>
      <c r="S2984" s="52">
        <f>IF(K2984=0,C3012,(1/$C$59)*LN(1+$C$59/$C$58/(RodR+ABS(Calculations!K2984-RodR))))</f>
        <v>1.2874012039020447E-2</v>
      </c>
      <c r="T2984" s="53">
        <f t="shared" si="376"/>
        <v>1.2985035233602713E-2</v>
      </c>
      <c r="U2984" s="49">
        <f t="shared" si="377"/>
        <v>124.25</v>
      </c>
      <c r="V2984" s="49">
        <f t="shared" si="378"/>
        <v>1.0101994803367265</v>
      </c>
      <c r="W2984" s="49">
        <f t="shared" si="379"/>
        <v>1.0101994803367265</v>
      </c>
    </row>
    <row r="2985" spans="11:23">
      <c r="K2985" s="51">
        <v>298.3</v>
      </c>
      <c r="L2985" s="22">
        <f t="shared" si="373"/>
        <v>1.6625201387613078</v>
      </c>
      <c r="M2985" s="22">
        <f t="shared" si="380"/>
        <v>5.5623564811295712E-3</v>
      </c>
      <c r="Q2985" s="55">
        <f t="shared" si="374"/>
        <v>4.0843470534187624E-2</v>
      </c>
      <c r="R2985" s="49">
        <f t="shared" si="375"/>
        <v>3.1736101022606089</v>
      </c>
      <c r="S2985" s="52">
        <f>IF(K2985=0,C3013,(1/$C$59)*LN(1+$C$59/$C$58/(RodR+ABS(Calculations!K2985-RodR))))</f>
        <v>1.2869719095327501E-2</v>
      </c>
      <c r="T2985" s="53">
        <f t="shared" si="376"/>
        <v>1.2980667965584013E-2</v>
      </c>
      <c r="U2985" s="49">
        <f t="shared" si="377"/>
        <v>124.29166666666667</v>
      </c>
      <c r="V2985" s="49">
        <f t="shared" si="378"/>
        <v>1.0101994803367265</v>
      </c>
      <c r="W2985" s="49">
        <f t="shared" si="379"/>
        <v>1.0101994803367265</v>
      </c>
    </row>
    <row r="2986" spans="11:23">
      <c r="K2986" s="51">
        <v>298.39999999999998</v>
      </c>
      <c r="L2986" s="22">
        <f t="shared" si="373"/>
        <v>1.6619659427464613</v>
      </c>
      <c r="M2986" s="22">
        <f t="shared" si="380"/>
        <v>5.5586424754323627E-3</v>
      </c>
      <c r="Q2986" s="55">
        <f t="shared" si="374"/>
        <v>4.0829855487924539E-2</v>
      </c>
      <c r="R2986" s="49">
        <f t="shared" si="375"/>
        <v>3.1736101022606089</v>
      </c>
      <c r="S2986" s="52">
        <f>IF(K2986=0,C3014,(1/$C$59)*LN(1+$C$59/$C$58/(RodR+ABS(Calculations!K2986-RodR))))</f>
        <v>1.2865429013740798E-2</v>
      </c>
      <c r="T2986" s="53">
        <f t="shared" si="376"/>
        <v>1.2976303634281138E-2</v>
      </c>
      <c r="U2986" s="49">
        <f t="shared" si="377"/>
        <v>124.33333333333333</v>
      </c>
      <c r="V2986" s="49">
        <f t="shared" si="378"/>
        <v>1.0101994803367265</v>
      </c>
      <c r="W2986" s="49">
        <f t="shared" si="379"/>
        <v>1.0101994803367265</v>
      </c>
    </row>
    <row r="2987" spans="11:23">
      <c r="K2987" s="51">
        <v>298.5</v>
      </c>
      <c r="L2987" s="22">
        <f t="shared" si="373"/>
        <v>1.6614121160910638</v>
      </c>
      <c r="M2987" s="22">
        <f t="shared" si="380"/>
        <v>5.5549321883308078E-3</v>
      </c>
      <c r="Q2987" s="55">
        <f t="shared" si="374"/>
        <v>4.0816249515790194E-2</v>
      </c>
      <c r="R2987" s="49">
        <f t="shared" si="375"/>
        <v>3.1736101022606089</v>
      </c>
      <c r="S2987" s="52">
        <f>IF(K2987=0,C3015,(1/$C$59)*LN(1+$C$59/$C$58/(RodR+ABS(Calculations!K2987-RodR))))</f>
        <v>1.2861141791399071E-2</v>
      </c>
      <c r="T2987" s="53">
        <f t="shared" si="376"/>
        <v>1.2971942236734571E-2</v>
      </c>
      <c r="U2987" s="49">
        <f t="shared" si="377"/>
        <v>124.375</v>
      </c>
      <c r="V2987" s="49">
        <f t="shared" si="378"/>
        <v>1.0101994803367265</v>
      </c>
      <c r="W2987" s="49">
        <f t="shared" si="379"/>
        <v>1.0101994803367265</v>
      </c>
    </row>
    <row r="2988" spans="11:23">
      <c r="K2988" s="51">
        <v>298.60000000000002</v>
      </c>
      <c r="L2988" s="22">
        <f t="shared" si="373"/>
        <v>1.6608586584259701</v>
      </c>
      <c r="M2988" s="22">
        <f t="shared" si="380"/>
        <v>5.5512256148499972E-3</v>
      </c>
      <c r="Q2988" s="55">
        <f t="shared" si="374"/>
        <v>4.0802652608715725E-2</v>
      </c>
      <c r="R2988" s="49">
        <f t="shared" si="375"/>
        <v>3.1736101022606089</v>
      </c>
      <c r="S2988" s="52">
        <f>IF(K2988=0,C3016,(1/$C$59)*LN(1+$C$59/$C$58/(RodR+ABS(Calculations!K2988-RodR))))</f>
        <v>1.2856857425444733E-2</v>
      </c>
      <c r="T2988" s="53">
        <f t="shared" si="376"/>
        <v>1.2967583769985717E-2</v>
      </c>
      <c r="U2988" s="49">
        <f t="shared" si="377"/>
        <v>124.41666666666669</v>
      </c>
      <c r="V2988" s="49">
        <f t="shared" si="378"/>
        <v>1.0101994803367265</v>
      </c>
      <c r="W2988" s="49">
        <f t="shared" si="379"/>
        <v>1.0101994803367265</v>
      </c>
    </row>
    <row r="2989" spans="11:23">
      <c r="K2989" s="51">
        <v>298.7</v>
      </c>
      <c r="L2989" s="22">
        <f t="shared" si="373"/>
        <v>1.660305569382575</v>
      </c>
      <c r="M2989" s="22">
        <f t="shared" si="380"/>
        <v>5.5475227499834912E-3</v>
      </c>
      <c r="Q2989" s="55">
        <f t="shared" si="374"/>
        <v>4.078906475764553E-2</v>
      </c>
      <c r="R2989" s="49">
        <f t="shared" si="375"/>
        <v>3.1736101022606089</v>
      </c>
      <c r="S2989" s="52">
        <f>IF(K2989=0,C3017,(1/$C$59)*LN(1+$C$59/$C$58/(RodR+ABS(Calculations!K2989-RodR))))</f>
        <v>1.2852575913024376E-2</v>
      </c>
      <c r="T2989" s="53">
        <f t="shared" si="376"/>
        <v>1.2963228231082905E-2</v>
      </c>
      <c r="U2989" s="49">
        <f t="shared" si="377"/>
        <v>124.45833333333333</v>
      </c>
      <c r="V2989" s="49">
        <f t="shared" si="378"/>
        <v>1.0101994803367265</v>
      </c>
      <c r="W2989" s="49">
        <f t="shared" si="379"/>
        <v>1.0101994803367265</v>
      </c>
    </row>
    <row r="2990" spans="11:23">
      <c r="K2990" s="51">
        <v>298.8</v>
      </c>
      <c r="L2990" s="22">
        <f t="shared" si="373"/>
        <v>1.6597528485926447</v>
      </c>
      <c r="M2990" s="22">
        <f t="shared" si="380"/>
        <v>5.5438235888949361E-3</v>
      </c>
      <c r="Q2990" s="55">
        <f t="shared" si="374"/>
        <v>4.0775485953533135E-2</v>
      </c>
      <c r="R2990" s="49">
        <f t="shared" si="375"/>
        <v>3.1736101022606089</v>
      </c>
      <c r="S2990" s="52">
        <f>IF(K2990=0,C3018,(1/$C$59)*LN(1+$C$59/$C$58/(RodR+ABS(Calculations!K2990-RodR))))</f>
        <v>1.2848297251287472E-2</v>
      </c>
      <c r="T2990" s="53">
        <f t="shared" si="376"/>
        <v>1.2958875617075604E-2</v>
      </c>
      <c r="U2990" s="49">
        <f t="shared" si="377"/>
        <v>124.50000000000001</v>
      </c>
      <c r="V2990" s="49">
        <f t="shared" si="378"/>
        <v>1.0101994803367265</v>
      </c>
      <c r="W2990" s="49">
        <f t="shared" si="379"/>
        <v>1.0101994803367265</v>
      </c>
    </row>
    <row r="2991" spans="11:23">
      <c r="K2991" s="51">
        <v>298.89999999999998</v>
      </c>
      <c r="L2991" s="22">
        <f t="shared" si="373"/>
        <v>1.6592004956886239</v>
      </c>
      <c r="M2991" s="22">
        <f t="shared" si="380"/>
        <v>5.5401281265428093E-3</v>
      </c>
      <c r="Q2991" s="55">
        <f t="shared" si="374"/>
        <v>4.0761916187348736E-2</v>
      </c>
      <c r="R2991" s="49">
        <f t="shared" si="375"/>
        <v>3.1736101022606089</v>
      </c>
      <c r="S2991" s="52">
        <f>IF(K2991=0,C3019,(1/$C$59)*LN(1+$C$59/$C$58/(RodR+ABS(Calculations!K2991-RodR))))</f>
        <v>1.2844021437388742E-2</v>
      </c>
      <c r="T2991" s="53">
        <f t="shared" si="376"/>
        <v>1.2954525925018881E-2</v>
      </c>
      <c r="U2991" s="49">
        <f t="shared" si="377"/>
        <v>124.54166666666666</v>
      </c>
      <c r="V2991" s="49">
        <f t="shared" si="378"/>
        <v>1.0101994803367265</v>
      </c>
      <c r="W2991" s="49">
        <f t="shared" si="379"/>
        <v>1.0101994803367265</v>
      </c>
    </row>
    <row r="2992" spans="11:23">
      <c r="K2992" s="51">
        <v>299</v>
      </c>
      <c r="L2992" s="22">
        <f t="shared" si="373"/>
        <v>1.6586485103032267</v>
      </c>
      <c r="M2992" s="22">
        <f t="shared" si="380"/>
        <v>5.536436358055008E-3</v>
      </c>
      <c r="Q2992" s="55">
        <f t="shared" si="374"/>
        <v>4.0748355450069142E-2</v>
      </c>
      <c r="R2992" s="49">
        <f t="shared" si="375"/>
        <v>3.1736101022606089</v>
      </c>
      <c r="S2992" s="52">
        <f>IF(K2992=0,C3020,(1/$C$59)*LN(1+$C$59/$C$58/(RodR+ABS(Calculations!K2992-RodR))))</f>
        <v>1.2839748468484988E-2</v>
      </c>
      <c r="T2992" s="53">
        <f t="shared" si="376"/>
        <v>1.2950179151971608E-2</v>
      </c>
      <c r="U2992" s="49">
        <f t="shared" si="377"/>
        <v>124.58333333333334</v>
      </c>
      <c r="V2992" s="49">
        <f t="shared" si="378"/>
        <v>1.0101994803367265</v>
      </c>
      <c r="W2992" s="49">
        <f t="shared" si="379"/>
        <v>1.0101994803367265</v>
      </c>
    </row>
    <row r="2993" spans="11:23">
      <c r="K2993" s="51">
        <v>299.10000000000002</v>
      </c>
      <c r="L2993" s="22">
        <f t="shared" si="373"/>
        <v>1.6580968920698786</v>
      </c>
      <c r="M2993" s="22">
        <f t="shared" si="380"/>
        <v>5.53274827849215E-3</v>
      </c>
      <c r="Q2993" s="55">
        <f t="shared" si="374"/>
        <v>4.0734803732688646E-2</v>
      </c>
      <c r="R2993" s="49">
        <f t="shared" si="375"/>
        <v>3.1736101022606089</v>
      </c>
      <c r="S2993" s="52">
        <f>IF(K2993=0,C3021,(1/$C$59)*LN(1+$C$59/$C$58/(RodR+ABS(Calculations!K2993-RodR))))</f>
        <v>1.2835478341738531E-2</v>
      </c>
      <c r="T2993" s="53">
        <f t="shared" si="376"/>
        <v>1.2945835294996247E-2</v>
      </c>
      <c r="U2993" s="49">
        <f t="shared" si="377"/>
        <v>124.62500000000001</v>
      </c>
      <c r="V2993" s="49">
        <f t="shared" si="378"/>
        <v>1.0101994803367265</v>
      </c>
      <c r="W2993" s="49">
        <f t="shared" si="379"/>
        <v>1.0101994803367265</v>
      </c>
    </row>
    <row r="2994" spans="11:23">
      <c r="K2994" s="51">
        <v>299.2</v>
      </c>
      <c r="L2994" s="22">
        <f t="shared" si="373"/>
        <v>1.6575456406222742</v>
      </c>
      <c r="M2994" s="22">
        <f t="shared" si="380"/>
        <v>5.529063882949492E-3</v>
      </c>
      <c r="Q2994" s="55">
        <f t="shared" si="374"/>
        <v>4.0721261026208148E-2</v>
      </c>
      <c r="R2994" s="49">
        <f t="shared" si="375"/>
        <v>3.1736101022606089</v>
      </c>
      <c r="S2994" s="52">
        <f>IF(K2994=0,C3022,(1/$C$59)*LN(1+$C$59/$C$58/(RodR+ABS(Calculations!K2994-RodR))))</f>
        <v>1.283121105431376E-2</v>
      </c>
      <c r="T2994" s="53">
        <f t="shared" si="376"/>
        <v>1.2941494351159519E-2</v>
      </c>
      <c r="U2994" s="49">
        <f t="shared" si="377"/>
        <v>124.66666666666667</v>
      </c>
      <c r="V2994" s="49">
        <f t="shared" si="378"/>
        <v>1.0101994803367265</v>
      </c>
      <c r="W2994" s="49">
        <f t="shared" si="379"/>
        <v>1.0101994803367265</v>
      </c>
    </row>
    <row r="2995" spans="11:23">
      <c r="K2995" s="51">
        <v>299.3</v>
      </c>
      <c r="L2995" s="22">
        <f t="shared" si="373"/>
        <v>1.6569947555947866</v>
      </c>
      <c r="M2995" s="22">
        <f t="shared" si="380"/>
        <v>5.5253831665211806E-3</v>
      </c>
      <c r="Q2995" s="55">
        <f t="shared" si="374"/>
        <v>4.0707727321645223E-2</v>
      </c>
      <c r="R2995" s="49">
        <f t="shared" si="375"/>
        <v>3.1736101022606089</v>
      </c>
      <c r="S2995" s="52">
        <f>IF(K2995=0,C3023,(1/$C$59)*LN(1+$C$59/$C$58/(RodR+ABS(Calculations!K2995-RodR))))</f>
        <v>1.2826946603380331E-2</v>
      </c>
      <c r="T2995" s="53">
        <f t="shared" si="376"/>
        <v>1.2937156317531954E-2</v>
      </c>
      <c r="U2995" s="49">
        <f t="shared" si="377"/>
        <v>124.70833333333334</v>
      </c>
      <c r="V2995" s="49">
        <f t="shared" si="378"/>
        <v>1.0101994803367265</v>
      </c>
      <c r="W2995" s="49">
        <f t="shared" si="379"/>
        <v>1.0101994803367265</v>
      </c>
    </row>
    <row r="2996" spans="11:23">
      <c r="K2996" s="51">
        <v>299.39999999999998</v>
      </c>
      <c r="L2996" s="22">
        <f t="shared" si="373"/>
        <v>1.6564442366221943</v>
      </c>
      <c r="M2996" s="22">
        <f t="shared" si="380"/>
        <v>5.5217061242669452E-3</v>
      </c>
      <c r="Q2996" s="55">
        <f t="shared" si="374"/>
        <v>4.0694202610027388E-2</v>
      </c>
      <c r="R2996" s="49">
        <f t="shared" si="375"/>
        <v>3.1736101022606089</v>
      </c>
      <c r="S2996" s="52">
        <f>IF(K2996=0,C3024,(1/$C$59)*LN(1+$C$59/$C$58/(RodR+ABS(Calculations!K2996-RodR))))</f>
        <v>1.2822684986111027E-2</v>
      </c>
      <c r="T2996" s="53">
        <f t="shared" si="376"/>
        <v>1.2932821191187672E-2</v>
      </c>
      <c r="U2996" s="49">
        <f t="shared" si="377"/>
        <v>124.75</v>
      </c>
      <c r="V2996" s="49">
        <f t="shared" si="378"/>
        <v>1.0101994803367265</v>
      </c>
      <c r="W2996" s="49">
        <f t="shared" si="379"/>
        <v>1.0101994803367265</v>
      </c>
    </row>
    <row r="2997" spans="11:23">
      <c r="K2997" s="51">
        <v>299.5</v>
      </c>
      <c r="L2997" s="22">
        <f t="shared" si="373"/>
        <v>1.6558940833396805</v>
      </c>
      <c r="M2997" s="22">
        <f t="shared" si="380"/>
        <v>5.518032751383295E-3</v>
      </c>
      <c r="Q2997" s="55">
        <f t="shared" si="374"/>
        <v>4.0680686882392125E-2</v>
      </c>
      <c r="R2997" s="49">
        <f t="shared" si="375"/>
        <v>3.1736101022606089</v>
      </c>
      <c r="S2997" s="52">
        <f>IF(K2997=0,C3025,(1/$C$59)*LN(1+$C$59/$C$58/(RodR+ABS(Calculations!K2997-RodR))))</f>
        <v>1.2818426199681768E-2</v>
      </c>
      <c r="T2997" s="53">
        <f t="shared" si="376"/>
        <v>1.292848896920527E-2</v>
      </c>
      <c r="U2997" s="49">
        <f t="shared" si="377"/>
        <v>124.79166666666667</v>
      </c>
      <c r="V2997" s="49">
        <f t="shared" si="378"/>
        <v>1.0101994803367265</v>
      </c>
      <c r="W2997" s="49">
        <f t="shared" si="379"/>
        <v>1.0101994803367265</v>
      </c>
    </row>
    <row r="2998" spans="11:23">
      <c r="K2998" s="51">
        <v>299.60000000000002</v>
      </c>
      <c r="L2998" s="22">
        <f t="shared" si="373"/>
        <v>1.6553442953830388</v>
      </c>
      <c r="M2998" s="22">
        <f t="shared" si="380"/>
        <v>5.5143630429312918E-3</v>
      </c>
      <c r="Q2998" s="55">
        <f t="shared" si="374"/>
        <v>4.0667180129791897E-2</v>
      </c>
      <c r="R2998" s="49">
        <f t="shared" si="375"/>
        <v>3.1736101022606089</v>
      </c>
      <c r="S2998" s="52">
        <f>IF(K2998=0,C3026,(1/$C$59)*LN(1+$C$59/$C$58/(RodR+ABS(Calculations!K2998-RodR))))</f>
        <v>1.2814170241273203E-2</v>
      </c>
      <c r="T2998" s="53">
        <f t="shared" si="376"/>
        <v>1.2924159648666937E-2</v>
      </c>
      <c r="U2998" s="49">
        <f t="shared" si="377"/>
        <v>124.83333333333334</v>
      </c>
      <c r="V2998" s="49">
        <f t="shared" si="378"/>
        <v>1.0101994803367265</v>
      </c>
      <c r="W2998" s="49">
        <f t="shared" si="379"/>
        <v>1.0101994803367265</v>
      </c>
    </row>
    <row r="2999" spans="11:23">
      <c r="K2999" s="51">
        <v>299.7</v>
      </c>
      <c r="L2999" s="22">
        <f t="shared" si="373"/>
        <v>1.6547948723885031</v>
      </c>
      <c r="M2999" s="22">
        <f t="shared" si="380"/>
        <v>5.5106969940719175E-3</v>
      </c>
      <c r="Q2999" s="55">
        <f t="shared" si="374"/>
        <v>4.065368234328999E-2</v>
      </c>
      <c r="R2999" s="49">
        <f t="shared" si="375"/>
        <v>3.1736101022606089</v>
      </c>
      <c r="S2999" s="52">
        <f>IF(K2999=0,C3027,(1/$C$59)*LN(1+$C$59/$C$58/(RodR+ABS(Calculations!K2999-RodR))))</f>
        <v>1.280991710806938E-2</v>
      </c>
      <c r="T2999" s="53">
        <f t="shared" si="376"/>
        <v>1.2919833226658886E-2</v>
      </c>
      <c r="U2999" s="49">
        <f t="shared" si="377"/>
        <v>124.875</v>
      </c>
      <c r="V2999" s="49">
        <f t="shared" si="378"/>
        <v>1.0101994803367265</v>
      </c>
      <c r="W2999" s="49">
        <f t="shared" si="379"/>
        <v>1.0101994803367265</v>
      </c>
    </row>
    <row r="3000" spans="11:23">
      <c r="K3000" s="51">
        <v>299.8</v>
      </c>
      <c r="L3000" s="22">
        <f t="shared" si="373"/>
        <v>1.6542458139927791</v>
      </c>
      <c r="M3000" s="22">
        <f t="shared" si="380"/>
        <v>5.5070345998655679E-3</v>
      </c>
      <c r="Q3000" s="55">
        <f t="shared" si="374"/>
        <v>4.0640193513961274E-2</v>
      </c>
      <c r="R3000" s="49">
        <f t="shared" si="375"/>
        <v>3.1736101022606089</v>
      </c>
      <c r="S3000" s="52">
        <f>IF(K3000=0,C3028,(1/$C$59)*LN(1+$C$59/$C$58/(RodR+ABS(Calculations!K3000-RodR))))</f>
        <v>1.280566679725801E-2</v>
      </c>
      <c r="T3000" s="53">
        <f t="shared" si="376"/>
        <v>1.291550970027093E-2</v>
      </c>
      <c r="U3000" s="49">
        <f t="shared" si="377"/>
        <v>124.91666666666667</v>
      </c>
      <c r="V3000" s="49">
        <f t="shared" si="378"/>
        <v>1.0101994803367265</v>
      </c>
      <c r="W3000" s="49">
        <f t="shared" si="379"/>
        <v>1.0101994803367265</v>
      </c>
    </row>
    <row r="3001" spans="11:23">
      <c r="K3001" s="51">
        <v>299.89999999999998</v>
      </c>
      <c r="L3001" s="22">
        <f t="shared" si="373"/>
        <v>1.6536971198330828</v>
      </c>
      <c r="M3001" s="22">
        <f t="shared" si="380"/>
        <v>5.5033758555411705E-3</v>
      </c>
      <c r="Q3001" s="55">
        <f t="shared" si="374"/>
        <v>4.0626713632893163E-2</v>
      </c>
      <c r="R3001" s="49">
        <f t="shared" si="375"/>
        <v>3.1736101022606089</v>
      </c>
      <c r="S3001" s="52">
        <f>IF(K3001=0,C3029,(1/$C$59)*LN(1+$C$59/$C$58/(RodR+ABS(Calculations!K3001-RodR))))</f>
        <v>1.2801419306030744E-2</v>
      </c>
      <c r="T3001" s="53">
        <f t="shared" si="376"/>
        <v>1.2911189066597132E-2</v>
      </c>
      <c r="U3001" s="49">
        <f t="shared" si="377"/>
        <v>124.95833333333333</v>
      </c>
      <c r="V3001" s="49">
        <f t="shared" si="378"/>
        <v>1.0101994803367265</v>
      </c>
      <c r="W3001" s="49">
        <f t="shared" si="379"/>
        <v>1.0101994803367265</v>
      </c>
    </row>
    <row r="3002" spans="11:23">
      <c r="K3002" s="51">
        <v>300</v>
      </c>
      <c r="L3002" s="22">
        <f t="shared" si="373"/>
        <v>1.6531487895470325</v>
      </c>
      <c r="M3002" s="22">
        <f t="shared" si="380"/>
        <v>5.4997207561942041E-3</v>
      </c>
      <c r="Q3002" s="55">
        <f t="shared" si="374"/>
        <v>4.0613242691182959E-2</v>
      </c>
      <c r="R3002" s="49">
        <f t="shared" si="375"/>
        <v>3.1736101022606089</v>
      </c>
      <c r="S3002" s="52">
        <f>IF(K3002=0,C3030,(1/$C$59)*LN(1+$C$59/$C$58/(RodR+ABS(Calculations!K3002-RodR))))</f>
        <v>1.2797174631582359E-2</v>
      </c>
      <c r="T3002" s="53">
        <f t="shared" si="376"/>
        <v>1.2906871322736033E-2</v>
      </c>
      <c r="U3002" s="49">
        <f t="shared" si="377"/>
        <v>125</v>
      </c>
      <c r="V3002" s="49">
        <f t="shared" si="378"/>
        <v>1.0101994803367265</v>
      </c>
      <c r="W3002" s="49">
        <f t="shared" si="379"/>
        <v>1.0101994803367265</v>
      </c>
    </row>
    <row r="3003" spans="11:23">
      <c r="K3003" s="51">
        <v>300.10000000000002</v>
      </c>
      <c r="L3003" s="22">
        <f t="shared" si="373"/>
        <v>1.6526008227728248</v>
      </c>
      <c r="M3003" s="22">
        <f t="shared" si="380"/>
        <v>5.4960692970538183E-3</v>
      </c>
      <c r="Q3003" s="55">
        <f t="shared" si="374"/>
        <v>4.059978067994216E-2</v>
      </c>
      <c r="R3003" s="49">
        <f t="shared" si="375"/>
        <v>3.1736101022606089</v>
      </c>
      <c r="S3003" s="52">
        <f>IF(K3003=0,C3031,(1/$C$59)*LN(1+$C$59/$C$58/(RodR+ABS(Calculations!K3003-RodR))))</f>
        <v>1.2792932771112098E-2</v>
      </c>
      <c r="T3003" s="53">
        <f t="shared" si="376"/>
        <v>1.2902556465788428E-2</v>
      </c>
      <c r="U3003" s="49">
        <f t="shared" si="377"/>
        <v>125.04166666666669</v>
      </c>
      <c r="V3003" s="49">
        <f t="shared" si="378"/>
        <v>1.0101994803367265</v>
      </c>
      <c r="W3003" s="49">
        <f t="shared" si="379"/>
        <v>1.0101994803367265</v>
      </c>
    </row>
    <row r="3004" spans="11:23">
      <c r="K3004" s="51">
        <v>300.2</v>
      </c>
      <c r="L3004" s="22">
        <f t="shared" si="373"/>
        <v>1.6520532191490955</v>
      </c>
      <c r="M3004" s="22">
        <f t="shared" si="380"/>
        <v>5.4924214731786325E-3</v>
      </c>
      <c r="Q3004" s="55">
        <f t="shared" si="374"/>
        <v>4.0586327590293049E-2</v>
      </c>
      <c r="R3004" s="49">
        <f t="shared" si="375"/>
        <v>3.1736101022606089</v>
      </c>
      <c r="S3004" s="52">
        <f>IF(K3004=0,C3032,(1/$C$59)*LN(1+$C$59/$C$58/(RodR+ABS(Calculations!K3004-RodR))))</f>
        <v>1.2788693721822607E-2</v>
      </c>
      <c r="T3004" s="53">
        <f t="shared" si="376"/>
        <v>1.2898244492860256E-2</v>
      </c>
      <c r="U3004" s="49">
        <f t="shared" si="377"/>
        <v>125.08333333333333</v>
      </c>
      <c r="V3004" s="49">
        <f t="shared" si="378"/>
        <v>1.0101994803367265</v>
      </c>
      <c r="W3004" s="49">
        <f t="shared" si="379"/>
        <v>1.0101994803367265</v>
      </c>
    </row>
    <row r="3005" spans="11:23">
      <c r="K3005" s="51">
        <v>300.3</v>
      </c>
      <c r="L3005" s="22">
        <f t="shared" si="373"/>
        <v>1.6515059783149186</v>
      </c>
      <c r="M3005" s="22">
        <f t="shared" si="380"/>
        <v>5.4887772798679624E-3</v>
      </c>
      <c r="Q3005" s="55">
        <f t="shared" si="374"/>
        <v>4.0572883413368697E-2</v>
      </c>
      <c r="R3005" s="49">
        <f t="shared" si="375"/>
        <v>3.1736101022606089</v>
      </c>
      <c r="S3005" s="52">
        <f>IF(K3005=0,C3033,(1/$C$59)*LN(1+$C$59/$C$58/(RodR+ABS(Calculations!K3005-RodR))))</f>
        <v>1.2784457480919928E-2</v>
      </c>
      <c r="T3005" s="53">
        <f t="shared" si="376"/>
        <v>1.2893935401060605E-2</v>
      </c>
      <c r="U3005" s="49">
        <f t="shared" si="377"/>
        <v>125.12500000000001</v>
      </c>
      <c r="V3005" s="49">
        <f t="shared" si="378"/>
        <v>1.0101994803367265</v>
      </c>
      <c r="W3005" s="49">
        <f t="shared" si="379"/>
        <v>1.0101994803367265</v>
      </c>
    </row>
    <row r="3006" spans="11:23">
      <c r="K3006" s="51">
        <v>300.39999999999998</v>
      </c>
      <c r="L3006" s="22">
        <f t="shared" si="373"/>
        <v>1.6509590999099462</v>
      </c>
      <c r="M3006" s="22">
        <f t="shared" si="380"/>
        <v>5.4851367122481509E-3</v>
      </c>
      <c r="Q3006" s="55">
        <f t="shared" si="374"/>
        <v>4.0559448140316354E-2</v>
      </c>
      <c r="R3006" s="49">
        <f t="shared" si="375"/>
        <v>3.1736101022606089</v>
      </c>
      <c r="S3006" s="52">
        <f>IF(K3006=0,C3034,(1/$C$59)*LN(1+$C$59/$C$58/(RodR+ABS(Calculations!K3006-RodR))))</f>
        <v>1.2780224045614573E-2</v>
      </c>
      <c r="T3006" s="53">
        <f t="shared" si="376"/>
        <v>1.2889629187503924E-2</v>
      </c>
      <c r="U3006" s="49">
        <f t="shared" si="377"/>
        <v>125.16666666666666</v>
      </c>
      <c r="V3006" s="49">
        <f t="shared" si="378"/>
        <v>1.0101994803367265</v>
      </c>
      <c r="W3006" s="49">
        <f t="shared" si="379"/>
        <v>1.0101994803367265</v>
      </c>
    </row>
    <row r="3007" spans="11:23">
      <c r="K3007" s="51">
        <v>300.5</v>
      </c>
      <c r="L3007" s="22">
        <f t="shared" si="373"/>
        <v>1.6504125835741998</v>
      </c>
      <c r="M3007" s="22">
        <f t="shared" si="380"/>
        <v>5.4814997654806241E-3</v>
      </c>
      <c r="Q3007" s="55">
        <f t="shared" si="374"/>
        <v>4.0546021762292363E-2</v>
      </c>
      <c r="R3007" s="49">
        <f t="shared" si="375"/>
        <v>3.1736101022606089</v>
      </c>
      <c r="S3007" s="52">
        <f>IF(K3007=0,C3035,(1/$C$59)*LN(1+$C$59/$C$58/(RodR+ABS(Calculations!K3007-RodR))))</f>
        <v>1.2775993413119916E-2</v>
      </c>
      <c r="T3007" s="53">
        <f t="shared" si="376"/>
        <v>1.2885325849305806E-2</v>
      </c>
      <c r="U3007" s="49">
        <f t="shared" si="377"/>
        <v>125.20833333333334</v>
      </c>
      <c r="V3007" s="49">
        <f t="shared" si="378"/>
        <v>1.0101994803367265</v>
      </c>
      <c r="W3007" s="49">
        <f t="shared" si="379"/>
        <v>1.0101994803367265</v>
      </c>
    </row>
    <row r="3008" spans="11:23">
      <c r="K3008" s="51">
        <v>300.60000000000002</v>
      </c>
      <c r="L3008" s="22">
        <f t="shared" si="373"/>
        <v>1.6498664289482445</v>
      </c>
      <c r="M3008" s="22">
        <f t="shared" si="380"/>
        <v>5.4778664347943096E-3</v>
      </c>
      <c r="Q3008" s="55">
        <f t="shared" si="374"/>
        <v>4.0532604270466406E-2</v>
      </c>
      <c r="R3008" s="49">
        <f t="shared" si="375"/>
        <v>3.1736101022606089</v>
      </c>
      <c r="S3008" s="52">
        <f>IF(K3008=0,C3036,(1/$C$59)*LN(1+$C$59/$C$58/(RodR+ABS(Calculations!K3008-RodR))))</f>
        <v>1.277176558065354E-2</v>
      </c>
      <c r="T3008" s="53">
        <f t="shared" si="376"/>
        <v>1.2881025383588984E-2</v>
      </c>
      <c r="U3008" s="49">
        <f t="shared" si="377"/>
        <v>125.25000000000001</v>
      </c>
      <c r="V3008" s="49">
        <f t="shared" si="378"/>
        <v>1.0101994803367265</v>
      </c>
      <c r="W3008" s="49">
        <f t="shared" si="379"/>
        <v>1.0101994803367265</v>
      </c>
    </row>
    <row r="3009" spans="11:23">
      <c r="K3009" s="51">
        <v>300.7</v>
      </c>
      <c r="L3009" s="22">
        <f t="shared" si="373"/>
        <v>1.649320635673083</v>
      </c>
      <c r="M3009" s="22">
        <f t="shared" si="380"/>
        <v>5.4742367154201332E-3</v>
      </c>
      <c r="Q3009" s="55">
        <f t="shared" si="374"/>
        <v>4.0519195656018928E-2</v>
      </c>
      <c r="R3009" s="49">
        <f t="shared" si="375"/>
        <v>3.1736101022606089</v>
      </c>
      <c r="S3009" s="52">
        <f>IF(K3009=0,C3037,(1/$C$59)*LN(1+$C$59/$C$58/(RodR+ABS(Calculations!K3009-RodR))))</f>
        <v>1.2767540545436414E-2</v>
      </c>
      <c r="T3009" s="53">
        <f t="shared" si="376"/>
        <v>1.2876727787476902E-2</v>
      </c>
      <c r="U3009" s="49">
        <f t="shared" si="377"/>
        <v>125.29166666666667</v>
      </c>
      <c r="V3009" s="49">
        <f t="shared" si="378"/>
        <v>1.0101994803367265</v>
      </c>
      <c r="W3009" s="49">
        <f t="shared" si="379"/>
        <v>1.0101994803367265</v>
      </c>
    </row>
    <row r="3010" spans="11:23">
      <c r="K3010" s="51">
        <v>300.8</v>
      </c>
      <c r="L3010" s="22">
        <f t="shared" ref="L3010:L3073" si="381">IF(K3010&lt;RodR,EPRValue,Q3010*$C$43)</f>
        <v>1.6487752033902616</v>
      </c>
      <c r="M3010" s="22">
        <f t="shared" si="380"/>
        <v>5.4706106025175227E-3</v>
      </c>
      <c r="Q3010" s="55">
        <f t="shared" si="374"/>
        <v>4.0505795910143728E-2</v>
      </c>
      <c r="R3010" s="49">
        <f t="shared" si="375"/>
        <v>3.1736101022606089</v>
      </c>
      <c r="S3010" s="52">
        <f>IF(K3010=0,C3038,(1/$C$59)*LN(1+$C$59/$C$58/(RodR+ABS(Calculations!K3010-RodR))))</f>
        <v>1.2763318304693717E-2</v>
      </c>
      <c r="T3010" s="53">
        <f t="shared" si="376"/>
        <v>1.2872433058099471E-2</v>
      </c>
      <c r="U3010" s="49">
        <f t="shared" si="377"/>
        <v>125.33333333333334</v>
      </c>
      <c r="V3010" s="49">
        <f t="shared" si="378"/>
        <v>1.0101994803367265</v>
      </c>
      <c r="W3010" s="49">
        <f t="shared" si="379"/>
        <v>1.0101994803367265</v>
      </c>
    </row>
    <row r="3011" spans="11:23">
      <c r="K3011" s="51">
        <v>300.89999999999998</v>
      </c>
      <c r="L3011" s="22">
        <f t="shared" si="381"/>
        <v>1.6482301317416981</v>
      </c>
      <c r="M3011" s="22">
        <f t="shared" si="380"/>
        <v>5.4669880913846836E-3</v>
      </c>
      <c r="Q3011" s="55">
        <f t="shared" si="374"/>
        <v>4.0492405024043714E-2</v>
      </c>
      <c r="R3011" s="49">
        <f t="shared" si="375"/>
        <v>3.1736101022606089</v>
      </c>
      <c r="S3011" s="52">
        <f>IF(K3011=0,C3039,(1/$C$59)*LN(1+$C$59/$C$58/(RodR+ABS(Calculations!K3011-RodR))))</f>
        <v>1.2759098855653498E-2</v>
      </c>
      <c r="T3011" s="53">
        <f t="shared" si="376"/>
        <v>1.2868141192587747E-2</v>
      </c>
      <c r="U3011" s="49">
        <f t="shared" si="377"/>
        <v>125.375</v>
      </c>
      <c r="V3011" s="49">
        <f t="shared" si="378"/>
        <v>1.0101994803367265</v>
      </c>
      <c r="W3011" s="49">
        <f t="shared" si="379"/>
        <v>1.0101994803367265</v>
      </c>
    </row>
    <row r="3012" spans="11:23">
      <c r="K3012" s="51">
        <v>301</v>
      </c>
      <c r="L3012" s="22">
        <f t="shared" si="381"/>
        <v>1.6476854203698512</v>
      </c>
      <c r="M3012" s="22">
        <f t="shared" si="380"/>
        <v>5.4633691771812654E-3</v>
      </c>
      <c r="Q3012" s="55">
        <f t="shared" ref="Q3012:Q3075" si="382">R3012*IF($C$56&lt;$C$55,S3012,T3012)</f>
        <v>4.0479022988935111E-2</v>
      </c>
      <c r="R3012" s="49">
        <f t="shared" ref="R3012:R3075" si="383">$C$70/$C$61*W3012</f>
        <v>3.1736101022606089</v>
      </c>
      <c r="S3012" s="52">
        <f>IF(K3012=0,C3040,(1/$C$59)*LN(1+$C$59/$C$58/(RodR+ABS(Calculations!K3012-RodR))))</f>
        <v>1.2754882195548E-2</v>
      </c>
      <c r="T3012" s="53">
        <f t="shared" ref="T3012:T3075" si="384">IF((ABS(K3012))&lt;$C$55-$C$56,($C$53/2/PI()/$C$56*LN(($C$55-$C$56)*(ABS(K3012)+$C$56)/(ABS(K3012))/$C$55)+$C$60*LN($C$55*$C$54/($C$55-$C$56)/$C$53)),$C$60*LN((((ABS(K3012))+$C$56-$C$55)*$C$53+$C$55*$C$54)/($C$53*(ABS(K3012)))))</f>
        <v>1.2863852188079932E-2</v>
      </c>
      <c r="U3012" s="49">
        <f t="shared" ref="U3012:U3075" si="385">K3012/$C$56</f>
        <v>125.41666666666667</v>
      </c>
      <c r="V3012" s="49">
        <f t="shared" ref="V3012:V3075" si="386">IF(K3012="","",1/(1.0212-0.0178*LOG10($C$53+0.01)))</f>
        <v>1.0101994803367265</v>
      </c>
      <c r="W3012" s="49">
        <f t="shared" ref="W3012:W3075" si="387">MAX(1/(-(0.21682*LOG10(3.7*U3012)-0.293)*(EXP(-3.7*U3012)-1)+1),1)*MAX(1/(-(0.1921*LOG10(U3012+0.2)+0.072)*(EXP(-150*U3012)-1)+1),1)*V3012</f>
        <v>1.0101994803367265</v>
      </c>
    </row>
    <row r="3013" spans="11:23">
      <c r="K3013" s="51">
        <v>301.10000000000002</v>
      </c>
      <c r="L3013" s="22">
        <f t="shared" si="381"/>
        <v>1.6471410689176189</v>
      </c>
      <c r="M3013" s="22">
        <f t="shared" si="380"/>
        <v>5.4597538552059177E-3</v>
      </c>
      <c r="Q3013" s="55">
        <f t="shared" si="382"/>
        <v>4.0465649796044917E-2</v>
      </c>
      <c r="R3013" s="49">
        <f t="shared" si="383"/>
        <v>3.1736101022606089</v>
      </c>
      <c r="S3013" s="52">
        <f>IF(K3013=0,C3041,(1/$C$59)*LN(1+$C$59/$C$58/(RodR+ABS(Calculations!K3013-RodR))))</f>
        <v>1.2750668321612866E-2</v>
      </c>
      <c r="T3013" s="53">
        <f t="shared" si="384"/>
        <v>1.2859566041714256E-2</v>
      </c>
      <c r="U3013" s="49">
        <f t="shared" si="385"/>
        <v>125.45833333333334</v>
      </c>
      <c r="V3013" s="49">
        <f t="shared" si="386"/>
        <v>1.0101994803367265</v>
      </c>
      <c r="W3013" s="49">
        <f t="shared" si="387"/>
        <v>1.0101994803367265</v>
      </c>
    </row>
    <row r="3014" spans="11:23">
      <c r="K3014" s="51">
        <v>301.2</v>
      </c>
      <c r="L3014" s="22">
        <f t="shared" si="381"/>
        <v>1.6465970770284433</v>
      </c>
      <c r="M3014" s="22">
        <f t="shared" si="380"/>
        <v>5.4561421206522631E-3</v>
      </c>
      <c r="Q3014" s="55">
        <f t="shared" si="382"/>
        <v>4.0452285436613493E-2</v>
      </c>
      <c r="R3014" s="49">
        <f t="shared" si="383"/>
        <v>3.1736101022606089</v>
      </c>
      <c r="S3014" s="52">
        <f>IF(K3014=0,C3042,(1/$C$59)*LN(1+$C$59/$C$58/(RodR+ABS(Calculations!K3014-RodR))))</f>
        <v>1.2746457231087945E-2</v>
      </c>
      <c r="T3014" s="53">
        <f t="shared" si="384"/>
        <v>1.2855282750636764E-2</v>
      </c>
      <c r="U3014" s="49">
        <f t="shared" si="385"/>
        <v>125.5</v>
      </c>
      <c r="V3014" s="49">
        <f t="shared" si="386"/>
        <v>1.0101994803367265</v>
      </c>
      <c r="W3014" s="49">
        <f t="shared" si="387"/>
        <v>1.0101994803367265</v>
      </c>
    </row>
    <row r="3015" spans="11:23">
      <c r="K3015" s="51">
        <v>301.3</v>
      </c>
      <c r="L3015" s="22">
        <f t="shared" si="381"/>
        <v>1.6460534443461354</v>
      </c>
      <c r="M3015" s="22">
        <f t="shared" si="380"/>
        <v>5.452533968783202E-3</v>
      </c>
      <c r="Q3015" s="55">
        <f t="shared" si="382"/>
        <v>4.0438929901890283E-2</v>
      </c>
      <c r="R3015" s="49">
        <f t="shared" si="383"/>
        <v>3.1736101022606089</v>
      </c>
      <c r="S3015" s="52">
        <f>IF(K3015=0,C3043,(1/$C$59)*LN(1+$C$59/$C$58/(RodR+ABS(Calculations!K3015-RodR))))</f>
        <v>1.2742248921215948E-2</v>
      </c>
      <c r="T3015" s="53">
        <f t="shared" si="384"/>
        <v>1.2851002311993528E-2</v>
      </c>
      <c r="U3015" s="49">
        <f t="shared" si="385"/>
        <v>125.54166666666667</v>
      </c>
      <c r="V3015" s="49">
        <f t="shared" si="386"/>
        <v>1.0101994803367265</v>
      </c>
      <c r="W3015" s="49">
        <f t="shared" si="387"/>
        <v>1.0101994803367265</v>
      </c>
    </row>
    <row r="3016" spans="11:23">
      <c r="K3016" s="51">
        <v>301.39999999999998</v>
      </c>
      <c r="L3016" s="22">
        <f t="shared" si="381"/>
        <v>1.6455101705150501</v>
      </c>
      <c r="M3016" s="22">
        <f t="shared" si="380"/>
        <v>5.4489293948960515E-3</v>
      </c>
      <c r="Q3016" s="55">
        <f t="shared" si="382"/>
        <v>4.0425583183138075E-2</v>
      </c>
      <c r="R3016" s="49">
        <f t="shared" si="383"/>
        <v>3.1736101022606089</v>
      </c>
      <c r="S3016" s="52">
        <f>IF(K3016=0,C3044,(1/$C$59)*LN(1+$C$59/$C$58/(RodR+ABS(Calculations!K3016-RodR))))</f>
        <v>1.2738043389243794E-2</v>
      </c>
      <c r="T3016" s="53">
        <f t="shared" si="384"/>
        <v>1.2846724722936881E-2</v>
      </c>
      <c r="U3016" s="49">
        <f t="shared" si="385"/>
        <v>125.58333333333333</v>
      </c>
      <c r="V3016" s="49">
        <f t="shared" si="386"/>
        <v>1.0101994803367265</v>
      </c>
      <c r="W3016" s="49">
        <f t="shared" si="387"/>
        <v>1.0101994803367265</v>
      </c>
    </row>
    <row r="3017" spans="11:23">
      <c r="K3017" s="51">
        <v>301.5</v>
      </c>
      <c r="L3017" s="22">
        <f t="shared" si="381"/>
        <v>1.6449672551799468</v>
      </c>
      <c r="M3017" s="22">
        <f t="shared" si="380"/>
        <v>5.4453283942530462E-3</v>
      </c>
      <c r="Q3017" s="55">
        <f t="shared" si="382"/>
        <v>4.0412245271629607E-2</v>
      </c>
      <c r="R3017" s="49">
        <f t="shared" si="383"/>
        <v>3.1736101022606089</v>
      </c>
      <c r="S3017" s="52">
        <f>IF(K3017=0,C3045,(1/$C$59)*LN(1+$C$59/$C$58/(RodR+ABS(Calculations!K3017-RodR))))</f>
        <v>1.2733840632421535E-2</v>
      </c>
      <c r="T3017" s="53">
        <f t="shared" si="384"/>
        <v>1.2842449980622065E-2</v>
      </c>
      <c r="U3017" s="49">
        <f t="shared" si="385"/>
        <v>125.625</v>
      </c>
      <c r="V3017" s="49">
        <f t="shared" si="386"/>
        <v>1.0101994803367265</v>
      </c>
      <c r="W3017" s="49">
        <f t="shared" si="387"/>
        <v>1.0101994803367265</v>
      </c>
    </row>
    <row r="3018" spans="11:23">
      <c r="K3018" s="51">
        <v>301.60000000000002</v>
      </c>
      <c r="L3018" s="22">
        <f t="shared" si="381"/>
        <v>1.6444246979861272</v>
      </c>
      <c r="M3018" s="22">
        <f t="shared" si="380"/>
        <v>5.4417309621173082E-3</v>
      </c>
      <c r="Q3018" s="55">
        <f t="shared" si="382"/>
        <v>4.0398916158650926E-2</v>
      </c>
      <c r="R3018" s="49">
        <f t="shared" si="383"/>
        <v>3.1736101022606089</v>
      </c>
      <c r="S3018" s="52">
        <f>IF(K3018=0,C3046,(1/$C$59)*LN(1+$C$59/$C$58/(RodR+ABS(Calculations!K3018-RodR))))</f>
        <v>1.2729640648003417E-2</v>
      </c>
      <c r="T3018" s="53">
        <f t="shared" si="384"/>
        <v>1.2838178082208369E-2</v>
      </c>
      <c r="U3018" s="49">
        <f t="shared" si="385"/>
        <v>125.66666666666669</v>
      </c>
      <c r="V3018" s="49">
        <f t="shared" si="386"/>
        <v>1.0101994803367265</v>
      </c>
      <c r="W3018" s="49">
        <f t="shared" si="387"/>
        <v>1.0101994803367265</v>
      </c>
    </row>
    <row r="3019" spans="11:23">
      <c r="K3019" s="51">
        <v>301.7</v>
      </c>
      <c r="L3019" s="22">
        <f t="shared" si="381"/>
        <v>1.6438824985792992</v>
      </c>
      <c r="M3019" s="22">
        <f t="shared" si="380"/>
        <v>5.4381370937837126E-3</v>
      </c>
      <c r="Q3019" s="55">
        <f t="shared" si="382"/>
        <v>4.038559583549807E-2</v>
      </c>
      <c r="R3019" s="49">
        <f t="shared" si="383"/>
        <v>3.1736101022606089</v>
      </c>
      <c r="S3019" s="52">
        <f>IF(K3019=0,C3047,(1/$C$59)*LN(1+$C$59/$C$58/(RodR+ABS(Calculations!K3019-RodR))))</f>
        <v>1.272544343324683E-2</v>
      </c>
      <c r="T3019" s="53">
        <f t="shared" si="384"/>
        <v>1.2833909024858658E-2</v>
      </c>
      <c r="U3019" s="49">
        <f t="shared" si="385"/>
        <v>125.70833333333333</v>
      </c>
      <c r="V3019" s="49">
        <f t="shared" si="386"/>
        <v>1.0101994803367265</v>
      </c>
      <c r="W3019" s="49">
        <f t="shared" si="387"/>
        <v>1.0101994803367265</v>
      </c>
    </row>
    <row r="3020" spans="11:23">
      <c r="K3020" s="51">
        <v>301.8</v>
      </c>
      <c r="L3020" s="22">
        <f t="shared" si="381"/>
        <v>1.6433406566057123</v>
      </c>
      <c r="M3020" s="22">
        <f t="shared" si="380"/>
        <v>5.4345467845493545E-3</v>
      </c>
      <c r="Q3020" s="55">
        <f t="shared" si="382"/>
        <v>4.0372284293480373E-2</v>
      </c>
      <c r="R3020" s="49">
        <f t="shared" si="383"/>
        <v>3.1736101022606089</v>
      </c>
      <c r="S3020" s="52">
        <f>IF(K3020=0,C3048,(1/$C$59)*LN(1+$C$59/$C$58/(RodR+ABS(Calculations!K3020-RodR))))</f>
        <v>1.2721248985413363E-2</v>
      </c>
      <c r="T3020" s="53">
        <f t="shared" si="384"/>
        <v>1.2829642805739833E-2</v>
      </c>
      <c r="U3020" s="49">
        <f t="shared" si="385"/>
        <v>125.75000000000001</v>
      </c>
      <c r="V3020" s="49">
        <f t="shared" si="386"/>
        <v>1.0101994803367265</v>
      </c>
      <c r="W3020" s="49">
        <f t="shared" si="387"/>
        <v>1.0101994803367265</v>
      </c>
    </row>
    <row r="3021" spans="11:23">
      <c r="K3021" s="51">
        <v>301.89999999999998</v>
      </c>
      <c r="L3021" s="22">
        <f t="shared" si="381"/>
        <v>1.6427991717119865</v>
      </c>
      <c r="M3021" s="22">
        <f t="shared" ref="M3021:M3084" si="388">L3011-L3021</f>
        <v>5.4309600297115512E-3</v>
      </c>
      <c r="Q3021" s="55">
        <f t="shared" si="382"/>
        <v>4.0358981523916287E-2</v>
      </c>
      <c r="R3021" s="49">
        <f t="shared" si="383"/>
        <v>3.1736101022606089</v>
      </c>
      <c r="S3021" s="52">
        <f>IF(K3021=0,C3049,(1/$C$59)*LN(1+$C$59/$C$58/(RodR+ABS(Calculations!K3021-RodR))))</f>
        <v>1.2717057301767471E-2</v>
      </c>
      <c r="T3021" s="53">
        <f t="shared" si="384"/>
        <v>1.2825379422021936E-2</v>
      </c>
      <c r="U3021" s="49">
        <f t="shared" si="385"/>
        <v>125.79166666666666</v>
      </c>
      <c r="V3021" s="49">
        <f t="shared" si="386"/>
        <v>1.0101994803367265</v>
      </c>
      <c r="W3021" s="49">
        <f t="shared" si="387"/>
        <v>1.0101994803367265</v>
      </c>
    </row>
    <row r="3022" spans="11:23">
      <c r="K3022" s="51">
        <v>302</v>
      </c>
      <c r="L3022" s="22">
        <f t="shared" si="381"/>
        <v>1.6422580435452854</v>
      </c>
      <c r="M3022" s="22">
        <f t="shared" si="388"/>
        <v>5.4273768245658438E-3</v>
      </c>
      <c r="Q3022" s="55">
        <f t="shared" si="382"/>
        <v>4.03456875181376E-2</v>
      </c>
      <c r="R3022" s="49">
        <f t="shared" si="383"/>
        <v>3.1736101022606089</v>
      </c>
      <c r="S3022" s="52">
        <f>IF(K3022=0,C3050,(1/$C$59)*LN(1+$C$59/$C$58/(RodR+ABS(Calculations!K3022-RodR))))</f>
        <v>1.2712868379577811E-2</v>
      </c>
      <c r="T3022" s="53">
        <f t="shared" si="384"/>
        <v>1.282111887087971E-2</v>
      </c>
      <c r="U3022" s="49">
        <f t="shared" si="385"/>
        <v>125.83333333333334</v>
      </c>
      <c r="V3022" s="49">
        <f t="shared" si="386"/>
        <v>1.0101994803367265</v>
      </c>
      <c r="W3022" s="49">
        <f t="shared" si="387"/>
        <v>1.0101994803367265</v>
      </c>
    </row>
    <row r="3023" spans="11:23">
      <c r="K3023" s="51">
        <v>302.10000000000002</v>
      </c>
      <c r="L3023" s="22">
        <f t="shared" si="381"/>
        <v>1.6417172717531772</v>
      </c>
      <c r="M3023" s="22">
        <f t="shared" si="388"/>
        <v>5.423797164441746E-3</v>
      </c>
      <c r="Q3023" s="55">
        <f t="shared" si="382"/>
        <v>4.0332402267486051E-2</v>
      </c>
      <c r="R3023" s="49">
        <f t="shared" si="383"/>
        <v>3.1736101022606089</v>
      </c>
      <c r="S3023" s="52">
        <f>IF(K3023=0,C3051,(1/$C$59)*LN(1+$C$59/$C$58/(RodR+ABS(Calculations!K3023-RodR))))</f>
        <v>1.2708682216116179E-2</v>
      </c>
      <c r="T3023" s="53">
        <f t="shared" si="384"/>
        <v>1.2816861149490814E-2</v>
      </c>
      <c r="U3023" s="49">
        <f t="shared" si="385"/>
        <v>125.87500000000001</v>
      </c>
      <c r="V3023" s="49">
        <f t="shared" si="386"/>
        <v>1.0101994803367265</v>
      </c>
      <c r="W3023" s="49">
        <f t="shared" si="387"/>
        <v>1.0101994803367265</v>
      </c>
    </row>
    <row r="3024" spans="11:23">
      <c r="K3024" s="51">
        <v>302.2</v>
      </c>
      <c r="L3024" s="22">
        <f t="shared" si="381"/>
        <v>1.6411768559837729</v>
      </c>
      <c r="M3024" s="22">
        <f t="shared" si="388"/>
        <v>5.4202210446703258E-3</v>
      </c>
      <c r="Q3024" s="55">
        <f t="shared" si="382"/>
        <v>4.0319125763316713E-2</v>
      </c>
      <c r="R3024" s="49">
        <f t="shared" si="383"/>
        <v>3.1736101022606089</v>
      </c>
      <c r="S3024" s="52">
        <f>IF(K3024=0,C3052,(1/$C$59)*LN(1+$C$59/$C$58/(RodR+ABS(Calculations!K3024-RodR))))</f>
        <v>1.2704498808658572E-2</v>
      </c>
      <c r="T3024" s="53">
        <f t="shared" si="384"/>
        <v>1.2812606255037166E-2</v>
      </c>
      <c r="U3024" s="49">
        <f t="shared" si="385"/>
        <v>125.91666666666667</v>
      </c>
      <c r="V3024" s="49">
        <f t="shared" si="386"/>
        <v>1.0101994803367265</v>
      </c>
      <c r="W3024" s="49">
        <f t="shared" si="387"/>
        <v>1.0101994803367265</v>
      </c>
    </row>
    <row r="3025" spans="11:23">
      <c r="K3025" s="51">
        <v>302.3</v>
      </c>
      <c r="L3025" s="22">
        <f t="shared" si="381"/>
        <v>1.6406367958855206</v>
      </c>
      <c r="M3025" s="22">
        <f t="shared" si="388"/>
        <v>5.4166484606148479E-3</v>
      </c>
      <c r="Q3025" s="55">
        <f t="shared" si="382"/>
        <v>4.0305857996992933E-2</v>
      </c>
      <c r="R3025" s="49">
        <f t="shared" si="383"/>
        <v>3.1736101022606089</v>
      </c>
      <c r="S3025" s="52">
        <f>IF(K3025=0,C3053,(1/$C$59)*LN(1+$C$59/$C$58/(RodR+ABS(Calculations!K3025-RodR))))</f>
        <v>1.2700318154483589E-2</v>
      </c>
      <c r="T3025" s="53">
        <f t="shared" si="384"/>
        <v>1.2808354184704263E-2</v>
      </c>
      <c r="U3025" s="49">
        <f t="shared" si="385"/>
        <v>125.95833333333334</v>
      </c>
      <c r="V3025" s="49">
        <f t="shared" si="386"/>
        <v>1.0101994803367265</v>
      </c>
      <c r="W3025" s="49">
        <f t="shared" si="387"/>
        <v>1.0101994803367265</v>
      </c>
    </row>
    <row r="3026" spans="11:23">
      <c r="K3026" s="51">
        <v>302.39999999999998</v>
      </c>
      <c r="L3026" s="22">
        <f t="shared" si="381"/>
        <v>1.640097091107513</v>
      </c>
      <c r="M3026" s="22">
        <f t="shared" si="388"/>
        <v>5.4130794075371025E-3</v>
      </c>
      <c r="Q3026" s="55">
        <f t="shared" si="382"/>
        <v>4.0292598959893906E-2</v>
      </c>
      <c r="R3026" s="49">
        <f t="shared" si="383"/>
        <v>3.1736101022606089</v>
      </c>
      <c r="S3026" s="52">
        <f>IF(K3026=0,C3054,(1/$C$59)*LN(1+$C$59/$C$58/(RodR+ABS(Calculations!K3026-RodR))))</f>
        <v>1.2696140250874831E-2</v>
      </c>
      <c r="T3026" s="53">
        <f t="shared" si="384"/>
        <v>1.2804104935680757E-2</v>
      </c>
      <c r="U3026" s="49">
        <f t="shared" si="385"/>
        <v>126</v>
      </c>
      <c r="V3026" s="49">
        <f t="shared" si="386"/>
        <v>1.0101994803367265</v>
      </c>
      <c r="W3026" s="49">
        <f t="shared" si="387"/>
        <v>1.0101994803367265</v>
      </c>
    </row>
    <row r="3027" spans="11:23">
      <c r="K3027" s="51">
        <v>302.5</v>
      </c>
      <c r="L3027" s="22">
        <f t="shared" si="381"/>
        <v>1.6395577412990767</v>
      </c>
      <c r="M3027" s="22">
        <f t="shared" si="388"/>
        <v>5.409513880870076E-3</v>
      </c>
      <c r="Q3027" s="55">
        <f t="shared" si="382"/>
        <v>4.0279348643404572E-2</v>
      </c>
      <c r="R3027" s="49">
        <f t="shared" si="383"/>
        <v>3.1736101022606089</v>
      </c>
      <c r="S3027" s="52">
        <f>IF(K3027=0,C3055,(1/$C$59)*LN(1+$C$59/$C$58/(RodR+ABS(Calculations!K3027-RodR))))</f>
        <v>1.2691965095117703E-2</v>
      </c>
      <c r="T3027" s="53">
        <f t="shared" si="384"/>
        <v>1.2799858505161096E-2</v>
      </c>
      <c r="U3027" s="49">
        <f t="shared" si="385"/>
        <v>126.04166666666667</v>
      </c>
      <c r="V3027" s="49">
        <f t="shared" si="386"/>
        <v>1.0101994803367265</v>
      </c>
      <c r="W3027" s="49">
        <f t="shared" si="387"/>
        <v>1.0101994803367265</v>
      </c>
    </row>
    <row r="3028" spans="11:23">
      <c r="K3028" s="51">
        <v>302.60000000000002</v>
      </c>
      <c r="L3028" s="22">
        <f t="shared" si="381"/>
        <v>1.6390187461102537</v>
      </c>
      <c r="M3028" s="22">
        <f t="shared" si="388"/>
        <v>5.4059518758735603E-3</v>
      </c>
      <c r="Q3028" s="55">
        <f t="shared" si="382"/>
        <v>4.0266107038927426E-2</v>
      </c>
      <c r="R3028" s="49">
        <f t="shared" si="383"/>
        <v>3.1736101022606089</v>
      </c>
      <c r="S3028" s="52">
        <f>IF(K3028=0,C3056,(1/$C$59)*LN(1+$C$59/$C$58/(RodR+ABS(Calculations!K3028-RodR))))</f>
        <v>1.2687792684503143E-2</v>
      </c>
      <c r="T3028" s="53">
        <f t="shared" si="384"/>
        <v>1.279561489034043E-2</v>
      </c>
      <c r="U3028" s="49">
        <f t="shared" si="385"/>
        <v>126.08333333333334</v>
      </c>
      <c r="V3028" s="49">
        <f t="shared" si="386"/>
        <v>1.0101994803367265</v>
      </c>
      <c r="W3028" s="49">
        <f t="shared" si="387"/>
        <v>1.0101994803367265</v>
      </c>
    </row>
    <row r="3029" spans="11:23">
      <c r="K3029" s="51">
        <v>302.7</v>
      </c>
      <c r="L3029" s="22">
        <f t="shared" si="381"/>
        <v>1.6384801051913178</v>
      </c>
      <c r="M3029" s="22">
        <f t="shared" si="388"/>
        <v>5.4023933879814301E-3</v>
      </c>
      <c r="Q3029" s="55">
        <f t="shared" si="382"/>
        <v>4.0252874137870688E-2</v>
      </c>
      <c r="R3029" s="49">
        <f t="shared" si="383"/>
        <v>3.1736101022606089</v>
      </c>
      <c r="S3029" s="52">
        <f>IF(K3029=0,C3057,(1/$C$59)*LN(1+$C$59/$C$58/(RodR+ABS(Calculations!K3029-RodR))))</f>
        <v>1.2683623016323895E-2</v>
      </c>
      <c r="T3029" s="53">
        <f t="shared" si="384"/>
        <v>1.2791374088419724E-2</v>
      </c>
      <c r="U3029" s="49">
        <f t="shared" si="385"/>
        <v>126.125</v>
      </c>
      <c r="V3029" s="49">
        <f t="shared" si="386"/>
        <v>1.0101994803367265</v>
      </c>
      <c r="W3029" s="49">
        <f t="shared" si="387"/>
        <v>1.0101994803367265</v>
      </c>
    </row>
    <row r="3030" spans="11:23">
      <c r="K3030" s="51">
        <v>302.8</v>
      </c>
      <c r="L3030" s="22">
        <f t="shared" si="381"/>
        <v>1.6379418181931216</v>
      </c>
      <c r="M3030" s="22">
        <f t="shared" si="388"/>
        <v>5.3988384125907007E-3</v>
      </c>
      <c r="Q3030" s="55">
        <f t="shared" si="382"/>
        <v>4.0239649931656775E-2</v>
      </c>
      <c r="R3030" s="49">
        <f t="shared" si="383"/>
        <v>3.1736101022606089</v>
      </c>
      <c r="S3030" s="52">
        <f>IF(K3030=0,C3058,(1/$C$59)*LN(1+$C$59/$C$58/(RodR+ABS(Calculations!K3030-RodR))))</f>
        <v>1.2679456087877173E-2</v>
      </c>
      <c r="T3030" s="53">
        <f t="shared" si="384"/>
        <v>1.2787136096602631E-2</v>
      </c>
      <c r="U3030" s="49">
        <f t="shared" si="385"/>
        <v>126.16666666666667</v>
      </c>
      <c r="V3030" s="49">
        <f t="shared" si="386"/>
        <v>1.0101994803367265</v>
      </c>
      <c r="W3030" s="49">
        <f t="shared" si="387"/>
        <v>1.0101994803367265</v>
      </c>
    </row>
    <row r="3031" spans="11:23">
      <c r="K3031" s="51">
        <v>302.89999999999998</v>
      </c>
      <c r="L3031" s="22">
        <f t="shared" si="381"/>
        <v>1.6374038847669565</v>
      </c>
      <c r="M3031" s="22">
        <f t="shared" si="388"/>
        <v>5.3952869450299978E-3</v>
      </c>
      <c r="Q3031" s="55">
        <f t="shared" si="382"/>
        <v>4.0226434411718894E-2</v>
      </c>
      <c r="R3031" s="49">
        <f t="shared" si="383"/>
        <v>3.1736101022606089</v>
      </c>
      <c r="S3031" s="52">
        <f>IF(K3031=0,C3059,(1/$C$59)*LN(1+$C$59/$C$58/(RodR+ABS(Calculations!K3031-RodR))))</f>
        <v>1.2675291896463594E-2</v>
      </c>
      <c r="T3031" s="53">
        <f t="shared" si="384"/>
        <v>1.2782900912098397E-2</v>
      </c>
      <c r="U3031" s="49">
        <f t="shared" si="385"/>
        <v>126.20833333333333</v>
      </c>
      <c r="V3031" s="49">
        <f t="shared" si="386"/>
        <v>1.0101994803367265</v>
      </c>
      <c r="W3031" s="49">
        <f t="shared" si="387"/>
        <v>1.0101994803367265</v>
      </c>
    </row>
    <row r="3032" spans="11:23">
      <c r="K3032" s="51">
        <v>303</v>
      </c>
      <c r="L3032" s="22">
        <f t="shared" si="381"/>
        <v>1.6368663045646223</v>
      </c>
      <c r="M3032" s="22">
        <f t="shared" si="388"/>
        <v>5.39173898066303E-3</v>
      </c>
      <c r="Q3032" s="55">
        <f t="shared" si="382"/>
        <v>4.0213227569502741E-2</v>
      </c>
      <c r="R3032" s="49">
        <f t="shared" si="383"/>
        <v>3.1736101022606089</v>
      </c>
      <c r="S3032" s="52">
        <f>IF(K3032=0,C3060,(1/$C$59)*LN(1+$C$59/$C$58/(RodR+ABS(Calculations!K3032-RodR))))</f>
        <v>1.2671130439387709E-2</v>
      </c>
      <c r="T3032" s="53">
        <f t="shared" si="384"/>
        <v>1.2778668532116519E-2</v>
      </c>
      <c r="U3032" s="49">
        <f t="shared" si="385"/>
        <v>126.25</v>
      </c>
      <c r="V3032" s="49">
        <f t="shared" si="386"/>
        <v>1.0101994803367265</v>
      </c>
      <c r="W3032" s="49">
        <f t="shared" si="387"/>
        <v>1.0101994803367265</v>
      </c>
    </row>
    <row r="3033" spans="11:23">
      <c r="K3033" s="51">
        <v>303.10000000000002</v>
      </c>
      <c r="L3033" s="22">
        <f t="shared" si="381"/>
        <v>1.6363290772382215</v>
      </c>
      <c r="M3033" s="22">
        <f t="shared" si="388"/>
        <v>5.3881945149556465E-3</v>
      </c>
      <c r="Q3033" s="55">
        <f t="shared" si="382"/>
        <v>4.0200029396461445E-2</v>
      </c>
      <c r="R3033" s="49">
        <f t="shared" si="383"/>
        <v>3.1736101022606089</v>
      </c>
      <c r="S3033" s="52">
        <f>IF(K3033=0,C3061,(1/$C$59)*LN(1+$C$59/$C$58/(RodR+ABS(Calculations!K3033-RodR))))</f>
        <v>1.266697171395641E-2</v>
      </c>
      <c r="T3033" s="53">
        <f t="shared" si="384"/>
        <v>1.2774438953873857E-2</v>
      </c>
      <c r="U3033" s="49">
        <f t="shared" si="385"/>
        <v>126.29166666666669</v>
      </c>
      <c r="V3033" s="49">
        <f t="shared" si="386"/>
        <v>1.0101994803367265</v>
      </c>
      <c r="W3033" s="49">
        <f t="shared" si="387"/>
        <v>1.0101994803367265</v>
      </c>
    </row>
    <row r="3034" spans="11:23">
      <c r="K3034" s="51">
        <v>303.2</v>
      </c>
      <c r="L3034" s="22">
        <f t="shared" si="381"/>
        <v>1.6357922024405023</v>
      </c>
      <c r="M3034" s="22">
        <f t="shared" si="388"/>
        <v>5.3846535432706677E-3</v>
      </c>
      <c r="Q3034" s="55">
        <f t="shared" si="382"/>
        <v>4.0186839884063998E-2</v>
      </c>
      <c r="R3034" s="49">
        <f t="shared" si="383"/>
        <v>3.1736101022606089</v>
      </c>
      <c r="S3034" s="52">
        <f>IF(K3034=0,C3062,(1/$C$59)*LN(1+$C$59/$C$58/(RodR+ABS(Calculations!K3034-RodR))))</f>
        <v>1.2662815717481591E-2</v>
      </c>
      <c r="T3034" s="53">
        <f t="shared" si="384"/>
        <v>1.2770212174587972E-2</v>
      </c>
      <c r="U3034" s="49">
        <f t="shared" si="385"/>
        <v>126.33333333333333</v>
      </c>
      <c r="V3034" s="49">
        <f t="shared" si="386"/>
        <v>1.0101994803367265</v>
      </c>
      <c r="W3034" s="49">
        <f t="shared" si="387"/>
        <v>1.0101994803367265</v>
      </c>
    </row>
    <row r="3035" spans="11:23">
      <c r="K3035" s="51">
        <v>303.3</v>
      </c>
      <c r="L3035" s="22">
        <f t="shared" si="381"/>
        <v>1.6352556798245832</v>
      </c>
      <c r="M3035" s="22">
        <f t="shared" si="388"/>
        <v>5.3811160609373854E-3</v>
      </c>
      <c r="Q3035" s="55">
        <f t="shared" si="382"/>
        <v>4.0173659023788499E-2</v>
      </c>
      <c r="R3035" s="49">
        <f t="shared" si="383"/>
        <v>3.1736101022606089</v>
      </c>
      <c r="S3035" s="52">
        <f>IF(K3035=0,C3063,(1/$C$59)*LN(1+$C$59/$C$58/(RodR+ABS(Calculations!K3035-RodR))))</f>
        <v>1.2658662447278011E-2</v>
      </c>
      <c r="T3035" s="53">
        <f t="shared" si="384"/>
        <v>1.2765988191482893E-2</v>
      </c>
      <c r="U3035" s="49">
        <f t="shared" si="385"/>
        <v>126.37500000000001</v>
      </c>
      <c r="V3035" s="49">
        <f t="shared" si="386"/>
        <v>1.0101994803367265</v>
      </c>
      <c r="W3035" s="49">
        <f t="shared" si="387"/>
        <v>1.0101994803367265</v>
      </c>
    </row>
    <row r="3036" spans="11:23">
      <c r="K3036" s="51">
        <v>303.39999999999998</v>
      </c>
      <c r="L3036" s="22">
        <f t="shared" si="381"/>
        <v>1.6347195090439548</v>
      </c>
      <c r="M3036" s="22">
        <f t="shared" si="388"/>
        <v>5.3775820635582061E-3</v>
      </c>
      <c r="Q3036" s="55">
        <f t="shared" si="382"/>
        <v>4.0160486807122177E-2</v>
      </c>
      <c r="R3036" s="49">
        <f t="shared" si="383"/>
        <v>3.1736101022606089</v>
      </c>
      <c r="S3036" s="52">
        <f>IF(K3036=0,C3064,(1/$C$59)*LN(1+$C$59/$C$58/(RodR+ABS(Calculations!K3036-RodR))))</f>
        <v>1.2654511900663308E-2</v>
      </c>
      <c r="T3036" s="53">
        <f t="shared" si="384"/>
        <v>1.2761767001783133E-2</v>
      </c>
      <c r="U3036" s="49">
        <f t="shared" si="385"/>
        <v>126.41666666666666</v>
      </c>
      <c r="V3036" s="49">
        <f t="shared" si="386"/>
        <v>1.0101994803367265</v>
      </c>
      <c r="W3036" s="49">
        <f t="shared" si="387"/>
        <v>1.0101994803367265</v>
      </c>
    </row>
    <row r="3037" spans="11:23">
      <c r="K3037" s="51">
        <v>303.5</v>
      </c>
      <c r="L3037" s="22">
        <f t="shared" si="381"/>
        <v>1.6341836897527187</v>
      </c>
      <c r="M3037" s="22">
        <f t="shared" si="388"/>
        <v>5.3740515463580607E-3</v>
      </c>
      <c r="Q3037" s="55">
        <f t="shared" si="382"/>
        <v>4.0147323225567272E-2</v>
      </c>
      <c r="R3037" s="49">
        <f t="shared" si="383"/>
        <v>3.1736101022606089</v>
      </c>
      <c r="S3037" s="52">
        <f>IF(K3037=0,C3065,(1/$C$59)*LN(1+$C$59/$C$58/(RodR+ABS(Calculations!K3037-RodR))))</f>
        <v>1.2650364074959853E-2</v>
      </c>
      <c r="T3037" s="53">
        <f t="shared" si="384"/>
        <v>1.2757548602720336E-2</v>
      </c>
      <c r="U3037" s="49">
        <f t="shared" si="385"/>
        <v>126.45833333333334</v>
      </c>
      <c r="V3037" s="49">
        <f t="shared" si="386"/>
        <v>1.0101994803367265</v>
      </c>
      <c r="W3037" s="49">
        <f t="shared" si="387"/>
        <v>1.0101994803367265</v>
      </c>
    </row>
    <row r="3038" spans="11:23">
      <c r="K3038" s="51">
        <v>303.60000000000002</v>
      </c>
      <c r="L3038" s="22">
        <f t="shared" si="381"/>
        <v>1.6336482216053136</v>
      </c>
      <c r="M3038" s="22">
        <f t="shared" si="388"/>
        <v>5.3705245049400219E-3</v>
      </c>
      <c r="Q3038" s="55">
        <f t="shared" si="382"/>
        <v>4.0134168270634318E-2</v>
      </c>
      <c r="R3038" s="49">
        <f t="shared" si="383"/>
        <v>3.1736101022606089</v>
      </c>
      <c r="S3038" s="52">
        <f>IF(K3038=0,C3066,(1/$C$59)*LN(1+$C$59/$C$58/(RodR+ABS(Calculations!K3038-RodR))))</f>
        <v>1.2646218967492623E-2</v>
      </c>
      <c r="T3038" s="53">
        <f t="shared" si="384"/>
        <v>1.2753332991526412E-2</v>
      </c>
      <c r="U3038" s="49">
        <f t="shared" si="385"/>
        <v>126.50000000000001</v>
      </c>
      <c r="V3038" s="49">
        <f t="shared" si="386"/>
        <v>1.0101994803367265</v>
      </c>
      <c r="W3038" s="49">
        <f t="shared" si="387"/>
        <v>1.0101994803367265</v>
      </c>
    </row>
    <row r="3039" spans="11:23">
      <c r="K3039" s="51">
        <v>303.7</v>
      </c>
      <c r="L3039" s="22">
        <f t="shared" si="381"/>
        <v>1.6331131042566864</v>
      </c>
      <c r="M3039" s="22">
        <f t="shared" si="388"/>
        <v>5.3670009346313829E-3</v>
      </c>
      <c r="Q3039" s="55">
        <f t="shared" si="382"/>
        <v>4.0121021933846319E-2</v>
      </c>
      <c r="R3039" s="49">
        <f t="shared" si="383"/>
        <v>3.1736101022606089</v>
      </c>
      <c r="S3039" s="52">
        <f>IF(K3039=0,C3067,(1/$C$59)*LN(1+$C$59/$C$58/(RodR+ABS(Calculations!K3039-RodR))))</f>
        <v>1.2642076575590534E-2</v>
      </c>
      <c r="T3039" s="53">
        <f t="shared" si="384"/>
        <v>1.2749120165440178E-2</v>
      </c>
      <c r="U3039" s="49">
        <f t="shared" si="385"/>
        <v>126.54166666666667</v>
      </c>
      <c r="V3039" s="49">
        <f t="shared" si="386"/>
        <v>1.0101994803367265</v>
      </c>
      <c r="W3039" s="49">
        <f t="shared" si="387"/>
        <v>1.0101994803367265</v>
      </c>
    </row>
    <row r="3040" spans="11:23">
      <c r="K3040" s="51">
        <v>303.8</v>
      </c>
      <c r="L3040" s="22">
        <f t="shared" si="381"/>
        <v>1.6325783373622238</v>
      </c>
      <c r="M3040" s="22">
        <f t="shared" si="388"/>
        <v>5.3634808308977711E-3</v>
      </c>
      <c r="Q3040" s="55">
        <f t="shared" si="382"/>
        <v>4.0107884206737089E-2</v>
      </c>
      <c r="R3040" s="49">
        <f t="shared" si="383"/>
        <v>3.1736101022606089</v>
      </c>
      <c r="S3040" s="52">
        <f>IF(K3040=0,C3068,(1/$C$59)*LN(1+$C$59/$C$58/(RodR+ABS(Calculations!K3040-RodR))))</f>
        <v>1.2637936896585896E-2</v>
      </c>
      <c r="T3040" s="53">
        <f t="shared" si="384"/>
        <v>1.2744910121701154E-2</v>
      </c>
      <c r="U3040" s="49">
        <f t="shared" si="385"/>
        <v>126.58333333333334</v>
      </c>
      <c r="V3040" s="49">
        <f t="shared" si="386"/>
        <v>1.0101994803367265</v>
      </c>
      <c r="W3040" s="49">
        <f t="shared" si="387"/>
        <v>1.0101994803367265</v>
      </c>
    </row>
    <row r="3041" spans="11:23">
      <c r="K3041" s="51">
        <v>303.89999999999998</v>
      </c>
      <c r="L3041" s="22">
        <f t="shared" si="381"/>
        <v>1.6320439205777526</v>
      </c>
      <c r="M3041" s="22">
        <f t="shared" si="388"/>
        <v>5.3599641892039251E-3</v>
      </c>
      <c r="Q3041" s="55">
        <f t="shared" si="382"/>
        <v>4.0094755080851259E-2</v>
      </c>
      <c r="R3041" s="49">
        <f t="shared" si="383"/>
        <v>3.1736101022606089</v>
      </c>
      <c r="S3041" s="52">
        <f>IF(K3041=0,C3069,(1/$C$59)*LN(1+$C$59/$C$58/(RodR+ABS(Calculations!K3041-RodR))))</f>
        <v>1.2633799927814441E-2</v>
      </c>
      <c r="T3041" s="53">
        <f t="shared" si="384"/>
        <v>1.2740702857554667E-2</v>
      </c>
      <c r="U3041" s="49">
        <f t="shared" si="385"/>
        <v>126.625</v>
      </c>
      <c r="V3041" s="49">
        <f t="shared" si="386"/>
        <v>1.0101994803367265</v>
      </c>
      <c r="W3041" s="49">
        <f t="shared" si="387"/>
        <v>1.0101994803367265</v>
      </c>
    </row>
    <row r="3042" spans="11:23">
      <c r="K3042" s="51">
        <v>304</v>
      </c>
      <c r="L3042" s="22">
        <f t="shared" si="381"/>
        <v>1.6315098535595733</v>
      </c>
      <c r="M3042" s="22">
        <f t="shared" si="388"/>
        <v>5.3564510050490011E-3</v>
      </c>
      <c r="Q3042" s="55">
        <f t="shared" si="382"/>
        <v>4.0081634547745097E-2</v>
      </c>
      <c r="R3042" s="49">
        <f t="shared" si="383"/>
        <v>3.1736101022606089</v>
      </c>
      <c r="S3042" s="52">
        <f>IF(K3042=0,C3070,(1/$C$59)*LN(1+$C$59/$C$58/(RodR+ABS(Calculations!K3042-RodR))))</f>
        <v>1.2629665666615556E-2</v>
      </c>
      <c r="T3042" s="53">
        <f t="shared" si="384"/>
        <v>1.2736498370248518E-2</v>
      </c>
      <c r="U3042" s="49">
        <f t="shared" si="385"/>
        <v>126.66666666666667</v>
      </c>
      <c r="V3042" s="49">
        <f t="shared" si="386"/>
        <v>1.0101994803367265</v>
      </c>
      <c r="W3042" s="49">
        <f t="shared" si="387"/>
        <v>1.0101994803367265</v>
      </c>
    </row>
    <row r="3043" spans="11:23">
      <c r="K3043" s="51">
        <v>304.10000000000002</v>
      </c>
      <c r="L3043" s="22">
        <f t="shared" si="381"/>
        <v>1.6309761359643931</v>
      </c>
      <c r="M3043" s="22">
        <f t="shared" si="388"/>
        <v>5.3529412738284599E-3</v>
      </c>
      <c r="Q3043" s="55">
        <f t="shared" si="382"/>
        <v>4.0068522598984843E-2</v>
      </c>
      <c r="R3043" s="49">
        <f t="shared" si="383"/>
        <v>3.1736101022606089</v>
      </c>
      <c r="S3043" s="52">
        <f>IF(K3043=0,C3071,(1/$C$59)*LN(1+$C$59/$C$58/(RodR+ABS(Calculations!K3043-RodR))))</f>
        <v>1.2625534110331779E-2</v>
      </c>
      <c r="T3043" s="53">
        <f t="shared" si="384"/>
        <v>1.273229665703454E-2</v>
      </c>
      <c r="U3043" s="49">
        <f t="shared" si="385"/>
        <v>126.70833333333334</v>
      </c>
      <c r="V3043" s="49">
        <f t="shared" si="386"/>
        <v>1.0101994803367265</v>
      </c>
      <c r="W3043" s="49">
        <f t="shared" si="387"/>
        <v>1.0101994803367265</v>
      </c>
    </row>
    <row r="3044" spans="11:23">
      <c r="K3044" s="51">
        <v>304.2</v>
      </c>
      <c r="L3044" s="22">
        <f t="shared" si="381"/>
        <v>1.630442767449426</v>
      </c>
      <c r="M3044" s="22">
        <f t="shared" si="388"/>
        <v>5.3494349910763184E-3</v>
      </c>
      <c r="Q3044" s="55">
        <f t="shared" si="382"/>
        <v>4.0055419226149219E-2</v>
      </c>
      <c r="R3044" s="49">
        <f t="shared" si="383"/>
        <v>3.1736101022606089</v>
      </c>
      <c r="S3044" s="52">
        <f>IF(K3044=0,C3072,(1/$C$59)*LN(1+$C$59/$C$58/(RodR+ABS(Calculations!K3044-RodR))))</f>
        <v>1.2621405256309575E-2</v>
      </c>
      <c r="T3044" s="53">
        <f t="shared" si="384"/>
        <v>1.2728097715168146E-2</v>
      </c>
      <c r="U3044" s="49">
        <f t="shared" si="385"/>
        <v>126.75</v>
      </c>
      <c r="V3044" s="49">
        <f t="shared" si="386"/>
        <v>1.0101994803367265</v>
      </c>
      <c r="W3044" s="49">
        <f t="shared" si="387"/>
        <v>1.0101994803367265</v>
      </c>
    </row>
    <row r="3045" spans="11:23">
      <c r="K3045" s="51">
        <v>304.3</v>
      </c>
      <c r="L3045" s="22">
        <f t="shared" si="381"/>
        <v>1.6299097476722928</v>
      </c>
      <c r="M3045" s="22">
        <f t="shared" si="388"/>
        <v>5.3459321522904002E-3</v>
      </c>
      <c r="Q3045" s="55">
        <f t="shared" si="382"/>
        <v>4.0042324420826926E-2</v>
      </c>
      <c r="R3045" s="49">
        <f t="shared" si="383"/>
        <v>3.1736101022606089</v>
      </c>
      <c r="S3045" s="52">
        <f>IF(K3045=0,C3073,(1/$C$59)*LN(1+$C$59/$C$58/(RodR+ABS(Calculations!K3045-RodR))))</f>
        <v>1.2617279101898558E-2</v>
      </c>
      <c r="T3045" s="53">
        <f t="shared" si="384"/>
        <v>1.2723901541908342E-2</v>
      </c>
      <c r="U3045" s="49">
        <f t="shared" si="385"/>
        <v>126.79166666666667</v>
      </c>
      <c r="V3045" s="49">
        <f t="shared" si="386"/>
        <v>1.0101994803367265</v>
      </c>
      <c r="W3045" s="49">
        <f t="shared" si="387"/>
        <v>1.0101994803367265</v>
      </c>
    </row>
    <row r="3046" spans="11:23">
      <c r="K3046" s="51">
        <v>304.39999999999998</v>
      </c>
      <c r="L3046" s="22">
        <f t="shared" si="381"/>
        <v>1.6293770762910884</v>
      </c>
      <c r="M3046" s="22">
        <f t="shared" si="388"/>
        <v>5.3424327528663884E-3</v>
      </c>
      <c r="Q3046" s="55">
        <f t="shared" si="382"/>
        <v>4.0029238174618301E-2</v>
      </c>
      <c r="R3046" s="49">
        <f t="shared" si="383"/>
        <v>3.1736101022606089</v>
      </c>
      <c r="S3046" s="52">
        <f>IF(K3046=0,C3074,(1/$C$59)*LN(1+$C$59/$C$58/(RodR+ABS(Calculations!K3046-RodR))))</f>
        <v>1.2613155644452005E-2</v>
      </c>
      <c r="T3046" s="53">
        <f t="shared" si="384"/>
        <v>1.2719708134517936E-2</v>
      </c>
      <c r="U3046" s="49">
        <f t="shared" si="385"/>
        <v>126.83333333333333</v>
      </c>
      <c r="V3046" s="49">
        <f t="shared" si="386"/>
        <v>1.0101994803367265</v>
      </c>
      <c r="W3046" s="49">
        <f t="shared" si="387"/>
        <v>1.0101994803367265</v>
      </c>
    </row>
    <row r="3047" spans="11:23">
      <c r="K3047" s="51">
        <v>304.5</v>
      </c>
      <c r="L3047" s="22">
        <f t="shared" si="381"/>
        <v>1.6288447529643129</v>
      </c>
      <c r="M3047" s="22">
        <f t="shared" si="388"/>
        <v>5.3389367884058014E-3</v>
      </c>
      <c r="Q3047" s="55">
        <f t="shared" si="382"/>
        <v>4.0016160479133651E-2</v>
      </c>
      <c r="R3047" s="49">
        <f t="shared" si="383"/>
        <v>3.1736101022606089</v>
      </c>
      <c r="S3047" s="52">
        <f>IF(K3047=0,C3075,(1/$C$59)*LN(1+$C$59/$C$58/(RodR+ABS(Calculations!K3047-RodR))))</f>
        <v>1.2609034881326335E-2</v>
      </c>
      <c r="T3047" s="53">
        <f t="shared" si="384"/>
        <v>1.271551749026288E-2</v>
      </c>
      <c r="U3047" s="49">
        <f t="shared" si="385"/>
        <v>126.875</v>
      </c>
      <c r="V3047" s="49">
        <f t="shared" si="386"/>
        <v>1.0101994803367265</v>
      </c>
      <c r="W3047" s="49">
        <f t="shared" si="387"/>
        <v>1.0101994803367265</v>
      </c>
    </row>
    <row r="3048" spans="11:23">
      <c r="K3048" s="51">
        <v>304.60000000000002</v>
      </c>
      <c r="L3048" s="22">
        <f t="shared" si="381"/>
        <v>1.6283127773509412</v>
      </c>
      <c r="M3048" s="22">
        <f t="shared" si="388"/>
        <v>5.33544425437249E-3</v>
      </c>
      <c r="Q3048" s="55">
        <f t="shared" si="382"/>
        <v>4.0003091325994944E-2</v>
      </c>
      <c r="R3048" s="49">
        <f t="shared" si="383"/>
        <v>3.1736101022606089</v>
      </c>
      <c r="S3048" s="52">
        <f>IF(K3048=0,C3076,(1/$C$59)*LN(1+$C$59/$C$58/(RodR+ABS(Calculations!K3048-RodR))))</f>
        <v>1.2604916809881642E-2</v>
      </c>
      <c r="T3048" s="53">
        <f t="shared" si="384"/>
        <v>1.2711329606413375E-2</v>
      </c>
      <c r="U3048" s="49">
        <f t="shared" si="385"/>
        <v>126.91666666666669</v>
      </c>
      <c r="V3048" s="49">
        <f t="shared" si="386"/>
        <v>1.0101994803367265</v>
      </c>
      <c r="W3048" s="49">
        <f t="shared" si="387"/>
        <v>1.0101994803367265</v>
      </c>
    </row>
    <row r="3049" spans="11:23">
      <c r="K3049" s="51">
        <v>304.7</v>
      </c>
      <c r="L3049" s="22">
        <f t="shared" si="381"/>
        <v>1.6277811491104222</v>
      </c>
      <c r="M3049" s="22">
        <f t="shared" si="388"/>
        <v>5.3319551462642778E-3</v>
      </c>
      <c r="Q3049" s="55">
        <f t="shared" si="382"/>
        <v>3.9990030706835794E-2</v>
      </c>
      <c r="R3049" s="49">
        <f t="shared" si="383"/>
        <v>3.1736101022606089</v>
      </c>
      <c r="S3049" s="52">
        <f>IF(K3049=0,C3077,(1/$C$59)*LN(1+$C$59/$C$58/(RodR+ABS(Calculations!K3049-RodR))))</f>
        <v>1.2600801427481691E-2</v>
      </c>
      <c r="T3049" s="53">
        <f t="shared" si="384"/>
        <v>1.2707144480242544E-2</v>
      </c>
      <c r="U3049" s="49">
        <f t="shared" si="385"/>
        <v>126.95833333333333</v>
      </c>
      <c r="V3049" s="49">
        <f t="shared" si="386"/>
        <v>1.0101994803367265</v>
      </c>
      <c r="W3049" s="49">
        <f t="shared" si="387"/>
        <v>1.0101994803367265</v>
      </c>
    </row>
    <row r="3050" spans="11:23">
      <c r="K3050" s="51">
        <v>304.8</v>
      </c>
      <c r="L3050" s="22">
        <f t="shared" si="381"/>
        <v>1.627249867902576</v>
      </c>
      <c r="M3050" s="22">
        <f t="shared" si="388"/>
        <v>5.3284694596478221E-3</v>
      </c>
      <c r="Q3050" s="55">
        <f t="shared" si="382"/>
        <v>3.9976978613298929E-2</v>
      </c>
      <c r="R3050" s="49">
        <f t="shared" si="383"/>
        <v>3.1736101022606089</v>
      </c>
      <c r="S3050" s="52">
        <f>IF(K3050=0,C3078,(1/$C$59)*LN(1+$C$59/$C$58/(RodR+ABS(Calculations!K3050-RodR))))</f>
        <v>1.2596688731493116E-2</v>
      </c>
      <c r="T3050" s="53">
        <f t="shared" si="384"/>
        <v>1.2702962109027537E-2</v>
      </c>
      <c r="U3050" s="49">
        <f t="shared" si="385"/>
        <v>127.00000000000001</v>
      </c>
      <c r="V3050" s="49">
        <f t="shared" si="386"/>
        <v>1.0101994803367265</v>
      </c>
      <c r="W3050" s="49">
        <f t="shared" si="387"/>
        <v>1.0101994803367265</v>
      </c>
    </row>
    <row r="3051" spans="11:23">
      <c r="K3051" s="51">
        <v>304.89999999999998</v>
      </c>
      <c r="L3051" s="22">
        <f t="shared" si="381"/>
        <v>1.6267189333877652</v>
      </c>
      <c r="M3051" s="22">
        <f t="shared" si="388"/>
        <v>5.3249871899874179E-3</v>
      </c>
      <c r="Q3051" s="55">
        <f t="shared" si="382"/>
        <v>3.9963935037040411E-2</v>
      </c>
      <c r="R3051" s="49">
        <f t="shared" si="383"/>
        <v>3.1736101022606089</v>
      </c>
      <c r="S3051" s="52">
        <f>IF(K3051=0,C3079,(1/$C$59)*LN(1+$C$59/$C$58/(RodR+ABS(Calculations!K3051-RodR))))</f>
        <v>1.2592578719286757E-2</v>
      </c>
      <c r="T3051" s="53">
        <f t="shared" si="384"/>
        <v>1.2698782490048646E-2</v>
      </c>
      <c r="U3051" s="49">
        <f t="shared" si="385"/>
        <v>127.04166666666666</v>
      </c>
      <c r="V3051" s="49">
        <f t="shared" si="386"/>
        <v>1.0101994803367265</v>
      </c>
      <c r="W3051" s="49">
        <f t="shared" si="387"/>
        <v>1.0101994803367265</v>
      </c>
    </row>
    <row r="3052" spans="11:23">
      <c r="K3052" s="51">
        <v>305</v>
      </c>
      <c r="L3052" s="22">
        <f t="shared" si="381"/>
        <v>1.626188345226691</v>
      </c>
      <c r="M3052" s="22">
        <f t="shared" si="388"/>
        <v>5.3215083328823631E-3</v>
      </c>
      <c r="Q3052" s="55">
        <f t="shared" si="382"/>
        <v>3.9950899969724611E-2</v>
      </c>
      <c r="R3052" s="49">
        <f t="shared" si="383"/>
        <v>3.1736101022606089</v>
      </c>
      <c r="S3052" s="52">
        <f>IF(K3052=0,C3080,(1/$C$59)*LN(1+$C$59/$C$58/(RodR+ABS(Calculations!K3052-RodR))))</f>
        <v>1.2588471388236067E-2</v>
      </c>
      <c r="T3052" s="53">
        <f t="shared" si="384"/>
        <v>1.2694605620591303E-2</v>
      </c>
      <c r="U3052" s="49">
        <f t="shared" si="385"/>
        <v>127.08333333333334</v>
      </c>
      <c r="V3052" s="49">
        <f t="shared" si="386"/>
        <v>1.0101994803367265</v>
      </c>
      <c r="W3052" s="49">
        <f t="shared" si="387"/>
        <v>1.0101994803367265</v>
      </c>
    </row>
    <row r="3053" spans="11:23">
      <c r="K3053" s="51">
        <v>305.10000000000002</v>
      </c>
      <c r="L3053" s="22">
        <f t="shared" si="381"/>
        <v>1.6256581030805619</v>
      </c>
      <c r="M3053" s="22">
        <f t="shared" si="388"/>
        <v>5.3180328838311475E-3</v>
      </c>
      <c r="Q3053" s="55">
        <f t="shared" si="382"/>
        <v>3.993787340302838E-2</v>
      </c>
      <c r="R3053" s="49">
        <f t="shared" si="383"/>
        <v>3.1736101022606089</v>
      </c>
      <c r="S3053" s="52">
        <f>IF(K3053=0,C3081,(1/$C$59)*LN(1+$C$59/$C$58/(RodR+ABS(Calculations!K3053-RodR))))</f>
        <v>1.2584366735718432E-2</v>
      </c>
      <c r="T3053" s="53">
        <f t="shared" si="384"/>
        <v>1.2690431497941858E-2</v>
      </c>
      <c r="U3053" s="49">
        <f t="shared" si="385"/>
        <v>127.12500000000001</v>
      </c>
      <c r="V3053" s="49">
        <f t="shared" si="386"/>
        <v>1.0101994803367265</v>
      </c>
      <c r="W3053" s="49">
        <f t="shared" si="387"/>
        <v>1.0101994803367265</v>
      </c>
    </row>
    <row r="3054" spans="11:23">
      <c r="K3054" s="51">
        <v>305.2</v>
      </c>
      <c r="L3054" s="22">
        <f t="shared" si="381"/>
        <v>1.6251282066110266</v>
      </c>
      <c r="M3054" s="22">
        <f t="shared" si="388"/>
        <v>5.3145608383993181E-3</v>
      </c>
      <c r="Q3054" s="55">
        <f t="shared" si="382"/>
        <v>3.9924855328639361E-2</v>
      </c>
      <c r="R3054" s="49">
        <f t="shared" si="383"/>
        <v>3.1736101022606089</v>
      </c>
      <c r="S3054" s="52">
        <f>IF(K3054=0,C3082,(1/$C$59)*LN(1+$C$59/$C$58/(RodR+ABS(Calculations!K3054-RodR))))</f>
        <v>1.2580264759114645E-2</v>
      </c>
      <c r="T3054" s="53">
        <f t="shared" si="384"/>
        <v>1.2686260119392246E-2</v>
      </c>
      <c r="U3054" s="49">
        <f t="shared" si="385"/>
        <v>127.16666666666667</v>
      </c>
      <c r="V3054" s="49">
        <f t="shared" si="386"/>
        <v>1.0101994803367265</v>
      </c>
      <c r="W3054" s="49">
        <f t="shared" si="387"/>
        <v>1.0101994803367265</v>
      </c>
    </row>
    <row r="3055" spans="11:23">
      <c r="K3055" s="51">
        <v>305.3</v>
      </c>
      <c r="L3055" s="22">
        <f t="shared" si="381"/>
        <v>1.6245986554801404</v>
      </c>
      <c r="M3055" s="22">
        <f t="shared" si="388"/>
        <v>5.3110921921524223E-3</v>
      </c>
      <c r="Q3055" s="55">
        <f t="shared" si="382"/>
        <v>3.9911845738255201E-2</v>
      </c>
      <c r="R3055" s="49">
        <f t="shared" si="383"/>
        <v>3.1736101022606089</v>
      </c>
      <c r="S3055" s="52">
        <f>IF(K3055=0,C3083,(1/$C$59)*LN(1+$C$59/$C$58/(RodR+ABS(Calculations!K3055-RodR))))</f>
        <v>1.2576165455808643E-2</v>
      </c>
      <c r="T3055" s="53">
        <f t="shared" si="384"/>
        <v>1.2682091482236655E-2</v>
      </c>
      <c r="U3055" s="49">
        <f t="shared" si="385"/>
        <v>127.20833333333334</v>
      </c>
      <c r="V3055" s="49">
        <f t="shared" si="386"/>
        <v>1.0101994803367265</v>
      </c>
      <c r="W3055" s="49">
        <f t="shared" si="387"/>
        <v>1.0101994803367265</v>
      </c>
    </row>
    <row r="3056" spans="11:23">
      <c r="K3056" s="51">
        <v>305.39999999999998</v>
      </c>
      <c r="L3056" s="22">
        <f t="shared" si="381"/>
        <v>1.6240694493504659</v>
      </c>
      <c r="M3056" s="22">
        <f t="shared" si="388"/>
        <v>5.3076269406224785E-3</v>
      </c>
      <c r="Q3056" s="55">
        <f t="shared" si="382"/>
        <v>3.9898844623586012E-2</v>
      </c>
      <c r="R3056" s="49">
        <f t="shared" si="383"/>
        <v>3.1736101022606089</v>
      </c>
      <c r="S3056" s="52">
        <f>IF(K3056=0,C3084,(1/$C$59)*LN(1+$C$59/$C$58/(RodR+ABS(Calculations!K3056-RodR))))</f>
        <v>1.2572068823188292E-2</v>
      </c>
      <c r="T3056" s="53">
        <f t="shared" si="384"/>
        <v>1.2677925583775073E-2</v>
      </c>
      <c r="U3056" s="49">
        <f t="shared" si="385"/>
        <v>127.25</v>
      </c>
      <c r="V3056" s="49">
        <f t="shared" si="386"/>
        <v>1.0101994803367265</v>
      </c>
      <c r="W3056" s="49">
        <f t="shared" si="387"/>
        <v>1.0101994803367265</v>
      </c>
    </row>
    <row r="3057" spans="11:23">
      <c r="K3057" s="51">
        <v>305.5</v>
      </c>
      <c r="L3057" s="22">
        <f t="shared" si="381"/>
        <v>1.6235405878848694</v>
      </c>
      <c r="M3057" s="22">
        <f t="shared" si="388"/>
        <v>5.3041650794434236E-3</v>
      </c>
      <c r="Q3057" s="55">
        <f t="shared" si="382"/>
        <v>3.9885851976349362E-2</v>
      </c>
      <c r="R3057" s="49">
        <f t="shared" si="383"/>
        <v>3.1736101022606089</v>
      </c>
      <c r="S3057" s="52">
        <f>IF(K3057=0,C3085,(1/$C$59)*LN(1+$C$59/$C$58/(RodR+ABS(Calculations!K3057-RodR))))</f>
        <v>1.2567974858643815E-2</v>
      </c>
      <c r="T3057" s="53">
        <f t="shared" si="384"/>
        <v>1.2673762421307752E-2</v>
      </c>
      <c r="U3057" s="49">
        <f t="shared" si="385"/>
        <v>127.29166666666667</v>
      </c>
      <c r="V3057" s="49">
        <f t="shared" si="386"/>
        <v>1.0101994803367265</v>
      </c>
      <c r="W3057" s="49">
        <f t="shared" si="387"/>
        <v>1.0101994803367265</v>
      </c>
    </row>
    <row r="3058" spans="11:23">
      <c r="K3058" s="51">
        <v>305.60000000000002</v>
      </c>
      <c r="L3058" s="22">
        <f t="shared" si="381"/>
        <v>1.623012070746829</v>
      </c>
      <c r="M3058" s="22">
        <f t="shared" si="388"/>
        <v>5.3007066041121931E-3</v>
      </c>
      <c r="Q3058" s="55">
        <f t="shared" si="382"/>
        <v>3.9872867788277838E-2</v>
      </c>
      <c r="R3058" s="49">
        <f t="shared" si="383"/>
        <v>3.1736101022606089</v>
      </c>
      <c r="S3058" s="52">
        <f>IF(K3058=0,C3086,(1/$C$59)*LN(1+$C$59/$C$58/(RodR+ABS(Calculations!K3058-RodR))))</f>
        <v>1.2563883559570159E-2</v>
      </c>
      <c r="T3058" s="53">
        <f t="shared" si="384"/>
        <v>1.2669601992142076E-2</v>
      </c>
      <c r="U3058" s="49">
        <f t="shared" si="385"/>
        <v>127.33333333333334</v>
      </c>
      <c r="V3058" s="49">
        <f t="shared" si="386"/>
        <v>1.0101994803367265</v>
      </c>
      <c r="W3058" s="49">
        <f t="shared" si="387"/>
        <v>1.0101994803367265</v>
      </c>
    </row>
    <row r="3059" spans="11:23">
      <c r="K3059" s="51">
        <v>305.7</v>
      </c>
      <c r="L3059" s="22">
        <f t="shared" si="381"/>
        <v>1.6224838976001588</v>
      </c>
      <c r="M3059" s="22">
        <f t="shared" si="388"/>
        <v>5.2972515102633899E-3</v>
      </c>
      <c r="Q3059" s="55">
        <f t="shared" si="382"/>
        <v>3.9859892051112303E-2</v>
      </c>
      <c r="R3059" s="49">
        <f t="shared" si="383"/>
        <v>3.1736101022606089</v>
      </c>
      <c r="S3059" s="52">
        <f>IF(K3059=0,C3087,(1/$C$59)*LN(1+$C$59/$C$58/(RodR+ABS(Calculations!K3059-RodR))))</f>
        <v>1.2559794923364884E-2</v>
      </c>
      <c r="T3059" s="53">
        <f t="shared" si="384"/>
        <v>1.2665444293585012E-2</v>
      </c>
      <c r="U3059" s="49">
        <f t="shared" si="385"/>
        <v>127.375</v>
      </c>
      <c r="V3059" s="49">
        <f t="shared" si="386"/>
        <v>1.0101994803367265</v>
      </c>
      <c r="W3059" s="49">
        <f t="shared" si="387"/>
        <v>1.0101994803367265</v>
      </c>
    </row>
    <row r="3060" spans="11:23">
      <c r="K3060" s="51">
        <v>305.8</v>
      </c>
      <c r="L3060" s="22">
        <f t="shared" si="381"/>
        <v>1.6219560681090806</v>
      </c>
      <c r="M3060" s="22">
        <f t="shared" si="388"/>
        <v>5.293799793495424E-3</v>
      </c>
      <c r="Q3060" s="55">
        <f t="shared" si="382"/>
        <v>3.9846924756603626E-2</v>
      </c>
      <c r="R3060" s="49">
        <f t="shared" si="383"/>
        <v>3.1736101022606089</v>
      </c>
      <c r="S3060" s="52">
        <f>IF(K3060=0,C3088,(1/$C$59)*LN(1+$C$59/$C$58/(RodR+ABS(Calculations!K3060-RodR))))</f>
        <v>1.2555708947428695E-2</v>
      </c>
      <c r="T3060" s="53">
        <f t="shared" si="384"/>
        <v>1.2661289322951111E-2</v>
      </c>
      <c r="U3060" s="49">
        <f t="shared" si="385"/>
        <v>127.41666666666667</v>
      </c>
      <c r="V3060" s="49">
        <f t="shared" si="386"/>
        <v>1.0101994803367265</v>
      </c>
      <c r="W3060" s="49">
        <f t="shared" si="387"/>
        <v>1.0101994803367265</v>
      </c>
    </row>
    <row r="3061" spans="11:23">
      <c r="K3061" s="51">
        <v>305.89999999999998</v>
      </c>
      <c r="L3061" s="22">
        <f t="shared" si="381"/>
        <v>1.6214285819383574</v>
      </c>
      <c r="M3061" s="22">
        <f t="shared" si="388"/>
        <v>5.2903514494078152E-3</v>
      </c>
      <c r="Q3061" s="55">
        <f t="shared" si="382"/>
        <v>3.9833965896515965E-2</v>
      </c>
      <c r="R3061" s="49">
        <f t="shared" si="383"/>
        <v>3.1736101022606089</v>
      </c>
      <c r="S3061" s="52">
        <f>IF(K3061=0,C3089,(1/$C$59)*LN(1+$C$59/$C$58/(RodR+ABS(Calculations!K3061-RodR))))</f>
        <v>1.2551625629166497E-2</v>
      </c>
      <c r="T3061" s="53">
        <f t="shared" si="384"/>
        <v>1.2657137077554965E-2</v>
      </c>
      <c r="U3061" s="49">
        <f t="shared" si="385"/>
        <v>127.45833333333333</v>
      </c>
      <c r="V3061" s="49">
        <f t="shared" si="386"/>
        <v>1.0101994803367265</v>
      </c>
      <c r="W3061" s="49">
        <f t="shared" si="387"/>
        <v>1.0101994803367265</v>
      </c>
    </row>
    <row r="3062" spans="11:23">
      <c r="K3062" s="51">
        <v>306</v>
      </c>
      <c r="L3062" s="22">
        <f t="shared" si="381"/>
        <v>1.6209014387531251</v>
      </c>
      <c r="M3062" s="22">
        <f t="shared" si="388"/>
        <v>5.2869064735658888E-3</v>
      </c>
      <c r="Q3062" s="55">
        <f t="shared" si="382"/>
        <v>3.982101546262265E-2</v>
      </c>
      <c r="R3062" s="49">
        <f t="shared" si="383"/>
        <v>3.1736101022606089</v>
      </c>
      <c r="S3062" s="52">
        <f>IF(K3062=0,C3090,(1/$C$59)*LN(1+$C$59/$C$58/(RodR+ABS(Calculations!K3062-RodR))))</f>
        <v>1.2547544965986073E-2</v>
      </c>
      <c r="T3062" s="53">
        <f t="shared" si="384"/>
        <v>1.2652987554717398E-2</v>
      </c>
      <c r="U3062" s="49">
        <f t="shared" si="385"/>
        <v>127.5</v>
      </c>
      <c r="V3062" s="49">
        <f t="shared" si="386"/>
        <v>1.0101994803367265</v>
      </c>
      <c r="W3062" s="49">
        <f t="shared" si="387"/>
        <v>1.0101994803367265</v>
      </c>
    </row>
    <row r="3063" spans="11:23">
      <c r="K3063" s="51">
        <v>306.10000000000002</v>
      </c>
      <c r="L3063" s="22">
        <f t="shared" si="381"/>
        <v>1.6203746382189246</v>
      </c>
      <c r="M3063" s="22">
        <f t="shared" si="388"/>
        <v>5.2834648616373325E-3</v>
      </c>
      <c r="Q3063" s="55">
        <f t="shared" si="382"/>
        <v>3.9808073446706956E-2</v>
      </c>
      <c r="R3063" s="49">
        <f t="shared" si="383"/>
        <v>3.1736101022606089</v>
      </c>
      <c r="S3063" s="52">
        <f>IF(K3063=0,C3091,(1/$C$59)*LN(1+$C$59/$C$58/(RodR+ABS(Calculations!K3063-RodR))))</f>
        <v>1.2543466955298347E-2</v>
      </c>
      <c r="T3063" s="53">
        <f t="shared" si="384"/>
        <v>1.2648840751760614E-2</v>
      </c>
      <c r="U3063" s="49">
        <f t="shared" si="385"/>
        <v>127.54166666666669</v>
      </c>
      <c r="V3063" s="49">
        <f t="shared" si="386"/>
        <v>1.0101994803367265</v>
      </c>
      <c r="W3063" s="49">
        <f t="shared" si="387"/>
        <v>1.0101994803367265</v>
      </c>
    </row>
    <row r="3064" spans="11:23">
      <c r="K3064" s="51">
        <v>306.2</v>
      </c>
      <c r="L3064" s="22">
        <f t="shared" si="381"/>
        <v>1.6198481800018061</v>
      </c>
      <c r="M3064" s="22">
        <f t="shared" si="388"/>
        <v>5.2800266092205561E-3</v>
      </c>
      <c r="Q3064" s="55">
        <f t="shared" si="382"/>
        <v>3.9795139840564667E-2</v>
      </c>
      <c r="R3064" s="49">
        <f t="shared" si="383"/>
        <v>3.1736101022606089</v>
      </c>
      <c r="S3064" s="52">
        <f>IF(K3064=0,C3092,(1/$C$59)*LN(1+$C$59/$C$58/(RodR+ABS(Calculations!K3064-RodR))))</f>
        <v>1.2539391594518182E-2</v>
      </c>
      <c r="T3064" s="53">
        <f t="shared" si="384"/>
        <v>1.2644696666012386E-2</v>
      </c>
      <c r="U3064" s="49">
        <f t="shared" si="385"/>
        <v>127.58333333333333</v>
      </c>
      <c r="V3064" s="49">
        <f t="shared" si="386"/>
        <v>1.0101994803367265</v>
      </c>
      <c r="W3064" s="49">
        <f t="shared" si="387"/>
        <v>1.0101994803367265</v>
      </c>
    </row>
    <row r="3065" spans="11:23">
      <c r="K3065" s="51">
        <v>306.3</v>
      </c>
      <c r="L3065" s="22">
        <f t="shared" si="381"/>
        <v>1.6193220637682249</v>
      </c>
      <c r="M3065" s="22">
        <f t="shared" si="388"/>
        <v>5.2765917119155237E-3</v>
      </c>
      <c r="Q3065" s="55">
        <f t="shared" si="382"/>
        <v>3.9782214636001526E-2</v>
      </c>
      <c r="R3065" s="49">
        <f t="shared" si="383"/>
        <v>3.1736101022606089</v>
      </c>
      <c r="S3065" s="52">
        <f>IF(K3065=0,C3093,(1/$C$59)*LN(1+$C$59/$C$58/(RodR+ABS(Calculations!K3065-RodR))))</f>
        <v>1.2535318881063578E-2</v>
      </c>
      <c r="T3065" s="53">
        <f t="shared" si="384"/>
        <v>1.2640555294801419E-2</v>
      </c>
      <c r="U3065" s="49">
        <f t="shared" si="385"/>
        <v>127.62500000000001</v>
      </c>
      <c r="V3065" s="49">
        <f t="shared" si="386"/>
        <v>1.0101994803367265</v>
      </c>
      <c r="W3065" s="49">
        <f t="shared" si="387"/>
        <v>1.0101994803367265</v>
      </c>
    </row>
    <row r="3066" spans="11:23">
      <c r="K3066" s="51">
        <v>306.39999999999998</v>
      </c>
      <c r="L3066" s="22">
        <f t="shared" si="381"/>
        <v>1.6187962891850083</v>
      </c>
      <c r="M3066" s="22">
        <f t="shared" si="388"/>
        <v>5.2731601654576465E-3</v>
      </c>
      <c r="Q3066" s="55">
        <f t="shared" si="382"/>
        <v>3.9769297824832413E-2</v>
      </c>
      <c r="R3066" s="49">
        <f t="shared" si="383"/>
        <v>3.1736101022606089</v>
      </c>
      <c r="S3066" s="52">
        <f>IF(K3066=0,C3094,(1/$C$59)*LN(1+$C$59/$C$58/(RodR+ABS(Calculations!K3066-RodR))))</f>
        <v>1.2531248812355419E-2</v>
      </c>
      <c r="T3066" s="53">
        <f t="shared" si="384"/>
        <v>1.26364166354631E-2</v>
      </c>
      <c r="U3066" s="49">
        <f t="shared" si="385"/>
        <v>127.66666666666666</v>
      </c>
      <c r="V3066" s="49">
        <f t="shared" si="386"/>
        <v>1.0101994803367265</v>
      </c>
      <c r="W3066" s="49">
        <f t="shared" si="387"/>
        <v>1.0101994803367265</v>
      </c>
    </row>
    <row r="3067" spans="11:23">
      <c r="K3067" s="51">
        <v>306.5</v>
      </c>
      <c r="L3067" s="22">
        <f t="shared" si="381"/>
        <v>1.6182708559195276</v>
      </c>
      <c r="M3067" s="22">
        <f t="shared" si="388"/>
        <v>5.2697319653418617E-3</v>
      </c>
      <c r="Q3067" s="55">
        <f t="shared" si="382"/>
        <v>3.9756389398885567E-2</v>
      </c>
      <c r="R3067" s="49">
        <f t="shared" si="383"/>
        <v>3.1736101022606089</v>
      </c>
      <c r="S3067" s="52">
        <f>IF(K3067=0,C3095,(1/$C$59)*LN(1+$C$59/$C$58/(RodR+ABS(Calculations!K3067-RodR))))</f>
        <v>1.252718138581879E-2</v>
      </c>
      <c r="T3067" s="53">
        <f t="shared" si="384"/>
        <v>1.2632280685333293E-2</v>
      </c>
      <c r="U3067" s="49">
        <f t="shared" si="385"/>
        <v>127.70833333333334</v>
      </c>
      <c r="V3067" s="49">
        <f t="shared" si="386"/>
        <v>1.0101994803367265</v>
      </c>
      <c r="W3067" s="49">
        <f t="shared" si="387"/>
        <v>1.0101994803367265</v>
      </c>
    </row>
    <row r="3068" spans="11:23">
      <c r="K3068" s="51">
        <v>306.60000000000002</v>
      </c>
      <c r="L3068" s="22">
        <f t="shared" si="381"/>
        <v>1.6177457636394559</v>
      </c>
      <c r="M3068" s="22">
        <f t="shared" si="388"/>
        <v>5.2663071073730805E-3</v>
      </c>
      <c r="Q3068" s="55">
        <f t="shared" si="382"/>
        <v>3.9743489349996643E-2</v>
      </c>
      <c r="R3068" s="49">
        <f t="shared" si="383"/>
        <v>3.1736101022606089</v>
      </c>
      <c r="S3068" s="52">
        <f>IF(K3068=0,C3096,(1/$C$59)*LN(1+$C$59/$C$58/(RodR+ABS(Calculations!K3068-RodR))))</f>
        <v>1.2523116598881121E-2</v>
      </c>
      <c r="T3068" s="53">
        <f t="shared" si="384"/>
        <v>1.262814744175301E-2</v>
      </c>
      <c r="U3068" s="49">
        <f t="shared" si="385"/>
        <v>127.75000000000001</v>
      </c>
      <c r="V3068" s="49">
        <f t="shared" si="386"/>
        <v>1.0101994803367265</v>
      </c>
      <c r="W3068" s="49">
        <f t="shared" si="387"/>
        <v>1.0101994803367265</v>
      </c>
    </row>
    <row r="3069" spans="11:23">
      <c r="K3069" s="51">
        <v>306.7</v>
      </c>
      <c r="L3069" s="22">
        <f t="shared" si="381"/>
        <v>1.6172210120130439</v>
      </c>
      <c r="M3069" s="22">
        <f t="shared" si="388"/>
        <v>5.2628855871148517E-3</v>
      </c>
      <c r="Q3069" s="55">
        <f t="shared" si="382"/>
        <v>3.9730597670015494E-2</v>
      </c>
      <c r="R3069" s="49">
        <f t="shared" si="383"/>
        <v>3.1736101022606089</v>
      </c>
      <c r="S3069" s="52">
        <f>IF(K3069=0,C3097,(1/$C$59)*LN(1+$C$59/$C$58/(RodR+ABS(Calculations!K3069-RodR))))</f>
        <v>1.2519054448974311E-2</v>
      </c>
      <c r="T3069" s="53">
        <f t="shared" si="384"/>
        <v>1.2624016902066392E-2</v>
      </c>
      <c r="U3069" s="49">
        <f t="shared" si="385"/>
        <v>127.79166666666667</v>
      </c>
      <c r="V3069" s="49">
        <f t="shared" si="386"/>
        <v>1.0101994803367265</v>
      </c>
      <c r="W3069" s="49">
        <f t="shared" si="387"/>
        <v>1.0101994803367265</v>
      </c>
    </row>
    <row r="3070" spans="11:23">
      <c r="K3070" s="51">
        <v>306.8</v>
      </c>
      <c r="L3070" s="22">
        <f t="shared" si="381"/>
        <v>1.6166966007088801</v>
      </c>
      <c r="M3070" s="22">
        <f t="shared" si="388"/>
        <v>5.259467400200446E-3</v>
      </c>
      <c r="Q3070" s="55">
        <f t="shared" si="382"/>
        <v>3.9717714350800265E-2</v>
      </c>
      <c r="R3070" s="49">
        <f t="shared" si="383"/>
        <v>3.1736101022606089</v>
      </c>
      <c r="S3070" s="52">
        <f>IF(K3070=0,C3098,(1/$C$59)*LN(1+$C$59/$C$58/(RodR+ABS(Calculations!K3070-RodR))))</f>
        <v>1.2514994933532874E-2</v>
      </c>
      <c r="T3070" s="53">
        <f t="shared" si="384"/>
        <v>1.2619889063621166E-2</v>
      </c>
      <c r="U3070" s="49">
        <f t="shared" si="385"/>
        <v>127.83333333333334</v>
      </c>
      <c r="V3070" s="49">
        <f t="shared" si="386"/>
        <v>1.0101994803367265</v>
      </c>
      <c r="W3070" s="49">
        <f t="shared" si="387"/>
        <v>1.0101994803367265</v>
      </c>
    </row>
    <row r="3071" spans="11:23">
      <c r="K3071" s="51">
        <v>306.89999999999998</v>
      </c>
      <c r="L3071" s="22">
        <f t="shared" si="381"/>
        <v>1.6161725293959932</v>
      </c>
      <c r="M3071" s="22">
        <f t="shared" si="388"/>
        <v>5.2560525423641646E-3</v>
      </c>
      <c r="Q3071" s="55">
        <f t="shared" si="382"/>
        <v>3.9704839384219918E-2</v>
      </c>
      <c r="R3071" s="49">
        <f t="shared" si="383"/>
        <v>3.1736101022606089</v>
      </c>
      <c r="S3071" s="52">
        <f>IF(K3071=0,C3099,(1/$C$59)*LN(1+$C$59/$C$58/(RodR+ABS(Calculations!K3071-RodR))))</f>
        <v>1.251093804999473E-2</v>
      </c>
      <c r="T3071" s="53">
        <f t="shared" si="384"/>
        <v>1.2615763923768425E-2</v>
      </c>
      <c r="U3071" s="49">
        <f t="shared" si="385"/>
        <v>127.875</v>
      </c>
      <c r="V3071" s="49">
        <f t="shared" si="386"/>
        <v>1.0101994803367265</v>
      </c>
      <c r="W3071" s="49">
        <f t="shared" si="387"/>
        <v>1.0101994803367265</v>
      </c>
    </row>
    <row r="3072" spans="11:23">
      <c r="K3072" s="51">
        <v>307</v>
      </c>
      <c r="L3072" s="22">
        <f t="shared" si="381"/>
        <v>1.6156487977438172</v>
      </c>
      <c r="M3072" s="22">
        <f t="shared" si="388"/>
        <v>5.2526410093078901E-3</v>
      </c>
      <c r="Q3072" s="55">
        <f t="shared" si="382"/>
        <v>3.9691972762153367E-2</v>
      </c>
      <c r="R3072" s="49">
        <f t="shared" si="383"/>
        <v>3.1736101022606089</v>
      </c>
      <c r="S3072" s="52">
        <f>IF(K3072=0,C3100,(1/$C$59)*LN(1+$C$59/$C$58/(RodR+ABS(Calculations!K3072-RodR))))</f>
        <v>1.2506883795800937E-2</v>
      </c>
      <c r="T3072" s="53">
        <f t="shared" si="384"/>
        <v>1.2611641479862394E-2</v>
      </c>
      <c r="U3072" s="49">
        <f t="shared" si="385"/>
        <v>127.91666666666667</v>
      </c>
      <c r="V3072" s="49">
        <f t="shared" si="386"/>
        <v>1.0101994803367265</v>
      </c>
      <c r="W3072" s="49">
        <f t="shared" si="387"/>
        <v>1.0101994803367265</v>
      </c>
    </row>
    <row r="3073" spans="11:23">
      <c r="K3073" s="51">
        <v>307.10000000000002</v>
      </c>
      <c r="L3073" s="22">
        <f t="shared" si="381"/>
        <v>1.6151254054222617</v>
      </c>
      <c r="M3073" s="22">
        <f t="shared" si="388"/>
        <v>5.2492327966628949E-3</v>
      </c>
      <c r="Q3073" s="55">
        <f t="shared" si="382"/>
        <v>3.9679114476491216E-2</v>
      </c>
      <c r="R3073" s="49">
        <f t="shared" si="383"/>
        <v>3.1736101022606089</v>
      </c>
      <c r="S3073" s="52">
        <f>IF(K3073=0,C3101,(1/$C$59)*LN(1+$C$59/$C$58/(RodR+ABS(Calculations!K3073-RodR))))</f>
        <v>1.2502832168396238E-2</v>
      </c>
      <c r="T3073" s="53">
        <f t="shared" si="384"/>
        <v>1.2607521729261334E-2</v>
      </c>
      <c r="U3073" s="49">
        <f t="shared" si="385"/>
        <v>127.95833333333334</v>
      </c>
      <c r="V3073" s="49">
        <f t="shared" si="386"/>
        <v>1.0101994803367265</v>
      </c>
      <c r="W3073" s="49">
        <f t="shared" si="387"/>
        <v>1.0101994803367265</v>
      </c>
    </row>
    <row r="3074" spans="11:23">
      <c r="K3074" s="51">
        <v>307.2</v>
      </c>
      <c r="L3074" s="22">
        <f t="shared" ref="L3074:L3137" si="389">IF(K3074&lt;RodR,EPRValue,Q3074*$C$43)</f>
        <v>1.6146023521016757</v>
      </c>
      <c r="M3074" s="22">
        <f t="shared" si="388"/>
        <v>5.2458279001303953E-3</v>
      </c>
      <c r="Q3074" s="55">
        <f t="shared" si="382"/>
        <v>3.966626451913486E-2</v>
      </c>
      <c r="R3074" s="49">
        <f t="shared" si="383"/>
        <v>3.1736101022606089</v>
      </c>
      <c r="S3074" s="52">
        <f>IF(K3074=0,C3102,(1/$C$59)*LN(1+$C$59/$C$58/(RodR+ABS(Calculations!K3074-RodR))))</f>
        <v>1.2498783165228771E-2</v>
      </c>
      <c r="T3074" s="53">
        <f t="shared" si="384"/>
        <v>1.2603404669326416E-2</v>
      </c>
      <c r="U3074" s="49">
        <f t="shared" si="385"/>
        <v>128</v>
      </c>
      <c r="V3074" s="49">
        <f t="shared" si="386"/>
        <v>1.0101994803367265</v>
      </c>
      <c r="W3074" s="49">
        <f t="shared" si="387"/>
        <v>1.0101994803367265</v>
      </c>
    </row>
    <row r="3075" spans="11:23">
      <c r="K3075" s="51">
        <v>307.3</v>
      </c>
      <c r="L3075" s="22">
        <f t="shared" si="389"/>
        <v>1.6140796374527802</v>
      </c>
      <c r="M3075" s="22">
        <f t="shared" si="388"/>
        <v>5.2424263154446926E-3</v>
      </c>
      <c r="Q3075" s="55">
        <f t="shared" si="382"/>
        <v>3.9653422881994839E-2</v>
      </c>
      <c r="R3075" s="49">
        <f t="shared" si="383"/>
        <v>3.1736101022606089</v>
      </c>
      <c r="S3075" s="52">
        <f>IF(K3075=0,C3103,(1/$C$59)*LN(1+$C$59/$C$58/(RodR+ABS(Calculations!K3075-RodR))))</f>
        <v>1.2494736783749563E-2</v>
      </c>
      <c r="T3075" s="53">
        <f t="shared" si="384"/>
        <v>1.2599290297422844E-2</v>
      </c>
      <c r="U3075" s="49">
        <f t="shared" si="385"/>
        <v>128.04166666666669</v>
      </c>
      <c r="V3075" s="49">
        <f t="shared" si="386"/>
        <v>1.0101994803367265</v>
      </c>
      <c r="W3075" s="49">
        <f t="shared" si="387"/>
        <v>1.0101994803367265</v>
      </c>
    </row>
    <row r="3076" spans="11:23">
      <c r="K3076" s="51">
        <v>307.39999999999998</v>
      </c>
      <c r="L3076" s="22">
        <f t="shared" si="389"/>
        <v>1.6135572611467717</v>
      </c>
      <c r="M3076" s="22">
        <f t="shared" si="388"/>
        <v>5.239028038236615E-3</v>
      </c>
      <c r="Q3076" s="55">
        <f t="shared" ref="Q3076:Q3139" si="390">R3076*IF($C$56&lt;$C$55,S3076,T3076)</f>
        <v>3.9640589556993365E-2</v>
      </c>
      <c r="R3076" s="49">
        <f t="shared" ref="R3076:R3139" si="391">$C$70/$C$61*W3076</f>
        <v>3.1736101022606089</v>
      </c>
      <c r="S3076" s="52">
        <f>IF(K3076=0,C3104,(1/$C$59)*LN(1+$C$59/$C$58/(RodR+ABS(Calculations!K3076-RodR))))</f>
        <v>1.2490693021413309E-2</v>
      </c>
      <c r="T3076" s="53">
        <f t="shared" ref="T3076:T3139" si="392">IF((ABS(K3076))&lt;$C$55-$C$56,($C$53/2/PI()/$C$56*LN(($C$55-$C$56)*(ABS(K3076)+$C$56)/(ABS(K3076))/$C$55)+$C$60*LN($C$55*$C$54/($C$55-$C$56)/$C$53)),$C$60*LN((((ABS(K3076))+$C$56-$C$55)*$C$53+$C$55*$C$54)/($C$53*(ABS(K3076)))))</f>
        <v>1.2595178610918517E-2</v>
      </c>
      <c r="U3076" s="49">
        <f t="shared" ref="U3076:U3139" si="393">K3076/$C$56</f>
        <v>128.08333333333334</v>
      </c>
      <c r="V3076" s="49">
        <f t="shared" ref="V3076:V3139" si="394">IF(K3076="","",1/(1.0212-0.0178*LOG10($C$53+0.01)))</f>
        <v>1.0101994803367265</v>
      </c>
      <c r="W3076" s="49">
        <f t="shared" ref="W3076:W3139" si="395">MAX(1/(-(0.21682*LOG10(3.7*U3076)-0.293)*(EXP(-3.7*U3076)-1)+1),1)*MAX(1/(-(0.1921*LOG10(U3076+0.2)+0.072)*(EXP(-150*U3076)-1)+1),1)*V3076</f>
        <v>1.0101994803367265</v>
      </c>
    </row>
    <row r="3077" spans="11:23">
      <c r="K3077" s="51">
        <v>307.5</v>
      </c>
      <c r="L3077" s="22">
        <f t="shared" si="389"/>
        <v>1.6130352228552165</v>
      </c>
      <c r="M3077" s="22">
        <f t="shared" si="388"/>
        <v>5.2356330643110738E-3</v>
      </c>
      <c r="Q3077" s="55">
        <f t="shared" si="390"/>
        <v>3.9627764536061746E-2</v>
      </c>
      <c r="R3077" s="49">
        <f t="shared" si="391"/>
        <v>3.1736101022606089</v>
      </c>
      <c r="S3077" s="52">
        <f>IF(K3077=0,C3105,(1/$C$59)*LN(1+$C$59/$C$58/(RodR+ABS(Calculations!K3077-RodR))))</f>
        <v>1.2486651875677579E-2</v>
      </c>
      <c r="T3077" s="53">
        <f t="shared" si="392"/>
        <v>1.2591069607186242E-2</v>
      </c>
      <c r="U3077" s="49">
        <f t="shared" si="393"/>
        <v>128.125</v>
      </c>
      <c r="V3077" s="49">
        <f t="shared" si="394"/>
        <v>1.0101994803367265</v>
      </c>
      <c r="W3077" s="49">
        <f t="shared" si="395"/>
        <v>1.0101994803367265</v>
      </c>
    </row>
    <row r="3078" spans="11:23">
      <c r="K3078" s="51">
        <v>307.60000000000002</v>
      </c>
      <c r="L3078" s="22">
        <f t="shared" si="389"/>
        <v>1.6125135222501572</v>
      </c>
      <c r="M3078" s="22">
        <f t="shared" si="388"/>
        <v>5.2322413892986752E-3</v>
      </c>
      <c r="Q3078" s="55">
        <f t="shared" si="390"/>
        <v>3.9614947811142984E-2</v>
      </c>
      <c r="R3078" s="49">
        <f t="shared" si="391"/>
        <v>3.1736101022606089</v>
      </c>
      <c r="S3078" s="52">
        <f>IF(K3078=0,C3106,(1/$C$59)*LN(1+$C$59/$C$58/(RodR+ABS(Calculations!K3078-RodR))))</f>
        <v>1.2482613344003624E-2</v>
      </c>
      <c r="T3078" s="53">
        <f t="shared" si="392"/>
        <v>1.2586963283599975E-2</v>
      </c>
      <c r="U3078" s="49">
        <f t="shared" si="393"/>
        <v>128.16666666666669</v>
      </c>
      <c r="V3078" s="49">
        <f t="shared" si="394"/>
        <v>1.0101994803367265</v>
      </c>
      <c r="W3078" s="49">
        <f t="shared" si="395"/>
        <v>1.0101994803367265</v>
      </c>
    </row>
    <row r="3079" spans="11:23">
      <c r="K3079" s="51">
        <v>307.7</v>
      </c>
      <c r="L3079" s="22">
        <f t="shared" si="389"/>
        <v>1.6119921590040418</v>
      </c>
      <c r="M3079" s="22">
        <f t="shared" si="388"/>
        <v>5.2288530090021101E-3</v>
      </c>
      <c r="Q3079" s="55">
        <f t="shared" si="390"/>
        <v>3.9602139374190042E-2</v>
      </c>
      <c r="R3079" s="49">
        <f t="shared" si="391"/>
        <v>3.1736101022606089</v>
      </c>
      <c r="S3079" s="52">
        <f>IF(K3079=0,C3107,(1/$C$59)*LN(1+$C$59/$C$58/(RodR+ABS(Calculations!K3079-RodR))))</f>
        <v>1.2478577423855835E-2</v>
      </c>
      <c r="T3079" s="53">
        <f t="shared" si="392"/>
        <v>1.2582859637538807E-2</v>
      </c>
      <c r="U3079" s="49">
        <f t="shared" si="393"/>
        <v>128.20833333333334</v>
      </c>
      <c r="V3079" s="49">
        <f t="shared" si="394"/>
        <v>1.0101994803367265</v>
      </c>
      <c r="W3079" s="49">
        <f t="shared" si="395"/>
        <v>1.0101994803367265</v>
      </c>
    </row>
    <row r="3080" spans="11:23">
      <c r="K3080" s="51">
        <v>307.8</v>
      </c>
      <c r="L3080" s="22">
        <f t="shared" si="389"/>
        <v>1.6114711327897591</v>
      </c>
      <c r="M3080" s="22">
        <f t="shared" si="388"/>
        <v>5.2254679191210407E-3</v>
      </c>
      <c r="Q3080" s="55">
        <f t="shared" si="390"/>
        <v>3.9589339217166709E-2</v>
      </c>
      <c r="R3080" s="49">
        <f t="shared" si="391"/>
        <v>3.1736101022606089</v>
      </c>
      <c r="S3080" s="52">
        <f>IF(K3080=0,C3108,(1/$C$59)*LN(1+$C$59/$C$58/(RodR+ABS(Calculations!K3080-RodR))))</f>
        <v>1.2474544112702012E-2</v>
      </c>
      <c r="T3080" s="53">
        <f t="shared" si="392"/>
        <v>1.2578758666384303E-2</v>
      </c>
      <c r="U3080" s="49">
        <f t="shared" si="393"/>
        <v>128.25</v>
      </c>
      <c r="V3080" s="49">
        <f t="shared" si="394"/>
        <v>1.0101994803367265</v>
      </c>
      <c r="W3080" s="49">
        <f t="shared" si="395"/>
        <v>1.0101994803367265</v>
      </c>
    </row>
    <row r="3081" spans="11:23">
      <c r="K3081" s="51">
        <v>307.89999999999998</v>
      </c>
      <c r="L3081" s="22">
        <f t="shared" si="389"/>
        <v>1.610950443280569</v>
      </c>
      <c r="M3081" s="22">
        <f t="shared" si="388"/>
        <v>5.2220861154241849E-3</v>
      </c>
      <c r="Q3081" s="55">
        <f t="shared" si="390"/>
        <v>3.9576547332045901E-2</v>
      </c>
      <c r="R3081" s="49">
        <f t="shared" si="391"/>
        <v>3.1736101022606089</v>
      </c>
      <c r="S3081" s="52">
        <f>IF(K3081=0,C3109,(1/$C$59)*LN(1+$C$59/$C$58/(RodR+ABS(Calculations!K3081-RodR))))</f>
        <v>1.2470513408012833E-2</v>
      </c>
      <c r="T3081" s="53">
        <f t="shared" si="392"/>
        <v>1.2574660367523378E-2</v>
      </c>
      <c r="U3081" s="49">
        <f t="shared" si="393"/>
        <v>128.29166666666666</v>
      </c>
      <c r="V3081" s="49">
        <f t="shared" si="394"/>
        <v>1.0101994803367265</v>
      </c>
      <c r="W3081" s="49">
        <f t="shared" si="395"/>
        <v>1.0101994803367265</v>
      </c>
    </row>
    <row r="3082" spans="11:23">
      <c r="K3082" s="51">
        <v>308</v>
      </c>
      <c r="L3082" s="22">
        <f t="shared" si="389"/>
        <v>1.6104300901502062</v>
      </c>
      <c r="M3082" s="22">
        <f t="shared" si="388"/>
        <v>5.2187075936109828E-3</v>
      </c>
      <c r="Q3082" s="55">
        <f t="shared" si="390"/>
        <v>3.9563763710812189E-2</v>
      </c>
      <c r="R3082" s="49">
        <f t="shared" si="391"/>
        <v>3.1736101022606089</v>
      </c>
      <c r="S3082" s="52">
        <f>IF(K3082=0,C3110,(1/$C$59)*LN(1+$C$59/$C$58/(RodR+ABS(Calculations!K3082-RodR))))</f>
        <v>1.2466485307262647E-2</v>
      </c>
      <c r="T3082" s="53">
        <f t="shared" si="392"/>
        <v>1.2570564738342772E-2</v>
      </c>
      <c r="U3082" s="49">
        <f t="shared" si="393"/>
        <v>128.33333333333334</v>
      </c>
      <c r="V3082" s="49">
        <f t="shared" si="394"/>
        <v>1.0101994803367265</v>
      </c>
      <c r="W3082" s="49">
        <f t="shared" si="395"/>
        <v>1.0101994803367265</v>
      </c>
    </row>
    <row r="3083" spans="11:23">
      <c r="K3083" s="51">
        <v>308.10000000000002</v>
      </c>
      <c r="L3083" s="22">
        <f t="shared" si="389"/>
        <v>1.6099100730728124</v>
      </c>
      <c r="M3083" s="22">
        <f t="shared" si="388"/>
        <v>5.2153323494492643E-3</v>
      </c>
      <c r="Q3083" s="55">
        <f t="shared" si="390"/>
        <v>3.9550988345460142E-2</v>
      </c>
      <c r="R3083" s="49">
        <f t="shared" si="391"/>
        <v>3.1736101022606089</v>
      </c>
      <c r="S3083" s="52">
        <f>IF(K3083=0,C3111,(1/$C$59)*LN(1+$C$59/$C$58/(RodR+ABS(Calculations!K3083-RodR))))</f>
        <v>1.2462459807928955E-2</v>
      </c>
      <c r="T3083" s="53">
        <f t="shared" si="392"/>
        <v>1.2566471776236791E-2</v>
      </c>
      <c r="U3083" s="49">
        <f t="shared" si="393"/>
        <v>128.37500000000003</v>
      </c>
      <c r="V3083" s="49">
        <f t="shared" si="394"/>
        <v>1.0101994803367265</v>
      </c>
      <c r="W3083" s="49">
        <f t="shared" si="395"/>
        <v>1.0101994803367265</v>
      </c>
    </row>
    <row r="3084" spans="11:23">
      <c r="K3084" s="51">
        <v>308.2</v>
      </c>
      <c r="L3084" s="22">
        <f t="shared" si="389"/>
        <v>1.6093903917229344</v>
      </c>
      <c r="M3084" s="22">
        <f t="shared" si="388"/>
        <v>5.211960378741276E-3</v>
      </c>
      <c r="Q3084" s="55">
        <f t="shared" si="390"/>
        <v>3.9538221227994289E-2</v>
      </c>
      <c r="R3084" s="49">
        <f t="shared" si="391"/>
        <v>3.1736101022606089</v>
      </c>
      <c r="S3084" s="52">
        <f>IF(K3084=0,C3112,(1/$C$59)*LN(1+$C$59/$C$58/(RodR+ABS(Calculations!K3084-RodR))))</f>
        <v>1.2458436907492397E-2</v>
      </c>
      <c r="T3084" s="53">
        <f t="shared" si="392"/>
        <v>1.2562381478599331E-2</v>
      </c>
      <c r="U3084" s="49">
        <f t="shared" si="393"/>
        <v>128.41666666666666</v>
      </c>
      <c r="V3084" s="49">
        <f t="shared" si="394"/>
        <v>1.0101994803367265</v>
      </c>
      <c r="W3084" s="49">
        <f t="shared" si="395"/>
        <v>1.0101994803367265</v>
      </c>
    </row>
    <row r="3085" spans="11:23">
      <c r="K3085" s="51">
        <v>308.3</v>
      </c>
      <c r="L3085" s="22">
        <f t="shared" si="389"/>
        <v>1.6088710457755595</v>
      </c>
      <c r="M3085" s="22">
        <f t="shared" ref="M3085:M3148" si="396">L3075-L3085</f>
        <v>5.2085916772206531E-3</v>
      </c>
      <c r="Q3085" s="55">
        <f t="shared" si="390"/>
        <v>3.9525462350429981E-2</v>
      </c>
      <c r="R3085" s="49">
        <f t="shared" si="391"/>
        <v>3.1736101022606089</v>
      </c>
      <c r="S3085" s="52">
        <f>IF(K3085=0,C3113,(1/$C$59)*LN(1+$C$59/$C$58/(RodR+ABS(Calculations!K3085-RodR))))</f>
        <v>1.2454416603437019E-2</v>
      </c>
      <c r="T3085" s="53">
        <f t="shared" si="392"/>
        <v>1.255829384283098E-2</v>
      </c>
      <c r="U3085" s="49">
        <f t="shared" si="393"/>
        <v>128.45833333333334</v>
      </c>
      <c r="V3085" s="49">
        <f t="shared" si="394"/>
        <v>1.0101994803367265</v>
      </c>
      <c r="W3085" s="49">
        <f t="shared" si="395"/>
        <v>1.0101994803367265</v>
      </c>
    </row>
    <row r="3086" spans="11:23">
      <c r="K3086" s="51">
        <v>308.39999999999998</v>
      </c>
      <c r="L3086" s="22">
        <f t="shared" si="389"/>
        <v>1.608352034906082</v>
      </c>
      <c r="M3086" s="22">
        <f t="shared" si="396"/>
        <v>5.2052262406896421E-3</v>
      </c>
      <c r="Q3086" s="55">
        <f t="shared" si="390"/>
        <v>3.9512711704792557E-2</v>
      </c>
      <c r="R3086" s="49">
        <f t="shared" si="391"/>
        <v>3.1736101022606089</v>
      </c>
      <c r="S3086" s="52">
        <f>IF(K3086=0,C3114,(1/$C$59)*LN(1+$C$59/$C$58/(RodR+ABS(Calculations!K3086-RodR))))</f>
        <v>1.2450398893250017E-2</v>
      </c>
      <c r="T3086" s="53">
        <f t="shared" si="392"/>
        <v>1.2554208866332359E-2</v>
      </c>
      <c r="U3086" s="49">
        <f t="shared" si="393"/>
        <v>128.5</v>
      </c>
      <c r="V3086" s="49">
        <f t="shared" si="394"/>
        <v>1.0101994803367265</v>
      </c>
      <c r="W3086" s="49">
        <f t="shared" si="395"/>
        <v>1.0101994803367265</v>
      </c>
    </row>
    <row r="3087" spans="11:23">
      <c r="K3087" s="51">
        <v>308.5</v>
      </c>
      <c r="L3087" s="22">
        <f t="shared" si="389"/>
        <v>1.607833358790336</v>
      </c>
      <c r="M3087" s="22">
        <f t="shared" si="396"/>
        <v>5.2018640648805459E-3</v>
      </c>
      <c r="Q3087" s="55">
        <f t="shared" si="390"/>
        <v>3.9499969283118164E-2</v>
      </c>
      <c r="R3087" s="49">
        <f t="shared" si="391"/>
        <v>3.1736101022606089</v>
      </c>
      <c r="S3087" s="52">
        <f>IF(K3087=0,C3115,(1/$C$59)*LN(1+$C$59/$C$58/(RodR+ABS(Calculations!K3087-RodR))))</f>
        <v>1.2446383774421994E-2</v>
      </c>
      <c r="T3087" s="53">
        <f t="shared" si="392"/>
        <v>1.2550126546511216E-2</v>
      </c>
      <c r="U3087" s="49">
        <f t="shared" si="393"/>
        <v>128.54166666666669</v>
      </c>
      <c r="V3087" s="49">
        <f t="shared" si="394"/>
        <v>1.0101994803367265</v>
      </c>
      <c r="W3087" s="49">
        <f t="shared" si="395"/>
        <v>1.0101994803367265</v>
      </c>
    </row>
    <row r="3088" spans="11:23">
      <c r="K3088" s="51">
        <v>308.60000000000002</v>
      </c>
      <c r="L3088" s="22">
        <f t="shared" si="389"/>
        <v>1.607315017104527</v>
      </c>
      <c r="M3088" s="22">
        <f t="shared" si="396"/>
        <v>5.19850514563025E-3</v>
      </c>
      <c r="Q3088" s="55">
        <f t="shared" si="390"/>
        <v>3.9487235077452089E-2</v>
      </c>
      <c r="R3088" s="49">
        <f t="shared" si="391"/>
        <v>3.1736101022606089</v>
      </c>
      <c r="S3088" s="52">
        <f>IF(K3088=0,C3116,(1/$C$59)*LN(1+$C$59/$C$58/(RodR+ABS(Calculations!K3088-RodR))))</f>
        <v>1.2442371244446429E-2</v>
      </c>
      <c r="T3088" s="53">
        <f t="shared" si="392"/>
        <v>1.2546046880775116E-2</v>
      </c>
      <c r="U3088" s="49">
        <f t="shared" si="393"/>
        <v>128.58333333333334</v>
      </c>
      <c r="V3088" s="49">
        <f t="shared" si="394"/>
        <v>1.0101994803367265</v>
      </c>
      <c r="W3088" s="49">
        <f t="shared" si="395"/>
        <v>1.0101994803367265</v>
      </c>
    </row>
    <row r="3089" spans="11:23">
      <c r="K3089" s="51">
        <v>308.7</v>
      </c>
      <c r="L3089" s="22">
        <f t="shared" si="389"/>
        <v>1.6067970095253712</v>
      </c>
      <c r="M3089" s="22">
        <f t="shared" si="396"/>
        <v>5.1951494786706132E-3</v>
      </c>
      <c r="Q3089" s="55">
        <f t="shared" si="390"/>
        <v>3.9474509079852144E-2</v>
      </c>
      <c r="R3089" s="49">
        <f t="shared" si="391"/>
        <v>3.1736101022606089</v>
      </c>
      <c r="S3089" s="52">
        <f>IF(K3089=0,C3117,(1/$C$59)*LN(1+$C$59/$C$58/(RodR+ABS(Calculations!K3089-RodR))))</f>
        <v>1.243836130082075E-2</v>
      </c>
      <c r="T3089" s="53">
        <f t="shared" si="392"/>
        <v>1.2541969866537864E-2</v>
      </c>
      <c r="U3089" s="49">
        <f t="shared" si="393"/>
        <v>128.625</v>
      </c>
      <c r="V3089" s="49">
        <f t="shared" si="394"/>
        <v>1.0101994803367265</v>
      </c>
      <c r="W3089" s="49">
        <f t="shared" si="395"/>
        <v>1.0101994803367265</v>
      </c>
    </row>
    <row r="3090" spans="11:23">
      <c r="K3090" s="51">
        <v>308.8</v>
      </c>
      <c r="L3090" s="22">
        <f t="shared" si="389"/>
        <v>1.6062793357298513</v>
      </c>
      <c r="M3090" s="22">
        <f t="shared" si="396"/>
        <v>5.1917970599077989E-3</v>
      </c>
      <c r="Q3090" s="55">
        <f t="shared" si="390"/>
        <v>3.9461791282382704E-2</v>
      </c>
      <c r="R3090" s="49">
        <f t="shared" si="391"/>
        <v>3.1736101022606089</v>
      </c>
      <c r="S3090" s="52">
        <f>IF(K3090=0,C3118,(1/$C$59)*LN(1+$C$59/$C$58/(RodR+ABS(Calculations!K3090-RodR))))</f>
        <v>1.2434353941044456E-2</v>
      </c>
      <c r="T3090" s="53">
        <f t="shared" si="392"/>
        <v>1.2537895501213966E-2</v>
      </c>
      <c r="U3090" s="49">
        <f t="shared" si="393"/>
        <v>128.66666666666669</v>
      </c>
      <c r="V3090" s="49">
        <f t="shared" si="394"/>
        <v>1.0101994803367265</v>
      </c>
      <c r="W3090" s="49">
        <f t="shared" si="395"/>
        <v>1.0101994803367265</v>
      </c>
    </row>
    <row r="3091" spans="11:23">
      <c r="K3091" s="51">
        <v>308.89999999999998</v>
      </c>
      <c r="L3091" s="22">
        <f t="shared" si="389"/>
        <v>1.6057619953954958</v>
      </c>
      <c r="M3091" s="22">
        <f t="shared" si="396"/>
        <v>5.1884478850732219E-3</v>
      </c>
      <c r="Q3091" s="55">
        <f t="shared" si="390"/>
        <v>3.9449081677121536E-2</v>
      </c>
      <c r="R3091" s="49">
        <f t="shared" si="391"/>
        <v>3.1736101022606089</v>
      </c>
      <c r="S3091" s="52">
        <f>IF(K3091=0,C3119,(1/$C$59)*LN(1+$C$59/$C$58/(RodR+ABS(Calculations!K3091-RodR))))</f>
        <v>1.2430349162621262E-2</v>
      </c>
      <c r="T3091" s="53">
        <f t="shared" si="392"/>
        <v>1.2533823782224391E-2</v>
      </c>
      <c r="U3091" s="49">
        <f t="shared" si="393"/>
        <v>128.70833333333334</v>
      </c>
      <c r="V3091" s="49">
        <f t="shared" si="394"/>
        <v>1.0101994803367265</v>
      </c>
      <c r="W3091" s="49">
        <f t="shared" si="395"/>
        <v>1.0101994803367265</v>
      </c>
    </row>
    <row r="3092" spans="11:23">
      <c r="K3092" s="51">
        <v>309</v>
      </c>
      <c r="L3092" s="22">
        <f t="shared" si="389"/>
        <v>1.6052449882002042</v>
      </c>
      <c r="M3092" s="22">
        <f t="shared" si="396"/>
        <v>5.1851019500019913E-3</v>
      </c>
      <c r="Q3092" s="55">
        <f t="shared" si="390"/>
        <v>3.9436380256155541E-2</v>
      </c>
      <c r="R3092" s="49">
        <f t="shared" si="391"/>
        <v>3.1736101022606089</v>
      </c>
      <c r="S3092" s="52">
        <f>IF(K3092=0,C3120,(1/$C$59)*LN(1+$C$59/$C$58/(RodR+ABS(Calculations!K3092-RodR))))</f>
        <v>1.2426346963057758E-2</v>
      </c>
      <c r="T3092" s="53">
        <f t="shared" si="392"/>
        <v>1.2529754706990366E-2</v>
      </c>
      <c r="U3092" s="49">
        <f t="shared" si="393"/>
        <v>128.75</v>
      </c>
      <c r="V3092" s="49">
        <f t="shared" si="394"/>
        <v>1.0101994803367265</v>
      </c>
      <c r="W3092" s="49">
        <f t="shared" si="395"/>
        <v>1.0101994803367265</v>
      </c>
    </row>
    <row r="3093" spans="11:23">
      <c r="K3093" s="51">
        <v>309.10000000000002</v>
      </c>
      <c r="L3093" s="22">
        <f t="shared" si="389"/>
        <v>1.6047283138223158</v>
      </c>
      <c r="M3093" s="22">
        <f t="shared" si="396"/>
        <v>5.1817592504965759E-3</v>
      </c>
      <c r="Q3093" s="55">
        <f t="shared" si="390"/>
        <v>3.9423687011582408E-2</v>
      </c>
      <c r="R3093" s="49">
        <f t="shared" si="391"/>
        <v>3.1736101022606089</v>
      </c>
      <c r="S3093" s="52">
        <f>IF(K3093=0,C3121,(1/$C$59)*LN(1+$C$59/$C$58/(RodR+ABS(Calculations!K3093-RodR))))</f>
        <v>1.2422347339863943E-2</v>
      </c>
      <c r="T3093" s="53">
        <f t="shared" si="392"/>
        <v>1.252568827293825E-2</v>
      </c>
      <c r="U3093" s="49">
        <f t="shared" si="393"/>
        <v>128.79166666666669</v>
      </c>
      <c r="V3093" s="49">
        <f t="shared" si="394"/>
        <v>1.0101994803367265</v>
      </c>
      <c r="W3093" s="49">
        <f t="shared" si="395"/>
        <v>1.0101994803367265</v>
      </c>
    </row>
    <row r="3094" spans="11:23">
      <c r="K3094" s="51">
        <v>309.2</v>
      </c>
      <c r="L3094" s="22">
        <f t="shared" si="389"/>
        <v>1.604211971940509</v>
      </c>
      <c r="M3094" s="22">
        <f t="shared" si="396"/>
        <v>5.1784197824253919E-3</v>
      </c>
      <c r="Q3094" s="55">
        <f t="shared" si="390"/>
        <v>3.9411001935508165E-2</v>
      </c>
      <c r="R3094" s="49">
        <f t="shared" si="391"/>
        <v>3.1736101022606089</v>
      </c>
      <c r="S3094" s="52">
        <f>IF(K3094=0,C3122,(1/$C$59)*LN(1+$C$59/$C$58/(RodR+ABS(Calculations!K3094-RodR))))</f>
        <v>1.2418350290552431E-2</v>
      </c>
      <c r="T3094" s="53">
        <f t="shared" si="392"/>
        <v>1.2521624477497318E-2</v>
      </c>
      <c r="U3094" s="49">
        <f t="shared" si="393"/>
        <v>128.83333333333334</v>
      </c>
      <c r="V3094" s="49">
        <f t="shared" si="394"/>
        <v>1.0101994803367265</v>
      </c>
      <c r="W3094" s="49">
        <f t="shared" si="395"/>
        <v>1.0101994803367265</v>
      </c>
    </row>
    <row r="3095" spans="11:23">
      <c r="K3095" s="51">
        <v>309.3</v>
      </c>
      <c r="L3095" s="22">
        <f t="shared" si="389"/>
        <v>1.6036959622339695</v>
      </c>
      <c r="M3095" s="22">
        <f t="shared" si="396"/>
        <v>5.1750835415900198E-3</v>
      </c>
      <c r="Q3095" s="55">
        <f t="shared" si="390"/>
        <v>3.9398325020051306E-2</v>
      </c>
      <c r="R3095" s="49">
        <f t="shared" si="391"/>
        <v>3.1736101022606089</v>
      </c>
      <c r="S3095" s="52">
        <f>IF(K3095=0,C3123,(1/$C$59)*LN(1+$C$59/$C$58/(RodR+ABS(Calculations!K3095-RodR))))</f>
        <v>1.2414355812639777E-2</v>
      </c>
      <c r="T3095" s="53">
        <f t="shared" si="392"/>
        <v>1.2517563318100212E-2</v>
      </c>
      <c r="U3095" s="49">
        <f t="shared" si="393"/>
        <v>128.875</v>
      </c>
      <c r="V3095" s="49">
        <f t="shared" si="394"/>
        <v>1.0101994803367265</v>
      </c>
      <c r="W3095" s="49">
        <f t="shared" si="395"/>
        <v>1.0101994803367265</v>
      </c>
    </row>
    <row r="3096" spans="11:23">
      <c r="K3096" s="51">
        <v>309.39999999999998</v>
      </c>
      <c r="L3096" s="22">
        <f t="shared" si="389"/>
        <v>1.6031802843822229</v>
      </c>
      <c r="M3096" s="22">
        <f t="shared" si="396"/>
        <v>5.1717505238590977E-3</v>
      </c>
      <c r="Q3096" s="55">
        <f t="shared" si="390"/>
        <v>3.9385656257338676E-2</v>
      </c>
      <c r="R3096" s="49">
        <f t="shared" si="391"/>
        <v>3.1736101022606089</v>
      </c>
      <c r="S3096" s="52">
        <f>IF(K3096=0,C3124,(1/$C$59)*LN(1+$C$59/$C$58/(RodR+ABS(Calculations!K3096-RodR))))</f>
        <v>1.2410363903645156E-2</v>
      </c>
      <c r="T3096" s="53">
        <f t="shared" si="392"/>
        <v>1.2513504792183145E-2</v>
      </c>
      <c r="U3096" s="49">
        <f t="shared" si="393"/>
        <v>128.91666666666666</v>
      </c>
      <c r="V3096" s="49">
        <f t="shared" si="394"/>
        <v>1.0101994803367265</v>
      </c>
      <c r="W3096" s="49">
        <f t="shared" si="395"/>
        <v>1.0101994803367265</v>
      </c>
    </row>
    <row r="3097" spans="11:23">
      <c r="K3097" s="51">
        <v>309.5</v>
      </c>
      <c r="L3097" s="22">
        <f t="shared" si="389"/>
        <v>1.6026649380652334</v>
      </c>
      <c r="M3097" s="22">
        <f t="shared" si="396"/>
        <v>5.168420725102596E-3</v>
      </c>
      <c r="Q3097" s="55">
        <f t="shared" si="390"/>
        <v>3.9372995639507871E-2</v>
      </c>
      <c r="R3097" s="49">
        <f t="shared" si="391"/>
        <v>3.1736101022606089</v>
      </c>
      <c r="S3097" s="52">
        <f>IF(K3097=0,C3125,(1/$C$59)*LN(1+$C$59/$C$58/(RodR+ABS(Calculations!K3097-RodR))))</f>
        <v>1.240637456109114E-2</v>
      </c>
      <c r="T3097" s="53">
        <f t="shared" si="392"/>
        <v>1.2509448897185031E-2</v>
      </c>
      <c r="U3097" s="49">
        <f t="shared" si="393"/>
        <v>128.95833333333334</v>
      </c>
      <c r="V3097" s="49">
        <f t="shared" si="394"/>
        <v>1.0101994803367265</v>
      </c>
      <c r="W3097" s="49">
        <f t="shared" si="395"/>
        <v>1.0101994803367265</v>
      </c>
    </row>
    <row r="3098" spans="11:23">
      <c r="K3098" s="51">
        <v>309.60000000000002</v>
      </c>
      <c r="L3098" s="22">
        <f t="shared" si="389"/>
        <v>1.6021499229634408</v>
      </c>
      <c r="M3098" s="22">
        <f t="shared" si="396"/>
        <v>5.165094141086124E-3</v>
      </c>
      <c r="Q3098" s="55">
        <f t="shared" si="390"/>
        <v>3.9360343158708212E-2</v>
      </c>
      <c r="R3098" s="49">
        <f t="shared" si="391"/>
        <v>3.1736101022606089</v>
      </c>
      <c r="S3098" s="52">
        <f>IF(K3098=0,C3126,(1/$C$59)*LN(1+$C$59/$C$58/(RodR+ABS(Calculations!K3098-RodR))))</f>
        <v>1.240238778250399E-2</v>
      </c>
      <c r="T3098" s="53">
        <f t="shared" si="392"/>
        <v>1.2505395630548586E-2</v>
      </c>
      <c r="U3098" s="49">
        <f t="shared" si="393"/>
        <v>129.00000000000003</v>
      </c>
      <c r="V3098" s="49">
        <f t="shared" si="394"/>
        <v>1.0101994803367265</v>
      </c>
      <c r="W3098" s="49">
        <f t="shared" si="395"/>
        <v>1.0101994803367265</v>
      </c>
    </row>
    <row r="3099" spans="11:23">
      <c r="K3099" s="51">
        <v>309.7</v>
      </c>
      <c r="L3099" s="22">
        <f t="shared" si="389"/>
        <v>1.6016352387575545</v>
      </c>
      <c r="M3099" s="22">
        <f t="shared" si="396"/>
        <v>5.1617707678166536E-3</v>
      </c>
      <c r="Q3099" s="55">
        <f t="shared" si="390"/>
        <v>3.9347698807095613E-2</v>
      </c>
      <c r="R3099" s="49">
        <f t="shared" si="391"/>
        <v>3.1736101022606089</v>
      </c>
      <c r="S3099" s="52">
        <f>IF(K3099=0,C3127,(1/$C$59)*LN(1+$C$59/$C$58/(RodR+ABS(Calculations!K3099-RodR))))</f>
        <v>1.2398403565412042E-2</v>
      </c>
      <c r="T3099" s="53">
        <f t="shared" si="392"/>
        <v>1.2501344989719889E-2</v>
      </c>
      <c r="U3099" s="49">
        <f t="shared" si="393"/>
        <v>129.04166666666666</v>
      </c>
      <c r="V3099" s="49">
        <f t="shared" si="394"/>
        <v>1.0101994803367265</v>
      </c>
      <c r="W3099" s="49">
        <f t="shared" si="395"/>
        <v>1.0101994803367265</v>
      </c>
    </row>
    <row r="3100" spans="11:23">
      <c r="K3100" s="51">
        <v>309.8</v>
      </c>
      <c r="L3100" s="22">
        <f t="shared" si="389"/>
        <v>1.6011208851288268</v>
      </c>
      <c r="M3100" s="22">
        <f t="shared" si="396"/>
        <v>5.158450601024489E-3</v>
      </c>
      <c r="Q3100" s="55">
        <f t="shared" si="390"/>
        <v>3.933506257683933E-2</v>
      </c>
      <c r="R3100" s="49">
        <f t="shared" si="391"/>
        <v>3.1736101022606089</v>
      </c>
      <c r="S3100" s="52">
        <f>IF(K3100=0,C3128,(1/$C$59)*LN(1+$C$59/$C$58/(RodR+ABS(Calculations!K3100-RodR))))</f>
        <v>1.2394421907347847E-2</v>
      </c>
      <c r="T3100" s="53">
        <f t="shared" si="392"/>
        <v>1.2497296972147926E-2</v>
      </c>
      <c r="U3100" s="49">
        <f t="shared" si="393"/>
        <v>129.08333333333334</v>
      </c>
      <c r="V3100" s="49">
        <f t="shared" si="394"/>
        <v>1.0101994803367265</v>
      </c>
      <c r="W3100" s="49">
        <f t="shared" si="395"/>
        <v>1.0101994803367265</v>
      </c>
    </row>
    <row r="3101" spans="11:23">
      <c r="K3101" s="51">
        <v>309.89999999999998</v>
      </c>
      <c r="L3101" s="22">
        <f t="shared" si="389"/>
        <v>1.6006068617588827</v>
      </c>
      <c r="M3101" s="22">
        <f t="shared" si="396"/>
        <v>5.1551336366131295E-3</v>
      </c>
      <c r="Q3101" s="55">
        <f t="shared" si="390"/>
        <v>3.9322434460117787E-2</v>
      </c>
      <c r="R3101" s="49">
        <f t="shared" si="391"/>
        <v>3.1736101022606089</v>
      </c>
      <c r="S3101" s="52">
        <f>IF(K3101=0,C3129,(1/$C$59)*LN(1+$C$59/$C$58/(RodR+ABS(Calculations!K3101-RodR))))</f>
        <v>1.239044280584683E-2</v>
      </c>
      <c r="T3101" s="53">
        <f t="shared" si="392"/>
        <v>1.2493251575285495E-2</v>
      </c>
      <c r="U3101" s="49">
        <f t="shared" si="393"/>
        <v>129.125</v>
      </c>
      <c r="V3101" s="49">
        <f t="shared" si="394"/>
        <v>1.0101994803367265</v>
      </c>
      <c r="W3101" s="49">
        <f t="shared" si="395"/>
        <v>1.0101994803367265</v>
      </c>
    </row>
    <row r="3102" spans="11:23">
      <c r="K3102" s="51">
        <v>310</v>
      </c>
      <c r="L3102" s="22">
        <f t="shared" si="389"/>
        <v>1.6000931683296491</v>
      </c>
      <c r="M3102" s="22">
        <f t="shared" si="396"/>
        <v>5.1518198705551299E-3</v>
      </c>
      <c r="Q3102" s="55">
        <f t="shared" si="390"/>
        <v>3.9309814449116812E-2</v>
      </c>
      <c r="R3102" s="49">
        <f t="shared" si="391"/>
        <v>3.1736101022606089</v>
      </c>
      <c r="S3102" s="52">
        <f>IF(K3102=0,C3130,(1/$C$59)*LN(1+$C$59/$C$58/(RodR+ABS(Calculations!K3102-RodR))))</f>
        <v>1.2386466258446763E-2</v>
      </c>
      <c r="T3102" s="53">
        <f t="shared" si="392"/>
        <v>1.2489208796588084E-2</v>
      </c>
      <c r="U3102" s="49">
        <f t="shared" si="393"/>
        <v>129.16666666666669</v>
      </c>
      <c r="V3102" s="49">
        <f t="shared" si="394"/>
        <v>1.0101994803367265</v>
      </c>
      <c r="W3102" s="49">
        <f t="shared" si="395"/>
        <v>1.0101994803367265</v>
      </c>
    </row>
    <row r="3103" spans="11:23">
      <c r="K3103" s="51">
        <v>310.10000000000002</v>
      </c>
      <c r="L3103" s="22">
        <f t="shared" si="389"/>
        <v>1.5995798045236673</v>
      </c>
      <c r="M3103" s="22">
        <f t="shared" si="396"/>
        <v>5.1485092986485181E-3</v>
      </c>
      <c r="Q3103" s="55">
        <f t="shared" si="390"/>
        <v>3.9297202536037336E-2</v>
      </c>
      <c r="R3103" s="49">
        <f t="shared" si="391"/>
        <v>3.1736101022606089</v>
      </c>
      <c r="S3103" s="52">
        <f>IF(K3103=0,C3131,(1/$C$59)*LN(1+$C$59/$C$58/(RodR+ABS(Calculations!K3103-RodR))))</f>
        <v>1.2382492262690165E-2</v>
      </c>
      <c r="T3103" s="53">
        <f t="shared" si="392"/>
        <v>1.2485168633514988E-2</v>
      </c>
      <c r="U3103" s="49">
        <f t="shared" si="393"/>
        <v>129.20833333333334</v>
      </c>
      <c r="V3103" s="49">
        <f t="shared" si="394"/>
        <v>1.0101994803367265</v>
      </c>
      <c r="W3103" s="49">
        <f t="shared" si="395"/>
        <v>1.0101994803367265</v>
      </c>
    </row>
    <row r="3104" spans="11:23">
      <c r="K3104" s="51">
        <v>310.2</v>
      </c>
      <c r="L3104" s="22">
        <f t="shared" si="389"/>
        <v>1.5990667700236769</v>
      </c>
      <c r="M3104" s="22">
        <f t="shared" si="396"/>
        <v>5.1452019168320984E-3</v>
      </c>
      <c r="Q3104" s="55">
        <f t="shared" si="390"/>
        <v>3.9284598713085157E-2</v>
      </c>
      <c r="R3104" s="49">
        <f t="shared" si="391"/>
        <v>3.1736101022606089</v>
      </c>
      <c r="S3104" s="52">
        <f>IF(K3104=0,C3132,(1/$C$59)*LN(1+$C$59/$C$58/(RodR+ABS(Calculations!K3104-RodR))))</f>
        <v>1.2378520816121098E-2</v>
      </c>
      <c r="T3104" s="53">
        <f t="shared" si="392"/>
        <v>1.2481131083528633E-2</v>
      </c>
      <c r="U3104" s="49">
        <f t="shared" si="393"/>
        <v>129.25</v>
      </c>
      <c r="V3104" s="49">
        <f t="shared" si="394"/>
        <v>1.0101994803367265</v>
      </c>
      <c r="W3104" s="49">
        <f t="shared" si="395"/>
        <v>1.0101994803367265</v>
      </c>
    </row>
    <row r="3105" spans="11:23">
      <c r="K3105" s="51">
        <v>310.3</v>
      </c>
      <c r="L3105" s="22">
        <f t="shared" si="389"/>
        <v>1.5985540645129626</v>
      </c>
      <c r="M3105" s="22">
        <f t="shared" si="396"/>
        <v>5.1418977210069272E-3</v>
      </c>
      <c r="Q3105" s="55">
        <f t="shared" si="390"/>
        <v>3.9272002972479465E-2</v>
      </c>
      <c r="R3105" s="49">
        <f t="shared" si="391"/>
        <v>3.1736101022606089</v>
      </c>
      <c r="S3105" s="52">
        <f>IF(K3105=0,C3133,(1/$C$59)*LN(1+$C$59/$C$58/(RodR+ABS(Calculations!K3105-RodR))))</f>
        <v>1.237455191628784E-2</v>
      </c>
      <c r="T3105" s="53">
        <f t="shared" si="392"/>
        <v>1.2477096144094367E-2</v>
      </c>
      <c r="U3105" s="49">
        <f t="shared" si="393"/>
        <v>129.29166666666669</v>
      </c>
      <c r="V3105" s="49">
        <f t="shared" si="394"/>
        <v>1.0101994803367265</v>
      </c>
      <c r="W3105" s="49">
        <f t="shared" si="395"/>
        <v>1.0101994803367265</v>
      </c>
    </row>
    <row r="3106" spans="11:23">
      <c r="K3106" s="51">
        <v>310.39999999999998</v>
      </c>
      <c r="L3106" s="22">
        <f t="shared" si="389"/>
        <v>1.5980416876751804</v>
      </c>
      <c r="M3106" s="22">
        <f t="shared" si="396"/>
        <v>5.1385967070425309E-3</v>
      </c>
      <c r="Q3106" s="55">
        <f t="shared" si="390"/>
        <v>3.9259415306448574E-2</v>
      </c>
      <c r="R3106" s="49">
        <f t="shared" si="391"/>
        <v>3.1736101022606089</v>
      </c>
      <c r="S3106" s="52">
        <f>IF(K3106=0,C3134,(1/$C$59)*LN(1+$C$59/$C$58/(RodR+ABS(Calculations!K3106-RodR))))</f>
        <v>1.2370585560741542E-2</v>
      </c>
      <c r="T3106" s="53">
        <f t="shared" si="392"/>
        <v>1.2473063812682001E-2</v>
      </c>
      <c r="U3106" s="49">
        <f t="shared" si="393"/>
        <v>129.33333333333334</v>
      </c>
      <c r="V3106" s="49">
        <f t="shared" si="394"/>
        <v>1.0101994803367265</v>
      </c>
      <c r="W3106" s="49">
        <f t="shared" si="395"/>
        <v>1.0101994803367265</v>
      </c>
    </row>
    <row r="3107" spans="11:23">
      <c r="K3107" s="51">
        <v>310.5</v>
      </c>
      <c r="L3107" s="22">
        <f t="shared" si="389"/>
        <v>1.5975296391943594</v>
      </c>
      <c r="M3107" s="22">
        <f t="shared" si="396"/>
        <v>5.1352988708739389E-3</v>
      </c>
      <c r="Q3107" s="55">
        <f t="shared" si="390"/>
        <v>3.9246835707229963E-2</v>
      </c>
      <c r="R3107" s="49">
        <f t="shared" si="391"/>
        <v>3.1736101022606089</v>
      </c>
      <c r="S3107" s="52">
        <f>IF(K3107=0,C3135,(1/$C$59)*LN(1+$C$59/$C$58/(RodR+ABS(Calculations!K3107-RodR))))</f>
        <v>1.2366621747036243E-2</v>
      </c>
      <c r="T3107" s="53">
        <f t="shared" si="392"/>
        <v>1.2469034086762714E-2</v>
      </c>
      <c r="U3107" s="49">
        <f t="shared" si="393"/>
        <v>129.375</v>
      </c>
      <c r="V3107" s="49">
        <f t="shared" si="394"/>
        <v>1.0101994803367265</v>
      </c>
      <c r="W3107" s="49">
        <f t="shared" si="395"/>
        <v>1.0101994803367265</v>
      </c>
    </row>
    <row r="3108" spans="11:23">
      <c r="K3108" s="51">
        <v>310.60000000000002</v>
      </c>
      <c r="L3108" s="22">
        <f t="shared" si="389"/>
        <v>1.597017918754968</v>
      </c>
      <c r="M3108" s="22">
        <f t="shared" si="396"/>
        <v>5.1320042084728179E-3</v>
      </c>
      <c r="Q3108" s="55">
        <f t="shared" si="390"/>
        <v>3.9234264167071903E-2</v>
      </c>
      <c r="R3108" s="49">
        <f t="shared" si="391"/>
        <v>3.1736101022606089</v>
      </c>
      <c r="S3108" s="52">
        <f>IF(K3108=0,C3136,(1/$C$59)*LN(1+$C$59/$C$58/(RodR+ABS(Calculations!K3108-RodR))))</f>
        <v>1.2362660472729388E-2</v>
      </c>
      <c r="T3108" s="53">
        <f t="shared" si="392"/>
        <v>1.2465006963813035E-2</v>
      </c>
      <c r="U3108" s="49">
        <f t="shared" si="393"/>
        <v>129.41666666666669</v>
      </c>
      <c r="V3108" s="49">
        <f t="shared" si="394"/>
        <v>1.0101994803367265</v>
      </c>
      <c r="W3108" s="49">
        <f t="shared" si="395"/>
        <v>1.0101994803367265</v>
      </c>
    </row>
    <row r="3109" spans="11:23">
      <c r="K3109" s="51">
        <v>310.7</v>
      </c>
      <c r="L3109" s="22">
        <f t="shared" si="389"/>
        <v>1.596506526041882</v>
      </c>
      <c r="M3109" s="22">
        <f t="shared" si="396"/>
        <v>5.128712715672501E-3</v>
      </c>
      <c r="Q3109" s="55">
        <f t="shared" si="390"/>
        <v>3.922170067823267E-2</v>
      </c>
      <c r="R3109" s="49">
        <f t="shared" si="391"/>
        <v>3.1736101022606089</v>
      </c>
      <c r="S3109" s="52">
        <f>IF(K3109=0,C3137,(1/$C$59)*LN(1+$C$59/$C$58/(RodR+ABS(Calculations!K3109-RodR))))</f>
        <v>1.235870173538157E-2</v>
      </c>
      <c r="T3109" s="53">
        <f t="shared" si="392"/>
        <v>1.2460982441310418E-2</v>
      </c>
      <c r="U3109" s="49">
        <f t="shared" si="393"/>
        <v>129.45833333333334</v>
      </c>
      <c r="V3109" s="49">
        <f t="shared" si="394"/>
        <v>1.0101994803367265</v>
      </c>
      <c r="W3109" s="49">
        <f t="shared" si="395"/>
        <v>1.0101994803367265</v>
      </c>
    </row>
    <row r="3110" spans="11:23">
      <c r="K3110" s="51">
        <v>310.8</v>
      </c>
      <c r="L3110" s="22">
        <f t="shared" si="389"/>
        <v>1.5959954607403144</v>
      </c>
      <c r="M3110" s="22">
        <f t="shared" si="396"/>
        <v>5.1254243885123785E-3</v>
      </c>
      <c r="Q3110" s="55">
        <f t="shared" si="390"/>
        <v>3.9209145232978831E-2</v>
      </c>
      <c r="R3110" s="49">
        <f t="shared" si="391"/>
        <v>3.1736101022606089</v>
      </c>
      <c r="S3110" s="52">
        <f>IF(K3110=0,C3138,(1/$C$59)*LN(1+$C$59/$C$58/(RodR+ABS(Calculations!K3110-RodR))))</f>
        <v>1.2354745532555994E-2</v>
      </c>
      <c r="T3110" s="53">
        <f t="shared" si="392"/>
        <v>1.2456960516738554E-2</v>
      </c>
      <c r="U3110" s="49">
        <f t="shared" si="393"/>
        <v>129.5</v>
      </c>
      <c r="V3110" s="49">
        <f t="shared" si="394"/>
        <v>1.0101994803367265</v>
      </c>
      <c r="W3110" s="49">
        <f t="shared" si="395"/>
        <v>1.0101994803367265</v>
      </c>
    </row>
    <row r="3111" spans="11:23">
      <c r="K3111" s="51">
        <v>310.89999999999998</v>
      </c>
      <c r="L3111" s="22">
        <f t="shared" si="389"/>
        <v>1.5954847225359881</v>
      </c>
      <c r="M3111" s="22">
        <f t="shared" si="396"/>
        <v>5.1221392228946172E-3</v>
      </c>
      <c r="Q3111" s="55">
        <f t="shared" si="390"/>
        <v>3.9196597823589474E-2</v>
      </c>
      <c r="R3111" s="49">
        <f t="shared" si="391"/>
        <v>3.1736101022606089</v>
      </c>
      <c r="S3111" s="52">
        <f>IF(K3111=0,C3139,(1/$C$59)*LN(1+$C$59/$C$58/(RodR+ABS(Calculations!K3111-RodR))))</f>
        <v>1.2350791861819813E-2</v>
      </c>
      <c r="T3111" s="53">
        <f t="shared" si="392"/>
        <v>1.2452941187580948E-2</v>
      </c>
      <c r="U3111" s="49">
        <f t="shared" si="393"/>
        <v>129.54166666666666</v>
      </c>
      <c r="V3111" s="49">
        <f t="shared" si="394"/>
        <v>1.0101994803367265</v>
      </c>
      <c r="W3111" s="49">
        <f t="shared" si="395"/>
        <v>1.0101994803367265</v>
      </c>
    </row>
    <row r="3112" spans="11:23">
      <c r="K3112" s="51">
        <v>311</v>
      </c>
      <c r="L3112" s="22">
        <f t="shared" si="389"/>
        <v>1.5949743111149297</v>
      </c>
      <c r="M3112" s="22">
        <f t="shared" si="396"/>
        <v>5.1188572147193856E-3</v>
      </c>
      <c r="Q3112" s="55">
        <f t="shared" si="390"/>
        <v>3.9184058442351156E-2</v>
      </c>
      <c r="R3112" s="49">
        <f t="shared" si="391"/>
        <v>3.1736101022606089</v>
      </c>
      <c r="S3112" s="52">
        <f>IF(K3112=0,C3140,(1/$C$59)*LN(1+$C$59/$C$58/(RodR+ABS(Calculations!K3112-RodR))))</f>
        <v>1.2346840720742531E-2</v>
      </c>
      <c r="T3112" s="53">
        <f t="shared" si="392"/>
        <v>1.2448924451327786E-2</v>
      </c>
      <c r="U3112" s="49">
        <f t="shared" si="393"/>
        <v>129.58333333333334</v>
      </c>
      <c r="V3112" s="49">
        <f t="shared" si="394"/>
        <v>1.0101994803367265</v>
      </c>
      <c r="W3112" s="49">
        <f t="shared" si="395"/>
        <v>1.0101994803367265</v>
      </c>
    </row>
    <row r="3113" spans="11:23">
      <c r="K3113" s="51">
        <v>311.10000000000002</v>
      </c>
      <c r="L3113" s="22">
        <f t="shared" si="389"/>
        <v>1.5944642261636399</v>
      </c>
      <c r="M3113" s="22">
        <f t="shared" si="396"/>
        <v>5.1155783600274063E-3</v>
      </c>
      <c r="Q3113" s="55">
        <f t="shared" si="390"/>
        <v>3.9171527081562074E-2</v>
      </c>
      <c r="R3113" s="49">
        <f t="shared" si="391"/>
        <v>3.1736101022606089</v>
      </c>
      <c r="S3113" s="52">
        <f>IF(K3113=0,C3141,(1/$C$59)*LN(1+$C$59/$C$58/(RodR+ABS(Calculations!K3113-RodR))))</f>
        <v>1.2342892106897322E-2</v>
      </c>
      <c r="T3113" s="53">
        <f t="shared" si="392"/>
        <v>1.2444910305469072E-2</v>
      </c>
      <c r="U3113" s="49">
        <f t="shared" si="393"/>
        <v>129.62500000000003</v>
      </c>
      <c r="V3113" s="49">
        <f t="shared" si="394"/>
        <v>1.0101994803367265</v>
      </c>
      <c r="W3113" s="49">
        <f t="shared" si="395"/>
        <v>1.0101994803367265</v>
      </c>
    </row>
    <row r="3114" spans="11:23">
      <c r="K3114" s="51">
        <v>311.2</v>
      </c>
      <c r="L3114" s="22">
        <f t="shared" si="389"/>
        <v>1.5939544673689923</v>
      </c>
      <c r="M3114" s="22">
        <f t="shared" si="396"/>
        <v>5.1123026546846528E-3</v>
      </c>
      <c r="Q3114" s="55">
        <f t="shared" si="390"/>
        <v>3.9159003733529582E-2</v>
      </c>
      <c r="R3114" s="49">
        <f t="shared" si="391"/>
        <v>3.1736101022606089</v>
      </c>
      <c r="S3114" s="52">
        <f>IF(K3114=0,C3142,(1/$C$59)*LN(1+$C$59/$C$58/(RodR+ABS(Calculations!K3114-RodR))))</f>
        <v>1.2338946017860244E-2</v>
      </c>
      <c r="T3114" s="53">
        <f t="shared" si="392"/>
        <v>1.2440898747501488E-2</v>
      </c>
      <c r="U3114" s="49">
        <f t="shared" si="393"/>
        <v>129.66666666666666</v>
      </c>
      <c r="V3114" s="49">
        <f t="shared" si="394"/>
        <v>1.0101994803367265</v>
      </c>
      <c r="W3114" s="49">
        <f t="shared" si="395"/>
        <v>1.0101994803367265</v>
      </c>
    </row>
    <row r="3115" spans="11:23">
      <c r="K3115" s="51">
        <v>311.3</v>
      </c>
      <c r="L3115" s="22">
        <f t="shared" si="389"/>
        <v>1.5934450344182329</v>
      </c>
      <c r="M3115" s="22">
        <f t="shared" si="396"/>
        <v>5.1090300947296274E-3</v>
      </c>
      <c r="Q3115" s="55">
        <f t="shared" si="390"/>
        <v>3.9146488390570194E-2</v>
      </c>
      <c r="R3115" s="49">
        <f t="shared" si="391"/>
        <v>3.1736101022606089</v>
      </c>
      <c r="S3115" s="52">
        <f>IF(K3115=0,C3143,(1/$C$59)*LN(1+$C$59/$C$58/(RodR+ABS(Calculations!K3115-RodR))))</f>
        <v>1.233500245121024E-2</v>
      </c>
      <c r="T3115" s="53">
        <f t="shared" si="392"/>
        <v>1.243688977492175E-2</v>
      </c>
      <c r="U3115" s="49">
        <f t="shared" si="393"/>
        <v>129.70833333333334</v>
      </c>
      <c r="V3115" s="49">
        <f t="shared" si="394"/>
        <v>1.0101994803367265</v>
      </c>
      <c r="W3115" s="49">
        <f t="shared" si="395"/>
        <v>1.0101994803367265</v>
      </c>
    </row>
    <row r="3116" spans="11:23">
      <c r="K3116" s="51">
        <v>311.39999999999998</v>
      </c>
      <c r="L3116" s="22">
        <f t="shared" si="389"/>
        <v>1.5929359269990477</v>
      </c>
      <c r="M3116" s="22">
        <f t="shared" si="396"/>
        <v>5.1057606761326646E-3</v>
      </c>
      <c r="Q3116" s="55">
        <f t="shared" si="390"/>
        <v>3.9133981045011229E-2</v>
      </c>
      <c r="R3116" s="49">
        <f t="shared" si="391"/>
        <v>3.1736101022606089</v>
      </c>
      <c r="S3116" s="52">
        <f>IF(K3116=0,C3144,(1/$C$59)*LN(1+$C$59/$C$58/(RodR+ABS(Calculations!K3116-RodR))))</f>
        <v>1.2331061404529662E-2</v>
      </c>
      <c r="T3116" s="53">
        <f t="shared" si="392"/>
        <v>1.2432883385232596E-2</v>
      </c>
      <c r="U3116" s="49">
        <f t="shared" si="393"/>
        <v>129.75</v>
      </c>
      <c r="V3116" s="49">
        <f t="shared" si="394"/>
        <v>1.0101994803367265</v>
      </c>
      <c r="W3116" s="49">
        <f t="shared" si="395"/>
        <v>1.0101994803367265</v>
      </c>
    </row>
    <row r="3117" spans="11:23">
      <c r="K3117" s="51">
        <v>311.5</v>
      </c>
      <c r="L3117" s="22">
        <f t="shared" si="389"/>
        <v>1.59242714479953</v>
      </c>
      <c r="M3117" s="22">
        <f t="shared" si="396"/>
        <v>5.1024943948294599E-3</v>
      </c>
      <c r="Q3117" s="55">
        <f t="shared" si="390"/>
        <v>3.912148168919001E-2</v>
      </c>
      <c r="R3117" s="49">
        <f t="shared" si="391"/>
        <v>3.1736101022606089</v>
      </c>
      <c r="S3117" s="52">
        <f>IF(K3117=0,C3145,(1/$C$59)*LN(1+$C$59/$C$58/(RodR+ABS(Calculations!K3117-RodR))))</f>
        <v>1.2327122875404009E-2</v>
      </c>
      <c r="T3117" s="53">
        <f t="shared" si="392"/>
        <v>1.2428879575937902E-2</v>
      </c>
      <c r="U3117" s="49">
        <f t="shared" si="393"/>
        <v>129.79166666666669</v>
      </c>
      <c r="V3117" s="49">
        <f t="shared" si="394"/>
        <v>1.0101994803367265</v>
      </c>
      <c r="W3117" s="49">
        <f t="shared" si="395"/>
        <v>1.0101994803367265</v>
      </c>
    </row>
    <row r="3118" spans="11:23">
      <c r="K3118" s="51">
        <v>311.60000000000002</v>
      </c>
      <c r="L3118" s="22">
        <f t="shared" si="389"/>
        <v>1.5919186875081106</v>
      </c>
      <c r="M3118" s="22">
        <f t="shared" si="396"/>
        <v>5.0992312468574053E-3</v>
      </c>
      <c r="Q3118" s="55">
        <f t="shared" si="390"/>
        <v>3.9108990315452154E-2</v>
      </c>
      <c r="R3118" s="49">
        <f t="shared" si="391"/>
        <v>3.1736101022606089</v>
      </c>
      <c r="S3118" s="52">
        <f>IF(K3118=0,C3146,(1/$C$59)*LN(1+$C$59/$C$58/(RodR+ABS(Calculations!K3118-RodR))))</f>
        <v>1.2323186861421398E-2</v>
      </c>
      <c r="T3118" s="53">
        <f t="shared" si="392"/>
        <v>1.2424878344545569E-2</v>
      </c>
      <c r="U3118" s="49">
        <f t="shared" si="393"/>
        <v>129.83333333333334</v>
      </c>
      <c r="V3118" s="49">
        <f t="shared" si="394"/>
        <v>1.0101994803367265</v>
      </c>
      <c r="W3118" s="49">
        <f t="shared" si="395"/>
        <v>1.0101994803367265</v>
      </c>
    </row>
    <row r="3119" spans="11:23">
      <c r="K3119" s="51">
        <v>311.7</v>
      </c>
      <c r="L3119" s="22">
        <f t="shared" si="389"/>
        <v>1.5914105548136952</v>
      </c>
      <c r="M3119" s="22">
        <f t="shared" si="396"/>
        <v>5.0959712281868352E-3</v>
      </c>
      <c r="Q3119" s="55">
        <f t="shared" si="390"/>
        <v>3.909650691615494E-2</v>
      </c>
      <c r="R3119" s="49">
        <f t="shared" si="391"/>
        <v>3.1736101022606089</v>
      </c>
      <c r="S3119" s="52">
        <f>IF(K3119=0,C3147,(1/$C$59)*LN(1+$C$59/$C$58/(RodR+ABS(Calculations!K3119-RodR))))</f>
        <v>1.2319253360173617E-2</v>
      </c>
      <c r="T3119" s="53">
        <f t="shared" si="392"/>
        <v>1.2420879688566635E-2</v>
      </c>
      <c r="U3119" s="49">
        <f t="shared" si="393"/>
        <v>129.875</v>
      </c>
      <c r="V3119" s="49">
        <f t="shared" si="394"/>
        <v>1.0101994803367265</v>
      </c>
      <c r="W3119" s="49">
        <f t="shared" si="395"/>
        <v>1.0101994803367265</v>
      </c>
    </row>
    <row r="3120" spans="11:23">
      <c r="K3120" s="51">
        <v>311.8</v>
      </c>
      <c r="L3120" s="22">
        <f t="shared" si="389"/>
        <v>1.5909027464054941</v>
      </c>
      <c r="M3120" s="22">
        <f t="shared" si="396"/>
        <v>5.0927143348202808E-3</v>
      </c>
      <c r="Q3120" s="55">
        <f t="shared" si="390"/>
        <v>3.9084031483663143E-2</v>
      </c>
      <c r="R3120" s="49">
        <f t="shared" si="391"/>
        <v>3.1736101022606089</v>
      </c>
      <c r="S3120" s="52">
        <f>IF(K3120=0,C3148,(1/$C$59)*LN(1+$C$59/$C$58/(RodR+ABS(Calculations!K3120-RodR))))</f>
        <v>1.2315322369254816E-2</v>
      </c>
      <c r="T3120" s="53">
        <f t="shared" si="392"/>
        <v>1.2416883605515718E-2</v>
      </c>
      <c r="U3120" s="49">
        <f t="shared" si="393"/>
        <v>129.91666666666669</v>
      </c>
      <c r="V3120" s="49">
        <f t="shared" si="394"/>
        <v>1.0101994803367265</v>
      </c>
      <c r="W3120" s="49">
        <f t="shared" si="395"/>
        <v>1.0101994803367265</v>
      </c>
    </row>
    <row r="3121" spans="11:23">
      <c r="K3121" s="51">
        <v>311.89999999999998</v>
      </c>
      <c r="L3121" s="22">
        <f t="shared" si="389"/>
        <v>1.5903952619732256</v>
      </c>
      <c r="M3121" s="22">
        <f t="shared" si="396"/>
        <v>5.0894605627624934E-3</v>
      </c>
      <c r="Q3121" s="55">
        <f t="shared" si="390"/>
        <v>3.9071564010353999E-2</v>
      </c>
      <c r="R3121" s="49">
        <f t="shared" si="391"/>
        <v>3.1736101022606089</v>
      </c>
      <c r="S3121" s="52">
        <f>IF(K3121=0,C3149,(1/$C$59)*LN(1+$C$59/$C$58/(RodR+ABS(Calculations!K3121-RodR))))</f>
        <v>1.2311393886263077E-2</v>
      </c>
      <c r="T3121" s="53">
        <f t="shared" si="392"/>
        <v>1.2412890092909905E-2</v>
      </c>
      <c r="U3121" s="49">
        <f t="shared" si="393"/>
        <v>129.95833333333334</v>
      </c>
      <c r="V3121" s="49">
        <f t="shared" si="394"/>
        <v>1.0101994803367265</v>
      </c>
      <c r="W3121" s="49">
        <f t="shared" si="395"/>
        <v>1.0101994803367265</v>
      </c>
    </row>
    <row r="3122" spans="11:23">
      <c r="K3122" s="51">
        <v>312</v>
      </c>
      <c r="L3122" s="22">
        <f t="shared" si="389"/>
        <v>1.5898881012069128</v>
      </c>
      <c r="M3122" s="22">
        <f t="shared" si="396"/>
        <v>5.0862099080168921E-3</v>
      </c>
      <c r="Q3122" s="55">
        <f t="shared" si="390"/>
        <v>3.9059104488612252E-2</v>
      </c>
      <c r="R3122" s="49">
        <f t="shared" si="391"/>
        <v>3.1736101022606089</v>
      </c>
      <c r="S3122" s="52">
        <f>IF(K3122=0,C3150,(1/$C$59)*LN(1+$C$59/$C$58/(RodR+ABS(Calculations!K3122-RodR))))</f>
        <v>1.2307467908798841E-2</v>
      </c>
      <c r="T3122" s="53">
        <f t="shared" si="392"/>
        <v>1.2408899148270309E-2</v>
      </c>
      <c r="U3122" s="49">
        <f t="shared" si="393"/>
        <v>130</v>
      </c>
      <c r="V3122" s="49">
        <f t="shared" si="394"/>
        <v>1.0101994803367265</v>
      </c>
      <c r="W3122" s="49">
        <f t="shared" si="395"/>
        <v>1.0101994803367265</v>
      </c>
    </row>
    <row r="3123" spans="11:23">
      <c r="K3123" s="51">
        <v>312.10000000000002</v>
      </c>
      <c r="L3123" s="22">
        <f t="shared" si="389"/>
        <v>1.5893812637970541</v>
      </c>
      <c r="M3123" s="22">
        <f t="shared" si="396"/>
        <v>5.0829623665857859E-3</v>
      </c>
      <c r="Q3123" s="55">
        <f t="shared" si="390"/>
        <v>3.9046652910834305E-2</v>
      </c>
      <c r="R3123" s="49">
        <f t="shared" si="391"/>
        <v>3.1736101022606089</v>
      </c>
      <c r="S3123" s="52">
        <f>IF(K3123=0,C3151,(1/$C$59)*LN(1+$C$59/$C$58/(RodR+ABS(Calculations!K3123-RodR))))</f>
        <v>1.2303544434466226E-2</v>
      </c>
      <c r="T3123" s="53">
        <f t="shared" si="392"/>
        <v>1.240491076912029E-2</v>
      </c>
      <c r="U3123" s="49">
        <f t="shared" si="393"/>
        <v>130.04166666666669</v>
      </c>
      <c r="V3123" s="49">
        <f t="shared" si="394"/>
        <v>1.0101994803367265</v>
      </c>
      <c r="W3123" s="49">
        <f t="shared" si="395"/>
        <v>1.0101994803367265</v>
      </c>
    </row>
    <row r="3124" spans="11:23">
      <c r="K3124" s="51">
        <v>312.2</v>
      </c>
      <c r="L3124" s="22">
        <f t="shared" si="389"/>
        <v>1.5888747494344162</v>
      </c>
      <c r="M3124" s="22">
        <f t="shared" si="396"/>
        <v>5.0797179345760668E-3</v>
      </c>
      <c r="Q3124" s="55">
        <f t="shared" si="390"/>
        <v>3.9034209269423165E-2</v>
      </c>
      <c r="R3124" s="49">
        <f t="shared" si="391"/>
        <v>3.1736101022606089</v>
      </c>
      <c r="S3124" s="52">
        <f>IF(K3124=0,C3152,(1/$C$59)*LN(1+$C$59/$C$58/(RodR+ABS(Calculations!K3124-RodR))))</f>
        <v>1.229962346087143E-2</v>
      </c>
      <c r="T3124" s="53">
        <f t="shared" si="392"/>
        <v>1.2400924952987233E-2</v>
      </c>
      <c r="U3124" s="49">
        <f t="shared" si="393"/>
        <v>130.08333333333334</v>
      </c>
      <c r="V3124" s="49">
        <f t="shared" si="394"/>
        <v>1.0101994803367265</v>
      </c>
      <c r="W3124" s="49">
        <f t="shared" si="395"/>
        <v>1.0101994803367265</v>
      </c>
    </row>
    <row r="3125" spans="11:23">
      <c r="K3125" s="51">
        <v>312.3</v>
      </c>
      <c r="L3125" s="22">
        <f t="shared" si="389"/>
        <v>1.5883685578103106</v>
      </c>
      <c r="M3125" s="22">
        <f t="shared" si="396"/>
        <v>5.07647660792232E-3</v>
      </c>
      <c r="Q3125" s="55">
        <f t="shared" si="390"/>
        <v>3.9021773556795217E-2</v>
      </c>
      <c r="R3125" s="49">
        <f t="shared" si="391"/>
        <v>3.1736101022606089</v>
      </c>
      <c r="S3125" s="52">
        <f>IF(K3125=0,C3153,(1/$C$59)*LN(1+$C$59/$C$58/(RodR+ABS(Calculations!K3125-RodR))))</f>
        <v>1.2295704985624867E-2</v>
      </c>
      <c r="T3125" s="53">
        <f t="shared" si="392"/>
        <v>1.2396941697401217E-2</v>
      </c>
      <c r="U3125" s="49">
        <f t="shared" si="393"/>
        <v>130.125</v>
      </c>
      <c r="V3125" s="49">
        <f t="shared" si="394"/>
        <v>1.0101994803367265</v>
      </c>
      <c r="W3125" s="49">
        <f t="shared" si="395"/>
        <v>1.0101994803367265</v>
      </c>
    </row>
    <row r="3126" spans="11:23">
      <c r="K3126" s="51">
        <v>312.39999999999998</v>
      </c>
      <c r="L3126" s="22">
        <f t="shared" si="389"/>
        <v>1.587862688616352</v>
      </c>
      <c r="M3126" s="22">
        <f t="shared" si="396"/>
        <v>5.0732383826956884E-3</v>
      </c>
      <c r="Q3126" s="55">
        <f t="shared" si="390"/>
        <v>3.9009345765374299E-2</v>
      </c>
      <c r="R3126" s="49">
        <f t="shared" si="391"/>
        <v>3.1736101022606089</v>
      </c>
      <c r="S3126" s="52">
        <f>IF(K3126=0,C3154,(1/$C$59)*LN(1+$C$59/$C$58/(RodR+ABS(Calculations!K3126-RodR))))</f>
        <v>1.2291789006339301E-2</v>
      </c>
      <c r="T3126" s="53">
        <f t="shared" si="392"/>
        <v>1.2392960999895673E-2</v>
      </c>
      <c r="U3126" s="49">
        <f t="shared" si="393"/>
        <v>130.16666666666666</v>
      </c>
      <c r="V3126" s="49">
        <f t="shared" si="394"/>
        <v>1.0101994803367265</v>
      </c>
      <c r="W3126" s="49">
        <f t="shared" si="395"/>
        <v>1.0101994803367265</v>
      </c>
    </row>
    <row r="3127" spans="11:23">
      <c r="K3127" s="51">
        <v>312.5</v>
      </c>
      <c r="L3127" s="22">
        <f t="shared" si="389"/>
        <v>1.5873571415445269</v>
      </c>
      <c r="M3127" s="22">
        <f t="shared" si="396"/>
        <v>5.0700032550030638E-3</v>
      </c>
      <c r="Q3127" s="55">
        <f t="shared" si="390"/>
        <v>3.8996925887593382E-2</v>
      </c>
      <c r="R3127" s="49">
        <f t="shared" si="391"/>
        <v>3.1736101022606089</v>
      </c>
      <c r="S3127" s="52">
        <f>IF(K3127=0,C3155,(1/$C$59)*LN(1+$C$59/$C$58/(RodR+ABS(Calculations!K3127-RodR))))</f>
        <v>1.2287875520630371E-2</v>
      </c>
      <c r="T3127" s="53">
        <f t="shared" si="392"/>
        <v>1.2388982858007175E-2</v>
      </c>
      <c r="U3127" s="49">
        <f t="shared" si="393"/>
        <v>130.20833333333334</v>
      </c>
      <c r="V3127" s="49">
        <f t="shared" si="394"/>
        <v>1.0101994803367265</v>
      </c>
      <c r="W3127" s="49">
        <f t="shared" si="395"/>
        <v>1.0101994803367265</v>
      </c>
    </row>
    <row r="3128" spans="11:23">
      <c r="K3128" s="51">
        <v>312.60000000000002</v>
      </c>
      <c r="L3128" s="22">
        <f t="shared" si="389"/>
        <v>1.5868519162872994</v>
      </c>
      <c r="M3128" s="22">
        <f t="shared" si="396"/>
        <v>5.0667712208112281E-3</v>
      </c>
      <c r="Q3128" s="55">
        <f t="shared" si="390"/>
        <v>3.8984513915897162E-2</v>
      </c>
      <c r="R3128" s="49">
        <f t="shared" si="391"/>
        <v>3.1736101022606089</v>
      </c>
      <c r="S3128" s="52">
        <f>IF(K3128=0,C3156,(1/$C$59)*LN(1+$C$59/$C$58/(RodR+ABS(Calculations!K3128-RodR))))</f>
        <v>1.2283964526117408E-2</v>
      </c>
      <c r="T3128" s="53">
        <f t="shared" si="392"/>
        <v>1.2385007269275208E-2</v>
      </c>
      <c r="U3128" s="49">
        <f t="shared" si="393"/>
        <v>130.25000000000003</v>
      </c>
      <c r="V3128" s="49">
        <f t="shared" si="394"/>
        <v>1.0101994803367265</v>
      </c>
      <c r="W3128" s="49">
        <f t="shared" si="395"/>
        <v>1.0101994803367265</v>
      </c>
    </row>
    <row r="3129" spans="11:23">
      <c r="K3129" s="51">
        <v>312.7</v>
      </c>
      <c r="L3129" s="22">
        <f t="shared" si="389"/>
        <v>1.5863470125375025</v>
      </c>
      <c r="M3129" s="22">
        <f t="shared" si="396"/>
        <v>5.0635422761926563E-3</v>
      </c>
      <c r="Q3129" s="55">
        <f t="shared" si="390"/>
        <v>3.8972109842739411E-2</v>
      </c>
      <c r="R3129" s="49">
        <f t="shared" si="391"/>
        <v>3.1736101022606089</v>
      </c>
      <c r="S3129" s="52">
        <f>IF(K3129=0,C3157,(1/$C$59)*LN(1+$C$59/$C$58/(RodR+ABS(Calculations!K3129-RodR))))</f>
        <v>1.2280056020422611E-2</v>
      </c>
      <c r="T3129" s="53">
        <f t="shared" si="392"/>
        <v>1.2381034231242836E-2</v>
      </c>
      <c r="U3129" s="49">
        <f t="shared" si="393"/>
        <v>130.29166666666666</v>
      </c>
      <c r="V3129" s="49">
        <f t="shared" si="394"/>
        <v>1.0101994803367265</v>
      </c>
      <c r="W3129" s="49">
        <f t="shared" si="395"/>
        <v>1.0101994803367265</v>
      </c>
    </row>
    <row r="3130" spans="11:23">
      <c r="K3130" s="51">
        <v>312.8</v>
      </c>
      <c r="L3130" s="22">
        <f t="shared" si="389"/>
        <v>1.5858424299882758</v>
      </c>
      <c r="M3130" s="22">
        <f t="shared" si="396"/>
        <v>5.0603164172182691E-3</v>
      </c>
      <c r="Q3130" s="55">
        <f t="shared" si="390"/>
        <v>3.8959713660581423E-2</v>
      </c>
      <c r="R3130" s="49">
        <f t="shared" si="391"/>
        <v>3.1736101022606089</v>
      </c>
      <c r="S3130" s="52">
        <f>IF(K3130=0,C3158,(1/$C$59)*LN(1+$C$59/$C$58/(RodR+ABS(Calculations!K3130-RodR))))</f>
        <v>1.2276150001170544E-2</v>
      </c>
      <c r="T3130" s="53">
        <f t="shared" si="392"/>
        <v>1.2377063741455814E-2</v>
      </c>
      <c r="U3130" s="49">
        <f t="shared" si="393"/>
        <v>130.33333333333334</v>
      </c>
      <c r="V3130" s="49">
        <f t="shared" si="394"/>
        <v>1.0101994803367265</v>
      </c>
      <c r="W3130" s="49">
        <f t="shared" si="395"/>
        <v>1.0101994803367265</v>
      </c>
    </row>
    <row r="3131" spans="11:23">
      <c r="K3131" s="51">
        <v>312.89999999999998</v>
      </c>
      <c r="L3131" s="22">
        <f t="shared" si="389"/>
        <v>1.5853381683332326</v>
      </c>
      <c r="M3131" s="22">
        <f t="shared" si="396"/>
        <v>5.05709363999296E-3</v>
      </c>
      <c r="Q3131" s="55">
        <f t="shared" si="390"/>
        <v>3.8947325361896136E-2</v>
      </c>
      <c r="R3131" s="49">
        <f t="shared" si="391"/>
        <v>3.1736101022606089</v>
      </c>
      <c r="S3131" s="52">
        <f>IF(K3131=0,C3159,(1/$C$59)*LN(1+$C$59/$C$58/(RodR+ABS(Calculations!K3131-RodR))))</f>
        <v>1.2272246465989437E-2</v>
      </c>
      <c r="T3131" s="53">
        <f t="shared" si="392"/>
        <v>1.2373095797464369E-2</v>
      </c>
      <c r="U3131" s="49">
        <f t="shared" si="393"/>
        <v>130.375</v>
      </c>
      <c r="V3131" s="49">
        <f t="shared" si="394"/>
        <v>1.0101994803367265</v>
      </c>
      <c r="W3131" s="49">
        <f t="shared" si="395"/>
        <v>1.0101994803367265</v>
      </c>
    </row>
    <row r="3132" spans="11:23">
      <c r="K3132" s="51">
        <v>313</v>
      </c>
      <c r="L3132" s="22">
        <f t="shared" si="389"/>
        <v>1.5848342272663587</v>
      </c>
      <c r="M3132" s="22">
        <f t="shared" si="396"/>
        <v>5.0538739405541211E-3</v>
      </c>
      <c r="Q3132" s="55">
        <f t="shared" si="390"/>
        <v>3.893494493916564E-2</v>
      </c>
      <c r="R3132" s="49">
        <f t="shared" si="391"/>
        <v>3.1736101022606089</v>
      </c>
      <c r="S3132" s="52">
        <f>IF(K3132=0,C3160,(1/$C$59)*LN(1+$C$59/$C$58/(RodR+ABS(Calculations!K3132-RodR))))</f>
        <v>1.2268345412510411E-2</v>
      </c>
      <c r="T3132" s="53">
        <f t="shared" si="392"/>
        <v>1.2369130396818974E-2</v>
      </c>
      <c r="U3132" s="49">
        <f t="shared" si="393"/>
        <v>130.41666666666669</v>
      </c>
      <c r="V3132" s="49">
        <f t="shared" si="394"/>
        <v>1.0101994803367265</v>
      </c>
      <c r="W3132" s="49">
        <f t="shared" si="395"/>
        <v>1.0101994803367265</v>
      </c>
    </row>
    <row r="3133" spans="11:23">
      <c r="K3133" s="51">
        <v>313.10000000000002</v>
      </c>
      <c r="L3133" s="22">
        <f t="shared" si="389"/>
        <v>1.5843306064820131</v>
      </c>
      <c r="M3133" s="22">
        <f t="shared" si="396"/>
        <v>5.0506573150410627E-3</v>
      </c>
      <c r="Q3133" s="55">
        <f t="shared" si="390"/>
        <v>3.8922572384881185E-2</v>
      </c>
      <c r="R3133" s="49">
        <f t="shared" si="391"/>
        <v>3.1736101022606089</v>
      </c>
      <c r="S3133" s="52">
        <f>IF(K3133=0,C3161,(1/$C$59)*LN(1+$C$59/$C$58/(RodR+ABS(Calculations!K3133-RodR))))</f>
        <v>1.2264446838367469E-2</v>
      </c>
      <c r="T3133" s="53">
        <f t="shared" si="392"/>
        <v>1.2365167537077233E-2</v>
      </c>
      <c r="U3133" s="49">
        <f t="shared" si="393"/>
        <v>130.45833333333334</v>
      </c>
      <c r="V3133" s="49">
        <f t="shared" si="394"/>
        <v>1.0101994803367265</v>
      </c>
      <c r="W3133" s="49">
        <f t="shared" si="395"/>
        <v>1.0101994803367265</v>
      </c>
    </row>
    <row r="3134" spans="11:23">
      <c r="K3134" s="51">
        <v>313.2</v>
      </c>
      <c r="L3134" s="22">
        <f t="shared" si="389"/>
        <v>1.5838273056749954</v>
      </c>
      <c r="M3134" s="22">
        <f t="shared" si="396"/>
        <v>5.0474437594207888E-3</v>
      </c>
      <c r="Q3134" s="55">
        <f t="shared" si="390"/>
        <v>3.8910207691544851E-2</v>
      </c>
      <c r="R3134" s="49">
        <f t="shared" si="391"/>
        <v>3.1736101022606089</v>
      </c>
      <c r="S3134" s="52">
        <f>IF(K3134=0,C3162,(1/$C$59)*LN(1+$C$59/$C$58/(RodR+ABS(Calculations!K3134-RodR))))</f>
        <v>1.2260550741198027E-2</v>
      </c>
      <c r="T3134" s="53">
        <f t="shared" si="392"/>
        <v>1.2361207215795672E-2</v>
      </c>
      <c r="U3134" s="49">
        <f t="shared" si="393"/>
        <v>130.5</v>
      </c>
      <c r="V3134" s="49">
        <f t="shared" si="394"/>
        <v>1.0101994803367265</v>
      </c>
      <c r="W3134" s="49">
        <f t="shared" si="395"/>
        <v>1.0101994803367265</v>
      </c>
    </row>
    <row r="3135" spans="11:23">
      <c r="K3135" s="51">
        <v>313.3</v>
      </c>
      <c r="L3135" s="22">
        <f t="shared" si="389"/>
        <v>1.5833243245404087</v>
      </c>
      <c r="M3135" s="22">
        <f t="shared" si="396"/>
        <v>5.0442332699018877E-3</v>
      </c>
      <c r="Q3135" s="55">
        <f t="shared" si="390"/>
        <v>3.889785085166618E-2</v>
      </c>
      <c r="R3135" s="49">
        <f t="shared" si="391"/>
        <v>3.1736101022606089</v>
      </c>
      <c r="S3135" s="52">
        <f>IF(K3135=0,C3163,(1/$C$59)*LN(1+$C$59/$C$58/(RodR+ABS(Calculations!K3135-RodR))))</f>
        <v>1.2256657118641849E-2</v>
      </c>
      <c r="T3135" s="53">
        <f t="shared" si="392"/>
        <v>1.2357249430537499E-2</v>
      </c>
      <c r="U3135" s="49">
        <f t="shared" si="393"/>
        <v>130.54166666666669</v>
      </c>
      <c r="V3135" s="49">
        <f t="shared" si="394"/>
        <v>1.0101994803367265</v>
      </c>
      <c r="W3135" s="49">
        <f t="shared" si="395"/>
        <v>1.0101994803367265</v>
      </c>
    </row>
    <row r="3136" spans="11:23">
      <c r="K3136" s="51">
        <v>313.39999999999998</v>
      </c>
      <c r="L3136" s="22">
        <f t="shared" si="389"/>
        <v>1.5828216627737977</v>
      </c>
      <c r="M3136" s="22">
        <f t="shared" si="396"/>
        <v>5.0410258425543919E-3</v>
      </c>
      <c r="Q3136" s="55">
        <f t="shared" si="390"/>
        <v>3.8885501857765549E-2</v>
      </c>
      <c r="R3136" s="49">
        <f t="shared" si="391"/>
        <v>3.1736101022606089</v>
      </c>
      <c r="S3136" s="52">
        <f>IF(K3136=0,C3164,(1/$C$59)*LN(1+$C$59/$C$58/(RodR+ABS(Calculations!K3136-RodR))))</f>
        <v>1.2252765968342121E-2</v>
      </c>
      <c r="T3136" s="53">
        <f t="shared" si="392"/>
        <v>1.2353294178866398E-2</v>
      </c>
      <c r="U3136" s="49">
        <f t="shared" si="393"/>
        <v>130.58333333333334</v>
      </c>
      <c r="V3136" s="49">
        <f t="shared" si="394"/>
        <v>1.0101994803367265</v>
      </c>
      <c r="W3136" s="49">
        <f t="shared" si="395"/>
        <v>1.0101994803367265</v>
      </c>
    </row>
    <row r="3137" spans="11:23">
      <c r="K3137" s="51">
        <v>313.5</v>
      </c>
      <c r="L3137" s="22">
        <f t="shared" si="389"/>
        <v>1.5823193200710781</v>
      </c>
      <c r="M3137" s="22">
        <f t="shared" si="396"/>
        <v>5.0378214734487781E-3</v>
      </c>
      <c r="Q3137" s="55">
        <f t="shared" si="390"/>
        <v>3.8873160702372463E-2</v>
      </c>
      <c r="R3137" s="49">
        <f t="shared" si="391"/>
        <v>3.1736101022606089</v>
      </c>
      <c r="S3137" s="52">
        <f>IF(K3137=0,C3165,(1/$C$59)*LN(1+$C$59/$C$58/(RodR+ABS(Calculations!K3137-RodR))))</f>
        <v>1.2248877287944899E-2</v>
      </c>
      <c r="T3137" s="53">
        <f t="shared" si="392"/>
        <v>1.2349341458351627E-2</v>
      </c>
      <c r="U3137" s="49">
        <f t="shared" si="393"/>
        <v>130.625</v>
      </c>
      <c r="V3137" s="49">
        <f t="shared" si="394"/>
        <v>1.0101994803367265</v>
      </c>
      <c r="W3137" s="49">
        <f t="shared" si="395"/>
        <v>1.0101994803367265</v>
      </c>
    </row>
    <row r="3138" spans="11:23">
      <c r="K3138" s="51">
        <v>313.60000000000002</v>
      </c>
      <c r="L3138" s="22">
        <f t="shared" ref="L3138:L3201" si="397">IF(K3138&lt;RodR,EPRValue,Q3138*$C$43)</f>
        <v>1.5818172961285748</v>
      </c>
      <c r="M3138" s="22">
        <f t="shared" si="396"/>
        <v>5.0346201587245787E-3</v>
      </c>
      <c r="Q3138" s="55">
        <f t="shared" si="390"/>
        <v>3.8860827378026465E-2</v>
      </c>
      <c r="R3138" s="49">
        <f t="shared" si="391"/>
        <v>3.1736101022606089</v>
      </c>
      <c r="S3138" s="52">
        <f>IF(K3138=0,C3166,(1/$C$59)*LN(1+$C$59/$C$58/(RodR+ABS(Calculations!K3138-RodR))))</f>
        <v>1.2244991075099404E-2</v>
      </c>
      <c r="T3138" s="53">
        <f t="shared" si="392"/>
        <v>1.234539126656292E-2</v>
      </c>
      <c r="U3138" s="49">
        <f t="shared" si="393"/>
        <v>130.66666666666669</v>
      </c>
      <c r="V3138" s="49">
        <f t="shared" si="394"/>
        <v>1.0101994803367265</v>
      </c>
      <c r="W3138" s="49">
        <f t="shared" si="395"/>
        <v>1.0101994803367265</v>
      </c>
    </row>
    <row r="3139" spans="11:23">
      <c r="K3139" s="51">
        <v>313.7</v>
      </c>
      <c r="L3139" s="22">
        <f t="shared" si="397"/>
        <v>1.581315590642949</v>
      </c>
      <c r="M3139" s="22">
        <f t="shared" si="396"/>
        <v>5.0314218945535227E-3</v>
      </c>
      <c r="Q3139" s="55">
        <f t="shared" si="390"/>
        <v>3.8848501877275378E-2</v>
      </c>
      <c r="R3139" s="49">
        <f t="shared" si="391"/>
        <v>3.1736101022606089</v>
      </c>
      <c r="S3139" s="52">
        <f>IF(K3139=0,C3167,(1/$C$59)*LN(1+$C$59/$C$58/(RodR+ABS(Calculations!K3139-RodR))))</f>
        <v>1.2241107327457465E-2</v>
      </c>
      <c r="T3139" s="53">
        <f t="shared" si="392"/>
        <v>1.234144360107558E-2</v>
      </c>
      <c r="U3139" s="49">
        <f t="shared" si="393"/>
        <v>130.70833333333334</v>
      </c>
      <c r="V3139" s="49">
        <f t="shared" si="394"/>
        <v>1.0101994803367265</v>
      </c>
      <c r="W3139" s="49">
        <f t="shared" si="395"/>
        <v>1.0101994803367265</v>
      </c>
    </row>
    <row r="3140" spans="11:23">
      <c r="K3140" s="51">
        <v>313.8</v>
      </c>
      <c r="L3140" s="22">
        <f t="shared" si="397"/>
        <v>1.5808142033113028</v>
      </c>
      <c r="M3140" s="22">
        <f t="shared" si="396"/>
        <v>5.0282266769730022E-3</v>
      </c>
      <c r="Q3140" s="55">
        <f t="shared" ref="Q3140:Q3203" si="398">R3140*IF($C$56&lt;$C$55,S3140,T3140)</f>
        <v>3.8836184192677849E-2</v>
      </c>
      <c r="R3140" s="49">
        <f t="shared" ref="R3140:R3203" si="399">$C$70/$C$61*W3140</f>
        <v>3.1736101022606089</v>
      </c>
      <c r="S3140" s="52">
        <f>IF(K3140=0,C3168,(1/$C$59)*LN(1+$C$59/$C$58/(RodR+ABS(Calculations!K3140-RodR))))</f>
        <v>1.2237226042674324E-2</v>
      </c>
      <c r="T3140" s="53">
        <f t="shared" ref="T3140:T3203" si="400">IF((ABS(K3140))&lt;$C$55-$C$56,($C$53/2/PI()/$C$56*LN(($C$55-$C$56)*(ABS(K3140)+$C$56)/(ABS(K3140))/$C$55)+$C$60*LN($C$55*$C$54/($C$55-$C$56)/$C$53)),$C$60*LN((((ABS(K3140))+$C$56-$C$55)*$C$53+$C$55*$C$54)/($C$53*(ABS(K3140)))))</f>
        <v>1.2337498459465612E-2</v>
      </c>
      <c r="U3140" s="49">
        <f t="shared" ref="U3140:U3203" si="401">K3140/$C$56</f>
        <v>130.75</v>
      </c>
      <c r="V3140" s="49">
        <f t="shared" ref="V3140:V3203" si="402">IF(K3140="","",1/(1.0212-0.0178*LOG10($C$53+0.01)))</f>
        <v>1.0101994803367265</v>
      </c>
      <c r="W3140" s="49">
        <f t="shared" ref="W3140:W3203" si="403">MAX(1/(-(0.21682*LOG10(3.7*U3140)-0.293)*(EXP(-3.7*U3140)-1)+1),1)*MAX(1/(-(0.1921*LOG10(U3140+0.2)+0.072)*(EXP(-150*U3140)-1)+1),1)*V3140</f>
        <v>1.0101994803367265</v>
      </c>
    </row>
    <row r="3141" spans="11:23">
      <c r="K3141" s="51">
        <v>313.89999999999998</v>
      </c>
      <c r="L3141" s="22">
        <f t="shared" si="397"/>
        <v>1.5803131338311123</v>
      </c>
      <c r="M3141" s="22">
        <f t="shared" si="396"/>
        <v>5.0250345021203291E-3</v>
      </c>
      <c r="Q3141" s="55">
        <f t="shared" si="398"/>
        <v>3.8823874316801704E-2</v>
      </c>
      <c r="R3141" s="49">
        <f t="shared" si="399"/>
        <v>3.1736101022606089</v>
      </c>
      <c r="S3141" s="52">
        <f>IF(K3141=0,C3169,(1/$C$59)*LN(1+$C$59/$C$58/(RodR+ABS(Calculations!K3141-RodR))))</f>
        <v>1.2233347218408113E-2</v>
      </c>
      <c r="T3141" s="53">
        <f t="shared" si="400"/>
        <v>1.2333555839314817E-2</v>
      </c>
      <c r="U3141" s="49">
        <f t="shared" si="401"/>
        <v>130.79166666666666</v>
      </c>
      <c r="V3141" s="49">
        <f t="shared" si="402"/>
        <v>1.0101994803367265</v>
      </c>
      <c r="W3141" s="49">
        <f t="shared" si="403"/>
        <v>1.0101994803367265</v>
      </c>
    </row>
    <row r="3142" spans="11:23">
      <c r="K3142" s="51">
        <v>314</v>
      </c>
      <c r="L3142" s="22">
        <f t="shared" si="397"/>
        <v>1.5798123819001562</v>
      </c>
      <c r="M3142" s="22">
        <f t="shared" si="396"/>
        <v>5.0218453662025375E-3</v>
      </c>
      <c r="Q3142" s="55">
        <f t="shared" si="398"/>
        <v>3.8811572242222217E-2</v>
      </c>
      <c r="R3142" s="49">
        <f t="shared" si="399"/>
        <v>3.1736101022606089</v>
      </c>
      <c r="S3142" s="52">
        <f>IF(K3142=0,C3170,(1/$C$59)*LN(1+$C$59/$C$58/(RodR+ABS(Calculations!K3142-RodR))))</f>
        <v>1.2229470852319308E-2</v>
      </c>
      <c r="T3142" s="53">
        <f t="shared" si="400"/>
        <v>1.2329615738205464E-2</v>
      </c>
      <c r="U3142" s="49">
        <f t="shared" si="401"/>
        <v>130.83333333333334</v>
      </c>
      <c r="V3142" s="49">
        <f t="shared" si="402"/>
        <v>1.0101994803367265</v>
      </c>
      <c r="W3142" s="49">
        <f t="shared" si="403"/>
        <v>1.0101994803367265</v>
      </c>
    </row>
    <row r="3143" spans="11:23">
      <c r="K3143" s="51">
        <v>314.10000000000002</v>
      </c>
      <c r="L3143" s="22">
        <f t="shared" si="397"/>
        <v>1.5793119472167234</v>
      </c>
      <c r="M3143" s="22">
        <f t="shared" si="396"/>
        <v>5.01865926528966E-3</v>
      </c>
      <c r="Q3143" s="55">
        <f t="shared" si="398"/>
        <v>3.8799277961527184E-2</v>
      </c>
      <c r="R3143" s="49">
        <f t="shared" si="399"/>
        <v>3.1736101022606089</v>
      </c>
      <c r="S3143" s="52">
        <f>IF(K3143=0,C3171,(1/$C$59)*LN(1+$C$59/$C$58/(RodR+ABS(Calculations!K3143-RodR))))</f>
        <v>1.2225596942072339E-2</v>
      </c>
      <c r="T3143" s="53">
        <f t="shared" si="400"/>
        <v>1.2325678153724737E-2</v>
      </c>
      <c r="U3143" s="49">
        <f t="shared" si="401"/>
        <v>130.87500000000003</v>
      </c>
      <c r="V3143" s="49">
        <f t="shared" si="402"/>
        <v>1.0101994803367265</v>
      </c>
      <c r="W3143" s="49">
        <f t="shared" si="403"/>
        <v>1.0101994803367265</v>
      </c>
    </row>
    <row r="3144" spans="11:23">
      <c r="K3144" s="51">
        <v>314.2</v>
      </c>
      <c r="L3144" s="22">
        <f t="shared" si="397"/>
        <v>1.578811829479372</v>
      </c>
      <c r="M3144" s="22">
        <f t="shared" si="396"/>
        <v>5.0154761956233695E-3</v>
      </c>
      <c r="Q3144" s="55">
        <f t="shared" si="398"/>
        <v>3.878699146731103E-2</v>
      </c>
      <c r="R3144" s="49">
        <f t="shared" si="399"/>
        <v>3.1736101022606089</v>
      </c>
      <c r="S3144" s="52">
        <f>IF(K3144=0,C3172,(1/$C$59)*LN(1+$C$59/$C$58/(RodR+ABS(Calculations!K3144-RodR))))</f>
        <v>1.2221725485333717E-2</v>
      </c>
      <c r="T3144" s="53">
        <f t="shared" si="400"/>
        <v>1.2321743083462065E-2</v>
      </c>
      <c r="U3144" s="49">
        <f t="shared" si="401"/>
        <v>130.91666666666666</v>
      </c>
      <c r="V3144" s="49">
        <f t="shared" si="402"/>
        <v>1.0101994803367265</v>
      </c>
      <c r="W3144" s="49">
        <f t="shared" si="403"/>
        <v>1.0101994803367265</v>
      </c>
    </row>
    <row r="3145" spans="11:23">
      <c r="K3145" s="51">
        <v>314.3</v>
      </c>
      <c r="L3145" s="22">
        <f t="shared" si="397"/>
        <v>1.5783120283871364</v>
      </c>
      <c r="M3145" s="22">
        <f t="shared" si="396"/>
        <v>5.0122961532723664E-3</v>
      </c>
      <c r="Q3145" s="55">
        <f t="shared" si="398"/>
        <v>3.8774712752179856E-2</v>
      </c>
      <c r="R3145" s="49">
        <f t="shared" si="399"/>
        <v>3.1736101022606089</v>
      </c>
      <c r="S3145" s="52">
        <f>IF(K3145=0,C3173,(1/$C$59)*LN(1+$C$59/$C$58/(RodR+ABS(Calculations!K3145-RodR))))</f>
        <v>1.2217856479773637E-2</v>
      </c>
      <c r="T3145" s="53">
        <f t="shared" si="400"/>
        <v>1.2317810525010013E-2</v>
      </c>
      <c r="U3145" s="49">
        <f t="shared" si="401"/>
        <v>130.95833333333334</v>
      </c>
      <c r="V3145" s="49">
        <f t="shared" si="402"/>
        <v>1.0101994803367265</v>
      </c>
      <c r="W3145" s="49">
        <f t="shared" si="403"/>
        <v>1.0101994803367265</v>
      </c>
    </row>
    <row r="3146" spans="11:23">
      <c r="K3146" s="51">
        <v>314.39999999999998</v>
      </c>
      <c r="L3146" s="22">
        <f t="shared" si="397"/>
        <v>1.5778125436393535</v>
      </c>
      <c r="M3146" s="22">
        <f t="shared" si="396"/>
        <v>5.0091191344441288E-3</v>
      </c>
      <c r="Q3146" s="55">
        <f t="shared" si="398"/>
        <v>3.8762441808747231E-2</v>
      </c>
      <c r="R3146" s="49">
        <f t="shared" si="399"/>
        <v>3.1736101022606089</v>
      </c>
      <c r="S3146" s="52">
        <f>IF(K3146=0,C3174,(1/$C$59)*LN(1+$C$59/$C$58/(RodR+ABS(Calculations!K3146-RodR))))</f>
        <v>1.2213989923064644E-2</v>
      </c>
      <c r="T3146" s="53">
        <f t="shared" si="400"/>
        <v>1.2313880475964503E-2</v>
      </c>
      <c r="U3146" s="49">
        <f t="shared" si="401"/>
        <v>131</v>
      </c>
      <c r="V3146" s="49">
        <f t="shared" si="402"/>
        <v>1.0101994803367265</v>
      </c>
      <c r="W3146" s="49">
        <f t="shared" si="403"/>
        <v>1.0101994803367265</v>
      </c>
    </row>
    <row r="3147" spans="11:23">
      <c r="K3147" s="51">
        <v>314.5</v>
      </c>
      <c r="L3147" s="22">
        <f t="shared" si="397"/>
        <v>1.5773133749358028</v>
      </c>
      <c r="M3147" s="22">
        <f t="shared" si="396"/>
        <v>5.0059451352753026E-3</v>
      </c>
      <c r="Q3147" s="55">
        <f t="shared" si="398"/>
        <v>3.8750178629637561E-2</v>
      </c>
      <c r="R3147" s="49">
        <f t="shared" si="399"/>
        <v>3.1736101022606089</v>
      </c>
      <c r="S3147" s="52">
        <f>IF(K3147=0,C3175,(1/$C$59)*LN(1+$C$59/$C$58/(RodR+ABS(Calculations!K3147-RodR))))</f>
        <v>1.2210125812882697E-2</v>
      </c>
      <c r="T3147" s="53">
        <f t="shared" si="400"/>
        <v>1.2309952933924369E-2</v>
      </c>
      <c r="U3147" s="49">
        <f t="shared" si="401"/>
        <v>131.04166666666669</v>
      </c>
      <c r="V3147" s="49">
        <f t="shared" si="402"/>
        <v>1.0101994803367265</v>
      </c>
      <c r="W3147" s="49">
        <f t="shared" si="403"/>
        <v>1.0101994803367265</v>
      </c>
    </row>
    <row r="3148" spans="11:23">
      <c r="K3148" s="51">
        <v>314.60000000000002</v>
      </c>
      <c r="L3148" s="22">
        <f t="shared" si="397"/>
        <v>1.5768145219766012</v>
      </c>
      <c r="M3148" s="22">
        <f t="shared" si="396"/>
        <v>5.002774151973588E-3</v>
      </c>
      <c r="Q3148" s="55">
        <f t="shared" si="398"/>
        <v>3.8737923207483566E-2</v>
      </c>
      <c r="R3148" s="49">
        <f t="shared" si="399"/>
        <v>3.1736101022606089</v>
      </c>
      <c r="S3148" s="52">
        <f>IF(K3148=0,C3176,(1/$C$59)*LN(1+$C$59/$C$58/(RodR+ABS(Calculations!K3148-RodR))))</f>
        <v>1.2206264146906381E-2</v>
      </c>
      <c r="T3148" s="53">
        <f t="shared" si="400"/>
        <v>1.2306027896491576E-2</v>
      </c>
      <c r="U3148" s="49">
        <f t="shared" si="401"/>
        <v>131.08333333333334</v>
      </c>
      <c r="V3148" s="49">
        <f t="shared" si="402"/>
        <v>1.0101994803367265</v>
      </c>
      <c r="W3148" s="49">
        <f t="shared" si="403"/>
        <v>1.0101994803367265</v>
      </c>
    </row>
    <row r="3149" spans="11:23">
      <c r="K3149" s="51">
        <v>314.7</v>
      </c>
      <c r="L3149" s="22">
        <f t="shared" si="397"/>
        <v>1.5763159844622729</v>
      </c>
      <c r="M3149" s="22">
        <f t="shared" ref="M3149:M3212" si="404">L3139-L3149</f>
        <v>4.999606180676075E-3</v>
      </c>
      <c r="Q3149" s="55">
        <f t="shared" si="398"/>
        <v>3.8725675534927957E-2</v>
      </c>
      <c r="R3149" s="49">
        <f t="shared" si="399"/>
        <v>3.1736101022606089</v>
      </c>
      <c r="S3149" s="52">
        <f>IF(K3149=0,C3177,(1/$C$59)*LN(1+$C$59/$C$58/(RodR+ABS(Calculations!K3149-RodR))))</f>
        <v>1.2202404922817423E-2</v>
      </c>
      <c r="T3149" s="53">
        <f t="shared" si="400"/>
        <v>1.2302105361271012E-2</v>
      </c>
      <c r="U3149" s="49">
        <f t="shared" si="401"/>
        <v>131.125</v>
      </c>
      <c r="V3149" s="49">
        <f t="shared" si="402"/>
        <v>1.0101994803367265</v>
      </c>
      <c r="W3149" s="49">
        <f t="shared" si="403"/>
        <v>1.0101994803367265</v>
      </c>
    </row>
    <row r="3150" spans="11:23">
      <c r="K3150" s="51">
        <v>314.8</v>
      </c>
      <c r="L3150" s="22">
        <f t="shared" si="397"/>
        <v>1.5758177620936804</v>
      </c>
      <c r="M3150" s="22">
        <f t="shared" si="404"/>
        <v>4.9964412176224382E-3</v>
      </c>
      <c r="Q3150" s="55">
        <f t="shared" si="398"/>
        <v>3.871343560462176E-2</v>
      </c>
      <c r="R3150" s="49">
        <f t="shared" si="399"/>
        <v>3.1736101022606089</v>
      </c>
      <c r="S3150" s="52">
        <f>IF(K3150=0,C3178,(1/$C$59)*LN(1+$C$59/$C$58/(RodR+ABS(Calculations!K3150-RodR))))</f>
        <v>1.2198548138300168E-2</v>
      </c>
      <c r="T3150" s="53">
        <f t="shared" si="400"/>
        <v>1.2298185325870912E-2</v>
      </c>
      <c r="U3150" s="49">
        <f t="shared" si="401"/>
        <v>131.16666666666669</v>
      </c>
      <c r="V3150" s="49">
        <f t="shared" si="402"/>
        <v>1.0101994803367265</v>
      </c>
      <c r="W3150" s="49">
        <f t="shared" si="403"/>
        <v>1.0101994803367265</v>
      </c>
    </row>
    <row r="3151" spans="11:23">
      <c r="K3151" s="51">
        <v>314.89999999999998</v>
      </c>
      <c r="L3151" s="22">
        <f t="shared" si="397"/>
        <v>1.5753198545721265</v>
      </c>
      <c r="M3151" s="22">
        <f t="shared" si="404"/>
        <v>4.9932792589857389E-3</v>
      </c>
      <c r="Q3151" s="55">
        <f t="shared" si="398"/>
        <v>3.8701203409226829E-2</v>
      </c>
      <c r="R3151" s="49">
        <f t="shared" si="399"/>
        <v>3.1736101022606089</v>
      </c>
      <c r="S3151" s="52">
        <f>IF(K3151=0,C3179,(1/$C$59)*LN(1+$C$59/$C$58/(RodR+ABS(Calculations!K3151-RodR))))</f>
        <v>1.2194693791042382E-2</v>
      </c>
      <c r="T3151" s="53">
        <f t="shared" si="400"/>
        <v>1.2294267787901759E-2</v>
      </c>
      <c r="U3151" s="49">
        <f t="shared" si="401"/>
        <v>131.20833333333334</v>
      </c>
      <c r="V3151" s="49">
        <f t="shared" si="402"/>
        <v>1.0101994803367265</v>
      </c>
      <c r="W3151" s="49">
        <f t="shared" si="403"/>
        <v>1.0101994803367265</v>
      </c>
    </row>
    <row r="3152" spans="11:23">
      <c r="K3152" s="51">
        <v>315</v>
      </c>
      <c r="L3152" s="22">
        <f t="shared" si="397"/>
        <v>1.5748222615992189</v>
      </c>
      <c r="M3152" s="22">
        <f t="shared" si="404"/>
        <v>4.9901203009372619E-3</v>
      </c>
      <c r="Q3152" s="55">
        <f t="shared" si="398"/>
        <v>3.8688978941412495E-2</v>
      </c>
      <c r="R3152" s="49">
        <f t="shared" si="399"/>
        <v>3.1736101022606089</v>
      </c>
      <c r="S3152" s="52">
        <f>IF(K3152=0,C3180,(1/$C$59)*LN(1+$C$59/$C$58/(RodR+ABS(Calculations!K3152-RodR))))</f>
        <v>1.219084187873418E-2</v>
      </c>
      <c r="T3152" s="53">
        <f t="shared" si="400"/>
        <v>1.2290352744978285E-2</v>
      </c>
      <c r="U3152" s="49">
        <f t="shared" si="401"/>
        <v>131.25</v>
      </c>
      <c r="V3152" s="49">
        <f t="shared" si="402"/>
        <v>1.0101994803367265</v>
      </c>
      <c r="W3152" s="49">
        <f t="shared" si="403"/>
        <v>1.0101994803367265</v>
      </c>
    </row>
    <row r="3153" spans="11:23">
      <c r="K3153" s="51">
        <v>315.10000000000002</v>
      </c>
      <c r="L3153" s="22">
        <f t="shared" si="397"/>
        <v>1.5743249828769721</v>
      </c>
      <c r="M3153" s="22">
        <f t="shared" si="404"/>
        <v>4.9869643397513208E-3</v>
      </c>
      <c r="Q3153" s="55">
        <f t="shared" si="398"/>
        <v>3.8676762193858086E-2</v>
      </c>
      <c r="R3153" s="49">
        <f t="shared" si="399"/>
        <v>3.1736101022606089</v>
      </c>
      <c r="S3153" s="52">
        <f>IF(K3153=0,C3181,(1/$C$59)*LN(1+$C$59/$C$58/(RodR+ABS(Calculations!K3153-RodR))))</f>
        <v>1.2186992399068827E-2</v>
      </c>
      <c r="T3153" s="53">
        <f t="shared" si="400"/>
        <v>1.2286440194717241E-2</v>
      </c>
      <c r="U3153" s="49">
        <f t="shared" si="401"/>
        <v>131.29166666666669</v>
      </c>
      <c r="V3153" s="49">
        <f t="shared" si="402"/>
        <v>1.0101994803367265</v>
      </c>
      <c r="W3153" s="49">
        <f t="shared" si="403"/>
        <v>1.0101994803367265</v>
      </c>
    </row>
    <row r="3154" spans="11:23">
      <c r="K3154" s="51">
        <v>315.2</v>
      </c>
      <c r="L3154" s="22">
        <f t="shared" si="397"/>
        <v>1.5738280181078415</v>
      </c>
      <c r="M3154" s="22">
        <f t="shared" si="404"/>
        <v>4.9838113715305887E-3</v>
      </c>
      <c r="Q3154" s="55">
        <f t="shared" si="398"/>
        <v>3.8664553159253767E-2</v>
      </c>
      <c r="R3154" s="49">
        <f t="shared" si="399"/>
        <v>3.1736101022606089</v>
      </c>
      <c r="S3154" s="52">
        <f>IF(K3154=0,C3182,(1/$C$59)*LN(1+$C$59/$C$58/(RodR+ABS(Calculations!K3154-RodR))))</f>
        <v>1.2183145349743008E-2</v>
      </c>
      <c r="T3154" s="53">
        <f t="shared" si="400"/>
        <v>1.2282530134738961E-2</v>
      </c>
      <c r="U3154" s="49">
        <f t="shared" si="401"/>
        <v>131.33333333333334</v>
      </c>
      <c r="V3154" s="49">
        <f t="shared" si="402"/>
        <v>1.0101994803367265</v>
      </c>
      <c r="W3154" s="49">
        <f t="shared" si="403"/>
        <v>1.0101994803367265</v>
      </c>
    </row>
    <row r="3155" spans="11:23">
      <c r="K3155" s="51">
        <v>315.3</v>
      </c>
      <c r="L3155" s="22">
        <f t="shared" si="397"/>
        <v>1.5733313669945521</v>
      </c>
      <c r="M3155" s="22">
        <f t="shared" si="404"/>
        <v>4.9806613925842402E-3</v>
      </c>
      <c r="Q3155" s="55">
        <f t="shared" si="398"/>
        <v>3.8652351830296319E-2</v>
      </c>
      <c r="R3155" s="49">
        <f t="shared" si="399"/>
        <v>3.1736101022606089</v>
      </c>
      <c r="S3155" s="52">
        <f>IF(K3155=0,C3183,(1/$C$59)*LN(1+$C$59/$C$58/(RodR+ABS(Calculations!K3155-RodR))))</f>
        <v>1.2179300728455486E-2</v>
      </c>
      <c r="T3155" s="53">
        <f t="shared" si="400"/>
        <v>1.2278622562666248E-2</v>
      </c>
      <c r="U3155" s="49">
        <f t="shared" si="401"/>
        <v>131.375</v>
      </c>
      <c r="V3155" s="49">
        <f t="shared" si="402"/>
        <v>1.0101994803367265</v>
      </c>
      <c r="W3155" s="49">
        <f t="shared" si="403"/>
        <v>1.0101994803367265</v>
      </c>
    </row>
    <row r="3156" spans="11:23">
      <c r="K3156" s="51">
        <v>315.39999999999998</v>
      </c>
      <c r="L3156" s="22">
        <f t="shared" si="397"/>
        <v>1.5728350292402709</v>
      </c>
      <c r="M3156" s="22">
        <f t="shared" si="404"/>
        <v>4.977514399082672E-3</v>
      </c>
      <c r="Q3156" s="55">
        <f t="shared" si="398"/>
        <v>3.8640158199693388E-2</v>
      </c>
      <c r="R3156" s="49">
        <f t="shared" si="399"/>
        <v>3.1736101022606089</v>
      </c>
      <c r="S3156" s="52">
        <f>IF(K3156=0,C3184,(1/$C$59)*LN(1+$C$59/$C$58/(RodR+ABS(Calculations!K3156-RodR))))</f>
        <v>1.217545853290845E-2</v>
      </c>
      <c r="T3156" s="53">
        <f t="shared" si="400"/>
        <v>1.2274717476126585E-2</v>
      </c>
      <c r="U3156" s="49">
        <f t="shared" si="401"/>
        <v>131.41666666666666</v>
      </c>
      <c r="V3156" s="49">
        <f t="shared" si="402"/>
        <v>1.0101994803367265</v>
      </c>
      <c r="W3156" s="49">
        <f t="shared" si="403"/>
        <v>1.0101994803367265</v>
      </c>
    </row>
    <row r="3157" spans="11:23">
      <c r="K3157" s="51">
        <v>315.5</v>
      </c>
      <c r="L3157" s="22">
        <f t="shared" si="397"/>
        <v>1.5723390045485368</v>
      </c>
      <c r="M3157" s="22">
        <f t="shared" si="404"/>
        <v>4.9743703872660028E-3</v>
      </c>
      <c r="Q3157" s="55">
        <f t="shared" si="398"/>
        <v>3.8627972260161757E-2</v>
      </c>
      <c r="R3157" s="49">
        <f t="shared" si="399"/>
        <v>3.1736101022606089</v>
      </c>
      <c r="S3157" s="52">
        <f>IF(K3157=0,C3185,(1/$C$59)*LN(1+$C$59/$C$58/(RodR+ABS(Calculations!K3157-RodR))))</f>
        <v>1.2171618760806972E-2</v>
      </c>
      <c r="T3157" s="53">
        <f t="shared" si="400"/>
        <v>1.2270814872747492E-2</v>
      </c>
      <c r="U3157" s="49">
        <f t="shared" si="401"/>
        <v>131.45833333333334</v>
      </c>
      <c r="V3157" s="49">
        <f t="shared" si="402"/>
        <v>1.0101994803367265</v>
      </c>
      <c r="W3157" s="49">
        <f t="shared" si="403"/>
        <v>1.0101994803367265</v>
      </c>
    </row>
    <row r="3158" spans="11:23">
      <c r="K3158" s="51">
        <v>315.60000000000002</v>
      </c>
      <c r="L3158" s="22">
        <f t="shared" si="397"/>
        <v>1.5718432926231933</v>
      </c>
      <c r="M3158" s="22">
        <f t="shared" si="404"/>
        <v>4.97122935340788E-3</v>
      </c>
      <c r="Q3158" s="55">
        <f t="shared" si="398"/>
        <v>3.8615794004425677E-2</v>
      </c>
      <c r="R3158" s="49">
        <f t="shared" si="399"/>
        <v>3.1736101022606089</v>
      </c>
      <c r="S3158" s="52">
        <f>IF(K3158=0,C3186,(1/$C$59)*LN(1+$C$59/$C$58/(RodR+ABS(Calculations!K3158-RodR))))</f>
        <v>1.2167781409858471E-2</v>
      </c>
      <c r="T3158" s="53">
        <f t="shared" si="400"/>
        <v>1.2266914750162724E-2</v>
      </c>
      <c r="U3158" s="49">
        <f t="shared" si="401"/>
        <v>131.50000000000003</v>
      </c>
      <c r="V3158" s="49">
        <f t="shared" si="402"/>
        <v>1.0101994803367265</v>
      </c>
      <c r="W3158" s="49">
        <f t="shared" si="403"/>
        <v>1.0101994803367265</v>
      </c>
    </row>
    <row r="3159" spans="11:23">
      <c r="K3159" s="51">
        <v>315.7</v>
      </c>
      <c r="L3159" s="22">
        <f t="shared" si="397"/>
        <v>1.5713478931685931</v>
      </c>
      <c r="M3159" s="22">
        <f t="shared" si="404"/>
        <v>4.9680912936798105E-3</v>
      </c>
      <c r="Q3159" s="55">
        <f t="shared" si="398"/>
        <v>3.8603623425221931E-2</v>
      </c>
      <c r="R3159" s="49">
        <f t="shared" si="399"/>
        <v>3.1736101022606089</v>
      </c>
      <c r="S3159" s="52">
        <f>IF(K3159=0,C3187,(1/$C$59)*LN(1+$C$59/$C$58/(RodR+ABS(Calculations!K3159-RodR))))</f>
        <v>1.216394647777432E-2</v>
      </c>
      <c r="T3159" s="53">
        <f t="shared" si="400"/>
        <v>1.2263017106006288E-2</v>
      </c>
      <c r="U3159" s="49">
        <f t="shared" si="401"/>
        <v>131.54166666666666</v>
      </c>
      <c r="V3159" s="49">
        <f t="shared" si="402"/>
        <v>1.0101994803367265</v>
      </c>
      <c r="W3159" s="49">
        <f t="shared" si="403"/>
        <v>1.0101994803367265</v>
      </c>
    </row>
    <row r="3160" spans="11:23">
      <c r="K3160" s="51">
        <v>315.8</v>
      </c>
      <c r="L3160" s="22">
        <f t="shared" si="397"/>
        <v>1.5708528058892903</v>
      </c>
      <c r="M3160" s="22">
        <f t="shared" si="404"/>
        <v>4.9649562043900808E-3</v>
      </c>
      <c r="Q3160" s="55">
        <f t="shared" si="398"/>
        <v>3.859146051529224E-2</v>
      </c>
      <c r="R3160" s="49">
        <f t="shared" si="399"/>
        <v>3.1736101022606089</v>
      </c>
      <c r="S3160" s="52">
        <f>IF(K3160=0,C3188,(1/$C$59)*LN(1+$C$59/$C$58/(RodR+ABS(Calculations!K3160-RodR))))</f>
        <v>1.2160113962267445E-2</v>
      </c>
      <c r="T3160" s="53">
        <f t="shared" si="400"/>
        <v>1.2259121937917762E-2</v>
      </c>
      <c r="U3160" s="49">
        <f t="shared" si="401"/>
        <v>131.58333333333334</v>
      </c>
      <c r="V3160" s="49">
        <f t="shared" si="402"/>
        <v>1.0101994803367265</v>
      </c>
      <c r="W3160" s="49">
        <f t="shared" si="403"/>
        <v>1.0101994803367265</v>
      </c>
    </row>
    <row r="3161" spans="11:23">
      <c r="K3161" s="51">
        <v>315.89999999999998</v>
      </c>
      <c r="L3161" s="22">
        <f t="shared" si="397"/>
        <v>1.5703580304903495</v>
      </c>
      <c r="M3161" s="22">
        <f t="shared" si="404"/>
        <v>4.9618240817770332E-3</v>
      </c>
      <c r="Q3161" s="55">
        <f t="shared" si="398"/>
        <v>3.8579305267390861E-2</v>
      </c>
      <c r="R3161" s="49">
        <f t="shared" si="399"/>
        <v>3.1736101022606089</v>
      </c>
      <c r="S3161" s="52">
        <f>IF(K3161=0,C3189,(1/$C$59)*LN(1+$C$59/$C$58/(RodR+ABS(Calculations!K3161-RodR))))</f>
        <v>1.2156283861054721E-2</v>
      </c>
      <c r="T3161" s="53">
        <f t="shared" si="400"/>
        <v>1.22552292435372E-2</v>
      </c>
      <c r="U3161" s="49">
        <f t="shared" si="401"/>
        <v>131.625</v>
      </c>
      <c r="V3161" s="49">
        <f t="shared" si="402"/>
        <v>1.0101994803367265</v>
      </c>
      <c r="W3161" s="49">
        <f t="shared" si="403"/>
        <v>1.0101994803367265</v>
      </c>
    </row>
    <row r="3162" spans="11:23">
      <c r="K3162" s="51">
        <v>316</v>
      </c>
      <c r="L3162" s="22">
        <f t="shared" si="397"/>
        <v>1.5698635666771386</v>
      </c>
      <c r="M3162" s="22">
        <f t="shared" si="404"/>
        <v>4.9586949220803422E-3</v>
      </c>
      <c r="Q3162" s="55">
        <f t="shared" si="398"/>
        <v>3.8567157674279505E-2</v>
      </c>
      <c r="R3162" s="49">
        <f t="shared" si="399"/>
        <v>3.1736101022606089</v>
      </c>
      <c r="S3162" s="52">
        <f>IF(K3162=0,C3190,(1/$C$59)*LN(1+$C$59/$C$58/(RodR+ABS(Calculations!K3162-RodR))))</f>
        <v>1.2152456171855376E-2</v>
      </c>
      <c r="T3162" s="53">
        <f t="shared" si="400"/>
        <v>1.2251339020510007E-2</v>
      </c>
      <c r="U3162" s="49">
        <f t="shared" si="401"/>
        <v>131.66666666666669</v>
      </c>
      <c r="V3162" s="49">
        <f t="shared" si="402"/>
        <v>1.0101994803367265</v>
      </c>
      <c r="W3162" s="49">
        <f t="shared" si="403"/>
        <v>1.0101994803367265</v>
      </c>
    </row>
    <row r="3163" spans="11:23">
      <c r="K3163" s="51">
        <v>316.10000000000002</v>
      </c>
      <c r="L3163" s="22">
        <f t="shared" si="397"/>
        <v>1.5693694141554331</v>
      </c>
      <c r="M3163" s="22">
        <f t="shared" si="404"/>
        <v>4.9555687215390165E-3</v>
      </c>
      <c r="Q3163" s="55">
        <f t="shared" si="398"/>
        <v>3.8555017728729907E-2</v>
      </c>
      <c r="R3163" s="49">
        <f t="shared" si="399"/>
        <v>3.1736101022606089</v>
      </c>
      <c r="S3163" s="52">
        <f>IF(K3163=0,C3191,(1/$C$59)*LN(1+$C$59/$C$58/(RodR+ABS(Calculations!K3163-RodR))))</f>
        <v>1.2148630892391791E-2</v>
      </c>
      <c r="T3163" s="53">
        <f t="shared" si="400"/>
        <v>1.2247451266481836E-2</v>
      </c>
      <c r="U3163" s="49">
        <f t="shared" si="401"/>
        <v>131.70833333333334</v>
      </c>
      <c r="V3163" s="49">
        <f t="shared" si="402"/>
        <v>1.0101994803367265</v>
      </c>
      <c r="W3163" s="49">
        <f t="shared" si="403"/>
        <v>1.0101994803367265</v>
      </c>
    </row>
    <row r="3164" spans="11:23">
      <c r="K3164" s="51">
        <v>316.2</v>
      </c>
      <c r="L3164" s="22">
        <f t="shared" si="397"/>
        <v>1.5688755726313806</v>
      </c>
      <c r="M3164" s="22">
        <f t="shared" si="404"/>
        <v>4.9524454764608983E-3</v>
      </c>
      <c r="Q3164" s="55">
        <f t="shared" si="398"/>
        <v>3.8542885423522931E-2</v>
      </c>
      <c r="R3164" s="49">
        <f t="shared" si="399"/>
        <v>3.1736101022606089</v>
      </c>
      <c r="S3164" s="52">
        <f>IF(K3164=0,C3192,(1/$C$59)*LN(1+$C$59/$C$58/(RodR+ABS(Calculations!K3164-RodR))))</f>
        <v>1.214480802038923E-2</v>
      </c>
      <c r="T3164" s="53">
        <f t="shared" si="400"/>
        <v>1.2243565979105024E-2</v>
      </c>
      <c r="U3164" s="49">
        <f t="shared" si="401"/>
        <v>131.75</v>
      </c>
      <c r="V3164" s="49">
        <f t="shared" si="402"/>
        <v>1.0101994803367265</v>
      </c>
      <c r="W3164" s="49">
        <f t="shared" si="403"/>
        <v>1.0101994803367265</v>
      </c>
    </row>
    <row r="3165" spans="11:23">
      <c r="K3165" s="51">
        <v>316.3</v>
      </c>
      <c r="L3165" s="22">
        <f t="shared" si="397"/>
        <v>1.5683820418114329</v>
      </c>
      <c r="M3165" s="22">
        <f t="shared" si="404"/>
        <v>4.9493251831191909E-3</v>
      </c>
      <c r="Q3165" s="55">
        <f t="shared" si="398"/>
        <v>3.8530760751446923E-2</v>
      </c>
      <c r="R3165" s="49">
        <f t="shared" si="399"/>
        <v>3.1736101022606089</v>
      </c>
      <c r="S3165" s="52">
        <f>IF(K3165=0,C3193,(1/$C$59)*LN(1+$C$59/$C$58/(RodR+ABS(Calculations!K3165-RodR))))</f>
        <v>1.2140987553575311E-2</v>
      </c>
      <c r="T3165" s="53">
        <f t="shared" si="400"/>
        <v>1.2239683156030828E-2</v>
      </c>
      <c r="U3165" s="49">
        <f t="shared" si="401"/>
        <v>131.79166666666669</v>
      </c>
      <c r="V3165" s="49">
        <f t="shared" si="402"/>
        <v>1.0101994803367265</v>
      </c>
      <c r="W3165" s="49">
        <f t="shared" si="403"/>
        <v>1.0101994803367265</v>
      </c>
    </row>
    <row r="3166" spans="11:23">
      <c r="K3166" s="51">
        <v>316.39999999999998</v>
      </c>
      <c r="L3166" s="22">
        <f t="shared" si="397"/>
        <v>1.56788882140245</v>
      </c>
      <c r="M3166" s="22">
        <f t="shared" si="404"/>
        <v>4.9462078378208485E-3</v>
      </c>
      <c r="Q3166" s="55">
        <f t="shared" si="398"/>
        <v>3.851864370530024E-2</v>
      </c>
      <c r="R3166" s="49">
        <f t="shared" si="399"/>
        <v>3.1736101022606089</v>
      </c>
      <c r="S3166" s="52">
        <f>IF(K3166=0,C3194,(1/$C$59)*LN(1+$C$59/$C$58/(RodR+ABS(Calculations!K3166-RodR))))</f>
        <v>1.2137169489680804E-2</v>
      </c>
      <c r="T3166" s="53">
        <f t="shared" si="400"/>
        <v>1.223580279491719E-2</v>
      </c>
      <c r="U3166" s="49">
        <f t="shared" si="401"/>
        <v>131.83333333333334</v>
      </c>
      <c r="V3166" s="49">
        <f t="shared" si="402"/>
        <v>1.0101994803367265</v>
      </c>
      <c r="W3166" s="49">
        <f t="shared" si="403"/>
        <v>1.0101994803367265</v>
      </c>
    </row>
    <row r="3167" spans="11:23">
      <c r="K3167" s="51">
        <v>316.5</v>
      </c>
      <c r="L3167" s="22">
        <f t="shared" si="397"/>
        <v>1.5673959111117317</v>
      </c>
      <c r="M3167" s="22">
        <f t="shared" si="404"/>
        <v>4.9430934368051016E-3</v>
      </c>
      <c r="Q3167" s="55">
        <f t="shared" si="398"/>
        <v>3.8506534277892072E-2</v>
      </c>
      <c r="R3167" s="49">
        <f t="shared" si="399"/>
        <v>3.1736101022606089</v>
      </c>
      <c r="S3167" s="52">
        <f>IF(K3167=0,C3195,(1/$C$59)*LN(1+$C$59/$C$58/(RodR+ABS(Calculations!K3167-RodR))))</f>
        <v>1.2133353826439897E-2</v>
      </c>
      <c r="T3167" s="53">
        <f t="shared" si="400"/>
        <v>1.223192489342185E-2</v>
      </c>
      <c r="U3167" s="49">
        <f t="shared" si="401"/>
        <v>131.875</v>
      </c>
      <c r="V3167" s="49">
        <f t="shared" si="402"/>
        <v>1.0101994803367265</v>
      </c>
      <c r="W3167" s="49">
        <f t="shared" si="403"/>
        <v>1.0101994803367265</v>
      </c>
    </row>
    <row r="3168" spans="11:23">
      <c r="K3168" s="51">
        <v>316.60000000000002</v>
      </c>
      <c r="L3168" s="22">
        <f t="shared" si="397"/>
        <v>1.5669033106468138</v>
      </c>
      <c r="M3168" s="22">
        <f t="shared" si="404"/>
        <v>4.9399819763795705E-3</v>
      </c>
      <c r="Q3168" s="55">
        <f t="shared" si="398"/>
        <v>3.8494432462037383E-2</v>
      </c>
      <c r="R3168" s="49">
        <f t="shared" si="399"/>
        <v>3.1736101022606089</v>
      </c>
      <c r="S3168" s="52">
        <f>IF(K3168=0,C3196,(1/$C$59)*LN(1+$C$59/$C$58/(RodR+ABS(Calculations!K3168-RodR))))</f>
        <v>1.2129540561588594E-2</v>
      </c>
      <c r="T3168" s="53">
        <f t="shared" si="400"/>
        <v>1.2228049449207688E-2</v>
      </c>
      <c r="U3168" s="49">
        <f t="shared" si="401"/>
        <v>131.91666666666669</v>
      </c>
      <c r="V3168" s="49">
        <f t="shared" si="402"/>
        <v>1.0101994803367265</v>
      </c>
      <c r="W3168" s="49">
        <f t="shared" si="403"/>
        <v>1.0101994803367265</v>
      </c>
    </row>
    <row r="3169" spans="11:23">
      <c r="K3169" s="51">
        <v>316.7</v>
      </c>
      <c r="L3169" s="22">
        <f t="shared" si="397"/>
        <v>1.5664110197157086</v>
      </c>
      <c r="M3169" s="22">
        <f t="shared" si="404"/>
        <v>4.936873452884516E-3</v>
      </c>
      <c r="Q3169" s="55">
        <f t="shared" si="398"/>
        <v>3.8482338250562853E-2</v>
      </c>
      <c r="R3169" s="49">
        <f t="shared" si="399"/>
        <v>3.1736101022606089</v>
      </c>
      <c r="S3169" s="52">
        <f>IF(K3169=0,C3197,(1/$C$59)*LN(1+$C$59/$C$58/(RodR+ABS(Calculations!K3169-RodR))))</f>
        <v>1.2125729692866594E-2</v>
      </c>
      <c r="T3169" s="53">
        <f t="shared" si="400"/>
        <v>1.2224176459939602E-2</v>
      </c>
      <c r="U3169" s="49">
        <f t="shared" si="401"/>
        <v>131.95833333333334</v>
      </c>
      <c r="V3169" s="49">
        <f t="shared" si="402"/>
        <v>1.0101994803367265</v>
      </c>
      <c r="W3169" s="49">
        <f t="shared" si="403"/>
        <v>1.0101994803367265</v>
      </c>
    </row>
    <row r="3170" spans="11:23">
      <c r="K3170" s="51">
        <v>316.8</v>
      </c>
      <c r="L3170" s="22">
        <f t="shared" si="397"/>
        <v>1.5659190380267314</v>
      </c>
      <c r="M3170" s="22">
        <f t="shared" si="404"/>
        <v>4.9337678625589465E-3</v>
      </c>
      <c r="Q3170" s="55">
        <f t="shared" si="398"/>
        <v>3.8470251636302605E-2</v>
      </c>
      <c r="R3170" s="49">
        <f t="shared" si="399"/>
        <v>3.1736101022606089</v>
      </c>
      <c r="S3170" s="52">
        <f>IF(K3170=0,C3198,(1/$C$59)*LN(1+$C$59/$C$58/(RodR+ABS(Calculations!K3170-RodR))))</f>
        <v>1.2121921218015938E-2</v>
      </c>
      <c r="T3170" s="53">
        <f t="shared" si="400"/>
        <v>1.2220305923285843E-2</v>
      </c>
      <c r="U3170" s="49">
        <f t="shared" si="401"/>
        <v>132</v>
      </c>
      <c r="V3170" s="49">
        <f t="shared" si="402"/>
        <v>1.0101994803367265</v>
      </c>
      <c r="W3170" s="49">
        <f t="shared" si="403"/>
        <v>1.0101994803367265</v>
      </c>
    </row>
    <row r="3171" spans="11:23">
      <c r="K3171" s="51">
        <v>316.89999999999998</v>
      </c>
      <c r="L3171" s="22">
        <f t="shared" si="397"/>
        <v>1.5654273652886055</v>
      </c>
      <c r="M3171" s="22">
        <f t="shared" si="404"/>
        <v>4.9306652017440111E-3</v>
      </c>
      <c r="Q3171" s="55">
        <f t="shared" si="398"/>
        <v>3.8458172612100786E-2</v>
      </c>
      <c r="R3171" s="49">
        <f t="shared" si="399"/>
        <v>3.1736101022606089</v>
      </c>
      <c r="S3171" s="52">
        <f>IF(K3171=0,C3199,(1/$C$59)*LN(1+$C$59/$C$58/(RodR+ABS(Calculations!K3171-RodR))))</f>
        <v>1.2118115134781827E-2</v>
      </c>
      <c r="T3171" s="53">
        <f t="shared" si="400"/>
        <v>1.221643783691714E-2</v>
      </c>
      <c r="U3171" s="49">
        <f t="shared" si="401"/>
        <v>132.04166666666666</v>
      </c>
      <c r="V3171" s="49">
        <f t="shared" si="402"/>
        <v>1.0101994803367265</v>
      </c>
      <c r="W3171" s="49">
        <f t="shared" si="403"/>
        <v>1.0101994803367265</v>
      </c>
    </row>
    <row r="3172" spans="11:23">
      <c r="K3172" s="51">
        <v>317</v>
      </c>
      <c r="L3172" s="22">
        <f t="shared" si="397"/>
        <v>1.5649360012104268</v>
      </c>
      <c r="M3172" s="22">
        <f t="shared" si="404"/>
        <v>4.927565466711803E-3</v>
      </c>
      <c r="Q3172" s="55">
        <f t="shared" si="398"/>
        <v>3.8446101170810695E-2</v>
      </c>
      <c r="R3172" s="49">
        <f t="shared" si="399"/>
        <v>3.1736101022606089</v>
      </c>
      <c r="S3172" s="52">
        <f>IF(K3172=0,C3200,(1/$C$59)*LN(1+$C$59/$C$58/(RodR+ABS(Calculations!K3172-RodR))))</f>
        <v>1.2114311440912346E-2</v>
      </c>
      <c r="T3172" s="53">
        <f t="shared" si="400"/>
        <v>1.2212572198507564E-2</v>
      </c>
      <c r="U3172" s="49">
        <f t="shared" si="401"/>
        <v>132.08333333333334</v>
      </c>
      <c r="V3172" s="49">
        <f t="shared" si="402"/>
        <v>1.0101994803367265</v>
      </c>
      <c r="W3172" s="49">
        <f t="shared" si="403"/>
        <v>1.0101994803367265</v>
      </c>
    </row>
    <row r="3173" spans="11:23">
      <c r="K3173" s="51">
        <v>317.10000000000002</v>
      </c>
      <c r="L3173" s="22">
        <f t="shared" si="397"/>
        <v>1.5644449455015597</v>
      </c>
      <c r="M3173" s="22">
        <f t="shared" si="404"/>
        <v>4.924468653873415E-3</v>
      </c>
      <c r="Q3173" s="55">
        <f t="shared" si="398"/>
        <v>3.8434037305292233E-2</v>
      </c>
      <c r="R3173" s="49">
        <f t="shared" si="399"/>
        <v>3.1736101022606089</v>
      </c>
      <c r="S3173" s="52">
        <f>IF(K3173=0,C3201,(1/$C$59)*LN(1+$C$59/$C$58/(RodR+ABS(Calculations!K3173-RodR))))</f>
        <v>1.211051013415766E-2</v>
      </c>
      <c r="T3173" s="53">
        <f t="shared" si="400"/>
        <v>1.2208709005733889E-2</v>
      </c>
      <c r="U3173" s="49">
        <f t="shared" si="401"/>
        <v>132.12500000000003</v>
      </c>
      <c r="V3173" s="49">
        <f t="shared" si="402"/>
        <v>1.0101994803367265</v>
      </c>
      <c r="W3173" s="49">
        <f t="shared" si="403"/>
        <v>1.0101994803367265</v>
      </c>
    </row>
    <row r="3174" spans="11:23">
      <c r="K3174" s="51">
        <v>317.2</v>
      </c>
      <c r="L3174" s="22">
        <f t="shared" si="397"/>
        <v>1.563954197871847</v>
      </c>
      <c r="M3174" s="22">
        <f t="shared" si="404"/>
        <v>4.9213747595335811E-3</v>
      </c>
      <c r="Q3174" s="55">
        <f t="shared" si="398"/>
        <v>3.8421981008417039E-2</v>
      </c>
      <c r="R3174" s="49">
        <f t="shared" si="399"/>
        <v>3.1736101022606089</v>
      </c>
      <c r="S3174" s="52">
        <f>IF(K3174=0,C3202,(1/$C$59)*LN(1+$C$59/$C$58/(RodR+ABS(Calculations!K3174-RodR))))</f>
        <v>1.2106711212271633E-2</v>
      </c>
      <c r="T3174" s="53">
        <f t="shared" si="400"/>
        <v>1.2204848256276456E-2</v>
      </c>
      <c r="U3174" s="49">
        <f t="shared" si="401"/>
        <v>132.16666666666666</v>
      </c>
      <c r="V3174" s="49">
        <f t="shared" si="402"/>
        <v>1.0101994803367265</v>
      </c>
      <c r="W3174" s="49">
        <f t="shared" si="403"/>
        <v>1.0101994803367265</v>
      </c>
    </row>
    <row r="3175" spans="11:23">
      <c r="K3175" s="51">
        <v>317.3</v>
      </c>
      <c r="L3175" s="22">
        <f t="shared" si="397"/>
        <v>1.5634637580314337</v>
      </c>
      <c r="M3175" s="22">
        <f t="shared" si="404"/>
        <v>4.9182837799992551E-3</v>
      </c>
      <c r="Q3175" s="55">
        <f t="shared" si="398"/>
        <v>3.840993227306419E-2</v>
      </c>
      <c r="R3175" s="49">
        <f t="shared" si="399"/>
        <v>3.1736101022606089</v>
      </c>
      <c r="S3175" s="52">
        <f>IF(K3175=0,C3203,(1/$C$59)*LN(1+$C$59/$C$58/(RodR+ABS(Calculations!K3175-RodR))))</f>
        <v>1.2102914673010473E-2</v>
      </c>
      <c r="T3175" s="53">
        <f t="shared" si="400"/>
        <v>1.2200989947817409E-2</v>
      </c>
      <c r="U3175" s="49">
        <f t="shared" si="401"/>
        <v>132.20833333333334</v>
      </c>
      <c r="V3175" s="49">
        <f t="shared" si="402"/>
        <v>1.0101994803367265</v>
      </c>
      <c r="W3175" s="49">
        <f t="shared" si="403"/>
        <v>1.0101994803367265</v>
      </c>
    </row>
    <row r="3176" spans="11:23">
      <c r="K3176" s="51">
        <v>317.39999999999998</v>
      </c>
      <c r="L3176" s="22">
        <f t="shared" si="397"/>
        <v>1.5629736256908724</v>
      </c>
      <c r="M3176" s="22">
        <f t="shared" si="404"/>
        <v>4.9151957115776135E-3</v>
      </c>
      <c r="Q3176" s="55">
        <f t="shared" si="398"/>
        <v>3.8397891092122778E-2</v>
      </c>
      <c r="R3176" s="49">
        <f t="shared" si="399"/>
        <v>3.1736101022606089</v>
      </c>
      <c r="S3176" s="52">
        <f>IF(K3176=0,C3204,(1/$C$59)*LN(1+$C$59/$C$58/(RodR+ABS(Calculations!K3176-RodR))))</f>
        <v>1.2099120514133541E-2</v>
      </c>
      <c r="T3176" s="53">
        <f t="shared" si="400"/>
        <v>1.2197134078042916E-2</v>
      </c>
      <c r="U3176" s="49">
        <f t="shared" si="401"/>
        <v>132.25</v>
      </c>
      <c r="V3176" s="49">
        <f t="shared" si="402"/>
        <v>1.0101994803367265</v>
      </c>
      <c r="W3176" s="49">
        <f t="shared" si="403"/>
        <v>1.0101994803367265</v>
      </c>
    </row>
    <row r="3177" spans="11:23">
      <c r="K3177" s="51">
        <v>317.5</v>
      </c>
      <c r="L3177" s="22">
        <f t="shared" si="397"/>
        <v>1.5624838005610544</v>
      </c>
      <c r="M3177" s="22">
        <f t="shared" si="404"/>
        <v>4.9121105506773066E-3</v>
      </c>
      <c r="Q3177" s="55">
        <f t="shared" si="398"/>
        <v>3.8385857458490207E-2</v>
      </c>
      <c r="R3177" s="49">
        <f t="shared" si="399"/>
        <v>3.1736101022606089</v>
      </c>
      <c r="S3177" s="52">
        <f>IF(K3177=0,C3205,(1/$C$59)*LN(1+$C$59/$C$58/(RodR+ABS(Calculations!K3177-RodR))))</f>
        <v>1.209532873340282E-2</v>
      </c>
      <c r="T3177" s="53">
        <f t="shared" si="400"/>
        <v>1.2193280644641168E-2</v>
      </c>
      <c r="U3177" s="49">
        <f t="shared" si="401"/>
        <v>132.29166666666669</v>
      </c>
      <c r="V3177" s="49">
        <f t="shared" si="402"/>
        <v>1.0101994803367265</v>
      </c>
      <c r="W3177" s="49">
        <f t="shared" si="403"/>
        <v>1.0101994803367265</v>
      </c>
    </row>
    <row r="3178" spans="11:23">
      <c r="K3178" s="51">
        <v>317.60000000000002</v>
      </c>
      <c r="L3178" s="22">
        <f t="shared" si="397"/>
        <v>1.5619942823531749</v>
      </c>
      <c r="M3178" s="22">
        <f t="shared" si="404"/>
        <v>4.9090282936388174E-3</v>
      </c>
      <c r="Q3178" s="55">
        <f t="shared" si="398"/>
        <v>3.8373831365071352E-2</v>
      </c>
      <c r="R3178" s="49">
        <f t="shared" si="399"/>
        <v>3.1736101022606089</v>
      </c>
      <c r="S3178" s="52">
        <f>IF(K3178=0,C3206,(1/$C$59)*LN(1+$C$59/$C$58/(RodR+ABS(Calculations!K3178-RodR))))</f>
        <v>1.2091539328582649E-2</v>
      </c>
      <c r="T3178" s="53">
        <f t="shared" si="400"/>
        <v>1.2189429645304152E-2</v>
      </c>
      <c r="U3178" s="49">
        <f t="shared" si="401"/>
        <v>132.33333333333334</v>
      </c>
      <c r="V3178" s="49">
        <f t="shared" si="402"/>
        <v>1.0101994803367265</v>
      </c>
      <c r="W3178" s="49">
        <f t="shared" si="403"/>
        <v>1.0101994803367265</v>
      </c>
    </row>
    <row r="3179" spans="11:23">
      <c r="K3179" s="51">
        <v>317.7</v>
      </c>
      <c r="L3179" s="22">
        <f t="shared" si="397"/>
        <v>1.5615050707789404</v>
      </c>
      <c r="M3179" s="22">
        <f t="shared" si="404"/>
        <v>4.9059489367682119E-3</v>
      </c>
      <c r="Q3179" s="55">
        <f t="shared" si="398"/>
        <v>3.8361812804783645E-2</v>
      </c>
      <c r="R3179" s="49">
        <f t="shared" si="399"/>
        <v>3.1736101022606089</v>
      </c>
      <c r="S3179" s="52">
        <f>IF(K3179=0,C3207,(1/$C$59)*LN(1+$C$59/$C$58/(RodR+ABS(Calculations!K3179-RodR))))</f>
        <v>1.2087752297441315E-2</v>
      </c>
      <c r="T3179" s="53">
        <f t="shared" si="400"/>
        <v>1.2185581077726104E-2</v>
      </c>
      <c r="U3179" s="49">
        <f t="shared" si="401"/>
        <v>132.375</v>
      </c>
      <c r="V3179" s="49">
        <f t="shared" si="402"/>
        <v>1.0101994803367265</v>
      </c>
      <c r="W3179" s="49">
        <f t="shared" si="403"/>
        <v>1.0101994803367265</v>
      </c>
    </row>
    <row r="3180" spans="11:23">
      <c r="K3180" s="51">
        <v>317.8</v>
      </c>
      <c r="L3180" s="22">
        <f t="shared" si="397"/>
        <v>1.561016165550257</v>
      </c>
      <c r="M3180" s="22">
        <f t="shared" si="404"/>
        <v>4.9028724764743625E-3</v>
      </c>
      <c r="Q3180" s="55">
        <f t="shared" si="398"/>
        <v>3.8349801770549426E-2</v>
      </c>
      <c r="R3180" s="49">
        <f t="shared" si="399"/>
        <v>3.1736101022606089</v>
      </c>
      <c r="S3180" s="52">
        <f>IF(K3180=0,C3208,(1/$C$59)*LN(1+$C$59/$C$58/(RodR+ABS(Calculations!K3180-RodR))))</f>
        <v>1.2083967637748664E-2</v>
      </c>
      <c r="T3180" s="53">
        <f t="shared" si="400"/>
        <v>1.2181734939604168E-2</v>
      </c>
      <c r="U3180" s="49">
        <f t="shared" si="401"/>
        <v>132.41666666666669</v>
      </c>
      <c r="V3180" s="49">
        <f t="shared" si="402"/>
        <v>1.0101994803367265</v>
      </c>
      <c r="W3180" s="49">
        <f t="shared" si="403"/>
        <v>1.0101994803367265</v>
      </c>
    </row>
    <row r="3181" spans="11:23">
      <c r="K3181" s="51">
        <v>317.89999999999998</v>
      </c>
      <c r="L3181" s="22">
        <f t="shared" si="397"/>
        <v>1.5605275663794731</v>
      </c>
      <c r="M3181" s="22">
        <f t="shared" si="404"/>
        <v>4.8997989091323912E-3</v>
      </c>
      <c r="Q3181" s="55">
        <f t="shared" si="398"/>
        <v>3.8337798255301897E-2</v>
      </c>
      <c r="R3181" s="49">
        <f t="shared" si="399"/>
        <v>3.1736101022606089</v>
      </c>
      <c r="S3181" s="52">
        <f>IF(K3181=0,C3209,(1/$C$59)*LN(1+$C$59/$C$58/(RodR+ABS(Calculations!K3181-RodR))))</f>
        <v>1.2080185347277955E-2</v>
      </c>
      <c r="T3181" s="53">
        <f t="shared" si="400"/>
        <v>1.217789122863951E-2</v>
      </c>
      <c r="U3181" s="49">
        <f t="shared" si="401"/>
        <v>132.45833333333334</v>
      </c>
      <c r="V3181" s="49">
        <f t="shared" si="402"/>
        <v>1.0101994803367265</v>
      </c>
      <c r="W3181" s="49">
        <f t="shared" si="403"/>
        <v>1.0101994803367265</v>
      </c>
    </row>
    <row r="3182" spans="11:23">
      <c r="K3182" s="51">
        <v>318</v>
      </c>
      <c r="L3182" s="22">
        <f t="shared" si="397"/>
        <v>1.5600392729793104</v>
      </c>
      <c r="M3182" s="22">
        <f t="shared" si="404"/>
        <v>4.8967282311163096E-3</v>
      </c>
      <c r="Q3182" s="55">
        <f t="shared" si="398"/>
        <v>3.832580225198344E-2</v>
      </c>
      <c r="R3182" s="49">
        <f t="shared" si="399"/>
        <v>3.1736101022606089</v>
      </c>
      <c r="S3182" s="52">
        <f>IF(K3182=0,C3210,(1/$C$59)*LN(1+$C$59/$C$58/(RodR+ABS(Calculations!K3182-RodR))))</f>
        <v>1.2076405423805342E-2</v>
      </c>
      <c r="T3182" s="53">
        <f t="shared" si="400"/>
        <v>1.2174049942534208E-2</v>
      </c>
      <c r="U3182" s="49">
        <f t="shared" si="401"/>
        <v>132.5</v>
      </c>
      <c r="V3182" s="49">
        <f t="shared" si="402"/>
        <v>1.0101994803367265</v>
      </c>
      <c r="W3182" s="49">
        <f t="shared" si="403"/>
        <v>1.0101994803367265</v>
      </c>
    </row>
    <row r="3183" spans="11:23">
      <c r="K3183" s="51">
        <v>318.10000000000002</v>
      </c>
      <c r="L3183" s="22">
        <f t="shared" si="397"/>
        <v>1.5595512850627946</v>
      </c>
      <c r="M3183" s="22">
        <f t="shared" si="404"/>
        <v>4.8936604387650462E-3</v>
      </c>
      <c r="Q3183" s="55">
        <f t="shared" si="398"/>
        <v>3.8313813753543896E-2</v>
      </c>
      <c r="R3183" s="49">
        <f t="shared" si="399"/>
        <v>3.1736101022606089</v>
      </c>
      <c r="S3183" s="52">
        <f>IF(K3183=0,C3211,(1/$C$59)*LN(1+$C$59/$C$58/(RodR+ABS(Calculations!K3183-RodR))))</f>
        <v>1.2072627865109329E-2</v>
      </c>
      <c r="T3183" s="53">
        <f t="shared" si="400"/>
        <v>1.2170211078995252E-2</v>
      </c>
      <c r="U3183" s="49">
        <f t="shared" si="401"/>
        <v>132.54166666666669</v>
      </c>
      <c r="V3183" s="49">
        <f t="shared" si="402"/>
        <v>1.0101994803367265</v>
      </c>
      <c r="W3183" s="49">
        <f t="shared" si="403"/>
        <v>1.0101994803367265</v>
      </c>
    </row>
    <row r="3184" spans="11:23">
      <c r="K3184" s="51">
        <v>318.2</v>
      </c>
      <c r="L3184" s="22">
        <f t="shared" si="397"/>
        <v>1.5590636023433582</v>
      </c>
      <c r="M3184" s="22">
        <f t="shared" si="404"/>
        <v>4.8905955284888059E-3</v>
      </c>
      <c r="Q3184" s="55">
        <f t="shared" si="398"/>
        <v>3.8301832752943098E-2</v>
      </c>
      <c r="R3184" s="49">
        <f t="shared" si="399"/>
        <v>3.1736101022606089</v>
      </c>
      <c r="S3184" s="52">
        <f>IF(K3184=0,C3212,(1/$C$59)*LN(1+$C$59/$C$58/(RodR+ABS(Calculations!K3184-RodR))))</f>
        <v>1.2068852668971572E-2</v>
      </c>
      <c r="T3184" s="53">
        <f t="shared" si="400"/>
        <v>1.216637463573076E-2</v>
      </c>
      <c r="U3184" s="49">
        <f t="shared" si="401"/>
        <v>132.58333333333334</v>
      </c>
      <c r="V3184" s="49">
        <f t="shared" si="402"/>
        <v>1.0101994803367265</v>
      </c>
      <c r="W3184" s="49">
        <f t="shared" si="403"/>
        <v>1.0101994803367265</v>
      </c>
    </row>
    <row r="3185" spans="11:23">
      <c r="K3185" s="51">
        <v>318.3</v>
      </c>
      <c r="L3185" s="22">
        <f t="shared" si="397"/>
        <v>1.5585762245347725</v>
      </c>
      <c r="M3185" s="22">
        <f t="shared" si="404"/>
        <v>4.8875334966611561E-3</v>
      </c>
      <c r="Q3185" s="55">
        <f t="shared" si="398"/>
        <v>3.8289859243149219E-2</v>
      </c>
      <c r="R3185" s="49">
        <f t="shared" si="399"/>
        <v>3.1736101022606089</v>
      </c>
      <c r="S3185" s="52">
        <f>IF(K3185=0,C3213,(1/$C$59)*LN(1+$C$59/$C$58/(RodR+ABS(Calculations!K3185-RodR))))</f>
        <v>1.2065079833176354E-2</v>
      </c>
      <c r="T3185" s="53">
        <f t="shared" si="400"/>
        <v>1.2162540610453545E-2</v>
      </c>
      <c r="U3185" s="49">
        <f t="shared" si="401"/>
        <v>132.625</v>
      </c>
      <c r="V3185" s="49">
        <f t="shared" si="402"/>
        <v>1.0101994803367265</v>
      </c>
      <c r="W3185" s="49">
        <f t="shared" si="403"/>
        <v>1.0101994803367265</v>
      </c>
    </row>
    <row r="3186" spans="11:23">
      <c r="K3186" s="51">
        <v>318.39999999999998</v>
      </c>
      <c r="L3186" s="22">
        <f t="shared" si="397"/>
        <v>1.5580891513511823</v>
      </c>
      <c r="M3186" s="22">
        <f t="shared" si="404"/>
        <v>4.8844743396900814E-3</v>
      </c>
      <c r="Q3186" s="55">
        <f t="shared" si="398"/>
        <v>3.8277893217139584E-2</v>
      </c>
      <c r="R3186" s="49">
        <f t="shared" si="399"/>
        <v>3.1736101022606089</v>
      </c>
      <c r="S3186" s="52">
        <f>IF(K3186=0,C3214,(1/$C$59)*LN(1+$C$59/$C$58/(RodR+ABS(Calculations!K3186-RodR))))</f>
        <v>1.2061309355510837E-2</v>
      </c>
      <c r="T3186" s="53">
        <f t="shared" si="400"/>
        <v>1.2158709000877106E-2</v>
      </c>
      <c r="U3186" s="49">
        <f t="shared" si="401"/>
        <v>132.66666666666666</v>
      </c>
      <c r="V3186" s="49">
        <f t="shared" si="402"/>
        <v>1.0101994803367265</v>
      </c>
      <c r="W3186" s="49">
        <f t="shared" si="403"/>
        <v>1.0101994803367265</v>
      </c>
    </row>
    <row r="3187" spans="11:23">
      <c r="K3187" s="51">
        <v>318.5</v>
      </c>
      <c r="L3187" s="22">
        <f t="shared" si="397"/>
        <v>1.5576023825070364</v>
      </c>
      <c r="M3187" s="22">
        <f t="shared" si="404"/>
        <v>4.881418054017983E-3</v>
      </c>
      <c r="Q3187" s="55">
        <f t="shared" si="398"/>
        <v>3.8265934667899001E-2</v>
      </c>
      <c r="R3187" s="49">
        <f t="shared" si="399"/>
        <v>3.1736101022606089</v>
      </c>
      <c r="S3187" s="52">
        <f>IF(K3187=0,C3215,(1/$C$59)*LN(1+$C$59/$C$58/(RodR+ABS(Calculations!K3187-RodR))))</f>
        <v>1.2057541233764544E-2</v>
      </c>
      <c r="T3187" s="53">
        <f t="shared" si="400"/>
        <v>1.2154879804720737E-2</v>
      </c>
      <c r="U3187" s="49">
        <f t="shared" si="401"/>
        <v>132.70833333333334</v>
      </c>
      <c r="V3187" s="49">
        <f t="shared" si="402"/>
        <v>1.0101994803367265</v>
      </c>
      <c r="W3187" s="49">
        <f t="shared" si="403"/>
        <v>1.0101994803367265</v>
      </c>
    </row>
    <row r="3188" spans="11:23">
      <c r="K3188" s="51">
        <v>318.60000000000002</v>
      </c>
      <c r="L3188" s="22">
        <f t="shared" si="397"/>
        <v>1.5571159177171905</v>
      </c>
      <c r="M3188" s="22">
        <f t="shared" si="404"/>
        <v>4.8783646359844557E-3</v>
      </c>
      <c r="Q3188" s="55">
        <f t="shared" si="398"/>
        <v>3.8253983588422275E-2</v>
      </c>
      <c r="R3188" s="49">
        <f t="shared" si="399"/>
        <v>3.1736101022606089</v>
      </c>
      <c r="S3188" s="52">
        <f>IF(K3188=0,C3216,(1/$C$59)*LN(1+$C$59/$C$58/(RodR+ABS(Calculations!K3188-RodR))))</f>
        <v>1.2053775465730148E-2</v>
      </c>
      <c r="T3188" s="53">
        <f t="shared" si="400"/>
        <v>1.2151053019703094E-2</v>
      </c>
      <c r="U3188" s="49">
        <f t="shared" si="401"/>
        <v>132.75000000000003</v>
      </c>
      <c r="V3188" s="49">
        <f t="shared" si="402"/>
        <v>1.0101994803367265</v>
      </c>
      <c r="W3188" s="49">
        <f t="shared" si="403"/>
        <v>1.0101994803367265</v>
      </c>
    </row>
    <row r="3189" spans="11:23">
      <c r="K3189" s="51">
        <v>318.7</v>
      </c>
      <c r="L3189" s="22">
        <f t="shared" si="397"/>
        <v>1.5566297566968732</v>
      </c>
      <c r="M3189" s="22">
        <f t="shared" si="404"/>
        <v>4.8753140820672058E-3</v>
      </c>
      <c r="Q3189" s="55">
        <f t="shared" si="398"/>
        <v>3.8242039971713375E-2</v>
      </c>
      <c r="R3189" s="49">
        <f t="shared" si="399"/>
        <v>3.1736101022606089</v>
      </c>
      <c r="S3189" s="52">
        <f>IF(K3189=0,C3217,(1/$C$59)*LN(1+$C$59/$C$58/(RodR+ABS(Calculations!K3189-RodR))))</f>
        <v>1.2050012049203212E-2</v>
      </c>
      <c r="T3189" s="53">
        <f t="shared" si="400"/>
        <v>1.2147228643549295E-2</v>
      </c>
      <c r="U3189" s="49">
        <f t="shared" si="401"/>
        <v>132.79166666666666</v>
      </c>
      <c r="V3189" s="49">
        <f t="shared" si="402"/>
        <v>1.0101994803367265</v>
      </c>
      <c r="W3189" s="49">
        <f t="shared" si="403"/>
        <v>1.0101994803367265</v>
      </c>
    </row>
    <row r="3190" spans="11:23">
      <c r="K3190" s="51">
        <v>318.8</v>
      </c>
      <c r="L3190" s="22">
        <f t="shared" si="397"/>
        <v>1.5561438991616188</v>
      </c>
      <c r="M3190" s="22">
        <f t="shared" si="404"/>
        <v>4.8722663886382467E-3</v>
      </c>
      <c r="Q3190" s="55">
        <f t="shared" si="398"/>
        <v>3.8230103810783761E-2</v>
      </c>
      <c r="R3190" s="49">
        <f t="shared" si="399"/>
        <v>3.1736101022606089</v>
      </c>
      <c r="S3190" s="52">
        <f>IF(K3190=0,C3218,(1/$C$59)*LN(1+$C$59/$C$58/(RodR+ABS(Calculations!K3190-RodR))))</f>
        <v>1.2046250981981655E-2</v>
      </c>
      <c r="T3190" s="53">
        <f t="shared" si="400"/>
        <v>1.2143406673984036E-2</v>
      </c>
      <c r="U3190" s="49">
        <f t="shared" si="401"/>
        <v>132.83333333333334</v>
      </c>
      <c r="V3190" s="49">
        <f t="shared" si="402"/>
        <v>1.0101994803367265</v>
      </c>
      <c r="W3190" s="49">
        <f t="shared" si="403"/>
        <v>1.0101994803367265</v>
      </c>
    </row>
    <row r="3191" spans="11:23">
      <c r="K3191" s="51">
        <v>318.89999999999998</v>
      </c>
      <c r="L3191" s="22">
        <f t="shared" si="397"/>
        <v>1.5556583448273671</v>
      </c>
      <c r="M3191" s="22">
        <f t="shared" si="404"/>
        <v>4.8692215521060067E-3</v>
      </c>
      <c r="Q3191" s="55">
        <f t="shared" si="398"/>
        <v>3.8218175098654876E-2</v>
      </c>
      <c r="R3191" s="49">
        <f t="shared" si="399"/>
        <v>3.1736101022606089</v>
      </c>
      <c r="S3191" s="52">
        <f>IF(K3191=0,C3219,(1/$C$59)*LN(1+$C$59/$C$58/(RodR+ABS(Calculations!K3191-RodR))))</f>
        <v>1.2042492261866544E-2</v>
      </c>
      <c r="T3191" s="53">
        <f t="shared" si="400"/>
        <v>1.2139587108737812E-2</v>
      </c>
      <c r="U3191" s="49">
        <f t="shared" si="401"/>
        <v>132.875</v>
      </c>
      <c r="V3191" s="49">
        <f t="shared" si="402"/>
        <v>1.0101994803367265</v>
      </c>
      <c r="W3191" s="49">
        <f t="shared" si="403"/>
        <v>1.0101994803367265</v>
      </c>
    </row>
    <row r="3192" spans="11:23">
      <c r="K3192" s="51">
        <v>319</v>
      </c>
      <c r="L3192" s="22">
        <f t="shared" si="397"/>
        <v>1.5551730934103287</v>
      </c>
      <c r="M3192" s="22">
        <f t="shared" si="404"/>
        <v>4.8661795689817211E-3</v>
      </c>
      <c r="Q3192" s="55">
        <f t="shared" si="398"/>
        <v>3.8206253828354811E-2</v>
      </c>
      <c r="R3192" s="49">
        <f t="shared" si="399"/>
        <v>3.1736101022606089</v>
      </c>
      <c r="S3192" s="52">
        <f>IF(K3192=0,C3220,(1/$C$59)*LN(1+$C$59/$C$58/(RodR+ABS(Calculations!K3192-RodR))))</f>
        <v>1.2038735886661042E-2</v>
      </c>
      <c r="T3192" s="53">
        <f t="shared" si="400"/>
        <v>1.2135769945541363E-2</v>
      </c>
      <c r="U3192" s="49">
        <f t="shared" si="401"/>
        <v>132.91666666666669</v>
      </c>
      <c r="V3192" s="49">
        <f t="shared" si="402"/>
        <v>1.0101994803367265</v>
      </c>
      <c r="W3192" s="49">
        <f t="shared" si="403"/>
        <v>1.0101994803367265</v>
      </c>
    </row>
    <row r="3193" spans="11:23">
      <c r="K3193" s="51">
        <v>319.10000000000002</v>
      </c>
      <c r="L3193" s="22">
        <f t="shared" si="397"/>
        <v>1.5546881446271565</v>
      </c>
      <c r="M3193" s="22">
        <f t="shared" si="404"/>
        <v>4.8631404356380692E-3</v>
      </c>
      <c r="Q3193" s="55">
        <f t="shared" si="398"/>
        <v>3.8194339992922509E-2</v>
      </c>
      <c r="R3193" s="49">
        <f t="shared" si="399"/>
        <v>3.1736101022606089</v>
      </c>
      <c r="S3193" s="52">
        <f>IF(K3193=0,C3221,(1/$C$59)*LN(1+$C$59/$C$58/(RodR+ABS(Calculations!K3193-RodR))))</f>
        <v>1.2034981854171728E-2</v>
      </c>
      <c r="T3193" s="53">
        <f t="shared" si="400"/>
        <v>1.213195518213012E-2</v>
      </c>
      <c r="U3193" s="49">
        <f t="shared" si="401"/>
        <v>132.95833333333334</v>
      </c>
      <c r="V3193" s="49">
        <f t="shared" si="402"/>
        <v>1.0101994803367265</v>
      </c>
      <c r="W3193" s="49">
        <f t="shared" si="403"/>
        <v>1.0101994803367265</v>
      </c>
    </row>
    <row r="3194" spans="11:23">
      <c r="K3194" s="51">
        <v>319.2</v>
      </c>
      <c r="L3194" s="22">
        <f t="shared" si="397"/>
        <v>1.5542034981948412</v>
      </c>
      <c r="M3194" s="22">
        <f t="shared" si="404"/>
        <v>4.8601041485170082E-3</v>
      </c>
      <c r="Q3194" s="55">
        <f t="shared" si="398"/>
        <v>3.8182433585405233E-2</v>
      </c>
      <c r="R3194" s="49">
        <f t="shared" si="399"/>
        <v>3.1736101022606089</v>
      </c>
      <c r="S3194" s="52">
        <f>IF(K3194=0,C3222,(1/$C$59)*LN(1+$C$59/$C$58/(RodR+ABS(Calculations!K3194-RodR))))</f>
        <v>1.2031230162207805E-2</v>
      </c>
      <c r="T3194" s="53">
        <f t="shared" si="400"/>
        <v>1.2128142816241526E-2</v>
      </c>
      <c r="U3194" s="49">
        <f t="shared" si="401"/>
        <v>133</v>
      </c>
      <c r="V3194" s="49">
        <f t="shared" si="402"/>
        <v>1.0101994803367265</v>
      </c>
      <c r="W3194" s="49">
        <f t="shared" si="403"/>
        <v>1.0101994803367265</v>
      </c>
    </row>
    <row r="3195" spans="11:23">
      <c r="K3195" s="51">
        <v>319.3</v>
      </c>
      <c r="L3195" s="22">
        <f t="shared" si="397"/>
        <v>1.553719153830678</v>
      </c>
      <c r="M3195" s="22">
        <f t="shared" si="404"/>
        <v>4.8570707040944683E-3</v>
      </c>
      <c r="Q3195" s="55">
        <f t="shared" si="398"/>
        <v>3.8170534598857719E-2</v>
      </c>
      <c r="R3195" s="49">
        <f t="shared" si="399"/>
        <v>3.1736101022606089</v>
      </c>
      <c r="S3195" s="52">
        <f>IF(K3195=0,C3223,(1/$C$59)*LN(1+$C$59/$C$58/(RodR+ABS(Calculations!K3195-RodR))))</f>
        <v>1.2027480808580831E-2</v>
      </c>
      <c r="T3195" s="53">
        <f t="shared" si="400"/>
        <v>1.2124332845616162E-2</v>
      </c>
      <c r="U3195" s="49">
        <f t="shared" si="401"/>
        <v>133.04166666666669</v>
      </c>
      <c r="V3195" s="49">
        <f t="shared" si="402"/>
        <v>1.0101994803367265</v>
      </c>
      <c r="W3195" s="49">
        <f t="shared" si="403"/>
        <v>1.0101994803367265</v>
      </c>
    </row>
    <row r="3196" spans="11:23">
      <c r="K3196" s="51">
        <v>319.39999999999998</v>
      </c>
      <c r="L3196" s="22">
        <f t="shared" si="397"/>
        <v>1.5532351112523359</v>
      </c>
      <c r="M3196" s="22">
        <f t="shared" si="404"/>
        <v>4.8540400988463794E-3</v>
      </c>
      <c r="Q3196" s="55">
        <f t="shared" si="398"/>
        <v>3.8158643026343871E-2</v>
      </c>
      <c r="R3196" s="49">
        <f t="shared" si="399"/>
        <v>3.1736101022606089</v>
      </c>
      <c r="S3196" s="52">
        <f>IF(K3196=0,C3224,(1/$C$59)*LN(1+$C$59/$C$58/(RodR+ABS(Calculations!K3196-RodR))))</f>
        <v>1.2023733791105249E-2</v>
      </c>
      <c r="T3196" s="53">
        <f t="shared" si="400"/>
        <v>1.2120525267997301E-2</v>
      </c>
      <c r="U3196" s="49">
        <f t="shared" si="401"/>
        <v>133.08333333333334</v>
      </c>
      <c r="V3196" s="49">
        <f t="shared" si="402"/>
        <v>1.0101994803367265</v>
      </c>
      <c r="W3196" s="49">
        <f t="shared" si="403"/>
        <v>1.0101994803367265</v>
      </c>
    </row>
    <row r="3197" spans="11:23">
      <c r="K3197" s="51">
        <v>319.5</v>
      </c>
      <c r="L3197" s="22">
        <f t="shared" si="397"/>
        <v>1.5527513701778899</v>
      </c>
      <c r="M3197" s="22">
        <f t="shared" si="404"/>
        <v>4.8510123291465312E-3</v>
      </c>
      <c r="Q3197" s="55">
        <f t="shared" si="398"/>
        <v>3.8146758860937588E-2</v>
      </c>
      <c r="R3197" s="49">
        <f t="shared" si="399"/>
        <v>3.1736101022606089</v>
      </c>
      <c r="S3197" s="52">
        <f>IF(K3197=0,C3225,(1/$C$59)*LN(1+$C$59/$C$58/(RodR+ABS(Calculations!K3197-RodR))))</f>
        <v>1.2019989107598659E-2</v>
      </c>
      <c r="T3197" s="53">
        <f t="shared" si="400"/>
        <v>1.211672008113112E-2</v>
      </c>
      <c r="U3197" s="49">
        <f t="shared" si="401"/>
        <v>133.125</v>
      </c>
      <c r="V3197" s="49">
        <f t="shared" si="402"/>
        <v>1.0101994803367265</v>
      </c>
      <c r="W3197" s="49">
        <f t="shared" si="403"/>
        <v>1.0101994803367265</v>
      </c>
    </row>
    <row r="3198" spans="11:23">
      <c r="K3198" s="51">
        <v>319.60000000000002</v>
      </c>
      <c r="L3198" s="22">
        <f t="shared" si="397"/>
        <v>1.5522679303257205</v>
      </c>
      <c r="M3198" s="22">
        <f t="shared" si="404"/>
        <v>4.8479873914699656E-3</v>
      </c>
      <c r="Q3198" s="55">
        <f t="shared" si="398"/>
        <v>3.8134882095720274E-2</v>
      </c>
      <c r="R3198" s="49">
        <f t="shared" si="399"/>
        <v>3.1736101022606089</v>
      </c>
      <c r="S3198" s="52">
        <f>IF(K3198=0,C3226,(1/$C$59)*LN(1+$C$59/$C$58/(RodR+ABS(Calculations!K3198-RodR))))</f>
        <v>1.201624675588102E-2</v>
      </c>
      <c r="T3198" s="53">
        <f t="shared" si="400"/>
        <v>1.211291728276671E-2</v>
      </c>
      <c r="U3198" s="49">
        <f t="shared" si="401"/>
        <v>133.16666666666669</v>
      </c>
      <c r="V3198" s="49">
        <f t="shared" si="402"/>
        <v>1.0101994803367265</v>
      </c>
      <c r="W3198" s="49">
        <f t="shared" si="403"/>
        <v>1.0101994803367265</v>
      </c>
    </row>
    <row r="3199" spans="11:23">
      <c r="K3199" s="51">
        <v>319.7</v>
      </c>
      <c r="L3199" s="22">
        <f t="shared" si="397"/>
        <v>1.5517847914145133</v>
      </c>
      <c r="M3199" s="22">
        <f t="shared" si="404"/>
        <v>4.8449652823598921E-3</v>
      </c>
      <c r="Q3199" s="55">
        <f t="shared" si="398"/>
        <v>3.8123012723780804E-2</v>
      </c>
      <c r="R3199" s="49">
        <f t="shared" si="399"/>
        <v>3.1736101022606089</v>
      </c>
      <c r="S3199" s="52">
        <f>IF(K3199=0,C3227,(1/$C$59)*LN(1+$C$59/$C$58/(RodR+ABS(Calculations!K3199-RodR))))</f>
        <v>1.2012506733774644E-2</v>
      </c>
      <c r="T3199" s="53">
        <f t="shared" si="400"/>
        <v>1.2109116870655847E-2</v>
      </c>
      <c r="U3199" s="49">
        <f t="shared" si="401"/>
        <v>133.20833333333334</v>
      </c>
      <c r="V3199" s="49">
        <f t="shared" si="402"/>
        <v>1.0101994803367265</v>
      </c>
      <c r="W3199" s="49">
        <f t="shared" si="403"/>
        <v>1.0101994803367265</v>
      </c>
    </row>
    <row r="3200" spans="11:23">
      <c r="K3200" s="51">
        <v>319.8</v>
      </c>
      <c r="L3200" s="22">
        <f t="shared" si="397"/>
        <v>1.5513019531633587</v>
      </c>
      <c r="M3200" s="22">
        <f t="shared" si="404"/>
        <v>4.8419459982600443E-3</v>
      </c>
      <c r="Q3200" s="55">
        <f t="shared" si="398"/>
        <v>3.8111150738218032E-2</v>
      </c>
      <c r="R3200" s="49">
        <f t="shared" si="399"/>
        <v>3.1736101022606089</v>
      </c>
      <c r="S3200" s="52">
        <f>IF(K3200=0,C3228,(1/$C$59)*LN(1+$C$59/$C$58/(RodR+ABS(Calculations!K3200-RodR))))</f>
        <v>1.2008769039104993E-2</v>
      </c>
      <c r="T3200" s="53">
        <f t="shared" si="400"/>
        <v>1.210531884255322E-2</v>
      </c>
      <c r="U3200" s="49">
        <f t="shared" si="401"/>
        <v>133.25</v>
      </c>
      <c r="V3200" s="49">
        <f t="shared" si="402"/>
        <v>1.0101994803367265</v>
      </c>
      <c r="W3200" s="49">
        <f t="shared" si="403"/>
        <v>1.0101994803367265</v>
      </c>
    </row>
    <row r="3201" spans="11:23">
      <c r="K3201" s="51">
        <v>319.89999999999998</v>
      </c>
      <c r="L3201" s="22">
        <f t="shared" si="397"/>
        <v>1.5508194152917232</v>
      </c>
      <c r="M3201" s="22">
        <f t="shared" si="404"/>
        <v>4.8389295356439099E-3</v>
      </c>
      <c r="Q3201" s="55">
        <f t="shared" si="398"/>
        <v>3.8099296132140019E-2</v>
      </c>
      <c r="R3201" s="49">
        <f t="shared" si="399"/>
        <v>3.1736101022606089</v>
      </c>
      <c r="S3201" s="52">
        <f>IF(K3201=0,C3229,(1/$C$59)*LN(1+$C$59/$C$58/(RodR+ABS(Calculations!K3201-RodR))))</f>
        <v>1.2005033669700425E-2</v>
      </c>
      <c r="T3201" s="53">
        <f t="shared" si="400"/>
        <v>1.2101523196215979E-2</v>
      </c>
      <c r="U3201" s="49">
        <f t="shared" si="401"/>
        <v>133.29166666666666</v>
      </c>
      <c r="V3201" s="49">
        <f t="shared" si="402"/>
        <v>1.0101994803367265</v>
      </c>
      <c r="W3201" s="49">
        <f t="shared" si="403"/>
        <v>1.0101994803367265</v>
      </c>
    </row>
    <row r="3202" spans="11:23">
      <c r="K3202" s="51">
        <v>320</v>
      </c>
      <c r="L3202" s="22">
        <f t="shared" ref="L3202:L3265" si="405">IF(K3202&lt;RodR,EPRValue,Q3202*$C$43)</f>
        <v>1.5503371775193415</v>
      </c>
      <c r="M3202" s="22">
        <f t="shared" si="404"/>
        <v>4.8359158909871969E-3</v>
      </c>
      <c r="Q3202" s="55">
        <f t="shared" si="398"/>
        <v>3.808744889866144E-2</v>
      </c>
      <c r="R3202" s="49">
        <f t="shared" si="399"/>
        <v>3.1736101022606089</v>
      </c>
      <c r="S3202" s="52">
        <f>IF(K3202=0,C3230,(1/$C$59)*LN(1+$C$59/$C$58/(RodR+ABS(Calculations!K3202-RodR))))</f>
        <v>1.2001300623391383E-2</v>
      </c>
      <c r="T3202" s="53">
        <f t="shared" si="400"/>
        <v>1.2097729929404855E-2</v>
      </c>
      <c r="U3202" s="49">
        <f t="shared" si="401"/>
        <v>133.33333333333334</v>
      </c>
      <c r="V3202" s="49">
        <f t="shared" si="402"/>
        <v>1.0101994803367265</v>
      </c>
      <c r="W3202" s="49">
        <f t="shared" si="403"/>
        <v>1.0101994803367265</v>
      </c>
    </row>
    <row r="3203" spans="11:23">
      <c r="K3203" s="51">
        <v>320.10000000000002</v>
      </c>
      <c r="L3203" s="22">
        <f t="shared" si="405"/>
        <v>1.5498552395663905</v>
      </c>
      <c r="M3203" s="22">
        <f t="shared" si="404"/>
        <v>4.8329050607660573E-3</v>
      </c>
      <c r="Q3203" s="55">
        <f t="shared" si="398"/>
        <v>3.8075609030907821E-2</v>
      </c>
      <c r="R3203" s="49">
        <f t="shared" si="399"/>
        <v>3.1736101022606089</v>
      </c>
      <c r="S3203" s="52">
        <f>IF(K3203=0,C3231,(1/$C$59)*LN(1+$C$59/$C$58/(RodR+ABS(Calculations!K3203-RodR))))</f>
        <v>1.1997569898011734E-2</v>
      </c>
      <c r="T3203" s="53">
        <f t="shared" si="400"/>
        <v>1.2093939039882597E-2</v>
      </c>
      <c r="U3203" s="49">
        <f t="shared" si="401"/>
        <v>133.37500000000003</v>
      </c>
      <c r="V3203" s="49">
        <f t="shared" si="402"/>
        <v>1.0101994803367265</v>
      </c>
      <c r="W3203" s="49">
        <f t="shared" si="403"/>
        <v>1.0101994803367265</v>
      </c>
    </row>
    <row r="3204" spans="11:23">
      <c r="K3204" s="51">
        <v>320.2</v>
      </c>
      <c r="L3204" s="22">
        <f t="shared" si="405"/>
        <v>1.5493736011533175</v>
      </c>
      <c r="M3204" s="22">
        <f t="shared" si="404"/>
        <v>4.8298970415237008E-3</v>
      </c>
      <c r="Q3204" s="55">
        <f t="shared" ref="Q3204:Q3267" si="406">R3204*IF($C$56&lt;$C$55,S3204,T3204)</f>
        <v>3.8063776522011337E-2</v>
      </c>
      <c r="R3204" s="49">
        <f t="shared" ref="R3204:R3267" si="407">$C$70/$C$61*W3204</f>
        <v>3.1736101022606089</v>
      </c>
      <c r="S3204" s="52">
        <f>IF(K3204=0,C3232,(1/$C$59)*LN(1+$C$59/$C$58/(RodR+ABS(Calculations!K3204-RodR))))</f>
        <v>1.1993841491397431E-2</v>
      </c>
      <c r="T3204" s="53">
        <f t="shared" ref="T3204:T3267" si="408">IF((ABS(K3204))&lt;$C$55-$C$56,($C$53/2/PI()/$C$56*LN(($C$55-$C$56)*(ABS(K3204)+$C$56)/(ABS(K3204))/$C$55)+$C$60*LN($C$55*$C$54/($C$55-$C$56)/$C$53)),$C$60*LN((((ABS(K3204))+$C$56-$C$55)*$C$53+$C$55*$C$54)/($C$53*(ABS(K3204)))))</f>
        <v>1.2090150525415091E-2</v>
      </c>
      <c r="U3204" s="49">
        <f t="shared" ref="U3204:U3267" si="409">K3204/$C$56</f>
        <v>133.41666666666666</v>
      </c>
      <c r="V3204" s="49">
        <f t="shared" ref="V3204:V3267" si="410">IF(K3204="","",1/(1.0212-0.0178*LOG10($C$53+0.01)))</f>
        <v>1.0101994803367265</v>
      </c>
      <c r="W3204" s="49">
        <f t="shared" ref="W3204:W3267" si="411">MAX(1/(-(0.21682*LOG10(3.7*U3204)-0.293)*(EXP(-3.7*U3204)-1)+1),1)*MAX(1/(-(0.1921*LOG10(U3204+0.2)+0.072)*(EXP(-150*U3204)-1)+1),1)*V3204</f>
        <v>1.0101994803367265</v>
      </c>
    </row>
    <row r="3205" spans="11:23">
      <c r="K3205" s="51">
        <v>320.3</v>
      </c>
      <c r="L3205" s="22">
        <f t="shared" si="405"/>
        <v>1.5488922620009429</v>
      </c>
      <c r="M3205" s="22">
        <f t="shared" si="404"/>
        <v>4.8268918297351693E-3</v>
      </c>
      <c r="Q3205" s="55">
        <f t="shared" si="406"/>
        <v>3.8051951365113322E-2</v>
      </c>
      <c r="R3205" s="49">
        <f t="shared" si="407"/>
        <v>3.1736101022606089</v>
      </c>
      <c r="S3205" s="52">
        <f>IF(K3205=0,C3233,(1/$C$59)*LN(1+$C$59/$C$58/(RodR+ABS(Calculations!K3205-RodR))))</f>
        <v>1.1990115401387322E-2</v>
      </c>
      <c r="T3205" s="53">
        <f t="shared" si="408"/>
        <v>1.2086364383770901E-2</v>
      </c>
      <c r="U3205" s="49">
        <f t="shared" si="409"/>
        <v>133.45833333333334</v>
      </c>
      <c r="V3205" s="49">
        <f t="shared" si="410"/>
        <v>1.0101994803367265</v>
      </c>
      <c r="W3205" s="49">
        <f t="shared" si="411"/>
        <v>1.0101994803367265</v>
      </c>
    </row>
    <row r="3206" spans="11:23">
      <c r="K3206" s="51">
        <v>320.39999999999998</v>
      </c>
      <c r="L3206" s="22">
        <f t="shared" si="405"/>
        <v>1.5484112218304602</v>
      </c>
      <c r="M3206" s="22">
        <f t="shared" si="404"/>
        <v>4.8238894218757267E-3</v>
      </c>
      <c r="Q3206" s="55">
        <f t="shared" si="406"/>
        <v>3.8040133553364282E-2</v>
      </c>
      <c r="R3206" s="49">
        <f t="shared" si="407"/>
        <v>3.1736101022606089</v>
      </c>
      <c r="S3206" s="52">
        <f>IF(K3206=0,C3234,(1/$C$59)*LN(1+$C$59/$C$58/(RodR+ABS(Calculations!K3206-RodR))))</f>
        <v>1.1986391625823141E-2</v>
      </c>
      <c r="T3206" s="53">
        <f t="shared" si="408"/>
        <v>1.2082580612722179E-2</v>
      </c>
      <c r="U3206" s="49">
        <f t="shared" si="409"/>
        <v>133.5</v>
      </c>
      <c r="V3206" s="49">
        <f t="shared" si="410"/>
        <v>1.0101994803367265</v>
      </c>
      <c r="W3206" s="49">
        <f t="shared" si="411"/>
        <v>1.0101994803367265</v>
      </c>
    </row>
    <row r="3207" spans="11:23">
      <c r="K3207" s="51">
        <v>320.5</v>
      </c>
      <c r="L3207" s="22">
        <f t="shared" si="405"/>
        <v>1.5479304803633673</v>
      </c>
      <c r="M3207" s="22">
        <f t="shared" si="404"/>
        <v>4.8208898145225554E-3</v>
      </c>
      <c r="Q3207" s="55">
        <f t="shared" si="406"/>
        <v>3.8028323079922197E-2</v>
      </c>
      <c r="R3207" s="49">
        <f t="shared" si="407"/>
        <v>3.1736101022606089</v>
      </c>
      <c r="S3207" s="52">
        <f>IF(K3207=0,C3235,(1/$C$59)*LN(1+$C$59/$C$58/(RodR+ABS(Calculations!K3207-RodR))))</f>
        <v>1.1982670162548975E-2</v>
      </c>
      <c r="T3207" s="53">
        <f t="shared" si="408"/>
        <v>1.2078799210042202E-2</v>
      </c>
      <c r="U3207" s="49">
        <f t="shared" si="409"/>
        <v>133.54166666666669</v>
      </c>
      <c r="V3207" s="49">
        <f t="shared" si="410"/>
        <v>1.0101994803367265</v>
      </c>
      <c r="W3207" s="49">
        <f t="shared" si="411"/>
        <v>1.0101994803367265</v>
      </c>
    </row>
    <row r="3208" spans="11:23">
      <c r="K3208" s="51">
        <v>320.60000000000002</v>
      </c>
      <c r="L3208" s="22">
        <f t="shared" si="405"/>
        <v>1.5474500373215354</v>
      </c>
      <c r="M3208" s="22">
        <f t="shared" si="404"/>
        <v>4.8178930041851142E-3</v>
      </c>
      <c r="Q3208" s="55">
        <f t="shared" si="406"/>
        <v>3.801651993795422E-2</v>
      </c>
      <c r="R3208" s="49">
        <f t="shared" si="407"/>
        <v>3.1736101022606089</v>
      </c>
      <c r="S3208" s="52">
        <f>IF(K3208=0,C3236,(1/$C$59)*LN(1+$C$59/$C$58/(RodR+ABS(Calculations!K3208-RodR))))</f>
        <v>1.1978951009411805E-2</v>
      </c>
      <c r="T3208" s="53">
        <f t="shared" si="408"/>
        <v>1.2075020173509156E-2</v>
      </c>
      <c r="U3208" s="49">
        <f t="shared" si="409"/>
        <v>133.58333333333334</v>
      </c>
      <c r="V3208" s="49">
        <f t="shared" si="410"/>
        <v>1.0101994803367265</v>
      </c>
      <c r="W3208" s="49">
        <f t="shared" si="411"/>
        <v>1.0101994803367265</v>
      </c>
    </row>
    <row r="3209" spans="11:23">
      <c r="K3209" s="51">
        <v>320.7</v>
      </c>
      <c r="L3209" s="22">
        <f t="shared" si="405"/>
        <v>1.5469698924271744</v>
      </c>
      <c r="M3209" s="22">
        <f t="shared" si="404"/>
        <v>4.8148989873388892E-3</v>
      </c>
      <c r="Q3209" s="55">
        <f t="shared" si="406"/>
        <v>3.8004724120635831E-2</v>
      </c>
      <c r="R3209" s="49">
        <f t="shared" si="407"/>
        <v>3.1736101022606089</v>
      </c>
      <c r="S3209" s="52">
        <f>IF(K3209=0,C3237,(1/$C$59)*LN(1+$C$59/$C$58/(RodR+ABS(Calculations!K3209-RodR))))</f>
        <v>1.1975234164261233E-2</v>
      </c>
      <c r="T3209" s="53">
        <f t="shared" si="408"/>
        <v>1.207124350090125E-2</v>
      </c>
      <c r="U3209" s="49">
        <f t="shared" si="409"/>
        <v>133.625</v>
      </c>
      <c r="V3209" s="49">
        <f t="shared" si="410"/>
        <v>1.0101994803367265</v>
      </c>
      <c r="W3209" s="49">
        <f t="shared" si="411"/>
        <v>1.0101994803367265</v>
      </c>
    </row>
    <row r="3210" spans="11:23">
      <c r="K3210" s="51">
        <v>320.8</v>
      </c>
      <c r="L3210" s="22">
        <f t="shared" si="405"/>
        <v>1.5464900454027983</v>
      </c>
      <c r="M3210" s="22">
        <f t="shared" si="404"/>
        <v>4.8119077605603966E-3</v>
      </c>
      <c r="Q3210" s="55">
        <f t="shared" si="406"/>
        <v>3.799293562114997E-2</v>
      </c>
      <c r="R3210" s="49">
        <f t="shared" si="407"/>
        <v>3.1736101022606089</v>
      </c>
      <c r="S3210" s="52">
        <f>IF(K3210=0,C3238,(1/$C$59)*LN(1+$C$59/$C$58/(RodR+ABS(Calculations!K3210-RodR))))</f>
        <v>1.1971519624949217E-2</v>
      </c>
      <c r="T3210" s="53">
        <f t="shared" si="408"/>
        <v>1.2067469190003158E-2</v>
      </c>
      <c r="U3210" s="49">
        <f t="shared" si="409"/>
        <v>133.66666666666669</v>
      </c>
      <c r="V3210" s="49">
        <f t="shared" si="410"/>
        <v>1.0101994803367265</v>
      </c>
      <c r="W3210" s="49">
        <f t="shared" si="411"/>
        <v>1.0101994803367265</v>
      </c>
    </row>
    <row r="3211" spans="11:23">
      <c r="K3211" s="51">
        <v>320.89999999999998</v>
      </c>
      <c r="L3211" s="22">
        <f t="shared" si="405"/>
        <v>1.5460104959713643</v>
      </c>
      <c r="M3211" s="22">
        <f t="shared" si="404"/>
        <v>4.8089193203588732E-3</v>
      </c>
      <c r="Q3211" s="55">
        <f t="shared" si="406"/>
        <v>3.798115443269047E-2</v>
      </c>
      <c r="R3211" s="49">
        <f t="shared" si="407"/>
        <v>3.1736101022606089</v>
      </c>
      <c r="S3211" s="52">
        <f>IF(K3211=0,C3239,(1/$C$59)*LN(1+$C$59/$C$58/(RodR+ABS(Calculations!K3211-RodR))))</f>
        <v>1.1967807389331139E-2</v>
      </c>
      <c r="T3211" s="53">
        <f t="shared" si="408"/>
        <v>1.2063697238598242E-2</v>
      </c>
      <c r="U3211" s="49">
        <f t="shared" si="409"/>
        <v>133.70833333333334</v>
      </c>
      <c r="V3211" s="49">
        <f t="shared" si="410"/>
        <v>1.0101994803367265</v>
      </c>
      <c r="W3211" s="49">
        <f t="shared" si="411"/>
        <v>1.0101994803367265</v>
      </c>
    </row>
    <row r="3212" spans="11:23">
      <c r="K3212" s="51">
        <v>321</v>
      </c>
      <c r="L3212" s="22">
        <f t="shared" si="405"/>
        <v>1.5455312438560982</v>
      </c>
      <c r="M3212" s="22">
        <f t="shared" si="404"/>
        <v>4.8059336632433336E-3</v>
      </c>
      <c r="Q3212" s="55">
        <f t="shared" si="406"/>
        <v>3.7969380548457762E-2</v>
      </c>
      <c r="R3212" s="49">
        <f t="shared" si="407"/>
        <v>3.1736101022606089</v>
      </c>
      <c r="S3212" s="52">
        <f>IF(K3212=0,C3240,(1/$C$59)*LN(1+$C$59/$C$58/(RodR+ABS(Calculations!K3212-RodR))))</f>
        <v>1.1964097455264468E-2</v>
      </c>
      <c r="T3212" s="53">
        <f t="shared" si="408"/>
        <v>1.2059927644476326E-2</v>
      </c>
      <c r="U3212" s="49">
        <f t="shared" si="409"/>
        <v>133.75</v>
      </c>
      <c r="V3212" s="49">
        <f t="shared" si="410"/>
        <v>1.0101994803367265</v>
      </c>
      <c r="W3212" s="49">
        <f t="shared" si="411"/>
        <v>1.0101994803367265</v>
      </c>
    </row>
    <row r="3213" spans="11:23">
      <c r="K3213" s="51">
        <v>321.10000000000002</v>
      </c>
      <c r="L3213" s="22">
        <f t="shared" si="405"/>
        <v>1.5450522887805656</v>
      </c>
      <c r="M3213" s="22">
        <f t="shared" ref="M3213:M3276" si="412">L3203-L3213</f>
        <v>4.8029507858249332E-3</v>
      </c>
      <c r="Q3213" s="55">
        <f t="shared" si="406"/>
        <v>3.7957613961660627E-2</v>
      </c>
      <c r="R3213" s="49">
        <f t="shared" si="407"/>
        <v>3.1736101022606089</v>
      </c>
      <c r="S3213" s="52">
        <f>IF(K3213=0,C3241,(1/$C$59)*LN(1+$C$59/$C$58/(RodR+ABS(Calculations!K3213-RodR))))</f>
        <v>1.1960389820609299E-2</v>
      </c>
      <c r="T3213" s="53">
        <f t="shared" si="408"/>
        <v>1.2056160405426813E-2</v>
      </c>
      <c r="U3213" s="49">
        <f t="shared" si="409"/>
        <v>133.79166666666669</v>
      </c>
      <c r="V3213" s="49">
        <f t="shared" si="410"/>
        <v>1.0101994803367265</v>
      </c>
      <c r="W3213" s="49">
        <f t="shared" si="411"/>
        <v>1.0101994803367265</v>
      </c>
    </row>
    <row r="3214" spans="11:23">
      <c r="K3214" s="51">
        <v>321.2</v>
      </c>
      <c r="L3214" s="22">
        <f t="shared" si="405"/>
        <v>1.5445736304687052</v>
      </c>
      <c r="M3214" s="22">
        <f t="shared" si="412"/>
        <v>4.7999706846122425E-3</v>
      </c>
      <c r="Q3214" s="55">
        <f t="shared" si="406"/>
        <v>3.7945854665517018E-2</v>
      </c>
      <c r="R3214" s="49">
        <f t="shared" si="407"/>
        <v>3.1736101022606089</v>
      </c>
      <c r="S3214" s="52">
        <f>IF(K3214=0,C3242,(1/$C$59)*LN(1+$C$59/$C$58/(RodR+ABS(Calculations!K3214-RodR))))</f>
        <v>1.1956684483228621E-2</v>
      </c>
      <c r="T3214" s="53">
        <f t="shared" si="408"/>
        <v>1.2052395519244682E-2</v>
      </c>
      <c r="U3214" s="49">
        <f t="shared" si="409"/>
        <v>133.83333333333334</v>
      </c>
      <c r="V3214" s="49">
        <f t="shared" si="410"/>
        <v>1.0101994803367265</v>
      </c>
      <c r="W3214" s="49">
        <f t="shared" si="411"/>
        <v>1.0101994803367265</v>
      </c>
    </row>
    <row r="3215" spans="11:23">
      <c r="K3215" s="51">
        <v>321.3</v>
      </c>
      <c r="L3215" s="22">
        <f t="shared" si="405"/>
        <v>1.54409526864476</v>
      </c>
      <c r="M3215" s="22">
        <f t="shared" si="412"/>
        <v>4.7969933561828881E-3</v>
      </c>
      <c r="Q3215" s="55">
        <f t="shared" si="406"/>
        <v>3.7934102653252345E-2</v>
      </c>
      <c r="R3215" s="49">
        <f t="shared" si="407"/>
        <v>3.1736101022606089</v>
      </c>
      <c r="S3215" s="52">
        <f>IF(K3215=0,C3243,(1/$C$59)*LN(1+$C$59/$C$58/(RodR+ABS(Calculations!K3215-RodR))))</f>
        <v>1.1952981440987767E-2</v>
      </c>
      <c r="T3215" s="53">
        <f t="shared" si="408"/>
        <v>1.2048632983725155E-2</v>
      </c>
      <c r="U3215" s="49">
        <f t="shared" si="409"/>
        <v>133.875</v>
      </c>
      <c r="V3215" s="49">
        <f t="shared" si="410"/>
        <v>1.0101994803367265</v>
      </c>
      <c r="W3215" s="49">
        <f t="shared" si="411"/>
        <v>1.0101994803367265</v>
      </c>
    </row>
    <row r="3216" spans="11:23">
      <c r="K3216" s="51">
        <v>321.39999999999998</v>
      </c>
      <c r="L3216" s="22">
        <f t="shared" si="405"/>
        <v>1.5436172030333817</v>
      </c>
      <c r="M3216" s="22">
        <f t="shared" si="412"/>
        <v>4.7940187970785253E-3</v>
      </c>
      <c r="Q3216" s="55">
        <f t="shared" si="406"/>
        <v>3.7922357918102077E-2</v>
      </c>
      <c r="R3216" s="49">
        <f t="shared" si="407"/>
        <v>3.1736101022606089</v>
      </c>
      <c r="S3216" s="52">
        <f>IF(K3216=0,C3244,(1/$C$59)*LN(1+$C$59/$C$58/(RodR+ABS(Calculations!K3216-RodR))))</f>
        <v>1.1949280691755243E-2</v>
      </c>
      <c r="T3216" s="53">
        <f t="shared" si="408"/>
        <v>1.2044872796668804E-2</v>
      </c>
      <c r="U3216" s="49">
        <f t="shared" si="409"/>
        <v>133.91666666666666</v>
      </c>
      <c r="V3216" s="49">
        <f t="shared" si="410"/>
        <v>1.0101994803367265</v>
      </c>
      <c r="W3216" s="49">
        <f t="shared" si="411"/>
        <v>1.0101994803367265</v>
      </c>
    </row>
    <row r="3217" spans="11:23">
      <c r="K3217" s="51">
        <v>321.5</v>
      </c>
      <c r="L3217" s="22">
        <f t="shared" si="405"/>
        <v>1.5431394333594899</v>
      </c>
      <c r="M3217" s="22">
        <f t="shared" si="412"/>
        <v>4.7910470038774466E-3</v>
      </c>
      <c r="Q3217" s="55">
        <f t="shared" si="406"/>
        <v>3.7910620453308258E-2</v>
      </c>
      <c r="R3217" s="49">
        <f t="shared" si="407"/>
        <v>3.1736101022606089</v>
      </c>
      <c r="S3217" s="52">
        <f>IF(K3217=0,C3245,(1/$C$59)*LN(1+$C$59/$C$58/(RodR+ABS(Calculations!K3217-RodR))))</f>
        <v>1.1945582233401629E-2</v>
      </c>
      <c r="T3217" s="53">
        <f t="shared" si="408"/>
        <v>1.2041114955876446E-2</v>
      </c>
      <c r="U3217" s="49">
        <f t="shared" si="409"/>
        <v>133.95833333333334</v>
      </c>
      <c r="V3217" s="49">
        <f t="shared" si="410"/>
        <v>1.0101994803367265</v>
      </c>
      <c r="W3217" s="49">
        <f t="shared" si="411"/>
        <v>1.0101994803367265</v>
      </c>
    </row>
    <row r="3218" spans="11:23">
      <c r="K3218" s="51">
        <v>321.60000000000002</v>
      </c>
      <c r="L3218" s="22">
        <f t="shared" si="405"/>
        <v>1.5426619593483804</v>
      </c>
      <c r="M3218" s="22">
        <f t="shared" si="412"/>
        <v>4.7880779731550582E-3</v>
      </c>
      <c r="Q3218" s="55">
        <f t="shared" si="406"/>
        <v>3.7898890252122168E-2</v>
      </c>
      <c r="R3218" s="49">
        <f t="shared" si="407"/>
        <v>3.1736101022606089</v>
      </c>
      <c r="S3218" s="52">
        <f>IF(K3218=0,C3246,(1/$C$59)*LN(1+$C$59/$C$58/(RodR+ABS(Calculations!K3218-RodR))))</f>
        <v>1.1941886063800412E-2</v>
      </c>
      <c r="T3218" s="53">
        <f t="shared" si="408"/>
        <v>1.203735945915292E-2</v>
      </c>
      <c r="U3218" s="49">
        <f t="shared" si="409"/>
        <v>134.00000000000003</v>
      </c>
      <c r="V3218" s="49">
        <f t="shared" si="410"/>
        <v>1.0101994803367265</v>
      </c>
      <c r="W3218" s="49">
        <f t="shared" si="411"/>
        <v>1.0101994803367265</v>
      </c>
    </row>
    <row r="3219" spans="11:23">
      <c r="K3219" s="51">
        <v>321.7</v>
      </c>
      <c r="L3219" s="22">
        <f t="shared" si="405"/>
        <v>1.542184780725685</v>
      </c>
      <c r="M3219" s="22">
        <f t="shared" si="412"/>
        <v>4.7851117014894307E-3</v>
      </c>
      <c r="Q3219" s="55">
        <f t="shared" si="406"/>
        <v>3.7887167307803359E-2</v>
      </c>
      <c r="R3219" s="49">
        <f t="shared" si="407"/>
        <v>3.1736101022606089</v>
      </c>
      <c r="S3219" s="52">
        <f>IF(K3219=0,C3247,(1/$C$59)*LN(1+$C$59/$C$58/(RodR+ABS(Calculations!K3219-RodR))))</f>
        <v>1.1938192180827686E-2</v>
      </c>
      <c r="T3219" s="53">
        <f t="shared" si="408"/>
        <v>1.2033606304305972E-2</v>
      </c>
      <c r="U3219" s="49">
        <f t="shared" si="409"/>
        <v>134.04166666666666</v>
      </c>
      <c r="V3219" s="49">
        <f t="shared" si="410"/>
        <v>1.0101994803367265</v>
      </c>
      <c r="W3219" s="49">
        <f t="shared" si="411"/>
        <v>1.0101994803367265</v>
      </c>
    </row>
    <row r="3220" spans="11:23">
      <c r="K3220" s="51">
        <v>321.8</v>
      </c>
      <c r="L3220" s="22">
        <f t="shared" si="405"/>
        <v>1.5417078972173766</v>
      </c>
      <c r="M3220" s="22">
        <f t="shared" si="412"/>
        <v>4.7821481854217751E-3</v>
      </c>
      <c r="Q3220" s="55">
        <f t="shared" si="406"/>
        <v>3.7875451613619736E-2</v>
      </c>
      <c r="R3220" s="49">
        <f t="shared" si="407"/>
        <v>3.1736101022606089</v>
      </c>
      <c r="S3220" s="52">
        <f>IF(K3220=0,C3248,(1/$C$59)*LN(1+$C$59/$C$58/(RodR+ABS(Calculations!K3220-RodR))))</f>
        <v>1.193450058236218E-2</v>
      </c>
      <c r="T3220" s="53">
        <f t="shared" si="408"/>
        <v>1.2029855489145367E-2</v>
      </c>
      <c r="U3220" s="49">
        <f t="shared" si="409"/>
        <v>134.08333333333334</v>
      </c>
      <c r="V3220" s="49">
        <f t="shared" si="410"/>
        <v>1.0101994803367265</v>
      </c>
      <c r="W3220" s="49">
        <f t="shared" si="411"/>
        <v>1.0101994803367265</v>
      </c>
    </row>
    <row r="3221" spans="11:23">
      <c r="K3221" s="51">
        <v>321.89999999999998</v>
      </c>
      <c r="L3221" s="22">
        <f t="shared" si="405"/>
        <v>1.5412313085497662</v>
      </c>
      <c r="M3221" s="22">
        <f t="shared" si="412"/>
        <v>4.7791874215981078E-3</v>
      </c>
      <c r="Q3221" s="55">
        <f t="shared" si="406"/>
        <v>3.7863743162847539E-2</v>
      </c>
      <c r="R3221" s="49">
        <f t="shared" si="407"/>
        <v>3.1736101022606089</v>
      </c>
      <c r="S3221" s="52">
        <f>IF(K3221=0,C3249,(1/$C$59)*LN(1+$C$59/$C$58/(RodR+ABS(Calculations!K3221-RodR))))</f>
        <v>1.1930811266285245E-2</v>
      </c>
      <c r="T3221" s="53">
        <f t="shared" si="408"/>
        <v>1.2026107011484228E-2</v>
      </c>
      <c r="U3221" s="49">
        <f t="shared" si="409"/>
        <v>134.125</v>
      </c>
      <c r="V3221" s="49">
        <f t="shared" si="410"/>
        <v>1.0101994803367265</v>
      </c>
      <c r="W3221" s="49">
        <f t="shared" si="411"/>
        <v>1.0101994803367265</v>
      </c>
    </row>
    <row r="3222" spans="11:23">
      <c r="K3222" s="51">
        <v>322</v>
      </c>
      <c r="L3222" s="22">
        <f t="shared" si="405"/>
        <v>1.5407550144495039</v>
      </c>
      <c r="M3222" s="22">
        <f t="shared" si="412"/>
        <v>4.776229406594279E-3</v>
      </c>
      <c r="Q3222" s="55">
        <f t="shared" si="406"/>
        <v>3.7852041948771321E-2</v>
      </c>
      <c r="R3222" s="49">
        <f t="shared" si="407"/>
        <v>3.1736101022606089</v>
      </c>
      <c r="S3222" s="52">
        <f>IF(K3222=0,C3250,(1/$C$59)*LN(1+$C$59/$C$58/(RodR+ABS(Calculations!K3222-RodR))))</f>
        <v>1.1927124230480852E-2</v>
      </c>
      <c r="T3222" s="53">
        <f t="shared" si="408"/>
        <v>1.2022360869137915E-2</v>
      </c>
      <c r="U3222" s="49">
        <f t="shared" si="409"/>
        <v>134.16666666666669</v>
      </c>
      <c r="V3222" s="49">
        <f t="shared" si="410"/>
        <v>1.0101994803367265</v>
      </c>
      <c r="W3222" s="49">
        <f t="shared" si="411"/>
        <v>1.0101994803367265</v>
      </c>
    </row>
    <row r="3223" spans="11:23">
      <c r="K3223" s="51">
        <v>322.10000000000002</v>
      </c>
      <c r="L3223" s="22">
        <f t="shared" si="405"/>
        <v>1.540279014643579</v>
      </c>
      <c r="M3223" s="22">
        <f t="shared" si="412"/>
        <v>4.7732741369865828E-3</v>
      </c>
      <c r="Q3223" s="55">
        <f t="shared" si="406"/>
        <v>3.7840347964683975E-2</v>
      </c>
      <c r="R3223" s="49">
        <f t="shared" si="407"/>
        <v>3.1736101022606089</v>
      </c>
      <c r="S3223" s="52">
        <f>IF(K3223=0,C3251,(1/$C$59)*LN(1+$C$59/$C$58/(RodR+ABS(Calculations!K3223-RodR))))</f>
        <v>1.1923439472835601E-2</v>
      </c>
      <c r="T3223" s="53">
        <f t="shared" si="408"/>
        <v>1.2018617059924923E-2</v>
      </c>
      <c r="U3223" s="49">
        <f t="shared" si="409"/>
        <v>134.20833333333334</v>
      </c>
      <c r="V3223" s="49">
        <f t="shared" si="410"/>
        <v>1.0101994803367265</v>
      </c>
      <c r="W3223" s="49">
        <f t="shared" si="411"/>
        <v>1.0101994803367265</v>
      </c>
    </row>
    <row r="3224" spans="11:23">
      <c r="K3224" s="51">
        <v>322.2</v>
      </c>
      <c r="L3224" s="22">
        <f t="shared" si="405"/>
        <v>1.5398033088592851</v>
      </c>
      <c r="M3224" s="22">
        <f t="shared" si="412"/>
        <v>4.7703216094201473E-3</v>
      </c>
      <c r="Q3224" s="55">
        <f t="shared" si="406"/>
        <v>3.7828661203885859E-2</v>
      </c>
      <c r="R3224" s="49">
        <f t="shared" si="407"/>
        <v>3.1736101022606089</v>
      </c>
      <c r="S3224" s="52">
        <f>IF(K3224=0,C3252,(1/$C$59)*LN(1+$C$59/$C$58/(RodR+ABS(Calculations!K3224-RodR))))</f>
        <v>1.1919756991238447E-2</v>
      </c>
      <c r="T3224" s="53">
        <f t="shared" si="408"/>
        <v>1.2014875581666211E-2</v>
      </c>
      <c r="U3224" s="49">
        <f t="shared" si="409"/>
        <v>134.25</v>
      </c>
      <c r="V3224" s="49">
        <f t="shared" si="410"/>
        <v>1.0101994803367265</v>
      </c>
      <c r="W3224" s="49">
        <f t="shared" si="411"/>
        <v>1.0101994803367265</v>
      </c>
    </row>
    <row r="3225" spans="11:23">
      <c r="K3225" s="51">
        <v>322.3</v>
      </c>
      <c r="L3225" s="22">
        <f t="shared" si="405"/>
        <v>1.5393278968243236</v>
      </c>
      <c r="M3225" s="22">
        <f t="shared" si="412"/>
        <v>4.7673718204364057E-3</v>
      </c>
      <c r="Q3225" s="55">
        <f t="shared" si="406"/>
        <v>3.7816981659687367E-2</v>
      </c>
      <c r="R3225" s="49">
        <f t="shared" si="407"/>
        <v>3.1736101022606089</v>
      </c>
      <c r="S3225" s="52">
        <f>IF(K3225=0,C3253,(1/$C$59)*LN(1+$C$59/$C$58/(RodR+ABS(Calculations!K3225-RodR))))</f>
        <v>1.1916076783581505E-2</v>
      </c>
      <c r="T3225" s="53">
        <f t="shared" si="408"/>
        <v>1.2011136432185645E-2</v>
      </c>
      <c r="U3225" s="49">
        <f t="shared" si="409"/>
        <v>134.29166666666669</v>
      </c>
      <c r="V3225" s="49">
        <f t="shared" si="410"/>
        <v>1.0101994803367265</v>
      </c>
      <c r="W3225" s="49">
        <f t="shared" si="411"/>
        <v>1.0101994803367265</v>
      </c>
    </row>
    <row r="3226" spans="11:23">
      <c r="K3226" s="51">
        <v>322.39999999999998</v>
      </c>
      <c r="L3226" s="22">
        <f t="shared" si="405"/>
        <v>1.5388527782666659</v>
      </c>
      <c r="M3226" s="22">
        <f t="shared" si="412"/>
        <v>4.7644247667157913E-3</v>
      </c>
      <c r="Q3226" s="55">
        <f t="shared" si="406"/>
        <v>3.780530932540551E-2</v>
      </c>
      <c r="R3226" s="49">
        <f t="shared" si="407"/>
        <v>3.1736101022606089</v>
      </c>
      <c r="S3226" s="52">
        <f>IF(K3226=0,C3254,(1/$C$59)*LN(1+$C$59/$C$58/(RodR+ABS(Calculations!K3226-RodR))))</f>
        <v>1.1912398847758972E-2</v>
      </c>
      <c r="T3226" s="53">
        <f t="shared" si="408"/>
        <v>1.2007399609309338E-2</v>
      </c>
      <c r="U3226" s="49">
        <f t="shared" si="409"/>
        <v>134.33333333333334</v>
      </c>
      <c r="V3226" s="49">
        <f t="shared" si="410"/>
        <v>1.0101994803367265</v>
      </c>
      <c r="W3226" s="49">
        <f t="shared" si="411"/>
        <v>1.0101994803367265</v>
      </c>
    </row>
    <row r="3227" spans="11:23">
      <c r="K3227" s="51">
        <v>322.5</v>
      </c>
      <c r="L3227" s="22">
        <f t="shared" si="405"/>
        <v>1.5383779529146231</v>
      </c>
      <c r="M3227" s="22">
        <f t="shared" si="412"/>
        <v>4.7614804448667947E-3</v>
      </c>
      <c r="Q3227" s="55">
        <f t="shared" si="406"/>
        <v>3.7793644194365657E-2</v>
      </c>
      <c r="R3227" s="49">
        <f t="shared" si="407"/>
        <v>3.1736101022606089</v>
      </c>
      <c r="S3227" s="52">
        <f>IF(K3227=0,C3255,(1/$C$59)*LN(1+$C$59/$C$58/(RodR+ABS(Calculations!K3227-RodR))))</f>
        <v>1.1908723181667682E-2</v>
      </c>
      <c r="T3227" s="53">
        <f t="shared" si="408"/>
        <v>1.2003665110866967E-2</v>
      </c>
      <c r="U3227" s="49">
        <f t="shared" si="409"/>
        <v>134.375</v>
      </c>
      <c r="V3227" s="49">
        <f t="shared" si="410"/>
        <v>1.0101994803367265</v>
      </c>
      <c r="W3227" s="49">
        <f t="shared" si="411"/>
        <v>1.0101994803367265</v>
      </c>
    </row>
    <row r="3228" spans="11:23">
      <c r="K3228" s="51">
        <v>322.60000000000002</v>
      </c>
      <c r="L3228" s="22">
        <f t="shared" si="405"/>
        <v>1.5379034204969133</v>
      </c>
      <c r="M3228" s="22">
        <f t="shared" si="412"/>
        <v>4.7585388514670424E-3</v>
      </c>
      <c r="Q3228" s="55">
        <f t="shared" si="406"/>
        <v>3.7781986259903172E-2</v>
      </c>
      <c r="R3228" s="49">
        <f t="shared" si="407"/>
        <v>3.1736101022606089</v>
      </c>
      <c r="S3228" s="52">
        <f>IF(K3228=0,C3256,(1/$C$59)*LN(1+$C$59/$C$58/(RodR+ABS(Calculations!K3228-RodR))))</f>
        <v>1.1905049783207619E-2</v>
      </c>
      <c r="T3228" s="53">
        <f t="shared" si="408"/>
        <v>1.1999932934689799E-2</v>
      </c>
      <c r="U3228" s="49">
        <f t="shared" si="409"/>
        <v>134.41666666666669</v>
      </c>
      <c r="V3228" s="49">
        <f t="shared" si="410"/>
        <v>1.0101994803367265</v>
      </c>
      <c r="W3228" s="49">
        <f t="shared" si="411"/>
        <v>1.0101994803367265</v>
      </c>
    </row>
    <row r="3229" spans="11:23">
      <c r="K3229" s="51">
        <v>322.7</v>
      </c>
      <c r="L3229" s="22">
        <f t="shared" si="405"/>
        <v>1.5374291807424914</v>
      </c>
      <c r="M3229" s="22">
        <f t="shared" si="412"/>
        <v>4.7555999831936369E-3</v>
      </c>
      <c r="Q3229" s="55">
        <f t="shared" si="406"/>
        <v>3.7770335515359223E-2</v>
      </c>
      <c r="R3229" s="49">
        <f t="shared" si="407"/>
        <v>3.1736101022606089</v>
      </c>
      <c r="S3229" s="52">
        <f>IF(K3229=0,C3257,(1/$C$59)*LN(1+$C$59/$C$58/(RodR+ABS(Calculations!K3229-RodR))))</f>
        <v>1.1901378650280594E-2</v>
      </c>
      <c r="T3229" s="53">
        <f t="shared" si="408"/>
        <v>1.1996203078612665E-2</v>
      </c>
      <c r="U3229" s="49">
        <f t="shared" si="409"/>
        <v>134.45833333333334</v>
      </c>
      <c r="V3229" s="49">
        <f t="shared" si="410"/>
        <v>1.0101994803367265</v>
      </c>
      <c r="W3229" s="49">
        <f t="shared" si="411"/>
        <v>1.0101994803367265</v>
      </c>
    </row>
    <row r="3230" spans="11:23">
      <c r="K3230" s="51">
        <v>322.8</v>
      </c>
      <c r="L3230" s="22">
        <f t="shared" si="405"/>
        <v>1.5369552333807193</v>
      </c>
      <c r="M3230" s="22">
        <f t="shared" si="412"/>
        <v>4.7526638366572893E-3</v>
      </c>
      <c r="Q3230" s="55">
        <f t="shared" si="406"/>
        <v>3.7758691954085002E-2</v>
      </c>
      <c r="R3230" s="49">
        <f t="shared" si="407"/>
        <v>3.1736101022606089</v>
      </c>
      <c r="S3230" s="52">
        <f>IF(K3230=0,C3258,(1/$C$59)*LN(1+$C$59/$C$58/(RodR+ABS(Calculations!K3230-RodR))))</f>
        <v>1.1897709780791577E-2</v>
      </c>
      <c r="T3230" s="53">
        <f t="shared" si="408"/>
        <v>1.1992475540472647E-2</v>
      </c>
      <c r="U3230" s="49">
        <f t="shared" si="409"/>
        <v>134.5</v>
      </c>
      <c r="V3230" s="49">
        <f t="shared" si="410"/>
        <v>1.0101994803367265</v>
      </c>
      <c r="W3230" s="49">
        <f t="shared" si="411"/>
        <v>1.0101994803367265</v>
      </c>
    </row>
    <row r="3231" spans="11:23">
      <c r="K3231" s="51">
        <v>322.89999999999998</v>
      </c>
      <c r="L3231" s="22">
        <f t="shared" si="405"/>
        <v>1.5364815781412295</v>
      </c>
      <c r="M3231" s="22">
        <f t="shared" si="412"/>
        <v>4.7497304085366565E-3</v>
      </c>
      <c r="Q3231" s="55">
        <f t="shared" si="406"/>
        <v>3.7747055569438331E-2</v>
      </c>
      <c r="R3231" s="49">
        <f t="shared" si="407"/>
        <v>3.1736101022606089</v>
      </c>
      <c r="S3231" s="52">
        <f>IF(K3231=0,C3259,(1/$C$59)*LN(1+$C$59/$C$58/(RodR+ABS(Calculations!K3231-RodR))))</f>
        <v>1.1894043172647627E-2</v>
      </c>
      <c r="T3231" s="53">
        <f t="shared" si="408"/>
        <v>1.1988750318110395E-2</v>
      </c>
      <c r="U3231" s="49">
        <f t="shared" si="409"/>
        <v>134.54166666666666</v>
      </c>
      <c r="V3231" s="49">
        <f t="shared" si="410"/>
        <v>1.0101994803367265</v>
      </c>
      <c r="W3231" s="49">
        <f t="shared" si="411"/>
        <v>1.0101994803367265</v>
      </c>
    </row>
    <row r="3232" spans="11:23">
      <c r="K3232" s="51">
        <v>323</v>
      </c>
      <c r="L3232" s="22">
        <f t="shared" si="405"/>
        <v>1.5360082147540965</v>
      </c>
      <c r="M3232" s="22">
        <f t="shared" si="412"/>
        <v>4.7467996954073666E-3</v>
      </c>
      <c r="Q3232" s="55">
        <f t="shared" si="406"/>
        <v>3.7735426354787896E-2</v>
      </c>
      <c r="R3232" s="49">
        <f t="shared" si="407"/>
        <v>3.1736101022606089</v>
      </c>
      <c r="S3232" s="52">
        <f>IF(K3232=0,C3260,(1/$C$59)*LN(1+$C$59/$C$58/(RodR+ABS(Calculations!K3232-RodR))))</f>
        <v>1.1890378823759226E-2</v>
      </c>
      <c r="T3232" s="53">
        <f t="shared" si="408"/>
        <v>1.1985027409367249E-2</v>
      </c>
      <c r="U3232" s="49">
        <f t="shared" si="409"/>
        <v>134.58333333333334</v>
      </c>
      <c r="V3232" s="49">
        <f t="shared" si="410"/>
        <v>1.0101994803367265</v>
      </c>
      <c r="W3232" s="49">
        <f t="shared" si="411"/>
        <v>1.0101994803367265</v>
      </c>
    </row>
    <row r="3233" spans="11:23">
      <c r="K3233" s="51">
        <v>323.10000000000002</v>
      </c>
      <c r="L3233" s="22">
        <f t="shared" si="405"/>
        <v>1.5355351429495627</v>
      </c>
      <c r="M3233" s="22">
        <f t="shared" si="412"/>
        <v>4.743871694016244E-3</v>
      </c>
      <c r="Q3233" s="55">
        <f t="shared" si="406"/>
        <v>3.7723804303506504E-2</v>
      </c>
      <c r="R3233" s="49">
        <f t="shared" si="407"/>
        <v>3.1736101022606089</v>
      </c>
      <c r="S3233" s="52">
        <f>IF(K3233=0,C3261,(1/$C$59)*LN(1+$C$59/$C$58/(RodR+ABS(Calculations!K3233-RodR))))</f>
        <v>1.1886716732038156E-2</v>
      </c>
      <c r="T3233" s="53">
        <f t="shared" si="408"/>
        <v>1.1981306812089901E-2</v>
      </c>
      <c r="U3233" s="49">
        <f t="shared" si="409"/>
        <v>134.62500000000003</v>
      </c>
      <c r="V3233" s="49">
        <f t="shared" si="410"/>
        <v>1.0101994803367265</v>
      </c>
      <c r="W3233" s="49">
        <f t="shared" si="411"/>
        <v>1.0101994803367265</v>
      </c>
    </row>
    <row r="3234" spans="11:23">
      <c r="K3234" s="51">
        <v>323.2</v>
      </c>
      <c r="L3234" s="22">
        <f t="shared" si="405"/>
        <v>1.5350623624583803</v>
      </c>
      <c r="M3234" s="22">
        <f t="shared" si="412"/>
        <v>4.740946400904722E-3</v>
      </c>
      <c r="Q3234" s="55">
        <f t="shared" si="406"/>
        <v>3.7712189408979489E-2</v>
      </c>
      <c r="R3234" s="49">
        <f t="shared" si="407"/>
        <v>3.1736101022606089</v>
      </c>
      <c r="S3234" s="52">
        <f>IF(K3234=0,C3262,(1/$C$59)*LN(1+$C$59/$C$58/(RodR+ABS(Calculations!K3234-RodR))))</f>
        <v>1.1883056895400146E-2</v>
      </c>
      <c r="T3234" s="53">
        <f t="shared" si="408"/>
        <v>1.197758852412484E-2</v>
      </c>
      <c r="U3234" s="49">
        <f t="shared" si="409"/>
        <v>134.66666666666666</v>
      </c>
      <c r="V3234" s="49">
        <f t="shared" si="410"/>
        <v>1.0101994803367265</v>
      </c>
      <c r="W3234" s="49">
        <f t="shared" si="411"/>
        <v>1.0101994803367265</v>
      </c>
    </row>
    <row r="3235" spans="11:23">
      <c r="K3235" s="51">
        <v>323.3</v>
      </c>
      <c r="L3235" s="22">
        <f t="shared" si="405"/>
        <v>1.534589873011504</v>
      </c>
      <c r="M3235" s="22">
        <f t="shared" si="412"/>
        <v>4.738023812819625E-3</v>
      </c>
      <c r="Q3235" s="55">
        <f t="shared" si="406"/>
        <v>3.7700581664597166E-2</v>
      </c>
      <c r="R3235" s="49">
        <f t="shared" si="407"/>
        <v>3.1736101022606089</v>
      </c>
      <c r="S3235" s="52">
        <f>IF(K3235=0,C3263,(1/$C$59)*LN(1+$C$59/$C$58/(RodR+ABS(Calculations!K3235-RodR))))</f>
        <v>1.1879399311762491E-2</v>
      </c>
      <c r="T3235" s="53">
        <f t="shared" si="408"/>
        <v>1.197387254332413E-2</v>
      </c>
      <c r="U3235" s="49">
        <f t="shared" si="409"/>
        <v>134.70833333333334</v>
      </c>
      <c r="V3235" s="49">
        <f t="shared" si="410"/>
        <v>1.0101994803367265</v>
      </c>
      <c r="W3235" s="49">
        <f t="shared" si="411"/>
        <v>1.0101994803367265</v>
      </c>
    </row>
    <row r="3236" spans="11:23">
      <c r="K3236" s="51">
        <v>323.39999999999998</v>
      </c>
      <c r="L3236" s="22">
        <f t="shared" si="405"/>
        <v>1.534117674340262</v>
      </c>
      <c r="M3236" s="22">
        <f t="shared" si="412"/>
        <v>4.7351039264038608E-3</v>
      </c>
      <c r="Q3236" s="55">
        <f t="shared" si="406"/>
        <v>3.7688981063759015E-2</v>
      </c>
      <c r="R3236" s="49">
        <f t="shared" si="407"/>
        <v>3.1736101022606089</v>
      </c>
      <c r="S3236" s="52">
        <f>IF(K3236=0,C3264,(1/$C$59)*LN(1+$C$59/$C$58/(RodR+ABS(Calculations!K3236-RodR))))</f>
        <v>1.1875743979045379E-2</v>
      </c>
      <c r="T3236" s="53">
        <f t="shared" si="408"/>
        <v>1.1970158867539858E-2</v>
      </c>
      <c r="U3236" s="49">
        <f t="shared" si="409"/>
        <v>134.75</v>
      </c>
      <c r="V3236" s="49">
        <f t="shared" si="410"/>
        <v>1.0101994803367265</v>
      </c>
      <c r="W3236" s="49">
        <f t="shared" si="411"/>
        <v>1.0101994803367265</v>
      </c>
    </row>
    <row r="3237" spans="11:23">
      <c r="K3237" s="51">
        <v>323.5</v>
      </c>
      <c r="L3237" s="22">
        <f t="shared" si="405"/>
        <v>1.5336457661763212</v>
      </c>
      <c r="M3237" s="22">
        <f t="shared" si="412"/>
        <v>4.7321867383018912E-3</v>
      </c>
      <c r="Q3237" s="55">
        <f t="shared" si="406"/>
        <v>3.7677387599872846E-2</v>
      </c>
      <c r="R3237" s="49">
        <f t="shared" si="407"/>
        <v>3.1736101022606089</v>
      </c>
      <c r="S3237" s="52">
        <f>IF(K3237=0,C3265,(1/$C$59)*LN(1+$C$59/$C$58/(RodR+ABS(Calculations!K3237-RodR))))</f>
        <v>1.1872090895171619E-2</v>
      </c>
      <c r="T3237" s="53">
        <f t="shared" si="408"/>
        <v>1.1966447494629015E-2</v>
      </c>
      <c r="U3237" s="49">
        <f t="shared" si="409"/>
        <v>134.79166666666669</v>
      </c>
      <c r="V3237" s="49">
        <f t="shared" si="410"/>
        <v>1.0101994803367265</v>
      </c>
      <c r="W3237" s="49">
        <f t="shared" si="411"/>
        <v>1.0101994803367265</v>
      </c>
    </row>
    <row r="3238" spans="11:23">
      <c r="K3238" s="51">
        <v>323.60000000000002</v>
      </c>
      <c r="L3238" s="22">
        <f t="shared" si="405"/>
        <v>1.5331741482516874</v>
      </c>
      <c r="M3238" s="22">
        <f t="shared" si="412"/>
        <v>4.7292722452259017E-3</v>
      </c>
      <c r="Q3238" s="55">
        <f t="shared" si="406"/>
        <v>3.7665801266354791E-2</v>
      </c>
      <c r="R3238" s="49">
        <f t="shared" si="407"/>
        <v>3.1736101022606089</v>
      </c>
      <c r="S3238" s="52">
        <f>IF(K3238=0,C3266,(1/$C$59)*LN(1+$C$59/$C$58/(RodR+ABS(Calculations!K3238-RodR))))</f>
        <v>1.1868440058066644E-2</v>
      </c>
      <c r="T3238" s="53">
        <f t="shared" si="408"/>
        <v>1.1962738422449055E-2</v>
      </c>
      <c r="U3238" s="49">
        <f t="shared" si="409"/>
        <v>134.83333333333334</v>
      </c>
      <c r="V3238" s="49">
        <f t="shared" si="410"/>
        <v>1.0101994803367265</v>
      </c>
      <c r="W3238" s="49">
        <f t="shared" si="411"/>
        <v>1.0101994803367265</v>
      </c>
    </row>
    <row r="3239" spans="11:23">
      <c r="K3239" s="51">
        <v>323.7</v>
      </c>
      <c r="L3239" s="22">
        <f t="shared" si="405"/>
        <v>1.5327028202986377</v>
      </c>
      <c r="M3239" s="22">
        <f t="shared" si="412"/>
        <v>4.7263604438536611E-3</v>
      </c>
      <c r="Q3239" s="55">
        <f t="shared" si="406"/>
        <v>3.7654222056627641E-2</v>
      </c>
      <c r="R3239" s="49">
        <f t="shared" si="407"/>
        <v>3.1736101022606089</v>
      </c>
      <c r="S3239" s="52">
        <f>IF(K3239=0,C3267,(1/$C$59)*LN(1+$C$59/$C$58/(RodR+ABS(Calculations!K3239-RodR))))</f>
        <v>1.1864791465657986E-2</v>
      </c>
      <c r="T3239" s="53">
        <f t="shared" si="408"/>
        <v>1.195903164886279E-2</v>
      </c>
      <c r="U3239" s="49">
        <f t="shared" si="409"/>
        <v>134.875</v>
      </c>
      <c r="V3239" s="49">
        <f t="shared" si="410"/>
        <v>1.0101994803367265</v>
      </c>
      <c r="W3239" s="49">
        <f t="shared" si="411"/>
        <v>1.0101994803367265</v>
      </c>
    </row>
    <row r="3240" spans="11:23">
      <c r="K3240" s="51">
        <v>323.8</v>
      </c>
      <c r="L3240" s="22">
        <f t="shared" si="405"/>
        <v>1.5322317820498905</v>
      </c>
      <c r="M3240" s="22">
        <f t="shared" si="412"/>
        <v>4.7234513308287429E-3</v>
      </c>
      <c r="Q3240" s="55">
        <f t="shared" si="406"/>
        <v>3.7642649964125044E-2</v>
      </c>
      <c r="R3240" s="49">
        <f t="shared" si="407"/>
        <v>3.1736101022606089</v>
      </c>
      <c r="S3240" s="52">
        <f>IF(K3240=0,C3268,(1/$C$59)*LN(1+$C$59/$C$58/(RodR+ABS(Calculations!K3240-RodR))))</f>
        <v>1.1861145115876595E-2</v>
      </c>
      <c r="T3240" s="53">
        <f t="shared" si="408"/>
        <v>1.1955327171732383E-2</v>
      </c>
      <c r="U3240" s="49">
        <f t="shared" si="409"/>
        <v>134.91666666666669</v>
      </c>
      <c r="V3240" s="49">
        <f t="shared" si="410"/>
        <v>1.0101994803367265</v>
      </c>
      <c r="W3240" s="49">
        <f t="shared" si="411"/>
        <v>1.0101994803367265</v>
      </c>
    </row>
    <row r="3241" spans="11:23">
      <c r="K3241" s="51">
        <v>323.89999999999998</v>
      </c>
      <c r="L3241" s="22">
        <f t="shared" si="405"/>
        <v>1.531761033238332</v>
      </c>
      <c r="M3241" s="22">
        <f t="shared" si="412"/>
        <v>4.7205449028975277E-3</v>
      </c>
      <c r="Q3241" s="55">
        <f t="shared" si="406"/>
        <v>3.7631084982284749E-2</v>
      </c>
      <c r="R3241" s="49">
        <f t="shared" si="407"/>
        <v>3.1736101022606089</v>
      </c>
      <c r="S3241" s="52">
        <f>IF(K3241=0,C3269,(1/$C$59)*LN(1+$C$59/$C$58/(RodR+ABS(Calculations!K3241-RodR))))</f>
        <v>1.1857501006654716E-2</v>
      </c>
      <c r="T3241" s="53">
        <f t="shared" si="408"/>
        <v>1.1951624988926011E-2</v>
      </c>
      <c r="U3241" s="49">
        <f t="shared" si="409"/>
        <v>134.95833333333334</v>
      </c>
      <c r="V3241" s="49">
        <f t="shared" si="410"/>
        <v>1.0101994803367265</v>
      </c>
      <c r="W3241" s="49">
        <f t="shared" si="411"/>
        <v>1.0101994803367265</v>
      </c>
    </row>
    <row r="3242" spans="11:23">
      <c r="K3242" s="51">
        <v>324</v>
      </c>
      <c r="L3242" s="22">
        <f t="shared" si="405"/>
        <v>1.5312905735973588</v>
      </c>
      <c r="M3242" s="22">
        <f t="shared" si="412"/>
        <v>4.7176411567377841E-3</v>
      </c>
      <c r="Q3242" s="55">
        <f t="shared" si="406"/>
        <v>3.7619527104557064E-2</v>
      </c>
      <c r="R3242" s="49">
        <f t="shared" si="407"/>
        <v>3.1736101022606089</v>
      </c>
      <c r="S3242" s="52">
        <f>IF(K3242=0,C3270,(1/$C$59)*LN(1+$C$59/$C$58/(RodR+ABS(Calculations!K3242-RodR))))</f>
        <v>1.1853859135928553E-2</v>
      </c>
      <c r="T3242" s="53">
        <f t="shared" si="408"/>
        <v>1.1947925098311879E-2</v>
      </c>
      <c r="U3242" s="49">
        <f t="shared" si="409"/>
        <v>135</v>
      </c>
      <c r="V3242" s="49">
        <f t="shared" si="410"/>
        <v>1.0101994803367265</v>
      </c>
      <c r="W3242" s="49">
        <f t="shared" si="411"/>
        <v>1.0101994803367265</v>
      </c>
    </row>
    <row r="3243" spans="11:23">
      <c r="K3243" s="51">
        <v>324.10000000000002</v>
      </c>
      <c r="L3243" s="22">
        <f t="shared" si="405"/>
        <v>1.5308204028605361</v>
      </c>
      <c r="M3243" s="22">
        <f t="shared" si="412"/>
        <v>4.7147400890266145E-3</v>
      </c>
      <c r="Q3243" s="55">
        <f t="shared" si="406"/>
        <v>3.7607976324396435E-2</v>
      </c>
      <c r="R3243" s="49">
        <f t="shared" si="407"/>
        <v>3.1736101022606089</v>
      </c>
      <c r="S3243" s="52">
        <f>IF(K3243=0,C3271,(1/$C$59)*LN(1+$C$59/$C$58/(RodR+ABS(Calculations!K3243-RodR))))</f>
        <v>1.1850219501635605E-2</v>
      </c>
      <c r="T3243" s="53">
        <f t="shared" si="408"/>
        <v>1.1944227497762203E-2</v>
      </c>
      <c r="U3243" s="49">
        <f t="shared" si="409"/>
        <v>135.04166666666669</v>
      </c>
      <c r="V3243" s="49">
        <f t="shared" si="410"/>
        <v>1.0101994803367265</v>
      </c>
      <c r="W3243" s="49">
        <f t="shared" si="411"/>
        <v>1.0101994803367265</v>
      </c>
    </row>
    <row r="3244" spans="11:23">
      <c r="K3244" s="51">
        <v>324.2</v>
      </c>
      <c r="L3244" s="22">
        <f t="shared" si="405"/>
        <v>1.5303505207618706</v>
      </c>
      <c r="M3244" s="22">
        <f t="shared" si="412"/>
        <v>4.7118416965097332E-3</v>
      </c>
      <c r="Q3244" s="55">
        <f t="shared" si="406"/>
        <v>3.7596432635268143E-2</v>
      </c>
      <c r="R3244" s="49">
        <f t="shared" si="407"/>
        <v>3.1736101022606089</v>
      </c>
      <c r="S3244" s="52">
        <f>IF(K3244=0,C3272,(1/$C$59)*LN(1+$C$59/$C$58/(RodR+ABS(Calculations!K3244-RodR))))</f>
        <v>1.1846582101716798E-2</v>
      </c>
      <c r="T3244" s="53">
        <f t="shared" si="408"/>
        <v>1.1940532185151223E-2</v>
      </c>
      <c r="U3244" s="49">
        <f t="shared" si="409"/>
        <v>135.08333333333334</v>
      </c>
      <c r="V3244" s="49">
        <f t="shared" si="410"/>
        <v>1.0101994803367265</v>
      </c>
      <c r="W3244" s="49">
        <f t="shared" si="411"/>
        <v>1.0101994803367265</v>
      </c>
    </row>
    <row r="3245" spans="11:23">
      <c r="K3245" s="51">
        <v>324.3</v>
      </c>
      <c r="L3245" s="22">
        <f t="shared" si="405"/>
        <v>1.529880927035639</v>
      </c>
      <c r="M3245" s="22">
        <f t="shared" si="412"/>
        <v>4.7089459758649088E-3</v>
      </c>
      <c r="Q3245" s="55">
        <f t="shared" si="406"/>
        <v>3.7584896030644112E-2</v>
      </c>
      <c r="R3245" s="49">
        <f t="shared" si="407"/>
        <v>3.1736101022606089</v>
      </c>
      <c r="S3245" s="52">
        <f>IF(K3245=0,C3273,(1/$C$59)*LN(1+$C$59/$C$58/(RodR+ABS(Calculations!K3245-RodR))))</f>
        <v>1.1842946934115139E-2</v>
      </c>
      <c r="T3245" s="53">
        <f t="shared" si="408"/>
        <v>1.1936839158356308E-2</v>
      </c>
      <c r="U3245" s="49">
        <f t="shared" si="409"/>
        <v>135.125</v>
      </c>
      <c r="V3245" s="49">
        <f t="shared" si="410"/>
        <v>1.0101994803367265</v>
      </c>
      <c r="W3245" s="49">
        <f t="shared" si="411"/>
        <v>1.0101994803367265</v>
      </c>
    </row>
    <row r="3246" spans="11:23">
      <c r="K3246" s="51">
        <v>324.39999999999998</v>
      </c>
      <c r="L3246" s="22">
        <f t="shared" si="405"/>
        <v>1.5294116214164237</v>
      </c>
      <c r="M3246" s="22">
        <f t="shared" si="412"/>
        <v>4.7060529238382998E-3</v>
      </c>
      <c r="Q3246" s="55">
        <f t="shared" si="406"/>
        <v>3.7573366504003773E-2</v>
      </c>
      <c r="R3246" s="49">
        <f t="shared" si="407"/>
        <v>3.1736101022606089</v>
      </c>
      <c r="S3246" s="52">
        <f>IF(K3246=0,C3274,(1/$C$59)*LN(1+$C$59/$C$58/(RodR+ABS(Calculations!K3246-RodR))))</f>
        <v>1.183931399677601E-2</v>
      </c>
      <c r="T3246" s="53">
        <f t="shared" si="408"/>
        <v>1.1933148415257068E-2</v>
      </c>
      <c r="U3246" s="49">
        <f t="shared" si="409"/>
        <v>135.16666666666666</v>
      </c>
      <c r="V3246" s="49">
        <f t="shared" si="410"/>
        <v>1.0101994803367265</v>
      </c>
      <c r="W3246" s="49">
        <f t="shared" si="411"/>
        <v>1.0101994803367265</v>
      </c>
    </row>
    <row r="3247" spans="11:23">
      <c r="K3247" s="51">
        <v>324.5</v>
      </c>
      <c r="L3247" s="22">
        <f t="shared" si="405"/>
        <v>1.5289426036391793</v>
      </c>
      <c r="M3247" s="22">
        <f t="shared" si="412"/>
        <v>4.7031625371418695E-3</v>
      </c>
      <c r="Q3247" s="55">
        <f t="shared" si="406"/>
        <v>3.7561844048835703E-2</v>
      </c>
      <c r="R3247" s="49">
        <f t="shared" si="407"/>
        <v>3.1736101022606089</v>
      </c>
      <c r="S3247" s="52">
        <f>IF(K3247=0,C3275,(1/$C$59)*LN(1+$C$59/$C$58/(RodR+ABS(Calculations!K3247-RodR))))</f>
        <v>1.1835683287647671E-2</v>
      </c>
      <c r="T3247" s="53">
        <f t="shared" si="408"/>
        <v>1.1929459953736022E-2</v>
      </c>
      <c r="U3247" s="49">
        <f t="shared" si="409"/>
        <v>135.20833333333334</v>
      </c>
      <c r="V3247" s="49">
        <f t="shared" si="410"/>
        <v>1.0101994803367265</v>
      </c>
      <c r="W3247" s="49">
        <f t="shared" si="411"/>
        <v>1.0101994803367265</v>
      </c>
    </row>
    <row r="3248" spans="11:23">
      <c r="K3248" s="51">
        <v>324.60000000000002</v>
      </c>
      <c r="L3248" s="22">
        <f t="shared" si="405"/>
        <v>1.528473873439202</v>
      </c>
      <c r="M3248" s="22">
        <f t="shared" si="412"/>
        <v>4.7002748124853611E-3</v>
      </c>
      <c r="Q3248" s="55">
        <f t="shared" si="406"/>
        <v>3.7550328658636868E-2</v>
      </c>
      <c r="R3248" s="49">
        <f t="shared" si="407"/>
        <v>3.1736101022606089</v>
      </c>
      <c r="S3248" s="52">
        <f>IF(K3248=0,C3276,(1/$C$59)*LN(1+$C$59/$C$58/(RodR+ABS(Calculations!K3248-RodR))))</f>
        <v>1.1832054804681021E-2</v>
      </c>
      <c r="T3248" s="53">
        <f t="shared" si="408"/>
        <v>1.1925773771677929E-2</v>
      </c>
      <c r="U3248" s="49">
        <f t="shared" si="409"/>
        <v>135.25000000000003</v>
      </c>
      <c r="V3248" s="49">
        <f t="shared" si="410"/>
        <v>1.0101994803367265</v>
      </c>
      <c r="W3248" s="49">
        <f t="shared" si="411"/>
        <v>1.0101994803367265</v>
      </c>
    </row>
    <row r="3249" spans="11:23">
      <c r="K3249" s="51">
        <v>324.7</v>
      </c>
      <c r="L3249" s="22">
        <f t="shared" si="405"/>
        <v>1.5280054305520221</v>
      </c>
      <c r="M3249" s="22">
        <f t="shared" si="412"/>
        <v>4.6973897466155989E-3</v>
      </c>
      <c r="Q3249" s="55">
        <f t="shared" si="406"/>
        <v>3.7538820326909986E-2</v>
      </c>
      <c r="R3249" s="49">
        <f t="shared" si="407"/>
        <v>3.1736101022606089</v>
      </c>
      <c r="S3249" s="52">
        <f>IF(K3249=0,C3277,(1/$C$59)*LN(1+$C$59/$C$58/(RodR+ABS(Calculations!K3249-RodR))))</f>
        <v>1.1828428545828782E-2</v>
      </c>
      <c r="T3249" s="53">
        <f t="shared" si="408"/>
        <v>1.1922089866970456E-2</v>
      </c>
      <c r="U3249" s="49">
        <f t="shared" si="409"/>
        <v>135.29166666666666</v>
      </c>
      <c r="V3249" s="49">
        <f t="shared" si="410"/>
        <v>1.0101994803367265</v>
      </c>
      <c r="W3249" s="49">
        <f t="shared" si="411"/>
        <v>1.0101994803367265</v>
      </c>
    </row>
    <row r="3250" spans="11:23">
      <c r="K3250" s="51">
        <v>324.8</v>
      </c>
      <c r="L3250" s="22">
        <f t="shared" si="405"/>
        <v>1.527537274713578</v>
      </c>
      <c r="M3250" s="22">
        <f t="shared" si="412"/>
        <v>4.6945073363124923E-3</v>
      </c>
      <c r="Q3250" s="55">
        <f t="shared" si="406"/>
        <v>3.7527319047167808E-2</v>
      </c>
      <c r="R3250" s="49">
        <f t="shared" si="407"/>
        <v>3.1736101022606089</v>
      </c>
      <c r="S3250" s="52">
        <f>IF(K3250=0,C3278,(1/$C$59)*LN(1+$C$59/$C$58/(RodR+ABS(Calculations!K3250-RodR))))</f>
        <v>1.1824804509046827E-2</v>
      </c>
      <c r="T3250" s="53">
        <f t="shared" si="408"/>
        <v>1.1918408237503734E-2</v>
      </c>
      <c r="U3250" s="49">
        <f t="shared" si="409"/>
        <v>135.33333333333334</v>
      </c>
      <c r="V3250" s="49">
        <f t="shared" si="410"/>
        <v>1.0101994803367265</v>
      </c>
      <c r="W3250" s="49">
        <f t="shared" si="411"/>
        <v>1.0101994803367265</v>
      </c>
    </row>
    <row r="3251" spans="11:23">
      <c r="K3251" s="51">
        <v>324.89999999999998</v>
      </c>
      <c r="L3251" s="22">
        <f t="shared" si="405"/>
        <v>1.5270694056601484</v>
      </c>
      <c r="M3251" s="22">
        <f t="shared" si="412"/>
        <v>4.6916275781836436E-3</v>
      </c>
      <c r="Q3251" s="55">
        <f t="shared" si="406"/>
        <v>3.7515824812931434E-2</v>
      </c>
      <c r="R3251" s="49">
        <f t="shared" si="407"/>
        <v>3.1736101022606089</v>
      </c>
      <c r="S3251" s="52">
        <f>IF(K3251=0,C3279,(1/$C$59)*LN(1+$C$59/$C$58/(RodR+ABS(Calculations!K3251-RodR))))</f>
        <v>1.1821182692293663E-2</v>
      </c>
      <c r="T3251" s="53">
        <f t="shared" si="408"/>
        <v>1.1914728881170802E-2</v>
      </c>
      <c r="U3251" s="49">
        <f t="shared" si="409"/>
        <v>135.375</v>
      </c>
      <c r="V3251" s="49">
        <f t="shared" si="410"/>
        <v>1.0101994803367265</v>
      </c>
      <c r="W3251" s="49">
        <f t="shared" si="411"/>
        <v>1.0101994803367265</v>
      </c>
    </row>
    <row r="3252" spans="11:23">
      <c r="K3252" s="51">
        <v>325</v>
      </c>
      <c r="L3252" s="22">
        <f t="shared" si="405"/>
        <v>1.526601823128213</v>
      </c>
      <c r="M3252" s="22">
        <f t="shared" si="412"/>
        <v>4.6887504691457416E-3</v>
      </c>
      <c r="Q3252" s="55">
        <f t="shared" si="406"/>
        <v>3.750433761772691E-2</v>
      </c>
      <c r="R3252" s="49">
        <f t="shared" si="407"/>
        <v>3.1736101022606089</v>
      </c>
      <c r="S3252" s="52">
        <f>IF(K3252=0,C3280,(1/$C$59)*LN(1+$C$59/$C$58/(RodR+ABS(Calculations!K3252-RodR))))</f>
        <v>1.1817563093529359E-2</v>
      </c>
      <c r="T3252" s="53">
        <f t="shared" si="408"/>
        <v>1.1911051795866941E-2</v>
      </c>
      <c r="U3252" s="49">
        <f t="shared" si="409"/>
        <v>135.41666666666669</v>
      </c>
      <c r="V3252" s="49">
        <f t="shared" si="410"/>
        <v>1.0101994803367265</v>
      </c>
      <c r="W3252" s="49">
        <f t="shared" si="411"/>
        <v>1.0101994803367265</v>
      </c>
    </row>
    <row r="3253" spans="11:23">
      <c r="K3253" s="51">
        <v>325.10000000000002</v>
      </c>
      <c r="L3253" s="22">
        <f t="shared" si="405"/>
        <v>1.5261345268546938</v>
      </c>
      <c r="M3253" s="22">
        <f t="shared" si="412"/>
        <v>4.6858760058423599E-3</v>
      </c>
      <c r="Q3253" s="55">
        <f t="shared" si="406"/>
        <v>3.7492857455091143E-2</v>
      </c>
      <c r="R3253" s="49">
        <f t="shared" si="407"/>
        <v>3.1736101022606089</v>
      </c>
      <c r="S3253" s="52">
        <f>IF(K3253=0,C3281,(1/$C$59)*LN(1+$C$59/$C$58/(RodR+ABS(Calculations!K3253-RodR))))</f>
        <v>1.1813945710717404E-2</v>
      </c>
      <c r="T3253" s="53">
        <f t="shared" si="408"/>
        <v>1.1907376979489891E-2</v>
      </c>
      <c r="U3253" s="49">
        <f t="shared" si="409"/>
        <v>135.45833333333334</v>
      </c>
      <c r="V3253" s="49">
        <f t="shared" si="410"/>
        <v>1.0101994803367265</v>
      </c>
      <c r="W3253" s="49">
        <f t="shared" si="411"/>
        <v>1.0101994803367265</v>
      </c>
    </row>
    <row r="3254" spans="11:23">
      <c r="K3254" s="51">
        <v>325.2</v>
      </c>
      <c r="L3254" s="22">
        <f t="shared" si="405"/>
        <v>1.5256675165768185</v>
      </c>
      <c r="M3254" s="22">
        <f t="shared" si="412"/>
        <v>4.6830041850520754E-3</v>
      </c>
      <c r="Q3254" s="55">
        <f t="shared" si="406"/>
        <v>3.7481384318568553E-2</v>
      </c>
      <c r="R3254" s="49">
        <f t="shared" si="407"/>
        <v>3.1736101022606089</v>
      </c>
      <c r="S3254" s="52">
        <f>IF(K3254=0,C3282,(1/$C$59)*LN(1+$C$59/$C$58/(RodR+ABS(Calculations!K3254-RodR))))</f>
        <v>1.1810330541823653E-2</v>
      </c>
      <c r="T3254" s="53">
        <f t="shared" si="408"/>
        <v>1.1903704429940747E-2</v>
      </c>
      <c r="U3254" s="49">
        <f t="shared" si="409"/>
        <v>135.5</v>
      </c>
      <c r="V3254" s="49">
        <f t="shared" si="410"/>
        <v>1.0101994803367265</v>
      </c>
      <c r="W3254" s="49">
        <f t="shared" si="411"/>
        <v>1.0101994803367265</v>
      </c>
    </row>
    <row r="3255" spans="11:23">
      <c r="K3255" s="51">
        <v>325.3</v>
      </c>
      <c r="L3255" s="22">
        <f t="shared" si="405"/>
        <v>1.5252007920320501</v>
      </c>
      <c r="M3255" s="22">
        <f t="shared" si="412"/>
        <v>4.6801350035889921E-3</v>
      </c>
      <c r="Q3255" s="55">
        <f t="shared" si="406"/>
        <v>3.7469918201709342E-2</v>
      </c>
      <c r="R3255" s="49">
        <f t="shared" si="407"/>
        <v>3.1736101022606089</v>
      </c>
      <c r="S3255" s="52">
        <f>IF(K3255=0,C3283,(1/$C$59)*LN(1+$C$59/$C$58/(RodR+ABS(Calculations!K3255-RodR))))</f>
        <v>1.180671758481578E-2</v>
      </c>
      <c r="T3255" s="53">
        <f t="shared" si="408"/>
        <v>1.1900034145121958E-2</v>
      </c>
      <c r="U3255" s="49">
        <f t="shared" si="409"/>
        <v>135.54166666666669</v>
      </c>
      <c r="V3255" s="49">
        <f t="shared" si="410"/>
        <v>1.0101994803367265</v>
      </c>
      <c r="W3255" s="49">
        <f t="shared" si="411"/>
        <v>1.0101994803367265</v>
      </c>
    </row>
    <row r="3256" spans="11:23">
      <c r="K3256" s="51">
        <v>325.39999999999998</v>
      </c>
      <c r="L3256" s="22">
        <f t="shared" si="405"/>
        <v>1.5247343529582942</v>
      </c>
      <c r="M3256" s="22">
        <f t="shared" si="412"/>
        <v>4.6772684581295465E-3</v>
      </c>
      <c r="Q3256" s="55">
        <f t="shared" si="406"/>
        <v>3.7458459098074583E-2</v>
      </c>
      <c r="R3256" s="49">
        <f t="shared" si="407"/>
        <v>3.1736101022606089</v>
      </c>
      <c r="S3256" s="52">
        <f>IF(K3256=0,C3284,(1/$C$59)*LN(1+$C$59/$C$58/(RodR+ABS(Calculations!K3256-RodR))))</f>
        <v>1.1803106837664896E-2</v>
      </c>
      <c r="T3256" s="53">
        <f t="shared" si="408"/>
        <v>1.1896366122940431E-2</v>
      </c>
      <c r="U3256" s="49">
        <f t="shared" si="409"/>
        <v>135.58333333333334</v>
      </c>
      <c r="V3256" s="49">
        <f t="shared" si="410"/>
        <v>1.0101994803367265</v>
      </c>
      <c r="W3256" s="49">
        <f t="shared" si="411"/>
        <v>1.0101994803367265</v>
      </c>
    </row>
    <row r="3257" spans="11:23">
      <c r="K3257" s="51">
        <v>325.5</v>
      </c>
      <c r="L3257" s="22">
        <f t="shared" si="405"/>
        <v>1.5242681990936933</v>
      </c>
      <c r="M3257" s="22">
        <f t="shared" si="412"/>
        <v>4.6744045454860661E-3</v>
      </c>
      <c r="Q3257" s="55">
        <f t="shared" si="406"/>
        <v>3.7447007001231165E-2</v>
      </c>
      <c r="R3257" s="49">
        <f t="shared" si="407"/>
        <v>3.1736101022606089</v>
      </c>
      <c r="S3257" s="52">
        <f>IF(K3257=0,C3285,(1/$C$59)*LN(1+$C$59/$C$58/(RodR+ABS(Calculations!K3257-RodR))))</f>
        <v>1.1799498298343931E-2</v>
      </c>
      <c r="T3257" s="53">
        <f t="shared" si="408"/>
        <v>1.1892700361303101E-2</v>
      </c>
      <c r="U3257" s="49">
        <f t="shared" si="409"/>
        <v>135.625</v>
      </c>
      <c r="V3257" s="49">
        <f t="shared" si="410"/>
        <v>1.0101994803367265</v>
      </c>
      <c r="W3257" s="49">
        <f t="shared" si="411"/>
        <v>1.0101994803367265</v>
      </c>
    </row>
    <row r="3258" spans="11:23">
      <c r="K3258" s="51">
        <v>325.60000000000002</v>
      </c>
      <c r="L3258" s="22">
        <f t="shared" si="405"/>
        <v>1.5238023301767278</v>
      </c>
      <c r="M3258" s="22">
        <f t="shared" si="412"/>
        <v>4.6715432624742093E-3</v>
      </c>
      <c r="Q3258" s="55">
        <f t="shared" si="406"/>
        <v>3.7435561904754291E-2</v>
      </c>
      <c r="R3258" s="49">
        <f t="shared" si="407"/>
        <v>3.1736101022606089</v>
      </c>
      <c r="S3258" s="52">
        <f>IF(K3258=0,C3286,(1/$C$59)*LN(1+$C$59/$C$58/(RodR+ABS(Calculations!K3258-RodR))))</f>
        <v>1.1795891964828444E-2</v>
      </c>
      <c r="T3258" s="53">
        <f t="shared" si="408"/>
        <v>1.1889036858122462E-2</v>
      </c>
      <c r="U3258" s="49">
        <f t="shared" si="409"/>
        <v>135.66666666666669</v>
      </c>
      <c r="V3258" s="49">
        <f t="shared" si="410"/>
        <v>1.0101994803367265</v>
      </c>
      <c r="W3258" s="49">
        <f t="shared" si="411"/>
        <v>1.0101994803367265</v>
      </c>
    </row>
    <row r="3259" spans="11:23">
      <c r="K3259" s="51">
        <v>325.7</v>
      </c>
      <c r="L3259" s="22">
        <f t="shared" si="405"/>
        <v>1.5233367459462193</v>
      </c>
      <c r="M3259" s="22">
        <f t="shared" si="412"/>
        <v>4.6686846058028308E-3</v>
      </c>
      <c r="Q3259" s="55">
        <f t="shared" si="406"/>
        <v>3.7424123802227524E-2</v>
      </c>
      <c r="R3259" s="49">
        <f t="shared" si="407"/>
        <v>3.1736101022606089</v>
      </c>
      <c r="S3259" s="52">
        <f>IF(K3259=0,C3287,(1/$C$59)*LN(1+$C$59/$C$58/(RodR+ABS(Calculations!K3259-RodR))))</f>
        <v>1.1792287835096622E-2</v>
      </c>
      <c r="T3259" s="53">
        <f t="shared" si="408"/>
        <v>1.1885375611310599E-2</v>
      </c>
      <c r="U3259" s="49">
        <f t="shared" si="409"/>
        <v>135.70833333333334</v>
      </c>
      <c r="V3259" s="49">
        <f t="shared" si="410"/>
        <v>1.0101994803367265</v>
      </c>
      <c r="W3259" s="49">
        <f t="shared" si="411"/>
        <v>1.0101994803367265</v>
      </c>
    </row>
    <row r="3260" spans="11:23">
      <c r="K3260" s="51">
        <v>325.8</v>
      </c>
      <c r="L3260" s="22">
        <f t="shared" si="405"/>
        <v>1.522871446141258</v>
      </c>
      <c r="M3260" s="22">
        <f t="shared" si="412"/>
        <v>4.6658285723200077E-3</v>
      </c>
      <c r="Q3260" s="55">
        <f t="shared" si="406"/>
        <v>3.741269268724106E-2</v>
      </c>
      <c r="R3260" s="49">
        <f t="shared" si="407"/>
        <v>3.1736101022606089</v>
      </c>
      <c r="S3260" s="52">
        <f>IF(K3260=0,C3288,(1/$C$59)*LN(1+$C$59/$C$58/(RodR+ABS(Calculations!K3260-RodR))))</f>
        <v>1.1788685907128747E-2</v>
      </c>
      <c r="T3260" s="53">
        <f t="shared" si="408"/>
        <v>1.1881716618784715E-2</v>
      </c>
      <c r="U3260" s="49">
        <f t="shared" si="409"/>
        <v>135.75</v>
      </c>
      <c r="V3260" s="49">
        <f t="shared" si="410"/>
        <v>1.0101994803367265</v>
      </c>
      <c r="W3260" s="49">
        <f t="shared" si="411"/>
        <v>1.0101994803367265</v>
      </c>
    </row>
    <row r="3261" spans="11:23">
      <c r="K3261" s="51">
        <v>325.89999999999998</v>
      </c>
      <c r="L3261" s="22">
        <f t="shared" si="405"/>
        <v>1.5224064305013434</v>
      </c>
      <c r="M3261" s="22">
        <f t="shared" si="412"/>
        <v>4.6629751588049828E-3</v>
      </c>
      <c r="Q3261" s="55">
        <f t="shared" si="406"/>
        <v>3.7401268553395116E-2</v>
      </c>
      <c r="R3261" s="49">
        <f t="shared" si="407"/>
        <v>3.1736101022606089</v>
      </c>
      <c r="S3261" s="52">
        <f>IF(K3261=0,C3289,(1/$C$59)*LN(1+$C$59/$C$58/(RodR+ABS(Calculations!K3261-RodR))))</f>
        <v>1.1785086178908255E-2</v>
      </c>
      <c r="T3261" s="53">
        <f t="shared" si="408"/>
        <v>1.1878059878462258E-2</v>
      </c>
      <c r="U3261" s="49">
        <f t="shared" si="409"/>
        <v>135.79166666666666</v>
      </c>
      <c r="V3261" s="49">
        <f t="shared" si="410"/>
        <v>1.0101994803367265</v>
      </c>
      <c r="W3261" s="49">
        <f t="shared" si="411"/>
        <v>1.0101994803367265</v>
      </c>
    </row>
    <row r="3262" spans="11:23">
      <c r="K3262" s="51">
        <v>326</v>
      </c>
      <c r="L3262" s="22">
        <f t="shared" si="405"/>
        <v>1.5219416987661769</v>
      </c>
      <c r="M3262" s="22">
        <f t="shared" si="412"/>
        <v>4.660124362036111E-3</v>
      </c>
      <c r="Q3262" s="55">
        <f t="shared" si="406"/>
        <v>3.7389851394294883E-2</v>
      </c>
      <c r="R3262" s="49">
        <f t="shared" si="407"/>
        <v>3.1736101022606089</v>
      </c>
      <c r="S3262" s="52">
        <f>IF(K3262=0,C3290,(1/$C$59)*LN(1+$C$59/$C$58/(RodR+ABS(Calculations!K3262-RodR))))</f>
        <v>1.1781488648420152E-2</v>
      </c>
      <c r="T3262" s="53">
        <f t="shared" si="408"/>
        <v>1.1874405388266025E-2</v>
      </c>
      <c r="U3262" s="49">
        <f t="shared" si="409"/>
        <v>135.83333333333334</v>
      </c>
      <c r="V3262" s="49">
        <f t="shared" si="410"/>
        <v>1.0101994803367265</v>
      </c>
      <c r="W3262" s="49">
        <f t="shared" si="411"/>
        <v>1.0101994803367265</v>
      </c>
    </row>
    <row r="3263" spans="11:23">
      <c r="K3263" s="51">
        <v>326.10000000000002</v>
      </c>
      <c r="L3263" s="22">
        <f t="shared" si="405"/>
        <v>1.5214772506759018</v>
      </c>
      <c r="M3263" s="22">
        <f t="shared" si="412"/>
        <v>4.6572761787919692E-3</v>
      </c>
      <c r="Q3263" s="55">
        <f t="shared" si="406"/>
        <v>3.7378441203556413E-2</v>
      </c>
      <c r="R3263" s="49">
        <f t="shared" si="407"/>
        <v>3.1736101022606089</v>
      </c>
      <c r="S3263" s="52">
        <f>IF(K3263=0,C3291,(1/$C$59)*LN(1+$C$59/$C$58/(RodR+ABS(Calculations!K3263-RodR))))</f>
        <v>1.1777893313652865E-2</v>
      </c>
      <c r="T3263" s="53">
        <f t="shared" si="408"/>
        <v>1.1870753146117949E-2</v>
      </c>
      <c r="U3263" s="49">
        <f t="shared" si="409"/>
        <v>135.87500000000003</v>
      </c>
      <c r="V3263" s="49">
        <f t="shared" si="410"/>
        <v>1.0101994803367265</v>
      </c>
      <c r="W3263" s="49">
        <f t="shared" si="411"/>
        <v>1.0101994803367265</v>
      </c>
    </row>
    <row r="3264" spans="11:23">
      <c r="K3264" s="51">
        <v>326.2</v>
      </c>
      <c r="L3264" s="22">
        <f t="shared" si="405"/>
        <v>1.521013085970863</v>
      </c>
      <c r="M3264" s="22">
        <f t="shared" si="412"/>
        <v>4.6544306059554952E-3</v>
      </c>
      <c r="Q3264" s="55">
        <f t="shared" si="406"/>
        <v>3.7367037974800711E-2</v>
      </c>
      <c r="R3264" s="49">
        <f t="shared" si="407"/>
        <v>3.1736101022606089</v>
      </c>
      <c r="S3264" s="52">
        <f>IF(K3264=0,C3292,(1/$C$59)*LN(1+$C$59/$C$58/(RodR+ABS(Calculations!K3264-RodR))))</f>
        <v>1.1774300172596383E-2</v>
      </c>
      <c r="T3264" s="53">
        <f t="shared" si="408"/>
        <v>1.1867103149945971E-2</v>
      </c>
      <c r="U3264" s="49">
        <f t="shared" si="409"/>
        <v>135.91666666666666</v>
      </c>
      <c r="V3264" s="49">
        <f t="shared" si="410"/>
        <v>1.0101994803367265</v>
      </c>
      <c r="W3264" s="49">
        <f t="shared" si="411"/>
        <v>1.0101994803367265</v>
      </c>
    </row>
    <row r="3265" spans="11:23">
      <c r="K3265" s="51">
        <v>326.3</v>
      </c>
      <c r="L3265" s="22">
        <f t="shared" si="405"/>
        <v>1.5205492043917805</v>
      </c>
      <c r="M3265" s="22">
        <f t="shared" si="412"/>
        <v>4.6515876402695167E-3</v>
      </c>
      <c r="Q3265" s="55">
        <f t="shared" si="406"/>
        <v>3.7355641701657984E-2</v>
      </c>
      <c r="R3265" s="49">
        <f t="shared" si="407"/>
        <v>3.1736101022606089</v>
      </c>
      <c r="S3265" s="52">
        <f>IF(K3265=0,C3293,(1/$C$59)*LN(1+$C$59/$C$58/(RodR+ABS(Calculations!K3265-RodR))))</f>
        <v>1.1770709223243591E-2</v>
      </c>
      <c r="T3265" s="53">
        <f t="shared" si="408"/>
        <v>1.1863455397677396E-2</v>
      </c>
      <c r="U3265" s="49">
        <f t="shared" si="409"/>
        <v>135.95833333333334</v>
      </c>
      <c r="V3265" s="49">
        <f t="shared" si="410"/>
        <v>1.0101994803367265</v>
      </c>
      <c r="W3265" s="49">
        <f t="shared" si="411"/>
        <v>1.0101994803367265</v>
      </c>
    </row>
    <row r="3266" spans="11:23">
      <c r="K3266" s="51">
        <v>326.39999999999998</v>
      </c>
      <c r="L3266" s="22">
        <f t="shared" ref="L3266:L3329" si="413">IF(K3266&lt;RodR,EPRValue,Q3266*$C$43)</f>
        <v>1.520085605679713</v>
      </c>
      <c r="M3266" s="22">
        <f t="shared" si="412"/>
        <v>4.6487472785812223E-3</v>
      </c>
      <c r="Q3266" s="55">
        <f t="shared" si="406"/>
        <v>3.7344252377766771E-2</v>
      </c>
      <c r="R3266" s="49">
        <f t="shared" si="407"/>
        <v>3.1736101022606089</v>
      </c>
      <c r="S3266" s="52">
        <f>IF(K3266=0,C3294,(1/$C$59)*LN(1+$C$59/$C$58/(RodR+ABS(Calculations!K3266-RodR))))</f>
        <v>1.1767120463590002E-2</v>
      </c>
      <c r="T3266" s="53">
        <f t="shared" si="408"/>
        <v>1.1859809887245313E-2</v>
      </c>
      <c r="U3266" s="49">
        <f t="shared" si="409"/>
        <v>136</v>
      </c>
      <c r="V3266" s="49">
        <f t="shared" si="410"/>
        <v>1.0101994803367265</v>
      </c>
      <c r="W3266" s="49">
        <f t="shared" si="411"/>
        <v>1.0101994803367265</v>
      </c>
    </row>
    <row r="3267" spans="11:23">
      <c r="K3267" s="51">
        <v>326.5</v>
      </c>
      <c r="L3267" s="22">
        <f t="shared" si="413"/>
        <v>1.5196222895759888</v>
      </c>
      <c r="M3267" s="22">
        <f t="shared" si="412"/>
        <v>4.645909517704494E-3</v>
      </c>
      <c r="Q3267" s="55">
        <f t="shared" si="406"/>
        <v>3.7332869996772232E-2</v>
      </c>
      <c r="R3267" s="49">
        <f t="shared" si="407"/>
        <v>3.1736101022606089</v>
      </c>
      <c r="S3267" s="52">
        <f>IF(K3267=0,C3295,(1/$C$59)*LN(1+$C$59/$C$58/(RodR+ABS(Calculations!K3267-RodR))))</f>
        <v>1.1763533891633217E-2</v>
      </c>
      <c r="T3267" s="53">
        <f t="shared" si="408"/>
        <v>1.1856166616582396E-2</v>
      </c>
      <c r="U3267" s="49">
        <f t="shared" si="409"/>
        <v>136.04166666666669</v>
      </c>
      <c r="V3267" s="49">
        <f t="shared" si="410"/>
        <v>1.0101994803367265</v>
      </c>
      <c r="W3267" s="49">
        <f t="shared" si="411"/>
        <v>1.0101994803367265</v>
      </c>
    </row>
    <row r="3268" spans="11:23">
      <c r="K3268" s="51">
        <v>326.60000000000002</v>
      </c>
      <c r="L3268" s="22">
        <f t="shared" si="413"/>
        <v>1.5191592558222768</v>
      </c>
      <c r="M3268" s="22">
        <f t="shared" si="412"/>
        <v>4.6430743544509934E-3</v>
      </c>
      <c r="Q3268" s="55">
        <f t="shared" ref="Q3268:Q3331" si="414">R3268*IF($C$56&lt;$C$55,S3268,T3268)</f>
        <v>3.7321494552327895E-2</v>
      </c>
      <c r="R3268" s="49">
        <f t="shared" ref="R3268:R3331" si="415">$C$70/$C$61*W3268</f>
        <v>3.1736101022606089</v>
      </c>
      <c r="S3268" s="52">
        <f>IF(K3268=0,C3296,(1/$C$59)*LN(1+$C$59/$C$58/(RodR+ABS(Calculations!K3268-RodR))))</f>
        <v>1.1759949505373471E-2</v>
      </c>
      <c r="T3268" s="53">
        <f t="shared" ref="T3268:T3331" si="416">IF((ABS(K3268))&lt;$C$55-$C$56,($C$53/2/PI()/$C$56*LN(($C$55-$C$56)*(ABS(K3268)+$C$56)/(ABS(K3268))/$C$55)+$C$60*LN($C$55*$C$54/($C$55-$C$56)/$C$53)),$C$60*LN((((ABS(K3268))+$C$56-$C$55)*$C$53+$C$55*$C$54)/($C$53*(ABS(K3268)))))</f>
        <v>1.185252558362555E-2</v>
      </c>
      <c r="U3268" s="49">
        <f t="shared" ref="U3268:U3331" si="417">K3268/$C$56</f>
        <v>136.08333333333334</v>
      </c>
      <c r="V3268" s="49">
        <f t="shared" ref="V3268:V3331" si="418">IF(K3268="","",1/(1.0212-0.0178*LOG10($C$53+0.01)))</f>
        <v>1.0101994803367265</v>
      </c>
      <c r="W3268" s="49">
        <f t="shared" ref="W3268:W3331" si="419">MAX(1/(-(0.21682*LOG10(3.7*U3268)-0.293)*(EXP(-3.7*U3268)-1)+1),1)*MAX(1/(-(0.1921*LOG10(U3268+0.2)+0.072)*(EXP(-150*U3268)-1)+1),1)*V3268</f>
        <v>1.0101994803367265</v>
      </c>
    </row>
    <row r="3269" spans="11:23">
      <c r="K3269" s="51">
        <v>326.7</v>
      </c>
      <c r="L3269" s="22">
        <f t="shared" si="413"/>
        <v>1.5186965041605509</v>
      </c>
      <c r="M3269" s="22">
        <f t="shared" si="412"/>
        <v>4.6402417856683531E-3</v>
      </c>
      <c r="Q3269" s="55">
        <f t="shared" si="414"/>
        <v>3.7310126038094783E-2</v>
      </c>
      <c r="R3269" s="49">
        <f t="shared" si="415"/>
        <v>3.1736101022606089</v>
      </c>
      <c r="S3269" s="52">
        <f>IF(K3269=0,C3297,(1/$C$59)*LN(1+$C$59/$C$58/(RodR+ABS(Calculations!K3269-RodR))))</f>
        <v>1.175636730281336E-2</v>
      </c>
      <c r="T3269" s="53">
        <f t="shared" si="416"/>
        <v>1.1848886786313705E-2</v>
      </c>
      <c r="U3269" s="49">
        <f t="shared" si="417"/>
        <v>136.125</v>
      </c>
      <c r="V3269" s="49">
        <f t="shared" si="418"/>
        <v>1.0101994803367265</v>
      </c>
      <c r="W3269" s="49">
        <f t="shared" si="419"/>
        <v>1.0101994803367265</v>
      </c>
    </row>
    <row r="3270" spans="11:23">
      <c r="K3270" s="51">
        <v>326.8</v>
      </c>
      <c r="L3270" s="22">
        <f t="shared" si="413"/>
        <v>1.5182340343330898</v>
      </c>
      <c r="M3270" s="22">
        <f t="shared" si="412"/>
        <v>4.6374118081682347E-3</v>
      </c>
      <c r="Q3270" s="55">
        <f t="shared" si="414"/>
        <v>3.7298764447741398E-2</v>
      </c>
      <c r="R3270" s="49">
        <f t="shared" si="415"/>
        <v>3.1736101022606089</v>
      </c>
      <c r="S3270" s="52">
        <f>IF(K3270=0,C3298,(1/$C$59)*LN(1+$C$59/$C$58/(RodR+ABS(Calculations!K3270-RodR))))</f>
        <v>1.1752787281957838E-2</v>
      </c>
      <c r="T3270" s="53">
        <f t="shared" si="416"/>
        <v>1.1845250222588468E-2</v>
      </c>
      <c r="U3270" s="49">
        <f t="shared" si="417"/>
        <v>136.16666666666669</v>
      </c>
      <c r="V3270" s="49">
        <f t="shared" si="418"/>
        <v>1.0101994803367265</v>
      </c>
      <c r="W3270" s="49">
        <f t="shared" si="419"/>
        <v>1.0101994803367265</v>
      </c>
    </row>
    <row r="3271" spans="11:23">
      <c r="K3271" s="51">
        <v>326.89999999999998</v>
      </c>
      <c r="L3271" s="22">
        <f t="shared" si="413"/>
        <v>1.5177718460825114</v>
      </c>
      <c r="M3271" s="22">
        <f t="shared" si="412"/>
        <v>4.6345844188320218E-3</v>
      </c>
      <c r="Q3271" s="55">
        <f t="shared" si="414"/>
        <v>3.7287409774944581E-2</v>
      </c>
      <c r="R3271" s="49">
        <f t="shared" si="415"/>
        <v>3.1736101022606089</v>
      </c>
      <c r="S3271" s="52">
        <f>IF(K3271=0,C3299,(1/$C$59)*LN(1+$C$59/$C$58/(RodR+ABS(Calculations!K3271-RodR))))</f>
        <v>1.1749209440814489E-2</v>
      </c>
      <c r="T3271" s="53">
        <f t="shared" si="416"/>
        <v>1.184161589039414E-2</v>
      </c>
      <c r="U3271" s="49">
        <f t="shared" si="417"/>
        <v>136.20833333333334</v>
      </c>
      <c r="V3271" s="49">
        <f t="shared" si="418"/>
        <v>1.0101994803367265</v>
      </c>
      <c r="W3271" s="49">
        <f t="shared" si="419"/>
        <v>1.0101994803367265</v>
      </c>
    </row>
    <row r="3272" spans="11:23">
      <c r="K3272" s="51">
        <v>327</v>
      </c>
      <c r="L3272" s="22">
        <f t="shared" si="413"/>
        <v>1.5173099391517049</v>
      </c>
      <c r="M3272" s="22">
        <f t="shared" si="412"/>
        <v>4.6317596144720419E-3</v>
      </c>
      <c r="Q3272" s="55">
        <f t="shared" si="414"/>
        <v>3.7276062013387845E-2</v>
      </c>
      <c r="R3272" s="49">
        <f t="shared" si="415"/>
        <v>3.1736101022606089</v>
      </c>
      <c r="S3272" s="52">
        <f>IF(K3272=0,C3300,(1/$C$59)*LN(1+$C$59/$C$58/(RodR+ABS(Calculations!K3272-RodR))))</f>
        <v>1.1745633777392996E-2</v>
      </c>
      <c r="T3272" s="53">
        <f t="shared" si="416"/>
        <v>1.1837983787677035E-2</v>
      </c>
      <c r="U3272" s="49">
        <f t="shared" si="417"/>
        <v>136.25</v>
      </c>
      <c r="V3272" s="49">
        <f t="shared" si="418"/>
        <v>1.0101994803367265</v>
      </c>
      <c r="W3272" s="49">
        <f t="shared" si="419"/>
        <v>1.0101994803367265</v>
      </c>
    </row>
    <row r="3273" spans="11:23">
      <c r="K3273" s="51">
        <v>327.10000000000002</v>
      </c>
      <c r="L3273" s="22">
        <f t="shared" si="413"/>
        <v>1.5168483132839321</v>
      </c>
      <c r="M3273" s="22">
        <f t="shared" si="412"/>
        <v>4.6289373919696786E-3</v>
      </c>
      <c r="Q3273" s="55">
        <f t="shared" si="414"/>
        <v>3.7264721156763853E-2</v>
      </c>
      <c r="R3273" s="49">
        <f t="shared" si="415"/>
        <v>3.1736101022606089</v>
      </c>
      <c r="S3273" s="52">
        <f>IF(K3273=0,C3301,(1/$C$59)*LN(1+$C$59/$C$58/(RodR+ABS(Calculations!K3273-RodR))))</f>
        <v>1.1742060289705925E-2</v>
      </c>
      <c r="T3273" s="53">
        <f t="shared" si="416"/>
        <v>1.1834353912386152E-2</v>
      </c>
      <c r="U3273" s="49">
        <f t="shared" si="417"/>
        <v>136.29166666666669</v>
      </c>
      <c r="V3273" s="49">
        <f t="shared" si="418"/>
        <v>1.0101994803367265</v>
      </c>
      <c r="W3273" s="49">
        <f t="shared" si="419"/>
        <v>1.0101994803367265</v>
      </c>
    </row>
    <row r="3274" spans="11:23">
      <c r="K3274" s="51">
        <v>327.2</v>
      </c>
      <c r="L3274" s="22">
        <f t="shared" si="413"/>
        <v>1.5163869682227271</v>
      </c>
      <c r="M3274" s="22">
        <f t="shared" si="412"/>
        <v>4.6261177481359272E-3</v>
      </c>
      <c r="Q3274" s="55">
        <f t="shared" si="414"/>
        <v>3.7253387198771949E-2</v>
      </c>
      <c r="R3274" s="49">
        <f t="shared" si="415"/>
        <v>3.1736101022606089</v>
      </c>
      <c r="S3274" s="52">
        <f>IF(K3274=0,C3302,(1/$C$59)*LN(1+$C$59/$C$58/(RodR+ABS(Calculations!K3274-RodR))))</f>
        <v>1.1738488975767947E-2</v>
      </c>
      <c r="T3274" s="53">
        <f t="shared" si="416"/>
        <v>1.1830726262473617E-2</v>
      </c>
      <c r="U3274" s="49">
        <f t="shared" si="417"/>
        <v>136.33333333333334</v>
      </c>
      <c r="V3274" s="49">
        <f t="shared" si="418"/>
        <v>1.0101994803367265</v>
      </c>
      <c r="W3274" s="49">
        <f t="shared" si="419"/>
        <v>1.0101994803367265</v>
      </c>
    </row>
    <row r="3275" spans="11:23">
      <c r="K3275" s="51">
        <v>327.3</v>
      </c>
      <c r="L3275" s="22">
        <f t="shared" si="413"/>
        <v>1.5159259037119623</v>
      </c>
      <c r="M3275" s="22">
        <f t="shared" si="412"/>
        <v>4.6233006798181986E-3</v>
      </c>
      <c r="Q3275" s="55">
        <f t="shared" si="414"/>
        <v>3.7242060133119793E-2</v>
      </c>
      <c r="R3275" s="49">
        <f t="shared" si="415"/>
        <v>3.1736101022606089</v>
      </c>
      <c r="S3275" s="52">
        <f>IF(K3275=0,C3303,(1/$C$59)*LN(1+$C$59/$C$58/(RodR+ABS(Calculations!K3275-RodR))))</f>
        <v>1.173491983359636E-2</v>
      </c>
      <c r="T3275" s="53">
        <f t="shared" si="416"/>
        <v>1.1827100835893136E-2</v>
      </c>
      <c r="U3275" s="49">
        <f t="shared" si="417"/>
        <v>136.375</v>
      </c>
      <c r="V3275" s="49">
        <f t="shared" si="418"/>
        <v>1.0101994803367265</v>
      </c>
      <c r="W3275" s="49">
        <f t="shared" si="419"/>
        <v>1.0101994803367265</v>
      </c>
    </row>
    <row r="3276" spans="11:23">
      <c r="K3276" s="51">
        <v>327.39999999999998</v>
      </c>
      <c r="L3276" s="22">
        <f t="shared" si="413"/>
        <v>1.5154651194957471</v>
      </c>
      <c r="M3276" s="22">
        <f t="shared" si="412"/>
        <v>4.6204861839658218E-3</v>
      </c>
      <c r="Q3276" s="55">
        <f t="shared" si="414"/>
        <v>3.7230739953520865E-2</v>
      </c>
      <c r="R3276" s="49">
        <f t="shared" si="415"/>
        <v>3.1736101022606089</v>
      </c>
      <c r="S3276" s="52">
        <f>IF(K3276=0,C3304,(1/$C$59)*LN(1+$C$59/$C$58/(RodR+ABS(Calculations!K3276-RodR))))</f>
        <v>1.1731352861210286E-2</v>
      </c>
      <c r="T3276" s="53">
        <f t="shared" si="416"/>
        <v>1.1823477630601539E-2</v>
      </c>
      <c r="U3276" s="49">
        <f t="shared" si="417"/>
        <v>136.41666666666666</v>
      </c>
      <c r="V3276" s="49">
        <f t="shared" si="418"/>
        <v>1.0101994803367265</v>
      </c>
      <c r="W3276" s="49">
        <f t="shared" si="419"/>
        <v>1.0101994803367265</v>
      </c>
    </row>
    <row r="3277" spans="11:23">
      <c r="K3277" s="51">
        <v>327.5</v>
      </c>
      <c r="L3277" s="22">
        <f t="shared" si="413"/>
        <v>1.5150046153185983</v>
      </c>
      <c r="M3277" s="22">
        <f t="shared" ref="M3277:M3340" si="420">L3267-L3277</f>
        <v>4.6176742573904583E-3</v>
      </c>
      <c r="Q3277" s="55">
        <f t="shared" si="414"/>
        <v>3.7219426653698671E-2</v>
      </c>
      <c r="R3277" s="49">
        <f t="shared" si="415"/>
        <v>3.1736101022606089</v>
      </c>
      <c r="S3277" s="52">
        <f>IF(K3277=0,C3305,(1/$C$59)*LN(1+$C$59/$C$58/(RodR+ABS(Calculations!K3277-RodR))))</f>
        <v>1.1727788056632013E-2</v>
      </c>
      <c r="T3277" s="53">
        <f t="shared" si="416"/>
        <v>1.1819856644557893E-2</v>
      </c>
      <c r="U3277" s="49">
        <f t="shared" si="417"/>
        <v>136.45833333333334</v>
      </c>
      <c r="V3277" s="49">
        <f t="shared" si="418"/>
        <v>1.0101994803367265</v>
      </c>
      <c r="W3277" s="49">
        <f t="shared" si="419"/>
        <v>1.0101994803367265</v>
      </c>
    </row>
    <row r="3278" spans="11:23">
      <c r="K3278" s="51">
        <v>327.60000000000002</v>
      </c>
      <c r="L3278" s="22">
        <f t="shared" si="413"/>
        <v>1.5145443909253049</v>
      </c>
      <c r="M3278" s="22">
        <f t="shared" si="420"/>
        <v>4.6148648969719375E-3</v>
      </c>
      <c r="Q3278" s="55">
        <f t="shared" si="414"/>
        <v>3.720812022738338E-2</v>
      </c>
      <c r="R3278" s="49">
        <f t="shared" si="415"/>
        <v>3.1736101022606089</v>
      </c>
      <c r="S3278" s="52">
        <f>IF(K3278=0,C3306,(1/$C$59)*LN(1+$C$59/$C$58/(RodR+ABS(Calculations!K3278-RodR))))</f>
        <v>1.1724225417885925E-2</v>
      </c>
      <c r="T3278" s="53">
        <f t="shared" si="416"/>
        <v>1.1816237875723959E-2</v>
      </c>
      <c r="U3278" s="49">
        <f t="shared" si="417"/>
        <v>136.50000000000003</v>
      </c>
      <c r="V3278" s="49">
        <f t="shared" si="418"/>
        <v>1.0101994803367265</v>
      </c>
      <c r="W3278" s="49">
        <f t="shared" si="419"/>
        <v>1.0101994803367265</v>
      </c>
    </row>
    <row r="3279" spans="11:23">
      <c r="K3279" s="51">
        <v>327.7</v>
      </c>
      <c r="L3279" s="22">
        <f t="shared" si="413"/>
        <v>1.5140844460609597</v>
      </c>
      <c r="M3279" s="22">
        <f t="shared" si="420"/>
        <v>4.6120580995911986E-3</v>
      </c>
      <c r="Q3279" s="55">
        <f t="shared" si="414"/>
        <v>3.7196820668312633E-2</v>
      </c>
      <c r="R3279" s="49">
        <f t="shared" si="415"/>
        <v>3.1736101022606089</v>
      </c>
      <c r="S3279" s="52">
        <f>IF(K3279=0,C3307,(1/$C$59)*LN(1+$C$59/$C$58/(RodR+ABS(Calculations!K3279-RodR))))</f>
        <v>1.1720664942998761E-2</v>
      </c>
      <c r="T3279" s="53">
        <f t="shared" si="416"/>
        <v>1.1812621322063727E-2</v>
      </c>
      <c r="U3279" s="49">
        <f t="shared" si="417"/>
        <v>136.54166666666666</v>
      </c>
      <c r="V3279" s="49">
        <f t="shared" si="418"/>
        <v>1.0101994803367265</v>
      </c>
      <c r="W3279" s="49">
        <f t="shared" si="419"/>
        <v>1.0101994803367265</v>
      </c>
    </row>
    <row r="3280" spans="11:23">
      <c r="K3280" s="51">
        <v>327.8</v>
      </c>
      <c r="L3280" s="22">
        <f t="shared" si="413"/>
        <v>1.513624780470995</v>
      </c>
      <c r="M3280" s="22">
        <f t="shared" si="420"/>
        <v>4.6092538620947643E-3</v>
      </c>
      <c r="Q3280" s="55">
        <f t="shared" si="414"/>
        <v>3.7185527970232425E-2</v>
      </c>
      <c r="R3280" s="49">
        <f t="shared" si="415"/>
        <v>3.1736101022606089</v>
      </c>
      <c r="S3280" s="52">
        <f>IF(K3280=0,C3308,(1/$C$59)*LN(1+$C$59/$C$58/(RodR+ABS(Calculations!K3280-RodR))))</f>
        <v>1.1717106629999894E-2</v>
      </c>
      <c r="T3280" s="53">
        <f t="shared" si="416"/>
        <v>1.1809006981543657E-2</v>
      </c>
      <c r="U3280" s="49">
        <f t="shared" si="417"/>
        <v>136.58333333333334</v>
      </c>
      <c r="V3280" s="49">
        <f t="shared" si="418"/>
        <v>1.0101994803367265</v>
      </c>
      <c r="W3280" s="49">
        <f t="shared" si="419"/>
        <v>1.0101994803367265</v>
      </c>
    </row>
    <row r="3281" spans="11:23">
      <c r="K3281" s="51">
        <v>327.9</v>
      </c>
      <c r="L3281" s="22">
        <f t="shared" si="413"/>
        <v>1.5131653939010805</v>
      </c>
      <c r="M3281" s="22">
        <f t="shared" si="420"/>
        <v>4.6064521814308534E-3</v>
      </c>
      <c r="Q3281" s="55">
        <f t="shared" si="414"/>
        <v>3.7174242126894561E-2</v>
      </c>
      <c r="R3281" s="49">
        <f t="shared" si="415"/>
        <v>3.1736101022606089</v>
      </c>
      <c r="S3281" s="52">
        <f>IF(K3281=0,C3309,(1/$C$59)*LN(1+$C$59/$C$58/(RodR+ABS(Calculations!K3281-RodR))))</f>
        <v>1.1713550476920529E-2</v>
      </c>
      <c r="T3281" s="53">
        <f t="shared" si="416"/>
        <v>1.1805394852133782E-2</v>
      </c>
      <c r="U3281" s="49">
        <f t="shared" si="417"/>
        <v>136.625</v>
      </c>
      <c r="V3281" s="49">
        <f t="shared" si="418"/>
        <v>1.0101994803367265</v>
      </c>
      <c r="W3281" s="49">
        <f t="shared" si="419"/>
        <v>1.0101994803367265</v>
      </c>
    </row>
    <row r="3282" spans="11:23">
      <c r="K3282" s="51">
        <v>328</v>
      </c>
      <c r="L3282" s="22">
        <f t="shared" si="413"/>
        <v>1.5127062860972595</v>
      </c>
      <c r="M3282" s="22">
        <f t="shared" si="420"/>
        <v>4.6036530544453225E-3</v>
      </c>
      <c r="Q3282" s="55">
        <f t="shared" si="414"/>
        <v>3.7162963132060037E-2</v>
      </c>
      <c r="R3282" s="49">
        <f t="shared" si="415"/>
        <v>3.1736101022606089</v>
      </c>
      <c r="S3282" s="52">
        <f>IF(K3282=0,C3310,(1/$C$59)*LN(1+$C$59/$C$58/(RodR+ABS(Calculations!K3282-RodR))))</f>
        <v>1.1709996481794759E-2</v>
      </c>
      <c r="T3282" s="53">
        <f t="shared" si="416"/>
        <v>1.1801784931804372E-2</v>
      </c>
      <c r="U3282" s="49">
        <f t="shared" si="417"/>
        <v>136.66666666666669</v>
      </c>
      <c r="V3282" s="49">
        <f t="shared" si="418"/>
        <v>1.0101994803367265</v>
      </c>
      <c r="W3282" s="49">
        <f t="shared" si="419"/>
        <v>1.0101994803367265</v>
      </c>
    </row>
    <row r="3283" spans="11:23">
      <c r="K3283" s="51">
        <v>328.1</v>
      </c>
      <c r="L3283" s="22">
        <f t="shared" si="413"/>
        <v>1.512247456805845</v>
      </c>
      <c r="M3283" s="22">
        <f t="shared" si="420"/>
        <v>4.6008564780870564E-3</v>
      </c>
      <c r="Q3283" s="55">
        <f t="shared" si="414"/>
        <v>3.7151690979496478E-2</v>
      </c>
      <c r="R3283" s="49">
        <f t="shared" si="415"/>
        <v>3.1736101022606089</v>
      </c>
      <c r="S3283" s="52">
        <f>IF(K3283=0,C3311,(1/$C$59)*LN(1+$C$59/$C$58/(RodR+ABS(Calculations!K3283-RodR))))</f>
        <v>1.1706444642658777E-2</v>
      </c>
      <c r="T3283" s="53">
        <f t="shared" si="416"/>
        <v>1.1798177218531046E-2</v>
      </c>
      <c r="U3283" s="49">
        <f t="shared" si="417"/>
        <v>136.70833333333334</v>
      </c>
      <c r="V3283" s="49">
        <f t="shared" si="418"/>
        <v>1.0101994803367265</v>
      </c>
      <c r="W3283" s="49">
        <f t="shared" si="419"/>
        <v>1.0101994803367265</v>
      </c>
    </row>
    <row r="3284" spans="11:23">
      <c r="K3284" s="51">
        <v>328.2</v>
      </c>
      <c r="L3284" s="22">
        <f t="shared" si="413"/>
        <v>1.5117889057735254</v>
      </c>
      <c r="M3284" s="22">
        <f t="shared" si="420"/>
        <v>4.5980624492016897E-3</v>
      </c>
      <c r="Q3284" s="55">
        <f t="shared" si="414"/>
        <v>3.7140425662980717E-2</v>
      </c>
      <c r="R3284" s="49">
        <f t="shared" si="415"/>
        <v>3.1736101022606089</v>
      </c>
      <c r="S3284" s="52">
        <f>IF(K3284=0,C3312,(1/$C$59)*LN(1+$C$59/$C$58/(RodR+ABS(Calculations!K3284-RodR))))</f>
        <v>1.1702894957551668E-2</v>
      </c>
      <c r="T3284" s="53">
        <f t="shared" si="416"/>
        <v>1.1794571710288778E-2</v>
      </c>
      <c r="U3284" s="49">
        <f t="shared" si="417"/>
        <v>136.75</v>
      </c>
      <c r="V3284" s="49">
        <f t="shared" si="418"/>
        <v>1.0101994803367265</v>
      </c>
      <c r="W3284" s="49">
        <f t="shared" si="419"/>
        <v>1.0101994803367265</v>
      </c>
    </row>
    <row r="3285" spans="11:23">
      <c r="K3285" s="51">
        <v>328.3</v>
      </c>
      <c r="L3285" s="22">
        <f t="shared" si="413"/>
        <v>1.5113306327471905</v>
      </c>
      <c r="M3285" s="22">
        <f t="shared" si="420"/>
        <v>4.5952709647718581E-3</v>
      </c>
      <c r="Q3285" s="55">
        <f t="shared" si="414"/>
        <v>3.7129167176294553E-2</v>
      </c>
      <c r="R3285" s="49">
        <f t="shared" si="415"/>
        <v>3.1736101022606089</v>
      </c>
      <c r="S3285" s="52">
        <f>IF(K3285=0,C3313,(1/$C$59)*LN(1+$C$59/$C$58/(RodR+ABS(Calculations!K3285-RodR))))</f>
        <v>1.1699347424514089E-2</v>
      </c>
      <c r="T3285" s="53">
        <f t="shared" si="416"/>
        <v>1.1790968405058111E-2</v>
      </c>
      <c r="U3285" s="49">
        <f t="shared" si="417"/>
        <v>136.79166666666669</v>
      </c>
      <c r="V3285" s="49">
        <f t="shared" si="418"/>
        <v>1.0101994803367265</v>
      </c>
      <c r="W3285" s="49">
        <f t="shared" si="419"/>
        <v>1.0101994803367265</v>
      </c>
    </row>
    <row r="3286" spans="11:23">
      <c r="K3286" s="51">
        <v>328.4</v>
      </c>
      <c r="L3286" s="22">
        <f t="shared" si="413"/>
        <v>1.5108726374741379</v>
      </c>
      <c r="M3286" s="22">
        <f t="shared" si="420"/>
        <v>4.5924820216092233E-3</v>
      </c>
      <c r="Q3286" s="55">
        <f t="shared" si="414"/>
        <v>3.7117915513229793E-2</v>
      </c>
      <c r="R3286" s="49">
        <f t="shared" si="415"/>
        <v>3.1736101022606089</v>
      </c>
      <c r="S3286" s="52">
        <f>IF(K3286=0,C3314,(1/$C$59)*LN(1+$C$59/$C$58/(RodR+ABS(Calculations!K3286-RodR))))</f>
        <v>1.1695802041589846E-2</v>
      </c>
      <c r="T3286" s="53">
        <f t="shared" si="416"/>
        <v>1.178736730081917E-2</v>
      </c>
      <c r="U3286" s="49">
        <f t="shared" si="417"/>
        <v>136.83333333333334</v>
      </c>
      <c r="V3286" s="49">
        <f t="shared" si="418"/>
        <v>1.0101994803367265</v>
      </c>
      <c r="W3286" s="49">
        <f t="shared" si="419"/>
        <v>1.0101994803367265</v>
      </c>
    </row>
    <row r="3287" spans="11:23">
      <c r="K3287" s="51">
        <v>328.5</v>
      </c>
      <c r="L3287" s="22">
        <f t="shared" si="413"/>
        <v>1.5104149197019365</v>
      </c>
      <c r="M3287" s="22">
        <f t="shared" si="420"/>
        <v>4.5896956166617819E-3</v>
      </c>
      <c r="Q3287" s="55">
        <f t="shared" si="414"/>
        <v>3.7106670667584912E-2</v>
      </c>
      <c r="R3287" s="49">
        <f t="shared" si="415"/>
        <v>3.1736101022606089</v>
      </c>
      <c r="S3287" s="52">
        <f>IF(K3287=0,C3315,(1/$C$59)*LN(1+$C$59/$C$58/(RodR+ABS(Calculations!K3287-RodR))))</f>
        <v>1.1692258806824849E-2</v>
      </c>
      <c r="T3287" s="53">
        <f t="shared" si="416"/>
        <v>1.1783768395557198E-2</v>
      </c>
      <c r="U3287" s="49">
        <f t="shared" si="417"/>
        <v>136.875</v>
      </c>
      <c r="V3287" s="49">
        <f t="shared" si="418"/>
        <v>1.0101994803367265</v>
      </c>
      <c r="W3287" s="49">
        <f t="shared" si="419"/>
        <v>1.0101994803367265</v>
      </c>
    </row>
    <row r="3288" spans="11:23">
      <c r="K3288" s="51">
        <v>328.6</v>
      </c>
      <c r="L3288" s="22">
        <f t="shared" si="413"/>
        <v>1.5099574791784269</v>
      </c>
      <c r="M3288" s="22">
        <f t="shared" si="420"/>
        <v>4.5869117468779752E-3</v>
      </c>
      <c r="Q3288" s="55">
        <f t="shared" si="414"/>
        <v>3.7095432633165053E-2</v>
      </c>
      <c r="R3288" s="49">
        <f t="shared" si="415"/>
        <v>3.1736101022606089</v>
      </c>
      <c r="S3288" s="52">
        <f>IF(K3288=0,C3316,(1/$C$59)*LN(1+$C$59/$C$58/(RodR+ABS(Calculations!K3288-RodR))))</f>
        <v>1.1688717718267103E-2</v>
      </c>
      <c r="T3288" s="53">
        <f t="shared" si="416"/>
        <v>1.178017168725746E-2</v>
      </c>
      <c r="U3288" s="49">
        <f t="shared" si="417"/>
        <v>136.91666666666669</v>
      </c>
      <c r="V3288" s="49">
        <f t="shared" si="418"/>
        <v>1.0101994803367265</v>
      </c>
      <c r="W3288" s="49">
        <f t="shared" si="419"/>
        <v>1.0101994803367265</v>
      </c>
    </row>
    <row r="3289" spans="11:23">
      <c r="K3289" s="51">
        <v>328.7</v>
      </c>
      <c r="L3289" s="22">
        <f t="shared" si="413"/>
        <v>1.5095003156517535</v>
      </c>
      <c r="M3289" s="22">
        <f t="shared" si="420"/>
        <v>4.584130409206244E-3</v>
      </c>
      <c r="Q3289" s="55">
        <f t="shared" si="414"/>
        <v>3.7084201403782831E-2</v>
      </c>
      <c r="R3289" s="49">
        <f t="shared" si="415"/>
        <v>3.1736101022606089</v>
      </c>
      <c r="S3289" s="52">
        <f>IF(K3289=0,C3317,(1/$C$59)*LN(1+$C$59/$C$58/(RodR+ABS(Calculations!K3289-RodR))))</f>
        <v>1.1685178773966975E-2</v>
      </c>
      <c r="T3289" s="53">
        <f t="shared" si="416"/>
        <v>1.1776577173910126E-2</v>
      </c>
      <c r="U3289" s="49">
        <f t="shared" si="417"/>
        <v>136.95833333333334</v>
      </c>
      <c r="V3289" s="49">
        <f t="shared" si="418"/>
        <v>1.0101994803367265</v>
      </c>
      <c r="W3289" s="49">
        <f t="shared" si="419"/>
        <v>1.0101994803367265</v>
      </c>
    </row>
    <row r="3290" spans="11:23">
      <c r="K3290" s="51">
        <v>328.8</v>
      </c>
      <c r="L3290" s="22">
        <f t="shared" si="413"/>
        <v>1.5090434288704691</v>
      </c>
      <c r="M3290" s="22">
        <f t="shared" si="420"/>
        <v>4.5813516005259736E-3</v>
      </c>
      <c r="Q3290" s="55">
        <f t="shared" si="414"/>
        <v>3.7072976973260889E-2</v>
      </c>
      <c r="R3290" s="49">
        <f t="shared" si="415"/>
        <v>3.1736101022606089</v>
      </c>
      <c r="S3290" s="52">
        <f>IF(K3290=0,C3318,(1/$C$59)*LN(1+$C$59/$C$58/(RodR+ABS(Calculations!K3290-RodR))))</f>
        <v>1.1681641971977991E-2</v>
      </c>
      <c r="T3290" s="53">
        <f t="shared" si="416"/>
        <v>1.1772984853504946E-2</v>
      </c>
      <c r="U3290" s="49">
        <f t="shared" si="417"/>
        <v>137</v>
      </c>
      <c r="V3290" s="49">
        <f t="shared" si="418"/>
        <v>1.0101994803367265</v>
      </c>
      <c r="W3290" s="49">
        <f t="shared" si="419"/>
        <v>1.0101994803367265</v>
      </c>
    </row>
    <row r="3291" spans="11:23">
      <c r="K3291" s="51">
        <v>328.9</v>
      </c>
      <c r="L3291" s="22">
        <f t="shared" si="413"/>
        <v>1.5085868185832616</v>
      </c>
      <c r="M3291" s="22">
        <f t="shared" si="420"/>
        <v>4.5785753178189115E-3</v>
      </c>
      <c r="Q3291" s="55">
        <f t="shared" si="414"/>
        <v>3.7061759335425201E-2</v>
      </c>
      <c r="R3291" s="49">
        <f t="shared" si="415"/>
        <v>3.1736101022606089</v>
      </c>
      <c r="S3291" s="52">
        <f>IF(K3291=0,C3319,(1/$C$59)*LN(1+$C$59/$C$58/(RodR+ABS(Calculations!K3291-RodR))))</f>
        <v>1.1678107310354718E-2</v>
      </c>
      <c r="T3291" s="53">
        <f t="shared" si="416"/>
        <v>1.1769394724037451E-2</v>
      </c>
      <c r="U3291" s="49">
        <f t="shared" si="417"/>
        <v>137.04166666666666</v>
      </c>
      <c r="V3291" s="49">
        <f t="shared" si="418"/>
        <v>1.0101994803367265</v>
      </c>
      <c r="W3291" s="49">
        <f t="shared" si="419"/>
        <v>1.0101994803367265</v>
      </c>
    </row>
    <row r="3292" spans="11:23">
      <c r="K3292" s="51">
        <v>329</v>
      </c>
      <c r="L3292" s="22">
        <f t="shared" si="413"/>
        <v>1.5081304845392935</v>
      </c>
      <c r="M3292" s="22">
        <f t="shared" si="420"/>
        <v>4.5758015579659972E-3</v>
      </c>
      <c r="Q3292" s="55">
        <f t="shared" si="414"/>
        <v>3.7050548484113384E-2</v>
      </c>
      <c r="R3292" s="49">
        <f t="shared" si="415"/>
        <v>3.1736101022606089</v>
      </c>
      <c r="S3292" s="52">
        <f>IF(K3292=0,C3320,(1/$C$59)*LN(1+$C$59/$C$58/(RodR+ABS(Calculations!K3292-RodR))))</f>
        <v>1.1674574787155403E-2</v>
      </c>
      <c r="T3292" s="53">
        <f t="shared" si="416"/>
        <v>1.1765806783502534E-2</v>
      </c>
      <c r="U3292" s="49">
        <f t="shared" si="417"/>
        <v>137.08333333333334</v>
      </c>
      <c r="V3292" s="49">
        <f t="shared" si="418"/>
        <v>1.0101994803367265</v>
      </c>
      <c r="W3292" s="49">
        <f t="shared" si="419"/>
        <v>1.0101994803367265</v>
      </c>
    </row>
    <row r="3293" spans="11:23">
      <c r="K3293" s="51">
        <v>329.1</v>
      </c>
      <c r="L3293" s="22">
        <f t="shared" si="413"/>
        <v>1.5076744264879316</v>
      </c>
      <c r="M3293" s="22">
        <f t="shared" si="420"/>
        <v>4.5730303179134513E-3</v>
      </c>
      <c r="Q3293" s="55">
        <f t="shared" si="414"/>
        <v>3.7039344413168078E-2</v>
      </c>
      <c r="R3293" s="49">
        <f t="shared" si="415"/>
        <v>3.1736101022606089</v>
      </c>
      <c r="S3293" s="52">
        <f>IF(K3293=0,C3321,(1/$C$59)*LN(1+$C$59/$C$58/(RodR+ABS(Calculations!K3293-RodR))))</f>
        <v>1.1671044400439869E-2</v>
      </c>
      <c r="T3293" s="53">
        <f t="shared" si="416"/>
        <v>1.1762221029899548E-2</v>
      </c>
      <c r="U3293" s="49">
        <f t="shared" si="417"/>
        <v>137.12500000000003</v>
      </c>
      <c r="V3293" s="49">
        <f t="shared" si="418"/>
        <v>1.0101994803367265</v>
      </c>
      <c r="W3293" s="49">
        <f t="shared" si="419"/>
        <v>1.0101994803367265</v>
      </c>
    </row>
    <row r="3294" spans="11:23">
      <c r="K3294" s="51">
        <v>329.2</v>
      </c>
      <c r="L3294" s="22">
        <f t="shared" si="413"/>
        <v>1.5072186441788469</v>
      </c>
      <c r="M3294" s="22">
        <f t="shared" si="420"/>
        <v>4.5702615946785485E-3</v>
      </c>
      <c r="Q3294" s="55">
        <f t="shared" si="414"/>
        <v>3.7028147116439404E-2</v>
      </c>
      <c r="R3294" s="49">
        <f t="shared" si="415"/>
        <v>3.1736101022606089</v>
      </c>
      <c r="S3294" s="52">
        <f>IF(K3294=0,C3322,(1/$C$59)*LN(1+$C$59/$C$58/(RodR+ABS(Calculations!K3294-RodR))))</f>
        <v>1.1667516148270296E-2</v>
      </c>
      <c r="T3294" s="53">
        <f t="shared" si="416"/>
        <v>1.1758637461229415E-2</v>
      </c>
      <c r="U3294" s="49">
        <f t="shared" si="417"/>
        <v>137.16666666666666</v>
      </c>
      <c r="V3294" s="49">
        <f t="shared" si="418"/>
        <v>1.0101994803367265</v>
      </c>
      <c r="W3294" s="49">
        <f t="shared" si="419"/>
        <v>1.0101994803367265</v>
      </c>
    </row>
    <row r="3295" spans="11:23">
      <c r="K3295" s="51">
        <v>329.3</v>
      </c>
      <c r="L3295" s="22">
        <f t="shared" si="413"/>
        <v>1.5067631373620498</v>
      </c>
      <c r="M3295" s="22">
        <f t="shared" si="420"/>
        <v>4.5674953851406741E-3</v>
      </c>
      <c r="Q3295" s="55">
        <f t="shared" si="414"/>
        <v>3.7016956587785817E-2</v>
      </c>
      <c r="R3295" s="49">
        <f t="shared" si="415"/>
        <v>3.1736101022606089</v>
      </c>
      <c r="S3295" s="52">
        <f>IF(K3295=0,C3323,(1/$C$59)*LN(1+$C$59/$C$58/(RodR+ABS(Calculations!K3295-RodR))))</f>
        <v>1.1663990028711498E-2</v>
      </c>
      <c r="T3295" s="53">
        <f t="shared" si="416"/>
        <v>1.1755056075495743E-2</v>
      </c>
      <c r="U3295" s="49">
        <f t="shared" si="417"/>
        <v>137.20833333333334</v>
      </c>
      <c r="V3295" s="49">
        <f t="shared" si="418"/>
        <v>1.0101994803367265</v>
      </c>
      <c r="W3295" s="49">
        <f t="shared" si="419"/>
        <v>1.0101994803367265</v>
      </c>
    </row>
    <row r="3296" spans="11:23">
      <c r="K3296" s="51">
        <v>329.4</v>
      </c>
      <c r="L3296" s="22">
        <f t="shared" si="413"/>
        <v>1.5063079057878566</v>
      </c>
      <c r="M3296" s="22">
        <f t="shared" si="420"/>
        <v>4.5647316862813536E-3</v>
      </c>
      <c r="Q3296" s="55">
        <f t="shared" si="414"/>
        <v>3.7005772821073285E-2</v>
      </c>
      <c r="R3296" s="49">
        <f t="shared" si="415"/>
        <v>3.1736101022606089</v>
      </c>
      <c r="S3296" s="52">
        <f>IF(K3296=0,C3324,(1/$C$59)*LN(1+$C$59/$C$58/(RodR+ABS(Calculations!K3296-RodR))))</f>
        <v>1.1660466039830644E-2</v>
      </c>
      <c r="T3296" s="53">
        <f t="shared" si="416"/>
        <v>1.1751476870704601E-2</v>
      </c>
      <c r="U3296" s="49">
        <f t="shared" si="417"/>
        <v>137.25</v>
      </c>
      <c r="V3296" s="49">
        <f t="shared" si="418"/>
        <v>1.0101994803367265</v>
      </c>
      <c r="W3296" s="49">
        <f t="shared" si="419"/>
        <v>1.0101994803367265</v>
      </c>
    </row>
    <row r="3297" spans="11:23">
      <c r="K3297" s="51">
        <v>329.5</v>
      </c>
      <c r="L3297" s="22">
        <f t="shared" si="413"/>
        <v>1.50585294920682</v>
      </c>
      <c r="M3297" s="22">
        <f t="shared" si="420"/>
        <v>4.5619704951165296E-3</v>
      </c>
      <c r="Q3297" s="55">
        <f t="shared" si="414"/>
        <v>3.6994595810173586E-2</v>
      </c>
      <c r="R3297" s="49">
        <f t="shared" si="415"/>
        <v>3.1736101022606089</v>
      </c>
      <c r="S3297" s="52">
        <f>IF(K3297=0,C3325,(1/$C$59)*LN(1+$C$59/$C$58/(RodR+ABS(Calculations!K3297-RodR))))</f>
        <v>1.1656944179696743E-2</v>
      </c>
      <c r="T3297" s="53">
        <f t="shared" si="416"/>
        <v>1.1747899844864077E-2</v>
      </c>
      <c r="U3297" s="49">
        <f t="shared" si="417"/>
        <v>137.29166666666669</v>
      </c>
      <c r="V3297" s="49">
        <f t="shared" si="418"/>
        <v>1.0101994803367265</v>
      </c>
      <c r="W3297" s="49">
        <f t="shared" si="419"/>
        <v>1.0101994803367265</v>
      </c>
    </row>
    <row r="3298" spans="11:23">
      <c r="K3298" s="51">
        <v>329.6</v>
      </c>
      <c r="L3298" s="22">
        <f t="shared" si="413"/>
        <v>1.5053982673698663</v>
      </c>
      <c r="M3298" s="22">
        <f t="shared" si="420"/>
        <v>4.5592118085606703E-3</v>
      </c>
      <c r="Q3298" s="55">
        <f t="shared" si="414"/>
        <v>3.6983425548967677E-2</v>
      </c>
      <c r="R3298" s="49">
        <f t="shared" si="415"/>
        <v>3.1736101022606089</v>
      </c>
      <c r="S3298" s="52">
        <f>IF(K3298=0,C3326,(1/$C$59)*LN(1+$C$59/$C$58/(RodR+ABS(Calculations!K3298-RodR))))</f>
        <v>1.1653424446381691E-2</v>
      </c>
      <c r="T3298" s="53">
        <f t="shared" si="416"/>
        <v>1.1744324995985387E-2</v>
      </c>
      <c r="U3298" s="49">
        <f t="shared" si="417"/>
        <v>137.33333333333334</v>
      </c>
      <c r="V3298" s="49">
        <f t="shared" si="418"/>
        <v>1.0101994803367265</v>
      </c>
      <c r="W3298" s="49">
        <f t="shared" si="419"/>
        <v>1.0101994803367265</v>
      </c>
    </row>
    <row r="3299" spans="11:23">
      <c r="K3299" s="51">
        <v>329.7</v>
      </c>
      <c r="L3299" s="22">
        <f t="shared" si="413"/>
        <v>1.5049438600281932</v>
      </c>
      <c r="M3299" s="22">
        <f t="shared" si="420"/>
        <v>4.5564556235602183E-3</v>
      </c>
      <c r="Q3299" s="55">
        <f t="shared" si="414"/>
        <v>3.6972262031343184E-2</v>
      </c>
      <c r="R3299" s="49">
        <f t="shared" si="415"/>
        <v>3.1736101022606089</v>
      </c>
      <c r="S3299" s="52">
        <f>IF(K3299=0,C3327,(1/$C$59)*LN(1+$C$59/$C$58/(RodR+ABS(Calculations!K3299-RodR))))</f>
        <v>1.164990683795949E-2</v>
      </c>
      <c r="T3299" s="53">
        <f t="shared" si="416"/>
        <v>1.1740752322081757E-2</v>
      </c>
      <c r="U3299" s="49">
        <f t="shared" si="417"/>
        <v>137.375</v>
      </c>
      <c r="V3299" s="49">
        <f t="shared" si="418"/>
        <v>1.0101994803367265</v>
      </c>
      <c r="W3299" s="49">
        <f t="shared" si="419"/>
        <v>1.0101994803367265</v>
      </c>
    </row>
    <row r="3300" spans="11:23">
      <c r="K3300" s="51">
        <v>329.8</v>
      </c>
      <c r="L3300" s="22">
        <f t="shared" si="413"/>
        <v>1.5044897269332698</v>
      </c>
      <c r="M3300" s="22">
        <f t="shared" si="420"/>
        <v>4.5537019371992837E-3</v>
      </c>
      <c r="Q3300" s="55">
        <f t="shared" si="414"/>
        <v>3.6961105251194386E-2</v>
      </c>
      <c r="R3300" s="49">
        <f t="shared" si="415"/>
        <v>3.1736101022606089</v>
      </c>
      <c r="S3300" s="52">
        <f>IF(K3300=0,C3328,(1/$C$59)*LN(1+$C$59/$C$58/(RodR+ABS(Calculations!K3300-RodR))))</f>
        <v>1.1646391352506235E-2</v>
      </c>
      <c r="T3300" s="53">
        <f t="shared" si="416"/>
        <v>1.1737181821168887E-2</v>
      </c>
      <c r="U3300" s="49">
        <f t="shared" si="417"/>
        <v>137.41666666666669</v>
      </c>
      <c r="V3300" s="49">
        <f t="shared" si="418"/>
        <v>1.0101994803367265</v>
      </c>
      <c r="W3300" s="49">
        <f t="shared" si="419"/>
        <v>1.0101994803367265</v>
      </c>
    </row>
    <row r="3301" spans="11:23">
      <c r="K3301" s="51">
        <v>329.9</v>
      </c>
      <c r="L3301" s="22">
        <f t="shared" si="413"/>
        <v>1.5040358678369719</v>
      </c>
      <c r="M3301" s="22">
        <f t="shared" si="420"/>
        <v>4.5509507462897503E-3</v>
      </c>
      <c r="Q3301" s="55">
        <f t="shared" si="414"/>
        <v>3.6949955202425576E-2</v>
      </c>
      <c r="R3301" s="49">
        <f t="shared" si="415"/>
        <v>3.1736101022606089</v>
      </c>
      <c r="S3301" s="52">
        <f>IF(K3301=0,C3329,(1/$C$59)*LN(1+$C$59/$C$58/(RodR+ABS(Calculations!K3301-RodR))))</f>
        <v>1.1642877988101178E-2</v>
      </c>
      <c r="T3301" s="53">
        <f t="shared" si="416"/>
        <v>1.1733613491264484E-2</v>
      </c>
      <c r="U3301" s="49">
        <f t="shared" si="417"/>
        <v>137.45833333333334</v>
      </c>
      <c r="V3301" s="49">
        <f t="shared" si="418"/>
        <v>1.0101994803367265</v>
      </c>
      <c r="W3301" s="49">
        <f t="shared" si="419"/>
        <v>1.0101994803367265</v>
      </c>
    </row>
    <row r="3302" spans="11:23">
      <c r="K3302" s="51">
        <v>330</v>
      </c>
      <c r="L3302" s="22">
        <f t="shared" si="413"/>
        <v>1.5035822824913447</v>
      </c>
      <c r="M3302" s="22">
        <f t="shared" si="420"/>
        <v>4.5482020479488128E-3</v>
      </c>
      <c r="Q3302" s="55">
        <f t="shared" si="414"/>
        <v>3.6938811878945196E-2</v>
      </c>
      <c r="R3302" s="49">
        <f t="shared" si="415"/>
        <v>3.1736101022606089</v>
      </c>
      <c r="S3302" s="52">
        <f>IF(K3302=0,C3330,(1/$C$59)*LN(1+$C$59/$C$58/(RodR+ABS(Calculations!K3302-RodR))))</f>
        <v>1.163936674282488E-2</v>
      </c>
      <c r="T3302" s="53">
        <f t="shared" si="416"/>
        <v>1.1730047330389608E-2</v>
      </c>
      <c r="U3302" s="49">
        <f t="shared" si="417"/>
        <v>137.5</v>
      </c>
      <c r="V3302" s="49">
        <f t="shared" si="418"/>
        <v>1.0101994803367265</v>
      </c>
      <c r="W3302" s="49">
        <f t="shared" si="419"/>
        <v>1.0101994803367265</v>
      </c>
    </row>
    <row r="3303" spans="11:23">
      <c r="K3303" s="51">
        <v>330.1</v>
      </c>
      <c r="L3303" s="22">
        <f t="shared" si="413"/>
        <v>1.5031289706487732</v>
      </c>
      <c r="M3303" s="22">
        <f t="shared" si="420"/>
        <v>4.545455839158441E-3</v>
      </c>
      <c r="Q3303" s="55">
        <f t="shared" si="414"/>
        <v>3.6927675274670037E-2</v>
      </c>
      <c r="R3303" s="49">
        <f t="shared" si="415"/>
        <v>3.1736101022606089</v>
      </c>
      <c r="S3303" s="52">
        <f>IF(K3303=0,C3331,(1/$C$59)*LN(1+$C$59/$C$58/(RodR+ABS(Calculations!K3303-RodR))))</f>
        <v>1.1635857614760525E-2</v>
      </c>
      <c r="T3303" s="53">
        <f t="shared" si="416"/>
        <v>1.1726483336566671E-2</v>
      </c>
      <c r="U3303" s="49">
        <f t="shared" si="417"/>
        <v>137.54166666666669</v>
      </c>
      <c r="V3303" s="49">
        <f t="shared" si="418"/>
        <v>1.0101994803367265</v>
      </c>
      <c r="W3303" s="49">
        <f t="shared" si="419"/>
        <v>1.0101994803367265</v>
      </c>
    </row>
    <row r="3304" spans="11:23">
      <c r="K3304" s="51">
        <v>330.2</v>
      </c>
      <c r="L3304" s="22">
        <f t="shared" si="413"/>
        <v>1.5026759320619802</v>
      </c>
      <c r="M3304" s="22">
        <f t="shared" si="420"/>
        <v>4.5427121168666318E-3</v>
      </c>
      <c r="Q3304" s="55">
        <f t="shared" si="414"/>
        <v>3.6916545383525193E-2</v>
      </c>
      <c r="R3304" s="49">
        <f t="shared" si="415"/>
        <v>3.1736101022606089</v>
      </c>
      <c r="S3304" s="52">
        <f>IF(K3304=0,C3332,(1/$C$59)*LN(1+$C$59/$C$58/(RodR+ABS(Calculations!K3304-RodR))))</f>
        <v>1.1632350601993925E-2</v>
      </c>
      <c r="T3304" s="53">
        <f t="shared" si="416"/>
        <v>1.1722921507821433E-2</v>
      </c>
      <c r="U3304" s="49">
        <f t="shared" si="417"/>
        <v>137.58333333333334</v>
      </c>
      <c r="V3304" s="49">
        <f t="shared" si="418"/>
        <v>1.0101994803367265</v>
      </c>
      <c r="W3304" s="49">
        <f t="shared" si="419"/>
        <v>1.0101994803367265</v>
      </c>
    </row>
    <row r="3305" spans="11:23">
      <c r="K3305" s="51">
        <v>330.3</v>
      </c>
      <c r="L3305" s="22">
        <f t="shared" si="413"/>
        <v>1.5022231664839969</v>
      </c>
      <c r="M3305" s="22">
        <f t="shared" si="420"/>
        <v>4.5399708780529124E-3</v>
      </c>
      <c r="Q3305" s="55">
        <f t="shared" si="414"/>
        <v>3.6905422199443323E-2</v>
      </c>
      <c r="R3305" s="49">
        <f t="shared" si="415"/>
        <v>3.1736101022606089</v>
      </c>
      <c r="S3305" s="52">
        <f>IF(K3305=0,C3333,(1/$C$59)*LN(1+$C$59/$C$58/(RodR+ABS(Calculations!K3305-RodR))))</f>
        <v>1.1628845702613265E-2</v>
      </c>
      <c r="T3305" s="53">
        <f t="shared" si="416"/>
        <v>1.1719361842180781E-2</v>
      </c>
      <c r="U3305" s="49">
        <f t="shared" si="417"/>
        <v>137.625</v>
      </c>
      <c r="V3305" s="49">
        <f t="shared" si="418"/>
        <v>1.0101994803367265</v>
      </c>
      <c r="W3305" s="49">
        <f t="shared" si="419"/>
        <v>1.0101994803367265</v>
      </c>
    </row>
    <row r="3306" spans="11:23">
      <c r="K3306" s="51">
        <v>330.4</v>
      </c>
      <c r="L3306" s="22">
        <f t="shared" si="413"/>
        <v>1.5017706736680199</v>
      </c>
      <c r="M3306" s="22">
        <f t="shared" si="420"/>
        <v>4.5372321198366983E-3</v>
      </c>
      <c r="Q3306" s="55">
        <f t="shared" si="414"/>
        <v>3.689430571636116E-2</v>
      </c>
      <c r="R3306" s="49">
        <f t="shared" si="415"/>
        <v>3.1736101022606089</v>
      </c>
      <c r="S3306" s="52">
        <f>IF(K3306=0,C3334,(1/$C$59)*LN(1+$C$59/$C$58/(RodR+ABS(Calculations!K3306-RodR))))</f>
        <v>1.1625342914708018E-2</v>
      </c>
      <c r="T3306" s="53">
        <f t="shared" si="416"/>
        <v>1.1715804337676512E-2</v>
      </c>
      <c r="U3306" s="49">
        <f t="shared" si="417"/>
        <v>137.66666666666666</v>
      </c>
      <c r="V3306" s="49">
        <f t="shared" si="418"/>
        <v>1.0101994803367265</v>
      </c>
      <c r="W3306" s="49">
        <f t="shared" si="419"/>
        <v>1.0101994803367265</v>
      </c>
    </row>
    <row r="3307" spans="11:23">
      <c r="K3307" s="51">
        <v>330.5</v>
      </c>
      <c r="L3307" s="22">
        <f t="shared" si="413"/>
        <v>1.5013184533677231</v>
      </c>
      <c r="M3307" s="22">
        <f t="shared" si="420"/>
        <v>4.5344958390969303E-3</v>
      </c>
      <c r="Q3307" s="55">
        <f t="shared" si="414"/>
        <v>3.6883195928227169E-2</v>
      </c>
      <c r="R3307" s="49">
        <f t="shared" si="415"/>
        <v>3.1736101022606089</v>
      </c>
      <c r="S3307" s="52">
        <f>IF(K3307=0,C3335,(1/$C$59)*LN(1+$C$59/$C$58/(RodR+ABS(Calculations!K3307-RodR))))</f>
        <v>1.1621842236371359E-2</v>
      </c>
      <c r="T3307" s="53">
        <f t="shared" si="416"/>
        <v>1.1712248992339103E-2</v>
      </c>
      <c r="U3307" s="49">
        <f t="shared" si="417"/>
        <v>137.70833333333334</v>
      </c>
      <c r="V3307" s="49">
        <f t="shared" si="418"/>
        <v>1.0101994803367265</v>
      </c>
      <c r="W3307" s="49">
        <f t="shared" si="419"/>
        <v>1.0101994803367265</v>
      </c>
    </row>
    <row r="3308" spans="11:23">
      <c r="K3308" s="51">
        <v>330.6</v>
      </c>
      <c r="L3308" s="22">
        <f t="shared" si="413"/>
        <v>1.5008665053369843</v>
      </c>
      <c r="M3308" s="22">
        <f t="shared" si="420"/>
        <v>4.5317620328819697E-3</v>
      </c>
      <c r="Q3308" s="55">
        <f t="shared" si="414"/>
        <v>3.6872092828994812E-2</v>
      </c>
      <c r="R3308" s="49">
        <f t="shared" si="415"/>
        <v>3.1736101022606089</v>
      </c>
      <c r="S3308" s="52">
        <f>IF(K3308=0,C3336,(1/$C$59)*LN(1+$C$59/$C$58/(RodR+ABS(Calculations!K3308-RodR))))</f>
        <v>1.1618343665698026E-2</v>
      </c>
      <c r="T3308" s="53">
        <f t="shared" si="416"/>
        <v>1.1708695804205046E-2</v>
      </c>
      <c r="U3308" s="49">
        <f t="shared" si="417"/>
        <v>137.75000000000003</v>
      </c>
      <c r="V3308" s="49">
        <f t="shared" si="418"/>
        <v>1.0101994803367265</v>
      </c>
      <c r="W3308" s="49">
        <f t="shared" si="419"/>
        <v>1.0101994803367265</v>
      </c>
    </row>
    <row r="3309" spans="11:23">
      <c r="K3309" s="51">
        <v>330.7</v>
      </c>
      <c r="L3309" s="22">
        <f t="shared" si="413"/>
        <v>1.5004148293299508</v>
      </c>
      <c r="M3309" s="22">
        <f t="shared" si="420"/>
        <v>4.5290306982423978E-3</v>
      </c>
      <c r="Q3309" s="55">
        <f t="shared" si="414"/>
        <v>3.6860996412624171E-2</v>
      </c>
      <c r="R3309" s="49">
        <f t="shared" si="415"/>
        <v>3.1736101022606089</v>
      </c>
      <c r="S3309" s="52">
        <f>IF(K3309=0,C3337,(1/$C$59)*LN(1+$C$59/$C$58/(RodR+ABS(Calculations!K3309-RodR))))</f>
        <v>1.1614847200784855E-2</v>
      </c>
      <c r="T3309" s="53">
        <f t="shared" si="416"/>
        <v>1.170514477131019E-2</v>
      </c>
      <c r="U3309" s="49">
        <f t="shared" si="417"/>
        <v>137.79166666666666</v>
      </c>
      <c r="V3309" s="49">
        <f t="shared" si="418"/>
        <v>1.0101994803367265</v>
      </c>
      <c r="W3309" s="49">
        <f t="shared" si="419"/>
        <v>1.0101994803367265</v>
      </c>
    </row>
    <row r="3310" spans="11:23">
      <c r="K3310" s="51">
        <v>330.8</v>
      </c>
      <c r="L3310" s="22">
        <f t="shared" si="413"/>
        <v>1.4999634251011453</v>
      </c>
      <c r="M3310" s="22">
        <f t="shared" si="420"/>
        <v>4.5263018321244353E-3</v>
      </c>
      <c r="Q3310" s="55">
        <f t="shared" si="414"/>
        <v>3.6849906673084555E-2</v>
      </c>
      <c r="R3310" s="49">
        <f t="shared" si="415"/>
        <v>3.1736101022606089</v>
      </c>
      <c r="S3310" s="52">
        <f>IF(K3310=0,C3338,(1/$C$59)*LN(1+$C$59/$C$58/(RodR+ABS(Calculations!K3310-RodR))))</f>
        <v>1.1611352839731581E-2</v>
      </c>
      <c r="T3310" s="53">
        <f t="shared" si="416"/>
        <v>1.1701595891695723E-2</v>
      </c>
      <c r="U3310" s="49">
        <f t="shared" si="417"/>
        <v>137.83333333333334</v>
      </c>
      <c r="V3310" s="49">
        <f t="shared" si="418"/>
        <v>1.0101994803367265</v>
      </c>
      <c r="W3310" s="49">
        <f t="shared" si="419"/>
        <v>1.0101994803367265</v>
      </c>
    </row>
    <row r="3311" spans="11:23">
      <c r="K3311" s="51">
        <v>330.9</v>
      </c>
      <c r="L3311" s="22">
        <f t="shared" si="413"/>
        <v>1.499512292405291</v>
      </c>
      <c r="M3311" s="22">
        <f t="shared" si="420"/>
        <v>4.5235754316808041E-3</v>
      </c>
      <c r="Q3311" s="55">
        <f t="shared" si="414"/>
        <v>3.6838823604350208E-2</v>
      </c>
      <c r="R3311" s="49">
        <f t="shared" si="415"/>
        <v>3.1736101022606089</v>
      </c>
      <c r="S3311" s="52">
        <f>IF(K3311=0,C3339,(1/$C$59)*LN(1+$C$59/$C$58/(RodR+ABS(Calculations!K3311-RodR))))</f>
        <v>1.1607860580639498E-2</v>
      </c>
      <c r="T3311" s="53">
        <f t="shared" si="416"/>
        <v>1.1698049163402197E-2</v>
      </c>
      <c r="U3311" s="49">
        <f t="shared" si="417"/>
        <v>137.875</v>
      </c>
      <c r="V3311" s="49">
        <f t="shared" si="418"/>
        <v>1.0101994803367265</v>
      </c>
      <c r="W3311" s="49">
        <f t="shared" si="419"/>
        <v>1.0101994803367265</v>
      </c>
    </row>
    <row r="3312" spans="11:23">
      <c r="K3312" s="51">
        <v>331</v>
      </c>
      <c r="L3312" s="22">
        <f t="shared" si="413"/>
        <v>1.4990614309974524</v>
      </c>
      <c r="M3312" s="22">
        <f t="shared" si="420"/>
        <v>4.5208514938923638E-3</v>
      </c>
      <c r="Q3312" s="55">
        <f t="shared" si="414"/>
        <v>3.6827747200403736E-2</v>
      </c>
      <c r="R3312" s="49">
        <f t="shared" si="415"/>
        <v>3.1736101022606089</v>
      </c>
      <c r="S3312" s="52">
        <f>IF(K3312=0,C3340,(1/$C$59)*LN(1+$C$59/$C$58/(RodR+ABS(Calculations!K3312-RodR))))</f>
        <v>1.1604370421612534E-2</v>
      </c>
      <c r="T3312" s="53">
        <f t="shared" si="416"/>
        <v>1.1694504584475499E-2</v>
      </c>
      <c r="U3312" s="49">
        <f t="shared" si="417"/>
        <v>137.91666666666669</v>
      </c>
      <c r="V3312" s="49">
        <f t="shared" si="418"/>
        <v>1.0101994803367265</v>
      </c>
      <c r="W3312" s="49">
        <f t="shared" si="419"/>
        <v>1.0101994803367265</v>
      </c>
    </row>
    <row r="3313" spans="11:23">
      <c r="K3313" s="51">
        <v>331.1</v>
      </c>
      <c r="L3313" s="22">
        <f t="shared" si="413"/>
        <v>1.4986108406330683</v>
      </c>
      <c r="M3313" s="22">
        <f t="shared" si="420"/>
        <v>4.5181300157048909E-3</v>
      </c>
      <c r="Q3313" s="55">
        <f t="shared" si="414"/>
        <v>3.6816677455236965E-2</v>
      </c>
      <c r="R3313" s="49">
        <f t="shared" si="415"/>
        <v>3.1736101022606089</v>
      </c>
      <c r="S3313" s="52">
        <f>IF(K3313=0,C3341,(1/$C$59)*LN(1+$C$59/$C$58/(RodR+ABS(Calculations!K3313-RodR))))</f>
        <v>1.1600882360757519E-2</v>
      </c>
      <c r="T3313" s="53">
        <f t="shared" si="416"/>
        <v>1.1690962152960654E-2</v>
      </c>
      <c r="U3313" s="49">
        <f t="shared" si="417"/>
        <v>137.95833333333334</v>
      </c>
      <c r="V3313" s="49">
        <f t="shared" si="418"/>
        <v>1.0101994803367265</v>
      </c>
      <c r="W3313" s="49">
        <f t="shared" si="419"/>
        <v>1.0101994803367265</v>
      </c>
    </row>
    <row r="3314" spans="11:23">
      <c r="K3314" s="51">
        <v>331.2</v>
      </c>
      <c r="L3314" s="22">
        <f t="shared" si="413"/>
        <v>1.4981605210677436</v>
      </c>
      <c r="M3314" s="22">
        <f t="shared" si="420"/>
        <v>4.5154109942366905E-3</v>
      </c>
      <c r="Q3314" s="55">
        <f t="shared" si="414"/>
        <v>3.6805614362845789E-2</v>
      </c>
      <c r="R3314" s="49">
        <f t="shared" si="415"/>
        <v>3.1736101022606089</v>
      </c>
      <c r="S3314" s="52">
        <f>IF(K3314=0,C3342,(1/$C$59)*LN(1+$C$59/$C$58/(RodR+ABS(Calculations!K3314-RodR))))</f>
        <v>1.1597396396182572E-2</v>
      </c>
      <c r="T3314" s="53">
        <f t="shared" si="416"/>
        <v>1.1687421866908699E-2</v>
      </c>
      <c r="U3314" s="49">
        <f t="shared" si="417"/>
        <v>138</v>
      </c>
      <c r="V3314" s="49">
        <f t="shared" si="418"/>
        <v>1.0101994803367265</v>
      </c>
      <c r="W3314" s="49">
        <f t="shared" si="419"/>
        <v>1.0101994803367265</v>
      </c>
    </row>
    <row r="3315" spans="11:23">
      <c r="K3315" s="51">
        <v>331.3</v>
      </c>
      <c r="L3315" s="22">
        <f t="shared" si="413"/>
        <v>1.4977104720574252</v>
      </c>
      <c r="M3315" s="22">
        <f t="shared" si="420"/>
        <v>4.5126944265716507E-3</v>
      </c>
      <c r="Q3315" s="55">
        <f t="shared" si="414"/>
        <v>3.6794557917234509E-2</v>
      </c>
      <c r="R3315" s="49">
        <f t="shared" si="415"/>
        <v>3.1736101022606089</v>
      </c>
      <c r="S3315" s="52">
        <f>IF(K3315=0,C3343,(1/$C$59)*LN(1+$C$59/$C$58/(RodR+ABS(Calculations!K3315-RodR))))</f>
        <v>1.1593912525998454E-2</v>
      </c>
      <c r="T3315" s="53">
        <f t="shared" si="416"/>
        <v>1.1683883724369359E-2</v>
      </c>
      <c r="U3315" s="49">
        <f t="shared" si="417"/>
        <v>138.04166666666669</v>
      </c>
      <c r="V3315" s="49">
        <f t="shared" si="418"/>
        <v>1.0101994803367265</v>
      </c>
      <c r="W3315" s="49">
        <f t="shared" si="419"/>
        <v>1.0101994803367265</v>
      </c>
    </row>
    <row r="3316" spans="11:23">
      <c r="K3316" s="51">
        <v>331.4</v>
      </c>
      <c r="L3316" s="22">
        <f t="shared" si="413"/>
        <v>1.4972606933583641</v>
      </c>
      <c r="M3316" s="22">
        <f t="shared" si="420"/>
        <v>4.50998030965577E-3</v>
      </c>
      <c r="Q3316" s="55">
        <f t="shared" si="414"/>
        <v>3.6783508112414882E-2</v>
      </c>
      <c r="R3316" s="49">
        <f t="shared" si="415"/>
        <v>3.1736101022606089</v>
      </c>
      <c r="S3316" s="52">
        <f>IF(K3316=0,C3344,(1/$C$59)*LN(1+$C$59/$C$58/(RodR+ABS(Calculations!K3316-RodR))))</f>
        <v>1.1590430748318279E-2</v>
      </c>
      <c r="T3316" s="53">
        <f t="shared" si="416"/>
        <v>1.1680347723397922E-2</v>
      </c>
      <c r="U3316" s="49">
        <f t="shared" si="417"/>
        <v>138.08333333333334</v>
      </c>
      <c r="V3316" s="49">
        <f t="shared" si="418"/>
        <v>1.0101994803367265</v>
      </c>
      <c r="W3316" s="49">
        <f t="shared" si="419"/>
        <v>1.0101994803367265</v>
      </c>
    </row>
    <row r="3317" spans="11:23">
      <c r="K3317" s="51">
        <v>331.5</v>
      </c>
      <c r="L3317" s="22">
        <f t="shared" si="413"/>
        <v>1.4968111847271171</v>
      </c>
      <c r="M3317" s="22">
        <f t="shared" si="420"/>
        <v>4.5072686406060214E-3</v>
      </c>
      <c r="Q3317" s="55">
        <f t="shared" si="414"/>
        <v>3.6772464942406199E-2</v>
      </c>
      <c r="R3317" s="49">
        <f t="shared" si="415"/>
        <v>3.1736101022606089</v>
      </c>
      <c r="S3317" s="52">
        <f>IF(K3317=0,C3345,(1/$C$59)*LN(1+$C$59/$C$58/(RodR+ABS(Calculations!K3317-RodR))))</f>
        <v>1.1586951061257535E-2</v>
      </c>
      <c r="T3317" s="53">
        <f t="shared" si="416"/>
        <v>1.1676813862049702E-2</v>
      </c>
      <c r="U3317" s="49">
        <f t="shared" si="417"/>
        <v>138.125</v>
      </c>
      <c r="V3317" s="49">
        <f t="shared" si="418"/>
        <v>1.0101994803367265</v>
      </c>
      <c r="W3317" s="49">
        <f t="shared" si="419"/>
        <v>1.0101994803367265</v>
      </c>
    </row>
    <row r="3318" spans="11:23">
      <c r="K3318" s="51">
        <v>331.6</v>
      </c>
      <c r="L3318" s="22">
        <f t="shared" si="413"/>
        <v>1.496361945920512</v>
      </c>
      <c r="M3318" s="22">
        <f t="shared" si="420"/>
        <v>4.5045594164723202E-3</v>
      </c>
      <c r="Q3318" s="55">
        <f t="shared" si="414"/>
        <v>3.6761428401234399E-2</v>
      </c>
      <c r="R3318" s="49">
        <f t="shared" si="415"/>
        <v>3.1736101022606089</v>
      </c>
      <c r="S3318" s="52">
        <f>IF(K3318=0,C3346,(1/$C$59)*LN(1+$C$59/$C$58/(RodR+ABS(Calculations!K3318-RodR))))</f>
        <v>1.1583473462933805E-2</v>
      </c>
      <c r="T3318" s="53">
        <f t="shared" si="416"/>
        <v>1.1673282138383577E-2</v>
      </c>
      <c r="U3318" s="49">
        <f t="shared" si="417"/>
        <v>138.16666666666669</v>
      </c>
      <c r="V3318" s="49">
        <f t="shared" si="418"/>
        <v>1.0101994803367265</v>
      </c>
      <c r="W3318" s="49">
        <f t="shared" si="419"/>
        <v>1.0101994803367265</v>
      </c>
    </row>
    <row r="3319" spans="11:23">
      <c r="K3319" s="51">
        <v>331.7</v>
      </c>
      <c r="L3319" s="22">
        <f t="shared" si="413"/>
        <v>1.4959129766956476</v>
      </c>
      <c r="M3319" s="22">
        <f t="shared" si="420"/>
        <v>4.5018526343032494E-3</v>
      </c>
      <c r="Q3319" s="55">
        <f t="shared" si="414"/>
        <v>3.6750398482932073E-2</v>
      </c>
      <c r="R3319" s="49">
        <f t="shared" si="415"/>
        <v>3.1736101022606089</v>
      </c>
      <c r="S3319" s="52">
        <f>IF(K3319=0,C3347,(1/$C$59)*LN(1+$C$59/$C$58/(RodR+ABS(Calculations!K3319-RodR))))</f>
        <v>1.1579997951466763E-2</v>
      </c>
      <c r="T3319" s="53">
        <f t="shared" si="416"/>
        <v>1.1669752550460226E-2</v>
      </c>
      <c r="U3319" s="49">
        <f t="shared" si="417"/>
        <v>138.20833333333334</v>
      </c>
      <c r="V3319" s="49">
        <f t="shared" si="418"/>
        <v>1.0101994803367265</v>
      </c>
      <c r="W3319" s="49">
        <f t="shared" si="419"/>
        <v>1.0101994803367265</v>
      </c>
    </row>
    <row r="3320" spans="11:23">
      <c r="K3320" s="51">
        <v>331.8</v>
      </c>
      <c r="L3320" s="22">
        <f t="shared" si="413"/>
        <v>1.4954642768099289</v>
      </c>
      <c r="M3320" s="22">
        <f t="shared" si="420"/>
        <v>4.4991482912164482E-3</v>
      </c>
      <c r="Q3320" s="55">
        <f t="shared" si="414"/>
        <v>3.6739375181539344E-2</v>
      </c>
      <c r="R3320" s="49">
        <f t="shared" si="415"/>
        <v>3.1736101022606089</v>
      </c>
      <c r="S3320" s="52">
        <f>IF(K3320=0,C3348,(1/$C$59)*LN(1+$C$59/$C$58/(RodR+ABS(Calculations!K3320-RodR))))</f>
        <v>1.1576524524978463E-2</v>
      </c>
      <c r="T3320" s="53">
        <f t="shared" si="416"/>
        <v>1.1666225096343226E-2</v>
      </c>
      <c r="U3320" s="49">
        <f t="shared" si="417"/>
        <v>138.25</v>
      </c>
      <c r="V3320" s="49">
        <f t="shared" si="418"/>
        <v>1.0101994803367265</v>
      </c>
      <c r="W3320" s="49">
        <f t="shared" si="419"/>
        <v>1.0101994803367265</v>
      </c>
    </row>
    <row r="3321" spans="11:23">
      <c r="K3321" s="51">
        <v>331.9</v>
      </c>
      <c r="L3321" s="22">
        <f t="shared" si="413"/>
        <v>1.4950158460210998</v>
      </c>
      <c r="M3321" s="22">
        <f t="shared" si="420"/>
        <v>4.4964463841912217E-3</v>
      </c>
      <c r="Q3321" s="55">
        <f t="shared" si="414"/>
        <v>3.672835849110466E-2</v>
      </c>
      <c r="R3321" s="49">
        <f t="shared" si="415"/>
        <v>3.1736101022606089</v>
      </c>
      <c r="S3321" s="52">
        <f>IF(K3321=0,C3349,(1/$C$59)*LN(1+$C$59/$C$58/(RodR+ABS(Calculations!K3321-RodR))))</f>
        <v>1.1573053181593577E-2</v>
      </c>
      <c r="T3321" s="53">
        <f t="shared" si="416"/>
        <v>1.1662699774097956E-2</v>
      </c>
      <c r="U3321" s="49">
        <f t="shared" si="417"/>
        <v>138.29166666666666</v>
      </c>
      <c r="V3321" s="49">
        <f t="shared" si="418"/>
        <v>1.0101994803367265</v>
      </c>
      <c r="W3321" s="49">
        <f t="shared" si="419"/>
        <v>1.0101994803367265</v>
      </c>
    </row>
    <row r="3322" spans="11:23">
      <c r="K3322" s="51">
        <v>332</v>
      </c>
      <c r="L3322" s="22">
        <f t="shared" si="413"/>
        <v>1.4945676840871067</v>
      </c>
      <c r="M3322" s="22">
        <f t="shared" si="420"/>
        <v>4.4937469103456529E-3</v>
      </c>
      <c r="Q3322" s="55">
        <f t="shared" si="414"/>
        <v>3.6717348405681437E-2</v>
      </c>
      <c r="R3322" s="49">
        <f t="shared" si="415"/>
        <v>3.1736101022606089</v>
      </c>
      <c r="S3322" s="52">
        <f>IF(K3322=0,C3350,(1/$C$59)*LN(1+$C$59/$C$58/(RodR+ABS(Calculations!K3322-RodR))))</f>
        <v>1.156958391943835E-2</v>
      </c>
      <c r="T3322" s="53">
        <f t="shared" si="416"/>
        <v>1.1659176581792472E-2</v>
      </c>
      <c r="U3322" s="49">
        <f t="shared" si="417"/>
        <v>138.33333333333334</v>
      </c>
      <c r="V3322" s="49">
        <f t="shared" si="418"/>
        <v>1.0101994803367265</v>
      </c>
      <c r="W3322" s="49">
        <f t="shared" si="419"/>
        <v>1.0101994803367265</v>
      </c>
    </row>
    <row r="3323" spans="11:23">
      <c r="K3323" s="51">
        <v>332.1</v>
      </c>
      <c r="L3323" s="22">
        <f t="shared" si="413"/>
        <v>1.4941197907662707</v>
      </c>
      <c r="M3323" s="22">
        <f t="shared" si="420"/>
        <v>4.4910498667976029E-3</v>
      </c>
      <c r="Q3323" s="55">
        <f t="shared" si="414"/>
        <v>3.67063449193323E-2</v>
      </c>
      <c r="R3323" s="49">
        <f t="shared" si="415"/>
        <v>3.1736101022606089</v>
      </c>
      <c r="S3323" s="52">
        <f>IF(K3323=0,C3351,(1/$C$59)*LN(1+$C$59/$C$58/(RodR+ABS(Calculations!K3323-RodR))))</f>
        <v>1.1566116736641919E-2</v>
      </c>
      <c r="T3323" s="53">
        <f t="shared" si="416"/>
        <v>1.1655655517497067E-2</v>
      </c>
      <c r="U3323" s="49">
        <f t="shared" si="417"/>
        <v>138.37500000000003</v>
      </c>
      <c r="V3323" s="49">
        <f t="shared" si="418"/>
        <v>1.0101994803367265</v>
      </c>
      <c r="W3323" s="49">
        <f t="shared" si="419"/>
        <v>1.0101994803367265</v>
      </c>
    </row>
    <row r="3324" spans="11:23">
      <c r="K3324" s="51">
        <v>332.2</v>
      </c>
      <c r="L3324" s="22">
        <f t="shared" si="413"/>
        <v>1.4936721658171495</v>
      </c>
      <c r="M3324" s="22">
        <f t="shared" si="420"/>
        <v>4.4883552505941005E-3</v>
      </c>
      <c r="Q3324" s="55">
        <f t="shared" si="414"/>
        <v>3.6695348026125688E-2</v>
      </c>
      <c r="R3324" s="49">
        <f t="shared" si="415"/>
        <v>3.1736101022606089</v>
      </c>
      <c r="S3324" s="52">
        <f>IF(K3324=0,C3352,(1/$C$59)*LN(1+$C$59/$C$58/(RodR+ABS(Calculations!K3324-RodR))))</f>
        <v>1.1562651631335259E-2</v>
      </c>
      <c r="T3324" s="53">
        <f t="shared" si="416"/>
        <v>1.1652136579284279E-2</v>
      </c>
      <c r="U3324" s="49">
        <f t="shared" si="417"/>
        <v>138.41666666666666</v>
      </c>
      <c r="V3324" s="49">
        <f t="shared" si="418"/>
        <v>1.0101994803367265</v>
      </c>
      <c r="W3324" s="49">
        <f t="shared" si="419"/>
        <v>1.0101994803367265</v>
      </c>
    </row>
    <row r="3325" spans="11:23">
      <c r="K3325" s="51">
        <v>332.3</v>
      </c>
      <c r="L3325" s="22">
        <f t="shared" si="413"/>
        <v>1.4932248089986404</v>
      </c>
      <c r="M3325" s="22">
        <f t="shared" si="420"/>
        <v>4.485663058784839E-3</v>
      </c>
      <c r="Q3325" s="55">
        <f t="shared" si="414"/>
        <v>3.668435772013838E-2</v>
      </c>
      <c r="R3325" s="49">
        <f t="shared" si="415"/>
        <v>3.1736101022606089</v>
      </c>
      <c r="S3325" s="52">
        <f>IF(K3325=0,C3353,(1/$C$59)*LN(1+$C$59/$C$58/(RodR+ABS(Calculations!K3325-RodR))))</f>
        <v>1.1559188601651973E-2</v>
      </c>
      <c r="T3325" s="53">
        <f t="shared" si="416"/>
        <v>1.1648619765229101E-2</v>
      </c>
      <c r="U3325" s="49">
        <f t="shared" si="417"/>
        <v>138.45833333333334</v>
      </c>
      <c r="V3325" s="49">
        <f t="shared" si="418"/>
        <v>1.0101994803367265</v>
      </c>
      <c r="W3325" s="49">
        <f t="shared" si="419"/>
        <v>1.0101994803367265</v>
      </c>
    </row>
    <row r="3326" spans="11:23">
      <c r="K3326" s="51">
        <v>332.4</v>
      </c>
      <c r="L3326" s="22">
        <f t="shared" si="413"/>
        <v>1.4927777200698433</v>
      </c>
      <c r="M3326" s="22">
        <f t="shared" si="420"/>
        <v>4.482973288520764E-3</v>
      </c>
      <c r="Q3326" s="55">
        <f t="shared" si="414"/>
        <v>3.667337399545214E-2</v>
      </c>
      <c r="R3326" s="49">
        <f t="shared" si="415"/>
        <v>3.1736101022606089</v>
      </c>
      <c r="S3326" s="52">
        <f>IF(K3326=0,C3354,(1/$C$59)*LN(1+$C$59/$C$58/(RodR+ABS(Calculations!K3326-RodR))))</f>
        <v>1.155572764572723E-2</v>
      </c>
      <c r="T3326" s="53">
        <f t="shared" si="416"/>
        <v>1.1645105073408548E-2</v>
      </c>
      <c r="U3326" s="49">
        <f t="shared" si="417"/>
        <v>138.5</v>
      </c>
      <c r="V3326" s="49">
        <f t="shared" si="418"/>
        <v>1.0101994803367265</v>
      </c>
      <c r="W3326" s="49">
        <f t="shared" si="419"/>
        <v>1.0101994803367265</v>
      </c>
    </row>
    <row r="3327" spans="11:23">
      <c r="K3327" s="51">
        <v>332.5</v>
      </c>
      <c r="L3327" s="22">
        <f t="shared" si="413"/>
        <v>1.492330898790198</v>
      </c>
      <c r="M3327" s="22">
        <f t="shared" si="420"/>
        <v>4.4802859369190706E-3</v>
      </c>
      <c r="Q3327" s="55">
        <f t="shared" si="414"/>
        <v>3.6662396846157075E-2</v>
      </c>
      <c r="R3327" s="49">
        <f t="shared" si="415"/>
        <v>3.1736101022606089</v>
      </c>
      <c r="S3327" s="52">
        <f>IF(K3327=0,C3355,(1/$C$59)*LN(1+$C$59/$C$58/(RodR+ABS(Calculations!K3327-RodR))))</f>
        <v>1.1552268761698835E-2</v>
      </c>
      <c r="T3327" s="53">
        <f t="shared" si="416"/>
        <v>1.1641592501902309E-2</v>
      </c>
      <c r="U3327" s="49">
        <f t="shared" si="417"/>
        <v>138.54166666666669</v>
      </c>
      <c r="V3327" s="49">
        <f t="shared" si="418"/>
        <v>1.0101994803367265</v>
      </c>
      <c r="W3327" s="49">
        <f t="shared" si="419"/>
        <v>1.0101994803367265</v>
      </c>
    </row>
    <row r="3328" spans="11:23">
      <c r="K3328" s="51">
        <v>332.6</v>
      </c>
      <c r="L3328" s="22">
        <f t="shared" si="413"/>
        <v>1.4918843449194847</v>
      </c>
      <c r="M3328" s="22">
        <f t="shared" si="420"/>
        <v>4.4776010010272316E-3</v>
      </c>
      <c r="Q3328" s="55">
        <f t="shared" si="414"/>
        <v>3.665142626635165E-2</v>
      </c>
      <c r="R3328" s="49">
        <f t="shared" si="415"/>
        <v>3.1736101022606089</v>
      </c>
      <c r="S3328" s="52">
        <f>IF(K3328=0,C3356,(1/$C$59)*LN(1+$C$59/$C$58/(RodR+ABS(Calculations!K3328-RodR))))</f>
        <v>1.1548811947707219E-2</v>
      </c>
      <c r="T3328" s="53">
        <f t="shared" si="416"/>
        <v>1.1638082048792317E-2</v>
      </c>
      <c r="U3328" s="49">
        <f t="shared" si="417"/>
        <v>138.58333333333334</v>
      </c>
      <c r="V3328" s="49">
        <f t="shared" si="418"/>
        <v>1.0101994803367265</v>
      </c>
      <c r="W3328" s="49">
        <f t="shared" si="419"/>
        <v>1.0101994803367265</v>
      </c>
    </row>
    <row r="3329" spans="11:23">
      <c r="K3329" s="51">
        <v>332.7</v>
      </c>
      <c r="L3329" s="22">
        <f t="shared" si="413"/>
        <v>1.4914380582176849</v>
      </c>
      <c r="M3329" s="22">
        <f t="shared" si="420"/>
        <v>4.4749184779626638E-3</v>
      </c>
      <c r="Q3329" s="55">
        <f t="shared" si="414"/>
        <v>3.6640462250139283E-2</v>
      </c>
      <c r="R3329" s="49">
        <f t="shared" si="415"/>
        <v>3.1736101022606089</v>
      </c>
      <c r="S3329" s="52">
        <f>IF(K3329=0,C3357,(1/$C$59)*LN(1+$C$59/$C$58/(RodR+ABS(Calculations!K3329-RodR))))</f>
        <v>1.1545357201894381E-2</v>
      </c>
      <c r="T3329" s="53">
        <f t="shared" si="416"/>
        <v>1.1634573712162963E-2</v>
      </c>
      <c r="U3329" s="49">
        <f t="shared" si="417"/>
        <v>138.625</v>
      </c>
      <c r="V3329" s="49">
        <f t="shared" si="418"/>
        <v>1.0101994803367265</v>
      </c>
      <c r="W3329" s="49">
        <f t="shared" si="419"/>
        <v>1.0101994803367265</v>
      </c>
    </row>
    <row r="3330" spans="11:23">
      <c r="K3330" s="51">
        <v>332.8</v>
      </c>
      <c r="L3330" s="22">
        <f t="shared" ref="L3330:L3393" si="421">IF(K3330&lt;RodR,EPRValue,Q3330*$C$43)</f>
        <v>1.490992038445121</v>
      </c>
      <c r="M3330" s="22">
        <f t="shared" si="420"/>
        <v>4.4722383648079234E-3</v>
      </c>
      <c r="Q3330" s="55">
        <f t="shared" si="414"/>
        <v>3.6629504791631774E-2</v>
      </c>
      <c r="R3330" s="49">
        <f t="shared" si="415"/>
        <v>3.1736101022606089</v>
      </c>
      <c r="S3330" s="52">
        <f>IF(K3330=0,C3358,(1/$C$59)*LN(1+$C$59/$C$58/(RodR+ABS(Calculations!K3330-RodR))))</f>
        <v>1.1541904522404955E-2</v>
      </c>
      <c r="T3330" s="53">
        <f t="shared" si="416"/>
        <v>1.1631067490100436E-2</v>
      </c>
      <c r="U3330" s="49">
        <f t="shared" si="417"/>
        <v>138.66666666666669</v>
      </c>
      <c r="V3330" s="49">
        <f t="shared" si="418"/>
        <v>1.0101994803367265</v>
      </c>
      <c r="W3330" s="49">
        <f t="shared" si="419"/>
        <v>1.0101994803367265</v>
      </c>
    </row>
    <row r="3331" spans="11:23">
      <c r="K3331" s="51">
        <v>332.9</v>
      </c>
      <c r="L3331" s="22">
        <f t="shared" si="421"/>
        <v>1.4905462853623515</v>
      </c>
      <c r="M3331" s="22">
        <f t="shared" si="420"/>
        <v>4.4695606587483727E-3</v>
      </c>
      <c r="Q3331" s="55">
        <f t="shared" si="414"/>
        <v>3.6618553884946704E-2</v>
      </c>
      <c r="R3331" s="49">
        <f t="shared" si="415"/>
        <v>3.1736101022606089</v>
      </c>
      <c r="S3331" s="52">
        <f>IF(K3331=0,C3359,(1/$C$59)*LN(1+$C$59/$C$58/(RodR+ABS(Calculations!K3331-RodR))))</f>
        <v>1.15384539073854E-2</v>
      </c>
      <c r="T3331" s="53">
        <f t="shared" si="416"/>
        <v>1.1627563380693604E-2</v>
      </c>
      <c r="U3331" s="49">
        <f t="shared" si="417"/>
        <v>138.70833333333334</v>
      </c>
      <c r="V3331" s="49">
        <f t="shared" si="418"/>
        <v>1.0101994803367265</v>
      </c>
      <c r="W3331" s="49">
        <f t="shared" si="419"/>
        <v>1.0101994803367265</v>
      </c>
    </row>
    <row r="3332" spans="11:23">
      <c r="K3332" s="51">
        <v>333</v>
      </c>
      <c r="L3332" s="22">
        <f t="shared" si="421"/>
        <v>1.4901007987302752</v>
      </c>
      <c r="M3332" s="22">
        <f t="shared" si="420"/>
        <v>4.4668853568314848E-3</v>
      </c>
      <c r="Q3332" s="55">
        <f t="shared" ref="Q3332:Q3395" si="422">R3332*IF($C$56&lt;$C$55,S3332,T3332)</f>
        <v>3.6607609524210036E-2</v>
      </c>
      <c r="R3332" s="49">
        <f t="shared" ref="R3332:R3395" si="423">$C$70/$C$61*W3332</f>
        <v>3.1736101022606089</v>
      </c>
      <c r="S3332" s="52">
        <f>IF(K3332=0,C3360,(1/$C$59)*LN(1+$C$59/$C$58/(RodR+ABS(Calculations!K3332-RodR))))</f>
        <v>1.1535005354984817E-2</v>
      </c>
      <c r="T3332" s="53">
        <f t="shared" ref="T3332:T3395" si="424">IF((ABS(K3332))&lt;$C$55-$C$56,($C$53/2/PI()/$C$56*LN(($C$55-$C$56)*(ABS(K3332)+$C$56)/(ABS(K3332))/$C$55)+$C$60*LN($C$55*$C$54/($C$55-$C$56)/$C$53)),$C$60*LN((((ABS(K3332))+$C$56-$C$55)*$C$53+$C$55*$C$54)/($C$53*(ABS(K3332)))))</f>
        <v>1.1624061382033351E-2</v>
      </c>
      <c r="U3332" s="49">
        <f t="shared" ref="U3332:U3395" si="425">K3332/$C$56</f>
        <v>138.75</v>
      </c>
      <c r="V3332" s="49">
        <f t="shared" ref="V3332:V3395" si="426">IF(K3332="","",1/(1.0212-0.0178*LOG10($C$53+0.01)))</f>
        <v>1.0101994803367265</v>
      </c>
      <c r="W3332" s="49">
        <f t="shared" ref="W3332:W3395" si="427">MAX(1/(-(0.21682*LOG10(3.7*U3332)-0.293)*(EXP(-3.7*U3332)-1)+1),1)*MAX(1/(-(0.1921*LOG10(U3332+0.2)+0.072)*(EXP(-150*U3332)-1)+1),1)*V3332</f>
        <v>1.0101994803367265</v>
      </c>
    </row>
    <row r="3333" spans="11:23">
      <c r="K3333" s="51">
        <v>333.1</v>
      </c>
      <c r="L3333" s="22">
        <f t="shared" si="421"/>
        <v>1.4896555783100618</v>
      </c>
      <c r="M3333" s="22">
        <f t="shared" si="420"/>
        <v>4.4642124562088714E-3</v>
      </c>
      <c r="Q3333" s="55">
        <f t="shared" si="422"/>
        <v>3.6596671703554372E-2</v>
      </c>
      <c r="R3333" s="49">
        <f t="shared" si="423"/>
        <v>3.1736101022606089</v>
      </c>
      <c r="S3333" s="52">
        <f>IF(K3333=0,C3361,(1/$C$59)*LN(1+$C$59/$C$58/(RodR+ABS(Calculations!K3333-RodR))))</f>
        <v>1.1531558863354396E-2</v>
      </c>
      <c r="T3333" s="53">
        <f t="shared" si="424"/>
        <v>1.1620561492213908E-2</v>
      </c>
      <c r="U3333" s="49">
        <f t="shared" si="425"/>
        <v>138.79166666666669</v>
      </c>
      <c r="V3333" s="49">
        <f t="shared" si="426"/>
        <v>1.0101994803367265</v>
      </c>
      <c r="W3333" s="49">
        <f t="shared" si="427"/>
        <v>1.0101994803367265</v>
      </c>
    </row>
    <row r="3334" spans="11:23">
      <c r="K3334" s="51">
        <v>333.2</v>
      </c>
      <c r="L3334" s="22">
        <f t="shared" si="421"/>
        <v>1.4892106238631191</v>
      </c>
      <c r="M3334" s="22">
        <f t="shared" si="420"/>
        <v>4.461541954030368E-3</v>
      </c>
      <c r="Q3334" s="55">
        <f t="shared" si="422"/>
        <v>3.6585740417118165E-2</v>
      </c>
      <c r="R3334" s="49">
        <f t="shared" si="423"/>
        <v>3.1736101022606089</v>
      </c>
      <c r="S3334" s="52">
        <f>IF(K3334=0,C3362,(1/$C$59)*LN(1+$C$59/$C$58/(RodR+ABS(Calculations!K3334-RodR))))</f>
        <v>1.152811443064717E-2</v>
      </c>
      <c r="T3334" s="53">
        <f t="shared" si="424"/>
        <v>1.1617063709329972E-2</v>
      </c>
      <c r="U3334" s="49">
        <f t="shared" si="425"/>
        <v>138.83333333333334</v>
      </c>
      <c r="V3334" s="49">
        <f t="shared" si="426"/>
        <v>1.0101994803367265</v>
      </c>
      <c r="W3334" s="49">
        <f t="shared" si="427"/>
        <v>1.0101994803367265</v>
      </c>
    </row>
    <row r="3335" spans="11:23">
      <c r="K3335" s="51">
        <v>333.3</v>
      </c>
      <c r="L3335" s="22">
        <f t="shared" si="421"/>
        <v>1.4887659351512277</v>
      </c>
      <c r="M3335" s="22">
        <f t="shared" si="420"/>
        <v>4.4588738474127254E-3</v>
      </c>
      <c r="Q3335" s="55">
        <f t="shared" si="422"/>
        <v>3.6574815659049034E-2</v>
      </c>
      <c r="R3335" s="49">
        <f t="shared" si="423"/>
        <v>3.1736101022606089</v>
      </c>
      <c r="S3335" s="52">
        <f>IF(K3335=0,C3363,(1/$C$59)*LN(1+$C$59/$C$58/(RodR+ABS(Calculations!K3335-RodR))))</f>
        <v>1.1524672055019064E-2</v>
      </c>
      <c r="T3335" s="53">
        <f t="shared" si="424"/>
        <v>1.1613568031480694E-2</v>
      </c>
      <c r="U3335" s="49">
        <f t="shared" si="425"/>
        <v>138.875</v>
      </c>
      <c r="V3335" s="49">
        <f t="shared" si="426"/>
        <v>1.0101994803367265</v>
      </c>
      <c r="W3335" s="49">
        <f t="shared" si="427"/>
        <v>1.0101994803367265</v>
      </c>
    </row>
    <row r="3336" spans="11:23">
      <c r="K3336" s="51">
        <v>333.4</v>
      </c>
      <c r="L3336" s="22">
        <f t="shared" si="421"/>
        <v>1.4883215119363706</v>
      </c>
      <c r="M3336" s="22">
        <f t="shared" si="420"/>
        <v>4.4562081334726944E-3</v>
      </c>
      <c r="Q3336" s="55">
        <f t="shared" si="422"/>
        <v>3.6563897423499574E-2</v>
      </c>
      <c r="R3336" s="49">
        <f t="shared" si="423"/>
        <v>3.1736101022606089</v>
      </c>
      <c r="S3336" s="52">
        <f>IF(K3336=0,C3364,(1/$C$59)*LN(1+$C$59/$C$58/(RodR+ABS(Calculations!K3336-RodR))))</f>
        <v>1.1521231734627569E-2</v>
      </c>
      <c r="T3336" s="53">
        <f t="shared" si="424"/>
        <v>1.1610074456765027E-2</v>
      </c>
      <c r="U3336" s="49">
        <f t="shared" si="425"/>
        <v>138.91666666666666</v>
      </c>
      <c r="V3336" s="49">
        <f t="shared" si="426"/>
        <v>1.0101994803367265</v>
      </c>
      <c r="W3336" s="49">
        <f t="shared" si="427"/>
        <v>1.0101994803367265</v>
      </c>
    </row>
    <row r="3337" spans="11:23">
      <c r="K3337" s="51">
        <v>333.5</v>
      </c>
      <c r="L3337" s="22">
        <f t="shared" si="421"/>
        <v>1.4878773539808376</v>
      </c>
      <c r="M3337" s="22">
        <f t="shared" si="420"/>
        <v>4.4535448093603325E-3</v>
      </c>
      <c r="Q3337" s="55">
        <f t="shared" si="422"/>
        <v>3.6552985704629899E-2</v>
      </c>
      <c r="R3337" s="49">
        <f t="shared" si="423"/>
        <v>3.1736101022606089</v>
      </c>
      <c r="S3337" s="52">
        <f>IF(K3337=0,C3365,(1/$C$59)*LN(1+$C$59/$C$58/(RodR+ABS(Calculations!K3337-RodR))))</f>
        <v>1.1517793467632546E-2</v>
      </c>
      <c r="T3337" s="53">
        <f t="shared" si="424"/>
        <v>1.1606582983286814E-2</v>
      </c>
      <c r="U3337" s="49">
        <f t="shared" si="425"/>
        <v>138.95833333333334</v>
      </c>
      <c r="V3337" s="49">
        <f t="shared" si="426"/>
        <v>1.0101994803367265</v>
      </c>
      <c r="W3337" s="49">
        <f t="shared" si="427"/>
        <v>1.0101994803367265</v>
      </c>
    </row>
    <row r="3338" spans="11:23">
      <c r="K3338" s="51">
        <v>333.6</v>
      </c>
      <c r="L3338" s="22">
        <f t="shared" si="421"/>
        <v>1.4874334610472582</v>
      </c>
      <c r="M3338" s="22">
        <f t="shared" si="420"/>
        <v>4.4508838722265853E-3</v>
      </c>
      <c r="Q3338" s="55">
        <f t="shared" si="422"/>
        <v>3.6542080496608481E-2</v>
      </c>
      <c r="R3338" s="49">
        <f t="shared" si="423"/>
        <v>3.1736101022606089</v>
      </c>
      <c r="S3338" s="52">
        <f>IF(K3338=0,C3366,(1/$C$59)*LN(1+$C$59/$C$58/(RodR+ABS(Calculations!K3338-RodR))))</f>
        <v>1.1514357252196489E-2</v>
      </c>
      <c r="T3338" s="53">
        <f t="shared" si="424"/>
        <v>1.1603093609149708E-2</v>
      </c>
      <c r="U3338" s="49">
        <f t="shared" si="425"/>
        <v>139.00000000000003</v>
      </c>
      <c r="V3338" s="49">
        <f t="shared" si="426"/>
        <v>1.0101994803367265</v>
      </c>
      <c r="W3338" s="49">
        <f t="shared" si="427"/>
        <v>1.0101994803367265</v>
      </c>
    </row>
    <row r="3339" spans="11:23">
      <c r="K3339" s="51">
        <v>333.7</v>
      </c>
      <c r="L3339" s="22">
        <f t="shared" si="421"/>
        <v>1.4869898328984978</v>
      </c>
      <c r="M3339" s="22">
        <f t="shared" si="420"/>
        <v>4.4482253191870935E-3</v>
      </c>
      <c r="Q3339" s="55">
        <f t="shared" si="422"/>
        <v>3.6531181793609591E-2</v>
      </c>
      <c r="R3339" s="49">
        <f t="shared" si="423"/>
        <v>3.1736101022606089</v>
      </c>
      <c r="S3339" s="52">
        <f>IF(K3339=0,C3367,(1/$C$59)*LN(1+$C$59/$C$58/(RodR+ABS(Calculations!K3339-RodR))))</f>
        <v>1.1510923086483715E-2</v>
      </c>
      <c r="T3339" s="53">
        <f t="shared" si="424"/>
        <v>1.1599606332462035E-2</v>
      </c>
      <c r="U3339" s="49">
        <f t="shared" si="425"/>
        <v>139.04166666666666</v>
      </c>
      <c r="V3339" s="49">
        <f t="shared" si="426"/>
        <v>1.0101994803367265</v>
      </c>
      <c r="W3339" s="49">
        <f t="shared" si="427"/>
        <v>1.0101994803367265</v>
      </c>
    </row>
    <row r="3340" spans="11:23">
      <c r="K3340" s="51">
        <v>333.8</v>
      </c>
      <c r="L3340" s="22">
        <f t="shared" si="421"/>
        <v>1.4865464692976593</v>
      </c>
      <c r="M3340" s="22">
        <f t="shared" si="420"/>
        <v>4.4455691474616366E-3</v>
      </c>
      <c r="Q3340" s="55">
        <f t="shared" si="422"/>
        <v>3.6520289589813328E-2</v>
      </c>
      <c r="R3340" s="49">
        <f t="shared" si="423"/>
        <v>3.1736101022606089</v>
      </c>
      <c r="S3340" s="52">
        <f>IF(K3340=0,C3368,(1/$C$59)*LN(1+$C$59/$C$58/(RodR+ABS(Calculations!K3340-RodR))))</f>
        <v>1.1507490968660388E-2</v>
      </c>
      <c r="T3340" s="53">
        <f t="shared" si="424"/>
        <v>1.1596121151331915E-2</v>
      </c>
      <c r="U3340" s="49">
        <f t="shared" si="425"/>
        <v>139.08333333333334</v>
      </c>
      <c r="V3340" s="49">
        <f t="shared" si="426"/>
        <v>1.0101994803367265</v>
      </c>
      <c r="W3340" s="49">
        <f t="shared" si="427"/>
        <v>1.0101994803367265</v>
      </c>
    </row>
    <row r="3341" spans="11:23">
      <c r="K3341" s="51">
        <v>333.9</v>
      </c>
      <c r="L3341" s="22">
        <f t="shared" si="421"/>
        <v>1.4861033700081863</v>
      </c>
      <c r="M3341" s="22">
        <f t="shared" ref="M3341:M3404" si="428">L3331-L3341</f>
        <v>4.4429153541651889E-3</v>
      </c>
      <c r="Q3341" s="55">
        <f t="shared" si="422"/>
        <v>3.650940387940816E-2</v>
      </c>
      <c r="R3341" s="49">
        <f t="shared" si="423"/>
        <v>3.1736101022606089</v>
      </c>
      <c r="S3341" s="52">
        <f>IF(K3341=0,C3369,(1/$C$59)*LN(1+$C$59/$C$58/(RodR+ABS(Calculations!K3341-RodR))))</f>
        <v>1.1504060896895298E-2</v>
      </c>
      <c r="T3341" s="53">
        <f t="shared" si="424"/>
        <v>1.1592638063872595E-2</v>
      </c>
      <c r="U3341" s="49">
        <f t="shared" si="425"/>
        <v>139.125</v>
      </c>
      <c r="V3341" s="49">
        <f t="shared" si="426"/>
        <v>1.0101994803367265</v>
      </c>
      <c r="W3341" s="49">
        <f t="shared" si="427"/>
        <v>1.0101994803367265</v>
      </c>
    </row>
    <row r="3342" spans="11:23">
      <c r="K3342" s="51">
        <v>334</v>
      </c>
      <c r="L3342" s="22">
        <f t="shared" si="421"/>
        <v>1.4856605347938265</v>
      </c>
      <c r="M3342" s="22">
        <f t="shared" si="428"/>
        <v>4.4402639364486962E-3</v>
      </c>
      <c r="Q3342" s="55">
        <f t="shared" si="422"/>
        <v>3.6498524656590037E-2</v>
      </c>
      <c r="R3342" s="49">
        <f t="shared" si="423"/>
        <v>3.1736101022606089</v>
      </c>
      <c r="S3342" s="52">
        <f>IF(K3342=0,C3370,(1/$C$59)*LN(1+$C$59/$C$58/(RodR+ABS(Calculations!K3342-RodR))))</f>
        <v>1.1500632869359598E-2</v>
      </c>
      <c r="T3342" s="53">
        <f t="shared" si="424"/>
        <v>1.1589157068196672E-2</v>
      </c>
      <c r="U3342" s="49">
        <f t="shared" si="425"/>
        <v>139.16666666666669</v>
      </c>
      <c r="V3342" s="49">
        <f t="shared" si="426"/>
        <v>1.0101994803367265</v>
      </c>
      <c r="W3342" s="49">
        <f t="shared" si="427"/>
        <v>1.0101994803367265</v>
      </c>
    </row>
    <row r="3343" spans="11:23">
      <c r="K3343" s="51">
        <v>334.1</v>
      </c>
      <c r="L3343" s="22">
        <f t="shared" si="421"/>
        <v>1.4852179634185663</v>
      </c>
      <c r="M3343" s="22">
        <f t="shared" si="428"/>
        <v>4.4376148914955227E-3</v>
      </c>
      <c r="Q3343" s="55">
        <f t="shared" si="422"/>
        <v>3.6487651915560755E-2</v>
      </c>
      <c r="R3343" s="49">
        <f t="shared" si="423"/>
        <v>3.1736101022606089</v>
      </c>
      <c r="S3343" s="52">
        <f>IF(K3343=0,C3371,(1/$C$59)*LN(1+$C$59/$C$58/(RodR+ABS(Calculations!K3343-RodR))))</f>
        <v>1.1497206884226284E-2</v>
      </c>
      <c r="T3343" s="53">
        <f t="shared" si="424"/>
        <v>1.1585678162420983E-2</v>
      </c>
      <c r="U3343" s="49">
        <f t="shared" si="425"/>
        <v>139.20833333333334</v>
      </c>
      <c r="V3343" s="49">
        <f t="shared" si="426"/>
        <v>1.0101994803367265</v>
      </c>
      <c r="W3343" s="49">
        <f t="shared" si="427"/>
        <v>1.0101994803367265</v>
      </c>
    </row>
    <row r="3344" spans="11:23">
      <c r="K3344" s="51">
        <v>334.2</v>
      </c>
      <c r="L3344" s="22">
        <f t="shared" si="421"/>
        <v>1.4847756556466611</v>
      </c>
      <c r="M3344" s="22">
        <f t="shared" si="428"/>
        <v>4.4349682164579463E-3</v>
      </c>
      <c r="Q3344" s="55">
        <f t="shared" si="422"/>
        <v>3.647678565052874E-2</v>
      </c>
      <c r="R3344" s="49">
        <f t="shared" si="423"/>
        <v>3.1736101022606089</v>
      </c>
      <c r="S3344" s="52">
        <f>IF(K3344=0,C3372,(1/$C$59)*LN(1+$C$59/$C$58/(RodR+ABS(Calculations!K3344-RodR))))</f>
        <v>1.1493782939670438E-2</v>
      </c>
      <c r="T3344" s="53">
        <f t="shared" si="424"/>
        <v>1.158220134466393E-2</v>
      </c>
      <c r="U3344" s="49">
        <f t="shared" si="425"/>
        <v>139.25</v>
      </c>
      <c r="V3344" s="49">
        <f t="shared" si="426"/>
        <v>1.0101994803367265</v>
      </c>
      <c r="W3344" s="49">
        <f t="shared" si="427"/>
        <v>1.0101994803367265</v>
      </c>
    </row>
    <row r="3345" spans="11:23">
      <c r="K3345" s="51">
        <v>334.3</v>
      </c>
      <c r="L3345" s="22">
        <f t="shared" si="421"/>
        <v>1.4843336112426748</v>
      </c>
      <c r="M3345" s="22">
        <f t="shared" si="428"/>
        <v>4.4323239085528598E-3</v>
      </c>
      <c r="Q3345" s="55">
        <f t="shared" si="422"/>
        <v>3.6465925855709971E-2</v>
      </c>
      <c r="R3345" s="49">
        <f t="shared" si="423"/>
        <v>3.1736101022606089</v>
      </c>
      <c r="S3345" s="52">
        <f>IF(K3345=0,C3373,(1/$C$59)*LN(1+$C$59/$C$58/(RodR+ABS(Calculations!K3345-RodR))))</f>
        <v>1.1490361033869523E-2</v>
      </c>
      <c r="T3345" s="53">
        <f t="shared" si="424"/>
        <v>1.1578726613046156E-2</v>
      </c>
      <c r="U3345" s="49">
        <f t="shared" si="425"/>
        <v>139.29166666666669</v>
      </c>
      <c r="V3345" s="49">
        <f t="shared" si="426"/>
        <v>1.0101994803367265</v>
      </c>
      <c r="W3345" s="49">
        <f t="shared" si="427"/>
        <v>1.0101994803367265</v>
      </c>
    </row>
    <row r="3346" spans="11:23">
      <c r="K3346" s="51">
        <v>334.4</v>
      </c>
      <c r="L3346" s="22">
        <f t="shared" si="421"/>
        <v>1.4838918299714745</v>
      </c>
      <c r="M3346" s="22">
        <f t="shared" si="428"/>
        <v>4.4296819648961261E-3</v>
      </c>
      <c r="Q3346" s="55">
        <f t="shared" si="422"/>
        <v>3.6455072525327897E-2</v>
      </c>
      <c r="R3346" s="49">
        <f t="shared" si="423"/>
        <v>3.1736101022606089</v>
      </c>
      <c r="S3346" s="52">
        <f>IF(K3346=0,C3374,(1/$C$59)*LN(1+$C$59/$C$58/(RodR+ABS(Calculations!K3346-RodR))))</f>
        <v>1.1486941165003355E-2</v>
      </c>
      <c r="T3346" s="53">
        <f t="shared" si="424"/>
        <v>1.1575253965690546E-2</v>
      </c>
      <c r="U3346" s="49">
        <f t="shared" si="425"/>
        <v>139.33333333333334</v>
      </c>
      <c r="V3346" s="49">
        <f t="shared" si="426"/>
        <v>1.0101994803367265</v>
      </c>
      <c r="W3346" s="49">
        <f t="shared" si="427"/>
        <v>1.0101994803367265</v>
      </c>
    </row>
    <row r="3347" spans="11:23">
      <c r="K3347" s="51">
        <v>334.5</v>
      </c>
      <c r="L3347" s="22">
        <f t="shared" si="421"/>
        <v>1.4834503115981659</v>
      </c>
      <c r="M3347" s="22">
        <f t="shared" si="428"/>
        <v>4.4270423826717753E-3</v>
      </c>
      <c r="Q3347" s="55">
        <f t="shared" si="422"/>
        <v>3.6444225653611821E-2</v>
      </c>
      <c r="R3347" s="49">
        <f t="shared" si="423"/>
        <v>3.1736101022606089</v>
      </c>
      <c r="S3347" s="52">
        <f>IF(K3347=0,C3375,(1/$C$59)*LN(1+$C$59/$C$58/(RodR+ABS(Calculations!K3347-RodR))))</f>
        <v>1.1483523331253598E-2</v>
      </c>
      <c r="T3347" s="53">
        <f t="shared" si="424"/>
        <v>1.1571783400722657E-2</v>
      </c>
      <c r="U3347" s="49">
        <f t="shared" si="425"/>
        <v>139.375</v>
      </c>
      <c r="V3347" s="49">
        <f t="shared" si="426"/>
        <v>1.0101994803367265</v>
      </c>
      <c r="W3347" s="49">
        <f t="shared" si="427"/>
        <v>1.0101994803367265</v>
      </c>
    </row>
    <row r="3348" spans="11:23">
      <c r="K3348" s="51">
        <v>334.6</v>
      </c>
      <c r="L3348" s="22">
        <f t="shared" si="421"/>
        <v>1.4830090558881244</v>
      </c>
      <c r="M3348" s="22">
        <f t="shared" si="428"/>
        <v>4.4244051591337819E-3</v>
      </c>
      <c r="Q3348" s="55">
        <f t="shared" si="422"/>
        <v>3.643338523479768E-2</v>
      </c>
      <c r="R3348" s="49">
        <f t="shared" si="423"/>
        <v>3.1736101022606089</v>
      </c>
      <c r="S3348" s="52">
        <f>IF(K3348=0,C3376,(1/$C$59)*LN(1+$C$59/$C$58/(RodR+ABS(Calculations!K3348-RodR))))</f>
        <v>1.1480107530804003E-2</v>
      </c>
      <c r="T3348" s="53">
        <f t="shared" si="424"/>
        <v>1.1568314916269626E-2</v>
      </c>
      <c r="U3348" s="49">
        <f t="shared" si="425"/>
        <v>139.41666666666669</v>
      </c>
      <c r="V3348" s="49">
        <f t="shared" si="426"/>
        <v>1.0101994803367265</v>
      </c>
      <c r="W3348" s="49">
        <f t="shared" si="427"/>
        <v>1.0101994803367265</v>
      </c>
    </row>
    <row r="3349" spans="11:23">
      <c r="K3349" s="51">
        <v>334.7</v>
      </c>
      <c r="L3349" s="22">
        <f t="shared" si="421"/>
        <v>1.4825680626070328</v>
      </c>
      <c r="M3349" s="22">
        <f t="shared" si="428"/>
        <v>4.4217702914650658E-3</v>
      </c>
      <c r="Q3349" s="55">
        <f t="shared" si="422"/>
        <v>3.6422551263128947E-2</v>
      </c>
      <c r="R3349" s="49">
        <f t="shared" si="423"/>
        <v>3.1736101022606089</v>
      </c>
      <c r="S3349" s="52">
        <f>IF(K3349=0,C3377,(1/$C$59)*LN(1+$C$59/$C$58/(RodR+ABS(Calculations!K3349-RodR))))</f>
        <v>1.1476693761840696E-2</v>
      </c>
      <c r="T3349" s="53">
        <f t="shared" si="424"/>
        <v>1.1564848510461486E-2</v>
      </c>
      <c r="U3349" s="49">
        <f t="shared" si="425"/>
        <v>139.45833333333334</v>
      </c>
      <c r="V3349" s="49">
        <f t="shared" si="426"/>
        <v>1.0101994803367265</v>
      </c>
      <c r="W3349" s="49">
        <f t="shared" si="427"/>
        <v>1.0101994803367265</v>
      </c>
    </row>
    <row r="3350" spans="11:23">
      <c r="K3350" s="51">
        <v>334.8</v>
      </c>
      <c r="L3350" s="22">
        <f t="shared" si="421"/>
        <v>1.4821273315208441</v>
      </c>
      <c r="M3350" s="22">
        <f t="shared" si="428"/>
        <v>4.4191377768152407E-3</v>
      </c>
      <c r="Q3350" s="55">
        <f t="shared" si="422"/>
        <v>3.6411723732855741E-2</v>
      </c>
      <c r="R3350" s="49">
        <f t="shared" si="423"/>
        <v>3.1736101022606089</v>
      </c>
      <c r="S3350" s="52">
        <f>IF(K3350=0,C3378,(1/$C$59)*LN(1+$C$59/$C$58/(RodR+ABS(Calculations!K3350-RodR))))</f>
        <v>1.1473282022551899E-2</v>
      </c>
      <c r="T3350" s="53">
        <f t="shared" si="424"/>
        <v>1.1561384181430073E-2</v>
      </c>
      <c r="U3350" s="49">
        <f t="shared" si="425"/>
        <v>139.5</v>
      </c>
      <c r="V3350" s="49">
        <f t="shared" si="426"/>
        <v>1.0101994803367265</v>
      </c>
      <c r="W3350" s="49">
        <f t="shared" si="427"/>
        <v>1.0101994803367265</v>
      </c>
    </row>
    <row r="3351" spans="11:23">
      <c r="K3351" s="51">
        <v>334.9</v>
      </c>
      <c r="L3351" s="22">
        <f t="shared" si="421"/>
        <v>1.481686862395817</v>
      </c>
      <c r="M3351" s="22">
        <f t="shared" si="428"/>
        <v>4.4165076123692248E-3</v>
      </c>
      <c r="Q3351" s="55">
        <f t="shared" si="422"/>
        <v>3.6400902638235699E-2</v>
      </c>
      <c r="R3351" s="49">
        <f t="shared" si="423"/>
        <v>3.1736101022606089</v>
      </c>
      <c r="S3351" s="52">
        <f>IF(K3351=0,C3379,(1/$C$59)*LN(1+$C$59/$C$58/(RodR+ABS(Calculations!K3351-RodR))))</f>
        <v>1.1469872311128202E-2</v>
      </c>
      <c r="T3351" s="53">
        <f t="shared" si="424"/>
        <v>1.1557921927309676E-2</v>
      </c>
      <c r="U3351" s="49">
        <f t="shared" si="425"/>
        <v>139.54166666666666</v>
      </c>
      <c r="V3351" s="49">
        <f t="shared" si="426"/>
        <v>1.0101994803367265</v>
      </c>
      <c r="W3351" s="49">
        <f t="shared" si="427"/>
        <v>1.0101994803367265</v>
      </c>
    </row>
    <row r="3352" spans="11:23">
      <c r="K3352" s="51">
        <v>335</v>
      </c>
      <c r="L3352" s="22">
        <f t="shared" si="421"/>
        <v>1.4812466549984482</v>
      </c>
      <c r="M3352" s="22">
        <f t="shared" si="428"/>
        <v>4.4138797953783282E-3</v>
      </c>
      <c r="Q3352" s="55">
        <f t="shared" si="422"/>
        <v>3.6390087973532291E-2</v>
      </c>
      <c r="R3352" s="49">
        <f t="shared" si="423"/>
        <v>3.1736101022606089</v>
      </c>
      <c r="S3352" s="52">
        <f>IF(K3352=0,C3380,(1/$C$59)*LN(1+$C$59/$C$58/(RodR+ABS(Calculations!K3352-RodR))))</f>
        <v>1.146646462576203E-2</v>
      </c>
      <c r="T3352" s="53">
        <f t="shared" si="424"/>
        <v>1.1554461746236599E-2</v>
      </c>
      <c r="U3352" s="49">
        <f t="shared" si="425"/>
        <v>139.58333333333334</v>
      </c>
      <c r="V3352" s="49">
        <f t="shared" si="426"/>
        <v>1.0101994803367265</v>
      </c>
      <c r="W3352" s="49">
        <f t="shared" si="427"/>
        <v>1.0101994803367265</v>
      </c>
    </row>
    <row r="3353" spans="11:23">
      <c r="K3353" s="51">
        <v>335.1</v>
      </c>
      <c r="L3353" s="22">
        <f t="shared" si="421"/>
        <v>1.4808067090955392</v>
      </c>
      <c r="M3353" s="22">
        <f t="shared" si="428"/>
        <v>4.4112543230270251E-3</v>
      </c>
      <c r="Q3353" s="55">
        <f t="shared" si="422"/>
        <v>3.6379279733016488E-2</v>
      </c>
      <c r="R3353" s="49">
        <f t="shared" si="423"/>
        <v>3.1736101022606089</v>
      </c>
      <c r="S3353" s="52">
        <f>IF(K3353=0,C3381,(1/$C$59)*LN(1+$C$59/$C$58/(RodR+ABS(Calculations!K3353-RodR))))</f>
        <v>1.1463058964648176E-2</v>
      </c>
      <c r="T3353" s="53">
        <f t="shared" si="424"/>
        <v>1.1551003636349606E-2</v>
      </c>
      <c r="U3353" s="49">
        <f t="shared" si="425"/>
        <v>139.62500000000003</v>
      </c>
      <c r="V3353" s="49">
        <f t="shared" si="426"/>
        <v>1.0101994803367265</v>
      </c>
      <c r="W3353" s="49">
        <f t="shared" si="427"/>
        <v>1.0101994803367265</v>
      </c>
    </row>
    <row r="3354" spans="11:23">
      <c r="K3354" s="51">
        <v>335.2</v>
      </c>
      <c r="L3354" s="22">
        <f t="shared" si="421"/>
        <v>1.480367024454128</v>
      </c>
      <c r="M3354" s="22">
        <f t="shared" si="428"/>
        <v>4.4086311925330968E-3</v>
      </c>
      <c r="Q3354" s="55">
        <f t="shared" si="422"/>
        <v>3.6368477910965064E-2</v>
      </c>
      <c r="R3354" s="49">
        <f t="shared" si="423"/>
        <v>3.1736101022606089</v>
      </c>
      <c r="S3354" s="52">
        <f>IF(K3354=0,C3382,(1/$C$59)*LN(1+$C$59/$C$58/(RodR+ABS(Calculations!K3354-RodR))))</f>
        <v>1.145965532598326E-2</v>
      </c>
      <c r="T3354" s="53">
        <f t="shared" si="424"/>
        <v>1.154754759578948E-2</v>
      </c>
      <c r="U3354" s="49">
        <f t="shared" si="425"/>
        <v>139.66666666666666</v>
      </c>
      <c r="V3354" s="49">
        <f t="shared" si="426"/>
        <v>1.0101994803367265</v>
      </c>
      <c r="W3354" s="49">
        <f t="shared" si="427"/>
        <v>1.0101994803367265</v>
      </c>
    </row>
    <row r="3355" spans="11:23">
      <c r="K3355" s="51">
        <v>335.3</v>
      </c>
      <c r="L3355" s="22">
        <f t="shared" si="421"/>
        <v>1.4799276008415601</v>
      </c>
      <c r="M3355" s="22">
        <f t="shared" si="428"/>
        <v>4.4060104011147683E-3</v>
      </c>
      <c r="Q3355" s="55">
        <f t="shared" si="422"/>
        <v>3.6357682501662339E-2</v>
      </c>
      <c r="R3355" s="49">
        <f t="shared" si="423"/>
        <v>3.1736101022606089</v>
      </c>
      <c r="S3355" s="52">
        <f>IF(K3355=0,C3383,(1/$C$59)*LN(1+$C$59/$C$58/(RodR+ABS(Calculations!K3355-RodR))))</f>
        <v>1.1456253707966277E-2</v>
      </c>
      <c r="T3355" s="53">
        <f t="shared" si="424"/>
        <v>1.1544093622699682E-2</v>
      </c>
      <c r="U3355" s="49">
        <f t="shared" si="425"/>
        <v>139.70833333333334</v>
      </c>
      <c r="V3355" s="49">
        <f t="shared" si="426"/>
        <v>1.0101994803367265</v>
      </c>
      <c r="W3355" s="49">
        <f t="shared" si="427"/>
        <v>1.0101994803367265</v>
      </c>
    </row>
    <row r="3356" spans="11:23">
      <c r="K3356" s="51">
        <v>335.4</v>
      </c>
      <c r="L3356" s="22">
        <f t="shared" si="421"/>
        <v>1.4794884380254847</v>
      </c>
      <c r="M3356" s="22">
        <f t="shared" si="428"/>
        <v>4.4033919459898208E-3</v>
      </c>
      <c r="Q3356" s="55">
        <f t="shared" si="422"/>
        <v>3.6346893499400117E-2</v>
      </c>
      <c r="R3356" s="49">
        <f t="shared" si="423"/>
        <v>3.1736101022606089</v>
      </c>
      <c r="S3356" s="52">
        <f>IF(K3356=0,C3384,(1/$C$59)*LN(1+$C$59/$C$58/(RodR+ABS(Calculations!K3356-RodR))))</f>
        <v>1.1452854108798587E-2</v>
      </c>
      <c r="T3356" s="53">
        <f t="shared" si="424"/>
        <v>1.1540641715225244E-2</v>
      </c>
      <c r="U3356" s="49">
        <f t="shared" si="425"/>
        <v>139.75</v>
      </c>
      <c r="V3356" s="49">
        <f t="shared" si="426"/>
        <v>1.0101994803367265</v>
      </c>
      <c r="W3356" s="49">
        <f t="shared" si="427"/>
        <v>1.0101994803367265</v>
      </c>
    </row>
    <row r="3357" spans="11:23">
      <c r="K3357" s="51">
        <v>335.5</v>
      </c>
      <c r="L3357" s="22">
        <f t="shared" si="421"/>
        <v>1.4790495357737896</v>
      </c>
      <c r="M3357" s="22">
        <f t="shared" si="428"/>
        <v>4.4007758243762574E-3</v>
      </c>
      <c r="Q3357" s="55">
        <f t="shared" si="422"/>
        <v>3.6336110898476048E-2</v>
      </c>
      <c r="R3357" s="49">
        <f t="shared" si="423"/>
        <v>3.1736101022606089</v>
      </c>
      <c r="S3357" s="52">
        <f>IF(K3357=0,C3385,(1/$C$59)*LN(1+$C$59/$C$58/(RodR+ABS(Calculations!K3357-RodR))))</f>
        <v>1.1449456526683383E-2</v>
      </c>
      <c r="T3357" s="53">
        <f t="shared" si="424"/>
        <v>1.1537191871513437E-2</v>
      </c>
      <c r="U3357" s="49">
        <f t="shared" si="425"/>
        <v>139.79166666666669</v>
      </c>
      <c r="V3357" s="49">
        <f t="shared" si="426"/>
        <v>1.0101994803367265</v>
      </c>
      <c r="W3357" s="49">
        <f t="shared" si="427"/>
        <v>1.0101994803367265</v>
      </c>
    </row>
    <row r="3358" spans="11:23">
      <c r="K3358" s="51">
        <v>335.6</v>
      </c>
      <c r="L3358" s="22">
        <f t="shared" si="421"/>
        <v>1.478610893854599</v>
      </c>
      <c r="M3358" s="22">
        <f t="shared" si="428"/>
        <v>4.3981620335253879E-3</v>
      </c>
      <c r="Q3358" s="55">
        <f t="shared" si="422"/>
        <v>3.632533469319358E-2</v>
      </c>
      <c r="R3358" s="49">
        <f t="shared" si="423"/>
        <v>3.1736101022606089</v>
      </c>
      <c r="S3358" s="52">
        <f>IF(K3358=0,C3386,(1/$C$59)*LN(1+$C$59/$C$58/(RodR+ABS(Calculations!K3358-RodR))))</f>
        <v>1.1446060959825692E-2</v>
      </c>
      <c r="T3358" s="53">
        <f t="shared" si="424"/>
        <v>1.1533744089715098E-2</v>
      </c>
      <c r="U3358" s="49">
        <f t="shared" si="425"/>
        <v>139.83333333333334</v>
      </c>
      <c r="V3358" s="49">
        <f t="shared" si="426"/>
        <v>1.0101994803367265</v>
      </c>
      <c r="W3358" s="49">
        <f t="shared" si="427"/>
        <v>1.0101994803367265</v>
      </c>
    </row>
    <row r="3359" spans="11:23">
      <c r="K3359" s="51">
        <v>335.7</v>
      </c>
      <c r="L3359" s="22">
        <f t="shared" si="421"/>
        <v>1.4781725120364109</v>
      </c>
      <c r="M3359" s="22">
        <f t="shared" si="428"/>
        <v>4.3955505706219089E-3</v>
      </c>
      <c r="Q3359" s="55">
        <f t="shared" si="422"/>
        <v>3.6314564877865371E-2</v>
      </c>
      <c r="R3359" s="49">
        <f t="shared" si="423"/>
        <v>3.1736101022606089</v>
      </c>
      <c r="S3359" s="52">
        <f>IF(K3359=0,C3387,(1/$C$59)*LN(1+$C$59/$C$58/(RodR+ABS(Calculations!K3359-RodR))))</f>
        <v>1.1442667406433443E-2</v>
      </c>
      <c r="T3359" s="53">
        <f t="shared" si="424"/>
        <v>1.1530298367980866E-2</v>
      </c>
      <c r="U3359" s="49">
        <f t="shared" si="425"/>
        <v>139.875</v>
      </c>
      <c r="V3359" s="49">
        <f t="shared" si="426"/>
        <v>1.0101994803367265</v>
      </c>
      <c r="W3359" s="49">
        <f t="shared" si="427"/>
        <v>1.0101994803367265</v>
      </c>
    </row>
    <row r="3360" spans="11:23">
      <c r="K3360" s="51">
        <v>335.8</v>
      </c>
      <c r="L3360" s="22">
        <f t="shared" si="421"/>
        <v>1.4777343900879274</v>
      </c>
      <c r="M3360" s="22">
        <f t="shared" si="428"/>
        <v>4.392941432916686E-3</v>
      </c>
      <c r="Q3360" s="55">
        <f t="shared" si="422"/>
        <v>3.6303801446809073E-2</v>
      </c>
      <c r="R3360" s="49">
        <f t="shared" si="423"/>
        <v>3.1736101022606089</v>
      </c>
      <c r="S3360" s="52">
        <f>IF(K3360=0,C3388,(1/$C$59)*LN(1+$C$59/$C$58/(RodR+ABS(Calculations!K3360-RodR))))</f>
        <v>1.1439275864716131E-2</v>
      </c>
      <c r="T3360" s="53">
        <f t="shared" si="424"/>
        <v>1.1526854704466493E-2</v>
      </c>
      <c r="U3360" s="49">
        <f t="shared" si="425"/>
        <v>139.91666666666669</v>
      </c>
      <c r="V3360" s="49">
        <f t="shared" si="426"/>
        <v>1.0101994803367265</v>
      </c>
      <c r="W3360" s="49">
        <f t="shared" si="427"/>
        <v>1.0101994803367265</v>
      </c>
    </row>
    <row r="3361" spans="11:23">
      <c r="K3361" s="51">
        <v>335.9</v>
      </c>
      <c r="L3361" s="22">
        <f t="shared" si="421"/>
        <v>1.4772965277781211</v>
      </c>
      <c r="M3361" s="22">
        <f t="shared" si="428"/>
        <v>4.3903346176958902E-3</v>
      </c>
      <c r="Q3361" s="55">
        <f t="shared" si="422"/>
        <v>3.6293044394348987E-2</v>
      </c>
      <c r="R3361" s="49">
        <f t="shared" si="423"/>
        <v>3.1736101022606089</v>
      </c>
      <c r="S3361" s="52">
        <f>IF(K3361=0,C3389,(1/$C$59)*LN(1+$C$59/$C$58/(RodR+ABS(Calculations!K3361-RodR))))</f>
        <v>1.1435886332885354E-2</v>
      </c>
      <c r="T3361" s="53">
        <f t="shared" si="424"/>
        <v>1.1523413097326648E-2</v>
      </c>
      <c r="U3361" s="49">
        <f t="shared" si="425"/>
        <v>139.95833333333334</v>
      </c>
      <c r="V3361" s="49">
        <f t="shared" si="426"/>
        <v>1.0101994803367265</v>
      </c>
      <c r="W3361" s="49">
        <f t="shared" si="427"/>
        <v>1.0101994803367265</v>
      </c>
    </row>
    <row r="3362" spans="11:23">
      <c r="K3362" s="51">
        <v>336</v>
      </c>
      <c r="L3362" s="22">
        <f t="shared" si="421"/>
        <v>1.4768589248763044</v>
      </c>
      <c r="M3362" s="22">
        <f t="shared" si="428"/>
        <v>4.3877301221437737E-3</v>
      </c>
      <c r="Q3362" s="55">
        <f t="shared" si="422"/>
        <v>3.6282293714817768E-2</v>
      </c>
      <c r="R3362" s="49">
        <f t="shared" si="423"/>
        <v>3.1736101022606089</v>
      </c>
      <c r="S3362" s="52">
        <f>IF(K3362=0,C3390,(1/$C$59)*LN(1+$C$59/$C$58/(RodR+ABS(Calculations!K3362-RodR))))</f>
        <v>1.1432498809155339E-2</v>
      </c>
      <c r="T3362" s="53">
        <f t="shared" si="424"/>
        <v>1.1519973544721561E-2</v>
      </c>
      <c r="U3362" s="49">
        <f t="shared" si="425"/>
        <v>140</v>
      </c>
      <c r="V3362" s="49">
        <f t="shared" si="426"/>
        <v>1.0101994803367265</v>
      </c>
      <c r="W3362" s="49">
        <f t="shared" si="427"/>
        <v>1.0101994803367265</v>
      </c>
    </row>
    <row r="3363" spans="11:23">
      <c r="K3363" s="51">
        <v>336.1</v>
      </c>
      <c r="L3363" s="22">
        <f t="shared" si="421"/>
        <v>1.4764215811519592</v>
      </c>
      <c r="M3363" s="22">
        <f t="shared" si="428"/>
        <v>4.3851279435800361E-3</v>
      </c>
      <c r="Q3363" s="55">
        <f t="shared" si="422"/>
        <v>3.6271549402552221E-2</v>
      </c>
      <c r="R3363" s="49">
        <f t="shared" si="423"/>
        <v>3.1736101022606089</v>
      </c>
      <c r="S3363" s="52">
        <f>IF(K3363=0,C3391,(1/$C$59)*LN(1+$C$59/$C$58/(RodR+ABS(Calculations!K3363-RodR))))</f>
        <v>1.1429113291741623E-2</v>
      </c>
      <c r="T3363" s="53">
        <f t="shared" si="424"/>
        <v>1.1516536044810594E-2</v>
      </c>
      <c r="U3363" s="49">
        <f t="shared" si="425"/>
        <v>140.04166666666669</v>
      </c>
      <c r="V3363" s="49">
        <f t="shared" si="426"/>
        <v>1.0101994803367265</v>
      </c>
      <c r="W3363" s="49">
        <f t="shared" si="427"/>
        <v>1.0101994803367265</v>
      </c>
    </row>
    <row r="3364" spans="11:23">
      <c r="K3364" s="51">
        <v>336.2</v>
      </c>
      <c r="L3364" s="22">
        <f t="shared" si="421"/>
        <v>1.4759844963749751</v>
      </c>
      <c r="M3364" s="22">
        <f t="shared" si="428"/>
        <v>4.3825280791529586E-3</v>
      </c>
      <c r="Q3364" s="55">
        <f t="shared" si="422"/>
        <v>3.6260811451899189E-2</v>
      </c>
      <c r="R3364" s="49">
        <f t="shared" si="423"/>
        <v>3.1736101022606089</v>
      </c>
      <c r="S3364" s="52">
        <f>IF(K3364=0,C3392,(1/$C$59)*LN(1+$C$59/$C$58/(RodR+ABS(Calculations!K3364-RodR))))</f>
        <v>1.1425729778862906E-2</v>
      </c>
      <c r="T3364" s="53">
        <f t="shared" si="424"/>
        <v>1.1513100595758005E-2</v>
      </c>
      <c r="U3364" s="49">
        <f t="shared" si="425"/>
        <v>140.08333333333334</v>
      </c>
      <c r="V3364" s="49">
        <f t="shared" si="426"/>
        <v>1.0101994803367265</v>
      </c>
      <c r="W3364" s="49">
        <f t="shared" si="427"/>
        <v>1.0101994803367265</v>
      </c>
    </row>
    <row r="3365" spans="11:23">
      <c r="K3365" s="51">
        <v>336.3</v>
      </c>
      <c r="L3365" s="22">
        <f t="shared" si="421"/>
        <v>1.4755476703153421</v>
      </c>
      <c r="M3365" s="22">
        <f t="shared" si="428"/>
        <v>4.37993052621799E-3</v>
      </c>
      <c r="Q3365" s="55">
        <f t="shared" si="422"/>
        <v>3.6250079857207962E-2</v>
      </c>
      <c r="R3365" s="49">
        <f t="shared" si="423"/>
        <v>3.1736101022606089</v>
      </c>
      <c r="S3365" s="52">
        <f>IF(K3365=0,C3393,(1/$C$59)*LN(1+$C$59/$C$58/(RodR+ABS(Calculations!K3365-RodR))))</f>
        <v>1.1422348268738652E-2</v>
      </c>
      <c r="T3365" s="53">
        <f t="shared" si="424"/>
        <v>1.1509667195727857E-2</v>
      </c>
      <c r="U3365" s="49">
        <f t="shared" si="425"/>
        <v>140.125</v>
      </c>
      <c r="V3365" s="49">
        <f t="shared" si="426"/>
        <v>1.0101994803367265</v>
      </c>
      <c r="W3365" s="49">
        <f t="shared" si="427"/>
        <v>1.0101994803367265</v>
      </c>
    </row>
    <row r="3366" spans="11:23">
      <c r="K3366" s="51">
        <v>336.4</v>
      </c>
      <c r="L3366" s="22">
        <f t="shared" si="421"/>
        <v>1.4751111027434929</v>
      </c>
      <c r="M3366" s="22">
        <f t="shared" si="428"/>
        <v>4.377335281991801E-3</v>
      </c>
      <c r="Q3366" s="55">
        <f t="shared" si="422"/>
        <v>3.6239354612838719E-2</v>
      </c>
      <c r="R3366" s="49">
        <f t="shared" si="423"/>
        <v>3.1736101022606089</v>
      </c>
      <c r="S3366" s="52">
        <f>IF(K3366=0,C3394,(1/$C$59)*LN(1+$C$59/$C$58/(RodR+ABS(Calculations!K3366-RodR))))</f>
        <v>1.1418968759591764E-2</v>
      </c>
      <c r="T3366" s="53">
        <f t="shared" si="424"/>
        <v>1.1506235842888658E-2</v>
      </c>
      <c r="U3366" s="49">
        <f t="shared" si="425"/>
        <v>140.16666666666666</v>
      </c>
      <c r="V3366" s="49">
        <f t="shared" si="426"/>
        <v>1.0101994803367265</v>
      </c>
      <c r="W3366" s="49">
        <f t="shared" si="427"/>
        <v>1.0101994803367265</v>
      </c>
    </row>
    <row r="3367" spans="11:23">
      <c r="K3367" s="51">
        <v>336.5</v>
      </c>
      <c r="L3367" s="22">
        <f t="shared" si="421"/>
        <v>1.4746747934300291</v>
      </c>
      <c r="M3367" s="22">
        <f t="shared" si="428"/>
        <v>4.3747423437605626E-3</v>
      </c>
      <c r="Q3367" s="55">
        <f t="shared" si="422"/>
        <v>3.622863571315578E-2</v>
      </c>
      <c r="R3367" s="49">
        <f t="shared" si="423"/>
        <v>3.1736101022606089</v>
      </c>
      <c r="S3367" s="52">
        <f>IF(K3367=0,C3395,(1/$C$59)*LN(1+$C$59/$C$58/(RodR+ABS(Calculations!K3367-RodR))))</f>
        <v>1.1415591249646449E-2</v>
      </c>
      <c r="T3367" s="53">
        <f t="shared" si="424"/>
        <v>1.1502806535409162E-2</v>
      </c>
      <c r="U3367" s="49">
        <f t="shared" si="425"/>
        <v>140.20833333333334</v>
      </c>
      <c r="V3367" s="49">
        <f t="shared" si="426"/>
        <v>1.0101994803367265</v>
      </c>
      <c r="W3367" s="49">
        <f t="shared" si="427"/>
        <v>1.0101994803367265</v>
      </c>
    </row>
    <row r="3368" spans="11:23">
      <c r="K3368" s="51">
        <v>336.6</v>
      </c>
      <c r="L3368" s="22">
        <f t="shared" si="421"/>
        <v>1.4742387421458576</v>
      </c>
      <c r="M3368" s="22">
        <f t="shared" si="428"/>
        <v>4.3721517087413897E-3</v>
      </c>
      <c r="Q3368" s="55">
        <f t="shared" si="422"/>
        <v>3.6217923152530966E-2</v>
      </c>
      <c r="R3368" s="49">
        <f t="shared" si="423"/>
        <v>3.1736101022606089</v>
      </c>
      <c r="S3368" s="52">
        <f>IF(K3368=0,C3396,(1/$C$59)*LN(1+$C$59/$C$58/(RodR+ABS(Calculations!K3368-RodR))))</f>
        <v>1.1412215737129274E-2</v>
      </c>
      <c r="T3368" s="53">
        <f t="shared" si="424"/>
        <v>1.1499379271461248E-2</v>
      </c>
      <c r="U3368" s="49">
        <f t="shared" si="425"/>
        <v>140.25000000000003</v>
      </c>
      <c r="V3368" s="49">
        <f t="shared" si="426"/>
        <v>1.0101994803367265</v>
      </c>
      <c r="W3368" s="49">
        <f t="shared" si="427"/>
        <v>1.0101994803367265</v>
      </c>
    </row>
    <row r="3369" spans="11:23">
      <c r="K3369" s="51">
        <v>336.7</v>
      </c>
      <c r="L3369" s="22">
        <f t="shared" si="421"/>
        <v>1.4738029486621571</v>
      </c>
      <c r="M3369" s="22">
        <f t="shared" si="428"/>
        <v>4.3695633742537598E-3</v>
      </c>
      <c r="Q3369" s="55">
        <f t="shared" si="422"/>
        <v>3.6207216925342782E-2</v>
      </c>
      <c r="R3369" s="49">
        <f t="shared" si="423"/>
        <v>3.1736101022606089</v>
      </c>
      <c r="S3369" s="52">
        <f>IF(K3369=0,C3397,(1/$C$59)*LN(1+$C$59/$C$58/(RodR+ABS(Calculations!K3369-RodR))))</f>
        <v>1.1408842220268915E-2</v>
      </c>
      <c r="T3369" s="53">
        <f t="shared" si="424"/>
        <v>1.1495954049219027E-2</v>
      </c>
      <c r="U3369" s="49">
        <f t="shared" si="425"/>
        <v>140.29166666666666</v>
      </c>
      <c r="V3369" s="49">
        <f t="shared" si="426"/>
        <v>1.0101994803367265</v>
      </c>
      <c r="W3369" s="49">
        <f t="shared" si="427"/>
        <v>1.0101994803367265</v>
      </c>
    </row>
    <row r="3370" spans="11:23">
      <c r="K3370" s="51">
        <v>336.8</v>
      </c>
      <c r="L3370" s="22">
        <f t="shared" si="421"/>
        <v>1.4733674127503436</v>
      </c>
      <c r="M3370" s="22">
        <f t="shared" si="428"/>
        <v>4.3669773375838439E-3</v>
      </c>
      <c r="Q3370" s="55">
        <f t="shared" si="422"/>
        <v>3.6196517025975553E-2</v>
      </c>
      <c r="R3370" s="49">
        <f t="shared" si="423"/>
        <v>3.1736101022606089</v>
      </c>
      <c r="S3370" s="52">
        <f>IF(K3370=0,C3398,(1/$C$59)*LN(1+$C$59/$C$58/(RodR+ABS(Calculations!K3370-RodR))))</f>
        <v>1.140547069729588E-2</v>
      </c>
      <c r="T3370" s="53">
        <f t="shared" si="424"/>
        <v>1.1492530866858409E-2</v>
      </c>
      <c r="U3370" s="49">
        <f t="shared" si="425"/>
        <v>140.33333333333334</v>
      </c>
      <c r="V3370" s="49">
        <f t="shared" si="426"/>
        <v>1.0101994803367265</v>
      </c>
      <c r="W3370" s="49">
        <f t="shared" si="427"/>
        <v>1.0101994803367265</v>
      </c>
    </row>
    <row r="3371" spans="11:23">
      <c r="K3371" s="51">
        <v>336.9</v>
      </c>
      <c r="L3371" s="22">
        <f t="shared" si="421"/>
        <v>1.4729321341821731</v>
      </c>
      <c r="M3371" s="22">
        <f t="shared" si="428"/>
        <v>4.3643935959480906E-3</v>
      </c>
      <c r="Q3371" s="55">
        <f t="shared" si="422"/>
        <v>3.6185823448821965E-2</v>
      </c>
      <c r="R3371" s="49">
        <f t="shared" si="423"/>
        <v>3.1736101022606089</v>
      </c>
      <c r="S3371" s="52">
        <f>IF(K3371=0,C3399,(1/$C$59)*LN(1+$C$59/$C$58/(RodR+ABS(Calculations!K3371-RodR))))</f>
        <v>1.140210116644331E-2</v>
      </c>
      <c r="T3371" s="53">
        <f t="shared" si="424"/>
        <v>1.1489109722557759E-2</v>
      </c>
      <c r="U3371" s="49">
        <f t="shared" si="425"/>
        <v>140.375</v>
      </c>
      <c r="V3371" s="49">
        <f t="shared" si="426"/>
        <v>1.0101994803367265</v>
      </c>
      <c r="W3371" s="49">
        <f t="shared" si="427"/>
        <v>1.0101994803367265</v>
      </c>
    </row>
    <row r="3372" spans="11:23">
      <c r="K3372" s="51">
        <v>337</v>
      </c>
      <c r="L3372" s="22">
        <f t="shared" si="421"/>
        <v>1.4724971127295694</v>
      </c>
      <c r="M3372" s="22">
        <f t="shared" si="428"/>
        <v>4.3618121467350335E-3</v>
      </c>
      <c r="Q3372" s="55">
        <f t="shared" si="422"/>
        <v>3.6175136188278827E-2</v>
      </c>
      <c r="R3372" s="49">
        <f t="shared" si="423"/>
        <v>3.1736101022606089</v>
      </c>
      <c r="S3372" s="52">
        <f>IF(K3372=0,C3400,(1/$C$59)*LN(1+$C$59/$C$58/(RodR+ABS(Calculations!K3372-RodR))))</f>
        <v>1.1398733625945652E-2</v>
      </c>
      <c r="T3372" s="53">
        <f t="shared" si="424"/>
        <v>1.1485690614497456E-2</v>
      </c>
      <c r="U3372" s="49">
        <f t="shared" si="425"/>
        <v>140.41666666666669</v>
      </c>
      <c r="V3372" s="49">
        <f t="shared" si="426"/>
        <v>1.0101994803367265</v>
      </c>
      <c r="W3372" s="49">
        <f t="shared" si="427"/>
        <v>1.0101994803367265</v>
      </c>
    </row>
    <row r="3373" spans="11:23">
      <c r="K3373" s="51">
        <v>337.1</v>
      </c>
      <c r="L3373" s="22">
        <f t="shared" si="421"/>
        <v>1.4720623481648314</v>
      </c>
      <c r="M3373" s="22">
        <f t="shared" si="428"/>
        <v>4.3592329871278146E-3</v>
      </c>
      <c r="Q3373" s="55">
        <f t="shared" si="422"/>
        <v>3.6164455238752155E-2</v>
      </c>
      <c r="R3373" s="49">
        <f t="shared" si="423"/>
        <v>3.1736101022606089</v>
      </c>
      <c r="S3373" s="52">
        <f>IF(K3373=0,C3401,(1/$C$59)*LN(1+$C$59/$C$58/(RodR+ABS(Calculations!K3373-RodR))))</f>
        <v>1.1395368074040249E-2</v>
      </c>
      <c r="T3373" s="53">
        <f t="shared" si="424"/>
        <v>1.1482273540860339E-2</v>
      </c>
      <c r="U3373" s="49">
        <f t="shared" si="425"/>
        <v>140.45833333333334</v>
      </c>
      <c r="V3373" s="49">
        <f t="shared" si="426"/>
        <v>1.0101994803367265</v>
      </c>
      <c r="W3373" s="49">
        <f t="shared" si="427"/>
        <v>1.0101994803367265</v>
      </c>
    </row>
    <row r="3374" spans="11:23">
      <c r="K3374" s="51">
        <v>337.2</v>
      </c>
      <c r="L3374" s="22">
        <f t="shared" si="421"/>
        <v>1.4716278402604612</v>
      </c>
      <c r="M3374" s="22">
        <f t="shared" si="428"/>
        <v>4.3566561145138571E-3</v>
      </c>
      <c r="Q3374" s="55">
        <f t="shared" si="422"/>
        <v>3.6153780594652962E-2</v>
      </c>
      <c r="R3374" s="49">
        <f t="shared" si="423"/>
        <v>3.1736101022606089</v>
      </c>
      <c r="S3374" s="52">
        <f>IF(K3374=0,C3402,(1/$C$59)*LN(1+$C$59/$C$58/(RodR+ABS(Calculations!K3374-RodR))))</f>
        <v>1.1392004508966018E-2</v>
      </c>
      <c r="T3374" s="53">
        <f t="shared" si="424"/>
        <v>1.1478858499830817E-2</v>
      </c>
      <c r="U3374" s="49">
        <f t="shared" si="425"/>
        <v>140.5</v>
      </c>
      <c r="V3374" s="49">
        <f t="shared" si="426"/>
        <v>1.0101994803367265</v>
      </c>
      <c r="W3374" s="49">
        <f t="shared" si="427"/>
        <v>1.0101994803367265</v>
      </c>
    </row>
    <row r="3375" spans="11:23">
      <c r="K3375" s="51">
        <v>337.3</v>
      </c>
      <c r="L3375" s="22">
        <f t="shared" si="421"/>
        <v>1.4711935887892662</v>
      </c>
      <c r="M3375" s="22">
        <f t="shared" si="428"/>
        <v>4.3540815260758592E-3</v>
      </c>
      <c r="Q3375" s="55">
        <f t="shared" si="422"/>
        <v>3.6143112250399768E-2</v>
      </c>
      <c r="R3375" s="49">
        <f t="shared" si="423"/>
        <v>3.1736101022606089</v>
      </c>
      <c r="S3375" s="52">
        <f>IF(K3375=0,C3403,(1/$C$59)*LN(1+$C$59/$C$58/(RodR+ABS(Calculations!K3375-RodR))))</f>
        <v>1.1388642928964242E-2</v>
      </c>
      <c r="T3375" s="53">
        <f t="shared" si="424"/>
        <v>1.1475445489595984E-2</v>
      </c>
      <c r="U3375" s="49">
        <f t="shared" si="425"/>
        <v>140.54166666666669</v>
      </c>
      <c r="V3375" s="49">
        <f t="shared" si="426"/>
        <v>1.0101994803367265</v>
      </c>
      <c r="W3375" s="49">
        <f t="shared" si="427"/>
        <v>1.0101994803367265</v>
      </c>
    </row>
    <row r="3376" spans="11:23">
      <c r="K3376" s="51">
        <v>337.4</v>
      </c>
      <c r="L3376" s="22">
        <f t="shared" si="421"/>
        <v>1.4707595935242563</v>
      </c>
      <c r="M3376" s="22">
        <f t="shared" si="428"/>
        <v>4.351509219236549E-3</v>
      </c>
      <c r="Q3376" s="55">
        <f t="shared" si="422"/>
        <v>3.6132450200416048E-2</v>
      </c>
      <c r="R3376" s="49">
        <f t="shared" si="423"/>
        <v>3.1736101022606089</v>
      </c>
      <c r="S3376" s="52">
        <f>IF(K3376=0,C3404,(1/$C$59)*LN(1+$C$59/$C$58/(RodR+ABS(Calculations!K3376-RodR))))</f>
        <v>1.1385283332277767E-2</v>
      </c>
      <c r="T3376" s="53">
        <f t="shared" si="424"/>
        <v>1.147203450834494E-2</v>
      </c>
      <c r="U3376" s="49">
        <f t="shared" si="425"/>
        <v>140.58333333333334</v>
      </c>
      <c r="V3376" s="49">
        <f t="shared" si="426"/>
        <v>1.0101994803367265</v>
      </c>
      <c r="W3376" s="49">
        <f t="shared" si="427"/>
        <v>1.0101994803367265</v>
      </c>
    </row>
    <row r="3377" spans="11:23">
      <c r="K3377" s="51">
        <v>337.5</v>
      </c>
      <c r="L3377" s="22">
        <f t="shared" si="421"/>
        <v>1.4703258542388173</v>
      </c>
      <c r="M3377" s="22">
        <f t="shared" si="428"/>
        <v>4.3489391912117092E-3</v>
      </c>
      <c r="Q3377" s="55">
        <f t="shared" si="422"/>
        <v>3.612179443913454E-2</v>
      </c>
      <c r="R3377" s="49">
        <f t="shared" si="423"/>
        <v>3.1736101022606089</v>
      </c>
      <c r="S3377" s="52">
        <f>IF(K3377=0,C3405,(1/$C$59)*LN(1+$C$59/$C$58/(RodR+ABS(Calculations!K3377-RodR))))</f>
        <v>1.1381925717152354E-2</v>
      </c>
      <c r="T3377" s="53">
        <f t="shared" si="424"/>
        <v>1.1468625554269031E-2</v>
      </c>
      <c r="U3377" s="49">
        <f t="shared" si="425"/>
        <v>140.625</v>
      </c>
      <c r="V3377" s="49">
        <f t="shared" si="426"/>
        <v>1.0101994803367265</v>
      </c>
      <c r="W3377" s="49">
        <f t="shared" si="427"/>
        <v>1.0101994803367265</v>
      </c>
    </row>
    <row r="3378" spans="11:23">
      <c r="K3378" s="51">
        <v>337.6</v>
      </c>
      <c r="L3378" s="22">
        <f t="shared" si="421"/>
        <v>1.4698923707064673</v>
      </c>
      <c r="M3378" s="22">
        <f t="shared" si="428"/>
        <v>4.3463714393903174E-3</v>
      </c>
      <c r="Q3378" s="55">
        <f t="shared" si="422"/>
        <v>3.6111144960991201E-2</v>
      </c>
      <c r="R3378" s="49">
        <f t="shared" si="423"/>
        <v>3.1736101022606089</v>
      </c>
      <c r="S3378" s="52">
        <f>IF(K3378=0,C3406,(1/$C$59)*LN(1+$C$59/$C$58/(RodR+ABS(Calculations!K3378-RodR))))</f>
        <v>1.1378570081834787E-2</v>
      </c>
      <c r="T3378" s="53">
        <f t="shared" si="424"/>
        <v>1.1465218625561387E-2</v>
      </c>
      <c r="U3378" s="49">
        <f t="shared" si="425"/>
        <v>140.66666666666669</v>
      </c>
      <c r="V3378" s="49">
        <f t="shared" si="426"/>
        <v>1.0101994803367265</v>
      </c>
      <c r="W3378" s="49">
        <f t="shared" si="427"/>
        <v>1.0101994803367265</v>
      </c>
    </row>
    <row r="3379" spans="11:23">
      <c r="K3379" s="51">
        <v>337.7</v>
      </c>
      <c r="L3379" s="22">
        <f t="shared" si="421"/>
        <v>1.4694591427011696</v>
      </c>
      <c r="M3379" s="22">
        <f t="shared" si="428"/>
        <v>4.3438059609874902E-3</v>
      </c>
      <c r="Q3379" s="55">
        <f t="shared" si="422"/>
        <v>3.6100501760432953E-2</v>
      </c>
      <c r="R3379" s="49">
        <f t="shared" si="423"/>
        <v>3.1736101022606089</v>
      </c>
      <c r="S3379" s="52">
        <f>IF(K3379=0,C3407,(1/$C$59)*LN(1+$C$59/$C$58/(RodR+ABS(Calculations!K3379-RodR))))</f>
        <v>1.1375216424575292E-2</v>
      </c>
      <c r="T3379" s="53">
        <f t="shared" si="424"/>
        <v>1.1461813720417604E-2</v>
      </c>
      <c r="U3379" s="49">
        <f t="shared" si="425"/>
        <v>140.70833333333334</v>
      </c>
      <c r="V3379" s="49">
        <f t="shared" si="426"/>
        <v>1.0101994803367265</v>
      </c>
      <c r="W3379" s="49">
        <f t="shared" si="427"/>
        <v>1.0101994803367265</v>
      </c>
    </row>
    <row r="3380" spans="11:23">
      <c r="K3380" s="51">
        <v>337.8</v>
      </c>
      <c r="L3380" s="22">
        <f t="shared" si="421"/>
        <v>1.4690261699969505</v>
      </c>
      <c r="M3380" s="22">
        <f t="shared" si="428"/>
        <v>4.3412427533930931E-3</v>
      </c>
      <c r="Q3380" s="55">
        <f t="shared" si="422"/>
        <v>3.608986483190825E-2</v>
      </c>
      <c r="R3380" s="49">
        <f t="shared" si="423"/>
        <v>3.1736101022606089</v>
      </c>
      <c r="S3380" s="52">
        <f>IF(K3380=0,C3408,(1/$C$59)*LN(1+$C$59/$C$58/(RodR+ABS(Calculations!K3380-RodR))))</f>
        <v>1.1371864743624591E-2</v>
      </c>
      <c r="T3380" s="53">
        <f t="shared" si="424"/>
        <v>1.1458410837035284E-2</v>
      </c>
      <c r="U3380" s="49">
        <f t="shared" si="425"/>
        <v>140.75</v>
      </c>
      <c r="V3380" s="49">
        <f t="shared" si="426"/>
        <v>1.0101994803367265</v>
      </c>
      <c r="W3380" s="49">
        <f t="shared" si="427"/>
        <v>1.0101994803367265</v>
      </c>
    </row>
    <row r="3381" spans="11:23">
      <c r="K3381" s="51">
        <v>337.9</v>
      </c>
      <c r="L3381" s="22">
        <f t="shared" si="421"/>
        <v>1.468593452368248</v>
      </c>
      <c r="M3381" s="22">
        <f t="shared" si="428"/>
        <v>4.3386818139250494E-3</v>
      </c>
      <c r="Q3381" s="55">
        <f t="shared" si="422"/>
        <v>3.6079234169875671E-2</v>
      </c>
      <c r="R3381" s="49">
        <f t="shared" si="423"/>
        <v>3.1736101022606089</v>
      </c>
      <c r="S3381" s="52">
        <f>IF(K3381=0,C3409,(1/$C$59)*LN(1+$C$59/$C$58/(RodR+ABS(Calculations!K3381-RodR))))</f>
        <v>1.1368515037236586E-2</v>
      </c>
      <c r="T3381" s="53">
        <f t="shared" si="424"/>
        <v>1.1455009973614719E-2</v>
      </c>
      <c r="U3381" s="49">
        <f t="shared" si="425"/>
        <v>140.79166666666666</v>
      </c>
      <c r="V3381" s="49">
        <f t="shared" si="426"/>
        <v>1.0101994803367265</v>
      </c>
      <c r="W3381" s="49">
        <f t="shared" si="427"/>
        <v>1.0101994803367265</v>
      </c>
    </row>
    <row r="3382" spans="11:23">
      <c r="K3382" s="51">
        <v>338</v>
      </c>
      <c r="L3382" s="22">
        <f t="shared" si="421"/>
        <v>1.468160989589701</v>
      </c>
      <c r="M3382" s="22">
        <f t="shared" si="428"/>
        <v>4.3361231398684197E-3</v>
      </c>
      <c r="Q3382" s="55">
        <f t="shared" si="422"/>
        <v>3.6068609768798714E-2</v>
      </c>
      <c r="R3382" s="49">
        <f t="shared" si="423"/>
        <v>3.1736101022606089</v>
      </c>
      <c r="S3382" s="52">
        <f>IF(K3382=0,C3410,(1/$C$59)*LN(1+$C$59/$C$58/(RodR+ABS(Calculations!K3382-RodR))))</f>
        <v>1.1365167303666735E-2</v>
      </c>
      <c r="T3382" s="53">
        <f t="shared" si="424"/>
        <v>1.1451611128356874E-2</v>
      </c>
      <c r="U3382" s="49">
        <f t="shared" si="425"/>
        <v>140.83333333333334</v>
      </c>
      <c r="V3382" s="49">
        <f t="shared" si="426"/>
        <v>1.0101994803367265</v>
      </c>
      <c r="W3382" s="49">
        <f t="shared" si="427"/>
        <v>1.0101994803367265</v>
      </c>
    </row>
    <row r="3383" spans="11:23">
      <c r="K3383" s="51">
        <v>338.1</v>
      </c>
      <c r="L3383" s="22">
        <f t="shared" si="421"/>
        <v>1.4677287814362552</v>
      </c>
      <c r="M3383" s="22">
        <f t="shared" si="428"/>
        <v>4.3335667285762103E-3</v>
      </c>
      <c r="Q3383" s="55">
        <f t="shared" si="422"/>
        <v>3.6057991623148426E-2</v>
      </c>
      <c r="R3383" s="49">
        <f t="shared" si="423"/>
        <v>3.1736101022606089</v>
      </c>
      <c r="S3383" s="52">
        <f>IF(K3383=0,C3411,(1/$C$59)*LN(1+$C$59/$C$58/(RodR+ABS(Calculations!K3383-RodR))))</f>
        <v>1.1361821541172872E-2</v>
      </c>
      <c r="T3383" s="53">
        <f t="shared" si="424"/>
        <v>1.1448214299467178E-2</v>
      </c>
      <c r="U3383" s="49">
        <f t="shared" si="425"/>
        <v>140.87500000000003</v>
      </c>
      <c r="V3383" s="49">
        <f t="shared" si="426"/>
        <v>1.0101994803367265</v>
      </c>
      <c r="W3383" s="49">
        <f t="shared" si="427"/>
        <v>1.0101994803367265</v>
      </c>
    </row>
    <row r="3384" spans="11:23">
      <c r="K3384" s="51">
        <v>338.2</v>
      </c>
      <c r="L3384" s="22">
        <f t="shared" si="421"/>
        <v>1.4672968276830587</v>
      </c>
      <c r="M3384" s="22">
        <f t="shared" si="428"/>
        <v>4.3310125774025376E-3</v>
      </c>
      <c r="Q3384" s="55">
        <f t="shared" si="422"/>
        <v>3.6047379727400831E-2</v>
      </c>
      <c r="R3384" s="49">
        <f t="shared" si="423"/>
        <v>3.1736101022606089</v>
      </c>
      <c r="S3384" s="52">
        <f>IF(K3384=0,C3412,(1/$C$59)*LN(1+$C$59/$C$58/(RodR+ABS(Calculations!K3384-RodR))))</f>
        <v>1.1358477748014401E-2</v>
      </c>
      <c r="T3384" s="53">
        <f t="shared" si="424"/>
        <v>1.1444819485150408E-2</v>
      </c>
      <c r="U3384" s="49">
        <f t="shared" si="425"/>
        <v>140.91666666666666</v>
      </c>
      <c r="V3384" s="49">
        <f t="shared" si="426"/>
        <v>1.0101994803367265</v>
      </c>
      <c r="W3384" s="49">
        <f t="shared" si="427"/>
        <v>1.0101994803367265</v>
      </c>
    </row>
    <row r="3385" spans="11:23">
      <c r="K3385" s="51">
        <v>338.3</v>
      </c>
      <c r="L3385" s="22">
        <f t="shared" si="421"/>
        <v>1.4668651281056004</v>
      </c>
      <c r="M3385" s="22">
        <f t="shared" si="428"/>
        <v>4.3284606836657691E-3</v>
      </c>
      <c r="Q3385" s="55">
        <f t="shared" si="422"/>
        <v>3.603677407604032E-2</v>
      </c>
      <c r="R3385" s="49">
        <f t="shared" si="423"/>
        <v>3.1736101022606089</v>
      </c>
      <c r="S3385" s="52">
        <f>IF(K3385=0,C3413,(1/$C$59)*LN(1+$C$59/$C$58/(RodR+ABS(Calculations!K3385-RodR))))</f>
        <v>1.1355135922453359E-2</v>
      </c>
      <c r="T3385" s="53">
        <f t="shared" si="424"/>
        <v>1.1441426683616236E-2</v>
      </c>
      <c r="U3385" s="49">
        <f t="shared" si="425"/>
        <v>140.95833333333334</v>
      </c>
      <c r="V3385" s="49">
        <f t="shared" si="426"/>
        <v>1.0101994803367265</v>
      </c>
      <c r="W3385" s="49">
        <f t="shared" si="427"/>
        <v>1.0101994803367265</v>
      </c>
    </row>
    <row r="3386" spans="11:23">
      <c r="K3386" s="51">
        <v>338.4</v>
      </c>
      <c r="L3386" s="22">
        <f t="shared" si="421"/>
        <v>1.4664336824796058</v>
      </c>
      <c r="M3386" s="22">
        <f t="shared" si="428"/>
        <v>4.3259110446505211E-3</v>
      </c>
      <c r="Q3386" s="55">
        <f t="shared" si="422"/>
        <v>3.6026174663557085E-2</v>
      </c>
      <c r="R3386" s="49">
        <f t="shared" si="423"/>
        <v>3.1736101022606089</v>
      </c>
      <c r="S3386" s="52">
        <f>IF(K3386=0,C3414,(1/$C$59)*LN(1+$C$59/$C$58/(RodR+ABS(Calculations!K3386-RodR))))</f>
        <v>1.1351796062753617E-2</v>
      </c>
      <c r="T3386" s="53">
        <f t="shared" si="424"/>
        <v>1.1438035893073916E-2</v>
      </c>
      <c r="U3386" s="49">
        <f t="shared" si="425"/>
        <v>141</v>
      </c>
      <c r="V3386" s="49">
        <f t="shared" si="426"/>
        <v>1.0101994803367265</v>
      </c>
      <c r="W3386" s="49">
        <f t="shared" si="427"/>
        <v>1.0101994803367265</v>
      </c>
    </row>
    <row r="3387" spans="11:23">
      <c r="K3387" s="51">
        <v>338.5</v>
      </c>
      <c r="L3387" s="22">
        <f t="shared" si="421"/>
        <v>1.466002490581038</v>
      </c>
      <c r="M3387" s="22">
        <f t="shared" si="428"/>
        <v>4.3233636577793E-3</v>
      </c>
      <c r="Q3387" s="55">
        <f t="shared" si="422"/>
        <v>3.6015581484447175E-2</v>
      </c>
      <c r="R3387" s="49">
        <f t="shared" si="423"/>
        <v>3.1736101022606089</v>
      </c>
      <c r="S3387" s="52">
        <f>IF(K3387=0,C3415,(1/$C$59)*LN(1+$C$59/$C$58/(RodR+ABS(Calculations!K3387-RodR))))</f>
        <v>1.1348458167180886E-2</v>
      </c>
      <c r="T3387" s="53">
        <f t="shared" si="424"/>
        <v>1.1434647111737148E-2</v>
      </c>
      <c r="U3387" s="49">
        <f t="shared" si="425"/>
        <v>141.04166666666669</v>
      </c>
      <c r="V3387" s="49">
        <f t="shared" si="426"/>
        <v>1.0101994803367265</v>
      </c>
      <c r="W3387" s="49">
        <f t="shared" si="427"/>
        <v>1.0101994803367265</v>
      </c>
    </row>
    <row r="3388" spans="11:23">
      <c r="K3388" s="51">
        <v>338.6</v>
      </c>
      <c r="L3388" s="22">
        <f t="shared" si="421"/>
        <v>1.4655715521861319</v>
      </c>
      <c r="M3388" s="22">
        <f t="shared" si="428"/>
        <v>4.3208185203353899E-3</v>
      </c>
      <c r="Q3388" s="55">
        <f t="shared" si="422"/>
        <v>3.6004994533213298E-2</v>
      </c>
      <c r="R3388" s="49">
        <f t="shared" si="423"/>
        <v>3.1736101022606089</v>
      </c>
      <c r="S3388" s="52">
        <f>IF(K3388=0,C3416,(1/$C$59)*LN(1+$C$59/$C$58/(RodR+ABS(Calculations!K3388-RodR))))</f>
        <v>1.1345122234002978E-2</v>
      </c>
      <c r="T3388" s="53">
        <f t="shared" si="424"/>
        <v>1.1431260337819436E-2</v>
      </c>
      <c r="U3388" s="49">
        <f t="shared" si="425"/>
        <v>141.08333333333334</v>
      </c>
      <c r="V3388" s="49">
        <f t="shared" si="426"/>
        <v>1.0101994803367265</v>
      </c>
      <c r="W3388" s="49">
        <f t="shared" si="427"/>
        <v>1.0101994803367265</v>
      </c>
    </row>
    <row r="3389" spans="11:23">
      <c r="K3389" s="51">
        <v>338.7</v>
      </c>
      <c r="L3389" s="22">
        <f t="shared" si="421"/>
        <v>1.4651408670713928</v>
      </c>
      <c r="M3389" s="22">
        <f t="shared" si="428"/>
        <v>4.3182756297768243E-3</v>
      </c>
      <c r="Q3389" s="55">
        <f t="shared" si="422"/>
        <v>3.5994413804364828E-2</v>
      </c>
      <c r="R3389" s="49">
        <f t="shared" si="423"/>
        <v>3.1736101022606089</v>
      </c>
      <c r="S3389" s="52">
        <f>IF(K3389=0,C3417,(1/$C$59)*LN(1+$C$59/$C$58/(RodR+ABS(Calculations!K3389-RodR))))</f>
        <v>1.1341788261489804E-2</v>
      </c>
      <c r="T3389" s="53">
        <f t="shared" si="424"/>
        <v>1.1427875569539175E-2</v>
      </c>
      <c r="U3389" s="49">
        <f t="shared" si="425"/>
        <v>141.125</v>
      </c>
      <c r="V3389" s="49">
        <f t="shared" si="426"/>
        <v>1.0101994803367265</v>
      </c>
      <c r="W3389" s="49">
        <f t="shared" si="427"/>
        <v>1.0101994803367265</v>
      </c>
    </row>
    <row r="3390" spans="11:23">
      <c r="K3390" s="51">
        <v>338.8</v>
      </c>
      <c r="L3390" s="22">
        <f t="shared" si="421"/>
        <v>1.4647104350135998</v>
      </c>
      <c r="M3390" s="22">
        <f t="shared" si="428"/>
        <v>4.3157349833506942E-3</v>
      </c>
      <c r="Q3390" s="55">
        <f t="shared" si="422"/>
        <v>3.5983839292417837E-2</v>
      </c>
      <c r="R3390" s="49">
        <f t="shared" si="423"/>
        <v>3.1736101022606089</v>
      </c>
      <c r="S3390" s="52">
        <f>IF(K3390=0,C3418,(1/$C$59)*LN(1+$C$59/$C$58/(RodR+ABS(Calculations!K3390-RodR))))</f>
        <v>1.1338456247913384E-2</v>
      </c>
      <c r="T3390" s="53">
        <f t="shared" si="424"/>
        <v>1.1424492805113227E-2</v>
      </c>
      <c r="U3390" s="49">
        <f t="shared" si="425"/>
        <v>141.16666666666669</v>
      </c>
      <c r="V3390" s="49">
        <f t="shared" si="426"/>
        <v>1.0101994803367265</v>
      </c>
      <c r="W3390" s="49">
        <f t="shared" si="427"/>
        <v>1.0101994803367265</v>
      </c>
    </row>
    <row r="3391" spans="11:23">
      <c r="K3391" s="51">
        <v>338.9</v>
      </c>
      <c r="L3391" s="22">
        <f t="shared" si="421"/>
        <v>1.4642802557897667</v>
      </c>
      <c r="M3391" s="22">
        <f t="shared" si="428"/>
        <v>4.313196578481282E-3</v>
      </c>
      <c r="Q3391" s="55">
        <f t="shared" si="422"/>
        <v>3.5973270991894193E-2</v>
      </c>
      <c r="R3391" s="49">
        <f t="shared" si="423"/>
        <v>3.1736101022606089</v>
      </c>
      <c r="S3391" s="52">
        <f>IF(K3391=0,C3419,(1/$C$59)*LN(1+$C$59/$C$58/(RodR+ABS(Calculations!K3391-RodR))))</f>
        <v>1.1335126191547572E-2</v>
      </c>
      <c r="T3391" s="53">
        <f t="shared" si="424"/>
        <v>1.1421112042764688E-2</v>
      </c>
      <c r="U3391" s="49">
        <f t="shared" si="425"/>
        <v>141.20833333333334</v>
      </c>
      <c r="V3391" s="49">
        <f t="shared" si="426"/>
        <v>1.0101994803367265</v>
      </c>
      <c r="W3391" s="49">
        <f t="shared" si="427"/>
        <v>1.0101994803367265</v>
      </c>
    </row>
    <row r="3392" spans="11:23">
      <c r="K3392" s="51">
        <v>339</v>
      </c>
      <c r="L3392" s="22">
        <f t="shared" si="421"/>
        <v>1.463850329177216</v>
      </c>
      <c r="M3392" s="22">
        <f t="shared" si="428"/>
        <v>4.3106604124849568E-3</v>
      </c>
      <c r="Q3392" s="55">
        <f t="shared" si="422"/>
        <v>3.5962708897323316E-2</v>
      </c>
      <c r="R3392" s="49">
        <f t="shared" si="423"/>
        <v>3.1736101022606089</v>
      </c>
      <c r="S3392" s="52">
        <f>IF(K3392=0,C3420,(1/$C$59)*LN(1+$C$59/$C$58/(RodR+ABS(Calculations!K3392-RodR))))</f>
        <v>1.133179809066859E-2</v>
      </c>
      <c r="T3392" s="53">
        <f t="shared" si="424"/>
        <v>1.1417733280715554E-2</v>
      </c>
      <c r="U3392" s="49">
        <f t="shared" si="425"/>
        <v>141.25</v>
      </c>
      <c r="V3392" s="49">
        <f t="shared" si="426"/>
        <v>1.0101994803367265</v>
      </c>
      <c r="W3392" s="49">
        <f t="shared" si="427"/>
        <v>1.0101994803367265</v>
      </c>
    </row>
    <row r="3393" spans="11:23">
      <c r="K3393" s="51">
        <v>339.1</v>
      </c>
      <c r="L3393" s="22">
        <f t="shared" si="421"/>
        <v>1.4634206549534701</v>
      </c>
      <c r="M3393" s="22">
        <f t="shared" si="428"/>
        <v>4.3081264827851129E-3</v>
      </c>
      <c r="Q3393" s="55">
        <f t="shared" si="422"/>
        <v>3.5952153003239569E-2</v>
      </c>
      <c r="R3393" s="49">
        <f t="shared" si="423"/>
        <v>3.1736101022606089</v>
      </c>
      <c r="S3393" s="52">
        <f>IF(K3393=0,C3421,(1/$C$59)*LN(1+$C$59/$C$58/(RodR+ABS(Calculations!K3393-RodR))))</f>
        <v>1.1328471943554227E-2</v>
      </c>
      <c r="T3393" s="53">
        <f t="shared" si="424"/>
        <v>1.1414356517191172E-2</v>
      </c>
      <c r="U3393" s="49">
        <f t="shared" si="425"/>
        <v>141.29166666666669</v>
      </c>
      <c r="V3393" s="49">
        <f t="shared" si="426"/>
        <v>1.0101994803367265</v>
      </c>
      <c r="W3393" s="49">
        <f t="shared" si="427"/>
        <v>1.0101994803367265</v>
      </c>
    </row>
    <row r="3394" spans="11:23">
      <c r="K3394" s="51">
        <v>339.2</v>
      </c>
      <c r="L3394" s="22">
        <f t="shared" ref="L3394:L3457" si="429">IF(K3394&lt;RodR,EPRValue,Q3394*$C$43)</f>
        <v>1.4629912328963943</v>
      </c>
      <c r="M3394" s="22">
        <f t="shared" si="428"/>
        <v>4.3055947866643685E-3</v>
      </c>
      <c r="Q3394" s="55">
        <f t="shared" si="422"/>
        <v>3.5941603304185714E-2</v>
      </c>
      <c r="R3394" s="49">
        <f t="shared" si="423"/>
        <v>3.1736101022606089</v>
      </c>
      <c r="S3394" s="52">
        <f>IF(K3394=0,C3422,(1/$C$59)*LN(1+$C$59/$C$58/(RodR+ABS(Calculations!K3394-RodR))))</f>
        <v>1.1325147748484915E-2</v>
      </c>
      <c r="T3394" s="53">
        <f t="shared" si="424"/>
        <v>1.1410981750418905E-2</v>
      </c>
      <c r="U3394" s="49">
        <f t="shared" si="425"/>
        <v>141.33333333333334</v>
      </c>
      <c r="V3394" s="49">
        <f t="shared" si="426"/>
        <v>1.0101994803367265</v>
      </c>
      <c r="W3394" s="49">
        <f t="shared" si="427"/>
        <v>1.0101994803367265</v>
      </c>
    </row>
    <row r="3395" spans="11:23">
      <c r="K3395" s="51">
        <v>339.3</v>
      </c>
      <c r="L3395" s="22">
        <f t="shared" si="429"/>
        <v>1.4625620627840215</v>
      </c>
      <c r="M3395" s="22">
        <f t="shared" si="428"/>
        <v>4.3030653215789805E-3</v>
      </c>
      <c r="Q3395" s="55">
        <f t="shared" si="422"/>
        <v>3.593105979470864E-2</v>
      </c>
      <c r="R3395" s="49">
        <f t="shared" si="423"/>
        <v>3.1736101022606089</v>
      </c>
      <c r="S3395" s="52">
        <f>IF(K3395=0,C3423,(1/$C$59)*LN(1+$C$59/$C$58/(RodR+ABS(Calculations!K3395-RodR))))</f>
        <v>1.1321825503742385E-2</v>
      </c>
      <c r="T3395" s="53">
        <f t="shared" si="424"/>
        <v>1.1407608978628119E-2</v>
      </c>
      <c r="U3395" s="49">
        <f t="shared" si="425"/>
        <v>141.375</v>
      </c>
      <c r="V3395" s="49">
        <f t="shared" si="426"/>
        <v>1.0101994803367265</v>
      </c>
      <c r="W3395" s="49">
        <f t="shared" si="427"/>
        <v>1.0101994803367265</v>
      </c>
    </row>
    <row r="3396" spans="11:23">
      <c r="K3396" s="51">
        <v>339.4</v>
      </c>
      <c r="L3396" s="22">
        <f t="shared" si="429"/>
        <v>1.4621331443947243</v>
      </c>
      <c r="M3396" s="22">
        <f t="shared" si="428"/>
        <v>4.3005380848815111E-3</v>
      </c>
      <c r="Q3396" s="55">
        <f t="shared" ref="Q3396:Q3459" si="430">R3396*IF($C$56&lt;$C$55,S3396,T3396)</f>
        <v>3.5920522469363586E-2</v>
      </c>
      <c r="R3396" s="49">
        <f t="shared" ref="R3396:R3459" si="431">$C$70/$C$61*W3396</f>
        <v>3.1736101022606089</v>
      </c>
      <c r="S3396" s="52">
        <f>IF(K3396=0,C3424,(1/$C$59)*LN(1+$C$59/$C$58/(RodR+ABS(Calculations!K3396-RodR))))</f>
        <v>1.1318505207611003E-2</v>
      </c>
      <c r="T3396" s="53">
        <f t="shared" ref="T3396:T3459" si="432">IF((ABS(K3396))&lt;$C$55-$C$56,($C$53/2/PI()/$C$56*LN(($C$55-$C$56)*(ABS(K3396)+$C$56)/(ABS(K3396))/$C$55)+$C$60*LN($C$55*$C$54/($C$55-$C$56)/$C$53)),$C$60*LN((((ABS(K3396))+$C$56-$C$55)*$C$53+$C$55*$C$54)/($C$53*(ABS(K3396)))))</f>
        <v>1.1404238200050872E-2</v>
      </c>
      <c r="U3396" s="49">
        <f t="shared" ref="U3396:U3459" si="433">K3396/$C$56</f>
        <v>141.41666666666666</v>
      </c>
      <c r="V3396" s="49">
        <f t="shared" ref="V3396:V3459" si="434">IF(K3396="","",1/(1.0212-0.0178*LOG10($C$53+0.01)))</f>
        <v>1.0101994803367265</v>
      </c>
      <c r="W3396" s="49">
        <f t="shared" ref="W3396:W3459" si="435">MAX(1/(-(0.21682*LOG10(3.7*U3396)-0.293)*(EXP(-3.7*U3396)-1)+1),1)*MAX(1/(-(0.1921*LOG10(U3396+0.2)+0.072)*(EXP(-150*U3396)-1)+1),1)*V3396</f>
        <v>1.0101994803367265</v>
      </c>
    </row>
    <row r="3397" spans="11:23">
      <c r="K3397" s="51">
        <v>339.5</v>
      </c>
      <c r="L3397" s="22">
        <f t="shared" si="429"/>
        <v>1.4617044775070449</v>
      </c>
      <c r="M3397" s="22">
        <f t="shared" si="428"/>
        <v>4.2980130739931344E-3</v>
      </c>
      <c r="Q3397" s="55">
        <f t="shared" si="430"/>
        <v>3.5909991322709951E-2</v>
      </c>
      <c r="R3397" s="49">
        <f t="shared" si="431"/>
        <v>3.1736101022606089</v>
      </c>
      <c r="S3397" s="52">
        <f>IF(K3397=0,C3425,(1/$C$59)*LN(1+$C$59/$C$58/(RodR+ABS(Calculations!K3397-RodR))))</f>
        <v>1.1315186858376441E-2</v>
      </c>
      <c r="T3397" s="53">
        <f t="shared" si="432"/>
        <v>1.1400869412920119E-2</v>
      </c>
      <c r="U3397" s="49">
        <f t="shared" si="433"/>
        <v>141.45833333333334</v>
      </c>
      <c r="V3397" s="49">
        <f t="shared" si="434"/>
        <v>1.0101994803367265</v>
      </c>
      <c r="W3397" s="49">
        <f t="shared" si="435"/>
        <v>1.0101994803367265</v>
      </c>
    </row>
    <row r="3398" spans="11:23">
      <c r="K3398" s="51">
        <v>339.6</v>
      </c>
      <c r="L3398" s="22">
        <f t="shared" si="429"/>
        <v>1.4612760618998657</v>
      </c>
      <c r="M3398" s="22">
        <f t="shared" si="428"/>
        <v>4.2954902862661903E-3</v>
      </c>
      <c r="Q3398" s="55">
        <f t="shared" si="430"/>
        <v>3.5899466349315498E-2</v>
      </c>
      <c r="R3398" s="49">
        <f t="shared" si="431"/>
        <v>3.1736101022606089</v>
      </c>
      <c r="S3398" s="52">
        <f>IF(K3398=0,C3426,(1/$C$59)*LN(1+$C$59/$C$58/(RodR+ABS(Calculations!K3398-RodR))))</f>
        <v>1.1311870454327008E-2</v>
      </c>
      <c r="T3398" s="53">
        <f t="shared" si="432"/>
        <v>1.1397502615471943E-2</v>
      </c>
      <c r="U3398" s="49">
        <f t="shared" si="433"/>
        <v>141.50000000000003</v>
      </c>
      <c r="V3398" s="49">
        <f t="shared" si="434"/>
        <v>1.0101994803367265</v>
      </c>
      <c r="W3398" s="49">
        <f t="shared" si="435"/>
        <v>1.0101994803367265</v>
      </c>
    </row>
    <row r="3399" spans="11:23">
      <c r="K3399" s="51">
        <v>339.7</v>
      </c>
      <c r="L3399" s="22">
        <f t="shared" si="429"/>
        <v>1.46084789735234</v>
      </c>
      <c r="M3399" s="22">
        <f t="shared" si="428"/>
        <v>4.2929697190527971E-3</v>
      </c>
      <c r="Q3399" s="55">
        <f t="shared" si="430"/>
        <v>3.5888947543754636E-2</v>
      </c>
      <c r="R3399" s="49">
        <f t="shared" si="431"/>
        <v>3.1736101022606089</v>
      </c>
      <c r="S3399" s="52">
        <f>IF(K3399=0,C3427,(1/$C$59)*LN(1+$C$59/$C$58/(RodR+ABS(Calculations!K3399-RodR))))</f>
        <v>1.1308555993753112E-2</v>
      </c>
      <c r="T3399" s="53">
        <f t="shared" si="432"/>
        <v>1.1394137805943994E-2</v>
      </c>
      <c r="U3399" s="49">
        <f t="shared" si="433"/>
        <v>141.54166666666666</v>
      </c>
      <c r="V3399" s="49">
        <f t="shared" si="434"/>
        <v>1.0101994803367265</v>
      </c>
      <c r="W3399" s="49">
        <f t="shared" si="435"/>
        <v>1.0101994803367265</v>
      </c>
    </row>
    <row r="3400" spans="11:23">
      <c r="K3400" s="51">
        <v>339.8</v>
      </c>
      <c r="L3400" s="22">
        <f t="shared" si="429"/>
        <v>1.4604199836437906</v>
      </c>
      <c r="M3400" s="22">
        <f t="shared" si="428"/>
        <v>4.2904513698092117E-3</v>
      </c>
      <c r="Q3400" s="55">
        <f t="shared" si="430"/>
        <v>3.5878434900605938E-2</v>
      </c>
      <c r="R3400" s="49">
        <f t="shared" si="431"/>
        <v>3.1736101022606089</v>
      </c>
      <c r="S3400" s="52">
        <f>IF(K3400=0,C3428,(1/$C$59)*LN(1+$C$59/$C$58/(RodR+ABS(Calculations!K3400-RodR))))</f>
        <v>1.1305243474946467E-2</v>
      </c>
      <c r="T3400" s="53">
        <f t="shared" si="432"/>
        <v>1.1390774982576159E-2</v>
      </c>
      <c r="U3400" s="49">
        <f t="shared" si="433"/>
        <v>141.58333333333334</v>
      </c>
      <c r="V3400" s="49">
        <f t="shared" si="434"/>
        <v>1.0101994803367265</v>
      </c>
      <c r="W3400" s="49">
        <f t="shared" si="435"/>
        <v>1.0101994803367265</v>
      </c>
    </row>
    <row r="3401" spans="11:23">
      <c r="K3401" s="51">
        <v>339.9</v>
      </c>
      <c r="L3401" s="22">
        <f t="shared" si="429"/>
        <v>1.4599923205538803</v>
      </c>
      <c r="M3401" s="22">
        <f t="shared" si="428"/>
        <v>4.287935235886442E-3</v>
      </c>
      <c r="Q3401" s="55">
        <f t="shared" si="430"/>
        <v>3.5867928414456351E-2</v>
      </c>
      <c r="R3401" s="49">
        <f t="shared" si="431"/>
        <v>3.1736101022606089</v>
      </c>
      <c r="S3401" s="52">
        <f>IF(K3401=0,C3429,(1/$C$59)*LN(1+$C$59/$C$58/(RodR+ABS(Calculations!K3401-RodR))))</f>
        <v>1.1301932896201426E-2</v>
      </c>
      <c r="T3401" s="53">
        <f t="shared" si="432"/>
        <v>1.1387414143610336E-2</v>
      </c>
      <c r="U3401" s="49">
        <f t="shared" si="433"/>
        <v>141.625</v>
      </c>
      <c r="V3401" s="49">
        <f t="shared" si="434"/>
        <v>1.0101994803367265</v>
      </c>
      <c r="W3401" s="49">
        <f t="shared" si="435"/>
        <v>1.0101994803367265</v>
      </c>
    </row>
    <row r="3402" spans="11:23">
      <c r="K3402" s="51">
        <v>340</v>
      </c>
      <c r="L3402" s="22">
        <f t="shared" si="429"/>
        <v>1.4595649078625088</v>
      </c>
      <c r="M3402" s="22">
        <f t="shared" si="428"/>
        <v>4.2854213147072162E-3</v>
      </c>
      <c r="Q3402" s="55">
        <f t="shared" si="430"/>
        <v>3.5857428079898612E-2</v>
      </c>
      <c r="R3402" s="49">
        <f t="shared" si="431"/>
        <v>3.1736101022606089</v>
      </c>
      <c r="S3402" s="52">
        <f>IF(K3402=0,C3430,(1/$C$59)*LN(1+$C$59/$C$58/(RodR+ABS(Calculations!K3402-RodR))))</f>
        <v>1.1298624255814172E-2</v>
      </c>
      <c r="T3402" s="53">
        <f t="shared" si="432"/>
        <v>1.1384055287290884E-2</v>
      </c>
      <c r="U3402" s="49">
        <f t="shared" si="433"/>
        <v>141.66666666666669</v>
      </c>
      <c r="V3402" s="49">
        <f t="shared" si="434"/>
        <v>1.0101994803367265</v>
      </c>
      <c r="W3402" s="49">
        <f t="shared" si="435"/>
        <v>1.0101994803367265</v>
      </c>
    </row>
    <row r="3403" spans="11:23">
      <c r="K3403" s="51">
        <v>340.1</v>
      </c>
      <c r="L3403" s="22">
        <f t="shared" si="429"/>
        <v>1.4591377453497798</v>
      </c>
      <c r="M3403" s="22">
        <f t="shared" si="428"/>
        <v>4.2829096036902659E-3</v>
      </c>
      <c r="Q3403" s="55">
        <f t="shared" si="430"/>
        <v>3.5846933891530493E-2</v>
      </c>
      <c r="R3403" s="49">
        <f t="shared" si="431"/>
        <v>3.1736101022606089</v>
      </c>
      <c r="S3403" s="52">
        <f>IF(K3403=0,C3431,(1/$C$59)*LN(1+$C$59/$C$58/(RodR+ABS(Calculations!K3403-RodR))))</f>
        <v>1.1295317552082469E-2</v>
      </c>
      <c r="T3403" s="53">
        <f t="shared" si="432"/>
        <v>1.1380698411863512E-2</v>
      </c>
      <c r="U3403" s="49">
        <f t="shared" si="433"/>
        <v>141.70833333333334</v>
      </c>
      <c r="V3403" s="49">
        <f t="shared" si="434"/>
        <v>1.0101994803367265</v>
      </c>
      <c r="W3403" s="49">
        <f t="shared" si="435"/>
        <v>1.0101994803367265</v>
      </c>
    </row>
    <row r="3404" spans="11:23">
      <c r="K3404" s="51">
        <v>340.2</v>
      </c>
      <c r="L3404" s="22">
        <f t="shared" si="429"/>
        <v>1.4587108327961369</v>
      </c>
      <c r="M3404" s="22">
        <f t="shared" si="428"/>
        <v>4.280400100257431E-3</v>
      </c>
      <c r="Q3404" s="55">
        <f t="shared" si="430"/>
        <v>3.5836445843958099E-2</v>
      </c>
      <c r="R3404" s="49">
        <f t="shared" si="431"/>
        <v>3.1736101022606089</v>
      </c>
      <c r="S3404" s="52">
        <f>IF(K3404=0,C3432,(1/$C$59)*LN(1+$C$59/$C$58/(RodR+ABS(Calculations!K3404-RodR))))</f>
        <v>1.1292012783306707E-2</v>
      </c>
      <c r="T3404" s="53">
        <f t="shared" si="432"/>
        <v>1.1377343515576378E-2</v>
      </c>
      <c r="U3404" s="49">
        <f t="shared" si="433"/>
        <v>141.75</v>
      </c>
      <c r="V3404" s="49">
        <f t="shared" si="434"/>
        <v>1.0101994803367265</v>
      </c>
      <c r="W3404" s="49">
        <f t="shared" si="435"/>
        <v>1.0101994803367265</v>
      </c>
    </row>
    <row r="3405" spans="11:23">
      <c r="K3405" s="51">
        <v>340.3</v>
      </c>
      <c r="L3405" s="22">
        <f t="shared" si="429"/>
        <v>1.4582841699822262</v>
      </c>
      <c r="M3405" s="22">
        <f t="shared" ref="M3405:M3468" si="436">L3395-L3405</f>
        <v>4.2778928017952467E-3</v>
      </c>
      <c r="Q3405" s="55">
        <f t="shared" si="430"/>
        <v>3.5825963931792527E-2</v>
      </c>
      <c r="R3405" s="49">
        <f t="shared" si="431"/>
        <v>3.1736101022606089</v>
      </c>
      <c r="S3405" s="52">
        <f>IF(K3405=0,C3433,(1/$C$59)*LN(1+$C$59/$C$58/(RodR+ABS(Calculations!K3405-RodR))))</f>
        <v>1.128870994778885E-2</v>
      </c>
      <c r="T3405" s="53">
        <f t="shared" si="432"/>
        <v>1.1373990596679885E-2</v>
      </c>
      <c r="U3405" s="49">
        <f t="shared" si="433"/>
        <v>141.79166666666669</v>
      </c>
      <c r="V3405" s="49">
        <f t="shared" si="434"/>
        <v>1.0101994803367265</v>
      </c>
      <c r="W3405" s="49">
        <f t="shared" si="435"/>
        <v>1.0101994803367265</v>
      </c>
    </row>
    <row r="3406" spans="11:23">
      <c r="K3406" s="51">
        <v>340.4</v>
      </c>
      <c r="L3406" s="22">
        <f t="shared" si="429"/>
        <v>1.4578577566889659</v>
      </c>
      <c r="M3406" s="22">
        <f t="shared" si="436"/>
        <v>4.2753877057584155E-3</v>
      </c>
      <c r="Q3406" s="55">
        <f t="shared" si="430"/>
        <v>3.5815488149651541E-2</v>
      </c>
      <c r="R3406" s="49">
        <f t="shared" si="431"/>
        <v>3.1736101022606089</v>
      </c>
      <c r="S3406" s="52">
        <f>IF(K3406=0,C3434,(1/$C$59)*LN(1+$C$59/$C$58/(RodR+ABS(Calculations!K3406-RodR))))</f>
        <v>1.1285409043832966E-2</v>
      </c>
      <c r="T3406" s="53">
        <f t="shared" si="432"/>
        <v>1.1370639653426221E-2</v>
      </c>
      <c r="U3406" s="49">
        <f t="shared" si="433"/>
        <v>141.83333333333334</v>
      </c>
      <c r="V3406" s="49">
        <f t="shared" si="434"/>
        <v>1.0101994803367265</v>
      </c>
      <c r="W3406" s="49">
        <f t="shared" si="435"/>
        <v>1.0101994803367265</v>
      </c>
    </row>
    <row r="3407" spans="11:23">
      <c r="K3407" s="51">
        <v>340.5</v>
      </c>
      <c r="L3407" s="22">
        <f t="shared" si="429"/>
        <v>1.4574315926975461</v>
      </c>
      <c r="M3407" s="22">
        <f t="shared" si="436"/>
        <v>4.2728848094988336E-3</v>
      </c>
      <c r="Q3407" s="55">
        <f t="shared" si="430"/>
        <v>3.5805018492159599E-2</v>
      </c>
      <c r="R3407" s="49">
        <f t="shared" si="431"/>
        <v>3.1736101022606089</v>
      </c>
      <c r="S3407" s="52">
        <f>IF(K3407=0,C3435,(1/$C$59)*LN(1+$C$59/$C$58/(RodR+ABS(Calculations!K3407-RodR))))</f>
        <v>1.1282110069745228E-2</v>
      </c>
      <c r="T3407" s="53">
        <f t="shared" si="432"/>
        <v>1.1367290684069369E-2</v>
      </c>
      <c r="U3407" s="49">
        <f t="shared" si="433"/>
        <v>141.875</v>
      </c>
      <c r="V3407" s="49">
        <f t="shared" si="434"/>
        <v>1.0101994803367265</v>
      </c>
      <c r="W3407" s="49">
        <f t="shared" si="435"/>
        <v>1.0101994803367265</v>
      </c>
    </row>
    <row r="3408" spans="11:23">
      <c r="K3408" s="51">
        <v>340.6</v>
      </c>
      <c r="L3408" s="22">
        <f t="shared" si="429"/>
        <v>1.4570056777893945</v>
      </c>
      <c r="M3408" s="22">
        <f t="shared" si="436"/>
        <v>4.2703841104712037E-3</v>
      </c>
      <c r="Q3408" s="55">
        <f t="shared" si="430"/>
        <v>3.579455495394699E-2</v>
      </c>
      <c r="R3408" s="49">
        <f t="shared" si="431"/>
        <v>3.1736101022606089</v>
      </c>
      <c r="S3408" s="52">
        <f>IF(K3408=0,C3436,(1/$C$59)*LN(1+$C$59/$C$58/(RodR+ABS(Calculations!K3408-RodR))))</f>
        <v>1.1278813023833647E-2</v>
      </c>
      <c r="T3408" s="53">
        <f t="shared" si="432"/>
        <v>1.1363943686866881E-2</v>
      </c>
      <c r="U3408" s="49">
        <f t="shared" si="433"/>
        <v>141.91666666666669</v>
      </c>
      <c r="V3408" s="49">
        <f t="shared" si="434"/>
        <v>1.0101994803367265</v>
      </c>
      <c r="W3408" s="49">
        <f t="shared" si="435"/>
        <v>1.0101994803367265</v>
      </c>
    </row>
    <row r="3409" spans="11:23">
      <c r="K3409" s="51">
        <v>340.7</v>
      </c>
      <c r="L3409" s="22">
        <f t="shared" si="429"/>
        <v>1.4565800117462098</v>
      </c>
      <c r="M3409" s="22">
        <f t="shared" si="436"/>
        <v>4.2678856061302284E-3</v>
      </c>
      <c r="Q3409" s="55">
        <f t="shared" si="430"/>
        <v>3.5784097529650657E-2</v>
      </c>
      <c r="R3409" s="49">
        <f t="shared" si="431"/>
        <v>3.1736101022606089</v>
      </c>
      <c r="S3409" s="52">
        <f>IF(K3409=0,C3437,(1/$C$59)*LN(1+$C$59/$C$58/(RodR+ABS(Calculations!K3409-RodR))))</f>
        <v>1.1275517904408333E-2</v>
      </c>
      <c r="T3409" s="53">
        <f t="shared" si="432"/>
        <v>1.1360598660075874E-2</v>
      </c>
      <c r="U3409" s="49">
        <f t="shared" si="433"/>
        <v>141.95833333333334</v>
      </c>
      <c r="V3409" s="49">
        <f t="shared" si="434"/>
        <v>1.0101994803367265</v>
      </c>
      <c r="W3409" s="49">
        <f t="shared" si="435"/>
        <v>1.0101994803367265</v>
      </c>
    </row>
    <row r="3410" spans="11:23">
      <c r="K3410" s="51">
        <v>340.8</v>
      </c>
      <c r="L3410" s="22">
        <f t="shared" si="429"/>
        <v>1.4561545943498937</v>
      </c>
      <c r="M3410" s="22">
        <f t="shared" si="436"/>
        <v>4.2653892938968596E-3</v>
      </c>
      <c r="Q3410" s="55">
        <f t="shared" si="430"/>
        <v>3.5773646213912547E-2</v>
      </c>
      <c r="R3410" s="49">
        <f t="shared" si="431"/>
        <v>3.1736101022606089</v>
      </c>
      <c r="S3410" s="52">
        <f>IF(K3410=0,C3438,(1/$C$59)*LN(1+$C$59/$C$58/(RodR+ABS(Calculations!K3410-RodR))))</f>
        <v>1.1272224709780969E-2</v>
      </c>
      <c r="T3410" s="53">
        <f t="shared" si="432"/>
        <v>1.1357255601957925E-2</v>
      </c>
      <c r="U3410" s="49">
        <f t="shared" si="433"/>
        <v>142</v>
      </c>
      <c r="V3410" s="49">
        <f t="shared" si="434"/>
        <v>1.0101994803367265</v>
      </c>
      <c r="W3410" s="49">
        <f t="shared" si="435"/>
        <v>1.0101994803367265</v>
      </c>
    </row>
    <row r="3411" spans="11:23">
      <c r="K3411" s="51">
        <v>340.9</v>
      </c>
      <c r="L3411" s="22">
        <f t="shared" si="429"/>
        <v>1.4557294253826893</v>
      </c>
      <c r="M3411" s="22">
        <f t="shared" si="436"/>
        <v>4.2628951711909391E-3</v>
      </c>
      <c r="Q3411" s="55">
        <f t="shared" si="430"/>
        <v>3.5763201001382972E-2</v>
      </c>
      <c r="R3411" s="49">
        <f t="shared" si="431"/>
        <v>3.1736101022606089</v>
      </c>
      <c r="S3411" s="52">
        <f>IF(K3411=0,C3439,(1/$C$59)*LN(1+$C$59/$C$58/(RodR+ABS(Calculations!K3411-RodR))))</f>
        <v>1.1268933438265879E-2</v>
      </c>
      <c r="T3411" s="53">
        <f t="shared" si="432"/>
        <v>1.135391451077441E-2</v>
      </c>
      <c r="U3411" s="49">
        <f t="shared" si="433"/>
        <v>142.04166666666666</v>
      </c>
      <c r="V3411" s="49">
        <f t="shared" si="434"/>
        <v>1.0101994803367265</v>
      </c>
      <c r="W3411" s="49">
        <f t="shared" si="435"/>
        <v>1.0101994803367265</v>
      </c>
    </row>
    <row r="3412" spans="11:23">
      <c r="K3412" s="51">
        <v>341</v>
      </c>
      <c r="L3412" s="22">
        <f t="shared" si="429"/>
        <v>1.4553045046270072</v>
      </c>
      <c r="M3412" s="22">
        <f t="shared" si="436"/>
        <v>4.2604032355015864E-3</v>
      </c>
      <c r="Q3412" s="55">
        <f t="shared" si="430"/>
        <v>3.5752761886716368E-2</v>
      </c>
      <c r="R3412" s="49">
        <f t="shared" si="431"/>
        <v>3.1736101022606089</v>
      </c>
      <c r="S3412" s="52">
        <f>IF(K3412=0,C3440,(1/$C$59)*LN(1+$C$59/$C$58/(RodR+ABS(Calculations!K3412-RodR))))</f>
        <v>1.1265644088178681E-2</v>
      </c>
      <c r="T3412" s="53">
        <f t="shared" si="432"/>
        <v>1.1350575384791589E-2</v>
      </c>
      <c r="U3412" s="49">
        <f t="shared" si="433"/>
        <v>142.08333333333334</v>
      </c>
      <c r="V3412" s="49">
        <f t="shared" si="434"/>
        <v>1.0101994803367265</v>
      </c>
      <c r="W3412" s="49">
        <f t="shared" si="435"/>
        <v>1.0101994803367265</v>
      </c>
    </row>
    <row r="3413" spans="11:23">
      <c r="K3413" s="51">
        <v>341.1</v>
      </c>
      <c r="L3413" s="22">
        <f t="shared" si="429"/>
        <v>1.4548798318655998</v>
      </c>
      <c r="M3413" s="22">
        <f t="shared" si="436"/>
        <v>4.2579134841800315E-3</v>
      </c>
      <c r="Q3413" s="55">
        <f t="shared" si="430"/>
        <v>3.5742328864575568E-2</v>
      </c>
      <c r="R3413" s="49">
        <f t="shared" si="431"/>
        <v>3.1736101022606089</v>
      </c>
      <c r="S3413" s="52">
        <f>IF(K3413=0,C3441,(1/$C$59)*LN(1+$C$59/$C$58/(RodR+ABS(Calculations!K3413-RodR))))</f>
        <v>1.1262356657837641E-2</v>
      </c>
      <c r="T3413" s="53">
        <f t="shared" si="432"/>
        <v>1.13472382222742E-2</v>
      </c>
      <c r="U3413" s="49">
        <f t="shared" si="433"/>
        <v>142.12500000000003</v>
      </c>
      <c r="V3413" s="49">
        <f t="shared" si="434"/>
        <v>1.0101994803367265</v>
      </c>
      <c r="W3413" s="49">
        <f t="shared" si="435"/>
        <v>1.0101994803367265</v>
      </c>
    </row>
    <row r="3414" spans="11:23">
      <c r="K3414" s="51">
        <v>341.2</v>
      </c>
      <c r="L3414" s="22">
        <f t="shared" si="429"/>
        <v>1.4544554068813522</v>
      </c>
      <c r="M3414" s="22">
        <f t="shared" si="436"/>
        <v>4.2554259147846718E-3</v>
      </c>
      <c r="Q3414" s="55">
        <f t="shared" si="430"/>
        <v>3.5731901929626678E-2</v>
      </c>
      <c r="R3414" s="49">
        <f t="shared" si="431"/>
        <v>3.1736101022606089</v>
      </c>
      <c r="S3414" s="52">
        <f>IF(K3414=0,C3442,(1/$C$59)*LN(1+$C$59/$C$58/(RodR+ABS(Calculations!K3414-RodR))))</f>
        <v>1.125907114556206E-2</v>
      </c>
      <c r="T3414" s="53">
        <f t="shared" si="432"/>
        <v>1.1343903021492538E-2</v>
      </c>
      <c r="U3414" s="49">
        <f t="shared" si="433"/>
        <v>142.16666666666666</v>
      </c>
      <c r="V3414" s="49">
        <f t="shared" si="434"/>
        <v>1.0101994803367265</v>
      </c>
      <c r="W3414" s="49">
        <f t="shared" si="435"/>
        <v>1.0101994803367265</v>
      </c>
    </row>
    <row r="3415" spans="11:23">
      <c r="K3415" s="51">
        <v>341.3</v>
      </c>
      <c r="L3415" s="22">
        <f t="shared" si="429"/>
        <v>1.4540312294575601</v>
      </c>
      <c r="M3415" s="22">
        <f t="shared" si="436"/>
        <v>4.2529405246660712E-3</v>
      </c>
      <c r="Q3415" s="55">
        <f t="shared" si="430"/>
        <v>3.5721481076545866E-2</v>
      </c>
      <c r="R3415" s="49">
        <f t="shared" si="431"/>
        <v>3.1736101022606089</v>
      </c>
      <c r="S3415" s="52">
        <f>IF(K3415=0,C3443,(1/$C$59)*LN(1+$C$59/$C$58/(RodR+ABS(Calculations!K3415-RodR))))</f>
        <v>1.1255787549674401E-2</v>
      </c>
      <c r="T3415" s="53">
        <f t="shared" si="432"/>
        <v>1.1340569780715801E-2</v>
      </c>
      <c r="U3415" s="49">
        <f t="shared" si="433"/>
        <v>142.20833333333334</v>
      </c>
      <c r="V3415" s="49">
        <f t="shared" si="434"/>
        <v>1.0101994803367265</v>
      </c>
      <c r="W3415" s="49">
        <f t="shared" si="435"/>
        <v>1.0101994803367265</v>
      </c>
    </row>
    <row r="3416" spans="11:23">
      <c r="K3416" s="51">
        <v>341.4</v>
      </c>
      <c r="L3416" s="22">
        <f t="shared" si="429"/>
        <v>1.4536072993776188</v>
      </c>
      <c r="M3416" s="22">
        <f t="shared" si="436"/>
        <v>4.2504573113471E-3</v>
      </c>
      <c r="Q3416" s="55">
        <f t="shared" si="430"/>
        <v>3.5711066300011765E-2</v>
      </c>
      <c r="R3416" s="49">
        <f t="shared" si="431"/>
        <v>3.1736101022606089</v>
      </c>
      <c r="S3416" s="52">
        <f>IF(K3416=0,C3444,(1/$C$59)*LN(1+$C$59/$C$58/(RodR+ABS(Calculations!K3416-RodR))))</f>
        <v>1.1252505868497914E-2</v>
      </c>
      <c r="T3416" s="53">
        <f t="shared" si="432"/>
        <v>1.1337238498218537E-2</v>
      </c>
      <c r="U3416" s="49">
        <f t="shared" si="433"/>
        <v>142.25</v>
      </c>
      <c r="V3416" s="49">
        <f t="shared" si="434"/>
        <v>1.0101994803367265</v>
      </c>
      <c r="W3416" s="49">
        <f t="shared" si="435"/>
        <v>1.0101994803367265</v>
      </c>
    </row>
    <row r="3417" spans="11:23">
      <c r="K3417" s="51">
        <v>341.5</v>
      </c>
      <c r="L3417" s="22">
        <f t="shared" si="429"/>
        <v>1.453183616425298</v>
      </c>
      <c r="M3417" s="22">
        <f t="shared" si="436"/>
        <v>4.2479762722480441E-3</v>
      </c>
      <c r="Q3417" s="55">
        <f t="shared" si="430"/>
        <v>3.5700657594712207E-2</v>
      </c>
      <c r="R3417" s="49">
        <f t="shared" si="431"/>
        <v>3.1736101022606089</v>
      </c>
      <c r="S3417" s="52">
        <f>IF(K3417=0,C3445,(1/$C$59)*LN(1+$C$59/$C$58/(RodR+ABS(Calculations!K3417-RodR))))</f>
        <v>1.1249226100358738E-2</v>
      </c>
      <c r="T3417" s="53">
        <f t="shared" si="432"/>
        <v>1.1333909172273974E-2</v>
      </c>
      <c r="U3417" s="49">
        <f t="shared" si="433"/>
        <v>142.29166666666669</v>
      </c>
      <c r="V3417" s="49">
        <f t="shared" si="434"/>
        <v>1.0101994803367265</v>
      </c>
      <c r="W3417" s="49">
        <f t="shared" si="435"/>
        <v>1.0101994803367265</v>
      </c>
    </row>
    <row r="3418" spans="11:23">
      <c r="K3418" s="51">
        <v>341.6</v>
      </c>
      <c r="L3418" s="22">
        <f t="shared" si="429"/>
        <v>1.4527601803845365</v>
      </c>
      <c r="M3418" s="22">
        <f t="shared" si="436"/>
        <v>4.245497404858023E-3</v>
      </c>
      <c r="Q3418" s="55">
        <f t="shared" si="430"/>
        <v>3.569025495533916E-2</v>
      </c>
      <c r="R3418" s="49">
        <f t="shared" si="431"/>
        <v>3.1736101022606089</v>
      </c>
      <c r="S3418" s="52">
        <f>IF(K3418=0,C3446,(1/$C$59)*LN(1+$C$59/$C$58/(RodR+ABS(Calculations!K3418-RodR))))</f>
        <v>1.1245948243584323E-2</v>
      </c>
      <c r="T3418" s="53">
        <f t="shared" si="432"/>
        <v>1.1330581801159348E-2</v>
      </c>
      <c r="U3418" s="49">
        <f t="shared" si="433"/>
        <v>142.33333333333334</v>
      </c>
      <c r="V3418" s="49">
        <f t="shared" si="434"/>
        <v>1.0101994803367265</v>
      </c>
      <c r="W3418" s="49">
        <f t="shared" si="435"/>
        <v>1.0101994803367265</v>
      </c>
    </row>
    <row r="3419" spans="11:23">
      <c r="K3419" s="51">
        <v>341.7</v>
      </c>
      <c r="L3419" s="22">
        <f t="shared" si="429"/>
        <v>1.4523369910395787</v>
      </c>
      <c r="M3419" s="22">
        <f t="shared" si="436"/>
        <v>4.2430207066310732E-3</v>
      </c>
      <c r="Q3419" s="55">
        <f t="shared" si="430"/>
        <v>3.5679858376592127E-2</v>
      </c>
      <c r="R3419" s="49">
        <f t="shared" si="431"/>
        <v>3.1736101022606089</v>
      </c>
      <c r="S3419" s="52">
        <f>IF(K3419=0,C3447,(1/$C$59)*LN(1+$C$59/$C$58/(RodR+ABS(Calculations!K3419-RodR))))</f>
        <v>1.124267229650449E-2</v>
      </c>
      <c r="T3419" s="53">
        <f t="shared" si="432"/>
        <v>1.1327256383153692E-2</v>
      </c>
      <c r="U3419" s="49">
        <f t="shared" si="433"/>
        <v>142.375</v>
      </c>
      <c r="V3419" s="49">
        <f t="shared" si="434"/>
        <v>1.0101994803367265</v>
      </c>
      <c r="W3419" s="49">
        <f t="shared" si="435"/>
        <v>1.0101994803367265</v>
      </c>
    </row>
    <row r="3420" spans="11:23">
      <c r="K3420" s="51">
        <v>341.8</v>
      </c>
      <c r="L3420" s="22">
        <f t="shared" si="429"/>
        <v>1.4519140481748738</v>
      </c>
      <c r="M3420" s="22">
        <f t="shared" si="436"/>
        <v>4.2405461750198992E-3</v>
      </c>
      <c r="Q3420" s="55">
        <f t="shared" si="430"/>
        <v>3.5669467853175617E-2</v>
      </c>
      <c r="R3420" s="49">
        <f t="shared" si="431"/>
        <v>3.1736101022606089</v>
      </c>
      <c r="S3420" s="52">
        <f>IF(K3420=0,C3448,(1/$C$59)*LN(1+$C$59/$C$58/(RodR+ABS(Calculations!K3420-RodR))))</f>
        <v>1.1239398257450633E-2</v>
      </c>
      <c r="T3420" s="53">
        <f t="shared" si="432"/>
        <v>1.1323932916537827E-2</v>
      </c>
      <c r="U3420" s="49">
        <f t="shared" si="433"/>
        <v>142.41666666666669</v>
      </c>
      <c r="V3420" s="49">
        <f t="shared" si="434"/>
        <v>1.0101994803367265</v>
      </c>
      <c r="W3420" s="49">
        <f t="shared" si="435"/>
        <v>1.0101994803367265</v>
      </c>
    </row>
    <row r="3421" spans="11:23">
      <c r="K3421" s="51">
        <v>341.9</v>
      </c>
      <c r="L3421" s="22">
        <f t="shared" si="429"/>
        <v>1.4514913515751404</v>
      </c>
      <c r="M3421" s="22">
        <f t="shared" si="436"/>
        <v>4.2380738075489255E-3</v>
      </c>
      <c r="Q3421" s="55">
        <f t="shared" si="430"/>
        <v>3.5659083379800768E-2</v>
      </c>
      <c r="R3421" s="49">
        <f t="shared" si="431"/>
        <v>3.1736101022606089</v>
      </c>
      <c r="S3421" s="52">
        <f>IF(K3421=0,C3449,(1/$C$59)*LN(1+$C$59/$C$58/(RodR+ABS(Calculations!K3421-RodR))))</f>
        <v>1.1236126124756246E-2</v>
      </c>
      <c r="T3421" s="53">
        <f t="shared" si="432"/>
        <v>1.1320611399594366E-2</v>
      </c>
      <c r="U3421" s="49">
        <f t="shared" si="433"/>
        <v>142.45833333333334</v>
      </c>
      <c r="V3421" s="49">
        <f t="shared" si="434"/>
        <v>1.0101994803367265</v>
      </c>
      <c r="W3421" s="49">
        <f t="shared" si="435"/>
        <v>1.0101994803367265</v>
      </c>
    </row>
    <row r="3422" spans="11:23">
      <c r="K3422" s="51">
        <v>342</v>
      </c>
      <c r="L3422" s="22">
        <f t="shared" si="429"/>
        <v>1.4510689010253703</v>
      </c>
      <c r="M3422" s="22">
        <f t="shared" si="436"/>
        <v>4.2356036016368837E-3</v>
      </c>
      <c r="Q3422" s="55">
        <f t="shared" si="430"/>
        <v>3.5648704951185439E-2</v>
      </c>
      <c r="R3422" s="49">
        <f t="shared" si="431"/>
        <v>3.1736101022606089</v>
      </c>
      <c r="S3422" s="52">
        <f>IF(K3422=0,C3450,(1/$C$59)*LN(1+$C$59/$C$58/(RodR+ABS(Calculations!K3422-RodR))))</f>
        <v>1.1232855896756927E-2</v>
      </c>
      <c r="T3422" s="53">
        <f t="shared" si="432"/>
        <v>1.1317291830608377E-2</v>
      </c>
      <c r="U3422" s="49">
        <f t="shared" si="433"/>
        <v>142.5</v>
      </c>
      <c r="V3422" s="49">
        <f t="shared" si="434"/>
        <v>1.0101994803367265</v>
      </c>
      <c r="W3422" s="49">
        <f t="shared" si="435"/>
        <v>1.0101994803367265</v>
      </c>
    </row>
    <row r="3423" spans="11:23">
      <c r="K3423" s="51">
        <v>342.1</v>
      </c>
      <c r="L3423" s="22">
        <f t="shared" si="429"/>
        <v>1.4506466963107583</v>
      </c>
      <c r="M3423" s="22">
        <f t="shared" si="436"/>
        <v>4.2331355548415051E-3</v>
      </c>
      <c r="Q3423" s="55">
        <f t="shared" si="430"/>
        <v>3.5638332562052455E-2</v>
      </c>
      <c r="R3423" s="49">
        <f t="shared" si="431"/>
        <v>3.1736101022606089</v>
      </c>
      <c r="S3423" s="52">
        <f>IF(K3423=0,C3451,(1/$C$59)*LN(1+$C$59/$C$58/(RodR+ABS(Calculations!K3423-RodR))))</f>
        <v>1.1229587571789853E-2</v>
      </c>
      <c r="T3423" s="53">
        <f t="shared" si="432"/>
        <v>1.1313974207866503E-2</v>
      </c>
      <c r="U3423" s="49">
        <f t="shared" si="433"/>
        <v>142.54166666666669</v>
      </c>
      <c r="V3423" s="49">
        <f t="shared" si="434"/>
        <v>1.0101994803367265</v>
      </c>
      <c r="W3423" s="49">
        <f t="shared" si="435"/>
        <v>1.0101994803367265</v>
      </c>
    </row>
    <row r="3424" spans="11:23">
      <c r="K3424" s="51">
        <v>342.2</v>
      </c>
      <c r="L3424" s="22">
        <f t="shared" si="429"/>
        <v>1.4502247372168051</v>
      </c>
      <c r="M3424" s="22">
        <f t="shared" si="436"/>
        <v>4.2306696645471042E-3</v>
      </c>
      <c r="Q3424" s="55">
        <f t="shared" si="430"/>
        <v>3.5627966207132176E-2</v>
      </c>
      <c r="R3424" s="49">
        <f t="shared" si="431"/>
        <v>3.1736101022606089</v>
      </c>
      <c r="S3424" s="52">
        <f>IF(K3424=0,C3452,(1/$C$59)*LN(1+$C$59/$C$58/(RodR+ABS(Calculations!K3424-RodR))))</f>
        <v>1.1226321148194562E-2</v>
      </c>
      <c r="T3424" s="53">
        <f t="shared" si="432"/>
        <v>1.1310658529658055E-2</v>
      </c>
      <c r="U3424" s="49">
        <f t="shared" si="433"/>
        <v>142.58333333333334</v>
      </c>
      <c r="V3424" s="49">
        <f t="shared" si="434"/>
        <v>1.0101994803367265</v>
      </c>
      <c r="W3424" s="49">
        <f t="shared" si="435"/>
        <v>1.0101994803367265</v>
      </c>
    </row>
    <row r="3425" spans="11:23">
      <c r="K3425" s="51">
        <v>342.3</v>
      </c>
      <c r="L3425" s="22">
        <f t="shared" si="429"/>
        <v>1.4498030235292494</v>
      </c>
      <c r="M3425" s="22">
        <f t="shared" si="436"/>
        <v>4.2282059283107465E-3</v>
      </c>
      <c r="Q3425" s="55">
        <f t="shared" si="430"/>
        <v>3.5617605881160801E-2</v>
      </c>
      <c r="R3425" s="49">
        <f t="shared" si="431"/>
        <v>3.1736101022606089</v>
      </c>
      <c r="S3425" s="52">
        <f>IF(K3425=0,C3453,(1/$C$59)*LN(1+$C$59/$C$58/(RodR+ABS(Calculations!K3425-RodR))))</f>
        <v>1.1223056624312437E-2</v>
      </c>
      <c r="T3425" s="53">
        <f t="shared" si="432"/>
        <v>1.1307344794273705E-2</v>
      </c>
      <c r="U3425" s="49">
        <f t="shared" si="433"/>
        <v>142.625</v>
      </c>
      <c r="V3425" s="49">
        <f t="shared" si="434"/>
        <v>1.0101994803367265</v>
      </c>
      <c r="W3425" s="49">
        <f t="shared" si="435"/>
        <v>1.0101994803367265</v>
      </c>
    </row>
    <row r="3426" spans="11:23">
      <c r="K3426" s="51">
        <v>342.4</v>
      </c>
      <c r="L3426" s="22">
        <f t="shared" si="429"/>
        <v>1.4493815550340317</v>
      </c>
      <c r="M3426" s="22">
        <f t="shared" si="436"/>
        <v>4.2257443435871345E-3</v>
      </c>
      <c r="Q3426" s="55">
        <f t="shared" si="430"/>
        <v>3.5607251578879485E-2</v>
      </c>
      <c r="R3426" s="49">
        <f t="shared" si="431"/>
        <v>3.1736101022606089</v>
      </c>
      <c r="S3426" s="52">
        <f>IF(K3426=0,C3454,(1/$C$59)*LN(1+$C$59/$C$58/(RodR+ABS(Calculations!K3426-RodR))))</f>
        <v>1.1219793998486431E-2</v>
      </c>
      <c r="T3426" s="53">
        <f t="shared" si="432"/>
        <v>1.1304033000006123E-2</v>
      </c>
      <c r="U3426" s="49">
        <f t="shared" si="433"/>
        <v>142.66666666666666</v>
      </c>
      <c r="V3426" s="49">
        <f t="shared" si="434"/>
        <v>1.0101994803367265</v>
      </c>
      <c r="W3426" s="49">
        <f t="shared" si="435"/>
        <v>1.0101994803367265</v>
      </c>
    </row>
    <row r="3427" spans="11:23">
      <c r="K3427" s="51">
        <v>342.5</v>
      </c>
      <c r="L3427" s="22">
        <f t="shared" si="429"/>
        <v>1.4489603315174007</v>
      </c>
      <c r="M3427" s="22">
        <f t="shared" si="436"/>
        <v>4.2232849078973622E-3</v>
      </c>
      <c r="Q3427" s="55">
        <f t="shared" si="430"/>
        <v>3.5596903295036952E-2</v>
      </c>
      <c r="R3427" s="49">
        <f t="shared" si="431"/>
        <v>3.1736101022606089</v>
      </c>
      <c r="S3427" s="52">
        <f>IF(K3427=0,C3455,(1/$C$59)*LN(1+$C$59/$C$58/(RodR+ABS(Calculations!K3427-RodR))))</f>
        <v>1.1216533269061867E-2</v>
      </c>
      <c r="T3427" s="53">
        <f t="shared" si="432"/>
        <v>1.1300723145150673E-2</v>
      </c>
      <c r="U3427" s="49">
        <f t="shared" si="433"/>
        <v>142.70833333333334</v>
      </c>
      <c r="V3427" s="49">
        <f t="shared" si="434"/>
        <v>1.0101994803367265</v>
      </c>
      <c r="W3427" s="49">
        <f t="shared" si="435"/>
        <v>1.0101994803367265</v>
      </c>
    </row>
    <row r="3428" spans="11:23">
      <c r="K3428" s="51">
        <v>342.6</v>
      </c>
      <c r="L3428" s="22">
        <f t="shared" si="429"/>
        <v>1.4485393527658066</v>
      </c>
      <c r="M3428" s="22">
        <f t="shared" si="436"/>
        <v>4.2208276187298832E-3</v>
      </c>
      <c r="Q3428" s="55">
        <f t="shared" si="430"/>
        <v>3.5586561024386891E-2</v>
      </c>
      <c r="R3428" s="49">
        <f t="shared" si="431"/>
        <v>3.1736101022606089</v>
      </c>
      <c r="S3428" s="52">
        <f>IF(K3428=0,C3456,(1/$C$59)*LN(1+$C$59/$C$58/(RodR+ABS(Calculations!K3428-RodR))))</f>
        <v>1.1213274434385643E-2</v>
      </c>
      <c r="T3428" s="53">
        <f t="shared" si="432"/>
        <v>1.1297415228003834E-2</v>
      </c>
      <c r="U3428" s="49">
        <f t="shared" si="433"/>
        <v>142.75000000000003</v>
      </c>
      <c r="V3428" s="49">
        <f t="shared" si="434"/>
        <v>1.0101994803367265</v>
      </c>
      <c r="W3428" s="49">
        <f t="shared" si="435"/>
        <v>1.0101994803367265</v>
      </c>
    </row>
    <row r="3429" spans="11:23">
      <c r="K3429" s="51">
        <v>342.7</v>
      </c>
      <c r="L3429" s="22">
        <f t="shared" si="429"/>
        <v>1.4481186185659722</v>
      </c>
      <c r="M3429" s="22">
        <f t="shared" si="436"/>
        <v>4.2183724736064576E-3</v>
      </c>
      <c r="Q3429" s="55">
        <f t="shared" si="430"/>
        <v>3.5576224761689666E-2</v>
      </c>
      <c r="R3429" s="49">
        <f t="shared" si="431"/>
        <v>3.1736101022606089</v>
      </c>
      <c r="S3429" s="52">
        <f>IF(K3429=0,C3457,(1/$C$59)*LN(1+$C$59/$C$58/(RodR+ABS(Calculations!K3429-RodR))))</f>
        <v>1.1210017492806756E-2</v>
      </c>
      <c r="T3429" s="53">
        <f t="shared" si="432"/>
        <v>1.1294109246864765E-2</v>
      </c>
      <c r="U3429" s="49">
        <f t="shared" si="433"/>
        <v>142.79166666666666</v>
      </c>
      <c r="V3429" s="49">
        <f t="shared" si="434"/>
        <v>1.0101994803367265</v>
      </c>
      <c r="W3429" s="49">
        <f t="shared" si="435"/>
        <v>1.0101994803367265</v>
      </c>
    </row>
    <row r="3430" spans="11:23">
      <c r="K3430" s="51">
        <v>342.8</v>
      </c>
      <c r="L3430" s="22">
        <f t="shared" si="429"/>
        <v>1.4476981287048571</v>
      </c>
      <c r="M3430" s="22">
        <f t="shared" si="436"/>
        <v>4.2159194700166491E-3</v>
      </c>
      <c r="Q3430" s="55">
        <f t="shared" si="430"/>
        <v>3.5565894501711479E-2</v>
      </c>
      <c r="R3430" s="49">
        <f t="shared" si="431"/>
        <v>3.1736101022606089</v>
      </c>
      <c r="S3430" s="52">
        <f>IF(K3430=0,C3458,(1/$C$59)*LN(1+$C$59/$C$58/(RodR+ABS(Calculations!K3430-RodR))))</f>
        <v>1.1206762442676047E-2</v>
      </c>
      <c r="T3430" s="53">
        <f t="shared" si="432"/>
        <v>1.1290805200033975E-2</v>
      </c>
      <c r="U3430" s="49">
        <f t="shared" si="433"/>
        <v>142.83333333333334</v>
      </c>
      <c r="V3430" s="49">
        <f t="shared" si="434"/>
        <v>1.0101994803367265</v>
      </c>
      <c r="W3430" s="49">
        <f t="shared" si="435"/>
        <v>1.0101994803367265</v>
      </c>
    </row>
    <row r="3431" spans="11:23">
      <c r="K3431" s="51">
        <v>342.9</v>
      </c>
      <c r="L3431" s="22">
        <f t="shared" si="429"/>
        <v>1.4472778829696595</v>
      </c>
      <c r="M3431" s="22">
        <f t="shared" si="436"/>
        <v>4.2134686054808856E-3</v>
      </c>
      <c r="Q3431" s="55">
        <f t="shared" si="430"/>
        <v>3.5555570239224378E-2</v>
      </c>
      <c r="R3431" s="49">
        <f t="shared" si="431"/>
        <v>3.1736101022606089</v>
      </c>
      <c r="S3431" s="52">
        <f>IF(K3431=0,C3459,(1/$C$59)*LN(1+$C$59/$C$58/(RodR+ABS(Calculations!K3431-RodR))))</f>
        <v>1.1203509282346192E-2</v>
      </c>
      <c r="T3431" s="53">
        <f t="shared" si="432"/>
        <v>1.1287503085814872E-2</v>
      </c>
      <c r="U3431" s="49">
        <f t="shared" si="433"/>
        <v>142.875</v>
      </c>
      <c r="V3431" s="49">
        <f t="shared" si="434"/>
        <v>1.0101994803367265</v>
      </c>
      <c r="W3431" s="49">
        <f t="shared" si="435"/>
        <v>1.0101994803367265</v>
      </c>
    </row>
    <row r="3432" spans="11:23">
      <c r="K3432" s="51">
        <v>343</v>
      </c>
      <c r="L3432" s="22">
        <f t="shared" si="429"/>
        <v>1.4468578811478832</v>
      </c>
      <c r="M3432" s="22">
        <f t="shared" si="436"/>
        <v>4.2110198774871765E-3</v>
      </c>
      <c r="Q3432" s="55">
        <f t="shared" si="430"/>
        <v>3.5545251969007929E-2</v>
      </c>
      <c r="R3432" s="49">
        <f t="shared" si="431"/>
        <v>3.1736101022606089</v>
      </c>
      <c r="S3432" s="52">
        <f>IF(K3432=0,C3460,(1/$C$59)*LN(1+$C$59/$C$58/(RodR+ABS(Calculations!K3432-RodR))))</f>
        <v>1.1200258010172241E-2</v>
      </c>
      <c r="T3432" s="53">
        <f t="shared" si="432"/>
        <v>1.1284202902511545E-2</v>
      </c>
      <c r="U3432" s="49">
        <f t="shared" si="433"/>
        <v>142.91666666666669</v>
      </c>
      <c r="V3432" s="49">
        <f t="shared" si="434"/>
        <v>1.0101994803367265</v>
      </c>
      <c r="W3432" s="49">
        <f t="shared" si="435"/>
        <v>1.0101994803367265</v>
      </c>
    </row>
    <row r="3433" spans="11:23">
      <c r="K3433" s="51">
        <v>343.1</v>
      </c>
      <c r="L3433" s="22">
        <f t="shared" si="429"/>
        <v>1.4464381230272001</v>
      </c>
      <c r="M3433" s="22">
        <f t="shared" si="436"/>
        <v>4.2085732835581702E-3</v>
      </c>
      <c r="Q3433" s="55">
        <f t="shared" si="430"/>
        <v>3.5534939685845826E-2</v>
      </c>
      <c r="R3433" s="49">
        <f t="shared" si="431"/>
        <v>3.1736101022606089</v>
      </c>
      <c r="S3433" s="52">
        <f>IF(K3433=0,C3461,(1/$C$59)*LN(1+$C$59/$C$58/(RodR+ABS(Calculations!K3433-RodR))))</f>
        <v>1.1197008624510544E-2</v>
      </c>
      <c r="T3433" s="53">
        <f t="shared" si="432"/>
        <v>1.1280904648431869E-2</v>
      </c>
      <c r="U3433" s="49">
        <f t="shared" si="433"/>
        <v>142.95833333333334</v>
      </c>
      <c r="V3433" s="49">
        <f t="shared" si="434"/>
        <v>1.0101994803367265</v>
      </c>
      <c r="W3433" s="49">
        <f t="shared" si="435"/>
        <v>1.0101994803367265</v>
      </c>
    </row>
    <row r="3434" spans="11:23">
      <c r="K3434" s="51">
        <v>343.2</v>
      </c>
      <c r="L3434" s="22">
        <f t="shared" si="429"/>
        <v>1.4460186083955902</v>
      </c>
      <c r="M3434" s="22">
        <f t="shared" si="436"/>
        <v>4.2061288212149606E-3</v>
      </c>
      <c r="Q3434" s="55">
        <f t="shared" si="430"/>
        <v>3.5524633384529325E-2</v>
      </c>
      <c r="R3434" s="49">
        <f t="shared" si="431"/>
        <v>3.1736101022606089</v>
      </c>
      <c r="S3434" s="52">
        <f>IF(K3434=0,C3462,(1/$C$59)*LN(1+$C$59/$C$58/(RodR+ABS(Calculations!K3434-RodR))))</f>
        <v>1.1193761123719831E-2</v>
      </c>
      <c r="T3434" s="53">
        <f t="shared" si="432"/>
        <v>1.1277608321883518E-2</v>
      </c>
      <c r="U3434" s="49">
        <f t="shared" si="433"/>
        <v>143</v>
      </c>
      <c r="V3434" s="49">
        <f t="shared" si="434"/>
        <v>1.0101994803367265</v>
      </c>
      <c r="W3434" s="49">
        <f t="shared" si="435"/>
        <v>1.0101994803367265</v>
      </c>
    </row>
    <row r="3435" spans="11:23">
      <c r="K3435" s="51">
        <v>343.3</v>
      </c>
      <c r="L3435" s="22">
        <f t="shared" si="429"/>
        <v>1.4455993370412343</v>
      </c>
      <c r="M3435" s="22">
        <f t="shared" si="436"/>
        <v>4.2036864880150571E-3</v>
      </c>
      <c r="Q3435" s="55">
        <f t="shared" si="430"/>
        <v>3.551433305985463E-2</v>
      </c>
      <c r="R3435" s="49">
        <f t="shared" si="431"/>
        <v>3.1736101022606089</v>
      </c>
      <c r="S3435" s="52">
        <f>IF(K3435=0,C3463,(1/$C$59)*LN(1+$C$59/$C$58/(RodR+ABS(Calculations!K3435-RodR))))</f>
        <v>1.1190515506160398E-2</v>
      </c>
      <c r="T3435" s="53">
        <f t="shared" si="432"/>
        <v>1.1274313921178615E-2</v>
      </c>
      <c r="U3435" s="49">
        <f t="shared" si="433"/>
        <v>143.04166666666669</v>
      </c>
      <c r="V3435" s="49">
        <f t="shared" si="434"/>
        <v>1.0101994803367265</v>
      </c>
      <c r="W3435" s="49">
        <f t="shared" si="435"/>
        <v>1.0101994803367265</v>
      </c>
    </row>
    <row r="3436" spans="11:23">
      <c r="K3436" s="51">
        <v>343.4</v>
      </c>
      <c r="L3436" s="22">
        <f t="shared" si="429"/>
        <v>1.445180308752553</v>
      </c>
      <c r="M3436" s="22">
        <f t="shared" si="436"/>
        <v>4.2012462814786655E-3</v>
      </c>
      <c r="Q3436" s="55">
        <f t="shared" si="430"/>
        <v>3.5504038706623817E-2</v>
      </c>
      <c r="R3436" s="49">
        <f t="shared" si="431"/>
        <v>3.1736101022606089</v>
      </c>
      <c r="S3436" s="52">
        <f>IF(K3436=0,C3464,(1/$C$59)*LN(1+$C$59/$C$58/(RodR+ABS(Calculations!K3436-RodR))))</f>
        <v>1.1187271770194383E-2</v>
      </c>
      <c r="T3436" s="53">
        <f t="shared" si="432"/>
        <v>1.1271021444628415E-2</v>
      </c>
      <c r="U3436" s="49">
        <f t="shared" si="433"/>
        <v>143.08333333333334</v>
      </c>
      <c r="V3436" s="49">
        <f t="shared" si="434"/>
        <v>1.0101994803367265</v>
      </c>
      <c r="W3436" s="49">
        <f t="shared" si="435"/>
        <v>1.0101994803367265</v>
      </c>
    </row>
    <row r="3437" spans="11:23">
      <c r="K3437" s="51">
        <v>343.5</v>
      </c>
      <c r="L3437" s="22">
        <f t="shared" si="429"/>
        <v>1.444761523318306</v>
      </c>
      <c r="M3437" s="22">
        <f t="shared" si="436"/>
        <v>4.1988081990946835E-3</v>
      </c>
      <c r="Q3437" s="55">
        <f t="shared" si="430"/>
        <v>3.5493750319647313E-2</v>
      </c>
      <c r="R3437" s="49">
        <f t="shared" si="431"/>
        <v>3.1736101022606089</v>
      </c>
      <c r="S3437" s="52">
        <f>IF(K3437=0,C3465,(1/$C$59)*LN(1+$C$59/$C$58/(RodR+ABS(Calculations!K3437-RodR))))</f>
        <v>1.1184029914186558E-2</v>
      </c>
      <c r="T3437" s="53">
        <f t="shared" si="432"/>
        <v>1.1267730890549065E-2</v>
      </c>
      <c r="U3437" s="49">
        <f t="shared" si="433"/>
        <v>143.125</v>
      </c>
      <c r="V3437" s="49">
        <f t="shared" si="434"/>
        <v>1.0101994803367265</v>
      </c>
      <c r="W3437" s="49">
        <f t="shared" si="435"/>
        <v>1.0101994803367265</v>
      </c>
    </row>
    <row r="3438" spans="11:23">
      <c r="K3438" s="51">
        <v>343.6</v>
      </c>
      <c r="L3438" s="22">
        <f t="shared" si="429"/>
        <v>1.4443429805273535</v>
      </c>
      <c r="M3438" s="22">
        <f t="shared" si="436"/>
        <v>4.1963722384530389E-3</v>
      </c>
      <c r="Q3438" s="55">
        <f t="shared" si="430"/>
        <v>3.5483467893737991E-2</v>
      </c>
      <c r="R3438" s="49">
        <f t="shared" si="431"/>
        <v>3.1736101022606089</v>
      </c>
      <c r="S3438" s="52">
        <f>IF(K3438=0,C3466,(1/$C$59)*LN(1+$C$59/$C$58/(RodR+ABS(Calculations!K3438-RodR))))</f>
        <v>1.1180789936502471E-2</v>
      </c>
      <c r="T3438" s="53">
        <f t="shared" si="432"/>
        <v>1.1264442257255843E-2</v>
      </c>
      <c r="U3438" s="49">
        <f t="shared" si="433"/>
        <v>143.16666666666669</v>
      </c>
      <c r="V3438" s="49">
        <f t="shared" si="434"/>
        <v>1.0101994803367265</v>
      </c>
      <c r="W3438" s="49">
        <f t="shared" si="435"/>
        <v>1.0101994803367265</v>
      </c>
    </row>
    <row r="3439" spans="11:23">
      <c r="K3439" s="51">
        <v>343.7</v>
      </c>
      <c r="L3439" s="22">
        <f t="shared" si="429"/>
        <v>1.4439246801688967</v>
      </c>
      <c r="M3439" s="22">
        <f t="shared" si="436"/>
        <v>4.1939383970754918E-3</v>
      </c>
      <c r="Q3439" s="55">
        <f t="shared" si="430"/>
        <v>3.5473191423717125E-2</v>
      </c>
      <c r="R3439" s="49">
        <f t="shared" si="431"/>
        <v>3.1736101022606089</v>
      </c>
      <c r="S3439" s="52">
        <f>IF(K3439=0,C3467,(1/$C$59)*LN(1+$C$59/$C$58/(RodR+ABS(Calculations!K3439-RodR))))</f>
        <v>1.1177551835510308E-2</v>
      </c>
      <c r="T3439" s="53">
        <f t="shared" si="432"/>
        <v>1.1261155543068703E-2</v>
      </c>
      <c r="U3439" s="49">
        <f t="shared" si="433"/>
        <v>143.20833333333334</v>
      </c>
      <c r="V3439" s="49">
        <f t="shared" si="434"/>
        <v>1.0101994803367265</v>
      </c>
      <c r="W3439" s="49">
        <f t="shared" si="435"/>
        <v>1.0101994803367265</v>
      </c>
    </row>
    <row r="3440" spans="11:23">
      <c r="K3440" s="51">
        <v>343.8</v>
      </c>
      <c r="L3440" s="22">
        <f t="shared" si="429"/>
        <v>1.4435066220324084</v>
      </c>
      <c r="M3440" s="22">
        <f t="shared" si="436"/>
        <v>4.1915066724487193E-3</v>
      </c>
      <c r="Q3440" s="55">
        <f t="shared" si="430"/>
        <v>3.5462920904412644E-2</v>
      </c>
      <c r="R3440" s="49">
        <f t="shared" si="431"/>
        <v>3.1736101022606089</v>
      </c>
      <c r="S3440" s="52">
        <f>IF(K3440=0,C3468,(1/$C$59)*LN(1+$C$59/$C$58/(RodR+ABS(Calculations!K3440-RodR))))</f>
        <v>1.1174315609580361E-2</v>
      </c>
      <c r="T3440" s="53">
        <f t="shared" si="432"/>
        <v>1.125787074630717E-2</v>
      </c>
      <c r="U3440" s="49">
        <f t="shared" si="433"/>
        <v>143.25</v>
      </c>
      <c r="V3440" s="49">
        <f t="shared" si="434"/>
        <v>1.0101994803367265</v>
      </c>
      <c r="W3440" s="49">
        <f t="shared" si="435"/>
        <v>1.0101994803367265</v>
      </c>
    </row>
    <row r="3441" spans="11:23">
      <c r="K3441" s="51">
        <v>343.9</v>
      </c>
      <c r="L3441" s="22">
        <f t="shared" si="429"/>
        <v>1.4430888059074962</v>
      </c>
      <c r="M3441" s="22">
        <f t="shared" si="436"/>
        <v>4.1890770621633155E-3</v>
      </c>
      <c r="Q3441" s="55">
        <f t="shared" si="430"/>
        <v>3.5452656330655793E-2</v>
      </c>
      <c r="R3441" s="49">
        <f t="shared" si="431"/>
        <v>3.1736101022606089</v>
      </c>
      <c r="S3441" s="52">
        <f>IF(K3441=0,C3469,(1/$C$59)*LN(1+$C$59/$C$58/(RodR+ABS(Calculations!K3441-RodR))))</f>
        <v>1.1171081257083959E-2</v>
      </c>
      <c r="T3441" s="53">
        <f t="shared" si="432"/>
        <v>1.1254587865294999E-2</v>
      </c>
      <c r="U3441" s="49">
        <f t="shared" si="433"/>
        <v>143.29166666666666</v>
      </c>
      <c r="V3441" s="49">
        <f t="shared" si="434"/>
        <v>1.0101994803367265</v>
      </c>
      <c r="W3441" s="49">
        <f t="shared" si="435"/>
        <v>1.0101994803367265</v>
      </c>
    </row>
    <row r="3442" spans="11:23">
      <c r="K3442" s="51">
        <v>344</v>
      </c>
      <c r="L3442" s="22">
        <f t="shared" si="429"/>
        <v>1.4426712315840733</v>
      </c>
      <c r="M3442" s="22">
        <f t="shared" si="436"/>
        <v>4.1866495638098744E-3</v>
      </c>
      <c r="Q3442" s="55">
        <f t="shared" si="430"/>
        <v>3.5442397697285334E-2</v>
      </c>
      <c r="R3442" s="49">
        <f t="shared" si="431"/>
        <v>3.1736101022606089</v>
      </c>
      <c r="S3442" s="52">
        <f>IF(K3442=0,C3470,(1/$C$59)*LN(1+$C$59/$C$58/(RodR+ABS(Calculations!K3442-RodR))))</f>
        <v>1.1167848776394805E-2</v>
      </c>
      <c r="T3442" s="53">
        <f t="shared" si="432"/>
        <v>1.1251306898355962E-2</v>
      </c>
      <c r="U3442" s="49">
        <f t="shared" si="433"/>
        <v>143.33333333333334</v>
      </c>
      <c r="V3442" s="49">
        <f t="shared" si="434"/>
        <v>1.0101994803367265</v>
      </c>
      <c r="W3442" s="49">
        <f t="shared" si="435"/>
        <v>1.0101994803367265</v>
      </c>
    </row>
    <row r="3443" spans="11:23">
      <c r="K3443" s="51">
        <v>344.1</v>
      </c>
      <c r="L3443" s="22">
        <f t="shared" si="429"/>
        <v>1.4422538988523252</v>
      </c>
      <c r="M3443" s="22">
        <f t="shared" si="436"/>
        <v>4.184224174874851E-3</v>
      </c>
      <c r="Q3443" s="55">
        <f t="shared" si="430"/>
        <v>3.5432144999146709E-2</v>
      </c>
      <c r="R3443" s="49">
        <f t="shared" si="431"/>
        <v>3.1736101022606089</v>
      </c>
      <c r="S3443" s="52">
        <f>IF(K3443=0,C3471,(1/$C$59)*LN(1+$C$59/$C$58/(RodR+ABS(Calculations!K3443-RodR))))</f>
        <v>1.1164618165888707E-2</v>
      </c>
      <c r="T3443" s="53">
        <f t="shared" si="432"/>
        <v>1.1248027843816509E-2</v>
      </c>
      <c r="U3443" s="49">
        <f t="shared" si="433"/>
        <v>143.37500000000003</v>
      </c>
      <c r="V3443" s="49">
        <f t="shared" si="434"/>
        <v>1.0101994803367265</v>
      </c>
      <c r="W3443" s="49">
        <f t="shared" si="435"/>
        <v>1.0101994803367265</v>
      </c>
    </row>
    <row r="3444" spans="11:23">
      <c r="K3444" s="51">
        <v>344.2</v>
      </c>
      <c r="L3444" s="22">
        <f t="shared" si="429"/>
        <v>1.4418368075026067</v>
      </c>
      <c r="M3444" s="22">
        <f t="shared" si="436"/>
        <v>4.1818008929834782E-3</v>
      </c>
      <c r="Q3444" s="55">
        <f t="shared" si="430"/>
        <v>3.5421898231089523E-2</v>
      </c>
      <c r="R3444" s="49">
        <f t="shared" si="431"/>
        <v>3.1736101022606089</v>
      </c>
      <c r="S3444" s="52">
        <f>IF(K3444=0,C3472,(1/$C$59)*LN(1+$C$59/$C$58/(RodR+ABS(Calculations!K3444-RodR))))</f>
        <v>1.1161389423942779E-2</v>
      </c>
      <c r="T3444" s="53">
        <f t="shared" si="432"/>
        <v>1.12447507000051E-2</v>
      </c>
      <c r="U3444" s="49">
        <f t="shared" si="433"/>
        <v>143.41666666666666</v>
      </c>
      <c r="V3444" s="49">
        <f t="shared" si="434"/>
        <v>1.0101994803367265</v>
      </c>
      <c r="W3444" s="49">
        <f t="shared" si="435"/>
        <v>1.0101994803367265</v>
      </c>
    </row>
    <row r="3445" spans="11:23">
      <c r="K3445" s="51">
        <v>344.3</v>
      </c>
      <c r="L3445" s="22">
        <f t="shared" si="429"/>
        <v>1.4414199573256128</v>
      </c>
      <c r="M3445" s="22">
        <f t="shared" si="436"/>
        <v>4.1793797156215451E-3</v>
      </c>
      <c r="Q3445" s="55">
        <f t="shared" si="430"/>
        <v>3.541165738797173E-2</v>
      </c>
      <c r="R3445" s="49">
        <f t="shared" si="431"/>
        <v>3.1736101022606089</v>
      </c>
      <c r="S3445" s="52">
        <f>IF(K3445=0,C3473,(1/$C$59)*LN(1+$C$59/$C$58/(RodR+ABS(Calculations!K3445-RodR))))</f>
        <v>1.1158162548936774E-2</v>
      </c>
      <c r="T3445" s="53">
        <f t="shared" si="432"/>
        <v>1.1241475465252436E-2</v>
      </c>
      <c r="U3445" s="49">
        <f t="shared" si="433"/>
        <v>143.45833333333334</v>
      </c>
      <c r="V3445" s="49">
        <f t="shared" si="434"/>
        <v>1.0101994803367265</v>
      </c>
      <c r="W3445" s="49">
        <f t="shared" si="435"/>
        <v>1.0101994803367265</v>
      </c>
    </row>
    <row r="3446" spans="11:23">
      <c r="K3446" s="51">
        <v>344.4</v>
      </c>
      <c r="L3446" s="22">
        <f t="shared" si="429"/>
        <v>1.4410033481121729</v>
      </c>
      <c r="M3446" s="22">
        <f t="shared" si="436"/>
        <v>4.1769606403800896E-3</v>
      </c>
      <c r="Q3446" s="55">
        <f t="shared" si="430"/>
        <v>3.5401422464654601E-2</v>
      </c>
      <c r="R3446" s="49">
        <f t="shared" si="431"/>
        <v>3.1736101022606089</v>
      </c>
      <c r="S3446" s="52">
        <f>IF(K3446=0,C3474,(1/$C$59)*LN(1+$C$59/$C$58/(RodR+ABS(Calculations!K3446-RodR))))</f>
        <v>1.1154937539251482E-2</v>
      </c>
      <c r="T3446" s="53">
        <f t="shared" si="432"/>
        <v>1.1238202137890778E-2</v>
      </c>
      <c r="U3446" s="49">
        <f t="shared" si="433"/>
        <v>143.5</v>
      </c>
      <c r="V3446" s="49">
        <f t="shared" si="434"/>
        <v>1.0101994803367265</v>
      </c>
      <c r="W3446" s="49">
        <f t="shared" si="435"/>
        <v>1.0101994803367265</v>
      </c>
    </row>
    <row r="3447" spans="11:23">
      <c r="K3447" s="51">
        <v>344.5</v>
      </c>
      <c r="L3447" s="22">
        <f t="shared" si="429"/>
        <v>1.4405869796534576</v>
      </c>
      <c r="M3447" s="22">
        <f t="shared" si="436"/>
        <v>4.1745436648483736E-3</v>
      </c>
      <c r="Q3447" s="55">
        <f t="shared" si="430"/>
        <v>3.5391193456007781E-2</v>
      </c>
      <c r="R3447" s="49">
        <f t="shared" si="431"/>
        <v>3.1736101022606089</v>
      </c>
      <c r="S3447" s="52">
        <f>IF(K3447=0,C3475,(1/$C$59)*LN(1+$C$59/$C$58/(RodR+ABS(Calculations!K3447-RodR))))</f>
        <v>1.1151714393270338E-2</v>
      </c>
      <c r="T3447" s="53">
        <f t="shared" si="432"/>
        <v>1.1234930716254183E-2</v>
      </c>
      <c r="U3447" s="49">
        <f t="shared" si="433"/>
        <v>143.54166666666669</v>
      </c>
      <c r="V3447" s="49">
        <f t="shared" si="434"/>
        <v>1.0101994803367265</v>
      </c>
      <c r="W3447" s="49">
        <f t="shared" si="435"/>
        <v>1.0101994803367265</v>
      </c>
    </row>
    <row r="3448" spans="11:23">
      <c r="K3448" s="51">
        <v>344.6</v>
      </c>
      <c r="L3448" s="22">
        <f t="shared" si="429"/>
        <v>1.4401708517407714</v>
      </c>
      <c r="M3448" s="22">
        <f t="shared" si="436"/>
        <v>4.1721287865821299E-3</v>
      </c>
      <c r="Q3448" s="55">
        <f t="shared" si="430"/>
        <v>3.5380970356904205E-2</v>
      </c>
      <c r="R3448" s="49">
        <f t="shared" si="431"/>
        <v>3.1736101022606089</v>
      </c>
      <c r="S3448" s="52">
        <f>IF(K3448=0,C3476,(1/$C$59)*LN(1+$C$59/$C$58/(RodR+ABS(Calculations!K3448-RodR))))</f>
        <v>1.114849310937781E-2</v>
      </c>
      <c r="T3448" s="53">
        <f t="shared" si="432"/>
        <v>1.1231661198679162E-2</v>
      </c>
      <c r="U3448" s="49">
        <f t="shared" si="433"/>
        <v>143.58333333333334</v>
      </c>
      <c r="V3448" s="49">
        <f t="shared" si="434"/>
        <v>1.0101994803367265</v>
      </c>
      <c r="W3448" s="49">
        <f t="shared" si="435"/>
        <v>1.0101994803367265</v>
      </c>
    </row>
    <row r="3449" spans="11:23">
      <c r="K3449" s="51">
        <v>344.7</v>
      </c>
      <c r="L3449" s="22">
        <f t="shared" si="429"/>
        <v>1.4397549641657601</v>
      </c>
      <c r="M3449" s="22">
        <f t="shared" si="436"/>
        <v>4.1697160031366476E-3</v>
      </c>
      <c r="Q3449" s="55">
        <f t="shared" si="430"/>
        <v>3.5370753162225189E-2</v>
      </c>
      <c r="R3449" s="49">
        <f t="shared" si="431"/>
        <v>3.1736101022606089</v>
      </c>
      <c r="S3449" s="52">
        <f>IF(K3449=0,C3477,(1/$C$59)*LN(1+$C$59/$C$58/(RodR+ABS(Calculations!K3449-RodR))))</f>
        <v>1.1145273685961007E-2</v>
      </c>
      <c r="T3449" s="53">
        <f t="shared" si="432"/>
        <v>1.1228393583503573E-2</v>
      </c>
      <c r="U3449" s="49">
        <f t="shared" si="433"/>
        <v>143.625</v>
      </c>
      <c r="V3449" s="49">
        <f t="shared" si="434"/>
        <v>1.0101994803367265</v>
      </c>
      <c r="W3449" s="49">
        <f t="shared" si="435"/>
        <v>1.0101994803367265</v>
      </c>
    </row>
    <row r="3450" spans="11:23">
      <c r="K3450" s="51">
        <v>344.8</v>
      </c>
      <c r="L3450" s="22">
        <f t="shared" si="429"/>
        <v>1.4393393167202722</v>
      </c>
      <c r="M3450" s="22">
        <f t="shared" si="436"/>
        <v>4.1673053121362713E-3</v>
      </c>
      <c r="Q3450" s="55">
        <f t="shared" si="430"/>
        <v>3.5360541866857033E-2</v>
      </c>
      <c r="R3450" s="49">
        <f t="shared" si="431"/>
        <v>3.1736101022606089</v>
      </c>
      <c r="S3450" s="52">
        <f>IF(K3450=0,C3478,(1/$C$59)*LN(1+$C$59/$C$58/(RodR+ABS(Calculations!K3450-RodR))))</f>
        <v>1.1142056121408613E-2</v>
      </c>
      <c r="T3450" s="53">
        <f t="shared" si="432"/>
        <v>1.1225127869067729E-2</v>
      </c>
      <c r="U3450" s="49">
        <f t="shared" si="433"/>
        <v>143.66666666666669</v>
      </c>
      <c r="V3450" s="49">
        <f t="shared" si="434"/>
        <v>1.0101994803367265</v>
      </c>
      <c r="W3450" s="49">
        <f t="shared" si="435"/>
        <v>1.0101994803367265</v>
      </c>
    </row>
    <row r="3451" spans="11:23">
      <c r="K3451" s="51">
        <v>344.9</v>
      </c>
      <c r="L3451" s="22">
        <f t="shared" si="429"/>
        <v>1.4389239091963597</v>
      </c>
      <c r="M3451" s="22">
        <f t="shared" si="436"/>
        <v>4.1648967111365121E-3</v>
      </c>
      <c r="Q3451" s="55">
        <f t="shared" si="430"/>
        <v>3.5350336465691044E-2</v>
      </c>
      <c r="R3451" s="49">
        <f t="shared" si="431"/>
        <v>3.1736101022606089</v>
      </c>
      <c r="S3451" s="52">
        <f>IF(K3451=0,C3479,(1/$C$59)*LN(1+$C$59/$C$58/(RodR+ABS(Calculations!K3451-RodR))))</f>
        <v>1.1138840414110883E-2</v>
      </c>
      <c r="T3451" s="53">
        <f t="shared" si="432"/>
        <v>1.1221864053713516E-2</v>
      </c>
      <c r="U3451" s="49">
        <f t="shared" si="433"/>
        <v>143.70833333333334</v>
      </c>
      <c r="V3451" s="49">
        <f t="shared" si="434"/>
        <v>1.0101994803367265</v>
      </c>
      <c r="W3451" s="49">
        <f t="shared" si="435"/>
        <v>1.0101994803367265</v>
      </c>
    </row>
    <row r="3452" spans="11:23">
      <c r="K3452" s="51">
        <v>345</v>
      </c>
      <c r="L3452" s="22">
        <f t="shared" si="429"/>
        <v>1.4385087413863813</v>
      </c>
      <c r="M3452" s="22">
        <f t="shared" si="436"/>
        <v>4.1624901976919926E-3</v>
      </c>
      <c r="Q3452" s="55">
        <f t="shared" si="430"/>
        <v>3.5340136953626047E-2</v>
      </c>
      <c r="R3452" s="49">
        <f t="shared" si="431"/>
        <v>3.1736101022606089</v>
      </c>
      <c r="S3452" s="52">
        <f>IF(K3452=0,C3480,(1/$C$59)*LN(1+$C$59/$C$58/(RodR+ABS(Calculations!K3452-RodR))))</f>
        <v>1.1135626562460445E-2</v>
      </c>
      <c r="T3452" s="53">
        <f t="shared" si="432"/>
        <v>1.1218602135784822E-2</v>
      </c>
      <c r="U3452" s="49">
        <f t="shared" si="433"/>
        <v>143.75</v>
      </c>
      <c r="V3452" s="49">
        <f t="shared" si="434"/>
        <v>1.0101994803367265</v>
      </c>
      <c r="W3452" s="49">
        <f t="shared" si="435"/>
        <v>1.0101994803367265</v>
      </c>
    </row>
    <row r="3453" spans="11:23">
      <c r="K3453" s="51">
        <v>345.1</v>
      </c>
      <c r="L3453" s="22">
        <f t="shared" si="429"/>
        <v>1.4380938130828986</v>
      </c>
      <c r="M3453" s="22">
        <f t="shared" si="436"/>
        <v>4.1600857694266136E-3</v>
      </c>
      <c r="Q3453" s="55">
        <f t="shared" si="430"/>
        <v>3.5329943325565862E-2</v>
      </c>
      <c r="R3453" s="49">
        <f t="shared" si="431"/>
        <v>3.1736101022606089</v>
      </c>
      <c r="S3453" s="52">
        <f>IF(K3453=0,C3481,(1/$C$59)*LN(1+$C$59/$C$58/(RodR+ABS(Calculations!K3453-RodR))))</f>
        <v>1.1132414564851501E-2</v>
      </c>
      <c r="T3453" s="53">
        <f t="shared" si="432"/>
        <v>1.1215342113627784E-2</v>
      </c>
      <c r="U3453" s="49">
        <f t="shared" si="433"/>
        <v>143.79166666666669</v>
      </c>
      <c r="V3453" s="49">
        <f t="shared" si="434"/>
        <v>1.0101994803367265</v>
      </c>
      <c r="W3453" s="49">
        <f t="shared" si="435"/>
        <v>1.0101994803367265</v>
      </c>
    </row>
    <row r="3454" spans="11:23">
      <c r="K3454" s="51">
        <v>345.2</v>
      </c>
      <c r="L3454" s="22">
        <f t="shared" si="429"/>
        <v>1.4376791240787108</v>
      </c>
      <c r="M3454" s="22">
        <f t="shared" si="436"/>
        <v>4.157683423895886E-3</v>
      </c>
      <c r="Q3454" s="55">
        <f t="shared" si="430"/>
        <v>3.5319755576420149E-2</v>
      </c>
      <c r="R3454" s="49">
        <f t="shared" si="431"/>
        <v>3.1736101022606089</v>
      </c>
      <c r="S3454" s="52">
        <f>IF(K3454=0,C3482,(1/$C$59)*LN(1+$C$59/$C$58/(RodR+ABS(Calculations!K3454-RodR))))</f>
        <v>1.1129204419680089E-2</v>
      </c>
      <c r="T3454" s="53">
        <f t="shared" si="432"/>
        <v>1.121208398558987E-2</v>
      </c>
      <c r="U3454" s="49">
        <f t="shared" si="433"/>
        <v>143.83333333333334</v>
      </c>
      <c r="V3454" s="49">
        <f t="shared" si="434"/>
        <v>1.0101994803367265</v>
      </c>
      <c r="W3454" s="49">
        <f t="shared" si="435"/>
        <v>1.0101994803367265</v>
      </c>
    </row>
    <row r="3455" spans="11:23">
      <c r="K3455" s="51">
        <v>345.3</v>
      </c>
      <c r="L3455" s="22">
        <f t="shared" si="429"/>
        <v>1.4372646741668544</v>
      </c>
      <c r="M3455" s="22">
        <f t="shared" si="436"/>
        <v>4.1552831587583494E-3</v>
      </c>
      <c r="Q3455" s="55">
        <f t="shared" si="430"/>
        <v>3.5309573701104394E-2</v>
      </c>
      <c r="R3455" s="49">
        <f t="shared" si="431"/>
        <v>3.1736101022606089</v>
      </c>
      <c r="S3455" s="52">
        <f>IF(K3455=0,C3483,(1/$C$59)*LN(1+$C$59/$C$58/(RodR+ABS(Calculations!K3455-RodR))))</f>
        <v>1.1125996125344088E-2</v>
      </c>
      <c r="T3455" s="53">
        <f t="shared" si="432"/>
        <v>1.1208827750021013E-2</v>
      </c>
      <c r="U3455" s="49">
        <f t="shared" si="433"/>
        <v>143.875</v>
      </c>
      <c r="V3455" s="49">
        <f t="shared" si="434"/>
        <v>1.0101994803367265</v>
      </c>
      <c r="W3455" s="49">
        <f t="shared" si="435"/>
        <v>1.0101994803367265</v>
      </c>
    </row>
    <row r="3456" spans="11:23">
      <c r="K3456" s="51">
        <v>345.4</v>
      </c>
      <c r="L3456" s="22">
        <f t="shared" si="429"/>
        <v>1.4368504631406389</v>
      </c>
      <c r="M3456" s="22">
        <f t="shared" si="436"/>
        <v>4.1528849715339877E-3</v>
      </c>
      <c r="Q3456" s="55">
        <f t="shared" si="430"/>
        <v>3.5299397694540782E-2</v>
      </c>
      <c r="R3456" s="49">
        <f t="shared" si="431"/>
        <v>3.1736101022606089</v>
      </c>
      <c r="S3456" s="52">
        <f>IF(K3456=0,C3484,(1/$C$59)*LN(1+$C$59/$C$58/(RodR+ABS(Calculations!K3456-RodR))))</f>
        <v>1.1122789680243489E-2</v>
      </c>
      <c r="T3456" s="53">
        <f t="shared" si="432"/>
        <v>1.1205573405272715E-2</v>
      </c>
      <c r="U3456" s="49">
        <f t="shared" si="433"/>
        <v>143.91666666666666</v>
      </c>
      <c r="V3456" s="49">
        <f t="shared" si="434"/>
        <v>1.0101994803367265</v>
      </c>
      <c r="W3456" s="49">
        <f t="shared" si="435"/>
        <v>1.0101994803367265</v>
      </c>
    </row>
    <row r="3457" spans="11:23">
      <c r="K3457" s="51">
        <v>345.5</v>
      </c>
      <c r="L3457" s="22">
        <f t="shared" si="429"/>
        <v>1.4364364907935423</v>
      </c>
      <c r="M3457" s="22">
        <f t="shared" si="436"/>
        <v>4.1504888599153134E-3</v>
      </c>
      <c r="Q3457" s="55">
        <f t="shared" si="430"/>
        <v>3.5289227551655651E-2</v>
      </c>
      <c r="R3457" s="49">
        <f t="shared" si="431"/>
        <v>3.1736101022606089</v>
      </c>
      <c r="S3457" s="52">
        <f>IF(K3457=0,C3485,(1/$C$59)*LN(1+$C$59/$C$58/(RodR+ABS(Calculations!K3457-RodR))))</f>
        <v>1.1119585082779583E-2</v>
      </c>
      <c r="T3457" s="53">
        <f t="shared" si="432"/>
        <v>1.1202320949698263E-2</v>
      </c>
      <c r="U3457" s="49">
        <f t="shared" si="433"/>
        <v>143.95833333333334</v>
      </c>
      <c r="V3457" s="49">
        <f t="shared" si="434"/>
        <v>1.0101994803367265</v>
      </c>
      <c r="W3457" s="49">
        <f t="shared" si="435"/>
        <v>1.0101994803367265</v>
      </c>
    </row>
    <row r="3458" spans="11:23">
      <c r="K3458" s="51">
        <v>345.6</v>
      </c>
      <c r="L3458" s="22">
        <f t="shared" ref="L3458:L3521" si="437">IF(K3458&lt;RodR,EPRValue,Q3458*$C$43)</f>
        <v>1.4360227569193138</v>
      </c>
      <c r="M3458" s="22">
        <f t="shared" si="436"/>
        <v>4.1480948214576152E-3</v>
      </c>
      <c r="Q3458" s="55">
        <f t="shared" si="430"/>
        <v>3.5279063267381998E-2</v>
      </c>
      <c r="R3458" s="49">
        <f t="shared" si="431"/>
        <v>3.1736101022606089</v>
      </c>
      <c r="S3458" s="52">
        <f>IF(K3458=0,C3486,(1/$C$59)*LN(1+$C$59/$C$58/(RodR+ABS(Calculations!K3458-RodR))))</f>
        <v>1.1116382331355767E-2</v>
      </c>
      <c r="T3458" s="53">
        <f t="shared" si="432"/>
        <v>1.1199070381654288E-2</v>
      </c>
      <c r="U3458" s="49">
        <f t="shared" si="433"/>
        <v>144.00000000000003</v>
      </c>
      <c r="V3458" s="49">
        <f t="shared" si="434"/>
        <v>1.0101994803367265</v>
      </c>
      <c r="W3458" s="49">
        <f t="shared" si="435"/>
        <v>1.0101994803367265</v>
      </c>
    </row>
    <row r="3459" spans="11:23">
      <c r="K3459" s="51">
        <v>345.7</v>
      </c>
      <c r="L3459" s="22">
        <f t="shared" si="437"/>
        <v>1.4356092613120108</v>
      </c>
      <c r="M3459" s="22">
        <f t="shared" si="436"/>
        <v>4.1457028537492668E-3</v>
      </c>
      <c r="Q3459" s="55">
        <f t="shared" si="430"/>
        <v>3.5268904836660384E-2</v>
      </c>
      <c r="R3459" s="49">
        <f t="shared" si="431"/>
        <v>3.1736101022606089</v>
      </c>
      <c r="S3459" s="52">
        <f>IF(K3459=0,C3487,(1/$C$59)*LN(1+$C$59/$C$58/(RodR+ABS(Calculations!K3459-RodR))))</f>
        <v>1.1113181424377817E-2</v>
      </c>
      <c r="T3459" s="53">
        <f t="shared" si="432"/>
        <v>1.1195821699496332E-2</v>
      </c>
      <c r="U3459" s="49">
        <f t="shared" si="433"/>
        <v>144.04166666666666</v>
      </c>
      <c r="V3459" s="49">
        <f t="shared" si="434"/>
        <v>1.0101994803367265</v>
      </c>
      <c r="W3459" s="49">
        <f t="shared" si="435"/>
        <v>1.0101994803367265</v>
      </c>
    </row>
    <row r="3460" spans="11:23">
      <c r="K3460" s="51">
        <v>345.8</v>
      </c>
      <c r="L3460" s="22">
        <f t="shared" si="437"/>
        <v>1.4351960037658578</v>
      </c>
      <c r="M3460" s="22">
        <f t="shared" si="436"/>
        <v>4.143312954414391E-3</v>
      </c>
      <c r="Q3460" s="55">
        <f t="shared" ref="Q3460:Q3523" si="438">R3460*IF($C$56&lt;$C$55,S3460,T3460)</f>
        <v>3.5258752254435477E-2</v>
      </c>
      <c r="R3460" s="49">
        <f t="shared" ref="R3460:R3523" si="439">$C$70/$C$61*W3460</f>
        <v>3.1736101022606089</v>
      </c>
      <c r="S3460" s="52">
        <f>IF(K3460=0,C3488,(1/$C$59)*LN(1+$C$59/$C$58/(RodR+ABS(Calculations!K3460-RodR))))</f>
        <v>1.1109982360252808E-2</v>
      </c>
      <c r="T3460" s="53">
        <f t="shared" ref="T3460:T3523" si="440">IF((ABS(K3460))&lt;$C$55-$C$56,($C$53/2/PI()/$C$56*LN(($C$55-$C$56)*(ABS(K3460)+$C$56)/(ABS(K3460))/$C$55)+$C$60*LN($C$55*$C$54/($C$55-$C$56)/$C$53)),$C$60*LN((((ABS(K3460))+$C$56-$C$55)*$C$53+$C$55*$C$54)/($C$53*(ABS(K3460)))))</f>
        <v>1.1192574901585269E-2</v>
      </c>
      <c r="U3460" s="49">
        <f t="shared" ref="U3460:U3523" si="441">K3460/$C$56</f>
        <v>144.08333333333334</v>
      </c>
      <c r="V3460" s="49">
        <f t="shared" ref="V3460:V3523" si="442">IF(K3460="","",1/(1.0212-0.0178*LOG10($C$53+0.01)))</f>
        <v>1.0101994803367265</v>
      </c>
      <c r="W3460" s="49">
        <f t="shared" ref="W3460:W3523" si="443">MAX(1/(-(0.21682*LOG10(3.7*U3460)-0.293)*(EXP(-3.7*U3460)-1)+1),1)*MAX(1/(-(0.1921*LOG10(U3460+0.2)+0.072)*(EXP(-150*U3460)-1)+1),1)*V3460</f>
        <v>1.0101994803367265</v>
      </c>
    </row>
    <row r="3461" spans="11:23">
      <c r="K3461" s="51">
        <v>345.9</v>
      </c>
      <c r="L3461" s="22">
        <f t="shared" si="437"/>
        <v>1.4347829840752488</v>
      </c>
      <c r="M3461" s="22">
        <f t="shared" si="436"/>
        <v>4.1409251211108611E-3</v>
      </c>
      <c r="Q3461" s="55">
        <f t="shared" si="438"/>
        <v>3.5248605515656124E-2</v>
      </c>
      <c r="R3461" s="49">
        <f t="shared" si="439"/>
        <v>3.1736101022606089</v>
      </c>
      <c r="S3461" s="52">
        <f>IF(K3461=0,C3489,(1/$C$59)*LN(1+$C$59/$C$58/(RodR+ABS(Calculations!K3461-RodR))))</f>
        <v>1.1106785137389129E-2</v>
      </c>
      <c r="T3461" s="53">
        <f t="shared" si="440"/>
        <v>1.1189329986281107E-2</v>
      </c>
      <c r="U3461" s="49">
        <f t="shared" si="441"/>
        <v>144.125</v>
      </c>
      <c r="V3461" s="49">
        <f t="shared" si="442"/>
        <v>1.0101994803367265</v>
      </c>
      <c r="W3461" s="49">
        <f t="shared" si="443"/>
        <v>1.0101994803367265</v>
      </c>
    </row>
    <row r="3462" spans="11:23">
      <c r="K3462" s="51">
        <v>346</v>
      </c>
      <c r="L3462" s="22">
        <f t="shared" si="437"/>
        <v>1.4343702020349878</v>
      </c>
      <c r="M3462" s="22">
        <f t="shared" si="436"/>
        <v>4.138539351393522E-3</v>
      </c>
      <c r="Q3462" s="55">
        <f t="shared" si="438"/>
        <v>3.5238464615281226E-2</v>
      </c>
      <c r="R3462" s="49">
        <f t="shared" si="439"/>
        <v>3.1736101022606089</v>
      </c>
      <c r="S3462" s="52">
        <f>IF(K3462=0,C3490,(1/$C$59)*LN(1+$C$59/$C$58/(RodR+ABS(Calculations!K3462-RodR))))</f>
        <v>1.1103589754198335E-2</v>
      </c>
      <c r="T3462" s="53">
        <f t="shared" si="440"/>
        <v>1.1186086951947862E-2</v>
      </c>
      <c r="U3462" s="49">
        <f t="shared" si="441"/>
        <v>144.16666666666669</v>
      </c>
      <c r="V3462" s="49">
        <f t="shared" si="442"/>
        <v>1.0101994803367265</v>
      </c>
      <c r="W3462" s="49">
        <f t="shared" si="443"/>
        <v>1.0101994803367265</v>
      </c>
    </row>
    <row r="3463" spans="11:23">
      <c r="K3463" s="51">
        <v>346.1</v>
      </c>
      <c r="L3463" s="22">
        <f t="shared" si="437"/>
        <v>1.4339576574399446</v>
      </c>
      <c r="M3463" s="22">
        <f t="shared" si="436"/>
        <v>4.1361556429539981E-3</v>
      </c>
      <c r="Q3463" s="55">
        <f t="shared" si="438"/>
        <v>3.5228329548271306E-2</v>
      </c>
      <c r="R3463" s="49">
        <f t="shared" si="439"/>
        <v>3.1736101022606089</v>
      </c>
      <c r="S3463" s="52">
        <f>IF(K3463=0,C3491,(1/$C$59)*LN(1+$C$59/$C$58/(RodR+ABS(Calculations!K3463-RodR))))</f>
        <v>1.1100396209092494E-2</v>
      </c>
      <c r="T3463" s="53">
        <f t="shared" si="440"/>
        <v>1.118284579694956E-2</v>
      </c>
      <c r="U3463" s="49">
        <f t="shared" si="441"/>
        <v>144.20833333333334</v>
      </c>
      <c r="V3463" s="49">
        <f t="shared" si="442"/>
        <v>1.0101994803367265</v>
      </c>
      <c r="W3463" s="49">
        <f t="shared" si="443"/>
        <v>1.0101994803367265</v>
      </c>
    </row>
    <row r="3464" spans="11:23">
      <c r="K3464" s="51">
        <v>346.2</v>
      </c>
      <c r="L3464" s="22">
        <f t="shared" si="437"/>
        <v>1.4335453500853292</v>
      </c>
      <c r="M3464" s="22">
        <f t="shared" si="436"/>
        <v>4.1337739933815509E-3</v>
      </c>
      <c r="Q3464" s="55">
        <f t="shared" si="438"/>
        <v>3.521820030959525E-2</v>
      </c>
      <c r="R3464" s="49">
        <f t="shared" si="439"/>
        <v>3.1736101022606089</v>
      </c>
      <c r="S3464" s="52">
        <f>IF(K3464=0,C3492,(1/$C$59)*LN(1+$C$59/$C$58/(RodR+ABS(Calculations!K3464-RodR))))</f>
        <v>1.1097204500486312E-2</v>
      </c>
      <c r="T3464" s="53">
        <f t="shared" si="440"/>
        <v>1.1179606519654021E-2</v>
      </c>
      <c r="U3464" s="49">
        <f t="shared" si="441"/>
        <v>144.25</v>
      </c>
      <c r="V3464" s="49">
        <f t="shared" si="442"/>
        <v>1.0101994803367265</v>
      </c>
      <c r="W3464" s="49">
        <f t="shared" si="443"/>
        <v>1.0101994803367265</v>
      </c>
    </row>
    <row r="3465" spans="11:23">
      <c r="K3465" s="51">
        <v>346.3</v>
      </c>
      <c r="L3465" s="22">
        <f t="shared" si="437"/>
        <v>1.4331332797665557</v>
      </c>
      <c r="M3465" s="22">
        <f t="shared" si="436"/>
        <v>4.131394400298749E-3</v>
      </c>
      <c r="Q3465" s="55">
        <f t="shared" si="438"/>
        <v>3.5208076894226954E-2</v>
      </c>
      <c r="R3465" s="49">
        <f t="shared" si="439"/>
        <v>3.1736101022606089</v>
      </c>
      <c r="S3465" s="52">
        <f>IF(K3465=0,C3493,(1/$C$59)*LN(1+$C$59/$C$58/(RodR+ABS(Calculations!K3465-RodR))))</f>
        <v>1.1094014626796066E-2</v>
      </c>
      <c r="T3465" s="53">
        <f t="shared" si="440"/>
        <v>1.1176369118428852E-2</v>
      </c>
      <c r="U3465" s="49">
        <f t="shared" si="441"/>
        <v>144.29166666666669</v>
      </c>
      <c r="V3465" s="49">
        <f t="shared" si="442"/>
        <v>1.0101994803367265</v>
      </c>
      <c r="W3465" s="49">
        <f t="shared" si="443"/>
        <v>1.0101994803367265</v>
      </c>
    </row>
    <row r="3466" spans="11:23">
      <c r="K3466" s="51">
        <v>346.4</v>
      </c>
      <c r="L3466" s="22">
        <f t="shared" si="437"/>
        <v>1.4327214462792754</v>
      </c>
      <c r="M3466" s="22">
        <f t="shared" si="436"/>
        <v>4.1290168613634659E-3</v>
      </c>
      <c r="Q3466" s="55">
        <f t="shared" si="438"/>
        <v>3.5197959297146142E-2</v>
      </c>
      <c r="R3466" s="49">
        <f t="shared" si="439"/>
        <v>3.1736101022606089</v>
      </c>
      <c r="S3466" s="52">
        <f>IF(K3466=0,C3494,(1/$C$59)*LN(1+$C$59/$C$58/(RodR+ABS(Calculations!K3466-RodR))))</f>
        <v>1.1090826586439877E-2</v>
      </c>
      <c r="T3466" s="53">
        <f t="shared" si="440"/>
        <v>1.1173133591646116E-2</v>
      </c>
      <c r="U3466" s="49">
        <f t="shared" si="441"/>
        <v>144.33333333333334</v>
      </c>
      <c r="V3466" s="49">
        <f t="shared" si="442"/>
        <v>1.0101994803367265</v>
      </c>
      <c r="W3466" s="49">
        <f t="shared" si="443"/>
        <v>1.0101994803367265</v>
      </c>
    </row>
    <row r="3467" spans="11:23">
      <c r="K3467" s="51">
        <v>346.5</v>
      </c>
      <c r="L3467" s="22">
        <f t="shared" si="437"/>
        <v>1.4323098494193769</v>
      </c>
      <c r="M3467" s="22">
        <f t="shared" si="436"/>
        <v>4.1266413741654073E-3</v>
      </c>
      <c r="Q3467" s="55">
        <f t="shared" si="438"/>
        <v>3.5187847513338366E-2</v>
      </c>
      <c r="R3467" s="49">
        <f t="shared" si="439"/>
        <v>3.1736101022606089</v>
      </c>
      <c r="S3467" s="52">
        <f>IF(K3467=0,C3495,(1/$C$59)*LN(1+$C$59/$C$58/(RodR+ABS(Calculations!K3467-RodR))))</f>
        <v>1.1087640377837703E-2</v>
      </c>
      <c r="T3467" s="53">
        <f t="shared" si="440"/>
        <v>1.1169899937677443E-2</v>
      </c>
      <c r="U3467" s="49">
        <f t="shared" si="441"/>
        <v>144.375</v>
      </c>
      <c r="V3467" s="49">
        <f t="shared" si="442"/>
        <v>1.0101994803367265</v>
      </c>
      <c r="W3467" s="49">
        <f t="shared" si="443"/>
        <v>1.0101994803367265</v>
      </c>
    </row>
    <row r="3468" spans="11:23">
      <c r="K3468" s="51">
        <v>346.6</v>
      </c>
      <c r="L3468" s="22">
        <f t="shared" si="437"/>
        <v>1.4318984889829536</v>
      </c>
      <c r="M3468" s="22">
        <f t="shared" si="436"/>
        <v>4.1242679363602264E-3</v>
      </c>
      <c r="Q3468" s="55">
        <f t="shared" si="438"/>
        <v>3.517774153779421E-2</v>
      </c>
      <c r="R3468" s="49">
        <f t="shared" si="439"/>
        <v>3.1736101022606089</v>
      </c>
      <c r="S3468" s="52">
        <f>IF(K3468=0,C3496,(1/$C$59)*LN(1+$C$59/$C$58/(RodR+ABS(Calculations!K3468-RodR))))</f>
        <v>1.1084455999411078E-2</v>
      </c>
      <c r="T3468" s="53">
        <f t="shared" si="440"/>
        <v>1.1166668154897147E-2</v>
      </c>
      <c r="U3468" s="49">
        <f t="shared" si="441"/>
        <v>144.41666666666669</v>
      </c>
      <c r="V3468" s="49">
        <f t="shared" si="442"/>
        <v>1.0101994803367265</v>
      </c>
      <c r="W3468" s="49">
        <f t="shared" si="443"/>
        <v>1.0101994803367265</v>
      </c>
    </row>
    <row r="3469" spans="11:23">
      <c r="K3469" s="51">
        <v>346.7</v>
      </c>
      <c r="L3469" s="22">
        <f t="shared" si="437"/>
        <v>1.4314873647663695</v>
      </c>
      <c r="M3469" s="22">
        <f t="shared" ref="M3469:M3532" si="444">L3459-L3469</f>
        <v>4.1218965456413237E-3</v>
      </c>
      <c r="Q3469" s="55">
        <f t="shared" si="438"/>
        <v>3.5167641365510913E-2</v>
      </c>
      <c r="R3469" s="49">
        <f t="shared" si="439"/>
        <v>3.1736101022606089</v>
      </c>
      <c r="S3469" s="52">
        <f>IF(K3469=0,C3497,(1/$C$59)*LN(1+$C$59/$C$58/(RodR+ABS(Calculations!K3469-RodR))))</f>
        <v>1.1081273449583642E-2</v>
      </c>
      <c r="T3469" s="53">
        <f t="shared" si="440"/>
        <v>1.116343824168177E-2</v>
      </c>
      <c r="U3469" s="49">
        <f t="shared" si="441"/>
        <v>144.45833333333334</v>
      </c>
      <c r="V3469" s="49">
        <f t="shared" si="442"/>
        <v>1.0101994803367265</v>
      </c>
      <c r="W3469" s="49">
        <f t="shared" si="443"/>
        <v>1.0101994803367265</v>
      </c>
    </row>
    <row r="3470" spans="11:23">
      <c r="K3470" s="51">
        <v>346.8</v>
      </c>
      <c r="L3470" s="22">
        <f t="shared" si="437"/>
        <v>1.4310764765661927</v>
      </c>
      <c r="M3470" s="22">
        <f t="shared" si="444"/>
        <v>4.1195271996650185E-3</v>
      </c>
      <c r="Q3470" s="55">
        <f t="shared" si="438"/>
        <v>3.5157546991490714E-2</v>
      </c>
      <c r="R3470" s="49">
        <f t="shared" si="439"/>
        <v>3.1736101022606089</v>
      </c>
      <c r="S3470" s="52">
        <f>IF(K3470=0,C3498,(1/$C$59)*LN(1+$C$59/$C$58/(RodR+ABS(Calculations!K3470-RodR))))</f>
        <v>1.1078092726780609E-2</v>
      </c>
      <c r="T3470" s="53">
        <f t="shared" si="440"/>
        <v>1.116021019640942E-2</v>
      </c>
      <c r="U3470" s="49">
        <f t="shared" si="441"/>
        <v>144.5</v>
      </c>
      <c r="V3470" s="49">
        <f t="shared" si="442"/>
        <v>1.0101994803367265</v>
      </c>
      <c r="W3470" s="49">
        <f t="shared" si="443"/>
        <v>1.0101994803367265</v>
      </c>
    </row>
    <row r="3471" spans="11:23">
      <c r="K3471" s="51">
        <v>346.9</v>
      </c>
      <c r="L3471" s="22">
        <f t="shared" si="437"/>
        <v>1.4306658241792978</v>
      </c>
      <c r="M3471" s="22">
        <f t="shared" si="444"/>
        <v>4.1171598959510725E-3</v>
      </c>
      <c r="Q3471" s="55">
        <f t="shared" si="438"/>
        <v>3.5147458410743397E-2</v>
      </c>
      <c r="R3471" s="49">
        <f t="shared" si="439"/>
        <v>3.1736101022606089</v>
      </c>
      <c r="S3471" s="52">
        <f>IF(K3471=0,C3499,(1/$C$59)*LN(1+$C$59/$C$58/(RodR+ABS(Calculations!K3471-RodR))))</f>
        <v>1.1074913829429565E-2</v>
      </c>
      <c r="T3471" s="53">
        <f t="shared" si="440"/>
        <v>1.1156984017460226E-2</v>
      </c>
      <c r="U3471" s="49">
        <f t="shared" si="441"/>
        <v>144.54166666666666</v>
      </c>
      <c r="V3471" s="49">
        <f t="shared" si="442"/>
        <v>1.0101994803367265</v>
      </c>
      <c r="W3471" s="49">
        <f t="shared" si="443"/>
        <v>1.0101994803367265</v>
      </c>
    </row>
    <row r="3472" spans="11:23">
      <c r="K3472" s="51">
        <v>347</v>
      </c>
      <c r="L3472" s="22">
        <f t="shared" si="437"/>
        <v>1.4302554074026934</v>
      </c>
      <c r="M3472" s="22">
        <f t="shared" si="444"/>
        <v>4.1147946322943607E-3</v>
      </c>
      <c r="Q3472" s="55">
        <f t="shared" si="438"/>
        <v>3.5137375618282028E-2</v>
      </c>
      <c r="R3472" s="49">
        <f t="shared" si="439"/>
        <v>3.1736101022606089</v>
      </c>
      <c r="S3472" s="52">
        <f>IF(K3472=0,C3500,(1/$C$59)*LN(1+$C$59/$C$58/(RodR+ABS(Calculations!K3472-RodR))))</f>
        <v>1.1071736755959139E-2</v>
      </c>
      <c r="T3472" s="53">
        <f t="shared" si="440"/>
        <v>1.1153759703216097E-2</v>
      </c>
      <c r="U3472" s="49">
        <f t="shared" si="441"/>
        <v>144.58333333333334</v>
      </c>
      <c r="V3472" s="49">
        <f t="shared" si="442"/>
        <v>1.0101994803367265</v>
      </c>
      <c r="W3472" s="49">
        <f t="shared" si="443"/>
        <v>1.0101994803367265</v>
      </c>
    </row>
    <row r="3473" spans="11:23">
      <c r="K3473" s="51">
        <v>347.1</v>
      </c>
      <c r="L3473" s="22">
        <f t="shared" si="437"/>
        <v>1.4298452260336953</v>
      </c>
      <c r="M3473" s="22">
        <f t="shared" si="444"/>
        <v>4.1124314062492839E-3</v>
      </c>
      <c r="Q3473" s="55">
        <f t="shared" si="438"/>
        <v>3.5127298609127222E-2</v>
      </c>
      <c r="R3473" s="49">
        <f t="shared" si="439"/>
        <v>3.1736101022606089</v>
      </c>
      <c r="S3473" s="52">
        <f>IF(K3473=0,C3501,(1/$C$59)*LN(1+$C$59/$C$58/(RodR+ABS(Calculations!K3473-RodR))))</f>
        <v>1.1068561504800333E-2</v>
      </c>
      <c r="T3473" s="53">
        <f t="shared" si="440"/>
        <v>1.1150537252060737E-2</v>
      </c>
      <c r="U3473" s="49">
        <f t="shared" si="441"/>
        <v>144.62500000000003</v>
      </c>
      <c r="V3473" s="49">
        <f t="shared" si="442"/>
        <v>1.0101994803367265</v>
      </c>
      <c r="W3473" s="49">
        <f t="shared" si="443"/>
        <v>1.0101994803367265</v>
      </c>
    </row>
    <row r="3474" spans="11:23">
      <c r="K3474" s="51">
        <v>347.2</v>
      </c>
      <c r="L3474" s="22">
        <f t="shared" si="437"/>
        <v>1.4294352798697882</v>
      </c>
      <c r="M3474" s="22">
        <f t="shared" si="444"/>
        <v>4.1100702155409952E-3</v>
      </c>
      <c r="Q3474" s="55">
        <f t="shared" si="438"/>
        <v>3.5117227378303743E-2</v>
      </c>
      <c r="R3474" s="49">
        <f t="shared" si="439"/>
        <v>3.1736101022606089</v>
      </c>
      <c r="S3474" s="52">
        <f>IF(K3474=0,C3502,(1/$C$59)*LN(1+$C$59/$C$58/(RodR+ABS(Calculations!K3474-RodR))))</f>
        <v>1.1065388074385455E-2</v>
      </c>
      <c r="T3474" s="53">
        <f t="shared" si="440"/>
        <v>1.1147316662379858E-2</v>
      </c>
      <c r="U3474" s="49">
        <f t="shared" si="441"/>
        <v>144.66666666666666</v>
      </c>
      <c r="V3474" s="49">
        <f t="shared" si="442"/>
        <v>1.0101994803367265</v>
      </c>
      <c r="W3474" s="49">
        <f t="shared" si="443"/>
        <v>1.0101994803367265</v>
      </c>
    </row>
    <row r="3475" spans="11:23">
      <c r="K3475" s="51">
        <v>347.3</v>
      </c>
      <c r="L3475" s="22">
        <f t="shared" si="437"/>
        <v>1.4290255687087288</v>
      </c>
      <c r="M3475" s="22">
        <f t="shared" si="444"/>
        <v>4.1077110578269238E-3</v>
      </c>
      <c r="Q3475" s="55">
        <f t="shared" si="438"/>
        <v>3.5107161920843045E-2</v>
      </c>
      <c r="R3475" s="49">
        <f t="shared" si="439"/>
        <v>3.1736101022606089</v>
      </c>
      <c r="S3475" s="52">
        <f>IF(K3475=0,C3503,(1/$C$59)*LN(1+$C$59/$C$58/(RodR+ABS(Calculations!K3475-RodR))))</f>
        <v>1.1062216463148923E-2</v>
      </c>
      <c r="T3475" s="53">
        <f t="shared" si="440"/>
        <v>1.1144097932560966E-2</v>
      </c>
      <c r="U3475" s="49">
        <f t="shared" si="441"/>
        <v>144.70833333333334</v>
      </c>
      <c r="V3475" s="49">
        <f t="shared" si="442"/>
        <v>1.0101994803367265</v>
      </c>
      <c r="W3475" s="49">
        <f t="shared" si="443"/>
        <v>1.0101994803367265</v>
      </c>
    </row>
    <row r="3476" spans="11:23">
      <c r="K3476" s="51">
        <v>347.4</v>
      </c>
      <c r="L3476" s="22">
        <f t="shared" si="437"/>
        <v>1.4286160923485114</v>
      </c>
      <c r="M3476" s="22">
        <f t="shared" si="444"/>
        <v>4.1053539307640552E-3</v>
      </c>
      <c r="Q3476" s="55">
        <f t="shared" si="438"/>
        <v>3.5097102231782411E-2</v>
      </c>
      <c r="R3476" s="49">
        <f t="shared" si="439"/>
        <v>3.1736101022606089</v>
      </c>
      <c r="S3476" s="52">
        <f>IF(K3476=0,C3504,(1/$C$59)*LN(1+$C$59/$C$58/(RodR+ABS(Calculations!K3476-RodR))))</f>
        <v>1.1059046669526994E-2</v>
      </c>
      <c r="T3476" s="53">
        <f t="shared" si="440"/>
        <v>1.1140881060993355E-2</v>
      </c>
      <c r="U3476" s="49">
        <f t="shared" si="441"/>
        <v>144.75</v>
      </c>
      <c r="V3476" s="49">
        <f t="shared" si="442"/>
        <v>1.0101994803367265</v>
      </c>
      <c r="W3476" s="49">
        <f t="shared" si="443"/>
        <v>1.0101994803367265</v>
      </c>
    </row>
    <row r="3477" spans="11:23">
      <c r="K3477" s="51">
        <v>347.5</v>
      </c>
      <c r="L3477" s="22">
        <f t="shared" si="437"/>
        <v>1.428206850587368</v>
      </c>
      <c r="M3477" s="22">
        <f t="shared" si="444"/>
        <v>4.1029988320089306E-3</v>
      </c>
      <c r="Q3477" s="55">
        <f t="shared" si="438"/>
        <v>3.5087048306164957E-2</v>
      </c>
      <c r="R3477" s="49">
        <f t="shared" si="439"/>
        <v>3.1736101022606089</v>
      </c>
      <c r="S3477" s="52">
        <f>IF(K3477=0,C3505,(1/$C$59)*LN(1+$C$59/$C$58/(RodR+ABS(Calculations!K3477-RodR))))</f>
        <v>1.1055878691957762E-2</v>
      </c>
      <c r="T3477" s="53">
        <f t="shared" si="440"/>
        <v>1.1137666046068547E-2</v>
      </c>
      <c r="U3477" s="49">
        <f t="shared" si="441"/>
        <v>144.79166666666669</v>
      </c>
      <c r="V3477" s="49">
        <f t="shared" si="442"/>
        <v>1.0101994803367265</v>
      </c>
      <c r="W3477" s="49">
        <f t="shared" si="443"/>
        <v>1.0101994803367265</v>
      </c>
    </row>
    <row r="3478" spans="11:23">
      <c r="K3478" s="51">
        <v>347.6</v>
      </c>
      <c r="L3478" s="22">
        <f t="shared" si="437"/>
        <v>1.4277978432237006</v>
      </c>
      <c r="M3478" s="22">
        <f t="shared" si="444"/>
        <v>4.1006457592529522E-3</v>
      </c>
      <c r="Q3478" s="55">
        <f t="shared" si="438"/>
        <v>3.5077000139037993E-2</v>
      </c>
      <c r="R3478" s="49">
        <f t="shared" si="439"/>
        <v>3.1736101022606089</v>
      </c>
      <c r="S3478" s="52">
        <f>IF(K3478=0,C3506,(1/$C$59)*LN(1+$C$59/$C$58/(RodR+ABS(Calculations!K3478-RodR))))</f>
        <v>1.1052712528880636E-2</v>
      </c>
      <c r="T3478" s="53">
        <f t="shared" si="440"/>
        <v>1.1134452886179197E-2</v>
      </c>
      <c r="U3478" s="49">
        <f t="shared" si="441"/>
        <v>144.83333333333334</v>
      </c>
      <c r="V3478" s="49">
        <f t="shared" si="442"/>
        <v>1.0101994803367265</v>
      </c>
      <c r="W3478" s="49">
        <f t="shared" si="443"/>
        <v>1.0101994803367265</v>
      </c>
    </row>
    <row r="3479" spans="11:23">
      <c r="K3479" s="51">
        <v>347.7</v>
      </c>
      <c r="L3479" s="22">
        <f t="shared" si="437"/>
        <v>1.427389070056216</v>
      </c>
      <c r="M3479" s="22">
        <f t="shared" si="444"/>
        <v>4.0982947101535494E-3</v>
      </c>
      <c r="Q3479" s="55">
        <f t="shared" si="438"/>
        <v>3.5066957725456309E-2</v>
      </c>
      <c r="R3479" s="49">
        <f t="shared" si="439"/>
        <v>3.1736101022606089</v>
      </c>
      <c r="S3479" s="52">
        <f>IF(K3479=0,C3507,(1/$C$59)*LN(1+$C$59/$C$58/(RodR+ABS(Calculations!K3479-RodR))))</f>
        <v>1.1049548178737396E-2</v>
      </c>
      <c r="T3479" s="53">
        <f t="shared" si="440"/>
        <v>1.1131241579720629E-2</v>
      </c>
      <c r="U3479" s="49">
        <f t="shared" si="441"/>
        <v>144.875</v>
      </c>
      <c r="V3479" s="49">
        <f t="shared" si="442"/>
        <v>1.0101994803367265</v>
      </c>
      <c r="W3479" s="49">
        <f t="shared" si="443"/>
        <v>1.0101994803367265</v>
      </c>
    </row>
    <row r="3480" spans="11:23">
      <c r="K3480" s="51">
        <v>347.8</v>
      </c>
      <c r="L3480" s="22">
        <f t="shared" si="437"/>
        <v>1.4269805308837917</v>
      </c>
      <c r="M3480" s="22">
        <f t="shared" si="444"/>
        <v>4.0959456824010143E-3</v>
      </c>
      <c r="Q3480" s="55">
        <f t="shared" si="438"/>
        <v>3.5056921060478884E-2</v>
      </c>
      <c r="R3480" s="49">
        <f t="shared" si="439"/>
        <v>3.1736101022606089</v>
      </c>
      <c r="S3480" s="52">
        <f>IF(K3480=0,C3508,(1/$C$59)*LN(1+$C$59/$C$58/(RodR+ABS(Calculations!K3480-RodR))))</f>
        <v>1.1046385639971125E-2</v>
      </c>
      <c r="T3480" s="53">
        <f t="shared" si="440"/>
        <v>1.1128032125089515E-2</v>
      </c>
      <c r="U3480" s="49">
        <f t="shared" si="441"/>
        <v>144.91666666666669</v>
      </c>
      <c r="V3480" s="49">
        <f t="shared" si="442"/>
        <v>1.0101994803367265</v>
      </c>
      <c r="W3480" s="49">
        <f t="shared" si="443"/>
        <v>1.0101994803367265</v>
      </c>
    </row>
    <row r="3481" spans="11:23">
      <c r="K3481" s="51">
        <v>347.9</v>
      </c>
      <c r="L3481" s="22">
        <f t="shared" si="437"/>
        <v>1.4265722255056112</v>
      </c>
      <c r="M3481" s="22">
        <f t="shared" si="444"/>
        <v>4.0935986736865271E-3</v>
      </c>
      <c r="Q3481" s="55">
        <f t="shared" si="438"/>
        <v>3.5046890139172213E-2</v>
      </c>
      <c r="R3481" s="49">
        <f t="shared" si="439"/>
        <v>3.1736101022606089</v>
      </c>
      <c r="S3481" s="52">
        <f>IF(K3481=0,C3509,(1/$C$59)*LN(1+$C$59/$C$58/(RodR+ABS(Calculations!K3481-RodR))))</f>
        <v>1.1043224911027287E-2</v>
      </c>
      <c r="T3481" s="53">
        <f t="shared" si="440"/>
        <v>1.1124824520684546E-2</v>
      </c>
      <c r="U3481" s="49">
        <f t="shared" si="441"/>
        <v>144.95833333333334</v>
      </c>
      <c r="V3481" s="49">
        <f t="shared" si="442"/>
        <v>1.0101994803367265</v>
      </c>
      <c r="W3481" s="49">
        <f t="shared" si="443"/>
        <v>1.0101994803367265</v>
      </c>
    </row>
    <row r="3482" spans="11:23">
      <c r="K3482" s="51">
        <v>348</v>
      </c>
      <c r="L3482" s="22">
        <f t="shared" si="437"/>
        <v>1.4261641537209919</v>
      </c>
      <c r="M3482" s="22">
        <f t="shared" si="444"/>
        <v>4.09125368170149E-3</v>
      </c>
      <c r="Q3482" s="55">
        <f t="shared" si="438"/>
        <v>3.5036864956606094E-2</v>
      </c>
      <c r="R3482" s="49">
        <f t="shared" si="439"/>
        <v>3.1736101022606089</v>
      </c>
      <c r="S3482" s="52">
        <f>IF(K3482=0,C3510,(1/$C$59)*LN(1+$C$59/$C$58/(RodR+ABS(Calculations!K3482-RodR))))</f>
        <v>1.1040065990352382E-2</v>
      </c>
      <c r="T3482" s="53">
        <f t="shared" si="440"/>
        <v>1.1121618764905744E-2</v>
      </c>
      <c r="U3482" s="49">
        <f t="shared" si="441"/>
        <v>145</v>
      </c>
      <c r="V3482" s="49">
        <f t="shared" si="442"/>
        <v>1.0101994803367265</v>
      </c>
      <c r="W3482" s="49">
        <f t="shared" si="443"/>
        <v>1.0101994803367265</v>
      </c>
    </row>
    <row r="3483" spans="11:23">
      <c r="K3483" s="51">
        <v>348.1</v>
      </c>
      <c r="L3483" s="22">
        <f t="shared" si="437"/>
        <v>1.4257563153295589</v>
      </c>
      <c r="M3483" s="22">
        <f t="shared" si="444"/>
        <v>4.088910704136417E-3</v>
      </c>
      <c r="Q3483" s="55">
        <f t="shared" si="438"/>
        <v>3.5026845507857875E-2</v>
      </c>
      <c r="R3483" s="49">
        <f t="shared" si="439"/>
        <v>3.1736101022606089</v>
      </c>
      <c r="S3483" s="52">
        <f>IF(K3483=0,C3511,(1/$C$59)*LN(1+$C$59/$C$58/(RodR+ABS(Calculations!K3483-RodR))))</f>
        <v>1.1036908876395289E-2</v>
      </c>
      <c r="T3483" s="53">
        <f t="shared" si="440"/>
        <v>1.1118414856156486E-2</v>
      </c>
      <c r="U3483" s="49">
        <f t="shared" si="441"/>
        <v>145.04166666666669</v>
      </c>
      <c r="V3483" s="49">
        <f t="shared" si="442"/>
        <v>1.0101994803367265</v>
      </c>
      <c r="W3483" s="49">
        <f t="shared" si="443"/>
        <v>1.0101994803367265</v>
      </c>
    </row>
    <row r="3484" spans="11:23">
      <c r="K3484" s="51">
        <v>348.2</v>
      </c>
      <c r="L3484" s="22">
        <f t="shared" si="437"/>
        <v>1.4253487101311402</v>
      </c>
      <c r="M3484" s="22">
        <f t="shared" si="444"/>
        <v>4.0865697386480715E-3</v>
      </c>
      <c r="Q3484" s="55">
        <f t="shared" si="438"/>
        <v>3.5016831788009885E-2</v>
      </c>
      <c r="R3484" s="49">
        <f t="shared" si="439"/>
        <v>3.1736101022606089</v>
      </c>
      <c r="S3484" s="52">
        <f>IF(K3484=0,C3512,(1/$C$59)*LN(1+$C$59/$C$58/(RodR+ABS(Calculations!K3484-RodR))))</f>
        <v>1.1033753567606457E-2</v>
      </c>
      <c r="T3484" s="53">
        <f t="shared" si="440"/>
        <v>1.1115212792839937E-2</v>
      </c>
      <c r="U3484" s="49">
        <f t="shared" si="441"/>
        <v>145.08333333333334</v>
      </c>
      <c r="V3484" s="49">
        <f t="shared" si="442"/>
        <v>1.0101994803367265</v>
      </c>
      <c r="W3484" s="49">
        <f t="shared" si="443"/>
        <v>1.0101994803367265</v>
      </c>
    </row>
    <row r="3485" spans="11:23">
      <c r="K3485" s="51">
        <v>348.3</v>
      </c>
      <c r="L3485" s="22">
        <f t="shared" si="437"/>
        <v>1.4249413379257674</v>
      </c>
      <c r="M3485" s="22">
        <f t="shared" si="444"/>
        <v>4.0842307829613844E-3</v>
      </c>
      <c r="Q3485" s="55">
        <f t="shared" si="438"/>
        <v>3.5006823792149463E-2</v>
      </c>
      <c r="R3485" s="49">
        <f t="shared" si="439"/>
        <v>3.1736101022606089</v>
      </c>
      <c r="S3485" s="52">
        <f>IF(K3485=0,C3513,(1/$C$59)*LN(1+$C$59/$C$58/(RodR+ABS(Calculations!K3485-RodR))))</f>
        <v>1.1030600062437912E-2</v>
      </c>
      <c r="T3485" s="53">
        <f t="shared" si="440"/>
        <v>1.1112012573363047E-2</v>
      </c>
      <c r="U3485" s="49">
        <f t="shared" si="441"/>
        <v>145.125</v>
      </c>
      <c r="V3485" s="49">
        <f t="shared" si="442"/>
        <v>1.0101994803367265</v>
      </c>
      <c r="W3485" s="49">
        <f t="shared" si="443"/>
        <v>1.0101994803367265</v>
      </c>
    </row>
    <row r="3486" spans="11:23">
      <c r="K3486" s="51">
        <v>348.4</v>
      </c>
      <c r="L3486" s="22">
        <f t="shared" si="437"/>
        <v>1.4245341985137439</v>
      </c>
      <c r="M3486" s="22">
        <f t="shared" si="444"/>
        <v>4.081893834767536E-3</v>
      </c>
      <c r="Q3486" s="55">
        <f t="shared" si="438"/>
        <v>3.4996821515370619E-2</v>
      </c>
      <c r="R3486" s="49">
        <f t="shared" si="439"/>
        <v>3.1736101022606089</v>
      </c>
      <c r="S3486" s="52">
        <f>IF(K3486=0,C3514,(1/$C$59)*LN(1+$C$59/$C$58/(RodR+ABS(Calculations!K3486-RodR))))</f>
        <v>1.1027448359343786E-2</v>
      </c>
      <c r="T3486" s="53">
        <f t="shared" si="440"/>
        <v>1.1108814196132339E-2</v>
      </c>
      <c r="U3486" s="49">
        <f t="shared" si="441"/>
        <v>145.16666666666666</v>
      </c>
      <c r="V3486" s="49">
        <f t="shared" si="442"/>
        <v>1.0101994803367265</v>
      </c>
      <c r="W3486" s="49">
        <f t="shared" si="443"/>
        <v>1.0101994803367265</v>
      </c>
    </row>
    <row r="3487" spans="11:23">
      <c r="K3487" s="51">
        <v>348.5</v>
      </c>
      <c r="L3487" s="22">
        <f t="shared" si="437"/>
        <v>1.4241272916955769</v>
      </c>
      <c r="M3487" s="22">
        <f t="shared" si="444"/>
        <v>4.0795588917910131E-3</v>
      </c>
      <c r="Q3487" s="55">
        <f t="shared" si="438"/>
        <v>3.4986824952772382E-2</v>
      </c>
      <c r="R3487" s="49">
        <f t="shared" si="439"/>
        <v>3.1736101022606089</v>
      </c>
      <c r="S3487" s="52">
        <f>IF(K3487=0,C3515,(1/$C$59)*LN(1+$C$59/$C$58/(RodR+ABS(Calculations!K3487-RodR))))</f>
        <v>1.1024298456779789E-2</v>
      </c>
      <c r="T3487" s="53">
        <f t="shared" si="440"/>
        <v>1.1105617659559005E-2</v>
      </c>
      <c r="U3487" s="49">
        <f t="shared" si="441"/>
        <v>145.20833333333334</v>
      </c>
      <c r="V3487" s="49">
        <f t="shared" si="442"/>
        <v>1.0101994803367265</v>
      </c>
      <c r="W3487" s="49">
        <f t="shared" si="443"/>
        <v>1.0101994803367265</v>
      </c>
    </row>
    <row r="3488" spans="11:23">
      <c r="K3488" s="51">
        <v>348.6</v>
      </c>
      <c r="L3488" s="22">
        <f t="shared" si="437"/>
        <v>1.4237206172719772</v>
      </c>
      <c r="M3488" s="22">
        <f t="shared" si="444"/>
        <v>4.0772259517234399E-3</v>
      </c>
      <c r="Q3488" s="55">
        <f t="shared" si="438"/>
        <v>3.4976834099458759E-2</v>
      </c>
      <c r="R3488" s="49">
        <f t="shared" si="439"/>
        <v>3.1736101022606089</v>
      </c>
      <c r="S3488" s="52">
        <f>IF(K3488=0,C3516,(1/$C$59)*LN(1+$C$59/$C$58/(RodR+ABS(Calculations!K3488-RodR))))</f>
        <v>1.1021150353203201E-2</v>
      </c>
      <c r="T3488" s="53">
        <f t="shared" si="440"/>
        <v>1.1102422962053372E-2</v>
      </c>
      <c r="U3488" s="49">
        <f t="shared" si="441"/>
        <v>145.25000000000003</v>
      </c>
      <c r="V3488" s="49">
        <f t="shared" si="442"/>
        <v>1.0101994803367265</v>
      </c>
      <c r="W3488" s="49">
        <f t="shared" si="443"/>
        <v>1.0101994803367265</v>
      </c>
    </row>
    <row r="3489" spans="11:23">
      <c r="K3489" s="51">
        <v>348.7</v>
      </c>
      <c r="L3489" s="22">
        <f t="shared" si="437"/>
        <v>1.4233141750439615</v>
      </c>
      <c r="M3489" s="22">
        <f t="shared" si="444"/>
        <v>4.0748950122544425E-3</v>
      </c>
      <c r="Q3489" s="55">
        <f t="shared" si="438"/>
        <v>3.49668489505413E-2</v>
      </c>
      <c r="R3489" s="49">
        <f t="shared" si="439"/>
        <v>3.1736101022606089</v>
      </c>
      <c r="S3489" s="52">
        <f>IF(K3489=0,C3517,(1/$C$59)*LN(1+$C$59/$C$58/(RodR+ABS(Calculations!K3489-RodR))))</f>
        <v>1.1018004047073678E-2</v>
      </c>
      <c r="T3489" s="53">
        <f t="shared" si="440"/>
        <v>1.1099230102029766E-2</v>
      </c>
      <c r="U3489" s="49">
        <f t="shared" si="441"/>
        <v>145.29166666666666</v>
      </c>
      <c r="V3489" s="49">
        <f t="shared" si="442"/>
        <v>1.0101994803367265</v>
      </c>
      <c r="W3489" s="49">
        <f t="shared" si="443"/>
        <v>1.0101994803367265</v>
      </c>
    </row>
    <row r="3490" spans="11:23">
      <c r="K3490" s="51">
        <v>348.8</v>
      </c>
      <c r="L3490" s="22">
        <f t="shared" si="437"/>
        <v>1.4229079648126821</v>
      </c>
      <c r="M3490" s="22">
        <f t="shared" si="444"/>
        <v>4.0725660711096179E-3</v>
      </c>
      <c r="Q3490" s="55">
        <f t="shared" si="438"/>
        <v>3.4956869501134864E-2</v>
      </c>
      <c r="R3490" s="49">
        <f t="shared" si="439"/>
        <v>3.1736101022606089</v>
      </c>
      <c r="S3490" s="52">
        <f>IF(K3490=0,C3518,(1/$C$59)*LN(1+$C$59/$C$58/(RodR+ABS(Calculations!K3490-RodR))))</f>
        <v>1.1014859536851921E-2</v>
      </c>
      <c r="T3490" s="53">
        <f t="shared" si="440"/>
        <v>1.1096039077902091E-2</v>
      </c>
      <c r="U3490" s="49">
        <f t="shared" si="441"/>
        <v>145.33333333333334</v>
      </c>
      <c r="V3490" s="49">
        <f t="shared" si="442"/>
        <v>1.0101994803367265</v>
      </c>
      <c r="W3490" s="49">
        <f t="shared" si="443"/>
        <v>1.0101994803367265</v>
      </c>
    </row>
    <row r="3491" spans="11:23">
      <c r="K3491" s="51">
        <v>348.9</v>
      </c>
      <c r="L3491" s="22">
        <f t="shared" si="437"/>
        <v>1.4225019863795632</v>
      </c>
      <c r="M3491" s="22">
        <f t="shared" si="444"/>
        <v>4.0702391260480919E-3</v>
      </c>
      <c r="Q3491" s="55">
        <f t="shared" si="438"/>
        <v>3.4946895746361006E-2</v>
      </c>
      <c r="R3491" s="49">
        <f t="shared" si="439"/>
        <v>3.1736101022606089</v>
      </c>
      <c r="S3491" s="52">
        <f>IF(K3491=0,C3519,(1/$C$59)*LN(1+$C$59/$C$58/(RodR+ABS(Calculations!K3491-RodR))))</f>
        <v>1.1011716821000734E-2</v>
      </c>
      <c r="T3491" s="53">
        <f t="shared" si="440"/>
        <v>1.1092849888088918E-2</v>
      </c>
      <c r="U3491" s="49">
        <f t="shared" si="441"/>
        <v>145.375</v>
      </c>
      <c r="V3491" s="49">
        <f t="shared" si="442"/>
        <v>1.0101994803367265</v>
      </c>
      <c r="W3491" s="49">
        <f t="shared" si="443"/>
        <v>1.0101994803367265</v>
      </c>
    </row>
    <row r="3492" spans="11:23">
      <c r="K3492" s="51">
        <v>349</v>
      </c>
      <c r="L3492" s="22">
        <f t="shared" si="437"/>
        <v>1.4220962395462666</v>
      </c>
      <c r="M3492" s="22">
        <f t="shared" si="444"/>
        <v>4.0679141747252956E-3</v>
      </c>
      <c r="Q3492" s="55">
        <f t="shared" si="438"/>
        <v>3.493692768134711E-2</v>
      </c>
      <c r="R3492" s="49">
        <f t="shared" si="439"/>
        <v>3.1736101022606089</v>
      </c>
      <c r="S3492" s="52">
        <f>IF(K3492=0,C3520,(1/$C$59)*LN(1+$C$59/$C$58/(RodR+ABS(Calculations!K3492-RodR))))</f>
        <v>1.1008575897984766E-2</v>
      </c>
      <c r="T3492" s="53">
        <f t="shared" si="440"/>
        <v>1.108966253100795E-2</v>
      </c>
      <c r="U3492" s="49">
        <f t="shared" si="441"/>
        <v>145.41666666666669</v>
      </c>
      <c r="V3492" s="49">
        <f t="shared" si="442"/>
        <v>1.0101994803367265</v>
      </c>
      <c r="W3492" s="49">
        <f t="shared" si="443"/>
        <v>1.0101994803367265</v>
      </c>
    </row>
    <row r="3493" spans="11:23">
      <c r="K3493" s="51">
        <v>349.1</v>
      </c>
      <c r="L3493" s="22">
        <f t="shared" si="437"/>
        <v>1.4216907241146577</v>
      </c>
      <c r="M3493" s="22">
        <f t="shared" si="444"/>
        <v>4.065591214901243E-3</v>
      </c>
      <c r="Q3493" s="55">
        <f t="shared" si="438"/>
        <v>3.4926965301225556E-2</v>
      </c>
      <c r="R3493" s="49">
        <f t="shared" si="439"/>
        <v>3.1736101022606089</v>
      </c>
      <c r="S3493" s="52">
        <f>IF(K3493=0,C3521,(1/$C$59)*LN(1+$C$59/$C$58/(RodR+ABS(Calculations!K3493-RodR))))</f>
        <v>1.1005436766270239E-2</v>
      </c>
      <c r="T3493" s="53">
        <f t="shared" si="440"/>
        <v>1.1086477005080005E-2</v>
      </c>
      <c r="U3493" s="49">
        <f t="shared" si="441"/>
        <v>145.45833333333334</v>
      </c>
      <c r="V3493" s="49">
        <f t="shared" si="442"/>
        <v>1.0101994803367265</v>
      </c>
      <c r="W3493" s="49">
        <f t="shared" si="443"/>
        <v>1.0101994803367265</v>
      </c>
    </row>
    <row r="3494" spans="11:23">
      <c r="K3494" s="51">
        <v>349.2</v>
      </c>
      <c r="L3494" s="22">
        <f t="shared" si="437"/>
        <v>1.4212854398868056</v>
      </c>
      <c r="M3494" s="22">
        <f t="shared" si="444"/>
        <v>4.0632702443346158E-3</v>
      </c>
      <c r="Q3494" s="55">
        <f t="shared" si="438"/>
        <v>3.4917008601133739E-2</v>
      </c>
      <c r="R3494" s="49">
        <f t="shared" si="439"/>
        <v>3.1736101022606089</v>
      </c>
      <c r="S3494" s="52">
        <f>IF(K3494=0,C3522,(1/$C$59)*LN(1+$C$59/$C$58/(RodR+ABS(Calculations!K3494-RodR))))</f>
        <v>1.1002299424324949E-2</v>
      </c>
      <c r="T3494" s="53">
        <f t="shared" si="440"/>
        <v>1.1083293308727473E-2</v>
      </c>
      <c r="U3494" s="49">
        <f t="shared" si="441"/>
        <v>145.5</v>
      </c>
      <c r="V3494" s="49">
        <f t="shared" si="442"/>
        <v>1.0101994803367265</v>
      </c>
      <c r="W3494" s="49">
        <f t="shared" si="443"/>
        <v>1.0101994803367265</v>
      </c>
    </row>
    <row r="3495" spans="11:23">
      <c r="K3495" s="51">
        <v>349.3</v>
      </c>
      <c r="L3495" s="22">
        <f t="shared" si="437"/>
        <v>1.4208803866651201</v>
      </c>
      <c r="M3495" s="22">
        <f t="shared" si="444"/>
        <v>4.0609512606473164E-3</v>
      </c>
      <c r="Q3495" s="55">
        <f t="shared" si="438"/>
        <v>3.4907057576217426E-2</v>
      </c>
      <c r="R3495" s="49">
        <f t="shared" si="439"/>
        <v>3.1736101022606089</v>
      </c>
      <c r="S3495" s="52">
        <f>IF(K3495=0,C3523,(1/$C$59)*LN(1+$C$59/$C$58/(RodR+ABS(Calculations!K3495-RodR))))</f>
        <v>1.0999163870619336E-2</v>
      </c>
      <c r="T3495" s="53">
        <f t="shared" si="440"/>
        <v>1.1080111440374978E-2</v>
      </c>
      <c r="U3495" s="49">
        <f t="shared" si="441"/>
        <v>145.54166666666669</v>
      </c>
      <c r="V3495" s="49">
        <f t="shared" si="442"/>
        <v>1.0101994803367265</v>
      </c>
      <c r="W3495" s="49">
        <f t="shared" si="443"/>
        <v>1.0101994803367265</v>
      </c>
    </row>
    <row r="3496" spans="11:23">
      <c r="K3496" s="51">
        <v>349.4</v>
      </c>
      <c r="L3496" s="22">
        <f t="shared" si="437"/>
        <v>1.4204755642520432</v>
      </c>
      <c r="M3496" s="22">
        <f t="shared" si="444"/>
        <v>4.058634261700611E-3</v>
      </c>
      <c r="Q3496" s="55">
        <f t="shared" si="438"/>
        <v>3.4897112221623165E-2</v>
      </c>
      <c r="R3496" s="49">
        <f t="shared" si="439"/>
        <v>3.1736101022606089</v>
      </c>
      <c r="S3496" s="52">
        <f>IF(K3496=0,C3524,(1/$C$59)*LN(1+$C$59/$C$58/(RodR+ABS(Calculations!K3496-RodR))))</f>
        <v>1.0996030103624084E-2</v>
      </c>
      <c r="T3496" s="53">
        <f t="shared" si="440"/>
        <v>1.107693139844826E-2</v>
      </c>
      <c r="U3496" s="49">
        <f t="shared" si="441"/>
        <v>145.58333333333334</v>
      </c>
      <c r="V3496" s="49">
        <f t="shared" si="442"/>
        <v>1.0101994803367265</v>
      </c>
      <c r="W3496" s="49">
        <f t="shared" si="443"/>
        <v>1.0101994803367265</v>
      </c>
    </row>
    <row r="3497" spans="11:23">
      <c r="K3497" s="51">
        <v>349.5</v>
      </c>
      <c r="L3497" s="22">
        <f t="shared" si="437"/>
        <v>1.4200709724504257</v>
      </c>
      <c r="M3497" s="22">
        <f t="shared" si="444"/>
        <v>4.0563192451512631E-3</v>
      </c>
      <c r="Q3497" s="55">
        <f t="shared" si="438"/>
        <v>3.4887172532507546E-2</v>
      </c>
      <c r="R3497" s="49">
        <f t="shared" si="439"/>
        <v>3.1736101022606089</v>
      </c>
      <c r="S3497" s="52">
        <f>IF(K3497=0,C3525,(1/$C$59)*LN(1+$C$59/$C$58/(RodR+ABS(Calculations!K3497-RodR))))</f>
        <v>1.0992898121813043E-2</v>
      </c>
      <c r="T3497" s="53">
        <f t="shared" si="440"/>
        <v>1.1073753181375077E-2</v>
      </c>
      <c r="U3497" s="49">
        <f t="shared" si="441"/>
        <v>145.625</v>
      </c>
      <c r="V3497" s="49">
        <f t="shared" si="442"/>
        <v>1.0101994803367265</v>
      </c>
      <c r="W3497" s="49">
        <f t="shared" si="443"/>
        <v>1.0101994803367265</v>
      </c>
    </row>
    <row r="3498" spans="11:23">
      <c r="K3498" s="51">
        <v>349.6</v>
      </c>
      <c r="L3498" s="22">
        <f t="shared" si="437"/>
        <v>1.4196666110632543</v>
      </c>
      <c r="M3498" s="22">
        <f t="shared" si="444"/>
        <v>4.0540062087228712E-3</v>
      </c>
      <c r="Q3498" s="55">
        <f t="shared" si="438"/>
        <v>3.487723850403051E-2</v>
      </c>
      <c r="R3498" s="49">
        <f t="shared" si="439"/>
        <v>3.1736101022606089</v>
      </c>
      <c r="S3498" s="52">
        <f>IF(K3498=0,C3526,(1/$C$59)*LN(1+$C$59/$C$58/(RodR+ABS(Calculations!K3498-RodR))))</f>
        <v>1.0989767923661114E-2</v>
      </c>
      <c r="T3498" s="53">
        <f t="shared" si="440"/>
        <v>1.1070576787585416E-2</v>
      </c>
      <c r="U3498" s="49">
        <f t="shared" si="441"/>
        <v>145.66666666666669</v>
      </c>
      <c r="V3498" s="49">
        <f t="shared" si="442"/>
        <v>1.0101994803367265</v>
      </c>
      <c r="W3498" s="49">
        <f t="shared" si="443"/>
        <v>1.0101994803367265</v>
      </c>
    </row>
    <row r="3499" spans="11:23">
      <c r="K3499" s="51">
        <v>349.7</v>
      </c>
      <c r="L3499" s="22">
        <f t="shared" si="437"/>
        <v>1.4192624798937179</v>
      </c>
      <c r="M3499" s="22">
        <f t="shared" si="444"/>
        <v>4.0516951502436171E-3</v>
      </c>
      <c r="Q3499" s="55">
        <f t="shared" si="438"/>
        <v>3.4867310131356959E-2</v>
      </c>
      <c r="R3499" s="49">
        <f t="shared" si="439"/>
        <v>3.1736101022606089</v>
      </c>
      <c r="S3499" s="52">
        <f>IF(K3499=0,C3527,(1/$C$59)*LN(1+$C$59/$C$58/(RodR+ABS(Calculations!K3499-RodR))))</f>
        <v>1.0986639507644768E-2</v>
      </c>
      <c r="T3499" s="53">
        <f t="shared" si="440"/>
        <v>1.1067402215510832E-2</v>
      </c>
      <c r="U3499" s="49">
        <f t="shared" si="441"/>
        <v>145.70833333333334</v>
      </c>
      <c r="V3499" s="49">
        <f t="shared" si="442"/>
        <v>1.0101994803367265</v>
      </c>
      <c r="W3499" s="49">
        <f t="shared" si="443"/>
        <v>1.0101994803367265</v>
      </c>
    </row>
    <row r="3500" spans="11:23">
      <c r="K3500" s="51">
        <v>349.8</v>
      </c>
      <c r="L3500" s="22">
        <f t="shared" si="437"/>
        <v>1.4188585787453134</v>
      </c>
      <c r="M3500" s="22">
        <f t="shared" si="444"/>
        <v>4.0493860673687099E-3</v>
      </c>
      <c r="Q3500" s="55">
        <f t="shared" si="438"/>
        <v>3.4857387409659359E-2</v>
      </c>
      <c r="R3500" s="49">
        <f t="shared" si="439"/>
        <v>3.1736101022606089</v>
      </c>
      <c r="S3500" s="52">
        <f>IF(K3500=0,C3528,(1/$C$59)*LN(1+$C$59/$C$58/(RodR+ABS(Calculations!K3500-RodR))))</f>
        <v>1.0983512872242853E-2</v>
      </c>
      <c r="T3500" s="53">
        <f t="shared" si="440"/>
        <v>1.1064229463584003E-2</v>
      </c>
      <c r="U3500" s="49">
        <f t="shared" si="441"/>
        <v>145.75</v>
      </c>
      <c r="V3500" s="49">
        <f t="shared" si="442"/>
        <v>1.0101994803367265</v>
      </c>
      <c r="W3500" s="49">
        <f t="shared" si="443"/>
        <v>1.0101994803367265</v>
      </c>
    </row>
    <row r="3501" spans="11:23">
      <c r="K3501" s="51">
        <v>349.9</v>
      </c>
      <c r="L3501" s="22">
        <f t="shared" si="437"/>
        <v>1.418454907421671</v>
      </c>
      <c r="M3501" s="22">
        <f t="shared" si="444"/>
        <v>4.0470789578921362E-3</v>
      </c>
      <c r="Q3501" s="55">
        <f t="shared" si="438"/>
        <v>3.4847470334113458E-2</v>
      </c>
      <c r="R3501" s="49">
        <f t="shared" si="439"/>
        <v>3.1736101022606089</v>
      </c>
      <c r="S3501" s="52">
        <f>IF(K3501=0,C3529,(1/$C$59)*LN(1+$C$59/$C$58/(RodR+ABS(Calculations!K3501-RodR))))</f>
        <v>1.0980388015935257E-2</v>
      </c>
      <c r="T3501" s="53">
        <f t="shared" si="440"/>
        <v>1.1061058530240728E-2</v>
      </c>
      <c r="U3501" s="49">
        <f t="shared" si="441"/>
        <v>145.79166666666666</v>
      </c>
      <c r="V3501" s="49">
        <f t="shared" si="442"/>
        <v>1.0101994803367265</v>
      </c>
      <c r="W3501" s="49">
        <f t="shared" si="443"/>
        <v>1.0101994803367265</v>
      </c>
    </row>
    <row r="3502" spans="11:23">
      <c r="K3502" s="51">
        <v>350</v>
      </c>
      <c r="L3502" s="22">
        <f t="shared" si="437"/>
        <v>1.4180514657266952</v>
      </c>
      <c r="M3502" s="22">
        <f t="shared" si="444"/>
        <v>4.0447738195714678E-3</v>
      </c>
      <c r="Q3502" s="55">
        <f t="shared" si="438"/>
        <v>3.4837558899901727E-2</v>
      </c>
      <c r="R3502" s="49">
        <f t="shared" si="439"/>
        <v>3.1736101022606089</v>
      </c>
      <c r="S3502" s="52">
        <f>IF(K3502=0,C3530,(1/$C$59)*LN(1+$C$59/$C$58/(RodR+ABS(Calculations!K3502-RodR))))</f>
        <v>1.0977264937203982E-2</v>
      </c>
      <c r="T3502" s="53">
        <f t="shared" si="440"/>
        <v>1.1057889413917265E-2</v>
      </c>
      <c r="U3502" s="49">
        <f t="shared" si="441"/>
        <v>145.83333333333334</v>
      </c>
      <c r="V3502" s="49">
        <f t="shared" si="442"/>
        <v>1.0101994803367265</v>
      </c>
      <c r="W3502" s="49">
        <f t="shared" si="443"/>
        <v>1.0101994803367265</v>
      </c>
    </row>
    <row r="3503" spans="11:23">
      <c r="K3503" s="51">
        <v>350.1</v>
      </c>
      <c r="L3503" s="22">
        <f t="shared" si="437"/>
        <v>1.4176482534645263</v>
      </c>
      <c r="M3503" s="22">
        <f t="shared" si="444"/>
        <v>4.0424706501314134E-3</v>
      </c>
      <c r="Q3503" s="55">
        <f t="shared" si="438"/>
        <v>3.4827653102212447E-2</v>
      </c>
      <c r="R3503" s="49">
        <f t="shared" si="439"/>
        <v>3.1736101022606089</v>
      </c>
      <c r="S3503" s="52">
        <f>IF(K3503=0,C3531,(1/$C$59)*LN(1+$C$59/$C$58/(RodR+ABS(Calculations!K3503-RodR))))</f>
        <v>1.0974143634532862E-2</v>
      </c>
      <c r="T3503" s="53">
        <f t="shared" si="440"/>
        <v>1.1054722113052542E-2</v>
      </c>
      <c r="U3503" s="49">
        <f t="shared" si="441"/>
        <v>145.87500000000003</v>
      </c>
      <c r="V3503" s="49">
        <f t="shared" si="442"/>
        <v>1.0101994803367265</v>
      </c>
      <c r="W3503" s="49">
        <f t="shared" si="443"/>
        <v>1.0101994803367265</v>
      </c>
    </row>
    <row r="3504" spans="11:23">
      <c r="K3504" s="51">
        <v>350.2</v>
      </c>
      <c r="L3504" s="22">
        <f t="shared" si="437"/>
        <v>1.4172452704394753</v>
      </c>
      <c r="M3504" s="22">
        <f t="shared" si="444"/>
        <v>4.0401694473302108E-3</v>
      </c>
      <c r="Q3504" s="55">
        <f t="shared" si="438"/>
        <v>3.4817752936238094E-2</v>
      </c>
      <c r="R3504" s="49">
        <f t="shared" si="439"/>
        <v>3.1736101022606089</v>
      </c>
      <c r="S3504" s="52">
        <f>IF(K3504=0,C3532,(1/$C$59)*LN(1+$C$59/$C$58/(RodR+ABS(Calculations!K3504-RodR))))</f>
        <v>1.0971024106407053E-2</v>
      </c>
      <c r="T3504" s="53">
        <f t="shared" si="440"/>
        <v>1.1051556626087061E-2</v>
      </c>
      <c r="U3504" s="49">
        <f t="shared" si="441"/>
        <v>145.91666666666666</v>
      </c>
      <c r="V3504" s="49">
        <f t="shared" si="442"/>
        <v>1.0101994803367265</v>
      </c>
      <c r="W3504" s="49">
        <f t="shared" si="443"/>
        <v>1.0101994803367265</v>
      </c>
    </row>
    <row r="3505" spans="11:23">
      <c r="K3505" s="51">
        <v>350.3</v>
      </c>
      <c r="L3505" s="22">
        <f t="shared" si="437"/>
        <v>1.4168425164561245</v>
      </c>
      <c r="M3505" s="22">
        <f t="shared" si="444"/>
        <v>4.0378702089955976E-3</v>
      </c>
      <c r="Q3505" s="55">
        <f t="shared" si="438"/>
        <v>3.4807858397177788E-2</v>
      </c>
      <c r="R3505" s="49">
        <f t="shared" si="439"/>
        <v>3.1736101022606089</v>
      </c>
      <c r="S3505" s="52">
        <f>IF(K3505=0,C3533,(1/$C$59)*LN(1+$C$59/$C$58/(RodR+ABS(Calculations!K3505-RodR))))</f>
        <v>1.0967906351313806E-2</v>
      </c>
      <c r="T3505" s="53">
        <f t="shared" si="440"/>
        <v>1.104839295146289E-2</v>
      </c>
      <c r="U3505" s="49">
        <f t="shared" si="441"/>
        <v>145.95833333333334</v>
      </c>
      <c r="V3505" s="49">
        <f t="shared" si="442"/>
        <v>1.0101994803367265</v>
      </c>
      <c r="W3505" s="49">
        <f t="shared" si="443"/>
        <v>1.0101994803367265</v>
      </c>
    </row>
    <row r="3506" spans="11:23">
      <c r="K3506" s="51">
        <v>350.4</v>
      </c>
      <c r="L3506" s="22">
        <f t="shared" si="437"/>
        <v>1.4164399913192605</v>
      </c>
      <c r="M3506" s="22">
        <f t="shared" si="444"/>
        <v>4.0355729327827827E-3</v>
      </c>
      <c r="Q3506" s="55">
        <f t="shared" si="438"/>
        <v>3.479796948023569E-2</v>
      </c>
      <c r="R3506" s="49">
        <f t="shared" si="439"/>
        <v>3.1736101022606089</v>
      </c>
      <c r="S3506" s="52">
        <f>IF(K3506=0,C3534,(1/$C$59)*LN(1+$C$59/$C$58/(RodR+ABS(Calculations!K3506-RodR))))</f>
        <v>1.0964790367741955E-2</v>
      </c>
      <c r="T3506" s="53">
        <f t="shared" si="440"/>
        <v>1.1045231087624103E-2</v>
      </c>
      <c r="U3506" s="49">
        <f t="shared" si="441"/>
        <v>146</v>
      </c>
      <c r="V3506" s="49">
        <f t="shared" si="442"/>
        <v>1.0101994803367265</v>
      </c>
      <c r="W3506" s="49">
        <f t="shared" si="443"/>
        <v>1.0101994803367265</v>
      </c>
    </row>
    <row r="3507" spans="11:23">
      <c r="K3507" s="51">
        <v>350.5</v>
      </c>
      <c r="L3507" s="22">
        <f t="shared" si="437"/>
        <v>1.4160376948338731</v>
      </c>
      <c r="M3507" s="22">
        <f t="shared" si="444"/>
        <v>4.0332776165525885E-3</v>
      </c>
      <c r="Q3507" s="55">
        <f t="shared" si="438"/>
        <v>3.4788086180620945E-2</v>
      </c>
      <c r="R3507" s="49">
        <f t="shared" si="439"/>
        <v>3.1736101022606089</v>
      </c>
      <c r="S3507" s="52">
        <f>IF(K3507=0,C3535,(1/$C$59)*LN(1+$C$59/$C$58/(RodR+ABS(Calculations!K3507-RodR))))</f>
        <v>1.0961676154181914E-2</v>
      </c>
      <c r="T3507" s="53">
        <f t="shared" si="440"/>
        <v>1.1042071033015903E-2</v>
      </c>
      <c r="U3507" s="49">
        <f t="shared" si="441"/>
        <v>146.04166666666669</v>
      </c>
      <c r="V3507" s="49">
        <f t="shared" si="442"/>
        <v>1.0101994803367265</v>
      </c>
      <c r="W3507" s="49">
        <f t="shared" si="443"/>
        <v>1.0101994803367265</v>
      </c>
    </row>
    <row r="3508" spans="11:23">
      <c r="K3508" s="51">
        <v>350.6</v>
      </c>
      <c r="L3508" s="22">
        <f t="shared" si="437"/>
        <v>1.4156356268051895</v>
      </c>
      <c r="M3508" s="22">
        <f t="shared" si="444"/>
        <v>4.030984258064807E-3</v>
      </c>
      <c r="Q3508" s="55">
        <f t="shared" si="438"/>
        <v>3.4778208493548526E-2</v>
      </c>
      <c r="R3508" s="49">
        <f t="shared" si="439"/>
        <v>3.1736101022606089</v>
      </c>
      <c r="S3508" s="52">
        <f>IF(K3508=0,C3536,(1/$C$59)*LN(1+$C$59/$C$58/(RodR+ABS(Calculations!K3508-RodR))))</f>
        <v>1.0958563709125926E-2</v>
      </c>
      <c r="T3508" s="53">
        <f t="shared" si="440"/>
        <v>1.1038912786087492E-2</v>
      </c>
      <c r="U3508" s="49">
        <f t="shared" si="441"/>
        <v>146.08333333333334</v>
      </c>
      <c r="V3508" s="49">
        <f t="shared" si="442"/>
        <v>1.0101994803367265</v>
      </c>
      <c r="W3508" s="49">
        <f t="shared" si="443"/>
        <v>1.0101994803367265</v>
      </c>
    </row>
    <row r="3509" spans="11:23">
      <c r="K3509" s="51">
        <v>350.7</v>
      </c>
      <c r="L3509" s="22">
        <f t="shared" si="437"/>
        <v>1.4152337870386764</v>
      </c>
      <c r="M3509" s="22">
        <f t="shared" si="444"/>
        <v>4.0286928550414824E-3</v>
      </c>
      <c r="Q3509" s="55">
        <f t="shared" si="438"/>
        <v>3.4768336414239299E-2</v>
      </c>
      <c r="R3509" s="49">
        <f t="shared" si="439"/>
        <v>3.1736101022606089</v>
      </c>
      <c r="S3509" s="52">
        <f>IF(K3509=0,C3537,(1/$C$59)*LN(1+$C$59/$C$58/(RodR+ABS(Calculations!K3509-RodR))))</f>
        <v>1.0955453031068089E-2</v>
      </c>
      <c r="T3509" s="53">
        <f t="shared" si="440"/>
        <v>1.1035756345286323E-2</v>
      </c>
      <c r="U3509" s="49">
        <f t="shared" si="441"/>
        <v>146.125</v>
      </c>
      <c r="V3509" s="49">
        <f t="shared" si="442"/>
        <v>1.0101994803367265</v>
      </c>
      <c r="W3509" s="49">
        <f t="shared" si="443"/>
        <v>1.0101994803367265</v>
      </c>
    </row>
    <row r="3510" spans="11:23">
      <c r="K3510" s="51">
        <v>350.8</v>
      </c>
      <c r="L3510" s="22">
        <f t="shared" si="437"/>
        <v>1.4148321753400022</v>
      </c>
      <c r="M3510" s="22">
        <f t="shared" si="444"/>
        <v>4.0264034053112407E-3</v>
      </c>
      <c r="Q3510" s="55">
        <f t="shared" si="438"/>
        <v>3.4758469937919069E-2</v>
      </c>
      <c r="R3510" s="49">
        <f t="shared" si="439"/>
        <v>3.1736101022606089</v>
      </c>
      <c r="S3510" s="52">
        <f>IF(K3510=0,C3538,(1/$C$59)*LN(1+$C$59/$C$58/(RodR+ABS(Calculations!K3510-RodR))))</f>
        <v>1.0952344118504067E-2</v>
      </c>
      <c r="T3510" s="53">
        <f t="shared" si="440"/>
        <v>1.1032601709064954E-2</v>
      </c>
      <c r="U3510" s="49">
        <f t="shared" si="441"/>
        <v>146.16666666666669</v>
      </c>
      <c r="V3510" s="49">
        <f t="shared" si="442"/>
        <v>1.0101994803367265</v>
      </c>
      <c r="W3510" s="49">
        <f t="shared" si="443"/>
        <v>1.0101994803367265</v>
      </c>
    </row>
    <row r="3511" spans="11:23">
      <c r="K3511" s="51">
        <v>350.9</v>
      </c>
      <c r="L3511" s="22">
        <f t="shared" si="437"/>
        <v>1.41443079151504</v>
      </c>
      <c r="M3511" s="22">
        <f t="shared" si="444"/>
        <v>4.0241159066309873E-3</v>
      </c>
      <c r="Q3511" s="55">
        <f t="shared" si="438"/>
        <v>3.4748609059818698E-2</v>
      </c>
      <c r="R3511" s="49">
        <f t="shared" si="439"/>
        <v>3.1736101022606089</v>
      </c>
      <c r="S3511" s="52">
        <f>IF(K3511=0,C3539,(1/$C$59)*LN(1+$C$59/$C$58/(RodR+ABS(Calculations!K3511-RodR))))</f>
        <v>1.0949236969931107E-2</v>
      </c>
      <c r="T3511" s="53">
        <f t="shared" si="440"/>
        <v>1.1029448875875075E-2</v>
      </c>
      <c r="U3511" s="49">
        <f t="shared" si="441"/>
        <v>146.20833333333334</v>
      </c>
      <c r="V3511" s="49">
        <f t="shared" si="442"/>
        <v>1.0101994803367265</v>
      </c>
      <c r="W3511" s="49">
        <f t="shared" si="443"/>
        <v>1.0101994803367265</v>
      </c>
    </row>
    <row r="3512" spans="11:23">
      <c r="K3512" s="51">
        <v>351</v>
      </c>
      <c r="L3512" s="22">
        <f t="shared" si="437"/>
        <v>1.4140296353699011</v>
      </c>
      <c r="M3512" s="22">
        <f t="shared" si="444"/>
        <v>4.0218303567940428E-3</v>
      </c>
      <c r="Q3512" s="55">
        <f t="shared" si="438"/>
        <v>3.4738753775174873E-2</v>
      </c>
      <c r="R3512" s="49">
        <f t="shared" si="439"/>
        <v>3.1736101022606089</v>
      </c>
      <c r="S3512" s="52">
        <f>IF(K3512=0,C3540,(1/$C$59)*LN(1+$C$59/$C$58/(RodR+ABS(Calculations!K3512-RodR))))</f>
        <v>1.0946131583848296E-2</v>
      </c>
      <c r="T3512" s="53">
        <f t="shared" si="440"/>
        <v>1.1026297844172604E-2</v>
      </c>
      <c r="U3512" s="49">
        <f t="shared" si="441"/>
        <v>146.25</v>
      </c>
      <c r="V3512" s="49">
        <f t="shared" si="442"/>
        <v>1.0101994803367265</v>
      </c>
      <c r="W3512" s="49">
        <f t="shared" si="443"/>
        <v>1.0101994803367265</v>
      </c>
    </row>
    <row r="3513" spans="11:23">
      <c r="K3513" s="51">
        <v>351.1</v>
      </c>
      <c r="L3513" s="22">
        <f t="shared" si="437"/>
        <v>1.4136287067109685</v>
      </c>
      <c r="M3513" s="22">
        <f t="shared" si="444"/>
        <v>4.0195467535577567E-3</v>
      </c>
      <c r="Q3513" s="55">
        <f t="shared" si="438"/>
        <v>3.472890407923096E-2</v>
      </c>
      <c r="R3513" s="49">
        <f t="shared" si="439"/>
        <v>3.1736101022606089</v>
      </c>
      <c r="S3513" s="52">
        <f>IF(K3513=0,C3541,(1/$C$59)*LN(1+$C$59/$C$58/(RodR+ABS(Calculations!K3513-RodR))))</f>
        <v>1.0943027958756828E-2</v>
      </c>
      <c r="T3513" s="53">
        <f t="shared" si="440"/>
        <v>1.1023148612412367E-2</v>
      </c>
      <c r="U3513" s="49">
        <f t="shared" si="441"/>
        <v>146.29166666666669</v>
      </c>
      <c r="V3513" s="49">
        <f t="shared" si="442"/>
        <v>1.0101994803367265</v>
      </c>
      <c r="W3513" s="49">
        <f t="shared" si="443"/>
        <v>1.0101994803367265</v>
      </c>
    </row>
    <row r="3514" spans="11:23">
      <c r="K3514" s="51">
        <v>351.2</v>
      </c>
      <c r="L3514" s="22">
        <f t="shared" si="437"/>
        <v>1.4132280053447253</v>
      </c>
      <c r="M3514" s="22">
        <f t="shared" si="444"/>
        <v>4.0172650947500887E-3</v>
      </c>
      <c r="Q3514" s="55">
        <f t="shared" si="438"/>
        <v>3.4719059967232797E-2</v>
      </c>
      <c r="R3514" s="49">
        <f t="shared" si="439"/>
        <v>3.1736101022606089</v>
      </c>
      <c r="S3514" s="52">
        <f>IF(K3514=0,C3542,(1/$C$59)*LN(1+$C$59/$C$58/(RodR+ABS(Calculations!K3514-RodR))))</f>
        <v>1.0939926093158673E-2</v>
      </c>
      <c r="T3514" s="53">
        <f t="shared" si="440"/>
        <v>1.1020001179054297E-2</v>
      </c>
      <c r="U3514" s="49">
        <f t="shared" si="441"/>
        <v>146.33333333333334</v>
      </c>
      <c r="V3514" s="49">
        <f t="shared" si="442"/>
        <v>1.0101994803367265</v>
      </c>
      <c r="W3514" s="49">
        <f t="shared" si="443"/>
        <v>1.0101994803367265</v>
      </c>
    </row>
    <row r="3515" spans="11:23">
      <c r="K3515" s="51">
        <v>351.3</v>
      </c>
      <c r="L3515" s="22">
        <f t="shared" si="437"/>
        <v>1.4128275310779623</v>
      </c>
      <c r="M3515" s="22">
        <f t="shared" si="444"/>
        <v>4.0149853781621392E-3</v>
      </c>
      <c r="Q3515" s="55">
        <f t="shared" si="438"/>
        <v>3.4709221434433779E-2</v>
      </c>
      <c r="R3515" s="49">
        <f t="shared" si="439"/>
        <v>3.1736101022606089</v>
      </c>
      <c r="S3515" s="52">
        <f>IF(K3515=0,C3543,(1/$C$59)*LN(1+$C$59/$C$58/(RodR+ABS(Calculations!K3515-RodR))))</f>
        <v>1.0936825985558179E-2</v>
      </c>
      <c r="T3515" s="53">
        <f t="shared" si="440"/>
        <v>1.1016855542556801E-2</v>
      </c>
      <c r="U3515" s="49">
        <f t="shared" si="441"/>
        <v>146.375</v>
      </c>
      <c r="V3515" s="49">
        <f t="shared" si="442"/>
        <v>1.0101994803367265</v>
      </c>
      <c r="W3515" s="49">
        <f t="shared" si="443"/>
        <v>1.0101994803367265</v>
      </c>
    </row>
    <row r="3516" spans="11:23">
      <c r="K3516" s="51">
        <v>351.4</v>
      </c>
      <c r="L3516" s="22">
        <f t="shared" si="437"/>
        <v>1.4124272837176735</v>
      </c>
      <c r="M3516" s="22">
        <f t="shared" si="444"/>
        <v>4.0127076015870067E-3</v>
      </c>
      <c r="Q3516" s="55">
        <f t="shared" si="438"/>
        <v>3.4699388476092281E-2</v>
      </c>
      <c r="R3516" s="49">
        <f t="shared" si="439"/>
        <v>3.1736101022606089</v>
      </c>
      <c r="S3516" s="52">
        <f>IF(K3516=0,C3544,(1/$C$59)*LN(1+$C$59/$C$58/(RodR+ABS(Calculations!K3516-RodR))))</f>
        <v>1.0933727634461271E-2</v>
      </c>
      <c r="T3516" s="53">
        <f t="shared" si="440"/>
        <v>1.1013711701383164E-2</v>
      </c>
      <c r="U3516" s="49">
        <f t="shared" si="441"/>
        <v>146.41666666666666</v>
      </c>
      <c r="V3516" s="49">
        <f t="shared" si="442"/>
        <v>1.0101994803367265</v>
      </c>
      <c r="W3516" s="49">
        <f t="shared" si="443"/>
        <v>1.0101994803367265</v>
      </c>
    </row>
    <row r="3517" spans="11:23">
      <c r="K3517" s="51">
        <v>351.5</v>
      </c>
      <c r="L3517" s="22">
        <f t="shared" si="437"/>
        <v>1.4120272630710911</v>
      </c>
      <c r="M3517" s="22">
        <f t="shared" si="444"/>
        <v>4.0104317627820407E-3</v>
      </c>
      <c r="Q3517" s="55">
        <f t="shared" si="438"/>
        <v>3.4689561087472537E-2</v>
      </c>
      <c r="R3517" s="49">
        <f t="shared" si="439"/>
        <v>3.1736101022606089</v>
      </c>
      <c r="S3517" s="52">
        <f>IF(K3517=0,C3545,(1/$C$59)*LN(1+$C$59/$C$58/(RodR+ABS(Calculations!K3517-RodR))))</f>
        <v>1.0930631038375715E-2</v>
      </c>
      <c r="T3517" s="53">
        <f t="shared" si="440"/>
        <v>1.101056965399537E-2</v>
      </c>
      <c r="U3517" s="49">
        <f t="shared" si="441"/>
        <v>146.45833333333334</v>
      </c>
      <c r="V3517" s="49">
        <f t="shared" si="442"/>
        <v>1.0101994803367265</v>
      </c>
      <c r="W3517" s="49">
        <f t="shared" si="443"/>
        <v>1.0101994803367265</v>
      </c>
    </row>
    <row r="3518" spans="11:23">
      <c r="K3518" s="51">
        <v>351.6</v>
      </c>
      <c r="L3518" s="22">
        <f t="shared" si="437"/>
        <v>1.4116274689456154</v>
      </c>
      <c r="M3518" s="22">
        <f t="shared" si="444"/>
        <v>4.0081578595740908E-3</v>
      </c>
      <c r="Q3518" s="55">
        <f t="shared" si="438"/>
        <v>3.4679739263842921E-2</v>
      </c>
      <c r="R3518" s="49">
        <f t="shared" si="439"/>
        <v>3.1736101022606089</v>
      </c>
      <c r="S3518" s="52">
        <f>IF(K3518=0,C3546,(1/$C$59)*LN(1+$C$59/$C$58/(RodR+ABS(Calculations!K3518-RodR))))</f>
        <v>1.0927536195810581E-2</v>
      </c>
      <c r="T3518" s="53">
        <f t="shared" si="440"/>
        <v>1.1007429398859176E-2</v>
      </c>
      <c r="U3518" s="49">
        <f t="shared" si="441"/>
        <v>146.50000000000003</v>
      </c>
      <c r="V3518" s="49">
        <f t="shared" si="442"/>
        <v>1.0101994803367265</v>
      </c>
      <c r="W3518" s="49">
        <f t="shared" si="443"/>
        <v>1.0101994803367265</v>
      </c>
    </row>
    <row r="3519" spans="11:23">
      <c r="K3519" s="51">
        <v>351.7</v>
      </c>
      <c r="L3519" s="22">
        <f t="shared" si="437"/>
        <v>1.4112279011488869</v>
      </c>
      <c r="M3519" s="22">
        <f t="shared" si="444"/>
        <v>4.0058858897895622E-3</v>
      </c>
      <c r="Q3519" s="55">
        <f t="shared" si="438"/>
        <v>3.4669923000477679E-2</v>
      </c>
      <c r="R3519" s="49">
        <f t="shared" si="439"/>
        <v>3.1736101022606089</v>
      </c>
      <c r="S3519" s="52">
        <f>IF(K3519=0,C3547,(1/$C$59)*LN(1+$C$59/$C$58/(RodR+ABS(Calculations!K3519-RodR))))</f>
        <v>1.0924443105276791E-2</v>
      </c>
      <c r="T3519" s="53">
        <f t="shared" si="440"/>
        <v>1.1004290934441692E-2</v>
      </c>
      <c r="U3519" s="49">
        <f t="shared" si="441"/>
        <v>146.54166666666666</v>
      </c>
      <c r="V3519" s="49">
        <f t="shared" si="442"/>
        <v>1.0101994803367265</v>
      </c>
      <c r="W3519" s="49">
        <f t="shared" si="443"/>
        <v>1.0101994803367265</v>
      </c>
    </row>
    <row r="3520" spans="11:23">
      <c r="K3520" s="51">
        <v>351.8</v>
      </c>
      <c r="L3520" s="22">
        <f t="shared" si="437"/>
        <v>1.4108285594887473</v>
      </c>
      <c r="M3520" s="22">
        <f t="shared" si="444"/>
        <v>4.0036158512548603E-3</v>
      </c>
      <c r="Q3520" s="55">
        <f t="shared" si="438"/>
        <v>3.4660112292656038E-2</v>
      </c>
      <c r="R3520" s="49">
        <f t="shared" si="439"/>
        <v>3.1736101022606089</v>
      </c>
      <c r="S3520" s="52">
        <f>IF(K3520=0,C3548,(1/$C$59)*LN(1+$C$59/$C$58/(RodR+ABS(Calculations!K3520-RodR))))</f>
        <v>1.0921351765286837E-2</v>
      </c>
      <c r="T3520" s="53">
        <f t="shared" si="440"/>
        <v>1.1001154259211587E-2</v>
      </c>
      <c r="U3520" s="49">
        <f t="shared" si="441"/>
        <v>146.58333333333334</v>
      </c>
      <c r="V3520" s="49">
        <f t="shared" si="442"/>
        <v>1.0101994803367265</v>
      </c>
      <c r="W3520" s="49">
        <f t="shared" si="443"/>
        <v>1.0101994803367265</v>
      </c>
    </row>
    <row r="3521" spans="11:23">
      <c r="K3521" s="51">
        <v>351.9</v>
      </c>
      <c r="L3521" s="22">
        <f t="shared" si="437"/>
        <v>1.4104294437733127</v>
      </c>
      <c r="M3521" s="22">
        <f t="shared" si="444"/>
        <v>4.0013477417273347E-3</v>
      </c>
      <c r="Q3521" s="55">
        <f t="shared" si="438"/>
        <v>3.4650307135663937E-2</v>
      </c>
      <c r="R3521" s="49">
        <f t="shared" si="439"/>
        <v>3.1736101022606089</v>
      </c>
      <c r="S3521" s="52">
        <f>IF(K3521=0,C3549,(1/$C$59)*LN(1+$C$59/$C$58/(RodR+ABS(Calculations!K3521-RodR))))</f>
        <v>1.0918262174355323E-2</v>
      </c>
      <c r="T3521" s="53">
        <f t="shared" si="440"/>
        <v>1.0998019371639106E-2</v>
      </c>
      <c r="U3521" s="49">
        <f t="shared" si="441"/>
        <v>146.625</v>
      </c>
      <c r="V3521" s="49">
        <f t="shared" si="442"/>
        <v>1.0101994803367265</v>
      </c>
      <c r="W3521" s="49">
        <f t="shared" si="443"/>
        <v>1.0101994803367265</v>
      </c>
    </row>
    <row r="3522" spans="11:23">
      <c r="K3522" s="51">
        <v>352</v>
      </c>
      <c r="L3522" s="22">
        <f t="shared" ref="L3522:L3585" si="445">IF(K3522&lt;RodR,EPRValue,Q3522*$C$43)</f>
        <v>1.4100305538108668</v>
      </c>
      <c r="M3522" s="22">
        <f t="shared" si="444"/>
        <v>3.9990815590342788E-3</v>
      </c>
      <c r="Q3522" s="55">
        <f t="shared" si="438"/>
        <v>3.4640507524791447E-2</v>
      </c>
      <c r="R3522" s="49">
        <f t="shared" si="439"/>
        <v>3.1736101022606089</v>
      </c>
      <c r="S3522" s="52">
        <f>IF(K3522=0,C3550,(1/$C$59)*LN(1+$C$59/$C$58/(RodR+ABS(Calculations!K3522-RodR))))</f>
        <v>1.0915174330998161E-2</v>
      </c>
      <c r="T3522" s="53">
        <f t="shared" si="440"/>
        <v>1.0994886270196491E-2</v>
      </c>
      <c r="U3522" s="49">
        <f t="shared" si="441"/>
        <v>146.66666666666669</v>
      </c>
      <c r="V3522" s="49">
        <f t="shared" si="442"/>
        <v>1.0101994803367265</v>
      </c>
      <c r="W3522" s="49">
        <f t="shared" si="443"/>
        <v>1.0101994803367265</v>
      </c>
    </row>
    <row r="3523" spans="11:23">
      <c r="K3523" s="51">
        <v>352.1</v>
      </c>
      <c r="L3523" s="22">
        <f t="shared" si="445"/>
        <v>1.4096318894099329</v>
      </c>
      <c r="M3523" s="22">
        <f t="shared" si="444"/>
        <v>3.9968173010356267E-3</v>
      </c>
      <c r="Q3523" s="55">
        <f t="shared" si="438"/>
        <v>3.4630713455334514E-2</v>
      </c>
      <c r="R3523" s="49">
        <f t="shared" si="439"/>
        <v>3.1736101022606089</v>
      </c>
      <c r="S3523" s="52">
        <f>IF(K3523=0,C3551,(1/$C$59)*LN(1+$C$59/$C$58/(RodR+ABS(Calculations!K3523-RodR))))</f>
        <v>1.0912088233733108E-2</v>
      </c>
      <c r="T3523" s="53">
        <f t="shared" si="440"/>
        <v>1.099175495335801E-2</v>
      </c>
      <c r="U3523" s="49">
        <f t="shared" si="441"/>
        <v>146.70833333333334</v>
      </c>
      <c r="V3523" s="49">
        <f t="shared" si="442"/>
        <v>1.0101994803367265</v>
      </c>
      <c r="W3523" s="49">
        <f t="shared" si="443"/>
        <v>1.0101994803367265</v>
      </c>
    </row>
    <row r="3524" spans="11:23">
      <c r="K3524" s="51">
        <v>352.2</v>
      </c>
      <c r="L3524" s="22">
        <f t="shared" si="445"/>
        <v>1.4092334503792365</v>
      </c>
      <c r="M3524" s="22">
        <f t="shared" si="444"/>
        <v>3.994554965488728E-3</v>
      </c>
      <c r="Q3524" s="55">
        <f t="shared" ref="Q3524:Q3587" si="446">R3524*IF($C$56&lt;$C$55,S3524,T3524)</f>
        <v>3.4620924922594068E-2</v>
      </c>
      <c r="R3524" s="49">
        <f t="shared" ref="R3524:R3587" si="447">$C$70/$C$61*W3524</f>
        <v>3.1736101022606089</v>
      </c>
      <c r="S3524" s="52">
        <f>IF(K3524=0,C3552,(1/$C$59)*LN(1+$C$59/$C$58/(RodR+ABS(Calculations!K3524-RodR))))</f>
        <v>1.0909003881079493E-2</v>
      </c>
      <c r="T3524" s="53">
        <f t="shared" ref="T3524:T3587" si="448">IF((ABS(K3524))&lt;$C$55-$C$56,($C$53/2/PI()/$C$56*LN(($C$55-$C$56)*(ABS(K3524)+$C$56)/(ABS(K3524))/$C$55)+$C$60*LN($C$55*$C$54/($C$55-$C$56)/$C$53)),$C$60*LN((((ABS(K3524))+$C$56-$C$55)*$C$53+$C$55*$C$54)/($C$53*(ABS(K3524)))))</f>
        <v>1.0988625419598816E-2</v>
      </c>
      <c r="U3524" s="49">
        <f t="shared" ref="U3524:U3587" si="449">K3524/$C$56</f>
        <v>146.75</v>
      </c>
      <c r="V3524" s="49">
        <f t="shared" ref="V3524:V3587" si="450">IF(K3524="","",1/(1.0212-0.0178*LOG10($C$53+0.01)))</f>
        <v>1.0101994803367265</v>
      </c>
      <c r="W3524" s="49">
        <f t="shared" ref="W3524:W3587" si="451">MAX(1/(-(0.21682*LOG10(3.7*U3524)-0.293)*(EXP(-3.7*U3524)-1)+1),1)*MAX(1/(-(0.1921*LOG10(U3524+0.2)+0.072)*(EXP(-150*U3524)-1)+1),1)*V3524</f>
        <v>1.0101994803367265</v>
      </c>
    </row>
    <row r="3525" spans="11:23">
      <c r="K3525" s="51">
        <v>352.3</v>
      </c>
      <c r="L3525" s="22">
        <f t="shared" si="445"/>
        <v>1.4088352365277079</v>
      </c>
      <c r="M3525" s="22">
        <f t="shared" si="444"/>
        <v>3.9922945502544049E-3</v>
      </c>
      <c r="Q3525" s="55">
        <f t="shared" si="446"/>
        <v>3.4611141921876053E-2</v>
      </c>
      <c r="R3525" s="49">
        <f t="shared" si="447"/>
        <v>3.1736101022606089</v>
      </c>
      <c r="S3525" s="52">
        <f>IF(K3525=0,C3553,(1/$C$59)*LN(1+$C$59/$C$58/(RodR+ABS(Calculations!K3525-RodR))))</f>
        <v>1.0905921271558226E-2</v>
      </c>
      <c r="T3525" s="53">
        <f t="shared" si="448"/>
        <v>1.0985497667396749E-2</v>
      </c>
      <c r="U3525" s="49">
        <f t="shared" si="449"/>
        <v>146.79166666666669</v>
      </c>
      <c r="V3525" s="49">
        <f t="shared" si="450"/>
        <v>1.0101994803367265</v>
      </c>
      <c r="W3525" s="49">
        <f t="shared" si="451"/>
        <v>1.0101994803367265</v>
      </c>
    </row>
    <row r="3526" spans="11:23">
      <c r="K3526" s="51">
        <v>352.4</v>
      </c>
      <c r="L3526" s="22">
        <f t="shared" si="445"/>
        <v>1.4084372476645144</v>
      </c>
      <c r="M3526" s="22">
        <f t="shared" si="444"/>
        <v>3.9900360531590628E-3</v>
      </c>
      <c r="Q3526" s="55">
        <f t="shared" si="446"/>
        <v>3.4601364448492246E-2</v>
      </c>
      <c r="R3526" s="49">
        <f t="shared" si="447"/>
        <v>3.1736101022606089</v>
      </c>
      <c r="S3526" s="52">
        <f>IF(K3526=0,C3554,(1/$C$59)*LN(1+$C$59/$C$58/(RodR+ABS(Calculations!K3526-RodR))))</f>
        <v>1.0902840403692056E-2</v>
      </c>
      <c r="T3526" s="53">
        <f t="shared" si="448"/>
        <v>1.0982371695230768E-2</v>
      </c>
      <c r="U3526" s="49">
        <f t="shared" si="449"/>
        <v>146.83333333333334</v>
      </c>
      <c r="V3526" s="49">
        <f t="shared" si="450"/>
        <v>1.0101994803367265</v>
      </c>
      <c r="W3526" s="49">
        <f t="shared" si="451"/>
        <v>1.0101994803367265</v>
      </c>
    </row>
    <row r="3527" spans="11:23">
      <c r="K3527" s="51">
        <v>352.5</v>
      </c>
      <c r="L3527" s="22">
        <f t="shared" si="445"/>
        <v>1.4080394835990275</v>
      </c>
      <c r="M3527" s="22">
        <f t="shared" si="444"/>
        <v>3.987779472063524E-3</v>
      </c>
      <c r="Q3527" s="55">
        <f t="shared" si="446"/>
        <v>3.4591592497759442E-2</v>
      </c>
      <c r="R3527" s="49">
        <f t="shared" si="447"/>
        <v>3.1736101022606089</v>
      </c>
      <c r="S3527" s="52">
        <f>IF(K3527=0,C3555,(1/$C$59)*LN(1+$C$59/$C$58/(RodR+ABS(Calculations!K3527-RodR))))</f>
        <v>1.0899761276005311E-2</v>
      </c>
      <c r="T3527" s="53">
        <f t="shared" si="448"/>
        <v>1.0979247501581619E-2</v>
      </c>
      <c r="U3527" s="49">
        <f t="shared" si="449"/>
        <v>146.875</v>
      </c>
      <c r="V3527" s="49">
        <f t="shared" si="450"/>
        <v>1.0101994803367265</v>
      </c>
      <c r="W3527" s="49">
        <f t="shared" si="451"/>
        <v>1.0101994803367265</v>
      </c>
    </row>
    <row r="3528" spans="11:23">
      <c r="K3528" s="51">
        <v>352.6</v>
      </c>
      <c r="L3528" s="22">
        <f t="shared" si="445"/>
        <v>1.4076419441408574</v>
      </c>
      <c r="M3528" s="22">
        <f t="shared" si="444"/>
        <v>3.9855248047580005E-3</v>
      </c>
      <c r="Q3528" s="55">
        <f t="shared" si="446"/>
        <v>3.4581826065000293E-2</v>
      </c>
      <c r="R3528" s="49">
        <f t="shared" si="447"/>
        <v>3.1736101022606089</v>
      </c>
      <c r="S3528" s="52">
        <f>IF(K3528=0,C3556,(1/$C$59)*LN(1+$C$59/$C$58/(RodR+ABS(Calculations!K3528-RodR))))</f>
        <v>1.0896683887024167E-2</v>
      </c>
      <c r="T3528" s="53">
        <f t="shared" si="448"/>
        <v>1.0976125084932281E-2</v>
      </c>
      <c r="U3528" s="49">
        <f t="shared" si="449"/>
        <v>146.91666666666669</v>
      </c>
      <c r="V3528" s="49">
        <f t="shared" si="450"/>
        <v>1.0101994803367265</v>
      </c>
      <c r="W3528" s="49">
        <f t="shared" si="451"/>
        <v>1.0101994803367265</v>
      </c>
    </row>
    <row r="3529" spans="11:23">
      <c r="K3529" s="51">
        <v>352.7</v>
      </c>
      <c r="L3529" s="22">
        <f t="shared" si="445"/>
        <v>1.4072446290998168</v>
      </c>
      <c r="M3529" s="22">
        <f t="shared" si="444"/>
        <v>3.983272049070008E-3</v>
      </c>
      <c r="Q3529" s="55">
        <f t="shared" si="446"/>
        <v>3.4572065145542424E-2</v>
      </c>
      <c r="R3529" s="49">
        <f t="shared" si="447"/>
        <v>3.1736101022606089</v>
      </c>
      <c r="S3529" s="52">
        <f>IF(K3529=0,C3557,(1/$C$59)*LN(1+$C$59/$C$58/(RodR+ABS(Calculations!K3529-RodR))))</f>
        <v>1.0893608235276362E-2</v>
      </c>
      <c r="T3529" s="53">
        <f t="shared" si="448"/>
        <v>1.0973004443766636E-2</v>
      </c>
      <c r="U3529" s="49">
        <f t="shared" si="449"/>
        <v>146.95833333333334</v>
      </c>
      <c r="V3529" s="49">
        <f t="shared" si="450"/>
        <v>1.0101994803367265</v>
      </c>
      <c r="W3529" s="49">
        <f t="shared" si="451"/>
        <v>1.0101994803367265</v>
      </c>
    </row>
    <row r="3530" spans="11:23">
      <c r="K3530" s="51">
        <v>352.8</v>
      </c>
      <c r="L3530" s="22">
        <f t="shared" si="445"/>
        <v>1.4068475382858885</v>
      </c>
      <c r="M3530" s="22">
        <f t="shared" si="444"/>
        <v>3.9810212028588143E-3</v>
      </c>
      <c r="Q3530" s="55">
        <f t="shared" si="446"/>
        <v>3.4562309734717647E-2</v>
      </c>
      <c r="R3530" s="49">
        <f t="shared" si="447"/>
        <v>3.1736101022606089</v>
      </c>
      <c r="S3530" s="52">
        <f>IF(K3530=0,C3558,(1/$C$59)*LN(1+$C$59/$C$58/(RodR+ABS(Calculations!K3530-RodR))))</f>
        <v>1.0890534319290959E-2</v>
      </c>
      <c r="T3530" s="53">
        <f t="shared" si="448"/>
        <v>1.0969885576571236E-2</v>
      </c>
      <c r="U3530" s="49">
        <f t="shared" si="449"/>
        <v>147</v>
      </c>
      <c r="V3530" s="49">
        <f t="shared" si="450"/>
        <v>1.0101994803367265</v>
      </c>
      <c r="W3530" s="49">
        <f t="shared" si="451"/>
        <v>1.0101994803367265</v>
      </c>
    </row>
    <row r="3531" spans="11:23">
      <c r="K3531" s="51">
        <v>352.9</v>
      </c>
      <c r="L3531" s="22">
        <f t="shared" si="445"/>
        <v>1.4064506715093275</v>
      </c>
      <c r="M3531" s="22">
        <f t="shared" si="444"/>
        <v>3.9787722639852419E-3</v>
      </c>
      <c r="Q3531" s="55">
        <f t="shared" si="446"/>
        <v>3.4552559827864461E-2</v>
      </c>
      <c r="R3531" s="49">
        <f t="shared" si="447"/>
        <v>3.1736101022606089</v>
      </c>
      <c r="S3531" s="52">
        <f>IF(K3531=0,C3559,(1/$C$59)*LN(1+$C$59/$C$58/(RodR+ABS(Calculations!K3531-RodR))))</f>
        <v>1.0887462137599124E-2</v>
      </c>
      <c r="T3531" s="53">
        <f t="shared" si="448"/>
        <v>1.0966768481833315E-2</v>
      </c>
      <c r="U3531" s="49">
        <f t="shared" si="449"/>
        <v>147.04166666666666</v>
      </c>
      <c r="V3531" s="49">
        <f t="shared" si="450"/>
        <v>1.0101994803367265</v>
      </c>
      <c r="W3531" s="49">
        <f t="shared" si="451"/>
        <v>1.0101994803367265</v>
      </c>
    </row>
    <row r="3532" spans="11:23">
      <c r="K3532" s="51">
        <v>353</v>
      </c>
      <c r="L3532" s="22">
        <f t="shared" si="445"/>
        <v>1.4060540285805916</v>
      </c>
      <c r="M3532" s="22">
        <f t="shared" si="444"/>
        <v>3.9765252302752518E-3</v>
      </c>
      <c r="Q3532" s="55">
        <f t="shared" si="446"/>
        <v>3.4542815420326348E-2</v>
      </c>
      <c r="R3532" s="49">
        <f t="shared" si="447"/>
        <v>3.1736101022606089</v>
      </c>
      <c r="S3532" s="52">
        <f>IF(K3532=0,C3560,(1/$C$59)*LN(1+$C$59/$C$58/(RodR+ABS(Calculations!K3532-RodR))))</f>
        <v>1.0884391688733595E-2</v>
      </c>
      <c r="T3532" s="53">
        <f t="shared" si="448"/>
        <v>1.0963653158042342E-2</v>
      </c>
      <c r="U3532" s="49">
        <f t="shared" si="449"/>
        <v>147.08333333333334</v>
      </c>
      <c r="V3532" s="49">
        <f t="shared" si="450"/>
        <v>1.0101994803367265</v>
      </c>
      <c r="W3532" s="49">
        <f t="shared" si="451"/>
        <v>1.0101994803367265</v>
      </c>
    </row>
    <row r="3533" spans="11:23">
      <c r="K3533" s="51">
        <v>353.1</v>
      </c>
      <c r="L3533" s="22">
        <f t="shared" si="445"/>
        <v>1.4056576093103788</v>
      </c>
      <c r="M3533" s="22">
        <f t="shared" ref="M3533:M3596" si="452">L3523-L3533</f>
        <v>3.9742800995541394E-3</v>
      </c>
      <c r="Q3533" s="55">
        <f t="shared" si="446"/>
        <v>3.4533076507452673E-2</v>
      </c>
      <c r="R3533" s="49">
        <f t="shared" si="447"/>
        <v>3.1736101022606089</v>
      </c>
      <c r="S3533" s="52">
        <f>IF(K3533=0,C3561,(1/$C$59)*LN(1+$C$59/$C$58/(RodR+ABS(Calculations!K3533-RodR))))</f>
        <v>1.0881322971228966E-2</v>
      </c>
      <c r="T3533" s="53">
        <f t="shared" si="448"/>
        <v>1.0960539603690454E-2</v>
      </c>
      <c r="U3533" s="49">
        <f t="shared" si="449"/>
        <v>147.12500000000003</v>
      </c>
      <c r="V3533" s="49">
        <f t="shared" si="450"/>
        <v>1.0101994803367265</v>
      </c>
      <c r="W3533" s="49">
        <f t="shared" si="451"/>
        <v>1.0101994803367265</v>
      </c>
    </row>
    <row r="3534" spans="11:23">
      <c r="K3534" s="51">
        <v>353.2</v>
      </c>
      <c r="L3534" s="22">
        <f t="shared" si="445"/>
        <v>1.4052614135094852</v>
      </c>
      <c r="M3534" s="22">
        <f t="shared" si="452"/>
        <v>3.9720368697513386E-3</v>
      </c>
      <c r="Q3534" s="55">
        <f t="shared" si="446"/>
        <v>3.4523343084595239E-2</v>
      </c>
      <c r="R3534" s="49">
        <f t="shared" si="447"/>
        <v>3.1736101022606089</v>
      </c>
      <c r="S3534" s="52">
        <f>IF(K3534=0,C3562,(1/$C$59)*LN(1+$C$59/$C$58/(RodR+ABS(Calculations!K3534-RodR))))</f>
        <v>1.0878255983620596E-2</v>
      </c>
      <c r="T3534" s="53">
        <f t="shared" si="448"/>
        <v>1.0957427817269143E-2</v>
      </c>
      <c r="U3534" s="49">
        <f t="shared" si="449"/>
        <v>147.16666666666666</v>
      </c>
      <c r="V3534" s="49">
        <f t="shared" si="450"/>
        <v>1.0101994803367265</v>
      </c>
      <c r="W3534" s="49">
        <f t="shared" si="451"/>
        <v>1.0101994803367265</v>
      </c>
    </row>
    <row r="3535" spans="11:23">
      <c r="K3535" s="51">
        <v>353.3</v>
      </c>
      <c r="L3535" s="22">
        <f t="shared" si="445"/>
        <v>1.4048654409890844</v>
      </c>
      <c r="M3535" s="22">
        <f t="shared" si="452"/>
        <v>3.9697955386235328E-3</v>
      </c>
      <c r="Q3535" s="55">
        <f t="shared" si="446"/>
        <v>3.4513615147115102E-2</v>
      </c>
      <c r="R3535" s="49">
        <f t="shared" si="447"/>
        <v>3.1736101022606089</v>
      </c>
      <c r="S3535" s="52">
        <f>IF(K3535=0,C3563,(1/$C$59)*LN(1+$C$59/$C$58/(RodR+ABS(Calculations!K3535-RodR))))</f>
        <v>1.0875190724446759E-2</v>
      </c>
      <c r="T3535" s="53">
        <f t="shared" si="448"/>
        <v>1.0954317797274791E-2</v>
      </c>
      <c r="U3535" s="49">
        <f t="shared" si="449"/>
        <v>147.20833333333334</v>
      </c>
      <c r="V3535" s="49">
        <f t="shared" si="450"/>
        <v>1.0101994803367265</v>
      </c>
      <c r="W3535" s="49">
        <f t="shared" si="451"/>
        <v>1.0101994803367265</v>
      </c>
    </row>
    <row r="3536" spans="11:23">
      <c r="K3536" s="51">
        <v>353.4</v>
      </c>
      <c r="L3536" s="22">
        <f t="shared" si="445"/>
        <v>1.4044696915604156</v>
      </c>
      <c r="M3536" s="22">
        <f t="shared" si="452"/>
        <v>3.9675561040988239E-3</v>
      </c>
      <c r="Q3536" s="55">
        <f t="shared" si="446"/>
        <v>3.4503892690374939E-2</v>
      </c>
      <c r="R3536" s="49">
        <f t="shared" si="447"/>
        <v>3.1736101022606089</v>
      </c>
      <c r="S3536" s="52">
        <f>IF(K3536=0,C3564,(1/$C$59)*LN(1+$C$59/$C$58/(RodR+ABS(Calculations!K3536-RodR))))</f>
        <v>1.087212719224624E-2</v>
      </c>
      <c r="T3536" s="53">
        <f t="shared" si="448"/>
        <v>1.0951209542201797E-2</v>
      </c>
      <c r="U3536" s="49">
        <f t="shared" si="449"/>
        <v>147.25</v>
      </c>
      <c r="V3536" s="49">
        <f t="shared" si="450"/>
        <v>1.0101994803367265</v>
      </c>
      <c r="W3536" s="49">
        <f t="shared" si="451"/>
        <v>1.0101994803367265</v>
      </c>
    </row>
    <row r="3537" spans="11:23">
      <c r="K3537" s="51">
        <v>353.5</v>
      </c>
      <c r="L3537" s="22">
        <f t="shared" si="445"/>
        <v>1.4040741650350581</v>
      </c>
      <c r="M3537" s="22">
        <f t="shared" si="452"/>
        <v>3.9653185639694222E-3</v>
      </c>
      <c r="Q3537" s="55">
        <f t="shared" si="446"/>
        <v>3.4494175709745785E-2</v>
      </c>
      <c r="R3537" s="49">
        <f t="shared" si="447"/>
        <v>3.1736101022606089</v>
      </c>
      <c r="S3537" s="52">
        <f>IF(K3537=0,C3565,(1/$C$59)*LN(1+$C$59/$C$58/(RodR+ABS(Calculations!K3537-RodR))))</f>
        <v>1.0869065385560463E-2</v>
      </c>
      <c r="T3537" s="53">
        <f t="shared" si="448"/>
        <v>1.09481030505499E-2</v>
      </c>
      <c r="U3537" s="49">
        <f t="shared" si="449"/>
        <v>147.29166666666669</v>
      </c>
      <c r="V3537" s="49">
        <f t="shared" si="450"/>
        <v>1.0101994803367265</v>
      </c>
      <c r="W3537" s="49">
        <f t="shared" si="451"/>
        <v>1.0101994803367265</v>
      </c>
    </row>
    <row r="3538" spans="11:23">
      <c r="K3538" s="51">
        <v>353.6</v>
      </c>
      <c r="L3538" s="22">
        <f t="shared" si="445"/>
        <v>1.4036788612246593</v>
      </c>
      <c r="M3538" s="22">
        <f t="shared" si="452"/>
        <v>3.9630829161980685E-3</v>
      </c>
      <c r="Q3538" s="55">
        <f t="shared" si="446"/>
        <v>3.4484464200600334E-2</v>
      </c>
      <c r="R3538" s="49">
        <f t="shared" si="447"/>
        <v>3.1736101022606089</v>
      </c>
      <c r="S3538" s="52">
        <f>IF(K3538=0,C3566,(1/$C$59)*LN(1+$C$59/$C$58/(RodR+ABS(Calculations!K3538-RodR))))</f>
        <v>1.0866005302931367E-2</v>
      </c>
      <c r="T3538" s="53">
        <f t="shared" si="448"/>
        <v>1.0944998320817294E-2</v>
      </c>
      <c r="U3538" s="49">
        <f t="shared" si="449"/>
        <v>147.33333333333334</v>
      </c>
      <c r="V3538" s="49">
        <f t="shared" si="450"/>
        <v>1.0101994803367265</v>
      </c>
      <c r="W3538" s="49">
        <f t="shared" si="451"/>
        <v>1.0101994803367265</v>
      </c>
    </row>
    <row r="3539" spans="11:23">
      <c r="K3539" s="51">
        <v>353.7</v>
      </c>
      <c r="L3539" s="22">
        <f t="shared" si="445"/>
        <v>1.4032837799412412</v>
      </c>
      <c r="M3539" s="22">
        <f t="shared" si="452"/>
        <v>3.9608491585756411E-3</v>
      </c>
      <c r="Q3539" s="55">
        <f t="shared" si="446"/>
        <v>3.4474758158320497E-2</v>
      </c>
      <c r="R3539" s="49">
        <f t="shared" si="447"/>
        <v>3.1736101022606089</v>
      </c>
      <c r="S3539" s="52">
        <f>IF(K3539=0,C3567,(1/$C$59)*LN(1+$C$59/$C$58/(RodR+ABS(Calculations!K3539-RodR))))</f>
        <v>1.08629469429038E-2</v>
      </c>
      <c r="T3539" s="53">
        <f t="shared" si="448"/>
        <v>1.0941895351507072E-2</v>
      </c>
      <c r="U3539" s="49">
        <f t="shared" si="449"/>
        <v>147.375</v>
      </c>
      <c r="V3539" s="49">
        <f t="shared" si="450"/>
        <v>1.0101994803367265</v>
      </c>
      <c r="W3539" s="49">
        <f t="shared" si="451"/>
        <v>1.0101994803367265</v>
      </c>
    </row>
    <row r="3540" spans="11:23">
      <c r="K3540" s="51">
        <v>353.8</v>
      </c>
      <c r="L3540" s="22">
        <f t="shared" si="445"/>
        <v>1.402888920996892</v>
      </c>
      <c r="M3540" s="22">
        <f t="shared" si="452"/>
        <v>3.958617288996491E-3</v>
      </c>
      <c r="Q3540" s="55">
        <f t="shared" si="446"/>
        <v>3.4465057578289805E-2</v>
      </c>
      <c r="R3540" s="49">
        <f t="shared" si="447"/>
        <v>3.1736101022606089</v>
      </c>
      <c r="S3540" s="52">
        <f>IF(K3540=0,C3568,(1/$C$59)*LN(1+$C$59/$C$58/(RodR+ABS(Calculations!K3540-RodR))))</f>
        <v>1.085989030402312E-2</v>
      </c>
      <c r="T3540" s="53">
        <f t="shared" si="448"/>
        <v>1.0938794141121005E-2</v>
      </c>
      <c r="U3540" s="49">
        <f t="shared" si="449"/>
        <v>147.41666666666669</v>
      </c>
      <c r="V3540" s="49">
        <f t="shared" si="450"/>
        <v>1.0101994803367265</v>
      </c>
      <c r="W3540" s="49">
        <f t="shared" si="451"/>
        <v>1.0101994803367265</v>
      </c>
    </row>
    <row r="3541" spans="11:23">
      <c r="K3541" s="51">
        <v>353.9</v>
      </c>
      <c r="L3541" s="22">
        <f t="shared" si="445"/>
        <v>1.4024942842040413</v>
      </c>
      <c r="M3541" s="22">
        <f t="shared" si="452"/>
        <v>3.9563873052861354E-3</v>
      </c>
      <c r="Q3541" s="55">
        <f t="shared" si="446"/>
        <v>3.4455362455900182E-2</v>
      </c>
      <c r="R3541" s="49">
        <f t="shared" si="447"/>
        <v>3.1736101022606089</v>
      </c>
      <c r="S3541" s="52">
        <f>IF(K3541=0,C3569,(1/$C$59)*LN(1+$C$59/$C$58/(RodR+ABS(Calculations!K3541-RodR))))</f>
        <v>1.0856835384837326E-2</v>
      </c>
      <c r="T3541" s="53">
        <f t="shared" si="448"/>
        <v>1.0935694688164872E-2</v>
      </c>
      <c r="U3541" s="49">
        <f t="shared" si="449"/>
        <v>147.45833333333334</v>
      </c>
      <c r="V3541" s="49">
        <f t="shared" si="450"/>
        <v>1.0101994803367265</v>
      </c>
      <c r="W3541" s="49">
        <f t="shared" si="451"/>
        <v>1.0101994803367265</v>
      </c>
    </row>
    <row r="3542" spans="11:23">
      <c r="K3542" s="51">
        <v>354</v>
      </c>
      <c r="L3542" s="22">
        <f t="shared" si="445"/>
        <v>1.4020998693751845</v>
      </c>
      <c r="M3542" s="22">
        <f t="shared" si="452"/>
        <v>3.9541592054070929E-3</v>
      </c>
      <c r="Q3542" s="55">
        <f t="shared" si="446"/>
        <v>3.4445672786545166E-2</v>
      </c>
      <c r="R3542" s="49">
        <f t="shared" si="447"/>
        <v>3.1736101022606089</v>
      </c>
      <c r="S3542" s="52">
        <f>IF(K3542=0,C3570,(1/$C$59)*LN(1+$C$59/$C$58/(RodR+ABS(Calculations!K3542-RodR))))</f>
        <v>1.0853782183894932E-2</v>
      </c>
      <c r="T3542" s="53">
        <f t="shared" si="448"/>
        <v>1.0932596991144688E-2</v>
      </c>
      <c r="U3542" s="49">
        <f t="shared" si="449"/>
        <v>147.5</v>
      </c>
      <c r="V3542" s="49">
        <f t="shared" si="450"/>
        <v>1.0101994803367265</v>
      </c>
      <c r="W3542" s="49">
        <f t="shared" si="451"/>
        <v>1.0101994803367265</v>
      </c>
    </row>
    <row r="3543" spans="11:23">
      <c r="K3543" s="51">
        <v>354.1</v>
      </c>
      <c r="L3543" s="22">
        <f t="shared" si="445"/>
        <v>1.4017056763231597</v>
      </c>
      <c r="M3543" s="22">
        <f t="shared" si="452"/>
        <v>3.9519329872190756E-3</v>
      </c>
      <c r="Q3543" s="55">
        <f t="shared" si="446"/>
        <v>3.4435988565626699E-2</v>
      </c>
      <c r="R3543" s="49">
        <f t="shared" si="447"/>
        <v>3.1736101022606089</v>
      </c>
      <c r="S3543" s="52">
        <f>IF(K3543=0,C3571,(1/$C$59)*LN(1+$C$59/$C$58/(RodR+ABS(Calculations!K3543-RodR))))</f>
        <v>1.0850730699747093E-2</v>
      </c>
      <c r="T3543" s="53">
        <f t="shared" si="448"/>
        <v>1.0929501048568699E-2</v>
      </c>
      <c r="U3543" s="49">
        <f t="shared" si="449"/>
        <v>147.54166666666669</v>
      </c>
      <c r="V3543" s="49">
        <f t="shared" si="450"/>
        <v>1.0101994803367265</v>
      </c>
      <c r="W3543" s="49">
        <f t="shared" si="451"/>
        <v>1.0101994803367265</v>
      </c>
    </row>
    <row r="3544" spans="11:23">
      <c r="K3544" s="51">
        <v>354.2</v>
      </c>
      <c r="L3544" s="22">
        <f t="shared" si="445"/>
        <v>1.4013117048609718</v>
      </c>
      <c r="M3544" s="22">
        <f t="shared" si="452"/>
        <v>3.9497086485134059E-3</v>
      </c>
      <c r="Q3544" s="55">
        <f t="shared" si="446"/>
        <v>3.4426309788550852E-2</v>
      </c>
      <c r="R3544" s="49">
        <f t="shared" si="447"/>
        <v>3.1736101022606089</v>
      </c>
      <c r="S3544" s="52">
        <f>IF(K3544=0,C3572,(1/$C$59)*LN(1+$C$59/$C$58/(RodR+ABS(Calculations!K3544-RodR))))</f>
        <v>1.084768093094627E-2</v>
      </c>
      <c r="T3544" s="53">
        <f t="shared" si="448"/>
        <v>1.0926406858946938E-2</v>
      </c>
      <c r="U3544" s="49">
        <f t="shared" si="449"/>
        <v>147.58333333333334</v>
      </c>
      <c r="V3544" s="49">
        <f t="shared" si="450"/>
        <v>1.0101994803367265</v>
      </c>
      <c r="W3544" s="49">
        <f t="shared" si="451"/>
        <v>1.0101994803367265</v>
      </c>
    </row>
    <row r="3545" spans="11:23">
      <c r="K3545" s="51">
        <v>354.3</v>
      </c>
      <c r="L3545" s="22">
        <f t="shared" si="445"/>
        <v>1.4009179548017974</v>
      </c>
      <c r="M3545" s="22">
        <f t="shared" si="452"/>
        <v>3.9474861872870193E-3</v>
      </c>
      <c r="Q3545" s="55">
        <f t="shared" si="446"/>
        <v>3.4416636450727886E-2</v>
      </c>
      <c r="R3545" s="49">
        <f t="shared" si="447"/>
        <v>3.1736101022606089</v>
      </c>
      <c r="S3545" s="52">
        <f>IF(K3545=0,C3573,(1/$C$59)*LN(1+$C$59/$C$58/(RodR+ABS(Calculations!K3545-RodR))))</f>
        <v>1.0844632876046246E-2</v>
      </c>
      <c r="T3545" s="53">
        <f t="shared" si="448"/>
        <v>1.0923314420791223E-2</v>
      </c>
      <c r="U3545" s="49">
        <f t="shared" si="449"/>
        <v>147.625</v>
      </c>
      <c r="V3545" s="49">
        <f t="shared" si="450"/>
        <v>1.0101994803367265</v>
      </c>
      <c r="W3545" s="49">
        <f t="shared" si="451"/>
        <v>1.0101994803367265</v>
      </c>
    </row>
    <row r="3546" spans="11:23">
      <c r="K3546" s="51">
        <v>354.4</v>
      </c>
      <c r="L3546" s="22">
        <f t="shared" si="445"/>
        <v>1.4005244259590506</v>
      </c>
      <c r="M3546" s="22">
        <f t="shared" si="452"/>
        <v>3.9452656013649889E-3</v>
      </c>
      <c r="Q3546" s="55">
        <f t="shared" si="446"/>
        <v>3.4406968547573906E-2</v>
      </c>
      <c r="R3546" s="49">
        <f t="shared" si="447"/>
        <v>3.1736101022606089</v>
      </c>
      <c r="S3546" s="52">
        <f>IF(K3546=0,C3574,(1/$C$59)*LN(1+$C$59/$C$58/(RodR+ABS(Calculations!K3546-RodR))))</f>
        <v>1.0841586533602638E-2</v>
      </c>
      <c r="T3546" s="53">
        <f t="shared" si="448"/>
        <v>1.092022373261428E-2</v>
      </c>
      <c r="U3546" s="49">
        <f t="shared" si="449"/>
        <v>147.66666666666666</v>
      </c>
      <c r="V3546" s="49">
        <f t="shared" si="450"/>
        <v>1.0101994803367265</v>
      </c>
      <c r="W3546" s="49">
        <f t="shared" si="451"/>
        <v>1.0101994803367265</v>
      </c>
    </row>
    <row r="3547" spans="11:23">
      <c r="K3547" s="51">
        <v>354.5</v>
      </c>
      <c r="L3547" s="22">
        <f t="shared" si="445"/>
        <v>1.4001311181463836</v>
      </c>
      <c r="M3547" s="22">
        <f t="shared" si="452"/>
        <v>3.9430468886745285E-3</v>
      </c>
      <c r="Q3547" s="55">
        <f t="shared" si="446"/>
        <v>3.4397306074510872E-2</v>
      </c>
      <c r="R3547" s="49">
        <f t="shared" si="447"/>
        <v>3.1736101022606089</v>
      </c>
      <c r="S3547" s="52">
        <f>IF(K3547=0,C3575,(1/$C$59)*LN(1+$C$59/$C$58/(RodR+ABS(Calculations!K3547-RodR))))</f>
        <v>1.0838541902172913E-2</v>
      </c>
      <c r="T3547" s="53">
        <f t="shared" si="448"/>
        <v>1.0917134792931724E-2</v>
      </c>
      <c r="U3547" s="49">
        <f t="shared" si="449"/>
        <v>147.70833333333334</v>
      </c>
      <c r="V3547" s="49">
        <f t="shared" si="450"/>
        <v>1.0101994803367265</v>
      </c>
      <c r="W3547" s="49">
        <f t="shared" si="451"/>
        <v>1.0101994803367265</v>
      </c>
    </row>
    <row r="3548" spans="11:23">
      <c r="K3548" s="51">
        <v>354.6</v>
      </c>
      <c r="L3548" s="22">
        <f t="shared" si="445"/>
        <v>1.3997380311776169</v>
      </c>
      <c r="M3548" s="22">
        <f t="shared" si="452"/>
        <v>3.9408300470424873E-3</v>
      </c>
      <c r="Q3548" s="55">
        <f t="shared" si="446"/>
        <v>3.4387649026964874E-2</v>
      </c>
      <c r="R3548" s="49">
        <f t="shared" si="447"/>
        <v>3.1736101022606089</v>
      </c>
      <c r="S3548" s="52">
        <f>IF(K3548=0,C3576,(1/$C$59)*LN(1+$C$59/$C$58/(RodR+ABS(Calculations!K3548-RodR))))</f>
        <v>1.083549898031584E-2</v>
      </c>
      <c r="T3548" s="53">
        <f t="shared" si="448"/>
        <v>1.0914047600259852E-2</v>
      </c>
      <c r="U3548" s="49">
        <f t="shared" si="449"/>
        <v>147.75000000000003</v>
      </c>
      <c r="V3548" s="49">
        <f t="shared" si="450"/>
        <v>1.0101994803367265</v>
      </c>
      <c r="W3548" s="49">
        <f t="shared" si="451"/>
        <v>1.0101994803367265</v>
      </c>
    </row>
    <row r="3549" spans="11:23">
      <c r="K3549" s="51">
        <v>354.7</v>
      </c>
      <c r="L3549" s="22">
        <f t="shared" si="445"/>
        <v>1.3993451648667765</v>
      </c>
      <c r="M3549" s="22">
        <f t="shared" si="452"/>
        <v>3.9386150744646908E-3</v>
      </c>
      <c r="Q3549" s="55">
        <f t="shared" si="446"/>
        <v>3.4377997400367052E-2</v>
      </c>
      <c r="R3549" s="49">
        <f t="shared" si="447"/>
        <v>3.1736101022606089</v>
      </c>
      <c r="S3549" s="52">
        <f>IF(K3549=0,C3577,(1/$C$59)*LN(1+$C$59/$C$58/(RodR+ABS(Calculations!K3549-RodR))))</f>
        <v>1.0832457766591776E-2</v>
      </c>
      <c r="T3549" s="53">
        <f t="shared" si="448"/>
        <v>1.0910962153116972E-2</v>
      </c>
      <c r="U3549" s="49">
        <f t="shared" si="449"/>
        <v>147.79166666666666</v>
      </c>
      <c r="V3549" s="49">
        <f t="shared" si="450"/>
        <v>1.0101994803367265</v>
      </c>
      <c r="W3549" s="49">
        <f t="shared" si="451"/>
        <v>1.0101994803367265</v>
      </c>
    </row>
    <row r="3550" spans="11:23">
      <c r="K3550" s="51">
        <v>354.8</v>
      </c>
      <c r="L3550" s="22">
        <f t="shared" si="445"/>
        <v>1.3989525190281258</v>
      </c>
      <c r="M3550" s="22">
        <f t="shared" si="452"/>
        <v>3.9364019687662122E-3</v>
      </c>
      <c r="Q3550" s="55">
        <f t="shared" si="446"/>
        <v>3.4368351190154377E-2</v>
      </c>
      <c r="R3550" s="49">
        <f t="shared" si="447"/>
        <v>3.1736101022606089</v>
      </c>
      <c r="S3550" s="52">
        <f>IF(K3550=0,C3578,(1/$C$59)*LN(1+$C$59/$C$58/(RodR+ABS(Calculations!K3550-RodR))))</f>
        <v>1.0829418259562918E-2</v>
      </c>
      <c r="T3550" s="53">
        <f t="shared" si="448"/>
        <v>1.0907878450023395E-2</v>
      </c>
      <c r="U3550" s="49">
        <f t="shared" si="449"/>
        <v>147.83333333333334</v>
      </c>
      <c r="V3550" s="49">
        <f t="shared" si="450"/>
        <v>1.0101994803367265</v>
      </c>
      <c r="W3550" s="49">
        <f t="shared" si="451"/>
        <v>1.0101994803367265</v>
      </c>
    </row>
    <row r="3551" spans="11:23">
      <c r="K3551" s="51">
        <v>354.9</v>
      </c>
      <c r="L3551" s="22">
        <f t="shared" si="445"/>
        <v>1.3985600934761657</v>
      </c>
      <c r="M3551" s="22">
        <f t="shared" si="452"/>
        <v>3.9341907278755972E-3</v>
      </c>
      <c r="Q3551" s="55">
        <f t="shared" si="446"/>
        <v>3.4358710391769652E-2</v>
      </c>
      <c r="R3551" s="49">
        <f t="shared" si="447"/>
        <v>3.1736101022606089</v>
      </c>
      <c r="S3551" s="52">
        <f>IF(K3551=0,C3579,(1/$C$59)*LN(1+$C$59/$C$58/(RodR+ABS(Calculations!K3551-RodR))))</f>
        <v>1.08263804577933E-2</v>
      </c>
      <c r="T3551" s="53">
        <f t="shared" si="448"/>
        <v>1.0904796489500343E-2</v>
      </c>
      <c r="U3551" s="49">
        <f t="shared" si="449"/>
        <v>147.875</v>
      </c>
      <c r="V3551" s="49">
        <f t="shared" si="450"/>
        <v>1.0101994803367265</v>
      </c>
      <c r="W3551" s="49">
        <f t="shared" si="451"/>
        <v>1.0101994803367265</v>
      </c>
    </row>
    <row r="3552" spans="11:23">
      <c r="K3552" s="51">
        <v>355</v>
      </c>
      <c r="L3552" s="22">
        <f t="shared" si="445"/>
        <v>1.3981678880254995</v>
      </c>
      <c r="M3552" s="22">
        <f t="shared" si="452"/>
        <v>3.9319813496849765E-3</v>
      </c>
      <c r="Q3552" s="55">
        <f t="shared" si="446"/>
        <v>3.4349075000658195E-2</v>
      </c>
      <c r="R3552" s="49">
        <f t="shared" si="447"/>
        <v>3.1736101022606089</v>
      </c>
      <c r="S3552" s="52">
        <f>IF(K3552=0,C3580,(1/$C$59)*LN(1+$C$59/$C$58/(RodR+ABS(Calculations!K3552-RodR))))</f>
        <v>1.0823344359847747E-2</v>
      </c>
      <c r="T3552" s="53">
        <f t="shared" si="448"/>
        <v>1.0901716270071703E-2</v>
      </c>
      <c r="U3552" s="49">
        <f t="shared" si="449"/>
        <v>147.91666666666669</v>
      </c>
      <c r="V3552" s="49">
        <f t="shared" si="450"/>
        <v>1.0101994803367265</v>
      </c>
      <c r="W3552" s="49">
        <f t="shared" si="451"/>
        <v>1.0101994803367265</v>
      </c>
    </row>
    <row r="3553" spans="11:23">
      <c r="K3553" s="51">
        <v>355.1</v>
      </c>
      <c r="L3553" s="22">
        <f t="shared" si="445"/>
        <v>1.3977759024910348</v>
      </c>
      <c r="M3553" s="22">
        <f t="shared" si="452"/>
        <v>3.9297738321248943E-3</v>
      </c>
      <c r="Q3553" s="55">
        <f t="shared" si="446"/>
        <v>3.4339445012272811E-2</v>
      </c>
      <c r="R3553" s="49">
        <f t="shared" si="447"/>
        <v>3.1736101022606089</v>
      </c>
      <c r="S3553" s="52">
        <f>IF(K3553=0,C3581,(1/$C$59)*LN(1+$C$59/$C$58/(RodR+ABS(Calculations!K3553-RodR))))</f>
        <v>1.0820309964293447E-2</v>
      </c>
      <c r="T3553" s="53">
        <f t="shared" si="448"/>
        <v>1.0898637790262044E-2</v>
      </c>
      <c r="U3553" s="49">
        <f t="shared" si="449"/>
        <v>147.95833333333334</v>
      </c>
      <c r="V3553" s="49">
        <f t="shared" si="450"/>
        <v>1.0101994803367265</v>
      </c>
      <c r="W3553" s="49">
        <f t="shared" si="451"/>
        <v>1.0101994803367265</v>
      </c>
    </row>
    <row r="3554" spans="11:23">
      <c r="K3554" s="51">
        <v>355.2</v>
      </c>
      <c r="L3554" s="22">
        <f t="shared" si="445"/>
        <v>1.3973841366878859</v>
      </c>
      <c r="M3554" s="22">
        <f t="shared" si="452"/>
        <v>3.9275681730859269E-3</v>
      </c>
      <c r="Q3554" s="55">
        <f t="shared" si="446"/>
        <v>3.4329820422071375E-2</v>
      </c>
      <c r="R3554" s="49">
        <f t="shared" si="447"/>
        <v>3.1736101022606089</v>
      </c>
      <c r="S3554" s="52">
        <f>IF(K3554=0,C3582,(1/$C$59)*LN(1+$C$59/$C$58/(RodR+ABS(Calculations!K3554-RodR))))</f>
        <v>1.081727726969918E-2</v>
      </c>
      <c r="T3554" s="53">
        <f t="shared" si="448"/>
        <v>1.0895561048598167E-2</v>
      </c>
      <c r="U3554" s="49">
        <f t="shared" si="449"/>
        <v>148</v>
      </c>
      <c r="V3554" s="49">
        <f t="shared" si="450"/>
        <v>1.0101994803367265</v>
      </c>
      <c r="W3554" s="49">
        <f t="shared" si="451"/>
        <v>1.0101994803367265</v>
      </c>
    </row>
    <row r="3555" spans="11:23">
      <c r="K3555" s="51">
        <v>355.3</v>
      </c>
      <c r="L3555" s="22">
        <f t="shared" si="445"/>
        <v>1.3969925904312996</v>
      </c>
      <c r="M3555" s="22">
        <f t="shared" si="452"/>
        <v>3.9253643704977303E-3</v>
      </c>
      <c r="Q3555" s="55">
        <f t="shared" si="446"/>
        <v>3.4320201225515018E-2</v>
      </c>
      <c r="R3555" s="49">
        <f t="shared" si="447"/>
        <v>3.1736101022606089</v>
      </c>
      <c r="S3555" s="52">
        <f>IF(K3555=0,C3583,(1/$C$59)*LN(1+$C$59/$C$58/(RodR+ABS(Calculations!K3555-RodR))))</f>
        <v>1.0814246274634757E-2</v>
      </c>
      <c r="T3555" s="53">
        <f t="shared" si="448"/>
        <v>1.0892486043608438E-2</v>
      </c>
      <c r="U3555" s="49">
        <f t="shared" si="449"/>
        <v>148.04166666666669</v>
      </c>
      <c r="V3555" s="49">
        <f t="shared" si="450"/>
        <v>1.0101994803367265</v>
      </c>
      <c r="W3555" s="49">
        <f t="shared" si="451"/>
        <v>1.0101994803367265</v>
      </c>
    </row>
    <row r="3556" spans="11:23">
      <c r="K3556" s="51">
        <v>355.4</v>
      </c>
      <c r="L3556" s="22">
        <f t="shared" si="445"/>
        <v>1.3966012635367977</v>
      </c>
      <c r="M3556" s="22">
        <f t="shared" si="452"/>
        <v>3.9231624222528794E-3</v>
      </c>
      <c r="Q3556" s="55">
        <f t="shared" si="446"/>
        <v>3.4310587418071616E-2</v>
      </c>
      <c r="R3556" s="49">
        <f t="shared" si="447"/>
        <v>3.1736101022606089</v>
      </c>
      <c r="S3556" s="52">
        <f>IF(K3556=0,C3584,(1/$C$59)*LN(1+$C$59/$C$58/(RodR+ABS(Calculations!K3556-RodR))))</f>
        <v>1.081121697767211E-2</v>
      </c>
      <c r="T3556" s="53">
        <f t="shared" si="448"/>
        <v>1.088941277382301E-2</v>
      </c>
      <c r="U3556" s="49">
        <f t="shared" si="449"/>
        <v>148.08333333333334</v>
      </c>
      <c r="V3556" s="49">
        <f t="shared" si="450"/>
        <v>1.0101994803367265</v>
      </c>
      <c r="W3556" s="49">
        <f t="shared" si="451"/>
        <v>1.0101994803367265</v>
      </c>
    </row>
    <row r="3557" spans="11:23">
      <c r="K3557" s="51">
        <v>355.5</v>
      </c>
      <c r="L3557" s="22">
        <f t="shared" si="445"/>
        <v>1.3962101558200688</v>
      </c>
      <c r="M3557" s="22">
        <f t="shared" si="452"/>
        <v>3.9209623263147808E-3</v>
      </c>
      <c r="Q3557" s="55">
        <f t="shared" si="446"/>
        <v>3.4300978995213165E-2</v>
      </c>
      <c r="R3557" s="49">
        <f t="shared" si="447"/>
        <v>3.1736101022606089</v>
      </c>
      <c r="S3557" s="52">
        <f>IF(K3557=0,C3585,(1/$C$59)*LN(1+$C$59/$C$58/(RodR+ABS(Calculations!K3557-RodR))))</f>
        <v>1.0808189377384474E-2</v>
      </c>
      <c r="T3557" s="53">
        <f t="shared" si="448"/>
        <v>1.0886341237772936E-2</v>
      </c>
      <c r="U3557" s="49">
        <f t="shared" si="449"/>
        <v>148.125</v>
      </c>
      <c r="V3557" s="49">
        <f t="shared" si="450"/>
        <v>1.0101994803367265</v>
      </c>
      <c r="W3557" s="49">
        <f t="shared" si="451"/>
        <v>1.0101994803367265</v>
      </c>
    </row>
    <row r="3558" spans="11:23">
      <c r="K3558" s="51">
        <v>355.6</v>
      </c>
      <c r="L3558" s="22">
        <f t="shared" si="445"/>
        <v>1.3958192670970417</v>
      </c>
      <c r="M3558" s="22">
        <f t="shared" si="452"/>
        <v>3.9187640805751212E-3</v>
      </c>
      <c r="Q3558" s="55">
        <f t="shared" si="446"/>
        <v>3.4291375952417547E-2</v>
      </c>
      <c r="R3558" s="49">
        <f t="shared" si="447"/>
        <v>3.1736101022606089</v>
      </c>
      <c r="S3558" s="52">
        <f>IF(K3558=0,C3586,(1/$C$59)*LN(1+$C$59/$C$58/(RodR+ABS(Calculations!K3558-RodR))))</f>
        <v>1.0805163472346934E-2</v>
      </c>
      <c r="T3558" s="53">
        <f t="shared" si="448"/>
        <v>1.0883271433992831E-2</v>
      </c>
      <c r="U3558" s="49">
        <f t="shared" si="449"/>
        <v>148.16666666666669</v>
      </c>
      <c r="V3558" s="49">
        <f t="shared" si="450"/>
        <v>1.0101994803367265</v>
      </c>
      <c r="W3558" s="49">
        <f t="shared" si="451"/>
        <v>1.0101994803367265</v>
      </c>
    </row>
    <row r="3559" spans="11:23">
      <c r="K3559" s="51">
        <v>355.7</v>
      </c>
      <c r="L3559" s="22">
        <f t="shared" si="445"/>
        <v>1.3954285971838141</v>
      </c>
      <c r="M3559" s="22">
        <f t="shared" si="452"/>
        <v>3.9165676829624463E-3</v>
      </c>
      <c r="Q3559" s="55">
        <f t="shared" si="446"/>
        <v>3.4281778285166792E-2</v>
      </c>
      <c r="R3559" s="49">
        <f t="shared" si="447"/>
        <v>3.1736101022606089</v>
      </c>
      <c r="S3559" s="52">
        <f>IF(K3559=0,C3587,(1/$C$59)*LN(1+$C$59/$C$58/(RodR+ABS(Calculations!K3559-RodR))))</f>
        <v>1.0802139261135884E-2</v>
      </c>
      <c r="T3559" s="53">
        <f t="shared" si="448"/>
        <v>1.0880203361015996E-2</v>
      </c>
      <c r="U3559" s="49">
        <f t="shared" si="449"/>
        <v>148.20833333333334</v>
      </c>
      <c r="V3559" s="49">
        <f t="shared" si="450"/>
        <v>1.0101994803367265</v>
      </c>
      <c r="W3559" s="49">
        <f t="shared" si="451"/>
        <v>1.0101994803367265</v>
      </c>
    </row>
    <row r="3560" spans="11:23">
      <c r="K3560" s="51">
        <v>355.8</v>
      </c>
      <c r="L3560" s="22">
        <f t="shared" si="445"/>
        <v>1.3950381458967558</v>
      </c>
      <c r="M3560" s="22">
        <f t="shared" si="452"/>
        <v>3.914373131369997E-3</v>
      </c>
      <c r="Q3560" s="55">
        <f t="shared" si="446"/>
        <v>3.4272185988949627E-2</v>
      </c>
      <c r="R3560" s="49">
        <f t="shared" si="447"/>
        <v>3.1736101022606089</v>
      </c>
      <c r="S3560" s="52">
        <f>IF(K3560=0,C3588,(1/$C$59)*LN(1+$C$59/$C$58/(RodR+ABS(Calculations!K3560-RodR))))</f>
        <v>1.0799116742329831E-2</v>
      </c>
      <c r="T3560" s="53">
        <f t="shared" si="448"/>
        <v>1.0877137017380616E-2</v>
      </c>
      <c r="U3560" s="49">
        <f t="shared" si="449"/>
        <v>148.25</v>
      </c>
      <c r="V3560" s="49">
        <f t="shared" si="450"/>
        <v>1.0101994803367265</v>
      </c>
      <c r="W3560" s="49">
        <f t="shared" si="451"/>
        <v>1.0101994803367265</v>
      </c>
    </row>
    <row r="3561" spans="11:23">
      <c r="K3561" s="51">
        <v>355.9</v>
      </c>
      <c r="L3561" s="22">
        <f t="shared" si="445"/>
        <v>1.3946479130523382</v>
      </c>
      <c r="M3561" s="22">
        <f t="shared" si="452"/>
        <v>3.9121804238275715E-3</v>
      </c>
      <c r="Q3561" s="55">
        <f t="shared" si="446"/>
        <v>3.4262599059257264E-2</v>
      </c>
      <c r="R3561" s="49">
        <f t="shared" si="447"/>
        <v>3.1736101022606089</v>
      </c>
      <c r="S3561" s="52">
        <f>IF(K3561=0,C3589,(1/$C$59)*LN(1+$C$59/$C$58/(RodR+ABS(Calculations!K3561-RodR))))</f>
        <v>1.0796095914508058E-2</v>
      </c>
      <c r="T3561" s="53">
        <f t="shared" si="448"/>
        <v>1.087407240162379E-2</v>
      </c>
      <c r="U3561" s="49">
        <f t="shared" si="449"/>
        <v>148.29166666666666</v>
      </c>
      <c r="V3561" s="49">
        <f t="shared" si="450"/>
        <v>1.0101994803367265</v>
      </c>
      <c r="W3561" s="49">
        <f t="shared" si="451"/>
        <v>1.0101994803367265</v>
      </c>
    </row>
    <row r="3562" spans="11:23">
      <c r="K3562" s="51">
        <v>356</v>
      </c>
      <c r="L3562" s="22">
        <f t="shared" si="445"/>
        <v>1.3942578984673382</v>
      </c>
      <c r="M3562" s="22">
        <f t="shared" si="452"/>
        <v>3.9099895581613531E-3</v>
      </c>
      <c r="Q3562" s="55">
        <f t="shared" si="446"/>
        <v>3.4253017491588426E-2</v>
      </c>
      <c r="R3562" s="49">
        <f t="shared" si="447"/>
        <v>3.1736101022606089</v>
      </c>
      <c r="S3562" s="52">
        <f>IF(K3562=0,C3590,(1/$C$59)*LN(1+$C$59/$C$58/(RodR+ABS(Calculations!K3562-RodR))))</f>
        <v>1.0793076776252224E-2</v>
      </c>
      <c r="T3562" s="53">
        <f t="shared" si="448"/>
        <v>1.087100951228639E-2</v>
      </c>
      <c r="U3562" s="49">
        <f t="shared" si="449"/>
        <v>148.33333333333334</v>
      </c>
      <c r="V3562" s="49">
        <f t="shared" si="450"/>
        <v>1.0101994803367265</v>
      </c>
      <c r="W3562" s="49">
        <f t="shared" si="451"/>
        <v>1.0101994803367265</v>
      </c>
    </row>
    <row r="3563" spans="11:23">
      <c r="K3563" s="51">
        <v>356.1</v>
      </c>
      <c r="L3563" s="22">
        <f t="shared" si="445"/>
        <v>1.393868101958635</v>
      </c>
      <c r="M3563" s="22">
        <f t="shared" si="452"/>
        <v>3.9078005323998077E-3</v>
      </c>
      <c r="Q3563" s="55">
        <f t="shared" si="446"/>
        <v>3.424344128144434E-2</v>
      </c>
      <c r="R3563" s="49">
        <f t="shared" si="447"/>
        <v>3.1736101022606089</v>
      </c>
      <c r="S3563" s="52">
        <f>IF(K3563=0,C3591,(1/$C$59)*LN(1+$C$59/$C$58/(RodR+ABS(Calculations!K3563-RodR))))</f>
        <v>1.079005932614477E-2</v>
      </c>
      <c r="T3563" s="53">
        <f t="shared" si="448"/>
        <v>1.0867948347909089E-2</v>
      </c>
      <c r="U3563" s="49">
        <f t="shared" si="449"/>
        <v>148.37500000000003</v>
      </c>
      <c r="V3563" s="49">
        <f t="shared" si="450"/>
        <v>1.0101994803367265</v>
      </c>
      <c r="W3563" s="49">
        <f t="shared" si="451"/>
        <v>1.0101994803367265</v>
      </c>
    </row>
    <row r="3564" spans="11:23">
      <c r="K3564" s="51">
        <v>356.2</v>
      </c>
      <c r="L3564" s="22">
        <f t="shared" si="445"/>
        <v>1.3934785233434481</v>
      </c>
      <c r="M3564" s="22">
        <f t="shared" si="452"/>
        <v>3.9056133444377306E-3</v>
      </c>
      <c r="Q3564" s="55">
        <f t="shared" si="446"/>
        <v>3.4233870424334609E-2</v>
      </c>
      <c r="R3564" s="49">
        <f t="shared" si="447"/>
        <v>3.1736101022606089</v>
      </c>
      <c r="S3564" s="52">
        <f>IF(K3564=0,C3592,(1/$C$59)*LN(1+$C$59/$C$58/(RodR+ABS(Calculations!K3564-RodR))))</f>
        <v>1.0787043562770778E-2</v>
      </c>
      <c r="T3564" s="53">
        <f t="shared" si="448"/>
        <v>1.0864888907036114E-2</v>
      </c>
      <c r="U3564" s="49">
        <f t="shared" si="449"/>
        <v>148.41666666666666</v>
      </c>
      <c r="V3564" s="49">
        <f t="shared" si="450"/>
        <v>1.0101994803367265</v>
      </c>
      <c r="W3564" s="49">
        <f t="shared" si="451"/>
        <v>1.0101994803367265</v>
      </c>
    </row>
    <row r="3565" spans="11:23">
      <c r="K3565" s="51">
        <v>356.3</v>
      </c>
      <c r="L3565" s="22">
        <f t="shared" si="445"/>
        <v>1.3930891624390984</v>
      </c>
      <c r="M3565" s="22">
        <f t="shared" si="452"/>
        <v>3.9034279922012249E-3</v>
      </c>
      <c r="Q3565" s="55">
        <f t="shared" si="446"/>
        <v>3.4224304915771317E-2</v>
      </c>
      <c r="R3565" s="49">
        <f t="shared" si="447"/>
        <v>3.1736101022606089</v>
      </c>
      <c r="S3565" s="52">
        <f>IF(K3565=0,C3593,(1/$C$59)*LN(1+$C$59/$C$58/(RodR+ABS(Calculations!K3565-RodR))))</f>
        <v>1.078402948471611E-2</v>
      </c>
      <c r="T3565" s="53">
        <f t="shared" si="448"/>
        <v>1.0861831188210823E-2</v>
      </c>
      <c r="U3565" s="49">
        <f t="shared" si="449"/>
        <v>148.45833333333334</v>
      </c>
      <c r="V3565" s="49">
        <f t="shared" si="450"/>
        <v>1.0101994803367265</v>
      </c>
      <c r="W3565" s="49">
        <f t="shared" si="451"/>
        <v>1.0101994803367265</v>
      </c>
    </row>
    <row r="3566" spans="11:23">
      <c r="K3566" s="51">
        <v>356.4</v>
      </c>
      <c r="L3566" s="22">
        <f t="shared" si="445"/>
        <v>1.3927000190631444</v>
      </c>
      <c r="M3566" s="22">
        <f t="shared" si="452"/>
        <v>3.9012444736532537E-3</v>
      </c>
      <c r="Q3566" s="55">
        <f t="shared" si="446"/>
        <v>3.4214744751272383E-2</v>
      </c>
      <c r="R3566" s="49">
        <f t="shared" si="447"/>
        <v>3.1736101022606089</v>
      </c>
      <c r="S3566" s="52">
        <f>IF(K3566=0,C3594,(1/$C$59)*LN(1+$C$59/$C$58/(RodR+ABS(Calculations!K3566-RodR))))</f>
        <v>1.0781017090568473E-2</v>
      </c>
      <c r="T3566" s="53">
        <f t="shared" si="448"/>
        <v>1.0858775189981462E-2</v>
      </c>
      <c r="U3566" s="49">
        <f t="shared" si="449"/>
        <v>148.5</v>
      </c>
      <c r="V3566" s="49">
        <f t="shared" si="450"/>
        <v>1.0101994803367265</v>
      </c>
      <c r="W3566" s="49">
        <f t="shared" si="451"/>
        <v>1.0101994803367265</v>
      </c>
    </row>
    <row r="3567" spans="11:23">
      <c r="K3567" s="51">
        <v>356.5</v>
      </c>
      <c r="L3567" s="22">
        <f t="shared" si="445"/>
        <v>1.3923110930333149</v>
      </c>
      <c r="M3567" s="22">
        <f t="shared" si="452"/>
        <v>3.899062786753893E-3</v>
      </c>
      <c r="Q3567" s="55">
        <f t="shared" si="446"/>
        <v>3.4205189926359909E-2</v>
      </c>
      <c r="R3567" s="49">
        <f t="shared" si="447"/>
        <v>3.1736101022606089</v>
      </c>
      <c r="S3567" s="52">
        <f>IF(K3567=0,C3595,(1/$C$59)*LN(1+$C$59/$C$58/(RodR+ABS(Calculations!K3567-RodR))))</f>
        <v>1.0778006378916885E-2</v>
      </c>
      <c r="T3567" s="53">
        <f t="shared" si="448"/>
        <v>1.0855720910894963E-2</v>
      </c>
      <c r="U3567" s="49">
        <f t="shared" si="449"/>
        <v>148.54166666666669</v>
      </c>
      <c r="V3567" s="49">
        <f t="shared" si="450"/>
        <v>1.0101994803367265</v>
      </c>
      <c r="W3567" s="49">
        <f t="shared" si="451"/>
        <v>1.0101994803367265</v>
      </c>
    </row>
    <row r="3568" spans="11:23">
      <c r="K3568" s="51">
        <v>356.6</v>
      </c>
      <c r="L3568" s="22">
        <f t="shared" si="445"/>
        <v>1.3919223841675763</v>
      </c>
      <c r="M3568" s="22">
        <f t="shared" si="452"/>
        <v>3.8968829294654395E-3</v>
      </c>
      <c r="Q3568" s="55">
        <f t="shared" si="446"/>
        <v>3.4195640436561849E-2</v>
      </c>
      <c r="R3568" s="49">
        <f t="shared" si="447"/>
        <v>3.1736101022606089</v>
      </c>
      <c r="S3568" s="52">
        <f>IF(K3568=0,C3596,(1/$C$59)*LN(1+$C$59/$C$58/(RodR+ABS(Calculations!K3568-RodR))))</f>
        <v>1.077499734835221E-2</v>
      </c>
      <c r="T3568" s="53">
        <f t="shared" si="448"/>
        <v>1.0852668349501373E-2</v>
      </c>
      <c r="U3568" s="49">
        <f t="shared" si="449"/>
        <v>148.58333333333334</v>
      </c>
      <c r="V3568" s="49">
        <f t="shared" si="450"/>
        <v>1.0101994803367265</v>
      </c>
      <c r="W3568" s="49">
        <f t="shared" si="451"/>
        <v>1.0101994803367265</v>
      </c>
    </row>
    <row r="3569" spans="11:23">
      <c r="K3569" s="51">
        <v>356.7</v>
      </c>
      <c r="L3569" s="22">
        <f t="shared" si="445"/>
        <v>1.3915338922841327</v>
      </c>
      <c r="M3569" s="22">
        <f t="shared" si="452"/>
        <v>3.894704899681356E-3</v>
      </c>
      <c r="Q3569" s="55">
        <f t="shared" si="446"/>
        <v>3.4186096277411981E-2</v>
      </c>
      <c r="R3569" s="49">
        <f t="shared" si="447"/>
        <v>3.1736101022606089</v>
      </c>
      <c r="S3569" s="52">
        <f>IF(K3569=0,C3597,(1/$C$59)*LN(1+$C$59/$C$58/(RodR+ABS(Calculations!K3569-RodR))))</f>
        <v>1.0771989997467151E-2</v>
      </c>
      <c r="T3569" s="53">
        <f t="shared" si="448"/>
        <v>1.0849617504352085E-2</v>
      </c>
      <c r="U3569" s="49">
        <f t="shared" si="449"/>
        <v>148.625</v>
      </c>
      <c r="V3569" s="49">
        <f t="shared" si="450"/>
        <v>1.0101994803367265</v>
      </c>
      <c r="W3569" s="49">
        <f t="shared" si="451"/>
        <v>1.0101994803367265</v>
      </c>
    </row>
    <row r="3570" spans="11:23">
      <c r="K3570" s="51">
        <v>356.8</v>
      </c>
      <c r="L3570" s="22">
        <f t="shared" si="445"/>
        <v>1.3911456172012902</v>
      </c>
      <c r="M3570" s="22">
        <f t="shared" si="452"/>
        <v>3.8925286954656357E-3</v>
      </c>
      <c r="Q3570" s="55">
        <f t="shared" si="446"/>
        <v>3.4176557444446594E-2</v>
      </c>
      <c r="R3570" s="49">
        <f t="shared" si="447"/>
        <v>3.1736101022606089</v>
      </c>
      <c r="S3570" s="52">
        <f>IF(K3570=0,C3598,(1/$C$59)*LN(1+$C$59/$C$58/(RodR+ABS(Calculations!K3570-RodR))))</f>
        <v>1.0768984324855197E-2</v>
      </c>
      <c r="T3570" s="53">
        <f t="shared" si="448"/>
        <v>1.0846568374000276E-2</v>
      </c>
      <c r="U3570" s="49">
        <f t="shared" si="449"/>
        <v>148.66666666666669</v>
      </c>
      <c r="V3570" s="49">
        <f t="shared" si="450"/>
        <v>1.0101994803367265</v>
      </c>
      <c r="W3570" s="49">
        <f t="shared" si="451"/>
        <v>1.0101994803367265</v>
      </c>
    </row>
    <row r="3571" spans="11:23">
      <c r="K3571" s="51">
        <v>356.9</v>
      </c>
      <c r="L3571" s="22">
        <f t="shared" si="445"/>
        <v>1.3907575587376613</v>
      </c>
      <c r="M3571" s="22">
        <f t="shared" si="452"/>
        <v>3.8903543146768804E-3</v>
      </c>
      <c r="Q3571" s="55">
        <f t="shared" si="446"/>
        <v>3.41670239332095E-2</v>
      </c>
      <c r="R3571" s="49">
        <f t="shared" si="447"/>
        <v>3.1736101022606089</v>
      </c>
      <c r="S3571" s="52">
        <f>IF(K3571=0,C3599,(1/$C$59)*LN(1+$C$59/$C$58/(RodR+ABS(Calculations!K3571-RodR))))</f>
        <v>1.0765980329112208E-2</v>
      </c>
      <c r="T3571" s="53">
        <f t="shared" si="448"/>
        <v>1.0843520957000467E-2</v>
      </c>
      <c r="U3571" s="49">
        <f t="shared" si="449"/>
        <v>148.70833333333334</v>
      </c>
      <c r="V3571" s="49">
        <f t="shared" si="450"/>
        <v>1.0101994803367265</v>
      </c>
      <c r="W3571" s="49">
        <f t="shared" si="451"/>
        <v>1.0101994803367265</v>
      </c>
    </row>
    <row r="3572" spans="11:23">
      <c r="K3572" s="51">
        <v>357</v>
      </c>
      <c r="L3572" s="22">
        <f t="shared" si="445"/>
        <v>1.3903697167119933</v>
      </c>
      <c r="M3572" s="22">
        <f t="shared" si="452"/>
        <v>3.8881817553448883E-3</v>
      </c>
      <c r="Q3572" s="55">
        <f t="shared" si="446"/>
        <v>3.415749573924784E-2</v>
      </c>
      <c r="R3572" s="49">
        <f t="shared" si="447"/>
        <v>3.1736101022606089</v>
      </c>
      <c r="S3572" s="52">
        <f>IF(K3572=0,C3600,(1/$C$59)*LN(1+$C$59/$C$58/(RodR+ABS(Calculations!K3572-RodR))))</f>
        <v>1.0762978008835099E-2</v>
      </c>
      <c r="T3572" s="53">
        <f t="shared" si="448"/>
        <v>1.084047525190875E-2</v>
      </c>
      <c r="U3572" s="49">
        <f t="shared" si="449"/>
        <v>148.75</v>
      </c>
      <c r="V3572" s="49">
        <f t="shared" si="450"/>
        <v>1.0101994803367265</v>
      </c>
      <c r="W3572" s="49">
        <f t="shared" si="451"/>
        <v>1.0101994803367265</v>
      </c>
    </row>
    <row r="3573" spans="11:23">
      <c r="K3573" s="51">
        <v>357.1</v>
      </c>
      <c r="L3573" s="22">
        <f t="shared" si="445"/>
        <v>1.389982090943273</v>
      </c>
      <c r="M3573" s="22">
        <f t="shared" si="452"/>
        <v>3.886011015362012E-3</v>
      </c>
      <c r="Q3573" s="55">
        <f t="shared" si="446"/>
        <v>3.4147972858114613E-2</v>
      </c>
      <c r="R3573" s="49">
        <f t="shared" si="447"/>
        <v>3.1736101022606089</v>
      </c>
      <c r="S3573" s="52">
        <f>IF(K3573=0,C3601,(1/$C$59)*LN(1+$C$59/$C$58/(RodR+ABS(Calculations!K3573-RodR))))</f>
        <v>1.075997736262262E-2</v>
      </c>
      <c r="T3573" s="53">
        <f t="shared" si="448"/>
        <v>1.0837431257283217E-2</v>
      </c>
      <c r="U3573" s="49">
        <f t="shared" si="449"/>
        <v>148.79166666666669</v>
      </c>
      <c r="V3573" s="49">
        <f t="shared" si="450"/>
        <v>1.0101994803367265</v>
      </c>
      <c r="W3573" s="49">
        <f t="shared" si="451"/>
        <v>1.0101994803367265</v>
      </c>
    </row>
    <row r="3574" spans="11:23">
      <c r="K3574" s="51">
        <v>357.2</v>
      </c>
      <c r="L3574" s="22">
        <f t="shared" si="445"/>
        <v>1.3895946812506546</v>
      </c>
      <c r="M3574" s="22">
        <f t="shared" si="452"/>
        <v>3.8838420927935768E-3</v>
      </c>
      <c r="Q3574" s="55">
        <f t="shared" si="446"/>
        <v>3.4138455285366943E-2</v>
      </c>
      <c r="R3574" s="49">
        <f t="shared" si="447"/>
        <v>3.1736101022606089</v>
      </c>
      <c r="S3574" s="52">
        <f>IF(K3574=0,C3602,(1/$C$59)*LN(1+$C$59/$C$58/(RodR+ABS(Calculations!K3574-RodR))))</f>
        <v>1.0756978389074833E-2</v>
      </c>
      <c r="T3574" s="53">
        <f t="shared" si="448"/>
        <v>1.0834388971683309E-2</v>
      </c>
      <c r="U3574" s="49">
        <f t="shared" si="449"/>
        <v>148.83333333333334</v>
      </c>
      <c r="V3574" s="49">
        <f t="shared" si="450"/>
        <v>1.0101994803367265</v>
      </c>
      <c r="W3574" s="49">
        <f t="shared" si="451"/>
        <v>1.0101994803367265</v>
      </c>
    </row>
    <row r="3575" spans="11:23">
      <c r="K3575" s="51">
        <v>357.3</v>
      </c>
      <c r="L3575" s="22">
        <f t="shared" si="445"/>
        <v>1.3892074874535669</v>
      </c>
      <c r="M3575" s="22">
        <f t="shared" si="452"/>
        <v>3.8816749855314914E-3</v>
      </c>
      <c r="Q3575" s="55">
        <f t="shared" si="446"/>
        <v>3.4128943016568714E-2</v>
      </c>
      <c r="R3575" s="49">
        <f t="shared" si="447"/>
        <v>3.1736101022606089</v>
      </c>
      <c r="S3575" s="52">
        <f>IF(K3575=0,C3603,(1/$C$59)*LN(1+$C$59/$C$58/(RodR+ABS(Calculations!K3575-RodR))))</f>
        <v>1.0753981086793922E-2</v>
      </c>
      <c r="T3575" s="53">
        <f t="shared" si="448"/>
        <v>1.0831348393670254E-2</v>
      </c>
      <c r="U3575" s="49">
        <f t="shared" si="449"/>
        <v>148.875</v>
      </c>
      <c r="V3575" s="49">
        <f t="shared" si="450"/>
        <v>1.0101994803367265</v>
      </c>
      <c r="W3575" s="49">
        <f t="shared" si="451"/>
        <v>1.0101994803367265</v>
      </c>
    </row>
    <row r="3576" spans="11:23">
      <c r="K3576" s="51">
        <v>357.4</v>
      </c>
      <c r="L3576" s="22">
        <f t="shared" si="445"/>
        <v>1.388820509371538</v>
      </c>
      <c r="M3576" s="22">
        <f t="shared" si="452"/>
        <v>3.879509691606442E-3</v>
      </c>
      <c r="Q3576" s="55">
        <f t="shared" si="446"/>
        <v>3.4119436047286227E-2</v>
      </c>
      <c r="R3576" s="49">
        <f t="shared" si="447"/>
        <v>3.1736101022606089</v>
      </c>
      <c r="S3576" s="52">
        <f>IF(K3576=0,C3604,(1/$C$59)*LN(1+$C$59/$C$58/(RodR+ABS(Calculations!K3576-RodR))))</f>
        <v>1.0750985454382835E-2</v>
      </c>
      <c r="T3576" s="53">
        <f t="shared" si="448"/>
        <v>1.082830952180684E-2</v>
      </c>
      <c r="U3576" s="49">
        <f t="shared" si="449"/>
        <v>148.91666666666666</v>
      </c>
      <c r="V3576" s="49">
        <f t="shared" si="450"/>
        <v>1.0101994803367265</v>
      </c>
      <c r="W3576" s="49">
        <f t="shared" si="451"/>
        <v>1.0101994803367265</v>
      </c>
    </row>
    <row r="3577" spans="11:23">
      <c r="K3577" s="51">
        <v>357.5</v>
      </c>
      <c r="L3577" s="22">
        <f t="shared" si="445"/>
        <v>1.3884337468243362</v>
      </c>
      <c r="M3577" s="22">
        <f t="shared" si="452"/>
        <v>3.8773462089787269E-3</v>
      </c>
      <c r="Q3577" s="55">
        <f t="shared" si="446"/>
        <v>3.4109934373091691E-2</v>
      </c>
      <c r="R3577" s="49">
        <f t="shared" si="447"/>
        <v>3.1736101022606089</v>
      </c>
      <c r="S3577" s="52">
        <f>IF(K3577=0,C3605,(1/$C$59)*LN(1+$C$59/$C$58/(RodR+ABS(Calculations!K3577-RodR))))</f>
        <v>1.074799149044638E-2</v>
      </c>
      <c r="T3577" s="53">
        <f t="shared" si="448"/>
        <v>1.0825272354656985E-2</v>
      </c>
      <c r="U3577" s="49">
        <f t="shared" si="449"/>
        <v>148.95833333333334</v>
      </c>
      <c r="V3577" s="49">
        <f t="shared" si="450"/>
        <v>1.0101994803367265</v>
      </c>
      <c r="W3577" s="49">
        <f t="shared" si="451"/>
        <v>1.0101994803367265</v>
      </c>
    </row>
    <row r="3578" spans="11:23">
      <c r="K3578" s="51">
        <v>357.6</v>
      </c>
      <c r="L3578" s="22">
        <f t="shared" si="445"/>
        <v>1.3880471996320003</v>
      </c>
      <c r="M3578" s="22">
        <f t="shared" si="452"/>
        <v>3.875184535576004E-3</v>
      </c>
      <c r="Q3578" s="55">
        <f t="shared" si="446"/>
        <v>3.4100437989563963E-2</v>
      </c>
      <c r="R3578" s="49">
        <f t="shared" si="447"/>
        <v>3.1736101022606089</v>
      </c>
      <c r="S3578" s="52">
        <f>IF(K3578=0,C3606,(1/$C$59)*LN(1+$C$59/$C$58/(RodR+ABS(Calculations!K3578-RodR))))</f>
        <v>1.0744999193591464E-2</v>
      </c>
      <c r="T3578" s="53">
        <f t="shared" si="448"/>
        <v>1.0822236890787271E-2</v>
      </c>
      <c r="U3578" s="49">
        <f t="shared" si="449"/>
        <v>149.00000000000003</v>
      </c>
      <c r="V3578" s="49">
        <f t="shared" si="450"/>
        <v>1.0101994803367265</v>
      </c>
      <c r="W3578" s="49">
        <f t="shared" si="451"/>
        <v>1.0101994803367265</v>
      </c>
    </row>
    <row r="3579" spans="11:23">
      <c r="K3579" s="51">
        <v>357.7</v>
      </c>
      <c r="L3579" s="22">
        <f t="shared" si="445"/>
        <v>1.3876608676146716</v>
      </c>
      <c r="M3579" s="22">
        <f t="shared" si="452"/>
        <v>3.8730246694611559E-3</v>
      </c>
      <c r="Q3579" s="55">
        <f t="shared" si="446"/>
        <v>3.4090946892284424E-2</v>
      </c>
      <c r="R3579" s="49">
        <f t="shared" si="447"/>
        <v>3.1736101022606089</v>
      </c>
      <c r="S3579" s="52">
        <f>IF(K3579=0,C3607,(1/$C$59)*LN(1+$C$59/$C$58/(RodR+ABS(Calculations!K3579-RodR))))</f>
        <v>1.0742008562425782E-2</v>
      </c>
      <c r="T3579" s="53">
        <f t="shared" si="448"/>
        <v>1.0819203128764747E-2</v>
      </c>
      <c r="U3579" s="49">
        <f t="shared" si="449"/>
        <v>149.04166666666666</v>
      </c>
      <c r="V3579" s="49">
        <f t="shared" si="450"/>
        <v>1.0101994803367265</v>
      </c>
      <c r="W3579" s="49">
        <f t="shared" si="451"/>
        <v>1.0101994803367265</v>
      </c>
    </row>
    <row r="3580" spans="11:23">
      <c r="K3580" s="51">
        <v>357.8</v>
      </c>
      <c r="L3580" s="22">
        <f t="shared" si="445"/>
        <v>1.3872747505927283</v>
      </c>
      <c r="M3580" s="22">
        <f t="shared" si="452"/>
        <v>3.8708666085618404E-3</v>
      </c>
      <c r="Q3580" s="55">
        <f t="shared" si="446"/>
        <v>3.4081461076840264E-2</v>
      </c>
      <c r="R3580" s="49">
        <f t="shared" si="447"/>
        <v>3.1736101022606089</v>
      </c>
      <c r="S3580" s="52">
        <f>IF(K3580=0,C3608,(1/$C$59)*LN(1+$C$59/$C$58/(RodR+ABS(Calculations!K3580-RodR))))</f>
        <v>1.0739019595558869E-2</v>
      </c>
      <c r="T3580" s="53">
        <f t="shared" si="448"/>
        <v>1.0816171067158683E-2</v>
      </c>
      <c r="U3580" s="49">
        <f t="shared" si="449"/>
        <v>149.08333333333334</v>
      </c>
      <c r="V3580" s="49">
        <f t="shared" si="450"/>
        <v>1.0101994803367265</v>
      </c>
      <c r="W3580" s="49">
        <f t="shared" si="451"/>
        <v>1.0101994803367265</v>
      </c>
    </row>
    <row r="3581" spans="11:23">
      <c r="K3581" s="51">
        <v>357.9</v>
      </c>
      <c r="L3581" s="22">
        <f t="shared" si="445"/>
        <v>1.3868888483867532</v>
      </c>
      <c r="M3581" s="22">
        <f t="shared" si="452"/>
        <v>3.8687103509080778E-3</v>
      </c>
      <c r="Q3581" s="55">
        <f t="shared" si="446"/>
        <v>3.4071980538823703E-2</v>
      </c>
      <c r="R3581" s="49">
        <f t="shared" si="447"/>
        <v>3.1736101022606089</v>
      </c>
      <c r="S3581" s="52">
        <f>IF(K3581=0,C3609,(1/$C$59)*LN(1+$C$59/$C$58/(RodR+ABS(Calculations!K3581-RodR))))</f>
        <v>1.0736032291601836E-2</v>
      </c>
      <c r="T3581" s="53">
        <f t="shared" si="448"/>
        <v>1.0813140704540142E-2</v>
      </c>
      <c r="U3581" s="49">
        <f t="shared" si="449"/>
        <v>149.125</v>
      </c>
      <c r="V3581" s="49">
        <f t="shared" si="450"/>
        <v>1.0101994803367265</v>
      </c>
      <c r="W3581" s="49">
        <f t="shared" si="451"/>
        <v>1.0101994803367265</v>
      </c>
    </row>
    <row r="3582" spans="11:23">
      <c r="K3582" s="51">
        <v>358</v>
      </c>
      <c r="L3582" s="22">
        <f t="shared" si="445"/>
        <v>1.3865031608175331</v>
      </c>
      <c r="M3582" s="22">
        <f t="shared" si="452"/>
        <v>3.8665558944601663E-3</v>
      </c>
      <c r="Q3582" s="55">
        <f t="shared" si="446"/>
        <v>3.4062505273831978E-2</v>
      </c>
      <c r="R3582" s="49">
        <f t="shared" si="447"/>
        <v>3.1736101022606089</v>
      </c>
      <c r="S3582" s="52">
        <f>IF(K3582=0,C3610,(1/$C$59)*LN(1+$C$59/$C$58/(RodR+ABS(Calculations!K3582-RodR))))</f>
        <v>1.0733046649167381E-2</v>
      </c>
      <c r="T3582" s="53">
        <f t="shared" si="448"/>
        <v>1.0810112039480861E-2</v>
      </c>
      <c r="U3582" s="49">
        <f t="shared" si="449"/>
        <v>149.16666666666669</v>
      </c>
      <c r="V3582" s="49">
        <f t="shared" si="450"/>
        <v>1.0101994803367265</v>
      </c>
      <c r="W3582" s="49">
        <f t="shared" si="451"/>
        <v>1.0101994803367265</v>
      </c>
    </row>
    <row r="3583" spans="11:23">
      <c r="K3583" s="51">
        <v>358.1</v>
      </c>
      <c r="L3583" s="22">
        <f t="shared" si="445"/>
        <v>1.3861176877060244</v>
      </c>
      <c r="M3583" s="22">
        <f t="shared" si="452"/>
        <v>3.8644032372485704E-3</v>
      </c>
      <c r="Q3583" s="55">
        <f t="shared" si="446"/>
        <v>3.405303527746649E-2</v>
      </c>
      <c r="R3583" s="49">
        <f t="shared" si="447"/>
        <v>3.1736101022606089</v>
      </c>
      <c r="S3583" s="52">
        <f>IF(K3583=0,C3611,(1/$C$59)*LN(1+$C$59/$C$58/(RodR+ABS(Calculations!K3583-RodR))))</f>
        <v>1.073006266686951E-2</v>
      </c>
      <c r="T3583" s="53">
        <f t="shared" si="448"/>
        <v>1.080708507055614E-2</v>
      </c>
      <c r="U3583" s="49">
        <f t="shared" si="449"/>
        <v>149.20833333333334</v>
      </c>
      <c r="V3583" s="49">
        <f t="shared" si="450"/>
        <v>1.0101994803367265</v>
      </c>
      <c r="W3583" s="49">
        <f t="shared" si="451"/>
        <v>1.0101994803367265</v>
      </c>
    </row>
    <row r="3584" spans="11:23">
      <c r="K3584" s="51">
        <v>358.2</v>
      </c>
      <c r="L3584" s="22">
        <f t="shared" si="445"/>
        <v>1.3857324288734563</v>
      </c>
      <c r="M3584" s="22">
        <f t="shared" si="452"/>
        <v>3.8622523771982831E-3</v>
      </c>
      <c r="Q3584" s="55">
        <f t="shared" si="446"/>
        <v>3.4043570545335328E-2</v>
      </c>
      <c r="R3584" s="49">
        <f t="shared" si="447"/>
        <v>3.1736101022606089</v>
      </c>
      <c r="S3584" s="52">
        <f>IF(K3584=0,C3612,(1/$C$59)*LN(1+$C$59/$C$58/(RodR+ABS(Calculations!K3584-RodR))))</f>
        <v>1.0727080343324339E-2</v>
      </c>
      <c r="T3584" s="53">
        <f t="shared" si="448"/>
        <v>1.080405979633974E-2</v>
      </c>
      <c r="U3584" s="49">
        <f t="shared" si="449"/>
        <v>149.25</v>
      </c>
      <c r="V3584" s="49">
        <f t="shared" si="450"/>
        <v>1.0101994803367265</v>
      </c>
      <c r="W3584" s="49">
        <f t="shared" si="451"/>
        <v>1.0101994803367265</v>
      </c>
    </row>
    <row r="3585" spans="11:23">
      <c r="K3585" s="51">
        <v>358.3</v>
      </c>
      <c r="L3585" s="22">
        <f t="shared" si="445"/>
        <v>1.3853473841411574</v>
      </c>
      <c r="M3585" s="22">
        <f t="shared" si="452"/>
        <v>3.8601033124094908E-3</v>
      </c>
      <c r="Q3585" s="55">
        <f t="shared" si="446"/>
        <v>3.4034111073049052E-2</v>
      </c>
      <c r="R3585" s="49">
        <f t="shared" si="447"/>
        <v>3.1736101022606089</v>
      </c>
      <c r="S3585" s="52">
        <f>IF(K3585=0,C3613,(1/$C$59)*LN(1+$C$59/$C$58/(RodR+ABS(Calculations!K3585-RodR))))</f>
        <v>1.0724099677148765E-2</v>
      </c>
      <c r="T3585" s="53">
        <f t="shared" si="448"/>
        <v>1.0801036215410755E-2</v>
      </c>
      <c r="U3585" s="49">
        <f t="shared" si="449"/>
        <v>149.29166666666669</v>
      </c>
      <c r="V3585" s="49">
        <f t="shared" si="450"/>
        <v>1.0101994803367265</v>
      </c>
      <c r="W3585" s="49">
        <f t="shared" si="451"/>
        <v>1.0101994803367265</v>
      </c>
    </row>
    <row r="3586" spans="11:23">
      <c r="K3586" s="51">
        <v>358.4</v>
      </c>
      <c r="L3586" s="22">
        <f t="shared" ref="L3586:L3649" si="453">IF(K3586&lt;RodR,EPRValue,Q3586*$C$43)</f>
        <v>1.3849625533307317</v>
      </c>
      <c r="M3586" s="22">
        <f t="shared" si="452"/>
        <v>3.8579560408062985E-3</v>
      </c>
      <c r="Q3586" s="55">
        <f t="shared" si="446"/>
        <v>3.4024656856224959E-2</v>
      </c>
      <c r="R3586" s="49">
        <f t="shared" si="447"/>
        <v>3.1736101022606089</v>
      </c>
      <c r="S3586" s="52">
        <f>IF(K3586=0,C3614,(1/$C$59)*LN(1+$C$59/$C$58/(RodR+ABS(Calculations!K3586-RodR))))</f>
        <v>1.0721120666961797E-2</v>
      </c>
      <c r="T3586" s="53">
        <f t="shared" si="448"/>
        <v>1.0798014326346075E-2</v>
      </c>
      <c r="U3586" s="49">
        <f t="shared" si="449"/>
        <v>149.33333333333334</v>
      </c>
      <c r="V3586" s="49">
        <f t="shared" si="450"/>
        <v>1.0101994803367265</v>
      </c>
      <c r="W3586" s="49">
        <f t="shared" si="451"/>
        <v>1.0101994803367265</v>
      </c>
    </row>
    <row r="3587" spans="11:23">
      <c r="K3587" s="51">
        <v>358.5</v>
      </c>
      <c r="L3587" s="22">
        <f t="shared" si="453"/>
        <v>1.3845779362639155</v>
      </c>
      <c r="M3587" s="22">
        <f t="shared" si="452"/>
        <v>3.8558105604207249E-3</v>
      </c>
      <c r="Q3587" s="55">
        <f t="shared" si="446"/>
        <v>3.4015207890483609E-2</v>
      </c>
      <c r="R3587" s="49">
        <f t="shared" si="447"/>
        <v>3.1736101022606089</v>
      </c>
      <c r="S3587" s="52">
        <f>IF(K3587=0,C3615,(1/$C$59)*LN(1+$C$59/$C$58/(RodR+ABS(Calculations!K3587-RodR))))</f>
        <v>1.0718143311383488E-2</v>
      </c>
      <c r="T3587" s="53">
        <f t="shared" si="448"/>
        <v>1.07949941277277E-2</v>
      </c>
      <c r="U3587" s="49">
        <f t="shared" si="449"/>
        <v>149.375</v>
      </c>
      <c r="V3587" s="49">
        <f t="shared" si="450"/>
        <v>1.0101994803367265</v>
      </c>
      <c r="W3587" s="49">
        <f t="shared" si="451"/>
        <v>1.0101994803367265</v>
      </c>
    </row>
    <row r="3588" spans="11:23">
      <c r="K3588" s="51">
        <v>358.6</v>
      </c>
      <c r="L3588" s="22">
        <f t="shared" si="453"/>
        <v>1.3841935327627199</v>
      </c>
      <c r="M3588" s="22">
        <f t="shared" si="452"/>
        <v>3.8536668692803477E-3</v>
      </c>
      <c r="Q3588" s="55">
        <f t="shared" ref="Q3588:Q3651" si="454">R3588*IF($C$56&lt;$C$55,S3588,T3588)</f>
        <v>3.4005764171452325E-2</v>
      </c>
      <c r="R3588" s="49">
        <f t="shared" ref="R3588:R3651" si="455">$C$70/$C$61*W3588</f>
        <v>3.1736101022606089</v>
      </c>
      <c r="S3588" s="52">
        <f>IF(K3588=0,C3616,(1/$C$59)*LN(1+$C$59/$C$58/(RodR+ABS(Calculations!K3588-RodR))))</f>
        <v>1.0715167609036007E-2</v>
      </c>
      <c r="T3588" s="53">
        <f t="shared" ref="T3588:T3651" si="456">IF((ABS(K3588))&lt;$C$55-$C$56,($C$53/2/PI()/$C$56*LN(($C$55-$C$56)*(ABS(K3588)+$C$56)/(ABS(K3588))/$C$55)+$C$60*LN($C$55*$C$54/($C$55-$C$56)/$C$53)),$C$60*LN((((ABS(K3588))+$C$56-$C$55)*$C$53+$C$55*$C$54)/($C$53*(ABS(K3588)))))</f>
        <v>1.0791975618136098E-2</v>
      </c>
      <c r="U3588" s="49">
        <f t="shared" ref="U3588:U3651" si="457">K3588/$C$56</f>
        <v>149.41666666666669</v>
      </c>
      <c r="V3588" s="49">
        <f t="shared" ref="V3588:V3651" si="458">IF(K3588="","",1/(1.0212-0.0178*LOG10($C$53+0.01)))</f>
        <v>1.0101994803367265</v>
      </c>
      <c r="W3588" s="49">
        <f t="shared" ref="W3588:W3651" si="459">MAX(1/(-(0.21682*LOG10(3.7*U3588)-0.293)*(EXP(-3.7*U3588)-1)+1),1)*MAX(1/(-(0.1921*LOG10(U3588+0.2)+0.072)*(EXP(-150*U3588)-1)+1),1)*V3588</f>
        <v>1.0101994803367265</v>
      </c>
    </row>
    <row r="3589" spans="11:23">
      <c r="K3589" s="51">
        <v>358.7</v>
      </c>
      <c r="L3589" s="22">
        <f t="shared" si="453"/>
        <v>1.3838093426492899</v>
      </c>
      <c r="M3589" s="22">
        <f t="shared" si="452"/>
        <v>3.8515249653816586E-3</v>
      </c>
      <c r="Q3589" s="55">
        <f t="shared" si="454"/>
        <v>3.3996325694761693E-2</v>
      </c>
      <c r="R3589" s="49">
        <f t="shared" si="455"/>
        <v>3.1736101022606089</v>
      </c>
      <c r="S3589" s="52">
        <f>IF(K3589=0,C3617,(1/$C$59)*LN(1+$C$59/$C$58/(RodR+ABS(Calculations!K3589-RodR))))</f>
        <v>1.0712193558542561E-2</v>
      </c>
      <c r="T3589" s="53">
        <f t="shared" si="456"/>
        <v>1.0788958796156399E-2</v>
      </c>
      <c r="U3589" s="49">
        <f t="shared" si="457"/>
        <v>149.45833333333334</v>
      </c>
      <c r="V3589" s="49">
        <f t="shared" si="458"/>
        <v>1.0101994803367265</v>
      </c>
      <c r="W3589" s="49">
        <f t="shared" si="459"/>
        <v>1.0101994803367265</v>
      </c>
    </row>
    <row r="3590" spans="11:23">
      <c r="K3590" s="51">
        <v>358.8</v>
      </c>
      <c r="L3590" s="22">
        <f t="shared" si="453"/>
        <v>1.3834253657460098</v>
      </c>
      <c r="M3590" s="22">
        <f t="shared" si="452"/>
        <v>3.8493848467184844E-3</v>
      </c>
      <c r="Q3590" s="55">
        <f t="shared" si="454"/>
        <v>3.3986892456048197E-2</v>
      </c>
      <c r="R3590" s="49">
        <f t="shared" si="455"/>
        <v>3.1736101022606089</v>
      </c>
      <c r="S3590" s="52">
        <f>IF(K3590=0,C3618,(1/$C$59)*LN(1+$C$59/$C$58/(RodR+ABS(Calculations!K3590-RodR))))</f>
        <v>1.0709221158528213E-2</v>
      </c>
      <c r="T3590" s="53">
        <f t="shared" si="456"/>
        <v>1.0785943660371973E-2</v>
      </c>
      <c r="U3590" s="49">
        <f t="shared" si="457"/>
        <v>149.5</v>
      </c>
      <c r="V3590" s="49">
        <f t="shared" si="458"/>
        <v>1.0101994803367265</v>
      </c>
      <c r="W3590" s="49">
        <f t="shared" si="459"/>
        <v>1.0101994803367265</v>
      </c>
    </row>
    <row r="3591" spans="11:23">
      <c r="K3591" s="51">
        <v>358.9</v>
      </c>
      <c r="L3591" s="22">
        <f t="shared" si="453"/>
        <v>1.383041601875433</v>
      </c>
      <c r="M3591" s="22">
        <f t="shared" si="452"/>
        <v>3.8472465113201793E-3</v>
      </c>
      <c r="Q3591" s="55">
        <f t="shared" si="454"/>
        <v>3.3977464450952469E-2</v>
      </c>
      <c r="R3591" s="49">
        <f t="shared" si="455"/>
        <v>3.1736101022606089</v>
      </c>
      <c r="S3591" s="52">
        <f>IF(K3591=0,C3619,(1/$C$59)*LN(1+$C$59/$C$58/(RodR+ABS(Calculations!K3591-RodR))))</f>
        <v>1.0706250407619331E-2</v>
      </c>
      <c r="T3591" s="53">
        <f t="shared" si="456"/>
        <v>1.0782930209371083E-2</v>
      </c>
      <c r="U3591" s="49">
        <f t="shared" si="457"/>
        <v>149.54166666666666</v>
      </c>
      <c r="V3591" s="49">
        <f t="shared" si="458"/>
        <v>1.0101994803367265</v>
      </c>
      <c r="W3591" s="49">
        <f t="shared" si="459"/>
        <v>1.0101994803367265</v>
      </c>
    </row>
    <row r="3592" spans="11:23">
      <c r="K3592" s="51">
        <v>359</v>
      </c>
      <c r="L3592" s="22">
        <f t="shared" si="453"/>
        <v>1.3826580508603166</v>
      </c>
      <c r="M3592" s="22">
        <f t="shared" si="452"/>
        <v>3.8451099572165415E-3</v>
      </c>
      <c r="Q3592" s="55">
        <f t="shared" si="454"/>
        <v>3.3968041675120152E-2</v>
      </c>
      <c r="R3592" s="49">
        <f t="shared" si="455"/>
        <v>3.1736101022606089</v>
      </c>
      <c r="S3592" s="52">
        <f>IF(K3592=0,C3620,(1/$C$59)*LN(1+$C$59/$C$58/(RodR+ABS(Calculations!K3592-RodR))))</f>
        <v>1.0703281304443863E-2</v>
      </c>
      <c r="T3592" s="53">
        <f t="shared" si="456"/>
        <v>1.0779918441740897E-2</v>
      </c>
      <c r="U3592" s="49">
        <f t="shared" si="457"/>
        <v>149.58333333333334</v>
      </c>
      <c r="V3592" s="49">
        <f t="shared" si="458"/>
        <v>1.0101994803367265</v>
      </c>
      <c r="W3592" s="49">
        <f t="shared" si="459"/>
        <v>1.0101994803367265</v>
      </c>
    </row>
    <row r="3593" spans="11:23">
      <c r="K3593" s="51">
        <v>359.1</v>
      </c>
      <c r="L3593" s="22">
        <f t="shared" si="453"/>
        <v>1.3822747125235884</v>
      </c>
      <c r="M3593" s="22">
        <f t="shared" si="452"/>
        <v>3.842975182436037E-3</v>
      </c>
      <c r="Q3593" s="55">
        <f t="shared" si="454"/>
        <v>3.3958624124201066E-2</v>
      </c>
      <c r="R3593" s="49">
        <f t="shared" si="455"/>
        <v>3.1736101022606089</v>
      </c>
      <c r="S3593" s="52">
        <f>IF(K3593=0,C3621,(1/$C$59)*LN(1+$C$59/$C$58/(RodR+ABS(Calculations!K3593-RodR))))</f>
        <v>1.0700313847631074E-2</v>
      </c>
      <c r="T3593" s="53">
        <f t="shared" si="456"/>
        <v>1.0776908356071691E-2</v>
      </c>
      <c r="U3593" s="49">
        <f t="shared" si="457"/>
        <v>149.62500000000003</v>
      </c>
      <c r="V3593" s="49">
        <f t="shared" si="458"/>
        <v>1.0101994803367265</v>
      </c>
      <c r="W3593" s="49">
        <f t="shared" si="459"/>
        <v>1.0101994803367265</v>
      </c>
    </row>
    <row r="3594" spans="11:23">
      <c r="K3594" s="51">
        <v>359.2</v>
      </c>
      <c r="L3594" s="22">
        <f t="shared" si="453"/>
        <v>1.3818915866884811</v>
      </c>
      <c r="M3594" s="22">
        <f t="shared" si="452"/>
        <v>3.8408421849751573E-3</v>
      </c>
      <c r="Q3594" s="55">
        <f t="shared" si="454"/>
        <v>3.3949211793852546E-2</v>
      </c>
      <c r="R3594" s="49">
        <f t="shared" si="455"/>
        <v>3.1736101022606089</v>
      </c>
      <c r="S3594" s="52">
        <f>IF(K3594=0,C3622,(1/$C$59)*LN(1+$C$59/$C$58/(RodR+ABS(Calculations!K3594-RodR))))</f>
        <v>1.06973480358126E-2</v>
      </c>
      <c r="T3594" s="53">
        <f t="shared" si="456"/>
        <v>1.0773899950954657E-2</v>
      </c>
      <c r="U3594" s="49">
        <f t="shared" si="457"/>
        <v>149.66666666666666</v>
      </c>
      <c r="V3594" s="49">
        <f t="shared" si="458"/>
        <v>1.0101994803367265</v>
      </c>
      <c r="W3594" s="49">
        <f t="shared" si="459"/>
        <v>1.0101994803367265</v>
      </c>
    </row>
    <row r="3595" spans="11:23">
      <c r="K3595" s="51">
        <v>359.3</v>
      </c>
      <c r="L3595" s="22">
        <f t="shared" si="453"/>
        <v>1.381508673178262</v>
      </c>
      <c r="M3595" s="22">
        <f t="shared" si="452"/>
        <v>3.838710962895453E-3</v>
      </c>
      <c r="Q3595" s="55">
        <f t="shared" si="454"/>
        <v>3.393980467973276E-2</v>
      </c>
      <c r="R3595" s="49">
        <f t="shared" si="455"/>
        <v>3.1736101022606089</v>
      </c>
      <c r="S3595" s="52">
        <f>IF(K3595=0,C3623,(1/$C$59)*LN(1+$C$59/$C$58/(RodR+ABS(Calculations!K3595-RodR))))</f>
        <v>1.069438386762033E-2</v>
      </c>
      <c r="T3595" s="53">
        <f t="shared" si="456"/>
        <v>1.0770893224983199E-2</v>
      </c>
      <c r="U3595" s="49">
        <f t="shared" si="457"/>
        <v>149.70833333333334</v>
      </c>
      <c r="V3595" s="49">
        <f t="shared" si="458"/>
        <v>1.0101994803367265</v>
      </c>
      <c r="W3595" s="49">
        <f t="shared" si="459"/>
        <v>1.0101994803367265</v>
      </c>
    </row>
    <row r="3596" spans="11:23">
      <c r="K3596" s="51">
        <v>359.4</v>
      </c>
      <c r="L3596" s="22">
        <f t="shared" si="453"/>
        <v>1.381125971816539</v>
      </c>
      <c r="M3596" s="22">
        <f t="shared" si="452"/>
        <v>3.8365815141927495E-3</v>
      </c>
      <c r="Q3596" s="55">
        <f t="shared" si="454"/>
        <v>3.3930402777508237E-2</v>
      </c>
      <c r="R3596" s="49">
        <f t="shared" si="455"/>
        <v>3.1736101022606089</v>
      </c>
      <c r="S3596" s="52">
        <f>IF(K3596=0,C3624,(1/$C$59)*LN(1+$C$59/$C$58/(RodR+ABS(Calculations!K3596-RodR))))</f>
        <v>1.0691421341688797E-2</v>
      </c>
      <c r="T3596" s="53">
        <f t="shared" si="456"/>
        <v>1.0767888176751634E-2</v>
      </c>
      <c r="U3596" s="49">
        <f t="shared" si="457"/>
        <v>149.75</v>
      </c>
      <c r="V3596" s="49">
        <f t="shared" si="458"/>
        <v>1.0101994803367265</v>
      </c>
      <c r="W3596" s="49">
        <f t="shared" si="459"/>
        <v>1.0101994803367265</v>
      </c>
    </row>
    <row r="3597" spans="11:23">
      <c r="K3597" s="51">
        <v>359.5</v>
      </c>
      <c r="L3597" s="22">
        <f t="shared" si="453"/>
        <v>1.3807434824270204</v>
      </c>
      <c r="M3597" s="22">
        <f t="shared" ref="M3597:M3660" si="460">L3587-L3597</f>
        <v>3.8344538368950687E-3</v>
      </c>
      <c r="Q3597" s="55">
        <f t="shared" si="454"/>
        <v>3.3921006082847996E-2</v>
      </c>
      <c r="R3597" s="49">
        <f t="shared" si="455"/>
        <v>3.1736101022606089</v>
      </c>
      <c r="S3597" s="52">
        <f>IF(K3597=0,C3625,(1/$C$59)*LN(1+$C$59/$C$58/(RodR+ABS(Calculations!K3597-RodR))))</f>
        <v>1.0688460456653313E-2</v>
      </c>
      <c r="T3597" s="53">
        <f t="shared" si="456"/>
        <v>1.0764884804856057E-2</v>
      </c>
      <c r="U3597" s="49">
        <f t="shared" si="457"/>
        <v>149.79166666666669</v>
      </c>
      <c r="V3597" s="49">
        <f t="shared" si="458"/>
        <v>1.0101994803367265</v>
      </c>
      <c r="W3597" s="49">
        <f t="shared" si="459"/>
        <v>1.0101994803367265</v>
      </c>
    </row>
    <row r="3598" spans="11:23">
      <c r="K3598" s="51">
        <v>359.6</v>
      </c>
      <c r="L3598" s="22">
        <f t="shared" si="453"/>
        <v>1.380361204833618</v>
      </c>
      <c r="M3598" s="22">
        <f t="shared" si="460"/>
        <v>3.8323279291019308E-3</v>
      </c>
      <c r="Q3598" s="55">
        <f t="shared" si="454"/>
        <v>3.391161459142604E-2</v>
      </c>
      <c r="R3598" s="49">
        <f t="shared" si="455"/>
        <v>3.1736101022606089</v>
      </c>
      <c r="S3598" s="52">
        <f>IF(K3598=0,C3626,(1/$C$59)*LN(1+$C$59/$C$58/(RodR+ABS(Calculations!K3598-RodR))))</f>
        <v>1.0685501211150765E-2</v>
      </c>
      <c r="T3598" s="53">
        <f t="shared" si="456"/>
        <v>1.0761883107894133E-2</v>
      </c>
      <c r="U3598" s="49">
        <f t="shared" si="457"/>
        <v>149.83333333333334</v>
      </c>
      <c r="V3598" s="49">
        <f t="shared" si="458"/>
        <v>1.0101994803367265</v>
      </c>
      <c r="W3598" s="49">
        <f t="shared" si="459"/>
        <v>1.0101994803367265</v>
      </c>
    </row>
    <row r="3599" spans="11:23">
      <c r="K3599" s="51">
        <v>359.7</v>
      </c>
      <c r="L3599" s="22">
        <f t="shared" si="453"/>
        <v>1.3799791388605183</v>
      </c>
      <c r="M3599" s="22">
        <f t="shared" si="460"/>
        <v>3.8302037887716356E-3</v>
      </c>
      <c r="Q3599" s="55">
        <f t="shared" si="454"/>
        <v>3.3902228298923115E-2</v>
      </c>
      <c r="R3599" s="49">
        <f t="shared" si="455"/>
        <v>3.1736101022606089</v>
      </c>
      <c r="S3599" s="52">
        <f>IF(K3599=0,C3627,(1/$C$59)*LN(1+$C$59/$C$58/(RodR+ABS(Calculations!K3599-RodR))))</f>
        <v>1.0682543603820161E-2</v>
      </c>
      <c r="T3599" s="53">
        <f t="shared" si="456"/>
        <v>1.0758883084465308E-2</v>
      </c>
      <c r="U3599" s="49">
        <f t="shared" si="457"/>
        <v>149.875</v>
      </c>
      <c r="V3599" s="49">
        <f t="shared" si="458"/>
        <v>1.0101994803367265</v>
      </c>
      <c r="W3599" s="49">
        <f t="shared" si="459"/>
        <v>1.0101994803367265</v>
      </c>
    </row>
    <row r="3600" spans="11:23">
      <c r="K3600" s="51">
        <v>359.8</v>
      </c>
      <c r="L3600" s="22">
        <f t="shared" si="453"/>
        <v>1.3795972843320072</v>
      </c>
      <c r="M3600" s="22">
        <f t="shared" si="460"/>
        <v>3.8280814140025932E-3</v>
      </c>
      <c r="Q3600" s="55">
        <f t="shared" si="454"/>
        <v>3.3892847201022425E-2</v>
      </c>
      <c r="R3600" s="49">
        <f t="shared" si="455"/>
        <v>3.1736101022606089</v>
      </c>
      <c r="S3600" s="52">
        <f>IF(K3600=0,C3628,(1/$C$59)*LN(1+$C$59/$C$58/(RodR+ABS(Calculations!K3600-RodR))))</f>
        <v>1.0679587633301284E-2</v>
      </c>
      <c r="T3600" s="53">
        <f t="shared" si="456"/>
        <v>1.0755884733170159E-2</v>
      </c>
      <c r="U3600" s="49">
        <f t="shared" si="457"/>
        <v>149.91666666666669</v>
      </c>
      <c r="V3600" s="49">
        <f t="shared" si="458"/>
        <v>1.0101994803367265</v>
      </c>
      <c r="W3600" s="49">
        <f t="shared" si="459"/>
        <v>1.0101994803367265</v>
      </c>
    </row>
    <row r="3601" spans="11:23">
      <c r="K3601" s="51">
        <v>359.9</v>
      </c>
      <c r="L3601" s="22">
        <f t="shared" si="453"/>
        <v>1.3792156410726089</v>
      </c>
      <c r="M3601" s="22">
        <f t="shared" si="460"/>
        <v>3.8259608028241576E-3</v>
      </c>
      <c r="Q3601" s="55">
        <f t="shared" si="454"/>
        <v>3.3883471293413014E-2</v>
      </c>
      <c r="R3601" s="49">
        <f t="shared" si="455"/>
        <v>3.1736101022606089</v>
      </c>
      <c r="S3601" s="52">
        <f>IF(K3601=0,C3629,(1/$C$59)*LN(1+$C$59/$C$58/(RodR+ABS(Calculations!K3601-RodR))))</f>
        <v>1.067663329823576E-2</v>
      </c>
      <c r="T3601" s="53">
        <f t="shared" si="456"/>
        <v>1.075288805261148E-2</v>
      </c>
      <c r="U3601" s="49">
        <f t="shared" si="457"/>
        <v>149.95833333333334</v>
      </c>
      <c r="V3601" s="49">
        <f t="shared" si="458"/>
        <v>1.0101994803367265</v>
      </c>
      <c r="W3601" s="49">
        <f t="shared" si="459"/>
        <v>1.0101994803367265</v>
      </c>
    </row>
    <row r="3602" spans="11:23">
      <c r="K3602" s="51">
        <v>360</v>
      </c>
      <c r="L3602" s="22">
        <f t="shared" si="453"/>
        <v>1.3788342089070518</v>
      </c>
      <c r="M3602" s="22">
        <f t="shared" si="460"/>
        <v>3.8238419532647949E-3</v>
      </c>
      <c r="Q3602" s="55">
        <f t="shared" si="454"/>
        <v>3.3874100571788961E-2</v>
      </c>
      <c r="R3602" s="49">
        <f t="shared" si="455"/>
        <v>3.1736101022606089</v>
      </c>
      <c r="S3602" s="52">
        <f>IF(K3602=0,C3630,(1/$C$59)*LN(1+$C$59/$C$58/(RodR+ABS(Calculations!K3602-RodR))))</f>
        <v>1.0673680597266798E-2</v>
      </c>
      <c r="T3602" s="53">
        <f t="shared" si="456"/>
        <v>1.0749893041392749E-2</v>
      </c>
      <c r="U3602" s="49">
        <f t="shared" si="457"/>
        <v>150</v>
      </c>
      <c r="V3602" s="49">
        <f t="shared" si="458"/>
        <v>1.0101994803367265</v>
      </c>
      <c r="W3602" s="49">
        <f t="shared" si="459"/>
        <v>1.0101994803367265</v>
      </c>
    </row>
    <row r="3603" spans="11:23">
      <c r="K3603" s="51">
        <v>360.1</v>
      </c>
      <c r="L3603" s="22">
        <f t="shared" si="453"/>
        <v>1.3784529876602349</v>
      </c>
      <c r="M3603" s="22">
        <f t="shared" si="460"/>
        <v>3.8217248633534151E-3</v>
      </c>
      <c r="Q3603" s="55">
        <f t="shared" si="454"/>
        <v>3.386473503184851E-2</v>
      </c>
      <c r="R3603" s="49">
        <f t="shared" si="455"/>
        <v>3.1736101022606089</v>
      </c>
      <c r="S3603" s="52">
        <f>IF(K3603=0,C3631,(1/$C$59)*LN(1+$C$59/$C$58/(RodR+ABS(Calculations!K3603-RodR))))</f>
        <v>1.0670729529038921E-2</v>
      </c>
      <c r="T3603" s="53">
        <f t="shared" si="456"/>
        <v>1.0746899698119676E-2</v>
      </c>
      <c r="U3603" s="49">
        <f t="shared" si="457"/>
        <v>150.04166666666669</v>
      </c>
      <c r="V3603" s="49">
        <f t="shared" si="458"/>
        <v>1.0101994803367265</v>
      </c>
      <c r="W3603" s="49">
        <f t="shared" si="459"/>
        <v>1.0101994803367265</v>
      </c>
    </row>
    <row r="3604" spans="11:23">
      <c r="K3604" s="51">
        <v>360.2</v>
      </c>
      <c r="L3604" s="22">
        <f t="shared" si="453"/>
        <v>1.3780719771572598</v>
      </c>
      <c r="M3604" s="22">
        <f t="shared" si="460"/>
        <v>3.8196095312212908E-3</v>
      </c>
      <c r="Q3604" s="55">
        <f t="shared" si="454"/>
        <v>3.3855374669294905E-2</v>
      </c>
      <c r="R3604" s="49">
        <f t="shared" si="455"/>
        <v>3.1736101022606089</v>
      </c>
      <c r="S3604" s="52">
        <f>IF(K3604=0,C3632,(1/$C$59)*LN(1+$C$59/$C$58/(RodR+ABS(Calculations!K3604-RodR))))</f>
        <v>1.0667780092198228E-2</v>
      </c>
      <c r="T3604" s="53">
        <f t="shared" si="456"/>
        <v>1.0743908021399308E-2</v>
      </c>
      <c r="U3604" s="49">
        <f t="shared" si="457"/>
        <v>150.08333333333334</v>
      </c>
      <c r="V3604" s="49">
        <f t="shared" si="458"/>
        <v>1.0101994803367265</v>
      </c>
      <c r="W3604" s="49">
        <f t="shared" si="459"/>
        <v>1.0101994803367265</v>
      </c>
    </row>
    <row r="3605" spans="11:23">
      <c r="K3605" s="51">
        <v>360.3</v>
      </c>
      <c r="L3605" s="22">
        <f t="shared" si="453"/>
        <v>1.3776911772233993</v>
      </c>
      <c r="M3605" s="22">
        <f t="shared" si="460"/>
        <v>3.817495954862693E-3</v>
      </c>
      <c r="Q3605" s="55">
        <f t="shared" si="454"/>
        <v>3.3846019479835579E-2</v>
      </c>
      <c r="R3605" s="49">
        <f t="shared" si="455"/>
        <v>3.1736101022606089</v>
      </c>
      <c r="S3605" s="52">
        <f>IF(K3605=0,C3633,(1/$C$59)*LN(1+$C$59/$C$58/(RodR+ABS(Calculations!K3605-RodR))))</f>
        <v>1.0664832285392136E-2</v>
      </c>
      <c r="T3605" s="53">
        <f t="shared" si="456"/>
        <v>1.0740918009840263E-2</v>
      </c>
      <c r="U3605" s="49">
        <f t="shared" si="457"/>
        <v>150.125</v>
      </c>
      <c r="V3605" s="49">
        <f t="shared" si="458"/>
        <v>1.0101994803367265</v>
      </c>
      <c r="W3605" s="49">
        <f t="shared" si="459"/>
        <v>1.0101994803367265</v>
      </c>
    </row>
    <row r="3606" spans="11:23">
      <c r="K3606" s="51">
        <v>360.4</v>
      </c>
      <c r="L3606" s="22">
        <f t="shared" si="453"/>
        <v>1.3773105876841973</v>
      </c>
      <c r="M3606" s="22">
        <f t="shared" si="460"/>
        <v>3.8153841323416149E-3</v>
      </c>
      <c r="Q3606" s="55">
        <f t="shared" si="454"/>
        <v>3.3836669459184641E-2</v>
      </c>
      <c r="R3606" s="49">
        <f t="shared" si="455"/>
        <v>3.1736101022606089</v>
      </c>
      <c r="S3606" s="52">
        <f>IF(K3606=0,C3634,(1/$C$59)*LN(1+$C$59/$C$58/(RodR+ABS(Calculations!K3606-RodR))))</f>
        <v>1.0661886107270167E-2</v>
      </c>
      <c r="T3606" s="53">
        <f t="shared" si="456"/>
        <v>1.0737929662052498E-2</v>
      </c>
      <c r="U3606" s="49">
        <f t="shared" si="457"/>
        <v>150.16666666666666</v>
      </c>
      <c r="V3606" s="49">
        <f t="shared" si="458"/>
        <v>1.0101994803367265</v>
      </c>
      <c r="W3606" s="49">
        <f t="shared" si="459"/>
        <v>1.0101994803367265</v>
      </c>
    </row>
    <row r="3607" spans="11:23">
      <c r="K3607" s="51">
        <v>360.5</v>
      </c>
      <c r="L3607" s="22">
        <f t="shared" si="453"/>
        <v>1.376930208365265</v>
      </c>
      <c r="M3607" s="22">
        <f t="shared" si="460"/>
        <v>3.8132740617553562E-3</v>
      </c>
      <c r="Q3607" s="55">
        <f t="shared" si="454"/>
        <v>3.3827324603057846E-2</v>
      </c>
      <c r="R3607" s="49">
        <f t="shared" si="455"/>
        <v>3.1736101022606089</v>
      </c>
      <c r="S3607" s="52">
        <f>IF(K3607=0,C3635,(1/$C$59)*LN(1+$C$59/$C$58/(RodR+ABS(Calculations!K3607-RodR))))</f>
        <v>1.0658941556482364E-2</v>
      </c>
      <c r="T3607" s="53">
        <f t="shared" si="456"/>
        <v>1.0734942976647531E-2</v>
      </c>
      <c r="U3607" s="49">
        <f t="shared" si="457"/>
        <v>150.20833333333334</v>
      </c>
      <c r="V3607" s="49">
        <f t="shared" si="458"/>
        <v>1.0101994803367265</v>
      </c>
      <c r="W3607" s="49">
        <f t="shared" si="459"/>
        <v>1.0101994803367265</v>
      </c>
    </row>
    <row r="3608" spans="11:23">
      <c r="K3608" s="51">
        <v>360.6</v>
      </c>
      <c r="L3608" s="22">
        <f t="shared" si="453"/>
        <v>1.3765500390925214</v>
      </c>
      <c r="M3608" s="22">
        <f t="shared" si="460"/>
        <v>3.8111657410966338E-3</v>
      </c>
      <c r="Q3608" s="55">
        <f t="shared" si="454"/>
        <v>3.3817984907178508E-2</v>
      </c>
      <c r="R3608" s="49">
        <f t="shared" si="455"/>
        <v>3.1736101022606089</v>
      </c>
      <c r="S3608" s="52">
        <f>IF(K3608=0,C3636,(1/$C$59)*LN(1+$C$59/$C$58/(RodR+ABS(Calculations!K3608-RodR))))</f>
        <v>1.0655998631681145E-2</v>
      </c>
      <c r="T3608" s="53">
        <f t="shared" si="456"/>
        <v>1.0731957952239562E-2</v>
      </c>
      <c r="U3608" s="49">
        <f t="shared" si="457"/>
        <v>150.25000000000003</v>
      </c>
      <c r="V3608" s="49">
        <f t="shared" si="458"/>
        <v>1.0101994803367265</v>
      </c>
      <c r="W3608" s="49">
        <f t="shared" si="459"/>
        <v>1.0101994803367265</v>
      </c>
    </row>
    <row r="3609" spans="11:23">
      <c r="K3609" s="51">
        <v>360.7</v>
      </c>
      <c r="L3609" s="22">
        <f t="shared" si="453"/>
        <v>1.3761700796920195</v>
      </c>
      <c r="M3609" s="22">
        <f t="shared" si="460"/>
        <v>3.8090591684987185E-3</v>
      </c>
      <c r="Q3609" s="55">
        <f t="shared" si="454"/>
        <v>3.3808650367273235E-2</v>
      </c>
      <c r="R3609" s="49">
        <f t="shared" si="455"/>
        <v>3.1736101022606089</v>
      </c>
      <c r="S3609" s="52">
        <f>IF(K3609=0,C3637,(1/$C$59)*LN(1+$C$59/$C$58/(RodR+ABS(Calculations!K3609-RodR))))</f>
        <v>1.0653057331519975E-2</v>
      </c>
      <c r="T3609" s="53">
        <f t="shared" si="456"/>
        <v>1.072897458744213E-2</v>
      </c>
      <c r="U3609" s="49">
        <f t="shared" si="457"/>
        <v>150.29166666666666</v>
      </c>
      <c r="V3609" s="49">
        <f t="shared" si="458"/>
        <v>1.0101994803367265</v>
      </c>
      <c r="W3609" s="49">
        <f t="shared" si="459"/>
        <v>1.0101994803367265</v>
      </c>
    </row>
    <row r="3610" spans="11:23">
      <c r="K3610" s="51">
        <v>360.8</v>
      </c>
      <c r="L3610" s="22">
        <f t="shared" si="453"/>
        <v>1.3757903299900178</v>
      </c>
      <c r="M3610" s="22">
        <f t="shared" si="460"/>
        <v>3.8069543419894103E-3</v>
      </c>
      <c r="Q3610" s="55">
        <f t="shared" si="454"/>
        <v>3.3799320979073684E-2</v>
      </c>
      <c r="R3610" s="49">
        <f t="shared" si="455"/>
        <v>3.1736101022606089</v>
      </c>
      <c r="S3610" s="52">
        <f>IF(K3610=0,C3638,(1/$C$59)*LN(1+$C$59/$C$58/(RodR+ABS(Calculations!K3610-RodR))))</f>
        <v>1.0650117654653901E-2</v>
      </c>
      <c r="T3610" s="53">
        <f t="shared" si="456"/>
        <v>1.0725992880872781E-2</v>
      </c>
      <c r="U3610" s="49">
        <f t="shared" si="457"/>
        <v>150.33333333333334</v>
      </c>
      <c r="V3610" s="49">
        <f t="shared" si="458"/>
        <v>1.0101994803367265</v>
      </c>
      <c r="W3610" s="49">
        <f t="shared" si="459"/>
        <v>1.0101994803367265</v>
      </c>
    </row>
    <row r="3611" spans="11:23">
      <c r="K3611" s="51">
        <v>360.9</v>
      </c>
      <c r="L3611" s="22">
        <f t="shared" si="453"/>
        <v>1.3754107898129773</v>
      </c>
      <c r="M3611" s="22">
        <f t="shared" si="460"/>
        <v>3.804851259631592E-3</v>
      </c>
      <c r="Q3611" s="55">
        <f t="shared" si="454"/>
        <v>3.3789996738316487E-2</v>
      </c>
      <c r="R3611" s="49">
        <f t="shared" si="455"/>
        <v>3.1736101022606089</v>
      </c>
      <c r="S3611" s="52">
        <f>IF(K3611=0,C3639,(1/$C$59)*LN(1+$C$59/$C$58/(RodR+ABS(Calculations!K3611-RodR))))</f>
        <v>1.0647179599739546E-2</v>
      </c>
      <c r="T3611" s="53">
        <f t="shared" si="456"/>
        <v>1.0723012831148186E-2</v>
      </c>
      <c r="U3611" s="49">
        <f t="shared" si="457"/>
        <v>150.375</v>
      </c>
      <c r="V3611" s="49">
        <f t="shared" si="458"/>
        <v>1.0101994803367265</v>
      </c>
      <c r="W3611" s="49">
        <f t="shared" si="459"/>
        <v>1.0101994803367265</v>
      </c>
    </row>
    <row r="3612" spans="11:23">
      <c r="K3612" s="51">
        <v>361</v>
      </c>
      <c r="L3612" s="22">
        <f t="shared" si="453"/>
        <v>1.3750314589874955</v>
      </c>
      <c r="M3612" s="22">
        <f t="shared" si="460"/>
        <v>3.8027499195563141E-3</v>
      </c>
      <c r="Q3612" s="55">
        <f t="shared" si="454"/>
        <v>3.3780677640741635E-2</v>
      </c>
      <c r="R3612" s="49">
        <f t="shared" si="455"/>
        <v>3.1736101022606089</v>
      </c>
      <c r="S3612" s="52">
        <f>IF(K3612=0,C3640,(1/$C$59)*LN(1+$C$59/$C$58/(RodR+ABS(Calculations!K3612-RodR))))</f>
        <v>1.0644243165434584E-2</v>
      </c>
      <c r="T3612" s="53">
        <f t="shared" si="456"/>
        <v>1.0720034436888798E-2</v>
      </c>
      <c r="U3612" s="49">
        <f t="shared" si="457"/>
        <v>150.41666666666669</v>
      </c>
      <c r="V3612" s="49">
        <f t="shared" si="458"/>
        <v>1.0101994803367265</v>
      </c>
      <c r="W3612" s="49">
        <f t="shared" si="459"/>
        <v>1.0101994803367265</v>
      </c>
    </row>
    <row r="3613" spans="11:23">
      <c r="K3613" s="51">
        <v>361.1</v>
      </c>
      <c r="L3613" s="22">
        <f t="shared" si="453"/>
        <v>1.3746523373404764</v>
      </c>
      <c r="M3613" s="22">
        <f t="shared" si="460"/>
        <v>3.800650319758514E-3</v>
      </c>
      <c r="Q3613" s="55">
        <f t="shared" si="454"/>
        <v>3.3771363682096642E-2</v>
      </c>
      <c r="R3613" s="49">
        <f t="shared" si="455"/>
        <v>3.1736101022606089</v>
      </c>
      <c r="S3613" s="52">
        <f>IF(K3613=0,C3641,(1/$C$59)*LN(1+$C$59/$C$58/(RodR+ABS(Calculations!K3613-RodR))))</f>
        <v>1.0641308350399063E-2</v>
      </c>
      <c r="T3613" s="53">
        <f t="shared" si="456"/>
        <v>1.0717057696714414E-2</v>
      </c>
      <c r="U3613" s="49">
        <f t="shared" si="457"/>
        <v>150.45833333333334</v>
      </c>
      <c r="V3613" s="49">
        <f t="shared" si="458"/>
        <v>1.0101994803367265</v>
      </c>
      <c r="W3613" s="49">
        <f t="shared" si="459"/>
        <v>1.0101994803367265</v>
      </c>
    </row>
    <row r="3614" spans="11:23">
      <c r="K3614" s="51">
        <v>361.2</v>
      </c>
      <c r="L3614" s="22">
        <f t="shared" si="453"/>
        <v>1.3742734246988573</v>
      </c>
      <c r="M3614" s="22">
        <f t="shared" si="460"/>
        <v>3.7985524584025487E-3</v>
      </c>
      <c r="Q3614" s="55">
        <f t="shared" si="454"/>
        <v>3.3762054858129831E-2</v>
      </c>
      <c r="R3614" s="49">
        <f t="shared" si="455"/>
        <v>3.1736101022606089</v>
      </c>
      <c r="S3614" s="52">
        <f>IF(K3614=0,C3642,(1/$C$59)*LN(1+$C$59/$C$58/(RodR+ABS(Calculations!K3614-RodR))))</f>
        <v>1.0638375153293286E-2</v>
      </c>
      <c r="T3614" s="53">
        <f t="shared" si="456"/>
        <v>1.0714082609248837E-2</v>
      </c>
      <c r="U3614" s="49">
        <f t="shared" si="457"/>
        <v>150.5</v>
      </c>
      <c r="V3614" s="49">
        <f t="shared" si="458"/>
        <v>1.0101994803367265</v>
      </c>
      <c r="W3614" s="49">
        <f t="shared" si="459"/>
        <v>1.0101994803367265</v>
      </c>
    </row>
    <row r="3615" spans="11:23">
      <c r="K3615" s="51">
        <v>361.3</v>
      </c>
      <c r="L3615" s="22">
        <f t="shared" si="453"/>
        <v>1.3738947208899146</v>
      </c>
      <c r="M3615" s="22">
        <f t="shared" si="460"/>
        <v>3.7964563334846879E-3</v>
      </c>
      <c r="Q3615" s="55">
        <f t="shared" si="454"/>
        <v>3.3752751164597881E-2</v>
      </c>
      <c r="R3615" s="49">
        <f t="shared" si="455"/>
        <v>3.1736101022606089</v>
      </c>
      <c r="S3615" s="52">
        <f>IF(K3615=0,C3643,(1/$C$59)*LN(1+$C$59/$C$58/(RodR+ABS(Calculations!K3615-RodR))))</f>
        <v>1.0635443572780193E-2</v>
      </c>
      <c r="T3615" s="53">
        <f t="shared" si="456"/>
        <v>1.0711109173114554E-2</v>
      </c>
      <c r="U3615" s="49">
        <f t="shared" si="457"/>
        <v>150.54166666666669</v>
      </c>
      <c r="V3615" s="49">
        <f t="shared" si="458"/>
        <v>1.0101994803367265</v>
      </c>
      <c r="W3615" s="49">
        <f t="shared" si="459"/>
        <v>1.0101994803367265</v>
      </c>
    </row>
    <row r="3616" spans="11:23">
      <c r="K3616" s="51">
        <v>361.4</v>
      </c>
      <c r="L3616" s="22">
        <f t="shared" si="453"/>
        <v>1.3735162257409943</v>
      </c>
      <c r="M3616" s="22">
        <f t="shared" si="460"/>
        <v>3.7943619432030395E-3</v>
      </c>
      <c r="Q3616" s="55">
        <f t="shared" si="454"/>
        <v>3.3743452597259152E-2</v>
      </c>
      <c r="R3616" s="49">
        <f t="shared" si="455"/>
        <v>3.1736101022606089</v>
      </c>
      <c r="S3616" s="52">
        <f>IF(K3616=0,C3644,(1/$C$59)*LN(1+$C$59/$C$58/(RodR+ABS(Calculations!K3616-RodR))))</f>
        <v>1.0632513607523241E-2</v>
      </c>
      <c r="T3616" s="53">
        <f t="shared" si="456"/>
        <v>1.0708137386938495E-2</v>
      </c>
      <c r="U3616" s="49">
        <f t="shared" si="457"/>
        <v>150.58333333333334</v>
      </c>
      <c r="V3616" s="49">
        <f t="shared" si="458"/>
        <v>1.0101994803367265</v>
      </c>
      <c r="W3616" s="49">
        <f t="shared" si="459"/>
        <v>1.0101994803367265</v>
      </c>
    </row>
    <row r="3617" spans="11:23">
      <c r="K3617" s="51">
        <v>361.5</v>
      </c>
      <c r="L3617" s="22">
        <f t="shared" si="453"/>
        <v>1.3731379390797476</v>
      </c>
      <c r="M3617" s="22">
        <f t="shared" si="460"/>
        <v>3.7922692855174578E-3</v>
      </c>
      <c r="Q3617" s="55">
        <f t="shared" si="454"/>
        <v>3.3734159151879529E-2</v>
      </c>
      <c r="R3617" s="49">
        <f t="shared" si="455"/>
        <v>3.1736101022606089</v>
      </c>
      <c r="S3617" s="52">
        <f>IF(K3617=0,C3645,(1/$C$59)*LN(1+$C$59/$C$58/(RodR+ABS(Calculations!K3617-RodR))))</f>
        <v>1.0629585256188274E-2</v>
      </c>
      <c r="T3617" s="53">
        <f t="shared" si="456"/>
        <v>1.0705167249346713E-2</v>
      </c>
      <c r="U3617" s="49">
        <f t="shared" si="457"/>
        <v>150.625</v>
      </c>
      <c r="V3617" s="49">
        <f t="shared" si="458"/>
        <v>1.0101994803367265</v>
      </c>
      <c r="W3617" s="49">
        <f t="shared" si="459"/>
        <v>1.0101994803367265</v>
      </c>
    </row>
    <row r="3618" spans="11:23">
      <c r="K3618" s="51">
        <v>361.6</v>
      </c>
      <c r="L3618" s="22">
        <f t="shared" si="453"/>
        <v>1.3727598607339617</v>
      </c>
      <c r="M3618" s="22">
        <f t="shared" si="460"/>
        <v>3.7901783585596593E-3</v>
      </c>
      <c r="Q3618" s="55">
        <f t="shared" si="454"/>
        <v>3.3724870824228217E-2</v>
      </c>
      <c r="R3618" s="49">
        <f t="shared" si="455"/>
        <v>3.1736101022606089</v>
      </c>
      <c r="S3618" s="52">
        <f>IF(K3618=0,C3646,(1/$C$59)*LN(1+$C$59/$C$58/(RodR+ABS(Calculations!K3618-RodR))))</f>
        <v>1.0626658517442171E-2</v>
      </c>
      <c r="T3618" s="53">
        <f t="shared" si="456"/>
        <v>1.0702198758968162E-2</v>
      </c>
      <c r="U3618" s="49">
        <f t="shared" si="457"/>
        <v>150.66666666666669</v>
      </c>
      <c r="V3618" s="49">
        <f t="shared" si="458"/>
        <v>1.0101994803367265</v>
      </c>
      <c r="W3618" s="49">
        <f t="shared" si="459"/>
        <v>1.0101994803367265</v>
      </c>
    </row>
    <row r="3619" spans="11:23">
      <c r="K3619" s="51">
        <v>361.7</v>
      </c>
      <c r="L3619" s="22">
        <f t="shared" si="453"/>
        <v>1.3723819905315251</v>
      </c>
      <c r="M3619" s="22">
        <f t="shared" si="460"/>
        <v>3.7880891604944456E-3</v>
      </c>
      <c r="Q3619" s="55">
        <f t="shared" si="454"/>
        <v>3.3715587610076918E-2</v>
      </c>
      <c r="R3619" s="49">
        <f t="shared" si="455"/>
        <v>3.1736101022606089</v>
      </c>
      <c r="S3619" s="52">
        <f>IF(K3619=0,C3647,(1/$C$59)*LN(1+$C$59/$C$58/(RodR+ABS(Calculations!K3619-RodR))))</f>
        <v>1.0623733389952601E-2</v>
      </c>
      <c r="T3619" s="53">
        <f t="shared" si="456"/>
        <v>1.0699231914432693E-2</v>
      </c>
      <c r="U3619" s="49">
        <f t="shared" si="457"/>
        <v>150.70833333333334</v>
      </c>
      <c r="V3619" s="49">
        <f t="shared" si="458"/>
        <v>1.0101994803367265</v>
      </c>
      <c r="W3619" s="49">
        <f t="shared" si="459"/>
        <v>1.0101994803367265</v>
      </c>
    </row>
    <row r="3620" spans="11:23">
      <c r="K3620" s="51">
        <v>361.8</v>
      </c>
      <c r="L3620" s="22">
        <f t="shared" si="453"/>
        <v>1.3720043283007013</v>
      </c>
      <c r="M3620" s="22">
        <f t="shared" si="460"/>
        <v>3.7860016893165316E-3</v>
      </c>
      <c r="Q3620" s="55">
        <f t="shared" si="454"/>
        <v>3.3706309505206547E-2</v>
      </c>
      <c r="R3620" s="49">
        <f t="shared" si="455"/>
        <v>3.1736101022606089</v>
      </c>
      <c r="S3620" s="52">
        <f>IF(K3620=0,C3648,(1/$C$59)*LN(1+$C$59/$C$58/(RodR+ABS(Calculations!K3620-RodR))))</f>
        <v>1.0620809872390138E-2</v>
      </c>
      <c r="T3620" s="53">
        <f t="shared" si="456"/>
        <v>1.0696266714372162E-2</v>
      </c>
      <c r="U3620" s="49">
        <f t="shared" si="457"/>
        <v>150.75</v>
      </c>
      <c r="V3620" s="49">
        <f t="shared" si="458"/>
        <v>1.0101994803367265</v>
      </c>
      <c r="W3620" s="49">
        <f t="shared" si="459"/>
        <v>1.0101994803367265</v>
      </c>
    </row>
    <row r="3621" spans="11:23">
      <c r="K3621" s="51">
        <v>361.9</v>
      </c>
      <c r="L3621" s="22">
        <f t="shared" si="453"/>
        <v>1.3716268738697868</v>
      </c>
      <c r="M3621" s="22">
        <f t="shared" si="460"/>
        <v>3.7839159431904967E-3</v>
      </c>
      <c r="Q3621" s="55">
        <f t="shared" si="454"/>
        <v>3.3697036505398834E-2</v>
      </c>
      <c r="R3621" s="49">
        <f t="shared" si="455"/>
        <v>3.1736101022606089</v>
      </c>
      <c r="S3621" s="52">
        <f>IF(K3621=0,C3649,(1/$C$59)*LN(1+$C$59/$C$58/(RodR+ABS(Calculations!K3621-RodR))))</f>
        <v>1.0617887963425608E-2</v>
      </c>
      <c r="T3621" s="53">
        <f t="shared" si="456"/>
        <v>1.0693303157419768E-2</v>
      </c>
      <c r="U3621" s="49">
        <f t="shared" si="457"/>
        <v>150.79166666666666</v>
      </c>
      <c r="V3621" s="49">
        <f t="shared" si="458"/>
        <v>1.0101994803367265</v>
      </c>
      <c r="W3621" s="49">
        <f t="shared" si="459"/>
        <v>1.0101994803367265</v>
      </c>
    </row>
    <row r="3622" spans="11:23">
      <c r="K3622" s="51">
        <v>362</v>
      </c>
      <c r="L3622" s="22">
        <f t="shared" si="453"/>
        <v>1.3712496270673504</v>
      </c>
      <c r="M3622" s="22">
        <f t="shared" si="460"/>
        <v>3.781831920145029E-3</v>
      </c>
      <c r="Q3622" s="55">
        <f t="shared" si="454"/>
        <v>3.3687768606442188E-2</v>
      </c>
      <c r="R3622" s="49">
        <f t="shared" si="455"/>
        <v>3.1736101022606089</v>
      </c>
      <c r="S3622" s="52">
        <f>IF(K3622=0,C3650,(1/$C$59)*LN(1+$C$59/$C$58/(RodR+ABS(Calculations!K3622-RodR))))</f>
        <v>1.0614967661731948E-2</v>
      </c>
      <c r="T3622" s="53">
        <f t="shared" si="456"/>
        <v>1.0690341242209829E-2</v>
      </c>
      <c r="U3622" s="49">
        <f t="shared" si="457"/>
        <v>150.83333333333334</v>
      </c>
      <c r="V3622" s="49">
        <f t="shared" si="458"/>
        <v>1.0101994803367265</v>
      </c>
      <c r="W3622" s="49">
        <f t="shared" si="459"/>
        <v>1.0101994803367265</v>
      </c>
    </row>
    <row r="3623" spans="11:23">
      <c r="K3623" s="51">
        <v>362.1</v>
      </c>
      <c r="L3623" s="22">
        <f t="shared" si="453"/>
        <v>1.3708725877220966</v>
      </c>
      <c r="M3623" s="22">
        <f t="shared" si="460"/>
        <v>3.7797496183797907E-3</v>
      </c>
      <c r="Q3623" s="55">
        <f t="shared" si="454"/>
        <v>3.3678505804128366E-2</v>
      </c>
      <c r="R3623" s="49">
        <f t="shared" si="455"/>
        <v>3.1736101022606089</v>
      </c>
      <c r="S3623" s="52">
        <f>IF(K3623=0,C3651,(1/$C$59)*LN(1+$C$59/$C$58/(RodR+ABS(Calculations!K3623-RodR))))</f>
        <v>1.0612048965983148E-2</v>
      </c>
      <c r="T3623" s="53">
        <f t="shared" si="456"/>
        <v>1.0687380967378458E-2</v>
      </c>
      <c r="U3623" s="49">
        <f t="shared" si="457"/>
        <v>150.87500000000003</v>
      </c>
      <c r="V3623" s="49">
        <f t="shared" si="458"/>
        <v>1.0101994803367265</v>
      </c>
      <c r="W3623" s="49">
        <f t="shared" si="459"/>
        <v>1.0101994803367265</v>
      </c>
    </row>
    <row r="3624" spans="11:23">
      <c r="K3624" s="51">
        <v>362.2</v>
      </c>
      <c r="L3624" s="22">
        <f t="shared" si="453"/>
        <v>1.3704957556629349</v>
      </c>
      <c r="M3624" s="22">
        <f t="shared" si="460"/>
        <v>3.7776690359223597E-3</v>
      </c>
      <c r="Q3624" s="55">
        <f t="shared" si="454"/>
        <v>3.3669248094254138E-2</v>
      </c>
      <c r="R3624" s="49">
        <f t="shared" si="455"/>
        <v>3.1736101022606089</v>
      </c>
      <c r="S3624" s="52">
        <f>IF(K3624=0,C3652,(1/$C$59)*LN(1+$C$59/$C$58/(RodR+ABS(Calculations!K3624-RodR))))</f>
        <v>1.0609131874854773E-2</v>
      </c>
      <c r="T3624" s="53">
        <f t="shared" si="456"/>
        <v>1.0684422331563765E-2</v>
      </c>
      <c r="U3624" s="49">
        <f t="shared" si="457"/>
        <v>150.91666666666666</v>
      </c>
      <c r="V3624" s="49">
        <f t="shared" si="458"/>
        <v>1.0101994803367265</v>
      </c>
      <c r="W3624" s="49">
        <f t="shared" si="459"/>
        <v>1.0101994803367265</v>
      </c>
    </row>
    <row r="3625" spans="11:23">
      <c r="K3625" s="51">
        <v>362.3</v>
      </c>
      <c r="L3625" s="22">
        <f t="shared" si="453"/>
        <v>1.370119130719011</v>
      </c>
      <c r="M3625" s="22">
        <f t="shared" si="460"/>
        <v>3.7755901709035644E-3</v>
      </c>
      <c r="Q3625" s="55">
        <f t="shared" si="454"/>
        <v>3.3659995472622106E-2</v>
      </c>
      <c r="R3625" s="49">
        <f t="shared" si="455"/>
        <v>3.1736101022606089</v>
      </c>
      <c r="S3625" s="52">
        <f>IF(K3625=0,C3653,(1/$C$59)*LN(1+$C$59/$C$58/(RodR+ABS(Calculations!K3625-RodR))))</f>
        <v>1.0606216387024229E-2</v>
      </c>
      <c r="T3625" s="53">
        <f t="shared" si="456"/>
        <v>1.0681465333404316E-2</v>
      </c>
      <c r="U3625" s="49">
        <f t="shared" si="457"/>
        <v>150.95833333333334</v>
      </c>
      <c r="V3625" s="49">
        <f t="shared" si="458"/>
        <v>1.0101994803367265</v>
      </c>
      <c r="W3625" s="49">
        <f t="shared" si="459"/>
        <v>1.0101994803367265</v>
      </c>
    </row>
    <row r="3626" spans="11:23">
      <c r="K3626" s="51">
        <v>362.4</v>
      </c>
      <c r="L3626" s="22">
        <f t="shared" si="453"/>
        <v>1.369742712719574</v>
      </c>
      <c r="M3626" s="22">
        <f t="shared" si="460"/>
        <v>3.7735130214202606E-3</v>
      </c>
      <c r="Q3626" s="55">
        <f t="shared" si="454"/>
        <v>3.3650747935037389E-2</v>
      </c>
      <c r="R3626" s="49">
        <f t="shared" si="455"/>
        <v>3.1736101022606089</v>
      </c>
      <c r="S3626" s="52">
        <f>IF(K3626=0,C3654,(1/$C$59)*LN(1+$C$59/$C$58/(RodR+ABS(Calculations!K3626-RodR))))</f>
        <v>1.0603302501169715E-2</v>
      </c>
      <c r="T3626" s="53">
        <f t="shared" si="456"/>
        <v>1.0678509971541357E-2</v>
      </c>
      <c r="U3626" s="49">
        <f t="shared" si="457"/>
        <v>151</v>
      </c>
      <c r="V3626" s="49">
        <f t="shared" si="458"/>
        <v>1.0101994803367265</v>
      </c>
      <c r="W3626" s="49">
        <f t="shared" si="459"/>
        <v>1.0101994803367265</v>
      </c>
    </row>
    <row r="3627" spans="11:23">
      <c r="K3627" s="51">
        <v>362.5</v>
      </c>
      <c r="L3627" s="22">
        <f t="shared" si="453"/>
        <v>1.3693665014941443</v>
      </c>
      <c r="M3627" s="22">
        <f t="shared" si="460"/>
        <v>3.7714375856032767E-3</v>
      </c>
      <c r="Q3627" s="55">
        <f t="shared" si="454"/>
        <v>3.3641505477311782E-2</v>
      </c>
      <c r="R3627" s="49">
        <f t="shared" si="455"/>
        <v>3.1736101022606089</v>
      </c>
      <c r="S3627" s="52">
        <f>IF(K3627=0,C3655,(1/$C$59)*LN(1+$C$59/$C$58/(RodR+ABS(Calculations!K3627-RodR))))</f>
        <v>1.0600390215971535E-2</v>
      </c>
      <c r="T3627" s="53">
        <f t="shared" si="456"/>
        <v>1.0675556244616585E-2</v>
      </c>
      <c r="U3627" s="49">
        <f t="shared" si="457"/>
        <v>151.04166666666669</v>
      </c>
      <c r="V3627" s="49">
        <f t="shared" si="458"/>
        <v>1.0101994803367265</v>
      </c>
      <c r="W3627" s="49">
        <f t="shared" si="459"/>
        <v>1.0101994803367265</v>
      </c>
    </row>
    <row r="3628" spans="11:23">
      <c r="K3628" s="51">
        <v>362.6</v>
      </c>
      <c r="L3628" s="22">
        <f t="shared" si="453"/>
        <v>1.3689904968723439</v>
      </c>
      <c r="M3628" s="22">
        <f t="shared" si="460"/>
        <v>3.7693638616178582E-3</v>
      </c>
      <c r="Q3628" s="55">
        <f t="shared" si="454"/>
        <v>3.3632268095259578E-2</v>
      </c>
      <c r="R3628" s="49">
        <f t="shared" si="455"/>
        <v>3.1736101022606089</v>
      </c>
      <c r="S3628" s="52">
        <f>IF(K3628=0,C3656,(1/$C$59)*LN(1+$C$59/$C$58/(RodR+ABS(Calculations!K3628-RodR))))</f>
        <v>1.0597479530110778E-2</v>
      </c>
      <c r="T3628" s="53">
        <f t="shared" si="456"/>
        <v>1.0672604151273924E-2</v>
      </c>
      <c r="U3628" s="49">
        <f t="shared" si="457"/>
        <v>151.08333333333334</v>
      </c>
      <c r="V3628" s="49">
        <f t="shared" si="458"/>
        <v>1.0101994803367265</v>
      </c>
      <c r="W3628" s="49">
        <f t="shared" si="459"/>
        <v>1.0101994803367265</v>
      </c>
    </row>
    <row r="3629" spans="11:23">
      <c r="K3629" s="51">
        <v>362.7</v>
      </c>
      <c r="L3629" s="22">
        <f t="shared" si="453"/>
        <v>1.3686146986840673</v>
      </c>
      <c r="M3629" s="22">
        <f t="shared" si="460"/>
        <v>3.7672918474578321E-3</v>
      </c>
      <c r="Q3629" s="55">
        <f t="shared" si="454"/>
        <v>3.3623035784701757E-2</v>
      </c>
      <c r="R3629" s="49">
        <f t="shared" si="455"/>
        <v>3.1736101022606089</v>
      </c>
      <c r="S3629" s="52">
        <f>IF(K3629=0,C3657,(1/$C$59)*LN(1+$C$59/$C$58/(RodR+ABS(Calculations!K3629-RodR))))</f>
        <v>1.0594570442270641E-2</v>
      </c>
      <c r="T3629" s="53">
        <f t="shared" si="456"/>
        <v>1.0669653690158643E-2</v>
      </c>
      <c r="U3629" s="49">
        <f t="shared" si="457"/>
        <v>151.125</v>
      </c>
      <c r="V3629" s="49">
        <f t="shared" si="458"/>
        <v>1.0101994803367265</v>
      </c>
      <c r="W3629" s="49">
        <f t="shared" si="459"/>
        <v>1.0101994803367265</v>
      </c>
    </row>
    <row r="3630" spans="11:23">
      <c r="K3630" s="51">
        <v>362.8</v>
      </c>
      <c r="L3630" s="22">
        <f t="shared" si="453"/>
        <v>1.3682391067593447</v>
      </c>
      <c r="M3630" s="22">
        <f t="shared" si="460"/>
        <v>3.7652215413566115E-3</v>
      </c>
      <c r="Q3630" s="55">
        <f t="shared" si="454"/>
        <v>3.3613808541462634E-2</v>
      </c>
      <c r="R3630" s="49">
        <f t="shared" si="455"/>
        <v>3.1736101022606089</v>
      </c>
      <c r="S3630" s="52">
        <f>IF(K3630=0,C3658,(1/$C$59)*LN(1+$C$59/$C$58/(RodR+ABS(Calculations!K3630-RodR))))</f>
        <v>1.0591662951135374E-2</v>
      </c>
      <c r="T3630" s="53">
        <f t="shared" si="456"/>
        <v>1.0666704859917133E-2</v>
      </c>
      <c r="U3630" s="49">
        <f t="shared" si="457"/>
        <v>151.16666666666669</v>
      </c>
      <c r="V3630" s="49">
        <f t="shared" si="458"/>
        <v>1.0101994803367265</v>
      </c>
      <c r="W3630" s="49">
        <f t="shared" si="459"/>
        <v>1.0101994803367265</v>
      </c>
    </row>
    <row r="3631" spans="11:23">
      <c r="K3631" s="51">
        <v>362.9</v>
      </c>
      <c r="L3631" s="22">
        <f t="shared" si="453"/>
        <v>1.3678637209284108</v>
      </c>
      <c r="M3631" s="22">
        <f t="shared" si="460"/>
        <v>3.763152941375969E-3</v>
      </c>
      <c r="Q3631" s="55">
        <f t="shared" si="454"/>
        <v>3.3604586361371556E-2</v>
      </c>
      <c r="R3631" s="49">
        <f t="shared" si="455"/>
        <v>3.1736101022606089</v>
      </c>
      <c r="S3631" s="52">
        <f>IF(K3631=0,C3659,(1/$C$59)*LN(1+$C$59/$C$58/(RodR+ABS(Calculations!K3631-RodR))))</f>
        <v>1.0588757055390806E-2</v>
      </c>
      <c r="T3631" s="53">
        <f t="shared" si="456"/>
        <v>1.066375765919779E-2</v>
      </c>
      <c r="U3631" s="49">
        <f t="shared" si="457"/>
        <v>151.20833333333334</v>
      </c>
      <c r="V3631" s="49">
        <f t="shared" si="458"/>
        <v>1.0101994803367265</v>
      </c>
      <c r="W3631" s="49">
        <f t="shared" si="459"/>
        <v>1.0101994803367265</v>
      </c>
    </row>
    <row r="3632" spans="11:23">
      <c r="K3632" s="51">
        <v>363</v>
      </c>
      <c r="L3632" s="22">
        <f t="shared" si="453"/>
        <v>1.3674885410216695</v>
      </c>
      <c r="M3632" s="22">
        <f t="shared" si="460"/>
        <v>3.7610860456809281E-3</v>
      </c>
      <c r="Q3632" s="55">
        <f t="shared" si="454"/>
        <v>3.3595369240262019E-2</v>
      </c>
      <c r="R3632" s="49">
        <f t="shared" si="455"/>
        <v>3.1736101022606089</v>
      </c>
      <c r="S3632" s="52">
        <f>IF(K3632=0,C3660,(1/$C$59)*LN(1+$C$59/$C$58/(RodR+ABS(Calculations!K3632-RodR))))</f>
        <v>1.0585852753724078E-2</v>
      </c>
      <c r="T3632" s="53">
        <f t="shared" si="456"/>
        <v>1.0660812086649684E-2</v>
      </c>
      <c r="U3632" s="49">
        <f t="shared" si="457"/>
        <v>151.25</v>
      </c>
      <c r="V3632" s="49">
        <f t="shared" si="458"/>
        <v>1.0101994803367265</v>
      </c>
      <c r="W3632" s="49">
        <f t="shared" si="459"/>
        <v>1.0101994803367265</v>
      </c>
    </row>
    <row r="3633" spans="11:23">
      <c r="K3633" s="51">
        <v>363.1</v>
      </c>
      <c r="L3633" s="22">
        <f t="shared" si="453"/>
        <v>1.3671135668696941</v>
      </c>
      <c r="M3633" s="22">
        <f t="shared" si="460"/>
        <v>3.7590208524025392E-3</v>
      </c>
      <c r="Q3633" s="55">
        <f t="shared" si="454"/>
        <v>3.3586157173971683E-2</v>
      </c>
      <c r="R3633" s="49">
        <f t="shared" si="455"/>
        <v>3.1736101022606089</v>
      </c>
      <c r="S3633" s="52">
        <f>IF(K3633=0,C3661,(1/$C$59)*LN(1+$C$59/$C$58/(RodR+ABS(Calculations!K3633-RodR))))</f>
        <v>1.0582950044823645E-2</v>
      </c>
      <c r="T3633" s="53">
        <f t="shared" si="456"/>
        <v>1.0657868140925229E-2</v>
      </c>
      <c r="U3633" s="49">
        <f t="shared" si="457"/>
        <v>151.29166666666669</v>
      </c>
      <c r="V3633" s="49">
        <f t="shared" si="458"/>
        <v>1.0101994803367265</v>
      </c>
      <c r="W3633" s="49">
        <f t="shared" si="459"/>
        <v>1.0101994803367265</v>
      </c>
    </row>
    <row r="3634" spans="11:23">
      <c r="K3634" s="51">
        <v>363.2</v>
      </c>
      <c r="L3634" s="22">
        <f t="shared" si="453"/>
        <v>1.3667387983033319</v>
      </c>
      <c r="M3634" s="22">
        <f t="shared" si="460"/>
        <v>3.7569573596030192E-3</v>
      </c>
      <c r="Q3634" s="55">
        <f t="shared" si="454"/>
        <v>3.3576950158344936E-2</v>
      </c>
      <c r="R3634" s="49">
        <f t="shared" si="455"/>
        <v>3.1736101022606089</v>
      </c>
      <c r="S3634" s="52">
        <f>IF(K3634=0,C3662,(1/$C$59)*LN(1+$C$59/$C$58/(RodR+ABS(Calculations!K3634-RodR))))</f>
        <v>1.0580048927380079E-2</v>
      </c>
      <c r="T3634" s="53">
        <f t="shared" si="456"/>
        <v>1.0654925820675515E-2</v>
      </c>
      <c r="U3634" s="49">
        <f t="shared" si="457"/>
        <v>151.33333333333334</v>
      </c>
      <c r="V3634" s="49">
        <f t="shared" si="458"/>
        <v>1.0101994803367265</v>
      </c>
      <c r="W3634" s="49">
        <f t="shared" si="459"/>
        <v>1.0101994803367265</v>
      </c>
    </row>
    <row r="3635" spans="11:23">
      <c r="K3635" s="51">
        <v>363.3</v>
      </c>
      <c r="L3635" s="22">
        <f t="shared" si="453"/>
        <v>1.3663642351535306</v>
      </c>
      <c r="M3635" s="22">
        <f t="shared" si="460"/>
        <v>3.7548955654804761E-3</v>
      </c>
      <c r="Q3635" s="55">
        <f t="shared" si="454"/>
        <v>3.3567748189228641E-2</v>
      </c>
      <c r="R3635" s="49">
        <f t="shared" si="455"/>
        <v>3.1736101022606089</v>
      </c>
      <c r="S3635" s="52">
        <f>IF(K3635=0,C3663,(1/$C$59)*LN(1+$C$59/$C$58/(RodR+ABS(Calculations!K3635-RodR))))</f>
        <v>1.0577149400084732E-2</v>
      </c>
      <c r="T3635" s="53">
        <f t="shared" si="456"/>
        <v>1.0651985124556304E-2</v>
      </c>
      <c r="U3635" s="49">
        <f t="shared" si="457"/>
        <v>151.375</v>
      </c>
      <c r="V3635" s="49">
        <f t="shared" si="458"/>
        <v>1.0101994803367265</v>
      </c>
      <c r="W3635" s="49">
        <f t="shared" si="459"/>
        <v>1.0101994803367265</v>
      </c>
    </row>
    <row r="3636" spans="11:23">
      <c r="K3636" s="51">
        <v>363.4</v>
      </c>
      <c r="L3636" s="22">
        <f t="shared" si="453"/>
        <v>1.3659898772514421</v>
      </c>
      <c r="M3636" s="22">
        <f t="shared" si="460"/>
        <v>3.7528354681319875E-3</v>
      </c>
      <c r="Q3636" s="55">
        <f t="shared" si="454"/>
        <v>3.3558551262474666E-2</v>
      </c>
      <c r="R3636" s="49">
        <f t="shared" si="455"/>
        <v>3.1736101022606089</v>
      </c>
      <c r="S3636" s="52">
        <f>IF(K3636=0,C3664,(1/$C$59)*LN(1+$C$59/$C$58/(RodR+ABS(Calculations!K3636-RodR))))</f>
        <v>1.0574251461630532E-2</v>
      </c>
      <c r="T3636" s="53">
        <f t="shared" si="456"/>
        <v>1.0649046051221595E-2</v>
      </c>
      <c r="U3636" s="49">
        <f t="shared" si="457"/>
        <v>151.41666666666666</v>
      </c>
      <c r="V3636" s="49">
        <f t="shared" si="458"/>
        <v>1.0101994803367265</v>
      </c>
      <c r="W3636" s="49">
        <f t="shared" si="459"/>
        <v>1.0101994803367265</v>
      </c>
    </row>
    <row r="3637" spans="11:23">
      <c r="K3637" s="51">
        <v>363.5</v>
      </c>
      <c r="L3637" s="22">
        <f t="shared" si="453"/>
        <v>1.3656157244283873</v>
      </c>
      <c r="M3637" s="22">
        <f t="shared" si="460"/>
        <v>3.7507770657569939E-3</v>
      </c>
      <c r="Q3637" s="55">
        <f t="shared" si="454"/>
        <v>3.3549359373939047E-2</v>
      </c>
      <c r="R3637" s="49">
        <f t="shared" si="455"/>
        <v>3.1736101022606089</v>
      </c>
      <c r="S3637" s="52">
        <f>IF(K3637=0,C3665,(1/$C$59)*LN(1+$C$59/$C$58/(RodR+ABS(Calculations!K3637-RodR))))</f>
        <v>1.0571355110711724E-2</v>
      </c>
      <c r="T3637" s="53">
        <f t="shared" si="456"/>
        <v>1.0646108599329832E-2</v>
      </c>
      <c r="U3637" s="49">
        <f t="shared" si="457"/>
        <v>151.45833333333334</v>
      </c>
      <c r="V3637" s="49">
        <f t="shared" si="458"/>
        <v>1.0101994803367265</v>
      </c>
      <c r="W3637" s="49">
        <f t="shared" si="459"/>
        <v>1.0101994803367265</v>
      </c>
    </row>
    <row r="3638" spans="11:23">
      <c r="K3638" s="51">
        <v>363.6</v>
      </c>
      <c r="L3638" s="22">
        <f t="shared" si="453"/>
        <v>1.3652417765159275</v>
      </c>
      <c r="M3638" s="22">
        <f t="shared" si="460"/>
        <v>3.7487203564163796E-3</v>
      </c>
      <c r="Q3638" s="55">
        <f t="shared" si="454"/>
        <v>3.3540172519483706E-2</v>
      </c>
      <c r="R3638" s="49">
        <f t="shared" si="455"/>
        <v>3.1736101022606089</v>
      </c>
      <c r="S3638" s="52">
        <f>IF(K3638=0,C3666,(1/$C$59)*LN(1+$C$59/$C$58/(RodR+ABS(Calculations!K3638-RodR))))</f>
        <v>1.0568460346024405E-2</v>
      </c>
      <c r="T3638" s="53">
        <f t="shared" si="456"/>
        <v>1.0643172767538581E-2</v>
      </c>
      <c r="U3638" s="49">
        <f t="shared" si="457"/>
        <v>151.50000000000003</v>
      </c>
      <c r="V3638" s="49">
        <f t="shared" si="458"/>
        <v>1.0101994803367265</v>
      </c>
      <c r="W3638" s="49">
        <f t="shared" si="459"/>
        <v>1.0101994803367265</v>
      </c>
    </row>
    <row r="3639" spans="11:23">
      <c r="K3639" s="51">
        <v>363.7</v>
      </c>
      <c r="L3639" s="22">
        <f t="shared" si="453"/>
        <v>1.3648680333457575</v>
      </c>
      <c r="M3639" s="22">
        <f t="shared" si="460"/>
        <v>3.746665338309807E-3</v>
      </c>
      <c r="Q3639" s="55">
        <f t="shared" si="454"/>
        <v>3.353099069497386E-2</v>
      </c>
      <c r="R3639" s="49">
        <f t="shared" si="455"/>
        <v>3.1736101022606089</v>
      </c>
      <c r="S3639" s="52">
        <f>IF(K3639=0,C3667,(1/$C$59)*LN(1+$C$59/$C$58/(RodR+ABS(Calculations!K3639-RodR))))</f>
        <v>1.0565567166265713E-2</v>
      </c>
      <c r="T3639" s="53">
        <f t="shared" si="456"/>
        <v>1.0640238554508753E-2</v>
      </c>
      <c r="U3639" s="49">
        <f t="shared" si="457"/>
        <v>151.54166666666666</v>
      </c>
      <c r="V3639" s="49">
        <f t="shared" si="458"/>
        <v>1.0101994803367265</v>
      </c>
      <c r="W3639" s="49">
        <f t="shared" si="459"/>
        <v>1.0101994803367265</v>
      </c>
    </row>
    <row r="3640" spans="11:23">
      <c r="K3640" s="51">
        <v>363.8</v>
      </c>
      <c r="L3640" s="22">
        <f t="shared" si="453"/>
        <v>1.3644944947497426</v>
      </c>
      <c r="M3640" s="22">
        <f t="shared" si="460"/>
        <v>3.7446120096020774E-3</v>
      </c>
      <c r="Q3640" s="55">
        <f t="shared" si="454"/>
        <v>3.352181389627891E-2</v>
      </c>
      <c r="R3640" s="49">
        <f t="shared" si="455"/>
        <v>3.1736101022606089</v>
      </c>
      <c r="S3640" s="52">
        <f>IF(K3640=0,C3668,(1/$C$59)*LN(1+$C$59/$C$58/(RodR+ABS(Calculations!K3640-RodR))))</f>
        <v>1.0562675570134098E-2</v>
      </c>
      <c r="T3640" s="53">
        <f t="shared" si="456"/>
        <v>1.063730595890104E-2</v>
      </c>
      <c r="U3640" s="49">
        <f t="shared" si="457"/>
        <v>151.58333333333334</v>
      </c>
      <c r="V3640" s="49">
        <f t="shared" si="458"/>
        <v>1.0101994803367265</v>
      </c>
      <c r="W3640" s="49">
        <f t="shared" si="459"/>
        <v>1.0101994803367265</v>
      </c>
    </row>
    <row r="3641" spans="11:23">
      <c r="K3641" s="51">
        <v>363.9</v>
      </c>
      <c r="L3641" s="22">
        <f t="shared" si="453"/>
        <v>1.3641211605600221</v>
      </c>
      <c r="M3641" s="22">
        <f t="shared" si="460"/>
        <v>3.7425603683887143E-3</v>
      </c>
      <c r="Q3641" s="55">
        <f t="shared" si="454"/>
        <v>3.3512642119274981E-2</v>
      </c>
      <c r="R3641" s="49">
        <f t="shared" si="455"/>
        <v>3.1736101022606089</v>
      </c>
      <c r="S3641" s="52">
        <f>IF(K3641=0,C3669,(1/$C$59)*LN(1+$C$59/$C$58/(RodR+ABS(Calculations!K3641-RodR))))</f>
        <v>1.0559785556330135E-2</v>
      </c>
      <c r="T3641" s="53">
        <f t="shared" si="456"/>
        <v>1.0634374979379482E-2</v>
      </c>
      <c r="U3641" s="49">
        <f t="shared" si="457"/>
        <v>151.625</v>
      </c>
      <c r="V3641" s="49">
        <f t="shared" si="458"/>
        <v>1.0101994803367265</v>
      </c>
      <c r="W3641" s="49">
        <f t="shared" si="459"/>
        <v>1.0101994803367265</v>
      </c>
    </row>
    <row r="3642" spans="11:23">
      <c r="K3642" s="51">
        <v>364</v>
      </c>
      <c r="L3642" s="22">
        <f t="shared" si="453"/>
        <v>1.3637480306088345</v>
      </c>
      <c r="M3642" s="22">
        <f t="shared" si="460"/>
        <v>3.7405104128349631E-3</v>
      </c>
      <c r="Q3642" s="55">
        <f t="shared" si="454"/>
        <v>3.3503475359840655E-2</v>
      </c>
      <c r="R3642" s="49">
        <f t="shared" si="455"/>
        <v>3.1736101022606089</v>
      </c>
      <c r="S3642" s="52">
        <f>IF(K3642=0,C3670,(1/$C$59)*LN(1+$C$59/$C$58/(RodR+ABS(Calculations!K3642-RodR))))</f>
        <v>1.0556897123555172E-2</v>
      </c>
      <c r="T3642" s="53">
        <f t="shared" si="456"/>
        <v>1.0631445614607453E-2</v>
      </c>
      <c r="U3642" s="49">
        <f t="shared" si="457"/>
        <v>151.66666666666669</v>
      </c>
      <c r="V3642" s="49">
        <f t="shared" si="458"/>
        <v>1.0101994803367265</v>
      </c>
      <c r="W3642" s="49">
        <f t="shared" si="459"/>
        <v>1.0101994803367265</v>
      </c>
    </row>
    <row r="3643" spans="11:23">
      <c r="K3643" s="51">
        <v>364.1</v>
      </c>
      <c r="L3643" s="22">
        <f t="shared" si="453"/>
        <v>1.3633751047286238</v>
      </c>
      <c r="M3643" s="22">
        <f t="shared" si="460"/>
        <v>3.73846214107032E-3</v>
      </c>
      <c r="Q3643" s="55">
        <f t="shared" si="454"/>
        <v>3.3494313613859537E-2</v>
      </c>
      <c r="R3643" s="49">
        <f t="shared" si="455"/>
        <v>3.1736101022606089</v>
      </c>
      <c r="S3643" s="52">
        <f>IF(K3643=0,C3671,(1/$C$59)*LN(1+$C$59/$C$58/(RodR+ABS(Calculations!K3643-RodR))))</f>
        <v>1.0554010270512136E-2</v>
      </c>
      <c r="T3643" s="53">
        <f t="shared" si="456"/>
        <v>1.0628517863251455E-2</v>
      </c>
      <c r="U3643" s="49">
        <f t="shared" si="457"/>
        <v>151.70833333333334</v>
      </c>
      <c r="V3643" s="49">
        <f t="shared" si="458"/>
        <v>1.0101994803367265</v>
      </c>
      <c r="W3643" s="49">
        <f t="shared" si="459"/>
        <v>1.0101994803367265</v>
      </c>
    </row>
    <row r="3644" spans="11:23">
      <c r="K3644" s="51">
        <v>364.2</v>
      </c>
      <c r="L3644" s="22">
        <f t="shared" si="453"/>
        <v>1.3630023827520381</v>
      </c>
      <c r="M3644" s="22">
        <f t="shared" si="460"/>
        <v>3.7364155512937813E-3</v>
      </c>
      <c r="Q3644" s="55">
        <f t="shared" si="454"/>
        <v>3.3485156877220264E-2</v>
      </c>
      <c r="R3644" s="49">
        <f t="shared" si="455"/>
        <v>3.1736101022606089</v>
      </c>
      <c r="S3644" s="52">
        <f>IF(K3644=0,C3672,(1/$C$59)*LN(1+$C$59/$C$58/(RodR+ABS(Calculations!K3644-RodR))))</f>
        <v>1.0551124995905544E-2</v>
      </c>
      <c r="T3644" s="53">
        <f t="shared" si="456"/>
        <v>1.0625591723978877E-2</v>
      </c>
      <c r="U3644" s="49">
        <f t="shared" si="457"/>
        <v>151.75</v>
      </c>
      <c r="V3644" s="49">
        <f t="shared" si="458"/>
        <v>1.0101994803367265</v>
      </c>
      <c r="W3644" s="49">
        <f t="shared" si="459"/>
        <v>1.0101994803367265</v>
      </c>
    </row>
    <row r="3645" spans="11:23">
      <c r="K3645" s="51">
        <v>364.3</v>
      </c>
      <c r="L3645" s="22">
        <f t="shared" si="453"/>
        <v>1.3626298645118249</v>
      </c>
      <c r="M3645" s="22">
        <f t="shared" si="460"/>
        <v>3.7343706417056755E-3</v>
      </c>
      <c r="Q3645" s="55">
        <f t="shared" si="454"/>
        <v>3.3476005145813913E-2</v>
      </c>
      <c r="R3645" s="49">
        <f t="shared" si="455"/>
        <v>3.1736101022606089</v>
      </c>
      <c r="S3645" s="52">
        <f>IF(K3645=0,C3673,(1/$C$59)*LN(1+$C$59/$C$58/(RodR+ABS(Calculations!K3645-RodR))))</f>
        <v>1.0548241298440682E-2</v>
      </c>
      <c r="T3645" s="53">
        <f t="shared" si="456"/>
        <v>1.0622667195458685E-2</v>
      </c>
      <c r="U3645" s="49">
        <f t="shared" si="457"/>
        <v>151.79166666666669</v>
      </c>
      <c r="V3645" s="49">
        <f t="shared" si="458"/>
        <v>1.0101994803367265</v>
      </c>
      <c r="W3645" s="49">
        <f t="shared" si="459"/>
        <v>1.0101994803367265</v>
      </c>
    </row>
    <row r="3646" spans="11:23">
      <c r="K3646" s="51">
        <v>364.4</v>
      </c>
      <c r="L3646" s="22">
        <f t="shared" si="453"/>
        <v>1.3622575498410758</v>
      </c>
      <c r="M3646" s="22">
        <f t="shared" si="460"/>
        <v>3.7323274103662207E-3</v>
      </c>
      <c r="Q3646" s="55">
        <f t="shared" si="454"/>
        <v>3.3466858415540007E-2</v>
      </c>
      <c r="R3646" s="49">
        <f t="shared" si="455"/>
        <v>3.1736101022606089</v>
      </c>
      <c r="S3646" s="52">
        <f>IF(K3646=0,C3674,(1/$C$59)*LN(1+$C$59/$C$58/(RodR+ABS(Calculations!K3646-RodR))))</f>
        <v>1.0545359176825494E-2</v>
      </c>
      <c r="T3646" s="53">
        <f t="shared" si="456"/>
        <v>1.061974427636117E-2</v>
      </c>
      <c r="U3646" s="49">
        <f t="shared" si="457"/>
        <v>151.83333333333334</v>
      </c>
      <c r="V3646" s="49">
        <f t="shared" si="458"/>
        <v>1.0101994803367265</v>
      </c>
      <c r="W3646" s="49">
        <f t="shared" si="459"/>
        <v>1.0101994803367265</v>
      </c>
    </row>
    <row r="3647" spans="11:23">
      <c r="K3647" s="51">
        <v>364.5</v>
      </c>
      <c r="L3647" s="22">
        <f t="shared" si="453"/>
        <v>1.3618854385728789</v>
      </c>
      <c r="M3647" s="22">
        <f t="shared" si="460"/>
        <v>3.7302858555083862E-3</v>
      </c>
      <c r="Q3647" s="55">
        <f t="shared" si="454"/>
        <v>3.3457716682297987E-2</v>
      </c>
      <c r="R3647" s="49">
        <f t="shared" si="455"/>
        <v>3.1736101022606089</v>
      </c>
      <c r="S3647" s="52">
        <f>IF(K3647=0,C3675,(1/$C$59)*LN(1+$C$59/$C$58/(RodR+ABS(Calculations!K3647-RodR))))</f>
        <v>1.05424786297679E-2</v>
      </c>
      <c r="T3647" s="53">
        <f t="shared" si="456"/>
        <v>1.0616822965358201E-2</v>
      </c>
      <c r="U3647" s="49">
        <f t="shared" si="457"/>
        <v>151.875</v>
      </c>
      <c r="V3647" s="49">
        <f t="shared" si="458"/>
        <v>1.0101994803367265</v>
      </c>
      <c r="W3647" s="49">
        <f t="shared" si="459"/>
        <v>1.0101994803367265</v>
      </c>
    </row>
    <row r="3648" spans="11:23">
      <c r="K3648" s="51">
        <v>364.6</v>
      </c>
      <c r="L3648" s="22">
        <f t="shared" si="453"/>
        <v>1.3615135305406647</v>
      </c>
      <c r="M3648" s="22">
        <f t="shared" si="460"/>
        <v>3.7282459752627783E-3</v>
      </c>
      <c r="Q3648" s="55">
        <f t="shared" si="454"/>
        <v>3.344857994199571E-2</v>
      </c>
      <c r="R3648" s="49">
        <f t="shared" si="455"/>
        <v>3.1736101022606089</v>
      </c>
      <c r="S3648" s="52">
        <f>IF(K3648=0,C3676,(1/$C$59)*LN(1+$C$59/$C$58/(RodR+ABS(Calculations!K3648-RodR))))</f>
        <v>1.053959965597847E-2</v>
      </c>
      <c r="T3648" s="53">
        <f t="shared" si="456"/>
        <v>1.061390326112276E-2</v>
      </c>
      <c r="U3648" s="49">
        <f t="shared" si="457"/>
        <v>151.91666666666669</v>
      </c>
      <c r="V3648" s="49">
        <f t="shared" si="458"/>
        <v>1.0101994803367265</v>
      </c>
      <c r="W3648" s="49">
        <f t="shared" si="459"/>
        <v>1.0101994803367265</v>
      </c>
    </row>
    <row r="3649" spans="11:23">
      <c r="K3649" s="51">
        <v>364.7</v>
      </c>
      <c r="L3649" s="22">
        <f t="shared" si="453"/>
        <v>1.3611418255779295</v>
      </c>
      <c r="M3649" s="22">
        <f t="shared" si="460"/>
        <v>3.7262077678279493E-3</v>
      </c>
      <c r="Q3649" s="55">
        <f t="shared" si="454"/>
        <v>3.3439448190542641E-2</v>
      </c>
      <c r="R3649" s="49">
        <f t="shared" si="455"/>
        <v>3.1736101022606089</v>
      </c>
      <c r="S3649" s="52">
        <f>IF(K3649=0,C3677,(1/$C$59)*LN(1+$C$59/$C$58/(RodR+ABS(Calculations!K3649-RodR))))</f>
        <v>1.0536722254168284E-2</v>
      </c>
      <c r="T3649" s="53">
        <f t="shared" si="456"/>
        <v>1.0610985162329839E-2</v>
      </c>
      <c r="U3649" s="49">
        <f t="shared" si="457"/>
        <v>151.95833333333334</v>
      </c>
      <c r="V3649" s="49">
        <f t="shared" si="458"/>
        <v>1.0101994803367265</v>
      </c>
      <c r="W3649" s="49">
        <f t="shared" si="459"/>
        <v>1.0101994803367265</v>
      </c>
    </row>
    <row r="3650" spans="11:23">
      <c r="K3650" s="51">
        <v>364.8</v>
      </c>
      <c r="L3650" s="22">
        <f t="shared" ref="L3650:L3713" si="461">IF(K3650&lt;RodR,EPRValue,Q3650*$C$43)</f>
        <v>1.3607703235184434</v>
      </c>
      <c r="M3650" s="22">
        <f t="shared" si="460"/>
        <v>3.7241712312992004E-3</v>
      </c>
      <c r="Q3650" s="55">
        <f t="shared" si="454"/>
        <v>3.3430321423854985E-2</v>
      </c>
      <c r="R3650" s="49">
        <f t="shared" si="455"/>
        <v>3.1736101022606089</v>
      </c>
      <c r="S3650" s="52">
        <f>IF(K3650=0,C3678,(1/$C$59)*LN(1+$C$59/$C$58/(RodR+ABS(Calculations!K3650-RodR))))</f>
        <v>1.0533846423050544E-2</v>
      </c>
      <c r="T3650" s="53">
        <f t="shared" si="456"/>
        <v>1.0608068667655769E-2</v>
      </c>
      <c r="U3650" s="49">
        <f t="shared" si="457"/>
        <v>152</v>
      </c>
      <c r="V3650" s="49">
        <f t="shared" si="458"/>
        <v>1.0101994803367265</v>
      </c>
      <c r="W3650" s="49">
        <f t="shared" si="459"/>
        <v>1.0101994803367265</v>
      </c>
    </row>
    <row r="3651" spans="11:23">
      <c r="K3651" s="51">
        <v>364.9</v>
      </c>
      <c r="L3651" s="22">
        <f t="shared" si="461"/>
        <v>1.3603990241960775</v>
      </c>
      <c r="M3651" s="22">
        <f t="shared" si="460"/>
        <v>3.7221363639445837E-3</v>
      </c>
      <c r="Q3651" s="55">
        <f t="shared" si="454"/>
        <v>3.3421199637851409E-2</v>
      </c>
      <c r="R3651" s="49">
        <f t="shared" si="455"/>
        <v>3.1736101022606089</v>
      </c>
      <c r="S3651" s="52">
        <f>IF(K3651=0,C3679,(1/$C$59)*LN(1+$C$59/$C$58/(RodR+ABS(Calculations!K3651-RodR))))</f>
        <v>1.0530972161339226E-2</v>
      </c>
      <c r="T3651" s="53">
        <f t="shared" si="456"/>
        <v>1.0605153775778002E-2</v>
      </c>
      <c r="U3651" s="49">
        <f t="shared" si="457"/>
        <v>152.04166666666666</v>
      </c>
      <c r="V3651" s="49">
        <f t="shared" si="458"/>
        <v>1.0101994803367265</v>
      </c>
      <c r="W3651" s="49">
        <f t="shared" si="459"/>
        <v>1.0101994803367265</v>
      </c>
    </row>
    <row r="3652" spans="11:23">
      <c r="K3652" s="51">
        <v>365</v>
      </c>
      <c r="L3652" s="22">
        <f t="shared" si="461"/>
        <v>1.3600279274449065</v>
      </c>
      <c r="M3652" s="22">
        <f t="shared" si="460"/>
        <v>3.7201031639280124E-3</v>
      </c>
      <c r="Q3652" s="55">
        <f t="shared" ref="Q3652:Q3715" si="462">R3652*IF($C$56&lt;$C$55,S3652,T3652)</f>
        <v>3.3412082828455598E-2</v>
      </c>
      <c r="R3652" s="49">
        <f t="shared" ref="R3652:R3715" si="463">$C$70/$C$61*W3652</f>
        <v>3.1736101022606089</v>
      </c>
      <c r="S3652" s="52">
        <f>IF(K3652=0,C3680,(1/$C$59)*LN(1+$C$59/$C$58/(RodR+ABS(Calculations!K3652-RodR))))</f>
        <v>1.0528099467749892E-2</v>
      </c>
      <c r="T3652" s="53">
        <f t="shared" ref="T3652:T3715" si="464">IF((ABS(K3652))&lt;$C$55-$C$56,($C$53/2/PI()/$C$56*LN(($C$55-$C$56)*(ABS(K3652)+$C$56)/(ABS(K3652))/$C$55)+$C$60*LN($C$55*$C$54/($C$55-$C$56)/$C$53)),$C$60*LN((((ABS(K3652))+$C$56-$C$55)*$C$53+$C$55*$C$54)/($C$53*(ABS(K3652)))))</f>
        <v>1.0602240485375778E-2</v>
      </c>
      <c r="U3652" s="49">
        <f t="shared" ref="U3652:U3715" si="465">K3652/$C$56</f>
        <v>152.08333333333334</v>
      </c>
      <c r="V3652" s="49">
        <f t="shared" ref="V3652:V3715" si="466">IF(K3652="","",1/(1.0212-0.0178*LOG10($C$53+0.01)))</f>
        <v>1.0101994803367265</v>
      </c>
      <c r="W3652" s="49">
        <f t="shared" ref="W3652:W3715" si="467">MAX(1/(-(0.21682*LOG10(3.7*U3652)-0.293)*(EXP(-3.7*U3652)-1)+1),1)*MAX(1/(-(0.1921*LOG10(U3652+0.2)+0.072)*(EXP(-150*U3652)-1)+1),1)*V3652</f>
        <v>1.0101994803367265</v>
      </c>
    </row>
    <row r="3653" spans="11:23">
      <c r="K3653" s="51">
        <v>365.1</v>
      </c>
      <c r="L3653" s="22">
        <f t="shared" si="461"/>
        <v>1.3596570330992097</v>
      </c>
      <c r="M3653" s="22">
        <f t="shared" si="460"/>
        <v>3.7180716294140659E-3</v>
      </c>
      <c r="Q3653" s="55">
        <f t="shared" si="462"/>
        <v>3.3402970991596254E-2</v>
      </c>
      <c r="R3653" s="49">
        <f t="shared" si="463"/>
        <v>3.1736101022606089</v>
      </c>
      <c r="S3653" s="52">
        <f>IF(K3653=0,C3681,(1/$C$59)*LN(1+$C$59/$C$58/(RodR+ABS(Calculations!K3653-RodR))))</f>
        <v>1.0525228340999681E-2</v>
      </c>
      <c r="T3653" s="53">
        <f t="shared" si="464"/>
        <v>1.0599328795129231E-2</v>
      </c>
      <c r="U3653" s="49">
        <f t="shared" si="465"/>
        <v>152.12500000000003</v>
      </c>
      <c r="V3653" s="49">
        <f t="shared" si="466"/>
        <v>1.0101994803367265</v>
      </c>
      <c r="W3653" s="49">
        <f t="shared" si="467"/>
        <v>1.0101994803367265</v>
      </c>
    </row>
    <row r="3654" spans="11:23">
      <c r="K3654" s="51">
        <v>365.2</v>
      </c>
      <c r="L3654" s="22">
        <f t="shared" si="461"/>
        <v>1.3592863409934717</v>
      </c>
      <c r="M3654" s="22">
        <f t="shared" si="460"/>
        <v>3.7160417585664351E-3</v>
      </c>
      <c r="Q3654" s="55">
        <f t="shared" si="462"/>
        <v>3.3393864123207127E-2</v>
      </c>
      <c r="R3654" s="49">
        <f t="shared" si="463"/>
        <v>3.1736101022606089</v>
      </c>
      <c r="S3654" s="52">
        <f>IF(K3654=0,C3682,(1/$C$59)*LN(1+$C$59/$C$58/(RodR+ABS(Calculations!K3654-RodR))))</f>
        <v>1.052235877980732E-2</v>
      </c>
      <c r="T3654" s="53">
        <f t="shared" si="464"/>
        <v>1.0596418703720948E-2</v>
      </c>
      <c r="U3654" s="49">
        <f t="shared" si="465"/>
        <v>152.16666666666666</v>
      </c>
      <c r="V3654" s="49">
        <f t="shared" si="466"/>
        <v>1.0101994803367265</v>
      </c>
      <c r="W3654" s="49">
        <f t="shared" si="467"/>
        <v>1.0101994803367265</v>
      </c>
    </row>
    <row r="3655" spans="11:23">
      <c r="K3655" s="51">
        <v>365.3</v>
      </c>
      <c r="L3655" s="22">
        <f t="shared" si="461"/>
        <v>1.3589158509622752</v>
      </c>
      <c r="M3655" s="22">
        <f t="shared" si="460"/>
        <v>3.7140135495496995E-3</v>
      </c>
      <c r="Q3655" s="55">
        <f t="shared" si="462"/>
        <v>3.3384762219224387E-2</v>
      </c>
      <c r="R3655" s="49">
        <f t="shared" si="463"/>
        <v>3.1736101022606089</v>
      </c>
      <c r="S3655" s="52">
        <f>IF(K3655=0,C3683,(1/$C$59)*LN(1+$C$59/$C$58/(RodR+ABS(Calculations!K3655-RodR))))</f>
        <v>1.0519490782892308E-2</v>
      </c>
      <c r="T3655" s="53">
        <f t="shared" si="464"/>
        <v>1.059351020983419E-2</v>
      </c>
      <c r="U3655" s="49">
        <f t="shared" si="465"/>
        <v>152.20833333333334</v>
      </c>
      <c r="V3655" s="49">
        <f t="shared" si="466"/>
        <v>1.0101994803367265</v>
      </c>
      <c r="W3655" s="49">
        <f t="shared" si="467"/>
        <v>1.0101994803367265</v>
      </c>
    </row>
    <row r="3656" spans="11:23">
      <c r="K3656" s="51">
        <v>365.4</v>
      </c>
      <c r="L3656" s="22">
        <f t="shared" si="461"/>
        <v>1.3585455628404455</v>
      </c>
      <c r="M3656" s="22">
        <f t="shared" si="460"/>
        <v>3.7119870006303568E-3</v>
      </c>
      <c r="Q3656" s="55">
        <f t="shared" si="462"/>
        <v>3.337566527559014E-2</v>
      </c>
      <c r="R3656" s="49">
        <f t="shared" si="463"/>
        <v>3.1736101022606089</v>
      </c>
      <c r="S3656" s="52">
        <f>IF(K3656=0,C3684,(1/$C$59)*LN(1+$C$59/$C$58/(RodR+ABS(Calculations!K3656-RodR))))</f>
        <v>1.0516624348976001E-2</v>
      </c>
      <c r="T3656" s="53">
        <f t="shared" si="464"/>
        <v>1.0590603312153566E-2</v>
      </c>
      <c r="U3656" s="49">
        <f t="shared" si="465"/>
        <v>152.25</v>
      </c>
      <c r="V3656" s="49">
        <f t="shared" si="466"/>
        <v>1.0101994803367265</v>
      </c>
      <c r="W3656" s="49">
        <f t="shared" si="467"/>
        <v>1.0101994803367265</v>
      </c>
    </row>
    <row r="3657" spans="11:23">
      <c r="K3657" s="51">
        <v>365.5</v>
      </c>
      <c r="L3657" s="22">
        <f t="shared" si="461"/>
        <v>1.3581754764629743</v>
      </c>
      <c r="M3657" s="22">
        <f t="shared" si="460"/>
        <v>3.7099621099045965E-3</v>
      </c>
      <c r="Q3657" s="55">
        <f t="shared" si="462"/>
        <v>3.3366573288250601E-2</v>
      </c>
      <c r="R3657" s="49">
        <f t="shared" si="463"/>
        <v>3.1736101022606089</v>
      </c>
      <c r="S3657" s="52">
        <f>IF(K3657=0,C3685,(1/$C$59)*LN(1+$C$59/$C$58/(RodR+ABS(Calculations!K3657-RodR))))</f>
        <v>1.0513759476781065E-2</v>
      </c>
      <c r="T3657" s="53">
        <f t="shared" si="464"/>
        <v>1.0587698009365458E-2</v>
      </c>
      <c r="U3657" s="49">
        <f t="shared" si="465"/>
        <v>152.29166666666669</v>
      </c>
      <c r="V3657" s="49">
        <f t="shared" si="466"/>
        <v>1.0101994803367265</v>
      </c>
      <c r="W3657" s="49">
        <f t="shared" si="467"/>
        <v>1.0101994803367265</v>
      </c>
    </row>
    <row r="3658" spans="11:23">
      <c r="K3658" s="51">
        <v>365.6</v>
      </c>
      <c r="L3658" s="22">
        <f t="shared" si="461"/>
        <v>1.3578055916650253</v>
      </c>
      <c r="M3658" s="22">
        <f t="shared" si="460"/>
        <v>3.7079388756393605E-3</v>
      </c>
      <c r="Q3658" s="55">
        <f t="shared" si="462"/>
        <v>3.3357486253156196E-2</v>
      </c>
      <c r="R3658" s="49">
        <f t="shared" si="463"/>
        <v>3.1736101022606089</v>
      </c>
      <c r="S3658" s="52">
        <f>IF(K3658=0,C3686,(1/$C$59)*LN(1+$C$59/$C$58/(RodR+ABS(Calculations!K3658-RodR))))</f>
        <v>1.051089616503148E-2</v>
      </c>
      <c r="T3658" s="53">
        <f t="shared" si="464"/>
        <v>1.0584794300158488E-2</v>
      </c>
      <c r="U3658" s="49">
        <f t="shared" si="465"/>
        <v>152.33333333333334</v>
      </c>
      <c r="V3658" s="49">
        <f t="shared" si="466"/>
        <v>1.0101994803367265</v>
      </c>
      <c r="W3658" s="49">
        <f t="shared" si="467"/>
        <v>1.0101994803367265</v>
      </c>
    </row>
    <row r="3659" spans="11:23">
      <c r="K3659" s="51">
        <v>365.7</v>
      </c>
      <c r="L3659" s="22">
        <f t="shared" si="461"/>
        <v>1.3574359082819658</v>
      </c>
      <c r="M3659" s="22">
        <f t="shared" si="460"/>
        <v>3.705917295963701E-3</v>
      </c>
      <c r="Q3659" s="55">
        <f t="shared" si="462"/>
        <v>3.334840416626237E-2</v>
      </c>
      <c r="R3659" s="49">
        <f t="shared" si="463"/>
        <v>3.1736101022606089</v>
      </c>
      <c r="S3659" s="52">
        <f>IF(K3659=0,C3687,(1/$C$59)*LN(1+$C$59/$C$58/(RodR+ABS(Calculations!K3659-RodR))))</f>
        <v>1.0508034412452813E-2</v>
      </c>
      <c r="T3659" s="53">
        <f t="shared" si="464"/>
        <v>1.058189218322062E-2</v>
      </c>
      <c r="U3659" s="49">
        <f t="shared" si="465"/>
        <v>152.375</v>
      </c>
      <c r="V3659" s="49">
        <f t="shared" si="466"/>
        <v>1.0101994803367265</v>
      </c>
      <c r="W3659" s="49">
        <f t="shared" si="467"/>
        <v>1.0101994803367265</v>
      </c>
    </row>
    <row r="3660" spans="11:23">
      <c r="K3660" s="51">
        <v>365.8</v>
      </c>
      <c r="L3660" s="22">
        <f t="shared" si="461"/>
        <v>1.3570664261492977</v>
      </c>
      <c r="M3660" s="22">
        <f t="shared" si="460"/>
        <v>3.70389736914567E-3</v>
      </c>
      <c r="Q3660" s="55">
        <f t="shared" si="462"/>
        <v>3.3339327023527855E-2</v>
      </c>
      <c r="R3660" s="49">
        <f t="shared" si="463"/>
        <v>3.1736101022606089</v>
      </c>
      <c r="S3660" s="52">
        <f>IF(K3660=0,C3688,(1/$C$59)*LN(1+$C$59/$C$58/(RodR+ABS(Calculations!K3660-RodR))))</f>
        <v>1.0505174217771668E-2</v>
      </c>
      <c r="T3660" s="53">
        <f t="shared" si="464"/>
        <v>1.0578991657243601E-2</v>
      </c>
      <c r="U3660" s="49">
        <f t="shared" si="465"/>
        <v>152.41666666666669</v>
      </c>
      <c r="V3660" s="49">
        <f t="shared" si="466"/>
        <v>1.0101994803367265</v>
      </c>
      <c r="W3660" s="49">
        <f t="shared" si="467"/>
        <v>1.0101994803367265</v>
      </c>
    </row>
    <row r="3661" spans="11:23">
      <c r="K3661" s="51">
        <v>365.9</v>
      </c>
      <c r="L3661" s="22">
        <f t="shared" si="461"/>
        <v>1.3566971451027288</v>
      </c>
      <c r="M3661" s="22">
        <f t="shared" ref="M3661:M3724" si="468">L3651-L3661</f>
        <v>3.7018790933487367E-3</v>
      </c>
      <c r="Q3661" s="55">
        <f t="shared" si="462"/>
        <v>3.3330254820916456E-2</v>
      </c>
      <c r="R3661" s="49">
        <f t="shared" si="463"/>
        <v>3.1736101022606089</v>
      </c>
      <c r="S3661" s="52">
        <f>IF(K3661=0,C3689,(1/$C$59)*LN(1+$C$59/$C$58/(RodR+ABS(Calculations!K3661-RodR))))</f>
        <v>1.0502315579716245E-2</v>
      </c>
      <c r="T3661" s="53">
        <f t="shared" si="464"/>
        <v>1.0576092720918515E-2</v>
      </c>
      <c r="U3661" s="49">
        <f t="shared" si="465"/>
        <v>152.45833333333334</v>
      </c>
      <c r="V3661" s="49">
        <f t="shared" si="466"/>
        <v>1.0101994803367265</v>
      </c>
      <c r="W3661" s="49">
        <f t="shared" si="467"/>
        <v>1.0101994803367265</v>
      </c>
    </row>
    <row r="3662" spans="11:23">
      <c r="K3662" s="51">
        <v>366</v>
      </c>
      <c r="L3662" s="22">
        <f t="shared" si="461"/>
        <v>1.3563280649781702</v>
      </c>
      <c r="M3662" s="22">
        <f t="shared" si="468"/>
        <v>3.69986246673637E-3</v>
      </c>
      <c r="Q3662" s="55">
        <f t="shared" si="462"/>
        <v>3.3321187554396968E-2</v>
      </c>
      <c r="R3662" s="49">
        <f t="shared" si="463"/>
        <v>3.1736101022606089</v>
      </c>
      <c r="S3662" s="52">
        <f>IF(K3662=0,C3690,(1/$C$59)*LN(1+$C$59/$C$58/(RodR+ABS(Calculations!K3662-RodR))))</f>
        <v>1.0499458497016315E-2</v>
      </c>
      <c r="T3662" s="53">
        <f t="shared" si="464"/>
        <v>1.0573195372940016E-2</v>
      </c>
      <c r="U3662" s="49">
        <f t="shared" si="465"/>
        <v>152.5</v>
      </c>
      <c r="V3662" s="49">
        <f t="shared" si="466"/>
        <v>1.0101994803367265</v>
      </c>
      <c r="W3662" s="49">
        <f t="shared" si="467"/>
        <v>1.0101994803367265</v>
      </c>
    </row>
    <row r="3663" spans="11:23">
      <c r="K3663" s="51">
        <v>366.1</v>
      </c>
      <c r="L3663" s="22">
        <f t="shared" si="461"/>
        <v>1.3559591856116684</v>
      </c>
      <c r="M3663" s="22">
        <f t="shared" si="468"/>
        <v>3.697847487541317E-3</v>
      </c>
      <c r="Q3663" s="55">
        <f t="shared" si="462"/>
        <v>3.3312125219941514E-2</v>
      </c>
      <c r="R3663" s="49">
        <f t="shared" si="463"/>
        <v>3.1736101022606089</v>
      </c>
      <c r="S3663" s="52">
        <f>IF(K3663=0,C3691,(1/$C$59)*LN(1+$C$59/$C$58/(RodR+ABS(Calculations!K3663-RodR))))</f>
        <v>1.0496602968402704E-2</v>
      </c>
      <c r="T3663" s="53">
        <f t="shared" si="464"/>
        <v>1.0570299612001652E-2</v>
      </c>
      <c r="U3663" s="49">
        <f t="shared" si="465"/>
        <v>152.54166666666669</v>
      </c>
      <c r="V3663" s="49">
        <f t="shared" si="466"/>
        <v>1.0101994803367265</v>
      </c>
      <c r="W3663" s="49">
        <f t="shared" si="467"/>
        <v>1.0101994803367265</v>
      </c>
    </row>
    <row r="3664" spans="11:23">
      <c r="K3664" s="51">
        <v>366.2</v>
      </c>
      <c r="L3664" s="22">
        <f t="shared" si="461"/>
        <v>1.3555905068394745</v>
      </c>
      <c r="M3664" s="22">
        <f t="shared" si="468"/>
        <v>3.6958341539972128E-3</v>
      </c>
      <c r="Q3664" s="55">
        <f t="shared" si="462"/>
        <v>3.3303067813527237E-2</v>
      </c>
      <c r="R3664" s="49">
        <f t="shared" si="463"/>
        <v>3.1736101022606089</v>
      </c>
      <c r="S3664" s="52">
        <f>IF(K3664=0,C3692,(1/$C$59)*LN(1+$C$59/$C$58/(RodR+ABS(Calculations!K3664-RodR))))</f>
        <v>1.0493748992607811E-2</v>
      </c>
      <c r="T3664" s="53">
        <f t="shared" si="464"/>
        <v>1.0567405436801427E-2</v>
      </c>
      <c r="U3664" s="49">
        <f t="shared" si="465"/>
        <v>152.58333333333334</v>
      </c>
      <c r="V3664" s="49">
        <f t="shared" si="466"/>
        <v>1.0101994803367265</v>
      </c>
      <c r="W3664" s="49">
        <f t="shared" si="467"/>
        <v>1.0101994803367265</v>
      </c>
    </row>
    <row r="3665" spans="11:23">
      <c r="K3665" s="51">
        <v>366.3</v>
      </c>
      <c r="L3665" s="22">
        <f t="shared" si="461"/>
        <v>1.355222028498009</v>
      </c>
      <c r="M3665" s="22">
        <f t="shared" si="468"/>
        <v>3.6938224642661943E-3</v>
      </c>
      <c r="Q3665" s="55">
        <f t="shared" si="462"/>
        <v>3.3294015331135449E-2</v>
      </c>
      <c r="R3665" s="49">
        <f t="shared" si="463"/>
        <v>3.1736101022606089</v>
      </c>
      <c r="S3665" s="52">
        <f>IF(K3665=0,C3693,(1/$C$59)*LN(1+$C$59/$C$58/(RodR+ABS(Calculations!K3665-RodR))))</f>
        <v>1.0490896568365356E-2</v>
      </c>
      <c r="T3665" s="53">
        <f t="shared" si="464"/>
        <v>1.0564512846035568E-2</v>
      </c>
      <c r="U3665" s="49">
        <f t="shared" si="465"/>
        <v>152.625</v>
      </c>
      <c r="V3665" s="49">
        <f t="shared" si="466"/>
        <v>1.0101994803367265</v>
      </c>
      <c r="W3665" s="49">
        <f t="shared" si="467"/>
        <v>1.0101994803367265</v>
      </c>
    </row>
    <row r="3666" spans="11:23">
      <c r="K3666" s="51">
        <v>366.4</v>
      </c>
      <c r="L3666" s="22">
        <f t="shared" si="461"/>
        <v>1.3548537504238294</v>
      </c>
      <c r="M3666" s="22">
        <f t="shared" si="468"/>
        <v>3.6918124166160915E-3</v>
      </c>
      <c r="Q3666" s="55">
        <f t="shared" si="462"/>
        <v>3.3284967768750819E-2</v>
      </c>
      <c r="R3666" s="49">
        <f t="shared" si="463"/>
        <v>3.1736101022606089</v>
      </c>
      <c r="S3666" s="52">
        <f>IF(K3666=0,C3694,(1/$C$59)*LN(1+$C$59/$C$58/(RodR+ABS(Calculations!K3666-RodR))))</f>
        <v>1.0488045694410112E-2</v>
      </c>
      <c r="T3666" s="53">
        <f t="shared" si="464"/>
        <v>1.0561621838404761E-2</v>
      </c>
      <c r="U3666" s="49">
        <f t="shared" si="465"/>
        <v>152.66666666666666</v>
      </c>
      <c r="V3666" s="49">
        <f t="shared" si="466"/>
        <v>1.0101994803367265</v>
      </c>
      <c r="W3666" s="49">
        <f t="shared" si="467"/>
        <v>1.0101994803367265</v>
      </c>
    </row>
    <row r="3667" spans="11:23">
      <c r="K3667" s="51">
        <v>366.5</v>
      </c>
      <c r="L3667" s="22">
        <f t="shared" si="461"/>
        <v>1.3544856724537986</v>
      </c>
      <c r="M3667" s="22">
        <f t="shared" si="468"/>
        <v>3.6898040091757345E-3</v>
      </c>
      <c r="Q3667" s="55">
        <f t="shared" si="462"/>
        <v>3.3275925122365532E-2</v>
      </c>
      <c r="R3667" s="49">
        <f t="shared" si="463"/>
        <v>3.1736101022606089</v>
      </c>
      <c r="S3667" s="52">
        <f>IF(K3667=0,C3695,(1/$C$59)*LN(1+$C$59/$C$58/(RodR+ABS(Calculations!K3667-RodR))))</f>
        <v>1.0485196369479225E-2</v>
      </c>
      <c r="T3667" s="53">
        <f t="shared" si="464"/>
        <v>1.0558732412608804E-2</v>
      </c>
      <c r="U3667" s="49">
        <f t="shared" si="465"/>
        <v>152.70833333333334</v>
      </c>
      <c r="V3667" s="49">
        <f t="shared" si="466"/>
        <v>1.0101994803367265</v>
      </c>
      <c r="W3667" s="49">
        <f t="shared" si="467"/>
        <v>1.0101994803367265</v>
      </c>
    </row>
    <row r="3668" spans="11:23">
      <c r="K3668" s="51">
        <v>366.6</v>
      </c>
      <c r="L3668" s="22">
        <f t="shared" si="461"/>
        <v>1.354117794424778</v>
      </c>
      <c r="M3668" s="22">
        <f t="shared" si="468"/>
        <v>3.6877972402473702E-3</v>
      </c>
      <c r="Q3668" s="55">
        <f t="shared" si="462"/>
        <v>3.3266887387971726E-2</v>
      </c>
      <c r="R3668" s="49">
        <f t="shared" si="463"/>
        <v>3.1736101022606089</v>
      </c>
      <c r="S3668" s="52">
        <f>IF(K3668=0,C3696,(1/$C$59)*LN(1+$C$59/$C$58/(RodR+ABS(Calculations!K3668-RodR))))</f>
        <v>1.0482348592309823E-2</v>
      </c>
      <c r="T3668" s="53">
        <f t="shared" si="464"/>
        <v>1.0555844567349738E-2</v>
      </c>
      <c r="U3668" s="49">
        <f t="shared" si="465"/>
        <v>152.75000000000003</v>
      </c>
      <c r="V3668" s="49">
        <f t="shared" si="466"/>
        <v>1.0101994803367265</v>
      </c>
      <c r="W3668" s="49">
        <f t="shared" si="467"/>
        <v>1.0101994803367265</v>
      </c>
    </row>
    <row r="3669" spans="11:23">
      <c r="K3669" s="51">
        <v>366.7</v>
      </c>
      <c r="L3669" s="22">
        <f t="shared" si="461"/>
        <v>1.353750116173938</v>
      </c>
      <c r="M3669" s="22">
        <f t="shared" si="468"/>
        <v>3.6857921080277745E-3</v>
      </c>
      <c r="Q3669" s="55">
        <f t="shared" si="462"/>
        <v>3.3257854561569135E-2</v>
      </c>
      <c r="R3669" s="49">
        <f t="shared" si="463"/>
        <v>3.1736101022606089</v>
      </c>
      <c r="S3669" s="52">
        <f>IF(K3669=0,C3697,(1/$C$59)*LN(1+$C$59/$C$58/(RodR+ABS(Calculations!K3669-RodR))))</f>
        <v>1.0479502361641425E-2</v>
      </c>
      <c r="T3669" s="53">
        <f t="shared" si="464"/>
        <v>1.0552958301331374E-2</v>
      </c>
      <c r="U3669" s="49">
        <f t="shared" si="465"/>
        <v>152.79166666666666</v>
      </c>
      <c r="V3669" s="49">
        <f t="shared" si="466"/>
        <v>1.0101994803367265</v>
      </c>
      <c r="W3669" s="49">
        <f t="shared" si="467"/>
        <v>1.0101994803367265</v>
      </c>
    </row>
    <row r="3670" spans="11:23">
      <c r="K3670" s="51">
        <v>366.8</v>
      </c>
      <c r="L3670" s="22">
        <f t="shared" si="461"/>
        <v>1.3533826375386175</v>
      </c>
      <c r="M3670" s="22">
        <f t="shared" si="468"/>
        <v>3.6837886106801943E-3</v>
      </c>
      <c r="Q3670" s="55">
        <f t="shared" si="462"/>
        <v>3.3248826639161629E-2</v>
      </c>
      <c r="R3670" s="49">
        <f t="shared" si="463"/>
        <v>3.1736101022606089</v>
      </c>
      <c r="S3670" s="52">
        <f>IF(K3670=0,C3698,(1/$C$59)*LN(1+$C$59/$C$58/(RodR+ABS(Calculations!K3670-RodR))))</f>
        <v>1.0476657676214857E-2</v>
      </c>
      <c r="T3670" s="53">
        <f t="shared" si="464"/>
        <v>1.0550073613258652E-2</v>
      </c>
      <c r="U3670" s="49">
        <f t="shared" si="465"/>
        <v>152.83333333333334</v>
      </c>
      <c r="V3670" s="49">
        <f t="shared" si="466"/>
        <v>1.0101994803367265</v>
      </c>
      <c r="W3670" s="49">
        <f t="shared" si="467"/>
        <v>1.0101994803367265</v>
      </c>
    </row>
    <row r="3671" spans="11:23">
      <c r="K3671" s="51">
        <v>366.9</v>
      </c>
      <c r="L3671" s="22">
        <f t="shared" si="461"/>
        <v>1.3530153583562561</v>
      </c>
      <c r="M3671" s="22">
        <f t="shared" si="468"/>
        <v>3.6817867464726817E-3</v>
      </c>
      <c r="Q3671" s="55">
        <f t="shared" si="462"/>
        <v>3.3239803616755548E-2</v>
      </c>
      <c r="R3671" s="49">
        <f t="shared" si="463"/>
        <v>3.1736101022606089</v>
      </c>
      <c r="S3671" s="52">
        <f>IF(K3671=0,C3699,(1/$C$59)*LN(1+$C$59/$C$58/(RodR+ABS(Calculations!K3671-RodR))))</f>
        <v>1.0473814534771727E-2</v>
      </c>
      <c r="T3671" s="53">
        <f t="shared" si="464"/>
        <v>1.0547190501837627E-2</v>
      </c>
      <c r="U3671" s="49">
        <f t="shared" si="465"/>
        <v>152.875</v>
      </c>
      <c r="V3671" s="49">
        <f t="shared" si="466"/>
        <v>1.0101994803367265</v>
      </c>
      <c r="W3671" s="49">
        <f t="shared" si="467"/>
        <v>1.0101994803367265</v>
      </c>
    </row>
    <row r="3672" spans="11:23">
      <c r="K3672" s="51">
        <v>367</v>
      </c>
      <c r="L3672" s="22">
        <f t="shared" si="461"/>
        <v>1.3526482784644989</v>
      </c>
      <c r="M3672" s="22">
        <f t="shared" si="468"/>
        <v>3.6797865136712904E-3</v>
      </c>
      <c r="Q3672" s="55">
        <f t="shared" si="462"/>
        <v>3.3230785490362298E-2</v>
      </c>
      <c r="R3672" s="49">
        <f t="shared" si="463"/>
        <v>3.1736101022606089</v>
      </c>
      <c r="S3672" s="52">
        <f>IF(K3672=0,C3700,(1/$C$59)*LN(1+$C$59/$C$58/(RodR+ABS(Calculations!K3672-RodR))))</f>
        <v>1.0470972936055227E-2</v>
      </c>
      <c r="T3672" s="53">
        <f t="shared" si="464"/>
        <v>1.0544308965776366E-2</v>
      </c>
      <c r="U3672" s="49">
        <f t="shared" si="465"/>
        <v>152.91666666666669</v>
      </c>
      <c r="V3672" s="49">
        <f t="shared" si="466"/>
        <v>1.0101994803367265</v>
      </c>
      <c r="W3672" s="49">
        <f t="shared" si="467"/>
        <v>1.0101994803367265</v>
      </c>
    </row>
    <row r="3673" spans="11:23">
      <c r="K3673" s="51">
        <v>367.1</v>
      </c>
      <c r="L3673" s="22">
        <f t="shared" si="461"/>
        <v>1.3522813977012291</v>
      </c>
      <c r="M3673" s="22">
        <f t="shared" si="468"/>
        <v>3.6777879104392674E-3</v>
      </c>
      <c r="Q3673" s="55">
        <f t="shared" si="462"/>
        <v>3.3221772255999114E-2</v>
      </c>
      <c r="R3673" s="49">
        <f t="shared" si="463"/>
        <v>3.1736101022606089</v>
      </c>
      <c r="S3673" s="52">
        <f>IF(K3673=0,C3701,(1/$C$59)*LN(1+$C$59/$C$58/(RodR+ABS(Calculations!K3673-RodR))))</f>
        <v>1.0468132878810399E-2</v>
      </c>
      <c r="T3673" s="53">
        <f t="shared" si="464"/>
        <v>1.0541429003784046E-2</v>
      </c>
      <c r="U3673" s="49">
        <f t="shared" si="465"/>
        <v>152.95833333333334</v>
      </c>
      <c r="V3673" s="49">
        <f t="shared" si="466"/>
        <v>1.0101994803367265</v>
      </c>
      <c r="W3673" s="49">
        <f t="shared" si="467"/>
        <v>1.0101994803367265</v>
      </c>
    </row>
    <row r="3674" spans="11:23">
      <c r="K3674" s="51">
        <v>367.2</v>
      </c>
      <c r="L3674" s="22">
        <f t="shared" si="461"/>
        <v>1.3519147159044653</v>
      </c>
      <c r="M3674" s="22">
        <f t="shared" si="468"/>
        <v>3.6757909350091378E-3</v>
      </c>
      <c r="Q3674" s="55">
        <f t="shared" si="462"/>
        <v>3.3212763909686568E-2</v>
      </c>
      <c r="R3674" s="49">
        <f t="shared" si="463"/>
        <v>3.1736101022606089</v>
      </c>
      <c r="S3674" s="52">
        <f>IF(K3674=0,C3702,(1/$C$59)*LN(1+$C$59/$C$58/(RodR+ABS(Calculations!K3674-RodR))))</f>
        <v>1.0465294361783331E-2</v>
      </c>
      <c r="T3674" s="53">
        <f t="shared" si="464"/>
        <v>1.0538550614570751E-2</v>
      </c>
      <c r="U3674" s="49">
        <f t="shared" si="465"/>
        <v>153</v>
      </c>
      <c r="V3674" s="49">
        <f t="shared" si="466"/>
        <v>1.0101994803367265</v>
      </c>
      <c r="W3674" s="49">
        <f t="shared" si="467"/>
        <v>1.0101994803367265</v>
      </c>
    </row>
    <row r="3675" spans="11:23">
      <c r="K3675" s="51">
        <v>367.3</v>
      </c>
      <c r="L3675" s="22">
        <f t="shared" si="461"/>
        <v>1.3515482329123281</v>
      </c>
      <c r="M3675" s="22">
        <f t="shared" si="468"/>
        <v>3.6737955856809279E-3</v>
      </c>
      <c r="Q3675" s="55">
        <f t="shared" si="462"/>
        <v>3.320376044744773E-2</v>
      </c>
      <c r="R3675" s="49">
        <f t="shared" si="463"/>
        <v>3.1736101022606089</v>
      </c>
      <c r="S3675" s="52">
        <f>IF(K3675=0,C3703,(1/$C$59)*LN(1+$C$59/$C$58/(RodR+ABS(Calculations!K3675-RodR))))</f>
        <v>1.0462457383720895E-2</v>
      </c>
      <c r="T3675" s="53">
        <f t="shared" si="464"/>
        <v>1.0535673796849013E-2</v>
      </c>
      <c r="U3675" s="49">
        <f t="shared" si="465"/>
        <v>153.04166666666669</v>
      </c>
      <c r="V3675" s="49">
        <f t="shared" si="466"/>
        <v>1.0101994803367265</v>
      </c>
      <c r="W3675" s="49">
        <f t="shared" si="467"/>
        <v>1.0101994803367265</v>
      </c>
    </row>
    <row r="3676" spans="11:23">
      <c r="K3676" s="51">
        <v>367.4</v>
      </c>
      <c r="L3676" s="22">
        <f t="shared" si="461"/>
        <v>1.3511819485632444</v>
      </c>
      <c r="M3676" s="22">
        <f t="shared" si="468"/>
        <v>3.6718018605850222E-3</v>
      </c>
      <c r="Q3676" s="55">
        <f t="shared" si="462"/>
        <v>3.3194761865313213E-2</v>
      </c>
      <c r="R3676" s="49">
        <f t="shared" si="463"/>
        <v>3.1736101022606089</v>
      </c>
      <c r="S3676" s="52">
        <f>IF(K3676=0,C3704,(1/$C$59)*LN(1+$C$59/$C$58/(RodR+ABS(Calculations!K3676-RodR))))</f>
        <v>1.0459621943372344E-2</v>
      </c>
      <c r="T3676" s="53">
        <f t="shared" si="464"/>
        <v>1.0532798549332034E-2</v>
      </c>
      <c r="U3676" s="49">
        <f t="shared" si="465"/>
        <v>153.08333333333334</v>
      </c>
      <c r="V3676" s="49">
        <f t="shared" si="466"/>
        <v>1.0101994803367265</v>
      </c>
      <c r="W3676" s="49">
        <f t="shared" si="467"/>
        <v>1.0101994803367265</v>
      </c>
    </row>
    <row r="3677" spans="11:23">
      <c r="K3677" s="51">
        <v>367.5</v>
      </c>
      <c r="L3677" s="22">
        <f t="shared" si="461"/>
        <v>1.3508158626957081</v>
      </c>
      <c r="M3677" s="22">
        <f t="shared" si="468"/>
        <v>3.6698097580905031E-3</v>
      </c>
      <c r="Q3677" s="55">
        <f t="shared" si="462"/>
        <v>3.318576815931526E-2</v>
      </c>
      <c r="R3677" s="49">
        <f t="shared" si="463"/>
        <v>3.1736101022606089</v>
      </c>
      <c r="S3677" s="52">
        <f>IF(K3677=0,C3705,(1/$C$59)*LN(1+$C$59/$C$58/(RodR+ABS(Calculations!K3677-RodR))))</f>
        <v>1.0456788039487444E-2</v>
      </c>
      <c r="T3677" s="53">
        <f t="shared" si="464"/>
        <v>1.0529924870734366E-2</v>
      </c>
      <c r="U3677" s="49">
        <f t="shared" si="465"/>
        <v>153.125</v>
      </c>
      <c r="V3677" s="49">
        <f t="shared" si="466"/>
        <v>1.0101994803367265</v>
      </c>
      <c r="W3677" s="49">
        <f t="shared" si="467"/>
        <v>1.0101994803367265</v>
      </c>
    </row>
    <row r="3678" spans="11:23">
      <c r="K3678" s="51">
        <v>367.6</v>
      </c>
      <c r="L3678" s="22">
        <f t="shared" si="461"/>
        <v>1.3504499751484875</v>
      </c>
      <c r="M3678" s="22">
        <f t="shared" si="468"/>
        <v>3.6678192762904516E-3</v>
      </c>
      <c r="Q3678" s="55">
        <f t="shared" si="462"/>
        <v>3.3176779325492851E-2</v>
      </c>
      <c r="R3678" s="49">
        <f t="shared" si="463"/>
        <v>3.1736101022606089</v>
      </c>
      <c r="S3678" s="52">
        <f>IF(K3678=0,C3706,(1/$C$59)*LN(1+$C$59/$C$58/(RodR+ABS(Calculations!K3678-RodR))))</f>
        <v>1.0453955670818084E-2</v>
      </c>
      <c r="T3678" s="53">
        <f t="shared" si="464"/>
        <v>1.0527052759772561E-2</v>
      </c>
      <c r="U3678" s="49">
        <f t="shared" si="465"/>
        <v>153.16666666666669</v>
      </c>
      <c r="V3678" s="49">
        <f t="shared" si="466"/>
        <v>1.0101994803367265</v>
      </c>
      <c r="W3678" s="49">
        <f t="shared" si="467"/>
        <v>1.0101994803367265</v>
      </c>
    </row>
    <row r="3679" spans="11:23">
      <c r="K3679" s="51">
        <v>367.7</v>
      </c>
      <c r="L3679" s="22">
        <f t="shared" si="461"/>
        <v>1.3500842857604163</v>
      </c>
      <c r="M3679" s="22">
        <f t="shared" si="468"/>
        <v>3.6658304135217534E-3</v>
      </c>
      <c r="Q3679" s="55">
        <f t="shared" si="462"/>
        <v>3.3167795359886586E-2</v>
      </c>
      <c r="R3679" s="49">
        <f t="shared" si="463"/>
        <v>3.1736101022606089</v>
      </c>
      <c r="S3679" s="52">
        <f>IF(K3679=0,C3707,(1/$C$59)*LN(1+$C$59/$C$58/(RodR+ABS(Calculations!K3679-RodR))))</f>
        <v>1.0451124836116661E-2</v>
      </c>
      <c r="T3679" s="53">
        <f t="shared" si="464"/>
        <v>1.0524182215164072E-2</v>
      </c>
      <c r="U3679" s="49">
        <f t="shared" si="465"/>
        <v>153.20833333333334</v>
      </c>
      <c r="V3679" s="49">
        <f t="shared" si="466"/>
        <v>1.0101994803367265</v>
      </c>
      <c r="W3679" s="49">
        <f t="shared" si="467"/>
        <v>1.0101994803367265</v>
      </c>
    </row>
    <row r="3680" spans="11:23">
      <c r="K3680" s="51">
        <v>367.8</v>
      </c>
      <c r="L3680" s="22">
        <f t="shared" si="461"/>
        <v>1.3497187943706013</v>
      </c>
      <c r="M3680" s="22">
        <f t="shared" si="468"/>
        <v>3.6638431680162675E-3</v>
      </c>
      <c r="Q3680" s="55">
        <f t="shared" si="462"/>
        <v>3.315881625854377E-2</v>
      </c>
      <c r="R3680" s="49">
        <f t="shared" si="463"/>
        <v>3.1736101022606089</v>
      </c>
      <c r="S3680" s="52">
        <f>IF(K3680=0,C3708,(1/$C$59)*LN(1+$C$59/$C$58/(RodR+ABS(Calculations!K3680-RodR))))</f>
        <v>1.0448295534137687E-2</v>
      </c>
      <c r="T3680" s="53">
        <f t="shared" si="464"/>
        <v>1.052131323562769E-2</v>
      </c>
      <c r="U3680" s="49">
        <f t="shared" si="465"/>
        <v>153.25</v>
      </c>
      <c r="V3680" s="49">
        <f t="shared" si="466"/>
        <v>1.0101994803367265</v>
      </c>
      <c r="W3680" s="49">
        <f t="shared" si="467"/>
        <v>1.0101994803367265</v>
      </c>
    </row>
    <row r="3681" spans="11:23">
      <c r="K3681" s="51">
        <v>367.9</v>
      </c>
      <c r="L3681" s="22">
        <f t="shared" si="461"/>
        <v>1.3493535008182511</v>
      </c>
      <c r="M3681" s="22">
        <f t="shared" si="468"/>
        <v>3.6618575380049645E-3</v>
      </c>
      <c r="Q3681" s="55">
        <f t="shared" si="462"/>
        <v>3.3149842017514211E-2</v>
      </c>
      <c r="R3681" s="49">
        <f t="shared" si="463"/>
        <v>3.1736101022606089</v>
      </c>
      <c r="S3681" s="52">
        <f>IF(K3681=0,C3709,(1/$C$59)*LN(1+$C$59/$C$58/(RodR+ABS(Calculations!K3681-RodR))))</f>
        <v>1.0445467763636463E-2</v>
      </c>
      <c r="T3681" s="53">
        <f t="shared" si="464"/>
        <v>1.0518445819884219E-2</v>
      </c>
      <c r="U3681" s="49">
        <f t="shared" si="465"/>
        <v>153.29166666666666</v>
      </c>
      <c r="V3681" s="49">
        <f t="shared" si="466"/>
        <v>1.0101994803367265</v>
      </c>
      <c r="W3681" s="49">
        <f t="shared" si="467"/>
        <v>1.0101994803367265</v>
      </c>
    </row>
    <row r="3682" spans="11:23">
      <c r="K3682" s="51">
        <v>368</v>
      </c>
      <c r="L3682" s="22">
        <f t="shared" si="461"/>
        <v>1.3489884049427436</v>
      </c>
      <c r="M3682" s="22">
        <f t="shared" si="468"/>
        <v>3.6598735217552303E-3</v>
      </c>
      <c r="Q3682" s="55">
        <f t="shared" si="462"/>
        <v>3.314087263285187E-2</v>
      </c>
      <c r="R3682" s="49">
        <f t="shared" si="463"/>
        <v>3.1736101022606089</v>
      </c>
      <c r="S3682" s="52">
        <f>IF(K3682=0,C3710,(1/$C$59)*LN(1+$C$59/$C$58/(RodR+ABS(Calculations!K3682-RodR))))</f>
        <v>1.0442641523369598E-2</v>
      </c>
      <c r="T3682" s="53">
        <f t="shared" si="464"/>
        <v>1.0515579966654906E-2</v>
      </c>
      <c r="U3682" s="49">
        <f t="shared" si="465"/>
        <v>153.33333333333334</v>
      </c>
      <c r="V3682" s="49">
        <f t="shared" si="466"/>
        <v>1.0101994803367265</v>
      </c>
      <c r="W3682" s="49">
        <f t="shared" si="467"/>
        <v>1.0101994803367265</v>
      </c>
    </row>
    <row r="3683" spans="11:23">
      <c r="K3683" s="51">
        <v>368.1</v>
      </c>
      <c r="L3683" s="22">
        <f t="shared" si="461"/>
        <v>1.3486235065837318</v>
      </c>
      <c r="M3683" s="22">
        <f t="shared" si="468"/>
        <v>3.6578911174973694E-3</v>
      </c>
      <c r="Q3683" s="55">
        <f t="shared" si="462"/>
        <v>3.313190810061746E-2</v>
      </c>
      <c r="R3683" s="49">
        <f t="shared" si="463"/>
        <v>3.1736101022606089</v>
      </c>
      <c r="S3683" s="52">
        <f>IF(K3683=0,C3711,(1/$C$59)*LN(1+$C$59/$C$58/(RodR+ABS(Calculations!K3683-RodR))))</f>
        <v>1.0439816812095826E-2</v>
      </c>
      <c r="T3683" s="53">
        <f t="shared" si="464"/>
        <v>1.0512715674663681E-2</v>
      </c>
      <c r="U3683" s="49">
        <f t="shared" si="465"/>
        <v>153.37500000000003</v>
      </c>
      <c r="V3683" s="49">
        <f t="shared" si="466"/>
        <v>1.0101994803367265</v>
      </c>
      <c r="W3683" s="49">
        <f t="shared" si="467"/>
        <v>1.0101994803367265</v>
      </c>
    </row>
    <row r="3684" spans="11:23">
      <c r="K3684" s="51">
        <v>368.2</v>
      </c>
      <c r="L3684" s="22">
        <f t="shared" si="461"/>
        <v>1.3482588055809666</v>
      </c>
      <c r="M3684" s="22">
        <f t="shared" si="468"/>
        <v>3.6559103234987678E-3</v>
      </c>
      <c r="Q3684" s="55">
        <f t="shared" si="462"/>
        <v>3.3122948416874125E-2</v>
      </c>
      <c r="R3684" s="49">
        <f t="shared" si="463"/>
        <v>3.1736101022606089</v>
      </c>
      <c r="S3684" s="52">
        <f>IF(K3684=0,C3712,(1/$C$59)*LN(1+$C$59/$C$58/(RodR+ABS(Calculations!K3684-RodR))))</f>
        <v>1.0436993628574651E-2</v>
      </c>
      <c r="T3684" s="53">
        <f t="shared" si="464"/>
        <v>1.0509852942634033E-2</v>
      </c>
      <c r="U3684" s="49">
        <f t="shared" si="465"/>
        <v>153.41666666666666</v>
      </c>
      <c r="V3684" s="49">
        <f t="shared" si="466"/>
        <v>1.0101994803367265</v>
      </c>
      <c r="W3684" s="49">
        <f t="shared" si="467"/>
        <v>1.0101994803367265</v>
      </c>
    </row>
    <row r="3685" spans="11:23">
      <c r="K3685" s="51">
        <v>368.3</v>
      </c>
      <c r="L3685" s="22">
        <f t="shared" si="461"/>
        <v>1.3478943017743368</v>
      </c>
      <c r="M3685" s="22">
        <f t="shared" si="468"/>
        <v>3.6539311379912842E-3</v>
      </c>
      <c r="Q3685" s="55">
        <f t="shared" si="462"/>
        <v>3.3113993577688371E-2</v>
      </c>
      <c r="R3685" s="49">
        <f t="shared" si="463"/>
        <v>3.1736101022606089</v>
      </c>
      <c r="S3685" s="52">
        <f>IF(K3685=0,C3713,(1/$C$59)*LN(1+$C$59/$C$58/(RodR+ABS(Calculations!K3685-RodR))))</f>
        <v>1.0434171971566637E-2</v>
      </c>
      <c r="T3685" s="53">
        <f t="shared" si="464"/>
        <v>1.0506991769293457E-2</v>
      </c>
      <c r="U3685" s="49">
        <f t="shared" si="465"/>
        <v>153.45833333333334</v>
      </c>
      <c r="V3685" s="49">
        <f t="shared" si="466"/>
        <v>1.0101994803367265</v>
      </c>
      <c r="W3685" s="49">
        <f t="shared" si="467"/>
        <v>1.0101994803367265</v>
      </c>
    </row>
    <row r="3686" spans="11:23">
      <c r="K3686" s="51">
        <v>368.4</v>
      </c>
      <c r="L3686" s="22">
        <f t="shared" si="461"/>
        <v>1.3475299950039354</v>
      </c>
      <c r="M3686" s="22">
        <f t="shared" si="468"/>
        <v>3.6519535593089181E-3</v>
      </c>
      <c r="Q3686" s="55">
        <f t="shared" si="462"/>
        <v>3.3105043579131736E-2</v>
      </c>
      <c r="R3686" s="49">
        <f t="shared" si="463"/>
        <v>3.1736101022606089</v>
      </c>
      <c r="S3686" s="52">
        <f>IF(K3686=0,C3714,(1/$C$59)*LN(1+$C$59/$C$58/(RodR+ABS(Calculations!K3686-RodR))))</f>
        <v>1.0431351839833925E-2</v>
      </c>
      <c r="T3686" s="53">
        <f t="shared" si="464"/>
        <v>1.0504132153367466E-2</v>
      </c>
      <c r="U3686" s="49">
        <f t="shared" si="465"/>
        <v>153.5</v>
      </c>
      <c r="V3686" s="49">
        <f t="shared" si="466"/>
        <v>1.0101994803367265</v>
      </c>
      <c r="W3686" s="49">
        <f t="shared" si="467"/>
        <v>1.0101994803367265</v>
      </c>
    </row>
    <row r="3687" spans="11:23">
      <c r="K3687" s="51">
        <v>368.5</v>
      </c>
      <c r="L3687" s="22">
        <f t="shared" si="461"/>
        <v>1.3471658851101271</v>
      </c>
      <c r="M3687" s="22">
        <f t="shared" si="468"/>
        <v>3.6499775855809435E-3</v>
      </c>
      <c r="Q3687" s="55">
        <f t="shared" si="462"/>
        <v>3.3096098417282421E-2</v>
      </c>
      <c r="R3687" s="49">
        <f t="shared" si="463"/>
        <v>3.1736101022606089</v>
      </c>
      <c r="S3687" s="52">
        <f>IF(K3687=0,C3715,(1/$C$59)*LN(1+$C$59/$C$58/(RodR+ABS(Calculations!K3687-RodR))))</f>
        <v>1.0428533232140769E-2</v>
      </c>
      <c r="T3687" s="53">
        <f t="shared" si="464"/>
        <v>1.0501274093586451E-2</v>
      </c>
      <c r="U3687" s="49">
        <f t="shared" si="465"/>
        <v>153.54166666666669</v>
      </c>
      <c r="V3687" s="49">
        <f t="shared" si="466"/>
        <v>1.0101994803367265</v>
      </c>
      <c r="W3687" s="49">
        <f t="shared" si="467"/>
        <v>1.0101994803367265</v>
      </c>
    </row>
    <row r="3688" spans="11:23">
      <c r="K3688" s="51">
        <v>368.6</v>
      </c>
      <c r="L3688" s="22">
        <f t="shared" si="461"/>
        <v>1.3468019719332767</v>
      </c>
      <c r="M3688" s="22">
        <f t="shared" si="468"/>
        <v>3.6480032152108599E-3</v>
      </c>
      <c r="Q3688" s="55">
        <f t="shared" si="462"/>
        <v>3.3087158088218639E-2</v>
      </c>
      <c r="R3688" s="49">
        <f t="shared" si="463"/>
        <v>3.1736101022606089</v>
      </c>
      <c r="S3688" s="52">
        <f>IF(K3688=0,C3716,(1/$C$59)*LN(1+$C$59/$C$58/(RodR+ABS(Calculations!K3688-RodR))))</f>
        <v>1.0425716147251412E-2</v>
      </c>
      <c r="T3688" s="53">
        <f t="shared" si="464"/>
        <v>1.0498417588679051E-2</v>
      </c>
      <c r="U3688" s="49">
        <f t="shared" si="465"/>
        <v>153.58333333333334</v>
      </c>
      <c r="V3688" s="49">
        <f t="shared" si="466"/>
        <v>1.0101994803367265</v>
      </c>
      <c r="W3688" s="49">
        <f t="shared" si="467"/>
        <v>1.0101994803367265</v>
      </c>
    </row>
    <row r="3689" spans="11:23">
      <c r="K3689" s="51">
        <v>368.7</v>
      </c>
      <c r="L3689" s="22">
        <f t="shared" si="461"/>
        <v>1.3464382553140204</v>
      </c>
      <c r="M3689" s="22">
        <f t="shared" si="468"/>
        <v>3.646030446395887E-3</v>
      </c>
      <c r="Q3689" s="55">
        <f t="shared" si="462"/>
        <v>3.3078222588025265E-2</v>
      </c>
      <c r="R3689" s="49">
        <f t="shared" si="463"/>
        <v>3.1736101022606089</v>
      </c>
      <c r="S3689" s="52">
        <f>IF(K3689=0,C3717,(1/$C$59)*LN(1+$C$59/$C$58/(RodR+ABS(Calculations!K3689-RodR))))</f>
        <v>1.042290058393221E-2</v>
      </c>
      <c r="T3689" s="53">
        <f t="shared" si="464"/>
        <v>1.0495562637378344E-2</v>
      </c>
      <c r="U3689" s="49">
        <f t="shared" si="465"/>
        <v>153.625</v>
      </c>
      <c r="V3689" s="49">
        <f t="shared" si="466"/>
        <v>1.0101994803367265</v>
      </c>
      <c r="W3689" s="49">
        <f t="shared" si="467"/>
        <v>1.0101994803367265</v>
      </c>
    </row>
    <row r="3690" spans="11:23">
      <c r="K3690" s="51">
        <v>368.8</v>
      </c>
      <c r="L3690" s="22">
        <f t="shared" si="461"/>
        <v>1.3460747350931996</v>
      </c>
      <c r="M3690" s="22">
        <f t="shared" si="468"/>
        <v>3.6440592774016345E-3</v>
      </c>
      <c r="Q3690" s="55">
        <f t="shared" si="462"/>
        <v>3.3069291912792217E-2</v>
      </c>
      <c r="R3690" s="49">
        <f t="shared" si="463"/>
        <v>3.1736101022606089</v>
      </c>
      <c r="S3690" s="52">
        <f>IF(K3690=0,C3718,(1/$C$59)*LN(1+$C$59/$C$58/(RodR+ABS(Calculations!K3690-RodR))))</f>
        <v>1.04200865409511E-2</v>
      </c>
      <c r="T3690" s="53">
        <f t="shared" si="464"/>
        <v>1.0492709238415426E-2</v>
      </c>
      <c r="U3690" s="49">
        <f t="shared" si="465"/>
        <v>153.66666666666669</v>
      </c>
      <c r="V3690" s="49">
        <f t="shared" si="466"/>
        <v>1.0101994803367265</v>
      </c>
      <c r="W3690" s="49">
        <f t="shared" si="467"/>
        <v>1.0101994803367265</v>
      </c>
    </row>
    <row r="3691" spans="11:23">
      <c r="K3691" s="51">
        <v>368.9</v>
      </c>
      <c r="L3691" s="22">
        <f t="shared" si="461"/>
        <v>1.3457114111117225</v>
      </c>
      <c r="M3691" s="22">
        <f t="shared" si="468"/>
        <v>3.6420897065285729E-3</v>
      </c>
      <c r="Q3691" s="55">
        <f t="shared" si="462"/>
        <v>3.3060366058611061E-2</v>
      </c>
      <c r="R3691" s="49">
        <f t="shared" si="463"/>
        <v>3.1736101022606089</v>
      </c>
      <c r="S3691" s="52">
        <f>IF(K3691=0,C3719,(1/$C$59)*LN(1+$C$59/$C$58/(RodR+ABS(Calculations!K3691-RodR))))</f>
        <v>1.0417274017076539E-2</v>
      </c>
      <c r="T3691" s="53">
        <f t="shared" si="464"/>
        <v>1.048985739052628E-2</v>
      </c>
      <c r="U3691" s="49">
        <f t="shared" si="465"/>
        <v>153.70833333333334</v>
      </c>
      <c r="V3691" s="49">
        <f t="shared" si="466"/>
        <v>1.0101994803367265</v>
      </c>
      <c r="W3691" s="49">
        <f t="shared" si="467"/>
        <v>1.0101994803367265</v>
      </c>
    </row>
    <row r="3692" spans="11:23">
      <c r="K3692" s="51">
        <v>369</v>
      </c>
      <c r="L3692" s="22">
        <f t="shared" si="461"/>
        <v>1.3453482832107702</v>
      </c>
      <c r="M3692" s="22">
        <f t="shared" si="468"/>
        <v>3.640121731973478E-3</v>
      </c>
      <c r="Q3692" s="55">
        <f t="shared" si="462"/>
        <v>3.3051445021580049E-2</v>
      </c>
      <c r="R3692" s="49">
        <f t="shared" si="463"/>
        <v>3.1736101022606089</v>
      </c>
      <c r="S3692" s="52">
        <f>IF(K3692=0,C3720,(1/$C$59)*LN(1+$C$59/$C$58/(RodR+ABS(Calculations!K3692-RodR))))</f>
        <v>1.0414463011079093E-2</v>
      </c>
      <c r="T3692" s="53">
        <f t="shared" si="464"/>
        <v>1.0487007092445348E-2</v>
      </c>
      <c r="U3692" s="49">
        <f t="shared" si="465"/>
        <v>153.75</v>
      </c>
      <c r="V3692" s="49">
        <f t="shared" si="466"/>
        <v>1.0101994803367265</v>
      </c>
      <c r="W3692" s="49">
        <f t="shared" si="467"/>
        <v>1.0101994803367265</v>
      </c>
    </row>
    <row r="3693" spans="11:23">
      <c r="K3693" s="51">
        <v>369.1</v>
      </c>
      <c r="L3693" s="22">
        <f t="shared" si="461"/>
        <v>1.3449853512316248</v>
      </c>
      <c r="M3693" s="22">
        <f t="shared" si="468"/>
        <v>3.6381553521069865E-3</v>
      </c>
      <c r="Q3693" s="55">
        <f t="shared" si="462"/>
        <v>3.3042528797799939E-2</v>
      </c>
      <c r="R3693" s="49">
        <f t="shared" si="463"/>
        <v>3.1736101022606089</v>
      </c>
      <c r="S3693" s="52">
        <f>IF(K3693=0,C3721,(1/$C$59)*LN(1+$C$59/$C$58/(RodR+ABS(Calculations!K3693-RodR))))</f>
        <v>1.0411653521730114E-2</v>
      </c>
      <c r="T3693" s="53">
        <f t="shared" si="464"/>
        <v>1.0484158342909963E-2</v>
      </c>
      <c r="U3693" s="49">
        <f t="shared" si="465"/>
        <v>153.79166666666669</v>
      </c>
      <c r="V3693" s="49">
        <f t="shared" si="466"/>
        <v>1.0101994803367265</v>
      </c>
      <c r="W3693" s="49">
        <f t="shared" si="467"/>
        <v>1.0101994803367265</v>
      </c>
    </row>
    <row r="3694" spans="11:23">
      <c r="K3694" s="51">
        <v>369.2</v>
      </c>
      <c r="L3694" s="22">
        <f t="shared" si="461"/>
        <v>1.3446226150157732</v>
      </c>
      <c r="M3694" s="22">
        <f t="shared" si="468"/>
        <v>3.6361905651933757E-3</v>
      </c>
      <c r="Q3694" s="55">
        <f t="shared" si="462"/>
        <v>3.3033617383376498E-2</v>
      </c>
      <c r="R3694" s="49">
        <f t="shared" si="463"/>
        <v>3.1736101022606089</v>
      </c>
      <c r="S3694" s="52">
        <f>IF(K3694=0,C3722,(1/$C$59)*LN(1+$C$59/$C$58/(RodR+ABS(Calculations!K3694-RodR))))</f>
        <v>1.0408845547802539E-2</v>
      </c>
      <c r="T3694" s="53">
        <f t="shared" si="464"/>
        <v>1.0481311140658582E-2</v>
      </c>
      <c r="U3694" s="49">
        <f t="shared" si="465"/>
        <v>153.83333333333334</v>
      </c>
      <c r="V3694" s="49">
        <f t="shared" si="466"/>
        <v>1.0101994803367265</v>
      </c>
      <c r="W3694" s="49">
        <f t="shared" si="467"/>
        <v>1.0101994803367265</v>
      </c>
    </row>
    <row r="3695" spans="11:23">
      <c r="K3695" s="51">
        <v>369.3</v>
      </c>
      <c r="L3695" s="22">
        <f t="shared" si="461"/>
        <v>1.3442600744048729</v>
      </c>
      <c r="M3695" s="22">
        <f t="shared" si="468"/>
        <v>3.6342273694638383E-3</v>
      </c>
      <c r="Q3695" s="55">
        <f t="shared" si="462"/>
        <v>3.3024710774419701E-2</v>
      </c>
      <c r="R3695" s="49">
        <f t="shared" si="463"/>
        <v>3.1736101022606089</v>
      </c>
      <c r="S3695" s="52">
        <f>IF(K3695=0,C3723,(1/$C$59)*LN(1+$C$59/$C$58/(RodR+ABS(Calculations!K3695-RodR))))</f>
        <v>1.0406039088070623E-2</v>
      </c>
      <c r="T3695" s="53">
        <f t="shared" si="464"/>
        <v>1.0478465484430776E-2</v>
      </c>
      <c r="U3695" s="49">
        <f t="shared" si="465"/>
        <v>153.875</v>
      </c>
      <c r="V3695" s="49">
        <f t="shared" si="466"/>
        <v>1.0101994803367265</v>
      </c>
      <c r="W3695" s="49">
        <f t="shared" si="467"/>
        <v>1.0101994803367265</v>
      </c>
    </row>
    <row r="3696" spans="11:23">
      <c r="K3696" s="51">
        <v>369.4</v>
      </c>
      <c r="L3696" s="22">
        <f t="shared" si="461"/>
        <v>1.3438977292407503</v>
      </c>
      <c r="M3696" s="22">
        <f t="shared" si="468"/>
        <v>3.6322657631850941E-3</v>
      </c>
      <c r="Q3696" s="55">
        <f t="shared" si="462"/>
        <v>3.3015808967043654E-2</v>
      </c>
      <c r="R3696" s="49">
        <f t="shared" si="463"/>
        <v>3.1736101022606089</v>
      </c>
      <c r="S3696" s="52">
        <f>IF(K3696=0,C3724,(1/$C$59)*LN(1+$C$59/$C$58/(RodR+ABS(Calculations!K3696-RodR))))</f>
        <v>1.0403234141309926E-2</v>
      </c>
      <c r="T3696" s="53">
        <f t="shared" si="464"/>
        <v>1.047562137296768E-2</v>
      </c>
      <c r="U3696" s="49">
        <f t="shared" si="465"/>
        <v>153.91666666666666</v>
      </c>
      <c r="V3696" s="49">
        <f t="shared" si="466"/>
        <v>1.0101994803367265</v>
      </c>
      <c r="W3696" s="49">
        <f t="shared" si="467"/>
        <v>1.0101994803367265</v>
      </c>
    </row>
    <row r="3697" spans="11:23">
      <c r="K3697" s="51">
        <v>369.5</v>
      </c>
      <c r="L3697" s="22">
        <f t="shared" si="461"/>
        <v>1.343535579365402</v>
      </c>
      <c r="M3697" s="22">
        <f t="shared" si="468"/>
        <v>3.6303057447251152E-3</v>
      </c>
      <c r="Q3697" s="55">
        <f t="shared" si="462"/>
        <v>3.3006911957366665E-2</v>
      </c>
      <c r="R3697" s="49">
        <f t="shared" si="463"/>
        <v>3.1736101022606089</v>
      </c>
      <c r="S3697" s="52">
        <f>IF(K3697=0,C3725,(1/$C$59)*LN(1+$C$59/$C$58/(RodR+ABS(Calculations!K3697-RodR))))</f>
        <v>1.0400430706297335E-2</v>
      </c>
      <c r="T3697" s="53">
        <f t="shared" si="464"/>
        <v>1.0472778805011995E-2</v>
      </c>
      <c r="U3697" s="49">
        <f t="shared" si="465"/>
        <v>153.95833333333334</v>
      </c>
      <c r="V3697" s="49">
        <f t="shared" si="466"/>
        <v>1.0101994803367265</v>
      </c>
      <c r="W3697" s="49">
        <f t="shared" si="467"/>
        <v>1.0101994803367265</v>
      </c>
    </row>
    <row r="3698" spans="11:23">
      <c r="K3698" s="51">
        <v>369.6</v>
      </c>
      <c r="L3698" s="22">
        <f t="shared" si="461"/>
        <v>1.3431736246209602</v>
      </c>
      <c r="M3698" s="22">
        <f t="shared" si="468"/>
        <v>3.6283473123164267E-3</v>
      </c>
      <c r="Q3698" s="55">
        <f t="shared" si="462"/>
        <v>3.2998019741510363E-2</v>
      </c>
      <c r="R3698" s="49">
        <f t="shared" si="463"/>
        <v>3.1736101022606089</v>
      </c>
      <c r="S3698" s="52">
        <f>IF(K3698=0,C3726,(1/$C$59)*LN(1+$C$59/$C$58/(RodR+ABS(Calculations!K3698-RodR))))</f>
        <v>1.0397628781810782E-2</v>
      </c>
      <c r="T3698" s="53">
        <f t="shared" si="464"/>
        <v>1.0469937779307536E-2</v>
      </c>
      <c r="U3698" s="49">
        <f t="shared" si="465"/>
        <v>154.00000000000003</v>
      </c>
      <c r="V3698" s="49">
        <f t="shared" si="466"/>
        <v>1.0101994803367265</v>
      </c>
      <c r="W3698" s="49">
        <f t="shared" si="467"/>
        <v>1.0101994803367265</v>
      </c>
    </row>
    <row r="3699" spans="11:23">
      <c r="K3699" s="51">
        <v>369.7</v>
      </c>
      <c r="L3699" s="22">
        <f t="shared" si="461"/>
        <v>1.3428118648497969</v>
      </c>
      <c r="M3699" s="22">
        <f t="shared" si="468"/>
        <v>3.6263904642235278E-3</v>
      </c>
      <c r="Q3699" s="55">
        <f t="shared" si="462"/>
        <v>3.2989132315602264E-2</v>
      </c>
      <c r="R3699" s="49">
        <f t="shared" si="463"/>
        <v>3.1736101022606089</v>
      </c>
      <c r="S3699" s="52">
        <f>IF(K3699=0,C3727,(1/$C$59)*LN(1+$C$59/$C$58/(RodR+ABS(Calculations!K3699-RodR))))</f>
        <v>1.0394828366630048E-2</v>
      </c>
      <c r="T3699" s="53">
        <f t="shared" si="464"/>
        <v>1.046709829459924E-2</v>
      </c>
      <c r="U3699" s="49">
        <f t="shared" si="465"/>
        <v>154.04166666666666</v>
      </c>
      <c r="V3699" s="49">
        <f t="shared" si="466"/>
        <v>1.0101994803367265</v>
      </c>
      <c r="W3699" s="49">
        <f t="shared" si="467"/>
        <v>1.0101994803367265</v>
      </c>
    </row>
    <row r="3700" spans="11:23">
      <c r="K3700" s="51">
        <v>369.8</v>
      </c>
      <c r="L3700" s="22">
        <f t="shared" si="461"/>
        <v>1.3424502998943841</v>
      </c>
      <c r="M3700" s="22">
        <f t="shared" si="468"/>
        <v>3.624435198815501E-3</v>
      </c>
      <c r="Q3700" s="55">
        <f t="shared" si="462"/>
        <v>3.2980249675772351E-2</v>
      </c>
      <c r="R3700" s="49">
        <f t="shared" si="463"/>
        <v>3.1736101022606089</v>
      </c>
      <c r="S3700" s="52">
        <f>IF(K3700=0,C3728,(1/$C$59)*LN(1+$C$59/$C$58/(RodR+ABS(Calculations!K3700-RodR))))</f>
        <v>1.0392029459535698E-2</v>
      </c>
      <c r="T3700" s="53">
        <f t="shared" si="464"/>
        <v>1.0464260349633828E-2</v>
      </c>
      <c r="U3700" s="49">
        <f t="shared" si="465"/>
        <v>154.08333333333334</v>
      </c>
      <c r="V3700" s="49">
        <f t="shared" si="466"/>
        <v>1.0101994803367265</v>
      </c>
      <c r="W3700" s="49">
        <f t="shared" si="467"/>
        <v>1.0101994803367265</v>
      </c>
    </row>
    <row r="3701" spans="11:23">
      <c r="K3701" s="51">
        <v>369.9</v>
      </c>
      <c r="L3701" s="22">
        <f t="shared" si="461"/>
        <v>1.3420889295973986</v>
      </c>
      <c r="M3701" s="22">
        <f t="shared" si="468"/>
        <v>3.622481514323983E-3</v>
      </c>
      <c r="Q3701" s="55">
        <f t="shared" si="462"/>
        <v>3.2971371818155626E-2</v>
      </c>
      <c r="R3701" s="49">
        <f t="shared" si="463"/>
        <v>3.1736101022606089</v>
      </c>
      <c r="S3701" s="52">
        <f>IF(K3701=0,C3729,(1/$C$59)*LN(1+$C$59/$C$58/(RodR+ABS(Calculations!K3701-RodR))))</f>
        <v>1.038923205930988E-2</v>
      </c>
      <c r="T3701" s="53">
        <f t="shared" si="464"/>
        <v>1.046142394315914E-2</v>
      </c>
      <c r="U3701" s="49">
        <f t="shared" si="465"/>
        <v>154.125</v>
      </c>
      <c r="V3701" s="49">
        <f t="shared" si="466"/>
        <v>1.0101994803367265</v>
      </c>
      <c r="W3701" s="49">
        <f t="shared" si="467"/>
        <v>1.0101994803367265</v>
      </c>
    </row>
    <row r="3702" spans="11:23">
      <c r="K3702" s="51">
        <v>370</v>
      </c>
      <c r="L3702" s="22">
        <f t="shared" si="461"/>
        <v>1.3417277538016874</v>
      </c>
      <c r="M3702" s="22">
        <f t="shared" si="468"/>
        <v>3.6205294090827511E-3</v>
      </c>
      <c r="Q3702" s="55">
        <f t="shared" si="462"/>
        <v>3.2962498738891281E-2</v>
      </c>
      <c r="R3702" s="49">
        <f t="shared" si="463"/>
        <v>3.1736101022606089</v>
      </c>
      <c r="S3702" s="52">
        <f>IF(K3702=0,C3730,(1/$C$59)*LN(1+$C$59/$C$58/(RodR+ABS(Calculations!K3702-RodR))))</f>
        <v>1.0386436164736057E-2</v>
      </c>
      <c r="T3702" s="53">
        <f t="shared" si="464"/>
        <v>1.0458589073924577E-2</v>
      </c>
      <c r="U3702" s="49">
        <f t="shared" si="465"/>
        <v>154.16666666666669</v>
      </c>
      <c r="V3702" s="49">
        <f t="shared" si="466"/>
        <v>1.0101994803367265</v>
      </c>
      <c r="W3702" s="49">
        <f t="shared" si="467"/>
        <v>1.0101994803367265</v>
      </c>
    </row>
    <row r="3703" spans="11:23">
      <c r="K3703" s="51">
        <v>370.1</v>
      </c>
      <c r="L3703" s="22">
        <f t="shared" si="461"/>
        <v>1.3413667723502676</v>
      </c>
      <c r="M3703" s="22">
        <f t="shared" si="468"/>
        <v>3.6185788813571929E-3</v>
      </c>
      <c r="Q3703" s="55">
        <f t="shared" si="462"/>
        <v>3.2953630434122694E-2</v>
      </c>
      <c r="R3703" s="49">
        <f t="shared" si="463"/>
        <v>3.1736101022606089</v>
      </c>
      <c r="S3703" s="52">
        <f>IF(K3703=0,C3731,(1/$C$59)*LN(1+$C$59/$C$58/(RodR+ABS(Calculations!K3703-RodR))))</f>
        <v>1.0383641774599011E-2</v>
      </c>
      <c r="T3703" s="53">
        <f t="shared" si="464"/>
        <v>1.0455755740680658E-2</v>
      </c>
      <c r="U3703" s="49">
        <f t="shared" si="465"/>
        <v>154.20833333333334</v>
      </c>
      <c r="V3703" s="49">
        <f t="shared" si="466"/>
        <v>1.0101994803367265</v>
      </c>
      <c r="W3703" s="49">
        <f t="shared" si="467"/>
        <v>1.0101994803367265</v>
      </c>
    </row>
    <row r="3704" spans="11:23">
      <c r="K3704" s="51">
        <v>370.2</v>
      </c>
      <c r="L3704" s="22">
        <f t="shared" si="461"/>
        <v>1.3410059850863258</v>
      </c>
      <c r="M3704" s="22">
        <f t="shared" si="468"/>
        <v>3.6166299294473347E-3</v>
      </c>
      <c r="Q3704" s="55">
        <f t="shared" si="462"/>
        <v>3.2944766899997389E-2</v>
      </c>
      <c r="R3704" s="49">
        <f t="shared" si="463"/>
        <v>3.1736101022606089</v>
      </c>
      <c r="S3704" s="52">
        <f>IF(K3704=0,C3732,(1/$C$59)*LN(1+$C$59/$C$58/(RodR+ABS(Calculations!K3704-RodR))))</f>
        <v>1.0380848887684833E-2</v>
      </c>
      <c r="T3704" s="53">
        <f t="shared" si="464"/>
        <v>1.0452923942179471E-2</v>
      </c>
      <c r="U3704" s="49">
        <f t="shared" si="465"/>
        <v>154.25</v>
      </c>
      <c r="V3704" s="49">
        <f t="shared" si="466"/>
        <v>1.0101994803367265</v>
      </c>
      <c r="W3704" s="49">
        <f t="shared" si="467"/>
        <v>1.0101994803367265</v>
      </c>
    </row>
    <row r="3705" spans="11:23">
      <c r="K3705" s="51">
        <v>370.3</v>
      </c>
      <c r="L3705" s="22">
        <f t="shared" si="461"/>
        <v>1.3406453918531849</v>
      </c>
      <c r="M3705" s="22">
        <f t="shared" si="468"/>
        <v>3.6146825516880643E-3</v>
      </c>
      <c r="Q3705" s="55">
        <f t="shared" si="462"/>
        <v>3.2935908132666253E-2</v>
      </c>
      <c r="R3705" s="49">
        <f t="shared" si="463"/>
        <v>3.1736101022606089</v>
      </c>
      <c r="S3705" s="52">
        <f>IF(K3705=0,C3733,(1/$C$59)*LN(1+$C$59/$C$58/(RodR+ABS(Calculations!K3705-RodR))))</f>
        <v>1.0378057502780674E-2</v>
      </c>
      <c r="T3705" s="53">
        <f t="shared" si="464"/>
        <v>1.0450093677174437E-2</v>
      </c>
      <c r="U3705" s="49">
        <f t="shared" si="465"/>
        <v>154.29166666666669</v>
      </c>
      <c r="V3705" s="49">
        <f t="shared" si="466"/>
        <v>1.0101994803367265</v>
      </c>
      <c r="W3705" s="49">
        <f t="shared" si="467"/>
        <v>1.0101994803367265</v>
      </c>
    </row>
    <row r="3706" spans="11:23">
      <c r="K3706" s="51">
        <v>370.4</v>
      </c>
      <c r="L3706" s="22">
        <f t="shared" si="461"/>
        <v>1.3402849924944062</v>
      </c>
      <c r="M3706" s="22">
        <f t="shared" si="468"/>
        <v>3.6127367463441029E-3</v>
      </c>
      <c r="Q3706" s="55">
        <f t="shared" si="462"/>
        <v>3.2927054128286018E-2</v>
      </c>
      <c r="R3706" s="49">
        <f t="shared" si="463"/>
        <v>3.1736101022606089</v>
      </c>
      <c r="S3706" s="52">
        <f>IF(K3706=0,C3734,(1/$C$59)*LN(1+$C$59/$C$58/(RodR+ABS(Calculations!K3706-RodR))))</f>
        <v>1.0375267618675526E-2</v>
      </c>
      <c r="T3706" s="53">
        <f t="shared" si="464"/>
        <v>1.0447264944420101E-2</v>
      </c>
      <c r="U3706" s="49">
        <f t="shared" si="465"/>
        <v>154.33333333333334</v>
      </c>
      <c r="V3706" s="49">
        <f t="shared" si="466"/>
        <v>1.0101994803367265</v>
      </c>
      <c r="W3706" s="49">
        <f t="shared" si="467"/>
        <v>1.0101994803367265</v>
      </c>
    </row>
    <row r="3707" spans="11:23">
      <c r="K3707" s="51">
        <v>370.5</v>
      </c>
      <c r="L3707" s="22">
        <f t="shared" si="461"/>
        <v>1.3399247868536184</v>
      </c>
      <c r="M3707" s="22">
        <f t="shared" si="468"/>
        <v>3.6107925117836448E-3</v>
      </c>
      <c r="Q3707" s="55">
        <f t="shared" si="462"/>
        <v>3.2918204883015084E-2</v>
      </c>
      <c r="R3707" s="49">
        <f t="shared" si="463"/>
        <v>3.1736101022606089</v>
      </c>
      <c r="S3707" s="52">
        <f>IF(K3707=0,C3735,(1/$C$59)*LN(1+$C$59/$C$58/(RodR+ABS(Calculations!K3707-RodR))))</f>
        <v>1.0372479234158904E-2</v>
      </c>
      <c r="T3707" s="53">
        <f t="shared" si="464"/>
        <v>1.0444437742672123E-2</v>
      </c>
      <c r="U3707" s="49">
        <f t="shared" si="465"/>
        <v>154.375</v>
      </c>
      <c r="V3707" s="49">
        <f t="shared" si="466"/>
        <v>1.0101994803367265</v>
      </c>
      <c r="W3707" s="49">
        <f t="shared" si="467"/>
        <v>1.0101994803367265</v>
      </c>
    </row>
    <row r="3708" spans="11:23">
      <c r="K3708" s="51">
        <v>370.6</v>
      </c>
      <c r="L3708" s="22">
        <f t="shared" si="461"/>
        <v>1.3395647747746877</v>
      </c>
      <c r="M3708" s="22">
        <f t="shared" si="468"/>
        <v>3.6088498462725216E-3</v>
      </c>
      <c r="Q3708" s="55">
        <f t="shared" si="462"/>
        <v>3.290936039301768E-2</v>
      </c>
      <c r="R3708" s="49">
        <f t="shared" si="463"/>
        <v>3.1736101022606089</v>
      </c>
      <c r="S3708" s="52">
        <f>IF(K3708=0,C3736,(1/$C$59)*LN(1+$C$59/$C$58/(RodR+ABS(Calculations!K3708-RodR))))</f>
        <v>1.0369692348022166E-2</v>
      </c>
      <c r="T3708" s="53">
        <f t="shared" si="464"/>
        <v>1.0441612070688836E-2</v>
      </c>
      <c r="U3708" s="49">
        <f t="shared" si="465"/>
        <v>154.41666666666669</v>
      </c>
      <c r="V3708" s="49">
        <f t="shared" si="466"/>
        <v>1.0101994803367265</v>
      </c>
      <c r="W3708" s="49">
        <f t="shared" si="467"/>
        <v>1.0101994803367265</v>
      </c>
    </row>
    <row r="3709" spans="11:23">
      <c r="K3709" s="51">
        <v>370.7</v>
      </c>
      <c r="L3709" s="22">
        <f t="shared" si="461"/>
        <v>1.3392049561016863</v>
      </c>
      <c r="M3709" s="22">
        <f t="shared" si="468"/>
        <v>3.6069087481105377E-3</v>
      </c>
      <c r="Q3709" s="55">
        <f t="shared" si="462"/>
        <v>3.2900520654463097E-2</v>
      </c>
      <c r="R3709" s="49">
        <f t="shared" si="463"/>
        <v>3.1736101022606089</v>
      </c>
      <c r="S3709" s="52">
        <f>IF(K3709=0,C3737,(1/$C$59)*LN(1+$C$59/$C$58/(RodR+ABS(Calculations!K3709-RodR))))</f>
        <v>1.0366906959058259E-2</v>
      </c>
      <c r="T3709" s="53">
        <f t="shared" si="464"/>
        <v>1.0438787927227919E-2</v>
      </c>
      <c r="U3709" s="49">
        <f t="shared" si="465"/>
        <v>154.45833333333334</v>
      </c>
      <c r="V3709" s="49">
        <f t="shared" si="466"/>
        <v>1.0101994803367265</v>
      </c>
      <c r="W3709" s="49">
        <f t="shared" si="467"/>
        <v>1.0101994803367265</v>
      </c>
    </row>
    <row r="3710" spans="11:23">
      <c r="K3710" s="51">
        <v>370.8</v>
      </c>
      <c r="L3710" s="22">
        <f t="shared" si="461"/>
        <v>1.3388453306787524</v>
      </c>
      <c r="M3710" s="22">
        <f t="shared" si="468"/>
        <v>3.6049692156316926E-3</v>
      </c>
      <c r="Q3710" s="55">
        <f t="shared" si="462"/>
        <v>3.2891685663522241E-2</v>
      </c>
      <c r="R3710" s="49">
        <f t="shared" si="463"/>
        <v>3.1736101022606089</v>
      </c>
      <c r="S3710" s="52">
        <f>IF(K3710=0,C3738,(1/$C$59)*LN(1+$C$59/$C$58/(RodR+ABS(Calculations!K3710-RodR))))</f>
        <v>1.0364123066060639E-2</v>
      </c>
      <c r="T3710" s="53">
        <f t="shared" si="464"/>
        <v>1.0435965311050609E-2</v>
      </c>
      <c r="U3710" s="49">
        <f t="shared" si="465"/>
        <v>154.5</v>
      </c>
      <c r="V3710" s="49">
        <f t="shared" si="466"/>
        <v>1.0101994803367265</v>
      </c>
      <c r="W3710" s="49">
        <f t="shared" si="467"/>
        <v>1.0101994803367265</v>
      </c>
    </row>
    <row r="3711" spans="11:23">
      <c r="K3711" s="51">
        <v>370.9</v>
      </c>
      <c r="L3711" s="22">
        <f t="shared" si="461"/>
        <v>1.3384858983502292</v>
      </c>
      <c r="M3711" s="22">
        <f t="shared" si="468"/>
        <v>3.6030312471693193E-3</v>
      </c>
      <c r="Q3711" s="55">
        <f t="shared" si="462"/>
        <v>3.2882855416371065E-2</v>
      </c>
      <c r="R3711" s="49">
        <f t="shared" si="463"/>
        <v>3.1736101022606089</v>
      </c>
      <c r="S3711" s="52">
        <f>IF(K3711=0,C3739,(1/$C$59)*LN(1+$C$59/$C$58/(RodR+ABS(Calculations!K3711-RodR))))</f>
        <v>1.0361340667824358E-2</v>
      </c>
      <c r="T3711" s="53">
        <f t="shared" si="464"/>
        <v>1.043314422091682E-2</v>
      </c>
      <c r="U3711" s="49">
        <f t="shared" si="465"/>
        <v>154.54166666666666</v>
      </c>
      <c r="V3711" s="49">
        <f t="shared" si="466"/>
        <v>1.0101994803367265</v>
      </c>
      <c r="W3711" s="49">
        <f t="shared" si="467"/>
        <v>1.0101994803367265</v>
      </c>
    </row>
    <row r="3712" spans="11:23">
      <c r="K3712" s="51">
        <v>371</v>
      </c>
      <c r="L3712" s="22">
        <f t="shared" si="461"/>
        <v>1.3381266589606986</v>
      </c>
      <c r="M3712" s="22">
        <f t="shared" si="468"/>
        <v>3.6010948409888055E-3</v>
      </c>
      <c r="Q3712" s="55">
        <f t="shared" si="462"/>
        <v>3.2874029909191374E-2</v>
      </c>
      <c r="R3712" s="49">
        <f t="shared" si="463"/>
        <v>3.1736101022606089</v>
      </c>
      <c r="S3712" s="52">
        <f>IF(K3712=0,C3740,(1/$C$59)*LN(1+$C$59/$C$58/(RodR+ABS(Calculations!K3712-RodR))))</f>
        <v>1.0358559763146305E-2</v>
      </c>
      <c r="T3712" s="53">
        <f t="shared" si="464"/>
        <v>1.0430324655591133E-2</v>
      </c>
      <c r="U3712" s="49">
        <f t="shared" si="465"/>
        <v>154.58333333333334</v>
      </c>
      <c r="V3712" s="49">
        <f t="shared" si="466"/>
        <v>1.0101994803367265</v>
      </c>
      <c r="W3712" s="49">
        <f t="shared" si="467"/>
        <v>1.0101994803367265</v>
      </c>
    </row>
    <row r="3713" spans="11:23">
      <c r="K3713" s="51">
        <v>371.1</v>
      </c>
      <c r="L3713" s="22">
        <f t="shared" si="461"/>
        <v>1.3377676123548083</v>
      </c>
      <c r="M3713" s="22">
        <f t="shared" si="468"/>
        <v>3.5991599954592335E-3</v>
      </c>
      <c r="Q3713" s="55">
        <f t="shared" si="462"/>
        <v>3.2865209138166609E-2</v>
      </c>
      <c r="R3713" s="49">
        <f t="shared" si="463"/>
        <v>3.1736101022606089</v>
      </c>
      <c r="S3713" s="52">
        <f>IF(K3713=0,C3741,(1/$C$59)*LN(1+$C$59/$C$58/(RodR+ABS(Calculations!K3713-RodR))))</f>
        <v>1.0355780350823889E-2</v>
      </c>
      <c r="T3713" s="53">
        <f t="shared" si="464"/>
        <v>1.0427506613835704E-2</v>
      </c>
      <c r="U3713" s="49">
        <f t="shared" si="465"/>
        <v>154.62500000000003</v>
      </c>
      <c r="V3713" s="49">
        <f t="shared" si="466"/>
        <v>1.0101994803367265</v>
      </c>
      <c r="W3713" s="49">
        <f t="shared" si="467"/>
        <v>1.0101994803367265</v>
      </c>
    </row>
    <row r="3714" spans="11:23">
      <c r="K3714" s="51">
        <v>371.2</v>
      </c>
      <c r="L3714" s="22">
        <f t="shared" ref="L3714:L3777" si="469">IF(K3714&lt;RodR,EPRValue,Q3714*$C$43)</f>
        <v>1.3374087583774121</v>
      </c>
      <c r="M3714" s="22">
        <f t="shared" si="468"/>
        <v>3.5972267089137144E-3</v>
      </c>
      <c r="Q3714" s="55">
        <f t="shared" si="462"/>
        <v>3.2856393099485251E-2</v>
      </c>
      <c r="R3714" s="49">
        <f t="shared" si="463"/>
        <v>3.1736101022606089</v>
      </c>
      <c r="S3714" s="52">
        <f>IF(K3714=0,C3742,(1/$C$59)*LN(1+$C$59/$C$58/(RodR+ABS(Calculations!K3714-RodR))))</f>
        <v>1.0353002429656108E-2</v>
      </c>
      <c r="T3714" s="53">
        <f t="shared" si="464"/>
        <v>1.0424690094417571E-2</v>
      </c>
      <c r="U3714" s="49">
        <f t="shared" si="465"/>
        <v>154.66666666666666</v>
      </c>
      <c r="V3714" s="49">
        <f t="shared" si="466"/>
        <v>1.0101994803367265</v>
      </c>
      <c r="W3714" s="49">
        <f t="shared" si="467"/>
        <v>1.0101994803367265</v>
      </c>
    </row>
    <row r="3715" spans="11:23">
      <c r="K3715" s="51">
        <v>371.3</v>
      </c>
      <c r="L3715" s="22">
        <f t="shared" si="469"/>
        <v>1.337050096873533</v>
      </c>
      <c r="M3715" s="22">
        <f t="shared" si="468"/>
        <v>3.5952949796518308E-3</v>
      </c>
      <c r="Q3715" s="55">
        <f t="shared" si="462"/>
        <v>3.2847581789339948E-2</v>
      </c>
      <c r="R3715" s="49">
        <f t="shared" si="463"/>
        <v>3.1736101022606089</v>
      </c>
      <c r="S3715" s="52">
        <f>IF(K3715=0,C3743,(1/$C$59)*LN(1+$C$59/$C$58/(RodR+ABS(Calculations!K3715-RodR))))</f>
        <v>1.0350225998443267E-2</v>
      </c>
      <c r="T3715" s="53">
        <f t="shared" si="464"/>
        <v>1.0421875096102238E-2</v>
      </c>
      <c r="U3715" s="49">
        <f t="shared" si="465"/>
        <v>154.70833333333334</v>
      </c>
      <c r="V3715" s="49">
        <f t="shared" si="466"/>
        <v>1.0101994803367265</v>
      </c>
      <c r="W3715" s="49">
        <f t="shared" si="467"/>
        <v>1.0101994803367265</v>
      </c>
    </row>
    <row r="3716" spans="11:23">
      <c r="K3716" s="51">
        <v>371.4</v>
      </c>
      <c r="L3716" s="22">
        <f t="shared" si="469"/>
        <v>1.3366916276883989</v>
      </c>
      <c r="M3716" s="22">
        <f t="shared" si="468"/>
        <v>3.5933648060073597E-3</v>
      </c>
      <c r="Q3716" s="55">
        <f t="shared" ref="Q3716:Q3779" si="470">R3716*IF($C$56&lt;$C$55,S3716,T3716)</f>
        <v>3.2838775203928389E-2</v>
      </c>
      <c r="R3716" s="49">
        <f t="shared" ref="R3716:R3779" si="471">$C$70/$C$61*W3716</f>
        <v>3.1736101022606089</v>
      </c>
      <c r="S3716" s="52">
        <f>IF(K3716=0,C3744,(1/$C$59)*LN(1+$C$59/$C$58/(RodR+ABS(Calculations!K3716-RodR))))</f>
        <v>1.0347451055987264E-2</v>
      </c>
      <c r="T3716" s="53">
        <f t="shared" ref="T3716:T3779" si="472">IF((ABS(K3716))&lt;$C$55-$C$56,($C$53/2/PI()/$C$56*LN(($C$55-$C$56)*(ABS(K3716)+$C$56)/(ABS(K3716))/$C$55)+$C$60*LN($C$55*$C$54/($C$55-$C$56)/$C$53)),$C$60*LN((((ABS(K3716))+$C$56-$C$55)*$C$53+$C$55*$C$54)/($C$53*(ABS(K3716)))))</f>
        <v>1.041906161765898E-2</v>
      </c>
      <c r="U3716" s="49">
        <f t="shared" ref="U3716:U3779" si="473">K3716/$C$56</f>
        <v>154.75</v>
      </c>
      <c r="V3716" s="49">
        <f t="shared" ref="V3716:V3779" si="474">IF(K3716="","",1/(1.0212-0.0178*LOG10($C$53+0.01)))</f>
        <v>1.0101994803367265</v>
      </c>
      <c r="W3716" s="49">
        <f t="shared" ref="W3716:W3779" si="475">MAX(1/(-(0.21682*LOG10(3.7*U3716)-0.293)*(EXP(-3.7*U3716)-1)+1),1)*MAX(1/(-(0.1921*LOG10(U3716+0.2)+0.072)*(EXP(-150*U3716)-1)+1),1)*V3716</f>
        <v>1.0101994803367265</v>
      </c>
    </row>
    <row r="3717" spans="11:23">
      <c r="K3717" s="51">
        <v>371.5</v>
      </c>
      <c r="L3717" s="22">
        <f t="shared" si="469"/>
        <v>1.3363333506673032</v>
      </c>
      <c r="M3717" s="22">
        <f t="shared" si="468"/>
        <v>3.5914361863151889E-3</v>
      </c>
      <c r="Q3717" s="55">
        <f t="shared" si="470"/>
        <v>3.2829973339449862E-2</v>
      </c>
      <c r="R3717" s="49">
        <f t="shared" si="471"/>
        <v>3.1736101022606089</v>
      </c>
      <c r="S3717" s="52">
        <f>IF(K3717=0,C3745,(1/$C$59)*LN(1+$C$59/$C$58/(RodR+ABS(Calculations!K3717-RodR))))</f>
        <v>1.0344677601090504E-2</v>
      </c>
      <c r="T3717" s="53">
        <f t="shared" si="472"/>
        <v>1.0416249657856199E-2</v>
      </c>
      <c r="U3717" s="49">
        <f t="shared" si="473"/>
        <v>154.79166666666669</v>
      </c>
      <c r="V3717" s="49">
        <f t="shared" si="474"/>
        <v>1.0101994803367265</v>
      </c>
      <c r="W3717" s="49">
        <f t="shared" si="475"/>
        <v>1.0101994803367265</v>
      </c>
    </row>
    <row r="3718" spans="11:23">
      <c r="K3718" s="51">
        <v>371.6</v>
      </c>
      <c r="L3718" s="22">
        <f t="shared" si="469"/>
        <v>1.3359752656558495</v>
      </c>
      <c r="M3718" s="22">
        <f t="shared" si="468"/>
        <v>3.5895091188382633E-3</v>
      </c>
      <c r="Q3718" s="55">
        <f t="shared" si="470"/>
        <v>3.2821176192111279E-2</v>
      </c>
      <c r="R3718" s="49">
        <f t="shared" si="471"/>
        <v>3.1736101022606089</v>
      </c>
      <c r="S3718" s="52">
        <f>IF(K3718=0,C3746,(1/$C$59)*LN(1+$C$59/$C$58/(RodR+ABS(Calculations!K3718-RodR))))</f>
        <v>1.0341905632557786E-2</v>
      </c>
      <c r="T3718" s="53">
        <f t="shared" si="472"/>
        <v>1.0413439215465193E-2</v>
      </c>
      <c r="U3718" s="49">
        <f t="shared" si="473"/>
        <v>154.83333333333334</v>
      </c>
      <c r="V3718" s="49">
        <f t="shared" si="474"/>
        <v>1.0101994803367265</v>
      </c>
      <c r="W3718" s="49">
        <f t="shared" si="475"/>
        <v>1.0101994803367265</v>
      </c>
    </row>
    <row r="3719" spans="11:23">
      <c r="K3719" s="51">
        <v>371.7</v>
      </c>
      <c r="L3719" s="22">
        <f t="shared" si="469"/>
        <v>1.3356173724996372</v>
      </c>
      <c r="M3719" s="22">
        <f t="shared" si="468"/>
        <v>3.5875836020491381E-3</v>
      </c>
      <c r="Q3719" s="55">
        <f t="shared" si="470"/>
        <v>3.281238375811945E-2</v>
      </c>
      <c r="R3719" s="49">
        <f t="shared" si="471"/>
        <v>3.1736101022606089</v>
      </c>
      <c r="S3719" s="52">
        <f>IF(K3719=0,C3747,(1/$C$59)*LN(1+$C$59/$C$58/(RodR+ABS(Calculations!K3719-RodR))))</f>
        <v>1.0339135149193882E-2</v>
      </c>
      <c r="T3719" s="53">
        <f t="shared" si="472"/>
        <v>1.0410630289257707E-2</v>
      </c>
      <c r="U3719" s="49">
        <f t="shared" si="473"/>
        <v>154.875</v>
      </c>
      <c r="V3719" s="49">
        <f t="shared" si="474"/>
        <v>1.0101994803367265</v>
      </c>
      <c r="W3719" s="49">
        <f t="shared" si="475"/>
        <v>1.0101994803367265</v>
      </c>
    </row>
    <row r="3720" spans="11:23">
      <c r="K3720" s="51">
        <v>371.8</v>
      </c>
      <c r="L3720" s="22">
        <f t="shared" si="469"/>
        <v>1.3352596710445748</v>
      </c>
      <c r="M3720" s="22">
        <f t="shared" si="468"/>
        <v>3.5856596341776736E-3</v>
      </c>
      <c r="Q3720" s="55">
        <f t="shared" si="470"/>
        <v>3.2803596033688778E-2</v>
      </c>
      <c r="R3720" s="49">
        <f t="shared" si="471"/>
        <v>3.1736101022606089</v>
      </c>
      <c r="S3720" s="52">
        <f>IF(K3720=0,C3748,(1/$C$59)*LN(1+$C$59/$C$58/(RodR+ABS(Calculations!K3720-RodR))))</f>
        <v>1.0336366149805957E-2</v>
      </c>
      <c r="T3720" s="53">
        <f t="shared" si="472"/>
        <v>1.0407822878007494E-2</v>
      </c>
      <c r="U3720" s="49">
        <f t="shared" si="473"/>
        <v>154.91666666666669</v>
      </c>
      <c r="V3720" s="49">
        <f t="shared" si="474"/>
        <v>1.0101994803367265</v>
      </c>
      <c r="W3720" s="49">
        <f t="shared" si="475"/>
        <v>1.0101994803367265</v>
      </c>
    </row>
    <row r="3721" spans="11:23">
      <c r="K3721" s="51">
        <v>371.9</v>
      </c>
      <c r="L3721" s="22">
        <f t="shared" si="469"/>
        <v>1.3349021611366367</v>
      </c>
      <c r="M3721" s="22">
        <f t="shared" si="468"/>
        <v>3.5837372135925083E-3</v>
      </c>
      <c r="Q3721" s="55">
        <f t="shared" si="470"/>
        <v>3.2794813015035285E-2</v>
      </c>
      <c r="R3721" s="49">
        <f t="shared" si="471"/>
        <v>3.1736101022606089</v>
      </c>
      <c r="S3721" s="52">
        <f>IF(K3721=0,C3749,(1/$C$59)*LN(1+$C$59/$C$58/(RodR+ABS(Calculations!K3721-RodR))))</f>
        <v>1.0333598633201683E-2</v>
      </c>
      <c r="T3721" s="53">
        <f t="shared" si="472"/>
        <v>1.0405016980488988E-2</v>
      </c>
      <c r="U3721" s="49">
        <f t="shared" si="473"/>
        <v>154.95833333333334</v>
      </c>
      <c r="V3721" s="49">
        <f t="shared" si="474"/>
        <v>1.0101994803367265</v>
      </c>
      <c r="W3721" s="49">
        <f t="shared" si="475"/>
        <v>1.0101994803367265</v>
      </c>
    </row>
    <row r="3722" spans="11:23">
      <c r="K3722" s="51">
        <v>372</v>
      </c>
      <c r="L3722" s="22">
        <f t="shared" si="469"/>
        <v>1.3345448426220365</v>
      </c>
      <c r="M3722" s="22">
        <f t="shared" si="468"/>
        <v>3.5818163386620583E-3</v>
      </c>
      <c r="Q3722" s="55">
        <f t="shared" si="470"/>
        <v>3.2786034698380866E-2</v>
      </c>
      <c r="R3722" s="49">
        <f t="shared" si="471"/>
        <v>3.1736101022606089</v>
      </c>
      <c r="S3722" s="52">
        <f>IF(K3722=0,C3750,(1/$C$59)*LN(1+$C$59/$C$58/(RodR+ABS(Calculations!K3722-RodR))))</f>
        <v>1.0330832598190589E-2</v>
      </c>
      <c r="T3722" s="53">
        <f t="shared" si="472"/>
        <v>1.0402212595478175E-2</v>
      </c>
      <c r="U3722" s="49">
        <f t="shared" si="473"/>
        <v>155</v>
      </c>
      <c r="V3722" s="49">
        <f t="shared" si="474"/>
        <v>1.0101994803367265</v>
      </c>
      <c r="W3722" s="49">
        <f t="shared" si="475"/>
        <v>1.0101994803367265</v>
      </c>
    </row>
    <row r="3723" spans="11:23">
      <c r="K3723" s="51">
        <v>372.1</v>
      </c>
      <c r="L3723" s="22">
        <f t="shared" si="469"/>
        <v>1.334187715347124</v>
      </c>
      <c r="M3723" s="22">
        <f t="shared" si="468"/>
        <v>3.5798970076843517E-3</v>
      </c>
      <c r="Q3723" s="55">
        <f t="shared" si="470"/>
        <v>3.277726107995077E-2</v>
      </c>
      <c r="R3723" s="49">
        <f t="shared" si="471"/>
        <v>3.1736101022606089</v>
      </c>
      <c r="S3723" s="52">
        <f>IF(K3723=0,C3751,(1/$C$59)*LN(1+$C$59/$C$58/(RodR+ABS(Calculations!K3723-RodR))))</f>
        <v>1.0328068043583253E-2</v>
      </c>
      <c r="T3723" s="53">
        <f t="shared" si="472"/>
        <v>1.0399409721752831E-2</v>
      </c>
      <c r="U3723" s="49">
        <f t="shared" si="473"/>
        <v>155.04166666666669</v>
      </c>
      <c r="V3723" s="49">
        <f t="shared" si="474"/>
        <v>1.0101994803367265</v>
      </c>
      <c r="W3723" s="49">
        <f t="shared" si="475"/>
        <v>1.0101994803367265</v>
      </c>
    </row>
    <row r="3724" spans="11:23">
      <c r="K3724" s="51">
        <v>372.2</v>
      </c>
      <c r="L3724" s="22">
        <f t="shared" si="469"/>
        <v>1.3338307791583841</v>
      </c>
      <c r="M3724" s="22">
        <f t="shared" si="468"/>
        <v>3.5779792190280268E-3</v>
      </c>
      <c r="Q3724" s="55">
        <f t="shared" si="470"/>
        <v>3.2768492155973557E-2</v>
      </c>
      <c r="R3724" s="49">
        <f t="shared" si="471"/>
        <v>3.1736101022606089</v>
      </c>
      <c r="S3724" s="52">
        <f>IF(K3724=0,C3752,(1/$C$59)*LN(1+$C$59/$C$58/(RodR+ABS(Calculations!K3724-RodR))))</f>
        <v>1.0325304968191298E-2</v>
      </c>
      <c r="T3724" s="53">
        <f t="shared" si="472"/>
        <v>1.0396608358091185E-2</v>
      </c>
      <c r="U3724" s="49">
        <f t="shared" si="473"/>
        <v>155.08333333333334</v>
      </c>
      <c r="V3724" s="49">
        <f t="shared" si="474"/>
        <v>1.0101994803367265</v>
      </c>
      <c r="W3724" s="49">
        <f t="shared" si="475"/>
        <v>1.0101994803367265</v>
      </c>
    </row>
    <row r="3725" spans="11:23">
      <c r="K3725" s="51">
        <v>372.3</v>
      </c>
      <c r="L3725" s="22">
        <f t="shared" si="469"/>
        <v>1.3334740339025073</v>
      </c>
      <c r="M3725" s="22">
        <f t="shared" ref="M3725:M3788" si="476">L3715-L3725</f>
        <v>3.5760629710257508E-3</v>
      </c>
      <c r="Q3725" s="55">
        <f t="shared" si="470"/>
        <v>3.2759727922682842E-2</v>
      </c>
      <c r="R3725" s="49">
        <f t="shared" si="471"/>
        <v>3.1736101022606089</v>
      </c>
      <c r="S3725" s="52">
        <f>IF(K3725=0,C3753,(1/$C$59)*LN(1+$C$59/$C$58/(RodR+ABS(Calculations!K3725-RodR))))</f>
        <v>1.0322543370827943E-2</v>
      </c>
      <c r="T3725" s="53">
        <f t="shared" si="472"/>
        <v>1.0393808503273691E-2</v>
      </c>
      <c r="U3725" s="49">
        <f t="shared" si="473"/>
        <v>155.125</v>
      </c>
      <c r="V3725" s="49">
        <f t="shared" si="474"/>
        <v>1.0101994803367265</v>
      </c>
      <c r="W3725" s="49">
        <f t="shared" si="475"/>
        <v>1.0101994803367265</v>
      </c>
    </row>
    <row r="3726" spans="11:23">
      <c r="K3726" s="51">
        <v>372.4</v>
      </c>
      <c r="L3726" s="22">
        <f t="shared" si="469"/>
        <v>1.3331174794263521</v>
      </c>
      <c r="M3726" s="22">
        <f t="shared" si="476"/>
        <v>3.5741482620468279E-3</v>
      </c>
      <c r="Q3726" s="55">
        <f t="shared" si="470"/>
        <v>3.2750968376316365E-2</v>
      </c>
      <c r="R3726" s="49">
        <f t="shared" si="471"/>
        <v>3.1736101022606089</v>
      </c>
      <c r="S3726" s="52">
        <f>IF(K3726=0,C3754,(1/$C$59)*LN(1+$C$59/$C$58/(RodR+ABS(Calculations!K3726-RodR))))</f>
        <v>1.0319783250307709E-2</v>
      </c>
      <c r="T3726" s="53">
        <f t="shared" si="472"/>
        <v>1.039101015608126E-2</v>
      </c>
      <c r="U3726" s="49">
        <f t="shared" si="473"/>
        <v>155.16666666666666</v>
      </c>
      <c r="V3726" s="49">
        <f t="shared" si="474"/>
        <v>1.0101994803367265</v>
      </c>
      <c r="W3726" s="49">
        <f t="shared" si="475"/>
        <v>1.0101994803367265</v>
      </c>
    </row>
    <row r="3727" spans="11:23">
      <c r="K3727" s="51">
        <v>372.5</v>
      </c>
      <c r="L3727" s="22">
        <f t="shared" si="469"/>
        <v>1.3327611155768802</v>
      </c>
      <c r="M3727" s="22">
        <f t="shared" si="476"/>
        <v>3.5722350904230371E-3</v>
      </c>
      <c r="Q3727" s="55">
        <f t="shared" si="470"/>
        <v>3.2742213513114411E-2</v>
      </c>
      <c r="R3727" s="49">
        <f t="shared" si="471"/>
        <v>3.1736101022606089</v>
      </c>
      <c r="S3727" s="52">
        <f>IF(K3727=0,C3755,(1/$C$59)*LN(1+$C$59/$C$58/(RodR+ABS(Calculations!K3727-RodR))))</f>
        <v>1.031702460544591E-2</v>
      </c>
      <c r="T3727" s="53">
        <f t="shared" si="472"/>
        <v>1.0388213315296581E-2</v>
      </c>
      <c r="U3727" s="49">
        <f t="shared" si="473"/>
        <v>155.20833333333334</v>
      </c>
      <c r="V3727" s="49">
        <f t="shared" si="474"/>
        <v>1.0101994803367265</v>
      </c>
      <c r="W3727" s="49">
        <f t="shared" si="475"/>
        <v>1.0101994803367265</v>
      </c>
    </row>
    <row r="3728" spans="11:23">
      <c r="K3728" s="51">
        <v>372.6</v>
      </c>
      <c r="L3728" s="22">
        <f t="shared" si="469"/>
        <v>1.3324049422012572</v>
      </c>
      <c r="M3728" s="22">
        <f t="shared" si="476"/>
        <v>3.5703234545922946E-3</v>
      </c>
      <c r="Q3728" s="55">
        <f t="shared" si="470"/>
        <v>3.2733463329322254E-2</v>
      </c>
      <c r="R3728" s="49">
        <f t="shared" si="471"/>
        <v>3.1736101022606089</v>
      </c>
      <c r="S3728" s="52">
        <f>IF(K3728=0,C3756,(1/$C$59)*LN(1+$C$59/$C$58/(RodR+ABS(Calculations!K3728-RodR))))</f>
        <v>1.0314267435059438E-2</v>
      </c>
      <c r="T3728" s="53">
        <f t="shared" si="472"/>
        <v>1.0385417979703467E-2</v>
      </c>
      <c r="U3728" s="49">
        <f t="shared" si="473"/>
        <v>155.25000000000003</v>
      </c>
      <c r="V3728" s="49">
        <f t="shared" si="474"/>
        <v>1.0101994803367265</v>
      </c>
      <c r="W3728" s="49">
        <f t="shared" si="475"/>
        <v>1.0101994803367265</v>
      </c>
    </row>
    <row r="3729" spans="11:23">
      <c r="K3729" s="51">
        <v>372.7</v>
      </c>
      <c r="L3729" s="22">
        <f t="shared" si="469"/>
        <v>1.332048959146853</v>
      </c>
      <c r="M3729" s="22">
        <f t="shared" si="476"/>
        <v>3.5684133527842388E-3</v>
      </c>
      <c r="Q3729" s="55">
        <f t="shared" si="470"/>
        <v>3.2724717821190207E-2</v>
      </c>
      <c r="R3729" s="49">
        <f t="shared" si="471"/>
        <v>3.1736101022606089</v>
      </c>
      <c r="S3729" s="52">
        <f>IF(K3729=0,C3757,(1/$C$59)*LN(1+$C$59/$C$58/(RodR+ABS(Calculations!K3729-RodR))))</f>
        <v>1.0311511737966775E-2</v>
      </c>
      <c r="T3729" s="53">
        <f t="shared" si="472"/>
        <v>1.0382624148087514E-2</v>
      </c>
      <c r="U3729" s="49">
        <f t="shared" si="473"/>
        <v>155.29166666666666</v>
      </c>
      <c r="V3729" s="49">
        <f t="shared" si="474"/>
        <v>1.0101994803367265</v>
      </c>
      <c r="W3729" s="49">
        <f t="shared" si="475"/>
        <v>1.0101994803367265</v>
      </c>
    </row>
    <row r="3730" spans="11:23">
      <c r="K3730" s="51">
        <v>372.8</v>
      </c>
      <c r="L3730" s="22">
        <f t="shared" si="469"/>
        <v>1.3316931662611391</v>
      </c>
      <c r="M3730" s="22">
        <f t="shared" si="476"/>
        <v>3.5665047834356756E-3</v>
      </c>
      <c r="Q3730" s="55">
        <f t="shared" si="470"/>
        <v>3.2715976984971071E-2</v>
      </c>
      <c r="R3730" s="49">
        <f t="shared" si="471"/>
        <v>3.1736101022606089</v>
      </c>
      <c r="S3730" s="52">
        <f>IF(K3730=0,C3758,(1/$C$59)*LN(1+$C$59/$C$58/(RodR+ABS(Calculations!K3730-RodR))))</f>
        <v>1.0308757512987182E-2</v>
      </c>
      <c r="T3730" s="53">
        <f t="shared" si="472"/>
        <v>1.0379831819235212E-2</v>
      </c>
      <c r="U3730" s="49">
        <f t="shared" si="473"/>
        <v>155.33333333333334</v>
      </c>
      <c r="V3730" s="49">
        <f t="shared" si="474"/>
        <v>1.0101994803367265</v>
      </c>
      <c r="W3730" s="49">
        <f t="shared" si="475"/>
        <v>1.0101994803367265</v>
      </c>
    </row>
    <row r="3731" spans="11:23">
      <c r="K3731" s="51">
        <v>372.9</v>
      </c>
      <c r="L3731" s="22">
        <f t="shared" si="469"/>
        <v>1.3313375633917917</v>
      </c>
      <c r="M3731" s="22">
        <f t="shared" si="476"/>
        <v>3.5645977448450772E-3</v>
      </c>
      <c r="Q3731" s="55">
        <f t="shared" si="470"/>
        <v>3.2707240816922674E-2</v>
      </c>
      <c r="R3731" s="49">
        <f t="shared" si="471"/>
        <v>3.1736101022606089</v>
      </c>
      <c r="S3731" s="52">
        <f>IF(K3731=0,C3759,(1/$C$59)*LN(1+$C$59/$C$58/(RodR+ABS(Calculations!K3731-RodR))))</f>
        <v>1.0306004758941506E-2</v>
      </c>
      <c r="T3731" s="53">
        <f t="shared" si="472"/>
        <v>1.0377040991934169E-2</v>
      </c>
      <c r="U3731" s="49">
        <f t="shared" si="473"/>
        <v>155.375</v>
      </c>
      <c r="V3731" s="49">
        <f t="shared" si="474"/>
        <v>1.0101994803367265</v>
      </c>
      <c r="W3731" s="49">
        <f t="shared" si="475"/>
        <v>1.0101994803367265</v>
      </c>
    </row>
    <row r="3732" spans="11:23">
      <c r="K3732" s="51">
        <v>373</v>
      </c>
      <c r="L3732" s="22">
        <f t="shared" si="469"/>
        <v>1.330982150386588</v>
      </c>
      <c r="M3732" s="22">
        <f t="shared" si="476"/>
        <v>3.5626922354485835E-3</v>
      </c>
      <c r="Q3732" s="55">
        <f t="shared" si="470"/>
        <v>3.2698509313305327E-2</v>
      </c>
      <c r="R3732" s="49">
        <f t="shared" si="471"/>
        <v>3.1736101022606089</v>
      </c>
      <c r="S3732" s="52">
        <f>IF(K3732=0,C3760,(1/$C$59)*LN(1+$C$59/$C$58/(RodR+ABS(Calculations!K3732-RodR))))</f>
        <v>1.0303253474651376E-2</v>
      </c>
      <c r="T3732" s="53">
        <f t="shared" si="472"/>
        <v>1.0374251664973118E-2</v>
      </c>
      <c r="U3732" s="49">
        <f t="shared" si="473"/>
        <v>155.41666666666669</v>
      </c>
      <c r="V3732" s="49">
        <f t="shared" si="474"/>
        <v>1.0101994803367265</v>
      </c>
      <c r="W3732" s="49">
        <f t="shared" si="475"/>
        <v>1.0101994803367265</v>
      </c>
    </row>
    <row r="3733" spans="11:23">
      <c r="K3733" s="51">
        <v>373.1</v>
      </c>
      <c r="L3733" s="22">
        <f t="shared" si="469"/>
        <v>1.3306269270935094</v>
      </c>
      <c r="M3733" s="22">
        <f t="shared" si="476"/>
        <v>3.5607882536146107E-3</v>
      </c>
      <c r="Q3733" s="55">
        <f t="shared" si="470"/>
        <v>3.2689782470384364E-2</v>
      </c>
      <c r="R3733" s="49">
        <f t="shared" si="471"/>
        <v>3.1736101022606089</v>
      </c>
      <c r="S3733" s="52">
        <f>IF(K3733=0,C3761,(1/$C$59)*LN(1+$C$59/$C$58/(RodR+ABS(Calculations!K3733-RodR))))</f>
        <v>1.0300503658940004E-2</v>
      </c>
      <c r="T3733" s="53">
        <f t="shared" si="472"/>
        <v>1.0371463837143897E-2</v>
      </c>
      <c r="U3733" s="49">
        <f t="shared" si="473"/>
        <v>155.45833333333334</v>
      </c>
      <c r="V3733" s="49">
        <f t="shared" si="474"/>
        <v>1.0101994803367265</v>
      </c>
      <c r="W3733" s="49">
        <f t="shared" si="475"/>
        <v>1.0101994803367265</v>
      </c>
    </row>
    <row r="3734" spans="11:23">
      <c r="K3734" s="51">
        <v>373.2</v>
      </c>
      <c r="L3734" s="22">
        <f t="shared" si="469"/>
        <v>1.3302718933607429</v>
      </c>
      <c r="M3734" s="22">
        <f t="shared" si="476"/>
        <v>3.558885797641187E-3</v>
      </c>
      <c r="Q3734" s="55">
        <f t="shared" si="470"/>
        <v>3.2681060284430158E-2</v>
      </c>
      <c r="R3734" s="49">
        <f t="shared" si="471"/>
        <v>3.1736101022606089</v>
      </c>
      <c r="S3734" s="52">
        <f>IF(K3734=0,C3762,(1/$C$59)*LN(1+$C$59/$C$58/(RodR+ABS(Calculations!K3734-RodR))))</f>
        <v>1.0297755310632191E-2</v>
      </c>
      <c r="T3734" s="53">
        <f t="shared" si="472"/>
        <v>1.0368677507236808E-2</v>
      </c>
      <c r="U3734" s="49">
        <f t="shared" si="473"/>
        <v>155.5</v>
      </c>
      <c r="V3734" s="49">
        <f t="shared" si="474"/>
        <v>1.0101994803367265</v>
      </c>
      <c r="W3734" s="49">
        <f t="shared" si="475"/>
        <v>1.0101994803367265</v>
      </c>
    </row>
    <row r="3735" spans="11:23">
      <c r="K3735" s="51">
        <v>373.3</v>
      </c>
      <c r="L3735" s="22">
        <f t="shared" si="469"/>
        <v>1.3299170490365755</v>
      </c>
      <c r="M3735" s="22">
        <f t="shared" si="476"/>
        <v>3.5569848659318115E-3</v>
      </c>
      <c r="Q3735" s="55">
        <f t="shared" si="470"/>
        <v>3.2672342751715544E-2</v>
      </c>
      <c r="R3735" s="49">
        <f t="shared" si="471"/>
        <v>3.1736101022606089</v>
      </c>
      <c r="S3735" s="52">
        <f>IF(K3735=0,C3763,(1/$C$59)*LN(1+$C$59/$C$58/(RodR+ABS(Calculations!K3735-RodR))))</f>
        <v>1.0295008428553513E-2</v>
      </c>
      <c r="T3735" s="53">
        <f t="shared" si="472"/>
        <v>1.036589267404593E-2</v>
      </c>
      <c r="U3735" s="49">
        <f t="shared" si="473"/>
        <v>155.54166666666669</v>
      </c>
      <c r="V3735" s="49">
        <f t="shared" si="474"/>
        <v>1.0101994803367265</v>
      </c>
      <c r="W3735" s="49">
        <f t="shared" si="475"/>
        <v>1.0101994803367265</v>
      </c>
    </row>
    <row r="3736" spans="11:23">
      <c r="K3736" s="51">
        <v>373.4</v>
      </c>
      <c r="L3736" s="22">
        <f t="shared" si="469"/>
        <v>1.3295623939694661</v>
      </c>
      <c r="M3736" s="22">
        <f t="shared" si="476"/>
        <v>3.5550854568859869E-3</v>
      </c>
      <c r="Q3736" s="55">
        <f t="shared" si="470"/>
        <v>3.2663629868517584E-2</v>
      </c>
      <c r="R3736" s="49">
        <f t="shared" si="471"/>
        <v>3.1736101022606089</v>
      </c>
      <c r="S3736" s="52">
        <f>IF(K3736=0,C3764,(1/$C$59)*LN(1+$C$59/$C$58/(RodR+ABS(Calculations!K3736-RodR))))</f>
        <v>1.0292263011530875E-2</v>
      </c>
      <c r="T3736" s="53">
        <f t="shared" si="472"/>
        <v>1.0363109336364685E-2</v>
      </c>
      <c r="U3736" s="49">
        <f t="shared" si="473"/>
        <v>155.58333333333334</v>
      </c>
      <c r="V3736" s="49">
        <f t="shared" si="474"/>
        <v>1.0101994803367265</v>
      </c>
      <c r="W3736" s="49">
        <f t="shared" si="475"/>
        <v>1.0101994803367265</v>
      </c>
    </row>
    <row r="3737" spans="11:23">
      <c r="K3737" s="51">
        <v>373.5</v>
      </c>
      <c r="L3737" s="22">
        <f t="shared" si="469"/>
        <v>1.3292079280080416</v>
      </c>
      <c r="M3737" s="22">
        <f t="shared" si="476"/>
        <v>3.5531875688386005E-3</v>
      </c>
      <c r="Q3737" s="55">
        <f t="shared" si="470"/>
        <v>3.265492163111746E-2</v>
      </c>
      <c r="R3737" s="49">
        <f t="shared" si="471"/>
        <v>3.1736101022606089</v>
      </c>
      <c r="S3737" s="52">
        <f>IF(K3737=0,C3765,(1/$C$59)*LN(1+$C$59/$C$58/(RodR+ABS(Calculations!K3737-RodR))))</f>
        <v>1.0289519058392486E-2</v>
      </c>
      <c r="T3737" s="53">
        <f t="shared" si="472"/>
        <v>1.0360327492989835E-2</v>
      </c>
      <c r="U3737" s="49">
        <f t="shared" si="473"/>
        <v>155.625</v>
      </c>
      <c r="V3737" s="49">
        <f t="shared" si="474"/>
        <v>1.0101994803367265</v>
      </c>
      <c r="W3737" s="49">
        <f t="shared" si="475"/>
        <v>1.0101994803367265</v>
      </c>
    </row>
    <row r="3738" spans="11:23">
      <c r="K3738" s="51">
        <v>373.6</v>
      </c>
      <c r="L3738" s="22">
        <f t="shared" si="469"/>
        <v>1.328853651001066</v>
      </c>
      <c r="M3738" s="22">
        <f t="shared" si="476"/>
        <v>3.5512912001911534E-3</v>
      </c>
      <c r="Q3738" s="55">
        <f t="shared" si="470"/>
        <v>3.2646218035799736E-2</v>
      </c>
      <c r="R3738" s="49">
        <f t="shared" si="471"/>
        <v>3.1736101022606089</v>
      </c>
      <c r="S3738" s="52">
        <f>IF(K3738=0,C3766,(1/$C$59)*LN(1+$C$59/$C$58/(RodR+ABS(Calculations!K3738-RodR))))</f>
        <v>1.0286776567967615E-2</v>
      </c>
      <c r="T3738" s="53">
        <f t="shared" si="472"/>
        <v>1.035754714271704E-2</v>
      </c>
      <c r="U3738" s="49">
        <f t="shared" si="473"/>
        <v>155.66666666666669</v>
      </c>
      <c r="V3738" s="49">
        <f t="shared" si="474"/>
        <v>1.0101994803367265</v>
      </c>
      <c r="W3738" s="49">
        <f t="shared" si="475"/>
        <v>1.0101994803367265</v>
      </c>
    </row>
    <row r="3739" spans="11:23">
      <c r="K3739" s="51">
        <v>373.7</v>
      </c>
      <c r="L3739" s="22">
        <f t="shared" si="469"/>
        <v>1.3284995627975773</v>
      </c>
      <c r="M3739" s="22">
        <f t="shared" si="476"/>
        <v>3.5493963492756464E-3</v>
      </c>
      <c r="Q3739" s="55">
        <f t="shared" si="470"/>
        <v>3.263751907885569E-2</v>
      </c>
      <c r="R3739" s="49">
        <f t="shared" si="471"/>
        <v>3.1736101022606089</v>
      </c>
      <c r="S3739" s="52">
        <f>IF(K3739=0,C3767,(1/$C$59)*LN(1+$C$59/$C$58/(RodR+ABS(Calculations!K3739-RodR))))</f>
        <v>1.0284035539087648E-2</v>
      </c>
      <c r="T3739" s="53">
        <f t="shared" si="472"/>
        <v>1.0354768284345959E-2</v>
      </c>
      <c r="U3739" s="49">
        <f t="shared" si="473"/>
        <v>155.70833333333334</v>
      </c>
      <c r="V3739" s="49">
        <f t="shared" si="474"/>
        <v>1.0101994803367265</v>
      </c>
      <c r="W3739" s="49">
        <f t="shared" si="475"/>
        <v>1.0101994803367265</v>
      </c>
    </row>
    <row r="3740" spans="11:23">
      <c r="K3740" s="51">
        <v>373.8</v>
      </c>
      <c r="L3740" s="22">
        <f t="shared" si="469"/>
        <v>1.3281456632465749</v>
      </c>
      <c r="M3740" s="22">
        <f t="shared" si="476"/>
        <v>3.5475030145641906E-3</v>
      </c>
      <c r="Q3740" s="55">
        <f t="shared" si="470"/>
        <v>3.2628824756575664E-2</v>
      </c>
      <c r="R3740" s="49">
        <f t="shared" si="471"/>
        <v>3.1736101022606089</v>
      </c>
      <c r="S3740" s="52">
        <f>IF(K3740=0,C3768,(1/$C$59)*LN(1+$C$59/$C$58/(RodR+ABS(Calculations!K3740-RodR))))</f>
        <v>1.028129597058368E-2</v>
      </c>
      <c r="T3740" s="53">
        <f t="shared" si="472"/>
        <v>1.035199091667449E-2</v>
      </c>
      <c r="U3740" s="49">
        <f t="shared" si="473"/>
        <v>155.75</v>
      </c>
      <c r="V3740" s="49">
        <f t="shared" si="474"/>
        <v>1.0101994803367265</v>
      </c>
      <c r="W3740" s="49">
        <f t="shared" si="475"/>
        <v>1.0101994803367265</v>
      </c>
    </row>
    <row r="3741" spans="11:23">
      <c r="K3741" s="51">
        <v>373.9</v>
      </c>
      <c r="L3741" s="22">
        <f t="shared" si="469"/>
        <v>1.3277919521974026</v>
      </c>
      <c r="M3741" s="22">
        <f t="shared" si="476"/>
        <v>3.545611194389009E-3</v>
      </c>
      <c r="Q3741" s="55">
        <f t="shared" si="470"/>
        <v>3.2620135065258453E-2</v>
      </c>
      <c r="R3741" s="49">
        <f t="shared" si="471"/>
        <v>3.1736101022606089</v>
      </c>
      <c r="S3741" s="52">
        <f>IF(K3741=0,C3769,(1/$C$59)*LN(1+$C$59/$C$58/(RodR+ABS(Calculations!K3741-RodR))))</f>
        <v>1.0278557861289467E-2</v>
      </c>
      <c r="T3741" s="53">
        <f t="shared" si="472"/>
        <v>1.0349215038504975E-2</v>
      </c>
      <c r="U3741" s="49">
        <f t="shared" si="473"/>
        <v>155.79166666666666</v>
      </c>
      <c r="V3741" s="49">
        <f t="shared" si="474"/>
        <v>1.0101994803367265</v>
      </c>
      <c r="W3741" s="49">
        <f t="shared" si="475"/>
        <v>1.0101994803367265</v>
      </c>
    </row>
    <row r="3742" spans="11:23">
      <c r="K3742" s="51">
        <v>374</v>
      </c>
      <c r="L3742" s="22">
        <f t="shared" si="469"/>
        <v>1.3274384294995052</v>
      </c>
      <c r="M3742" s="22">
        <f t="shared" si="476"/>
        <v>3.5437208870827686E-3</v>
      </c>
      <c r="Q3742" s="55">
        <f t="shared" si="470"/>
        <v>3.2611450001205335E-2</v>
      </c>
      <c r="R3742" s="49">
        <f t="shared" si="471"/>
        <v>3.1736101022606089</v>
      </c>
      <c r="S3742" s="52">
        <f>IF(K3742=0,C3770,(1/$C$59)*LN(1+$C$59/$C$58/(RodR+ABS(Calculations!K3742-RodR))))</f>
        <v>1.0275821210039544E-2</v>
      </c>
      <c r="T3742" s="53">
        <f t="shared" si="472"/>
        <v>1.0346440648638657E-2</v>
      </c>
      <c r="U3742" s="49">
        <f t="shared" si="473"/>
        <v>155.83333333333334</v>
      </c>
      <c r="V3742" s="49">
        <f t="shared" si="474"/>
        <v>1.0101994803367265</v>
      </c>
      <c r="W3742" s="49">
        <f t="shared" si="475"/>
        <v>1.0101994803367265</v>
      </c>
    </row>
    <row r="3743" spans="11:23">
      <c r="K3743" s="51">
        <v>374.1</v>
      </c>
      <c r="L3743" s="22">
        <f t="shared" si="469"/>
        <v>1.3270850950024276</v>
      </c>
      <c r="M3743" s="22">
        <f t="shared" si="476"/>
        <v>3.5418320910818313E-3</v>
      </c>
      <c r="Q3743" s="55">
        <f t="shared" si="470"/>
        <v>3.260276956072005E-2</v>
      </c>
      <c r="R3743" s="49">
        <f t="shared" si="471"/>
        <v>3.1736101022606089</v>
      </c>
      <c r="S3743" s="52">
        <f>IF(K3743=0,C3771,(1/$C$59)*LN(1+$C$59/$C$58/(RodR+ABS(Calculations!K3743-RodR))))</f>
        <v>1.0273086015669229E-2</v>
      </c>
      <c r="T3743" s="53">
        <f t="shared" si="472"/>
        <v>1.0343667745878781E-2</v>
      </c>
      <c r="U3743" s="49">
        <f t="shared" si="473"/>
        <v>155.87500000000003</v>
      </c>
      <c r="V3743" s="49">
        <f t="shared" si="474"/>
        <v>1.0101994803367265</v>
      </c>
      <c r="W3743" s="49">
        <f t="shared" si="475"/>
        <v>1.0101994803367265</v>
      </c>
    </row>
    <row r="3744" spans="11:23">
      <c r="K3744" s="51">
        <v>374.2</v>
      </c>
      <c r="L3744" s="22">
        <f t="shared" si="469"/>
        <v>1.326731948555921</v>
      </c>
      <c r="M3744" s="22">
        <f t="shared" si="476"/>
        <v>3.5399448048218929E-3</v>
      </c>
      <c r="Q3744" s="55">
        <f t="shared" si="470"/>
        <v>3.2594093740111407E-2</v>
      </c>
      <c r="R3744" s="49">
        <f t="shared" si="471"/>
        <v>3.1736101022606089</v>
      </c>
      <c r="S3744" s="52">
        <f>IF(K3744=0,C3772,(1/$C$59)*LN(1+$C$59/$C$58/(RodR+ABS(Calculations!K3744-RodR))))</f>
        <v>1.0270352277015426E-2</v>
      </c>
      <c r="T3744" s="53">
        <f t="shared" si="472"/>
        <v>1.034089632903038E-2</v>
      </c>
      <c r="U3744" s="49">
        <f t="shared" si="473"/>
        <v>155.91666666666666</v>
      </c>
      <c r="V3744" s="49">
        <f t="shared" si="474"/>
        <v>1.0101994803367265</v>
      </c>
      <c r="W3744" s="49">
        <f t="shared" si="475"/>
        <v>1.0101994803367265</v>
      </c>
    </row>
    <row r="3745" spans="11:23">
      <c r="K3745" s="51">
        <v>374.3</v>
      </c>
      <c r="L3745" s="22">
        <f t="shared" si="469"/>
        <v>1.3263789900099736</v>
      </c>
      <c r="M3745" s="22">
        <f t="shared" si="476"/>
        <v>3.5380590266018697E-3</v>
      </c>
      <c r="Q3745" s="55">
        <f t="shared" si="470"/>
        <v>3.2585422535694041E-2</v>
      </c>
      <c r="R3745" s="49">
        <f t="shared" si="471"/>
        <v>3.1736101022606089</v>
      </c>
      <c r="S3745" s="52">
        <f>IF(K3745=0,C3773,(1/$C$59)*LN(1+$C$59/$C$58/(RodR+ABS(Calculations!K3745-RodR))))</f>
        <v>1.0267619992916888E-2</v>
      </c>
      <c r="T3745" s="53">
        <f t="shared" si="472"/>
        <v>1.0338126396899381E-2</v>
      </c>
      <c r="U3745" s="49">
        <f t="shared" si="473"/>
        <v>155.95833333333334</v>
      </c>
      <c r="V3745" s="49">
        <f t="shared" si="474"/>
        <v>1.0101994803367265</v>
      </c>
      <c r="W3745" s="49">
        <f t="shared" si="475"/>
        <v>1.0101994803367265</v>
      </c>
    </row>
    <row r="3746" spans="11:23">
      <c r="K3746" s="51">
        <v>374.4</v>
      </c>
      <c r="L3746" s="22">
        <f t="shared" si="469"/>
        <v>1.3260262192145735</v>
      </c>
      <c r="M3746" s="22">
        <f t="shared" si="476"/>
        <v>3.5361747548925404E-3</v>
      </c>
      <c r="Q3746" s="55">
        <f t="shared" si="470"/>
        <v>3.2576755943782572E-2</v>
      </c>
      <c r="R3746" s="49">
        <f t="shared" si="471"/>
        <v>3.1736101022606089</v>
      </c>
      <c r="S3746" s="52">
        <f>IF(K3746=0,C3774,(1/$C$59)*LN(1+$C$59/$C$58/(RodR+ABS(Calculations!K3746-RodR))))</f>
        <v>1.0264889162212356E-2</v>
      </c>
      <c r="T3746" s="53">
        <f t="shared" si="472"/>
        <v>1.0335357948292828E-2</v>
      </c>
      <c r="U3746" s="49">
        <f t="shared" si="473"/>
        <v>156</v>
      </c>
      <c r="V3746" s="49">
        <f t="shared" si="474"/>
        <v>1.0101994803367265</v>
      </c>
      <c r="W3746" s="49">
        <f t="shared" si="475"/>
        <v>1.0101994803367265</v>
      </c>
    </row>
    <row r="3747" spans="11:23">
      <c r="K3747" s="51">
        <v>374.5</v>
      </c>
      <c r="L3747" s="22">
        <f t="shared" si="469"/>
        <v>1.3256736360199817</v>
      </c>
      <c r="M3747" s="22">
        <f t="shared" si="476"/>
        <v>3.5342919880598789E-3</v>
      </c>
      <c r="Q3747" s="55">
        <f t="shared" si="470"/>
        <v>3.2568093960698326E-2</v>
      </c>
      <c r="R3747" s="49">
        <f t="shared" si="471"/>
        <v>3.1736101022606089</v>
      </c>
      <c r="S3747" s="52">
        <f>IF(K3747=0,C3775,(1/$C$59)*LN(1+$C$59/$C$58/(RodR+ABS(Calculations!K3747-RodR))))</f>
        <v>1.0262159783742683E-2</v>
      </c>
      <c r="T3747" s="53">
        <f t="shared" si="472"/>
        <v>1.0332590982019328E-2</v>
      </c>
      <c r="U3747" s="49">
        <f t="shared" si="473"/>
        <v>156.04166666666669</v>
      </c>
      <c r="V3747" s="49">
        <f t="shared" si="474"/>
        <v>1.0101994803367265</v>
      </c>
      <c r="W3747" s="49">
        <f t="shared" si="475"/>
        <v>1.0101994803367265</v>
      </c>
    </row>
    <row r="3748" spans="11:23">
      <c r="K3748" s="51">
        <v>374.6</v>
      </c>
      <c r="L3748" s="22">
        <f t="shared" si="469"/>
        <v>1.3253212402765948</v>
      </c>
      <c r="M3748" s="22">
        <f t="shared" si="476"/>
        <v>3.5324107244711911E-3</v>
      </c>
      <c r="Q3748" s="55">
        <f t="shared" si="470"/>
        <v>3.2559436582765978E-2</v>
      </c>
      <c r="R3748" s="49">
        <f t="shared" si="471"/>
        <v>3.1736101022606089</v>
      </c>
      <c r="S3748" s="52">
        <f>IF(K3748=0,C3776,(1/$C$59)*LN(1+$C$59/$C$58/(RodR+ABS(Calculations!K3748-RodR))))</f>
        <v>1.025943185634978E-2</v>
      </c>
      <c r="T3748" s="53">
        <f t="shared" si="472"/>
        <v>1.0329825496888611E-2</v>
      </c>
      <c r="U3748" s="49">
        <f t="shared" si="473"/>
        <v>156.08333333333334</v>
      </c>
      <c r="V3748" s="49">
        <f t="shared" si="474"/>
        <v>1.0101994803367265</v>
      </c>
      <c r="W3748" s="49">
        <f t="shared" si="475"/>
        <v>1.0101994803367265</v>
      </c>
    </row>
    <row r="3749" spans="11:23">
      <c r="K3749" s="51">
        <v>374.7</v>
      </c>
      <c r="L3749" s="22">
        <f t="shared" si="469"/>
        <v>1.3249690318349794</v>
      </c>
      <c r="M3749" s="22">
        <f t="shared" si="476"/>
        <v>3.530530962597922E-3</v>
      </c>
      <c r="Q3749" s="55">
        <f t="shared" si="470"/>
        <v>3.2550783806314362E-2</v>
      </c>
      <c r="R3749" s="49">
        <f t="shared" si="471"/>
        <v>3.1736101022606089</v>
      </c>
      <c r="S3749" s="52">
        <f>IF(K3749=0,C3777,(1/$C$59)*LN(1+$C$59/$C$58/(RodR+ABS(Calculations!K3749-RodR))))</f>
        <v>1.025670537887687E-2</v>
      </c>
      <c r="T3749" s="53">
        <f t="shared" si="472"/>
        <v>1.0327061491711956E-2</v>
      </c>
      <c r="U3749" s="49">
        <f t="shared" si="473"/>
        <v>156.125</v>
      </c>
      <c r="V3749" s="49">
        <f t="shared" si="474"/>
        <v>1.0101994803367265</v>
      </c>
      <c r="W3749" s="49">
        <f t="shared" si="475"/>
        <v>1.0101994803367265</v>
      </c>
    </row>
    <row r="3750" spans="11:23">
      <c r="K3750" s="51">
        <v>374.8</v>
      </c>
      <c r="L3750" s="22">
        <f t="shared" si="469"/>
        <v>1.3246170105458377</v>
      </c>
      <c r="M3750" s="22">
        <f t="shared" si="476"/>
        <v>3.5286527007372115E-3</v>
      </c>
      <c r="Q3750" s="55">
        <f t="shared" si="470"/>
        <v>3.2542135627675654E-2</v>
      </c>
      <c r="R3750" s="49">
        <f t="shared" si="471"/>
        <v>3.1736101022606089</v>
      </c>
      <c r="S3750" s="52">
        <f>IF(K3750=0,C3778,(1/$C$59)*LN(1+$C$59/$C$58/(RodR+ABS(Calculations!K3750-RodR))))</f>
        <v>1.0253980350168225E-2</v>
      </c>
      <c r="T3750" s="53">
        <f t="shared" si="472"/>
        <v>1.0324298965301111E-2</v>
      </c>
      <c r="U3750" s="49">
        <f t="shared" si="473"/>
        <v>156.16666666666669</v>
      </c>
      <c r="V3750" s="49">
        <f t="shared" si="474"/>
        <v>1.0101994803367265</v>
      </c>
      <c r="W3750" s="49">
        <f t="shared" si="475"/>
        <v>1.0101994803367265</v>
      </c>
    </row>
    <row r="3751" spans="11:23">
      <c r="K3751" s="51">
        <v>374.9</v>
      </c>
      <c r="L3751" s="22">
        <f t="shared" si="469"/>
        <v>1.3242651762600093</v>
      </c>
      <c r="M3751" s="22">
        <f t="shared" si="476"/>
        <v>3.5267759373933671E-3</v>
      </c>
      <c r="Q3751" s="55">
        <f t="shared" si="470"/>
        <v>3.253349204318539E-2</v>
      </c>
      <c r="R3751" s="49">
        <f t="shared" si="471"/>
        <v>3.1736101022606089</v>
      </c>
      <c r="S3751" s="52">
        <f>IF(K3751=0,C3779,(1/$C$59)*LN(1+$C$59/$C$58/(RodR+ABS(Calculations!K3751-RodR))))</f>
        <v>1.0251256769069177E-2</v>
      </c>
      <c r="T3751" s="53">
        <f t="shared" si="472"/>
        <v>1.0321537916470258E-2</v>
      </c>
      <c r="U3751" s="49">
        <f t="shared" si="473"/>
        <v>156.20833333333334</v>
      </c>
      <c r="V3751" s="49">
        <f t="shared" si="474"/>
        <v>1.0101994803367265</v>
      </c>
      <c r="W3751" s="49">
        <f t="shared" si="475"/>
        <v>1.0101994803367265</v>
      </c>
    </row>
    <row r="3752" spans="11:23">
      <c r="K3752" s="51">
        <v>375</v>
      </c>
      <c r="L3752" s="22">
        <f t="shared" si="469"/>
        <v>1.323913528828536</v>
      </c>
      <c r="M3752" s="22">
        <f t="shared" si="476"/>
        <v>3.5249006709692221E-3</v>
      </c>
      <c r="Q3752" s="55">
        <f t="shared" si="470"/>
        <v>3.2524853049184087E-2</v>
      </c>
      <c r="R3752" s="49">
        <f t="shared" si="471"/>
        <v>3.1736101022606089</v>
      </c>
      <c r="S3752" s="52">
        <f>IF(K3752=0,C3780,(1/$C$59)*LN(1+$C$59/$C$58/(RodR+ABS(Calculations!K3752-RodR))))</f>
        <v>1.0248534634426629E-2</v>
      </c>
      <c r="T3752" s="53">
        <f t="shared" si="472"/>
        <v>1.0318778344033821E-2</v>
      </c>
      <c r="U3752" s="49">
        <f t="shared" si="473"/>
        <v>156.25</v>
      </c>
      <c r="V3752" s="49">
        <f t="shared" si="474"/>
        <v>1.0101994803367265</v>
      </c>
      <c r="W3752" s="49">
        <f t="shared" si="475"/>
        <v>1.0101994803367265</v>
      </c>
    </row>
    <row r="3753" spans="11:23">
      <c r="K3753" s="51">
        <v>375.1</v>
      </c>
      <c r="L3753" s="22">
        <f t="shared" si="469"/>
        <v>1.3235620681026319</v>
      </c>
      <c r="M3753" s="22">
        <f t="shared" si="476"/>
        <v>3.5230268997956671E-3</v>
      </c>
      <c r="Q3753" s="55">
        <f t="shared" si="470"/>
        <v>3.2516218642016495E-2</v>
      </c>
      <c r="R3753" s="49">
        <f t="shared" si="471"/>
        <v>3.1736101022606089</v>
      </c>
      <c r="S3753" s="52">
        <f>IF(K3753=0,C3781,(1/$C$59)*LN(1+$C$59/$C$58/(RodR+ABS(Calculations!K3753-RodR))))</f>
        <v>1.0245813945088817E-2</v>
      </c>
      <c r="T3753" s="53">
        <f t="shared" si="472"/>
        <v>1.0316020246808224E-2</v>
      </c>
      <c r="U3753" s="49">
        <f t="shared" si="473"/>
        <v>156.29166666666669</v>
      </c>
      <c r="V3753" s="49">
        <f t="shared" si="474"/>
        <v>1.0101994803367265</v>
      </c>
      <c r="W3753" s="49">
        <f t="shared" si="475"/>
        <v>1.0101994803367265</v>
      </c>
    </row>
    <row r="3754" spans="11:23">
      <c r="K3754" s="51">
        <v>375.2</v>
      </c>
      <c r="L3754" s="22">
        <f t="shared" si="469"/>
        <v>1.3232107939336109</v>
      </c>
      <c r="M3754" s="22">
        <f t="shared" si="476"/>
        <v>3.5211546223101742E-3</v>
      </c>
      <c r="Q3754" s="55">
        <f t="shared" si="470"/>
        <v>3.2507588818029808E-2</v>
      </c>
      <c r="R3754" s="49">
        <f t="shared" si="471"/>
        <v>3.1736101022606089</v>
      </c>
      <c r="S3754" s="52">
        <f>IF(K3754=0,C3782,(1/$C$59)*LN(1+$C$59/$C$58/(RodR+ABS(Calculations!K3754-RodR))))</f>
        <v>1.0243094699904748E-2</v>
      </c>
      <c r="T3754" s="53">
        <f t="shared" si="472"/>
        <v>1.0313263623610562E-2</v>
      </c>
      <c r="U3754" s="49">
        <f t="shared" si="473"/>
        <v>156.33333333333334</v>
      </c>
      <c r="V3754" s="49">
        <f t="shared" si="474"/>
        <v>1.0101994803367265</v>
      </c>
      <c r="W3754" s="49">
        <f t="shared" si="475"/>
        <v>1.0101994803367265</v>
      </c>
    </row>
    <row r="3755" spans="11:23">
      <c r="K3755" s="51">
        <v>375.3</v>
      </c>
      <c r="L3755" s="22">
        <f t="shared" si="469"/>
        <v>1.3228597061729586</v>
      </c>
      <c r="M3755" s="22">
        <f t="shared" si="476"/>
        <v>3.5192838370150525E-3</v>
      </c>
      <c r="Q3755" s="55">
        <f t="shared" si="470"/>
        <v>3.2498963573575443E-2</v>
      </c>
      <c r="R3755" s="49">
        <f t="shared" si="471"/>
        <v>3.1736101022606089</v>
      </c>
      <c r="S3755" s="52">
        <f>IF(K3755=0,C3783,(1/$C$59)*LN(1+$C$59/$C$58/(RodR+ABS(Calculations!K3755-RodR))))</f>
        <v>1.0240376897724756E-2</v>
      </c>
      <c r="T3755" s="53">
        <f t="shared" si="472"/>
        <v>1.0310508473259945E-2</v>
      </c>
      <c r="U3755" s="49">
        <f t="shared" si="473"/>
        <v>156.375</v>
      </c>
      <c r="V3755" s="49">
        <f t="shared" si="474"/>
        <v>1.0101994803367265</v>
      </c>
      <c r="W3755" s="49">
        <f t="shared" si="475"/>
        <v>1.0101994803367265</v>
      </c>
    </row>
    <row r="3756" spans="11:23">
      <c r="K3756" s="51">
        <v>375.4</v>
      </c>
      <c r="L3756" s="22">
        <f t="shared" si="469"/>
        <v>1.3225088046723981</v>
      </c>
      <c r="M3756" s="22">
        <f t="shared" si="476"/>
        <v>3.5174145421754677E-3</v>
      </c>
      <c r="Q3756" s="55">
        <f t="shared" si="470"/>
        <v>3.2490342905010655E-2</v>
      </c>
      <c r="R3756" s="49">
        <f t="shared" si="471"/>
        <v>3.1736101022606089</v>
      </c>
      <c r="S3756" s="52">
        <f>IF(K3756=0,C3784,(1/$C$59)*LN(1+$C$59/$C$58/(RodR+ABS(Calculations!K3756-RodR))))</f>
        <v>1.023766053740102E-2</v>
      </c>
      <c r="T3756" s="53">
        <f t="shared" si="472"/>
        <v>1.0307754794575704E-2</v>
      </c>
      <c r="U3756" s="49">
        <f t="shared" si="473"/>
        <v>156.41666666666666</v>
      </c>
      <c r="V3756" s="49">
        <f t="shared" si="474"/>
        <v>1.0101994803367265</v>
      </c>
      <c r="W3756" s="49">
        <f t="shared" si="475"/>
        <v>1.0101994803367265</v>
      </c>
    </row>
    <row r="3757" spans="11:23">
      <c r="K3757" s="51">
        <v>375.5</v>
      </c>
      <c r="L3757" s="22">
        <f t="shared" si="469"/>
        <v>1.3221580892836515</v>
      </c>
      <c r="M3757" s="22">
        <f t="shared" si="476"/>
        <v>3.515546736330144E-3</v>
      </c>
      <c r="Q3757" s="55">
        <f t="shared" si="470"/>
        <v>3.2481726808692671E-2</v>
      </c>
      <c r="R3757" s="49">
        <f t="shared" si="471"/>
        <v>3.1736101022606089</v>
      </c>
      <c r="S3757" s="52">
        <f>IF(K3757=0,C3785,(1/$C$59)*LN(1+$C$59/$C$58/(RodR+ABS(Calculations!K3757-RodR))))</f>
        <v>1.0234945617785709E-2</v>
      </c>
      <c r="T3757" s="53">
        <f t="shared" si="472"/>
        <v>1.030500258637918E-2</v>
      </c>
      <c r="U3757" s="49">
        <f t="shared" si="473"/>
        <v>156.45833333333334</v>
      </c>
      <c r="V3757" s="49">
        <f t="shared" si="474"/>
        <v>1.0101994803367265</v>
      </c>
      <c r="W3757" s="49">
        <f t="shared" si="475"/>
        <v>1.0101994803367265</v>
      </c>
    </row>
    <row r="3758" spans="11:23">
      <c r="K3758" s="51">
        <v>375.6</v>
      </c>
      <c r="L3758" s="22">
        <f t="shared" si="469"/>
        <v>1.3218075598587835</v>
      </c>
      <c r="M3758" s="22">
        <f t="shared" si="476"/>
        <v>3.5136804178113046E-3</v>
      </c>
      <c r="Q3758" s="55">
        <f t="shared" si="470"/>
        <v>3.2473115280987133E-2</v>
      </c>
      <c r="R3758" s="49">
        <f t="shared" si="471"/>
        <v>3.1736101022606089</v>
      </c>
      <c r="S3758" s="52">
        <f>IF(K3758=0,C3786,(1/$C$59)*LN(1+$C$59/$C$58/(RodR+ABS(Calculations!K3758-RodR))))</f>
        <v>1.0232232137733636E-2</v>
      </c>
      <c r="T3758" s="53">
        <f t="shared" si="472"/>
        <v>1.0302251847493499E-2</v>
      </c>
      <c r="U3758" s="49">
        <f t="shared" si="473"/>
        <v>156.50000000000003</v>
      </c>
      <c r="V3758" s="49">
        <f t="shared" si="474"/>
        <v>1.0101994803367265</v>
      </c>
      <c r="W3758" s="49">
        <f t="shared" si="475"/>
        <v>1.0101994803367265</v>
      </c>
    </row>
    <row r="3759" spans="11:23">
      <c r="K3759" s="51">
        <v>375.7</v>
      </c>
      <c r="L3759" s="22">
        <f t="shared" si="469"/>
        <v>1.3214572162498566</v>
      </c>
      <c r="M3759" s="22">
        <f t="shared" si="476"/>
        <v>3.5118155851228128E-3</v>
      </c>
      <c r="Q3759" s="55">
        <f t="shared" si="470"/>
        <v>3.2464508318259623E-2</v>
      </c>
      <c r="R3759" s="49">
        <f t="shared" si="471"/>
        <v>3.1736101022606089</v>
      </c>
      <c r="S3759" s="52">
        <f>IF(K3759=0,C3787,(1/$C$59)*LN(1+$C$59/$C$58/(RodR+ABS(Calculations!K3759-RodR))))</f>
        <v>1.0229520096099605E-2</v>
      </c>
      <c r="T3759" s="53">
        <f t="shared" si="472"/>
        <v>1.0299502576741127E-2</v>
      </c>
      <c r="U3759" s="49">
        <f t="shared" si="473"/>
        <v>156.54166666666666</v>
      </c>
      <c r="V3759" s="49">
        <f t="shared" si="474"/>
        <v>1.0101994803367265</v>
      </c>
      <c r="W3759" s="49">
        <f t="shared" si="475"/>
        <v>1.0101994803367265</v>
      </c>
    </row>
    <row r="3760" spans="11:23">
      <c r="K3760" s="51">
        <v>375.8</v>
      </c>
      <c r="L3760" s="22">
        <f t="shared" si="469"/>
        <v>1.321107058309172</v>
      </c>
      <c r="M3760" s="22">
        <f t="shared" si="476"/>
        <v>3.5099522366657254E-3</v>
      </c>
      <c r="Q3760" s="55">
        <f t="shared" si="470"/>
        <v>3.2455905916881606E-2</v>
      </c>
      <c r="R3760" s="49">
        <f t="shared" si="471"/>
        <v>3.1736101022606089</v>
      </c>
      <c r="S3760" s="52">
        <f>IF(K3760=0,C3788,(1/$C$59)*LN(1+$C$59/$C$58/(RodR+ABS(Calculations!K3760-RodR))))</f>
        <v>1.022680949174027E-2</v>
      </c>
      <c r="T3760" s="53">
        <f t="shared" si="472"/>
        <v>1.0296754772948308E-2</v>
      </c>
      <c r="U3760" s="49">
        <f t="shared" si="473"/>
        <v>156.58333333333334</v>
      </c>
      <c r="V3760" s="49">
        <f t="shared" si="474"/>
        <v>1.0101994803367265</v>
      </c>
      <c r="W3760" s="49">
        <f t="shared" si="475"/>
        <v>1.0101994803367265</v>
      </c>
    </row>
    <row r="3761" spans="11:23">
      <c r="K3761" s="51">
        <v>375.9</v>
      </c>
      <c r="L3761" s="22">
        <f t="shared" si="469"/>
        <v>1.3207570858892013</v>
      </c>
      <c r="M3761" s="22">
        <f t="shared" si="476"/>
        <v>3.5080903708080147E-3</v>
      </c>
      <c r="Q3761" s="55">
        <f t="shared" si="470"/>
        <v>3.2447308073228716E-2</v>
      </c>
      <c r="R3761" s="49">
        <f t="shared" si="471"/>
        <v>3.1736101022606089</v>
      </c>
      <c r="S3761" s="52">
        <f>IF(K3761=0,C3789,(1/$C$59)*LN(1+$C$59/$C$58/(RodR+ABS(Calculations!K3761-RodR))))</f>
        <v>1.0224100323513598E-2</v>
      </c>
      <c r="T3761" s="53">
        <f t="shared" si="472"/>
        <v>1.029400843493997E-2</v>
      </c>
      <c r="U3761" s="49">
        <f t="shared" si="473"/>
        <v>156.625</v>
      </c>
      <c r="V3761" s="49">
        <f t="shared" si="474"/>
        <v>1.0101994803367265</v>
      </c>
      <c r="W3761" s="49">
        <f t="shared" si="475"/>
        <v>1.0101994803367265</v>
      </c>
    </row>
    <row r="3762" spans="11:23">
      <c r="K3762" s="51">
        <v>376</v>
      </c>
      <c r="L3762" s="22">
        <f t="shared" si="469"/>
        <v>1.320407298842518</v>
      </c>
      <c r="M3762" s="22">
        <f t="shared" si="476"/>
        <v>3.5062299860180168E-3</v>
      </c>
      <c r="Q3762" s="55">
        <f t="shared" si="470"/>
        <v>3.2438714783679094E-2</v>
      </c>
      <c r="R3762" s="49">
        <f t="shared" si="471"/>
        <v>3.1736101022606089</v>
      </c>
      <c r="S3762" s="52">
        <f>IF(K3762=0,C3790,(1/$C$59)*LN(1+$C$59/$C$58/(RodR+ABS(Calculations!K3762-RodR))))</f>
        <v>1.0221392590278346E-2</v>
      </c>
      <c r="T3762" s="53">
        <f t="shared" si="472"/>
        <v>1.0291263561544816E-2</v>
      </c>
      <c r="U3762" s="49">
        <f t="shared" si="473"/>
        <v>156.66666666666669</v>
      </c>
      <c r="V3762" s="49">
        <f t="shared" si="474"/>
        <v>1.0101994803367265</v>
      </c>
      <c r="W3762" s="49">
        <f t="shared" si="475"/>
        <v>1.0101994803367265</v>
      </c>
    </row>
    <row r="3763" spans="11:23">
      <c r="K3763" s="51">
        <v>376.1</v>
      </c>
      <c r="L3763" s="22">
        <f t="shared" si="469"/>
        <v>1.3200576970218996</v>
      </c>
      <c r="M3763" s="22">
        <f t="shared" si="476"/>
        <v>3.5043710807323158E-3</v>
      </c>
      <c r="Q3763" s="55">
        <f t="shared" si="470"/>
        <v>3.2430126044615905E-2</v>
      </c>
      <c r="R3763" s="49">
        <f t="shared" si="471"/>
        <v>3.1736101022606089</v>
      </c>
      <c r="S3763" s="52">
        <f>IF(K3763=0,C3791,(1/$C$59)*LN(1+$C$59/$C$58/(RodR+ABS(Calculations!K3763-RodR))))</f>
        <v>1.0218686290894856E-2</v>
      </c>
      <c r="T3763" s="53">
        <f t="shared" si="472"/>
        <v>1.0288520151590229E-2</v>
      </c>
      <c r="U3763" s="49">
        <f t="shared" si="473"/>
        <v>156.70833333333334</v>
      </c>
      <c r="V3763" s="49">
        <f t="shared" si="474"/>
        <v>1.0101994803367265</v>
      </c>
      <c r="W3763" s="49">
        <f t="shared" si="475"/>
        <v>1.0101994803367265</v>
      </c>
    </row>
    <row r="3764" spans="11:23">
      <c r="K3764" s="51">
        <v>376.2</v>
      </c>
      <c r="L3764" s="22">
        <f t="shared" si="469"/>
        <v>1.3197082802802256</v>
      </c>
      <c r="M3764" s="22">
        <f t="shared" si="476"/>
        <v>3.5025136533852752E-3</v>
      </c>
      <c r="Q3764" s="55">
        <f t="shared" si="470"/>
        <v>3.2421541852424796E-2</v>
      </c>
      <c r="R3764" s="49">
        <f t="shared" si="471"/>
        <v>3.1736101022606089</v>
      </c>
      <c r="S3764" s="52">
        <f>IF(K3764=0,C3792,(1/$C$59)*LN(1+$C$59/$C$58/(RodR+ABS(Calculations!K3764-RodR))))</f>
        <v>1.0215981424224248E-2</v>
      </c>
      <c r="T3764" s="53">
        <f t="shared" si="472"/>
        <v>1.0285778203907591E-2</v>
      </c>
      <c r="U3764" s="49">
        <f t="shared" si="473"/>
        <v>156.75</v>
      </c>
      <c r="V3764" s="49">
        <f t="shared" si="474"/>
        <v>1.0101994803367265</v>
      </c>
      <c r="W3764" s="49">
        <f t="shared" si="475"/>
        <v>1.0101994803367265</v>
      </c>
    </row>
    <row r="3765" spans="11:23">
      <c r="K3765" s="51">
        <v>376.3</v>
      </c>
      <c r="L3765" s="22">
        <f t="shared" si="469"/>
        <v>1.3193590484705797</v>
      </c>
      <c r="M3765" s="22">
        <f t="shared" si="476"/>
        <v>3.5006577023788399E-3</v>
      </c>
      <c r="Q3765" s="55">
        <f t="shared" si="470"/>
        <v>3.2412962203496452E-2</v>
      </c>
      <c r="R3765" s="49">
        <f t="shared" si="471"/>
        <v>3.1736101022606089</v>
      </c>
      <c r="S3765" s="52">
        <f>IF(K3765=0,C3793,(1/$C$59)*LN(1+$C$59/$C$58/(RodR+ABS(Calculations!K3765-RodR))))</f>
        <v>1.0213277989129233E-2</v>
      </c>
      <c r="T3765" s="53">
        <f t="shared" si="472"/>
        <v>1.0283037717326521E-2</v>
      </c>
      <c r="U3765" s="49">
        <f t="shared" si="473"/>
        <v>156.79166666666669</v>
      </c>
      <c r="V3765" s="49">
        <f t="shared" si="474"/>
        <v>1.0101994803367265</v>
      </c>
      <c r="W3765" s="49">
        <f t="shared" si="475"/>
        <v>1.0101994803367265</v>
      </c>
    </row>
    <row r="3766" spans="11:23">
      <c r="K3766" s="51">
        <v>376.4</v>
      </c>
      <c r="L3766" s="22">
        <f t="shared" si="469"/>
        <v>1.3190100014461816</v>
      </c>
      <c r="M3766" s="22">
        <f t="shared" si="476"/>
        <v>3.4988032262164293E-3</v>
      </c>
      <c r="Q3766" s="55">
        <f t="shared" si="470"/>
        <v>3.2404387094224892E-2</v>
      </c>
      <c r="R3766" s="49">
        <f t="shared" si="471"/>
        <v>3.1736101022606089</v>
      </c>
      <c r="S3766" s="52">
        <f>IF(K3766=0,C3794,(1/$C$59)*LN(1+$C$59/$C$58/(RodR+ABS(Calculations!K3766-RodR))))</f>
        <v>1.0210575984473573E-2</v>
      </c>
      <c r="T3766" s="53">
        <f t="shared" si="472"/>
        <v>1.0280298690681304E-2</v>
      </c>
      <c r="U3766" s="49">
        <f t="shared" si="473"/>
        <v>156.83333333333334</v>
      </c>
      <c r="V3766" s="49">
        <f t="shared" si="474"/>
        <v>1.0101994803367265</v>
      </c>
      <c r="W3766" s="49">
        <f t="shared" si="475"/>
        <v>1.0101994803367265</v>
      </c>
    </row>
    <row r="3767" spans="11:23">
      <c r="K3767" s="51">
        <v>376.5</v>
      </c>
      <c r="L3767" s="22">
        <f t="shared" si="469"/>
        <v>1.3186611390604219</v>
      </c>
      <c r="M3767" s="22">
        <f t="shared" si="476"/>
        <v>3.4969502232296001E-3</v>
      </c>
      <c r="Q3767" s="55">
        <f t="shared" si="470"/>
        <v>3.2395816521008328E-2</v>
      </c>
      <c r="R3767" s="49">
        <f t="shared" si="471"/>
        <v>3.1736101022606089</v>
      </c>
      <c r="S3767" s="52">
        <f>IF(K3767=0,C3795,(1/$C$59)*LN(1+$C$59/$C$58/(RodR+ABS(Calculations!K3767-RodR))))</f>
        <v>1.0207875409122347E-2</v>
      </c>
      <c r="T3767" s="53">
        <f t="shared" si="472"/>
        <v>1.0277561122804018E-2</v>
      </c>
      <c r="U3767" s="49">
        <f t="shared" si="473"/>
        <v>156.875</v>
      </c>
      <c r="V3767" s="49">
        <f t="shared" si="474"/>
        <v>1.0101994803367265</v>
      </c>
      <c r="W3767" s="49">
        <f t="shared" si="475"/>
        <v>1.0101994803367265</v>
      </c>
    </row>
    <row r="3768" spans="11:23">
      <c r="K3768" s="51">
        <v>376.6</v>
      </c>
      <c r="L3768" s="22">
        <f t="shared" si="469"/>
        <v>1.3183124611668255</v>
      </c>
      <c r="M3768" s="22">
        <f t="shared" si="476"/>
        <v>3.4950986919579652E-3</v>
      </c>
      <c r="Q3768" s="55">
        <f t="shared" si="470"/>
        <v>3.2387250480248285E-2</v>
      </c>
      <c r="R3768" s="49">
        <f t="shared" si="471"/>
        <v>3.1736101022606089</v>
      </c>
      <c r="S3768" s="52">
        <f>IF(K3768=0,C3796,(1/$C$59)*LN(1+$C$59/$C$58/(RodR+ABS(Calculations!K3768-RodR))))</f>
        <v>1.0205176261941683E-2</v>
      </c>
      <c r="T3768" s="53">
        <f t="shared" si="472"/>
        <v>1.0274825012530291E-2</v>
      </c>
      <c r="U3768" s="49">
        <f t="shared" si="473"/>
        <v>156.91666666666669</v>
      </c>
      <c r="V3768" s="49">
        <f t="shared" si="474"/>
        <v>1.0101994803367265</v>
      </c>
      <c r="W3768" s="49">
        <f t="shared" si="475"/>
        <v>1.0101994803367265</v>
      </c>
    </row>
    <row r="3769" spans="11:23">
      <c r="K3769" s="51">
        <v>376.7</v>
      </c>
      <c r="L3769" s="22">
        <f t="shared" si="469"/>
        <v>1.3179639676190891</v>
      </c>
      <c r="M3769" s="22">
        <f t="shared" si="476"/>
        <v>3.4932486307674981E-3</v>
      </c>
      <c r="Q3769" s="55">
        <f t="shared" si="470"/>
        <v>3.2378688968350486E-2</v>
      </c>
      <c r="R3769" s="49">
        <f t="shared" si="471"/>
        <v>3.1736101022606089</v>
      </c>
      <c r="S3769" s="52">
        <f>IF(K3769=0,C3797,(1/$C$59)*LN(1+$C$59/$C$58/(RodR+ABS(Calculations!K3769-RodR))))</f>
        <v>1.0202478541799028E-2</v>
      </c>
      <c r="T3769" s="53">
        <f t="shared" si="472"/>
        <v>1.0272090358695989E-2</v>
      </c>
      <c r="U3769" s="49">
        <f t="shared" si="473"/>
        <v>156.95833333333334</v>
      </c>
      <c r="V3769" s="49">
        <f t="shared" si="474"/>
        <v>1.0101994803367265</v>
      </c>
      <c r="W3769" s="49">
        <f t="shared" si="475"/>
        <v>1.0101994803367265</v>
      </c>
    </row>
    <row r="3770" spans="11:23">
      <c r="K3770" s="51">
        <v>376.8</v>
      </c>
      <c r="L3770" s="22">
        <f t="shared" si="469"/>
        <v>1.3176156582710095</v>
      </c>
      <c r="M3770" s="22">
        <f t="shared" si="476"/>
        <v>3.4914000381625065E-3</v>
      </c>
      <c r="Q3770" s="55">
        <f t="shared" si="470"/>
        <v>3.2370131981723144E-2</v>
      </c>
      <c r="R3770" s="49">
        <f t="shared" si="471"/>
        <v>3.1736101022606089</v>
      </c>
      <c r="S3770" s="52">
        <f>IF(K3770=0,C3798,(1/$C$59)*LN(1+$C$59/$C$58/(RodR+ABS(Calculations!K3770-RodR))))</f>
        <v>1.0199782247562619E-2</v>
      </c>
      <c r="T3770" s="53">
        <f t="shared" si="472"/>
        <v>1.0269357160138982E-2</v>
      </c>
      <c r="U3770" s="49">
        <f t="shared" si="473"/>
        <v>157</v>
      </c>
      <c r="V3770" s="49">
        <f t="shared" si="474"/>
        <v>1.0101994803367265</v>
      </c>
      <c r="W3770" s="49">
        <f t="shared" si="475"/>
        <v>1.0101994803367265</v>
      </c>
    </row>
    <row r="3771" spans="11:23">
      <c r="K3771" s="51">
        <v>376.9</v>
      </c>
      <c r="L3771" s="22">
        <f t="shared" si="469"/>
        <v>1.3172675329766583</v>
      </c>
      <c r="M3771" s="22">
        <f t="shared" si="476"/>
        <v>3.489552912542937E-3</v>
      </c>
      <c r="Q3771" s="55">
        <f t="shared" si="470"/>
        <v>3.2361579516781196E-2</v>
      </c>
      <c r="R3771" s="49">
        <f t="shared" si="471"/>
        <v>3.1736101022606089</v>
      </c>
      <c r="S3771" s="52">
        <f>IF(K3771=0,C3799,(1/$C$59)*LN(1+$C$59/$C$58/(RodR+ABS(Calculations!K3771-RodR))))</f>
        <v>1.0197087378102801E-2</v>
      </c>
      <c r="T3771" s="53">
        <f t="shared" si="472"/>
        <v>1.0266625415697589E-2</v>
      </c>
      <c r="U3771" s="49">
        <f t="shared" si="473"/>
        <v>157.04166666666666</v>
      </c>
      <c r="V3771" s="49">
        <f t="shared" si="474"/>
        <v>1.0101994803367265</v>
      </c>
      <c r="W3771" s="49">
        <f t="shared" si="475"/>
        <v>1.0101994803367265</v>
      </c>
    </row>
    <row r="3772" spans="11:23">
      <c r="K3772" s="51">
        <v>377</v>
      </c>
      <c r="L3772" s="22">
        <f t="shared" si="469"/>
        <v>1.3169195915901049</v>
      </c>
      <c r="M3772" s="22">
        <f t="shared" si="476"/>
        <v>3.487707252413097E-3</v>
      </c>
      <c r="Q3772" s="55">
        <f t="shared" si="470"/>
        <v>3.2353031569939537E-2</v>
      </c>
      <c r="R3772" s="49">
        <f t="shared" si="471"/>
        <v>3.1736101022606089</v>
      </c>
      <c r="S3772" s="52">
        <f>IF(K3772=0,C3800,(1/$C$59)*LN(1+$C$59/$C$58/(RodR+ABS(Calculations!K3772-RodR))))</f>
        <v>1.0194393932289918E-2</v>
      </c>
      <c r="T3772" s="53">
        <f t="shared" si="472"/>
        <v>1.026389512421169E-2</v>
      </c>
      <c r="U3772" s="49">
        <f t="shared" si="473"/>
        <v>157.08333333333334</v>
      </c>
      <c r="V3772" s="49">
        <f t="shared" si="474"/>
        <v>1.0101994803367265</v>
      </c>
      <c r="W3772" s="49">
        <f t="shared" si="475"/>
        <v>1.0101994803367265</v>
      </c>
    </row>
    <row r="3773" spans="11:23">
      <c r="K3773" s="51">
        <v>377.1</v>
      </c>
      <c r="L3773" s="22">
        <f t="shared" si="469"/>
        <v>1.3165718339657257</v>
      </c>
      <c r="M3773" s="22">
        <f t="shared" si="476"/>
        <v>3.4858630561738213E-3</v>
      </c>
      <c r="Q3773" s="55">
        <f t="shared" si="470"/>
        <v>3.2344488137620607E-2</v>
      </c>
      <c r="R3773" s="49">
        <f t="shared" si="471"/>
        <v>3.1736101022606089</v>
      </c>
      <c r="S3773" s="52">
        <f>IF(K3773=0,C3801,(1/$C$59)*LN(1+$C$59/$C$58/(RodR+ABS(Calculations!K3773-RodR))))</f>
        <v>1.0191701908996683E-2</v>
      </c>
      <c r="T3773" s="53">
        <f t="shared" si="472"/>
        <v>1.0261166284522292E-2</v>
      </c>
      <c r="U3773" s="49">
        <f t="shared" si="473"/>
        <v>157.12500000000003</v>
      </c>
      <c r="V3773" s="49">
        <f t="shared" si="474"/>
        <v>1.0101994803367265</v>
      </c>
      <c r="W3773" s="49">
        <f t="shared" si="475"/>
        <v>1.0101994803367265</v>
      </c>
    </row>
    <row r="3774" spans="11:23">
      <c r="K3774" s="51">
        <v>377.2</v>
      </c>
      <c r="L3774" s="22">
        <f t="shared" si="469"/>
        <v>1.316224259957965</v>
      </c>
      <c r="M3774" s="22">
        <f t="shared" si="476"/>
        <v>3.4840203222605837E-3</v>
      </c>
      <c r="Q3774" s="55">
        <f t="shared" si="470"/>
        <v>3.2335949216248501E-2</v>
      </c>
      <c r="R3774" s="49">
        <f t="shared" si="471"/>
        <v>3.1736101022606089</v>
      </c>
      <c r="S3774" s="52">
        <f>IF(K3774=0,C3802,(1/$C$59)*LN(1+$C$59/$C$58/(RodR+ABS(Calculations!K3774-RodR))))</f>
        <v>1.0189011307096336E-2</v>
      </c>
      <c r="T3774" s="53">
        <f t="shared" si="472"/>
        <v>1.0258438895472172E-2</v>
      </c>
      <c r="U3774" s="49">
        <f t="shared" si="473"/>
        <v>157.16666666666666</v>
      </c>
      <c r="V3774" s="49">
        <f t="shared" si="474"/>
        <v>1.0101994803367265</v>
      </c>
      <c r="W3774" s="49">
        <f t="shared" si="475"/>
        <v>1.0101994803367265</v>
      </c>
    </row>
    <row r="3775" spans="11:23">
      <c r="K3775" s="51">
        <v>377.3</v>
      </c>
      <c r="L3775" s="22">
        <f t="shared" si="469"/>
        <v>1.3158768694214038</v>
      </c>
      <c r="M3775" s="22">
        <f t="shared" si="476"/>
        <v>3.4821790491759153E-3</v>
      </c>
      <c r="Q3775" s="55">
        <f t="shared" si="470"/>
        <v>3.2327414802250688E-2</v>
      </c>
      <c r="R3775" s="49">
        <f t="shared" si="471"/>
        <v>3.1736101022606089</v>
      </c>
      <c r="S3775" s="52">
        <f>IF(K3775=0,C3803,(1/$C$59)*LN(1+$C$59/$C$58/(RodR+ABS(Calculations!K3775-RodR))))</f>
        <v>1.0186322125463174E-2</v>
      </c>
      <c r="T3775" s="53">
        <f t="shared" si="472"/>
        <v>1.0255712955904566E-2</v>
      </c>
      <c r="U3775" s="49">
        <f t="shared" si="473"/>
        <v>157.20833333333334</v>
      </c>
      <c r="V3775" s="49">
        <f t="shared" si="474"/>
        <v>1.0101994803367265</v>
      </c>
      <c r="W3775" s="49">
        <f t="shared" si="475"/>
        <v>1.0101994803367265</v>
      </c>
    </row>
    <row r="3776" spans="11:23">
      <c r="K3776" s="51">
        <v>377.4</v>
      </c>
      <c r="L3776" s="22">
        <f t="shared" si="469"/>
        <v>1.3155296622108259</v>
      </c>
      <c r="M3776" s="22">
        <f t="shared" si="476"/>
        <v>3.4803392353557339E-3</v>
      </c>
      <c r="Q3776" s="55">
        <f t="shared" si="470"/>
        <v>3.2318884892059606E-2</v>
      </c>
      <c r="R3776" s="49">
        <f t="shared" si="471"/>
        <v>3.1736101022606089</v>
      </c>
      <c r="S3776" s="52">
        <f>IF(K3776=0,C3804,(1/$C$59)*LN(1+$C$59/$C$58/(RodR+ABS(Calculations!K3776-RodR))))</f>
        <v>1.0183634362973067E-2</v>
      </c>
      <c r="T3776" s="53">
        <f t="shared" si="472"/>
        <v>1.0252988464664275E-2</v>
      </c>
      <c r="U3776" s="49">
        <f t="shared" si="473"/>
        <v>157.25</v>
      </c>
      <c r="V3776" s="49">
        <f t="shared" si="474"/>
        <v>1.0101994803367265</v>
      </c>
      <c r="W3776" s="49">
        <f t="shared" si="475"/>
        <v>1.0101994803367265</v>
      </c>
    </row>
    <row r="3777" spans="11:23">
      <c r="K3777" s="51">
        <v>377.5</v>
      </c>
      <c r="L3777" s="22">
        <f t="shared" si="469"/>
        <v>1.3151826381811174</v>
      </c>
      <c r="M3777" s="22">
        <f t="shared" si="476"/>
        <v>3.4785008793045691E-3</v>
      </c>
      <c r="Q3777" s="55">
        <f t="shared" si="470"/>
        <v>3.2310359482110217E-2</v>
      </c>
      <c r="R3777" s="49">
        <f t="shared" si="471"/>
        <v>3.1736101022606089</v>
      </c>
      <c r="S3777" s="52">
        <f>IF(K3777=0,C3805,(1/$C$59)*LN(1+$C$59/$C$58/(RodR+ABS(Calculations!K3777-RodR))))</f>
        <v>1.0180948018502676E-2</v>
      </c>
      <c r="T3777" s="53">
        <f t="shared" si="472"/>
        <v>1.0250265420597432E-2</v>
      </c>
      <c r="U3777" s="49">
        <f t="shared" si="473"/>
        <v>157.29166666666669</v>
      </c>
      <c r="V3777" s="49">
        <f t="shared" si="474"/>
        <v>1.0101994803367265</v>
      </c>
      <c r="W3777" s="49">
        <f t="shared" si="475"/>
        <v>1.0101994803367265</v>
      </c>
    </row>
    <row r="3778" spans="11:23">
      <c r="K3778" s="51">
        <v>377.6</v>
      </c>
      <c r="L3778" s="22">
        <f t="shared" ref="L3778:L3841" si="477">IF(K3778&lt;RodR,EPRValue,Q3778*$C$43)</f>
        <v>1.3148357971874387</v>
      </c>
      <c r="M3778" s="22">
        <f t="shared" si="476"/>
        <v>3.4766639793868404E-3</v>
      </c>
      <c r="Q3778" s="55">
        <f t="shared" si="470"/>
        <v>3.2301838568844214E-2</v>
      </c>
      <c r="R3778" s="49">
        <f t="shared" si="471"/>
        <v>3.1736101022606089</v>
      </c>
      <c r="S3778" s="52">
        <f>IF(K3778=0,C3806,(1/$C$59)*LN(1+$C$59/$C$58/(RodR+ABS(Calculations!K3778-RodR))))</f>
        <v>1.017826309093078E-2</v>
      </c>
      <c r="T3778" s="53">
        <f t="shared" si="472"/>
        <v>1.0247543822551287E-2</v>
      </c>
      <c r="U3778" s="49">
        <f t="shared" si="473"/>
        <v>157.33333333333334</v>
      </c>
      <c r="V3778" s="49">
        <f t="shared" si="474"/>
        <v>1.0101994803367265</v>
      </c>
      <c r="W3778" s="49">
        <f t="shared" si="475"/>
        <v>1.0101994803367265</v>
      </c>
    </row>
    <row r="3779" spans="11:23">
      <c r="K3779" s="51">
        <v>377.7</v>
      </c>
      <c r="L3779" s="22">
        <f t="shared" si="477"/>
        <v>1.3144891390849129</v>
      </c>
      <c r="M3779" s="22">
        <f t="shared" si="476"/>
        <v>3.4748285341761331E-3</v>
      </c>
      <c r="Q3779" s="55">
        <f t="shared" si="470"/>
        <v>3.2293322148702383E-2</v>
      </c>
      <c r="R3779" s="49">
        <f t="shared" si="471"/>
        <v>3.1736101022606089</v>
      </c>
      <c r="S3779" s="52">
        <f>IF(K3779=0,C3807,(1/$C$59)*LN(1+$C$59/$C$58/(RodR+ABS(Calculations!K3779-RodR))))</f>
        <v>1.0175579579135879E-2</v>
      </c>
      <c r="T3779" s="53">
        <f t="shared" si="472"/>
        <v>1.0244823669374218E-2</v>
      </c>
      <c r="U3779" s="49">
        <f t="shared" si="473"/>
        <v>157.375</v>
      </c>
      <c r="V3779" s="49">
        <f t="shared" si="474"/>
        <v>1.0101994803367265</v>
      </c>
      <c r="W3779" s="49">
        <f t="shared" si="475"/>
        <v>1.0101994803367265</v>
      </c>
    </row>
    <row r="3780" spans="11:23">
      <c r="K3780" s="51">
        <v>377.8</v>
      </c>
      <c r="L3780" s="22">
        <f t="shared" si="477"/>
        <v>1.3141426637290055</v>
      </c>
      <c r="M3780" s="22">
        <f t="shared" si="476"/>
        <v>3.4729945420040043E-3</v>
      </c>
      <c r="Q3780" s="55">
        <f t="shared" ref="Q3780:Q3843" si="478">R3780*IF($C$56&lt;$C$55,S3780,T3780)</f>
        <v>3.2284810218133911E-2</v>
      </c>
      <c r="R3780" s="49">
        <f t="shared" ref="R3780:R3843" si="479">$C$70/$C$61*W3780</f>
        <v>3.1736101022606089</v>
      </c>
      <c r="S3780" s="52">
        <f>IF(K3780=0,C3808,(1/$C$59)*LN(1+$C$59/$C$58/(RodR+ABS(Calculations!K3780-RodR))))</f>
        <v>1.0172897481999118E-2</v>
      </c>
      <c r="T3780" s="53">
        <f t="shared" ref="T3780:T3843" si="480">IF((ABS(K3780))&lt;$C$55-$C$56,($C$53/2/PI()/$C$56*LN(($C$55-$C$56)*(ABS(K3780)+$C$56)/(ABS(K3780))/$C$55)+$C$60*LN($C$55*$C$54/($C$55-$C$56)/$C$53)),$C$60*LN((((ABS(K3780))+$C$56-$C$55)*$C$53+$C$55*$C$54)/($C$53*(ABS(K3780)))))</f>
        <v>1.0242104959916154E-2</v>
      </c>
      <c r="U3780" s="49">
        <f t="shared" ref="U3780:U3843" si="481">K3780/$C$56</f>
        <v>157.41666666666669</v>
      </c>
      <c r="V3780" s="49">
        <f t="shared" ref="V3780:V3843" si="482">IF(K3780="","",1/(1.0212-0.0178*LOG10($C$53+0.01)))</f>
        <v>1.0101994803367265</v>
      </c>
      <c r="W3780" s="49">
        <f t="shared" ref="W3780:W3843" si="483">MAX(1/(-(0.21682*LOG10(3.7*U3780)-0.293)*(EXP(-3.7*U3780)-1)+1),1)*MAX(1/(-(0.1921*LOG10(U3780+0.2)+0.072)*(EXP(-150*U3780)-1)+1),1)*V3780</f>
        <v>1.0101994803367265</v>
      </c>
    </row>
    <row r="3781" spans="11:23">
      <c r="K3781" s="51">
        <v>377.9</v>
      </c>
      <c r="L3781" s="22">
        <f t="shared" si="477"/>
        <v>1.3137963709751812</v>
      </c>
      <c r="M3781" s="22">
        <f t="shared" si="476"/>
        <v>3.4711620014771238E-3</v>
      </c>
      <c r="Q3781" s="55">
        <f t="shared" si="478"/>
        <v>3.2276302773587964E-2</v>
      </c>
      <c r="R3781" s="49">
        <f t="shared" si="479"/>
        <v>3.1736101022606089</v>
      </c>
      <c r="S3781" s="52">
        <f>IF(K3781=0,C3809,(1/$C$59)*LN(1+$C$59/$C$58/(RodR+ABS(Calculations!K3781-RodR))))</f>
        <v>1.0170216798401632E-2</v>
      </c>
      <c r="T3781" s="53">
        <f t="shared" si="480"/>
        <v>1.0239387693027702E-2</v>
      </c>
      <c r="U3781" s="49">
        <f t="shared" si="481"/>
        <v>157.45833333333334</v>
      </c>
      <c r="V3781" s="49">
        <f t="shared" si="482"/>
        <v>1.0101994803367265</v>
      </c>
      <c r="W3781" s="49">
        <f t="shared" si="483"/>
        <v>1.0101994803367265</v>
      </c>
    </row>
    <row r="3782" spans="11:23">
      <c r="K3782" s="51">
        <v>378</v>
      </c>
      <c r="L3782" s="22">
        <f t="shared" si="477"/>
        <v>1.3134502606791436</v>
      </c>
      <c r="M3782" s="22">
        <f t="shared" si="476"/>
        <v>3.4693309109612436E-3</v>
      </c>
      <c r="Q3782" s="55">
        <f t="shared" si="478"/>
        <v>3.2267799811519594E-2</v>
      </c>
      <c r="R3782" s="49">
        <f t="shared" si="479"/>
        <v>3.1736101022606089</v>
      </c>
      <c r="S3782" s="52">
        <f>IF(K3782=0,C3810,(1/$C$59)*LN(1+$C$59/$C$58/(RodR+ABS(Calculations!K3782-RodR))))</f>
        <v>1.0167537527226413E-2</v>
      </c>
      <c r="T3782" s="53">
        <f t="shared" si="480"/>
        <v>1.0236671867561031E-2</v>
      </c>
      <c r="U3782" s="49">
        <f t="shared" si="481"/>
        <v>157.5</v>
      </c>
      <c r="V3782" s="49">
        <f t="shared" si="482"/>
        <v>1.0101994803367265</v>
      </c>
      <c r="W3782" s="49">
        <f t="shared" si="483"/>
        <v>1.0101994803367265</v>
      </c>
    </row>
    <row r="3783" spans="11:23">
      <c r="K3783" s="51">
        <v>378.1</v>
      </c>
      <c r="L3783" s="22">
        <f t="shared" si="477"/>
        <v>1.3131043326967653</v>
      </c>
      <c r="M3783" s="22">
        <f t="shared" si="476"/>
        <v>3.467501268960449E-3</v>
      </c>
      <c r="Q3783" s="55">
        <f t="shared" si="478"/>
        <v>3.2259301328387988E-2</v>
      </c>
      <c r="R3783" s="49">
        <f t="shared" si="479"/>
        <v>3.1736101022606089</v>
      </c>
      <c r="S3783" s="52">
        <f>IF(K3783=0,C3811,(1/$C$59)*LN(1+$C$59/$C$58/(RodR+ABS(Calculations!K3783-RodR))))</f>
        <v>1.0164859667357756E-2</v>
      </c>
      <c r="T3783" s="53">
        <f t="shared" si="480"/>
        <v>1.0233957482370312E-2</v>
      </c>
      <c r="U3783" s="49">
        <f t="shared" si="481"/>
        <v>157.54166666666669</v>
      </c>
      <c r="V3783" s="49">
        <f t="shared" si="482"/>
        <v>1.0101994803367265</v>
      </c>
      <c r="W3783" s="49">
        <f t="shared" si="483"/>
        <v>1.0101994803367265</v>
      </c>
    </row>
    <row r="3784" spans="11:23">
      <c r="K3784" s="51">
        <v>378.2</v>
      </c>
      <c r="L3784" s="22">
        <f t="shared" si="477"/>
        <v>1.3127585868839531</v>
      </c>
      <c r="M3784" s="22">
        <f t="shared" si="476"/>
        <v>3.4656730740119102E-3</v>
      </c>
      <c r="Q3784" s="55">
        <f t="shared" si="478"/>
        <v>3.2250807320653177E-2</v>
      </c>
      <c r="R3784" s="49">
        <f t="shared" si="479"/>
        <v>3.1736101022606089</v>
      </c>
      <c r="S3784" s="52">
        <f>IF(K3784=0,C3812,(1/$C$59)*LN(1+$C$59/$C$58/(RodR+ABS(Calculations!K3784-RodR))))</f>
        <v>1.0162183217680223E-2</v>
      </c>
      <c r="T3784" s="53">
        <f t="shared" si="480"/>
        <v>1.0231244536308618E-2</v>
      </c>
      <c r="U3784" s="49">
        <f t="shared" si="481"/>
        <v>157.58333333333334</v>
      </c>
      <c r="V3784" s="49">
        <f t="shared" si="482"/>
        <v>1.0101994803367265</v>
      </c>
      <c r="W3784" s="49">
        <f t="shared" si="483"/>
        <v>1.0101994803367265</v>
      </c>
    </row>
    <row r="3785" spans="11:23">
      <c r="K3785" s="51">
        <v>378.3</v>
      </c>
      <c r="L3785" s="22">
        <f t="shared" si="477"/>
        <v>1.3124130230969209</v>
      </c>
      <c r="M3785" s="22">
        <f t="shared" si="476"/>
        <v>3.4638463244829332E-3</v>
      </c>
      <c r="Q3785" s="55">
        <f t="shared" si="478"/>
        <v>3.2242317784782745E-2</v>
      </c>
      <c r="R3785" s="49">
        <f t="shared" si="479"/>
        <v>3.1736101022606089</v>
      </c>
      <c r="S3785" s="52">
        <f>IF(K3785=0,C3813,(1/$C$59)*LN(1+$C$59/$C$58/(RodR+ABS(Calculations!K3785-RodR))))</f>
        <v>1.0159508177080754E-2</v>
      </c>
      <c r="T3785" s="53">
        <f t="shared" si="480"/>
        <v>1.022853302823324E-2</v>
      </c>
      <c r="U3785" s="49">
        <f t="shared" si="481"/>
        <v>157.625</v>
      </c>
      <c r="V3785" s="49">
        <f t="shared" si="482"/>
        <v>1.0101994803367265</v>
      </c>
      <c r="W3785" s="49">
        <f t="shared" si="483"/>
        <v>1.0101994803367265</v>
      </c>
    </row>
    <row r="3786" spans="11:23">
      <c r="K3786" s="51">
        <v>378.4</v>
      </c>
      <c r="L3786" s="22">
        <f t="shared" si="477"/>
        <v>1.3120676411919152</v>
      </c>
      <c r="M3786" s="22">
        <f t="shared" si="476"/>
        <v>3.4620210189106881E-3</v>
      </c>
      <c r="Q3786" s="55">
        <f t="shared" si="478"/>
        <v>3.2233832717245066E-2</v>
      </c>
      <c r="R3786" s="49">
        <f t="shared" si="479"/>
        <v>3.1736101022606089</v>
      </c>
      <c r="S3786" s="52">
        <f>IF(K3786=0,C3814,(1/$C$59)*LN(1+$C$59/$C$58/(RodR+ABS(Calculations!K3786-RodR))))</f>
        <v>1.015683454444654E-2</v>
      </c>
      <c r="T3786" s="53">
        <f t="shared" si="480"/>
        <v>1.0225822956999937E-2</v>
      </c>
      <c r="U3786" s="49">
        <f t="shared" si="481"/>
        <v>157.66666666666666</v>
      </c>
      <c r="V3786" s="49">
        <f t="shared" si="482"/>
        <v>1.0101994803367265</v>
      </c>
      <c r="W3786" s="49">
        <f t="shared" si="483"/>
        <v>1.0101994803367265</v>
      </c>
    </row>
    <row r="3787" spans="11:23">
      <c r="K3787" s="51">
        <v>378.5</v>
      </c>
      <c r="L3787" s="22">
        <f t="shared" si="477"/>
        <v>1.3117224410253883</v>
      </c>
      <c r="M3787" s="22">
        <f t="shared" si="476"/>
        <v>3.4601971557290945E-3</v>
      </c>
      <c r="Q3787" s="55">
        <f t="shared" si="478"/>
        <v>3.2225352114513578E-2</v>
      </c>
      <c r="R3787" s="49">
        <f t="shared" si="479"/>
        <v>3.1736101022606089</v>
      </c>
      <c r="S3787" s="52">
        <f>IF(K3787=0,C3815,(1/$C$59)*LN(1+$C$59/$C$58/(RodR+ABS(Calculations!K3787-RodR))))</f>
        <v>1.0154162318666364E-2</v>
      </c>
      <c r="T3787" s="53">
        <f t="shared" si="480"/>
        <v>1.0223114321468227E-2</v>
      </c>
      <c r="U3787" s="49">
        <f t="shared" si="481"/>
        <v>157.70833333333334</v>
      </c>
      <c r="V3787" s="49">
        <f t="shared" si="482"/>
        <v>1.0101994803367265</v>
      </c>
      <c r="W3787" s="49">
        <f t="shared" si="483"/>
        <v>1.0101994803367265</v>
      </c>
    </row>
    <row r="3788" spans="11:23">
      <c r="K3788" s="51">
        <v>378.6</v>
      </c>
      <c r="L3788" s="22">
        <f t="shared" si="477"/>
        <v>1.3113774224539623</v>
      </c>
      <c r="M3788" s="22">
        <f t="shared" si="476"/>
        <v>3.4583747334764325E-3</v>
      </c>
      <c r="Q3788" s="55">
        <f t="shared" si="478"/>
        <v>3.2216875973065877E-2</v>
      </c>
      <c r="R3788" s="49">
        <f t="shared" si="479"/>
        <v>3.1736101022606089</v>
      </c>
      <c r="S3788" s="52">
        <f>IF(K3788=0,C3816,(1/$C$59)*LN(1+$C$59/$C$58/(RodR+ABS(Calculations!K3788-RodR))))</f>
        <v>1.0151491498630321E-2</v>
      </c>
      <c r="T3788" s="53">
        <f t="shared" si="480"/>
        <v>1.0220407120496107E-2</v>
      </c>
      <c r="U3788" s="49">
        <f t="shared" si="481"/>
        <v>157.75000000000003</v>
      </c>
      <c r="V3788" s="49">
        <f t="shared" si="482"/>
        <v>1.0101994803367265</v>
      </c>
      <c r="W3788" s="49">
        <f t="shared" si="483"/>
        <v>1.0101994803367265</v>
      </c>
    </row>
    <row r="3789" spans="11:23">
      <c r="K3789" s="51">
        <v>378.7</v>
      </c>
      <c r="L3789" s="22">
        <f t="shared" si="477"/>
        <v>1.311032585334325</v>
      </c>
      <c r="M3789" s="22">
        <f t="shared" ref="M3789:M3852" si="484">L3779-L3789</f>
        <v>3.456553750587954E-3</v>
      </c>
      <c r="Q3789" s="55">
        <f t="shared" si="478"/>
        <v>3.2208404289381196E-2</v>
      </c>
      <c r="R3789" s="49">
        <f t="shared" si="479"/>
        <v>3.1736101022606089</v>
      </c>
      <c r="S3789" s="52">
        <f>IF(K3789=0,C3817,(1/$C$59)*LN(1+$C$59/$C$58/(RodR+ABS(Calculations!K3789-RodR))))</f>
        <v>1.0148822083229026E-2</v>
      </c>
      <c r="T3789" s="53">
        <f t="shared" si="480"/>
        <v>1.0217701352945559E-2</v>
      </c>
      <c r="U3789" s="49">
        <f t="shared" si="481"/>
        <v>157.79166666666666</v>
      </c>
      <c r="V3789" s="49">
        <f t="shared" si="482"/>
        <v>1.0101994803367265</v>
      </c>
      <c r="W3789" s="49">
        <f t="shared" si="483"/>
        <v>1.0101994803367265</v>
      </c>
    </row>
    <row r="3790" spans="11:23">
      <c r="K3790" s="51">
        <v>378.8</v>
      </c>
      <c r="L3790" s="22">
        <f t="shared" si="477"/>
        <v>1.3106879295234053</v>
      </c>
      <c r="M3790" s="22">
        <f t="shared" si="484"/>
        <v>3.4547342056001629E-3</v>
      </c>
      <c r="Q3790" s="55">
        <f t="shared" si="478"/>
        <v>3.2199937059944672E-2</v>
      </c>
      <c r="R3790" s="49">
        <f t="shared" si="479"/>
        <v>3.1736101022606089</v>
      </c>
      <c r="S3790" s="52">
        <f>IF(K3790=0,C3818,(1/$C$59)*LN(1+$C$59/$C$58/(RodR+ABS(Calculations!K3790-RodR))))</f>
        <v>1.0146154071354949E-2</v>
      </c>
      <c r="T3790" s="53">
        <f t="shared" si="480"/>
        <v>1.0214997017677023E-2</v>
      </c>
      <c r="U3790" s="49">
        <f t="shared" si="481"/>
        <v>157.83333333333334</v>
      </c>
      <c r="V3790" s="49">
        <f t="shared" si="482"/>
        <v>1.0101994803367265</v>
      </c>
      <c r="W3790" s="49">
        <f t="shared" si="483"/>
        <v>1.0101994803367265</v>
      </c>
    </row>
    <row r="3791" spans="11:23">
      <c r="K3791" s="51">
        <v>378.9</v>
      </c>
      <c r="L3791" s="22">
        <f t="shared" si="477"/>
        <v>1.3103434548782324</v>
      </c>
      <c r="M3791" s="22">
        <f t="shared" si="484"/>
        <v>3.4529160969487549E-3</v>
      </c>
      <c r="Q3791" s="55">
        <f t="shared" si="478"/>
        <v>3.2191474281243915E-2</v>
      </c>
      <c r="R3791" s="49">
        <f t="shared" si="479"/>
        <v>3.1736101022606089</v>
      </c>
      <c r="S3791" s="52">
        <f>IF(K3791=0,C3819,(1/$C$59)*LN(1+$C$59/$C$58/(RodR+ABS(Calculations!K3791-RodR))))</f>
        <v>1.014348746190134E-2</v>
      </c>
      <c r="T3791" s="53">
        <f t="shared" si="480"/>
        <v>1.0212294113554943E-2</v>
      </c>
      <c r="U3791" s="49">
        <f t="shared" si="481"/>
        <v>157.875</v>
      </c>
      <c r="V3791" s="49">
        <f t="shared" si="482"/>
        <v>1.0101994803367265</v>
      </c>
      <c r="W3791" s="49">
        <f t="shared" si="483"/>
        <v>1.0101994803367265</v>
      </c>
    </row>
    <row r="3792" spans="11:23">
      <c r="K3792" s="51">
        <v>379</v>
      </c>
      <c r="L3792" s="22">
        <f t="shared" si="477"/>
        <v>1.3099991612560067</v>
      </c>
      <c r="M3792" s="22">
        <f t="shared" si="484"/>
        <v>3.4510994231369274E-3</v>
      </c>
      <c r="Q3792" s="55">
        <f t="shared" si="478"/>
        <v>3.218301594977073E-2</v>
      </c>
      <c r="R3792" s="49">
        <f t="shared" si="479"/>
        <v>3.1736101022606089</v>
      </c>
      <c r="S3792" s="52">
        <f>IF(K3792=0,C3820,(1/$C$59)*LN(1+$C$59/$C$58/(RodR+ABS(Calculations!K3792-RodR))))</f>
        <v>1.0140822253762772E-2</v>
      </c>
      <c r="T3792" s="53">
        <f t="shared" si="480"/>
        <v>1.0209592639442665E-2</v>
      </c>
      <c r="U3792" s="49">
        <f t="shared" si="481"/>
        <v>157.91666666666669</v>
      </c>
      <c r="V3792" s="49">
        <f t="shared" si="482"/>
        <v>1.0101994803367265</v>
      </c>
      <c r="W3792" s="49">
        <f t="shared" si="483"/>
        <v>1.0101994803367265</v>
      </c>
    </row>
    <row r="3793" spans="11:23">
      <c r="K3793" s="51">
        <v>379.1</v>
      </c>
      <c r="L3793" s="22">
        <f t="shared" si="477"/>
        <v>1.3096550485140983</v>
      </c>
      <c r="M3793" s="22">
        <f t="shared" si="484"/>
        <v>3.4492841826669896E-3</v>
      </c>
      <c r="Q3793" s="55">
        <f t="shared" si="478"/>
        <v>3.2174562062021107E-2</v>
      </c>
      <c r="R3793" s="49">
        <f t="shared" si="479"/>
        <v>3.1736101022606089</v>
      </c>
      <c r="S3793" s="52">
        <f>IF(K3793=0,C3821,(1/$C$59)*LN(1+$C$59/$C$58/(RodR+ABS(Calculations!K3793-RodR))))</f>
        <v>1.0138158445835137E-2</v>
      </c>
      <c r="T3793" s="53">
        <f t="shared" si="480"/>
        <v>1.0206892594205976E-2</v>
      </c>
      <c r="U3793" s="49">
        <f t="shared" si="481"/>
        <v>157.95833333333334</v>
      </c>
      <c r="V3793" s="49">
        <f t="shared" si="482"/>
        <v>1.0101994803367265</v>
      </c>
      <c r="W3793" s="49">
        <f t="shared" si="483"/>
        <v>1.0101994803367265</v>
      </c>
    </row>
    <row r="3794" spans="11:23">
      <c r="K3794" s="51">
        <v>379.2</v>
      </c>
      <c r="L3794" s="22">
        <f t="shared" si="477"/>
        <v>1.309311116509944</v>
      </c>
      <c r="M3794" s="22">
        <f t="shared" si="484"/>
        <v>3.447470374009054E-3</v>
      </c>
      <c r="Q3794" s="55">
        <f t="shared" si="478"/>
        <v>3.2166112614492669E-2</v>
      </c>
      <c r="R3794" s="49">
        <f t="shared" si="479"/>
        <v>3.1736101022606089</v>
      </c>
      <c r="S3794" s="52">
        <f>IF(K3794=0,C3822,(1/$C$59)*LN(1+$C$59/$C$58/(RodR+ABS(Calculations!K3794-RodR))))</f>
        <v>1.0135496037014842E-2</v>
      </c>
      <c r="T3794" s="53">
        <f t="shared" si="480"/>
        <v>1.0204193976711346E-2</v>
      </c>
      <c r="U3794" s="49">
        <f t="shared" si="481"/>
        <v>158</v>
      </c>
      <c r="V3794" s="49">
        <f t="shared" si="482"/>
        <v>1.0101994803367265</v>
      </c>
      <c r="W3794" s="49">
        <f t="shared" si="483"/>
        <v>1.0101994803367265</v>
      </c>
    </row>
    <row r="3795" spans="11:23">
      <c r="K3795" s="51">
        <v>379.3</v>
      </c>
      <c r="L3795" s="22">
        <f t="shared" si="477"/>
        <v>1.3089673651012212</v>
      </c>
      <c r="M3795" s="22">
        <f t="shared" si="484"/>
        <v>3.4456579956996247E-3</v>
      </c>
      <c r="Q3795" s="55">
        <f t="shared" si="478"/>
        <v>3.215766760368894E-2</v>
      </c>
      <c r="R3795" s="49">
        <f t="shared" si="479"/>
        <v>3.1736101022606089</v>
      </c>
      <c r="S3795" s="52">
        <f>IF(K3795=0,C3823,(1/$C$59)*LN(1+$C$59/$C$58/(RodR+ABS(Calculations!K3795-RodR))))</f>
        <v>1.0132835026200151E-2</v>
      </c>
      <c r="T3795" s="53">
        <f t="shared" si="480"/>
        <v>1.020149678582657E-2</v>
      </c>
      <c r="U3795" s="49">
        <f t="shared" si="481"/>
        <v>158.04166666666669</v>
      </c>
      <c r="V3795" s="49">
        <f t="shared" si="482"/>
        <v>1.0101994803367265</v>
      </c>
      <c r="W3795" s="49">
        <f t="shared" si="483"/>
        <v>1.0101994803367265</v>
      </c>
    </row>
    <row r="3796" spans="11:23">
      <c r="K3796" s="51">
        <v>379.4</v>
      </c>
      <c r="L3796" s="22">
        <f t="shared" si="477"/>
        <v>1.3086237941457419</v>
      </c>
      <c r="M3796" s="22">
        <f t="shared" si="484"/>
        <v>3.4438470461732873E-3</v>
      </c>
      <c r="Q3796" s="55">
        <f t="shared" si="478"/>
        <v>3.2149227026116764E-2</v>
      </c>
      <c r="R3796" s="49">
        <f t="shared" si="479"/>
        <v>3.1736101022606089</v>
      </c>
      <c r="S3796" s="52">
        <f>IF(K3796=0,C3824,(1/$C$59)*LN(1+$C$59/$C$58/(RodR+ABS(Calculations!K3796-RodR))))</f>
        <v>1.0130175412290375E-2</v>
      </c>
      <c r="T3796" s="53">
        <f t="shared" si="480"/>
        <v>1.0198801020421021E-2</v>
      </c>
      <c r="U3796" s="49">
        <f t="shared" si="481"/>
        <v>158.08333333333334</v>
      </c>
      <c r="V3796" s="49">
        <f t="shared" si="482"/>
        <v>1.0101994803367265</v>
      </c>
      <c r="W3796" s="49">
        <f t="shared" si="483"/>
        <v>1.0101994803367265</v>
      </c>
    </row>
    <row r="3797" spans="11:23">
      <c r="K3797" s="51">
        <v>379.5</v>
      </c>
      <c r="L3797" s="22">
        <f t="shared" si="477"/>
        <v>1.3082804035013862</v>
      </c>
      <c r="M3797" s="22">
        <f t="shared" si="484"/>
        <v>3.4420375240020729E-3</v>
      </c>
      <c r="Q3797" s="55">
        <f t="shared" si="478"/>
        <v>3.2140790878284649E-2</v>
      </c>
      <c r="R3797" s="49">
        <f t="shared" si="479"/>
        <v>3.1736101022606089</v>
      </c>
      <c r="S3797" s="52">
        <f>IF(K3797=0,C3825,(1/$C$59)*LN(1+$C$59/$C$58/(RodR+ABS(Calculations!K3797-RodR))))</f>
        <v>1.0127517194185351E-2</v>
      </c>
      <c r="T3797" s="53">
        <f t="shared" si="480"/>
        <v>1.0196106679364733E-2</v>
      </c>
      <c r="U3797" s="49">
        <f t="shared" si="481"/>
        <v>158.125</v>
      </c>
      <c r="V3797" s="49">
        <f t="shared" si="482"/>
        <v>1.0101994803367265</v>
      </c>
      <c r="W3797" s="49">
        <f t="shared" si="483"/>
        <v>1.0101994803367265</v>
      </c>
    </row>
    <row r="3798" spans="11:23">
      <c r="K3798" s="51">
        <v>379.6</v>
      </c>
      <c r="L3798" s="22">
        <f t="shared" si="477"/>
        <v>1.3079371930263064</v>
      </c>
      <c r="M3798" s="22">
        <f t="shared" si="484"/>
        <v>3.440229427655872E-3</v>
      </c>
      <c r="Q3798" s="55">
        <f t="shared" si="478"/>
        <v>3.2132359156707792E-2</v>
      </c>
      <c r="R3798" s="49">
        <f t="shared" si="479"/>
        <v>3.1736101022606089</v>
      </c>
      <c r="S3798" s="52">
        <f>IF(K3798=0,C3826,(1/$C$59)*LN(1+$C$59/$C$58/(RodR+ABS(Calculations!K3798-RodR))))</f>
        <v>1.0124860370787024E-2</v>
      </c>
      <c r="T3798" s="53">
        <f t="shared" si="480"/>
        <v>1.0193413761529083E-2</v>
      </c>
      <c r="U3798" s="49">
        <f t="shared" si="481"/>
        <v>158.16666666666669</v>
      </c>
      <c r="V3798" s="49">
        <f t="shared" si="482"/>
        <v>1.0101994803367265</v>
      </c>
      <c r="W3798" s="49">
        <f t="shared" si="483"/>
        <v>1.0101994803367265</v>
      </c>
    </row>
    <row r="3799" spans="11:23">
      <c r="K3799" s="51">
        <v>379.7</v>
      </c>
      <c r="L3799" s="22">
        <f t="shared" si="477"/>
        <v>1.3075941625787235</v>
      </c>
      <c r="M3799" s="22">
        <f t="shared" si="484"/>
        <v>3.4384227556014668E-3</v>
      </c>
      <c r="Q3799" s="55">
        <f t="shared" si="478"/>
        <v>3.212393185790309E-2</v>
      </c>
      <c r="R3799" s="49">
        <f t="shared" si="479"/>
        <v>3.1736101022606089</v>
      </c>
      <c r="S3799" s="52">
        <f>IF(K3799=0,C3827,(1/$C$59)*LN(1+$C$59/$C$58/(RodR+ABS(Calculations!K3799-RodR))))</f>
        <v>1.0122204940997869E-2</v>
      </c>
      <c r="T3799" s="53">
        <f t="shared" si="480"/>
        <v>1.0190722265786569E-2</v>
      </c>
      <c r="U3799" s="49">
        <f t="shared" si="481"/>
        <v>158.20833333333334</v>
      </c>
      <c r="V3799" s="49">
        <f t="shared" si="482"/>
        <v>1.0101994803367265</v>
      </c>
      <c r="W3799" s="49">
        <f t="shared" si="483"/>
        <v>1.0101994803367265</v>
      </c>
    </row>
    <row r="3800" spans="11:23">
      <c r="K3800" s="51">
        <v>379.8</v>
      </c>
      <c r="L3800" s="22">
        <f t="shared" si="477"/>
        <v>1.3072513120170275</v>
      </c>
      <c r="M3800" s="22">
        <f t="shared" si="484"/>
        <v>3.4366175063778037E-3</v>
      </c>
      <c r="Q3800" s="55">
        <f t="shared" si="478"/>
        <v>3.211550897839157E-2</v>
      </c>
      <c r="R3800" s="49">
        <f t="shared" si="479"/>
        <v>3.1736101022606089</v>
      </c>
      <c r="S3800" s="52">
        <f>IF(K3800=0,C3828,(1/$C$59)*LN(1+$C$59/$C$58/(RodR+ABS(Calculations!K3800-RodR))))</f>
        <v>1.0119550903721672E-2</v>
      </c>
      <c r="T3800" s="53">
        <f t="shared" si="480"/>
        <v>1.0188032191011468E-2</v>
      </c>
      <c r="U3800" s="49">
        <f t="shared" si="481"/>
        <v>158.25</v>
      </c>
      <c r="V3800" s="49">
        <f t="shared" si="482"/>
        <v>1.0101994803367265</v>
      </c>
      <c r="W3800" s="49">
        <f t="shared" si="483"/>
        <v>1.0101994803367265</v>
      </c>
    </row>
    <row r="3801" spans="11:23">
      <c r="K3801" s="51">
        <v>379.9</v>
      </c>
      <c r="L3801" s="22">
        <f t="shared" si="477"/>
        <v>1.3069086411997461</v>
      </c>
      <c r="M3801" s="22">
        <f t="shared" si="484"/>
        <v>3.4348136784863037E-3</v>
      </c>
      <c r="Q3801" s="55">
        <f t="shared" si="478"/>
        <v>3.2107090514697657E-2</v>
      </c>
      <c r="R3801" s="49">
        <f t="shared" si="479"/>
        <v>3.1736101022606089</v>
      </c>
      <c r="S3801" s="52">
        <f>IF(K3801=0,C3829,(1/$C$59)*LN(1+$C$59/$C$58/(RodR+ABS(Calculations!K3801-RodR))))</f>
        <v>1.0116898257863279E-2</v>
      </c>
      <c r="T3801" s="53">
        <f t="shared" si="480"/>
        <v>1.0185343536078285E-2</v>
      </c>
      <c r="U3801" s="49">
        <f t="shared" si="481"/>
        <v>158.29166666666666</v>
      </c>
      <c r="V3801" s="49">
        <f t="shared" si="482"/>
        <v>1.0101994803367265</v>
      </c>
      <c r="W3801" s="49">
        <f t="shared" si="483"/>
        <v>1.0101994803367265</v>
      </c>
    </row>
    <row r="3802" spans="11:23">
      <c r="K3802" s="51">
        <v>380</v>
      </c>
      <c r="L3802" s="22">
        <f t="shared" si="477"/>
        <v>1.3065661499856094</v>
      </c>
      <c r="M3802" s="22">
        <f t="shared" si="484"/>
        <v>3.4330112703973015E-3</v>
      </c>
      <c r="Q3802" s="55">
        <f t="shared" si="478"/>
        <v>3.2098676463350746E-2</v>
      </c>
      <c r="R3802" s="49">
        <f t="shared" si="479"/>
        <v>3.1736101022606089</v>
      </c>
      <c r="S3802" s="52">
        <f>IF(K3802=0,C3830,(1/$C$59)*LN(1+$C$59/$C$58/(RodR+ABS(Calculations!K3802-RodR))))</f>
        <v>1.0114247002329111E-2</v>
      </c>
      <c r="T3802" s="53">
        <f t="shared" si="480"/>
        <v>1.0182656299863535E-2</v>
      </c>
      <c r="U3802" s="49">
        <f t="shared" si="481"/>
        <v>158.33333333333334</v>
      </c>
      <c r="V3802" s="49">
        <f t="shared" si="482"/>
        <v>1.0101994803367265</v>
      </c>
      <c r="W3802" s="49">
        <f t="shared" si="483"/>
        <v>1.0101994803367265</v>
      </c>
    </row>
    <row r="3803" spans="11:23">
      <c r="K3803" s="51">
        <v>380.1</v>
      </c>
      <c r="L3803" s="22">
        <f t="shared" si="477"/>
        <v>1.306223838233382</v>
      </c>
      <c r="M3803" s="22">
        <f t="shared" si="484"/>
        <v>3.4312102807163569E-3</v>
      </c>
      <c r="Q3803" s="55">
        <f t="shared" si="478"/>
        <v>3.2090266820881078E-2</v>
      </c>
      <c r="R3803" s="49">
        <f t="shared" si="479"/>
        <v>3.1736101022606089</v>
      </c>
      <c r="S3803" s="52">
        <f>IF(K3803=0,C3831,(1/$C$59)*LN(1+$C$59/$C$58/(RodR+ABS(Calculations!K3803-RodR))))</f>
        <v>1.011159713602585E-2</v>
      </c>
      <c r="T3803" s="53">
        <f t="shared" si="480"/>
        <v>1.0179970481244404E-2</v>
      </c>
      <c r="U3803" s="49">
        <f t="shared" si="481"/>
        <v>158.37500000000003</v>
      </c>
      <c r="V3803" s="49">
        <f t="shared" si="482"/>
        <v>1.0101994803367265</v>
      </c>
      <c r="W3803" s="49">
        <f t="shared" si="483"/>
        <v>1.0101994803367265</v>
      </c>
    </row>
    <row r="3804" spans="11:23">
      <c r="K3804" s="51">
        <v>380.2</v>
      </c>
      <c r="L3804" s="22">
        <f t="shared" si="477"/>
        <v>1.3058817058020673</v>
      </c>
      <c r="M3804" s="22">
        <f t="shared" si="484"/>
        <v>3.4294107078767233E-3</v>
      </c>
      <c r="Q3804" s="55">
        <f t="shared" si="478"/>
        <v>3.2081861583824763E-2</v>
      </c>
      <c r="R3804" s="49">
        <f t="shared" si="479"/>
        <v>3.1736101022606089</v>
      </c>
      <c r="S3804" s="52">
        <f>IF(K3804=0,C3832,(1/$C$59)*LN(1+$C$59/$C$58/(RodR+ABS(Calculations!K3804-RodR))))</f>
        <v>1.010894865786203E-2</v>
      </c>
      <c r="T3804" s="53">
        <f t="shared" si="480"/>
        <v>1.0177286079099635E-2</v>
      </c>
      <c r="U3804" s="49">
        <f t="shared" si="481"/>
        <v>158.41666666666666</v>
      </c>
      <c r="V3804" s="49">
        <f t="shared" si="482"/>
        <v>1.0101994803367265</v>
      </c>
      <c r="W3804" s="49">
        <f t="shared" si="483"/>
        <v>1.0101994803367265</v>
      </c>
    </row>
    <row r="3805" spans="11:23">
      <c r="K3805" s="51">
        <v>380.3</v>
      </c>
      <c r="L3805" s="22">
        <f t="shared" si="477"/>
        <v>1.3055397525508046</v>
      </c>
      <c r="M3805" s="22">
        <f t="shared" si="484"/>
        <v>3.427612550416681E-3</v>
      </c>
      <c r="Q3805" s="55">
        <f t="shared" si="478"/>
        <v>3.2073460748721236E-2</v>
      </c>
      <c r="R3805" s="49">
        <f t="shared" si="479"/>
        <v>3.1736101022606089</v>
      </c>
      <c r="S3805" s="52">
        <f>IF(K3805=0,C3833,(1/$C$59)*LN(1+$C$59/$C$58/(RodR+ABS(Calculations!K3805-RodR))))</f>
        <v>1.0106301566747232E-2</v>
      </c>
      <c r="T3805" s="53">
        <f t="shared" si="480"/>
        <v>1.0174603092308875E-2</v>
      </c>
      <c r="U3805" s="49">
        <f t="shared" si="481"/>
        <v>158.45833333333334</v>
      </c>
      <c r="V3805" s="49">
        <f t="shared" si="482"/>
        <v>1.0101994803367265</v>
      </c>
      <c r="W3805" s="49">
        <f t="shared" si="483"/>
        <v>1.0101994803367265</v>
      </c>
    </row>
    <row r="3806" spans="11:23">
      <c r="K3806" s="51">
        <v>380.4</v>
      </c>
      <c r="L3806" s="22">
        <f t="shared" si="477"/>
        <v>1.3051979783389029</v>
      </c>
      <c r="M3806" s="22">
        <f t="shared" si="484"/>
        <v>3.4258158068389832E-3</v>
      </c>
      <c r="Q3806" s="55">
        <f t="shared" si="478"/>
        <v>3.206506431211413E-2</v>
      </c>
      <c r="R3806" s="49">
        <f t="shared" si="479"/>
        <v>3.1736101022606089</v>
      </c>
      <c r="S3806" s="52">
        <f>IF(K3806=0,C3834,(1/$C$59)*LN(1+$C$59/$C$58/(RodR+ABS(Calculations!K3806-RodR))))</f>
        <v>1.010365586159236E-2</v>
      </c>
      <c r="T3806" s="53">
        <f t="shared" si="480"/>
        <v>1.017192151975288E-2</v>
      </c>
      <c r="U3806" s="49">
        <f t="shared" si="481"/>
        <v>158.5</v>
      </c>
      <c r="V3806" s="49">
        <f t="shared" si="482"/>
        <v>1.0101994803367265</v>
      </c>
      <c r="W3806" s="49">
        <f t="shared" si="483"/>
        <v>1.0101994803367265</v>
      </c>
    </row>
    <row r="3807" spans="11:23">
      <c r="K3807" s="51">
        <v>380.5</v>
      </c>
      <c r="L3807" s="22">
        <f t="shared" si="477"/>
        <v>1.3048563830257394</v>
      </c>
      <c r="M3807" s="22">
        <f t="shared" si="484"/>
        <v>3.4240204756468273E-3</v>
      </c>
      <c r="Q3807" s="55">
        <f t="shared" si="478"/>
        <v>3.2056672270548724E-2</v>
      </c>
      <c r="R3807" s="49">
        <f t="shared" si="479"/>
        <v>3.1736101022606089</v>
      </c>
      <c r="S3807" s="52">
        <f>IF(K3807=0,C3835,(1/$C$59)*LN(1+$C$59/$C$58/(RodR+ABS(Calculations!K3807-RodR))))</f>
        <v>1.0101011541308836E-2</v>
      </c>
      <c r="T3807" s="53">
        <f t="shared" si="480"/>
        <v>1.0169241360313748E-2</v>
      </c>
      <c r="U3807" s="49">
        <f t="shared" si="481"/>
        <v>158.54166666666669</v>
      </c>
      <c r="V3807" s="49">
        <f t="shared" si="482"/>
        <v>1.0101994803367265</v>
      </c>
      <c r="W3807" s="49">
        <f t="shared" si="483"/>
        <v>1.0101994803367265</v>
      </c>
    </row>
    <row r="3808" spans="11:23">
      <c r="K3808" s="51">
        <v>380.6</v>
      </c>
      <c r="L3808" s="22">
        <f t="shared" si="477"/>
        <v>1.3045149664708959</v>
      </c>
      <c r="M3808" s="22">
        <f t="shared" si="484"/>
        <v>3.4222265554104681E-3</v>
      </c>
      <c r="Q3808" s="55">
        <f t="shared" si="478"/>
        <v>3.2048284620575337E-2</v>
      </c>
      <c r="R3808" s="49">
        <f t="shared" si="479"/>
        <v>3.1736101022606089</v>
      </c>
      <c r="S3808" s="52">
        <f>IF(K3808=0,C3836,(1/$C$59)*LN(1+$C$59/$C$58/(RodR+ABS(Calculations!K3808-RodR))))</f>
        <v>1.0098368604809669E-2</v>
      </c>
      <c r="T3808" s="53">
        <f t="shared" si="480"/>
        <v>1.016656261287536E-2</v>
      </c>
      <c r="U3808" s="49">
        <f t="shared" si="481"/>
        <v>158.58333333333334</v>
      </c>
      <c r="V3808" s="49">
        <f t="shared" si="482"/>
        <v>1.0101994803367265</v>
      </c>
      <c r="W3808" s="49">
        <f t="shared" si="483"/>
        <v>1.0101994803367265</v>
      </c>
    </row>
    <row r="3809" spans="11:23">
      <c r="K3809" s="51">
        <v>380.7</v>
      </c>
      <c r="L3809" s="22">
        <f t="shared" si="477"/>
        <v>1.3041737285340893</v>
      </c>
      <c r="M3809" s="22">
        <f t="shared" si="484"/>
        <v>3.420434044634213E-3</v>
      </c>
      <c r="Q3809" s="55">
        <f t="shared" si="478"/>
        <v>3.2039901358747611E-2</v>
      </c>
      <c r="R3809" s="49">
        <f t="shared" si="479"/>
        <v>3.1736101022606089</v>
      </c>
      <c r="S3809" s="52">
        <f>IF(K3809=0,C3837,(1/$C$59)*LN(1+$C$59/$C$58/(RodR+ABS(Calculations!K3809-RodR))))</f>
        <v>1.009572705100892E-2</v>
      </c>
      <c r="T3809" s="53">
        <f t="shared" si="480"/>
        <v>1.0163885276321387E-2</v>
      </c>
      <c r="U3809" s="49">
        <f t="shared" si="481"/>
        <v>158.625</v>
      </c>
      <c r="V3809" s="49">
        <f t="shared" si="482"/>
        <v>1.0101994803367265</v>
      </c>
      <c r="W3809" s="49">
        <f t="shared" si="483"/>
        <v>1.0101994803367265</v>
      </c>
    </row>
    <row r="3810" spans="11:23">
      <c r="K3810" s="51">
        <v>380.8</v>
      </c>
      <c r="L3810" s="22">
        <f t="shared" si="477"/>
        <v>1.303832669075208</v>
      </c>
      <c r="M3810" s="22">
        <f t="shared" si="484"/>
        <v>3.418642941819483E-3</v>
      </c>
      <c r="Q3810" s="55">
        <f t="shared" si="478"/>
        <v>3.2031522481623387E-2</v>
      </c>
      <c r="R3810" s="49">
        <f t="shared" si="479"/>
        <v>3.1736101022606089</v>
      </c>
      <c r="S3810" s="52">
        <f>IF(K3810=0,C3838,(1/$C$59)*LN(1+$C$59/$C$58/(RodR+ABS(Calculations!K3810-RodR))))</f>
        <v>1.0093086878821966E-2</v>
      </c>
      <c r="T3810" s="53">
        <f t="shared" si="480"/>
        <v>1.0161209349538161E-2</v>
      </c>
      <c r="U3810" s="49">
        <f t="shared" si="481"/>
        <v>158.66666666666669</v>
      </c>
      <c r="V3810" s="49">
        <f t="shared" si="482"/>
        <v>1.0101994803367265</v>
      </c>
      <c r="W3810" s="49">
        <f t="shared" si="483"/>
        <v>1.0101994803367265</v>
      </c>
    </row>
    <row r="3811" spans="11:23">
      <c r="K3811" s="51">
        <v>380.9</v>
      </c>
      <c r="L3811" s="22">
        <f t="shared" si="477"/>
        <v>1.3034917879542409</v>
      </c>
      <c r="M3811" s="22">
        <f t="shared" si="484"/>
        <v>3.4168532455052247E-3</v>
      </c>
      <c r="Q3811" s="55">
        <f t="shared" si="478"/>
        <v>3.2023147985762994E-2</v>
      </c>
      <c r="R3811" s="49">
        <f t="shared" si="479"/>
        <v>3.1736101022606089</v>
      </c>
      <c r="S3811" s="52">
        <f>IF(K3811=0,C3839,(1/$C$59)*LN(1+$C$59/$C$58/(RodR+ABS(Calculations!K3811-RodR))))</f>
        <v>1.0090448087164973E-2</v>
      </c>
      <c r="T3811" s="53">
        <f t="shared" si="480"/>
        <v>1.0158534831411587E-2</v>
      </c>
      <c r="U3811" s="49">
        <f t="shared" si="481"/>
        <v>158.70833333333334</v>
      </c>
      <c r="V3811" s="49">
        <f t="shared" si="482"/>
        <v>1.0101994803367265</v>
      </c>
      <c r="W3811" s="49">
        <f t="shared" si="483"/>
        <v>1.0101994803367265</v>
      </c>
    </row>
    <row r="3812" spans="11:23">
      <c r="K3812" s="51">
        <v>381</v>
      </c>
      <c r="L3812" s="22">
        <f t="shared" si="477"/>
        <v>1.3031510850313488</v>
      </c>
      <c r="M3812" s="22">
        <f t="shared" si="484"/>
        <v>3.4150649542605827E-3</v>
      </c>
      <c r="Q3812" s="55">
        <f t="shared" si="478"/>
        <v>3.2014777867730965E-2</v>
      </c>
      <c r="R3812" s="49">
        <f t="shared" si="479"/>
        <v>3.1736101022606089</v>
      </c>
      <c r="S3812" s="52">
        <f>IF(K3812=0,C3840,(1/$C$59)*LN(1+$C$59/$C$58/(RodR+ABS(Calculations!K3812-RodR))))</f>
        <v>1.0087810674955429E-2</v>
      </c>
      <c r="T3812" s="53">
        <f t="shared" si="480"/>
        <v>1.0155861720830899E-2</v>
      </c>
      <c r="U3812" s="49">
        <f t="shared" si="481"/>
        <v>158.75</v>
      </c>
      <c r="V3812" s="49">
        <f t="shared" si="482"/>
        <v>1.0101994803367265</v>
      </c>
      <c r="W3812" s="49">
        <f t="shared" si="483"/>
        <v>1.0101994803367265</v>
      </c>
    </row>
    <row r="3813" spans="11:23">
      <c r="K3813" s="51">
        <v>381.1</v>
      </c>
      <c r="L3813" s="22">
        <f t="shared" si="477"/>
        <v>1.3028105601668267</v>
      </c>
      <c r="M3813" s="22">
        <f t="shared" si="484"/>
        <v>3.4132780665552254E-3</v>
      </c>
      <c r="Q3813" s="55">
        <f t="shared" si="478"/>
        <v>3.2006412124095142E-2</v>
      </c>
      <c r="R3813" s="49">
        <f t="shared" si="479"/>
        <v>3.1736101022606089</v>
      </c>
      <c r="S3813" s="52">
        <f>IF(K3813=0,C3841,(1/$C$59)*LN(1+$C$59/$C$58/(RodR+ABS(Calculations!K3813-RodR))))</f>
        <v>1.0085174641111869E-2</v>
      </c>
      <c r="T3813" s="53">
        <f t="shared" si="480"/>
        <v>1.0153190016683791E-2</v>
      </c>
      <c r="U3813" s="49">
        <f t="shared" si="481"/>
        <v>158.79166666666669</v>
      </c>
      <c r="V3813" s="49">
        <f t="shared" si="482"/>
        <v>1.0101994803367265</v>
      </c>
      <c r="W3813" s="49">
        <f t="shared" si="483"/>
        <v>1.0101994803367265</v>
      </c>
    </row>
    <row r="3814" spans="11:23">
      <c r="K3814" s="51">
        <v>381.2</v>
      </c>
      <c r="L3814" s="22">
        <f t="shared" si="477"/>
        <v>1.302470213221175</v>
      </c>
      <c r="M3814" s="22">
        <f t="shared" si="484"/>
        <v>3.4114925808923502E-3</v>
      </c>
      <c r="Q3814" s="55">
        <f t="shared" si="478"/>
        <v>3.1998050751428413E-2</v>
      </c>
      <c r="R3814" s="49">
        <f t="shared" si="479"/>
        <v>3.1736101022606089</v>
      </c>
      <c r="S3814" s="52">
        <f>IF(K3814=0,C3842,(1/$C$59)*LN(1+$C$59/$C$58/(RodR+ABS(Calculations!K3814-RodR))))</f>
        <v>1.0082539984554413E-2</v>
      </c>
      <c r="T3814" s="53">
        <f t="shared" si="480"/>
        <v>1.0150519717861956E-2</v>
      </c>
      <c r="U3814" s="49">
        <f t="shared" si="481"/>
        <v>158.83333333333334</v>
      </c>
      <c r="V3814" s="49">
        <f t="shared" si="482"/>
        <v>1.0101994803367265</v>
      </c>
      <c r="W3814" s="49">
        <f t="shared" si="483"/>
        <v>1.0101994803367265</v>
      </c>
    </row>
    <row r="3815" spans="11:23">
      <c r="K3815" s="51">
        <v>381.3</v>
      </c>
      <c r="L3815" s="22">
        <f t="shared" si="477"/>
        <v>1.3021300440549277</v>
      </c>
      <c r="M3815" s="22">
        <f t="shared" si="484"/>
        <v>3.4097084958768509E-3</v>
      </c>
      <c r="Q3815" s="55">
        <f t="shared" si="478"/>
        <v>3.198969374630449E-2</v>
      </c>
      <c r="R3815" s="49">
        <f t="shared" si="479"/>
        <v>3.1736101022606089</v>
      </c>
      <c r="S3815" s="52">
        <f>IF(K3815=0,C3843,(1/$C$59)*LN(1+$C$59/$C$58/(RodR+ABS(Calculations!K3815-RodR))))</f>
        <v>1.0079906704203443E-2</v>
      </c>
      <c r="T3815" s="53">
        <f t="shared" si="480"/>
        <v>1.014785082325554E-2</v>
      </c>
      <c r="U3815" s="49">
        <f t="shared" si="481"/>
        <v>158.875</v>
      </c>
      <c r="V3815" s="49">
        <f t="shared" si="482"/>
        <v>1.0101994803367265</v>
      </c>
      <c r="W3815" s="49">
        <f t="shared" si="483"/>
        <v>1.0101994803367265</v>
      </c>
    </row>
    <row r="3816" spans="11:23">
      <c r="K3816" s="51">
        <v>381.4</v>
      </c>
      <c r="L3816" s="22">
        <f t="shared" si="477"/>
        <v>1.3017900525288575</v>
      </c>
      <c r="M3816" s="22">
        <f t="shared" si="484"/>
        <v>3.4079258100454535E-3</v>
      </c>
      <c r="Q3816" s="55">
        <f t="shared" si="478"/>
        <v>3.1981341105302936E-2</v>
      </c>
      <c r="R3816" s="49">
        <f t="shared" si="479"/>
        <v>3.1736101022606089</v>
      </c>
      <c r="S3816" s="52">
        <f>IF(K3816=0,C3844,(1/$C$59)*LN(1+$C$59/$C$58/(RodR+ABS(Calculations!K3816-RodR))))</f>
        <v>1.0077274798981186E-2</v>
      </c>
      <c r="T3816" s="53">
        <f t="shared" si="480"/>
        <v>1.014518333175847E-2</v>
      </c>
      <c r="U3816" s="49">
        <f t="shared" si="481"/>
        <v>158.91666666666666</v>
      </c>
      <c r="V3816" s="49">
        <f t="shared" si="482"/>
        <v>1.0101994803367265</v>
      </c>
      <c r="W3816" s="49">
        <f t="shared" si="483"/>
        <v>1.0101994803367265</v>
      </c>
    </row>
    <row r="3817" spans="11:23">
      <c r="K3817" s="51">
        <v>381.5</v>
      </c>
      <c r="L3817" s="22">
        <f t="shared" si="477"/>
        <v>1.3014502385038385</v>
      </c>
      <c r="M3817" s="22">
        <f t="shared" si="484"/>
        <v>3.4061445219009112E-3</v>
      </c>
      <c r="Q3817" s="55">
        <f t="shared" si="478"/>
        <v>3.1972992825005826E-2</v>
      </c>
      <c r="R3817" s="49">
        <f t="shared" si="479"/>
        <v>3.1736101022606089</v>
      </c>
      <c r="S3817" s="52">
        <f>IF(K3817=0,C3845,(1/$C$59)*LN(1+$C$59/$C$58/(RodR+ABS(Calculations!K3817-RodR))))</f>
        <v>1.0074644267810655E-2</v>
      </c>
      <c r="T3817" s="53">
        <f t="shared" si="480"/>
        <v>1.0142517242263794E-2</v>
      </c>
      <c r="U3817" s="49">
        <f t="shared" si="481"/>
        <v>158.95833333333334</v>
      </c>
      <c r="V3817" s="49">
        <f t="shared" si="482"/>
        <v>1.0101994803367265</v>
      </c>
      <c r="W3817" s="49">
        <f t="shared" si="483"/>
        <v>1.0101994803367265</v>
      </c>
    </row>
    <row r="3818" spans="11:23">
      <c r="K3818" s="51">
        <v>381.6</v>
      </c>
      <c r="L3818" s="22">
        <f t="shared" si="477"/>
        <v>1.3011106018409151</v>
      </c>
      <c r="M3818" s="22">
        <f t="shared" si="484"/>
        <v>3.4043646299808383E-3</v>
      </c>
      <c r="Q3818" s="55">
        <f t="shared" si="478"/>
        <v>3.1964648901999411E-2</v>
      </c>
      <c r="R3818" s="49">
        <f t="shared" si="479"/>
        <v>3.1736101022606089</v>
      </c>
      <c r="S3818" s="52">
        <f>IF(K3818=0,C3846,(1/$C$59)*LN(1+$C$59/$C$58/(RodR+ABS(Calculations!K3818-RodR))))</f>
        <v>1.0072015109616183E-2</v>
      </c>
      <c r="T3818" s="53">
        <f t="shared" si="480"/>
        <v>1.0139852553666565E-2</v>
      </c>
      <c r="U3818" s="49">
        <f t="shared" si="481"/>
        <v>159.00000000000003</v>
      </c>
      <c r="V3818" s="49">
        <f t="shared" si="482"/>
        <v>1.0101994803367265</v>
      </c>
      <c r="W3818" s="49">
        <f t="shared" si="483"/>
        <v>1.0101994803367265</v>
      </c>
    </row>
    <row r="3819" spans="11:23">
      <c r="K3819" s="51">
        <v>381.7</v>
      </c>
      <c r="L3819" s="22">
        <f t="shared" si="477"/>
        <v>1.300771142401268</v>
      </c>
      <c r="M3819" s="22">
        <f t="shared" si="484"/>
        <v>3.4025861328212947E-3</v>
      </c>
      <c r="Q3819" s="55">
        <f t="shared" si="478"/>
        <v>3.1956309332873287E-2</v>
      </c>
      <c r="R3819" s="49">
        <f t="shared" si="479"/>
        <v>3.1736101022606089</v>
      </c>
      <c r="S3819" s="52">
        <f>IF(K3819=0,C3847,(1/$C$59)*LN(1+$C$59/$C$58/(RodR+ABS(Calculations!K3819-RodR))))</f>
        <v>1.0069387323323157E-2</v>
      </c>
      <c r="T3819" s="53">
        <f t="shared" si="480"/>
        <v>1.0137189264862952E-2</v>
      </c>
      <c r="U3819" s="49">
        <f t="shared" si="481"/>
        <v>159.04166666666666</v>
      </c>
      <c r="V3819" s="49">
        <f t="shared" si="482"/>
        <v>1.0101994803367265</v>
      </c>
      <c r="W3819" s="49">
        <f t="shared" si="483"/>
        <v>1.0101994803367265</v>
      </c>
    </row>
    <row r="3820" spans="11:23">
      <c r="K3820" s="51">
        <v>381.8</v>
      </c>
      <c r="L3820" s="22">
        <f t="shared" si="477"/>
        <v>1.3004318600461788</v>
      </c>
      <c r="M3820" s="22">
        <f t="shared" si="484"/>
        <v>3.4008090290291726E-3</v>
      </c>
      <c r="Q3820" s="55">
        <f t="shared" si="478"/>
        <v>3.1947974114219527E-2</v>
      </c>
      <c r="R3820" s="49">
        <f t="shared" si="479"/>
        <v>3.1736101022606089</v>
      </c>
      <c r="S3820" s="52">
        <f>IF(K3820=0,C3848,(1/$C$59)*LN(1+$C$59/$C$58/(RodR+ABS(Calculations!K3820-RodR))))</f>
        <v>1.0066760907857748E-2</v>
      </c>
      <c r="T3820" s="53">
        <f t="shared" si="480"/>
        <v>1.0134527374750461E-2</v>
      </c>
      <c r="U3820" s="49">
        <f t="shared" si="481"/>
        <v>159.08333333333334</v>
      </c>
      <c r="V3820" s="49">
        <f t="shared" si="482"/>
        <v>1.0101994803367265</v>
      </c>
      <c r="W3820" s="49">
        <f t="shared" si="483"/>
        <v>1.0101994803367265</v>
      </c>
    </row>
    <row r="3821" spans="11:23">
      <c r="K3821" s="51">
        <v>381.9</v>
      </c>
      <c r="L3821" s="22">
        <f t="shared" si="477"/>
        <v>1.3000927546371706</v>
      </c>
      <c r="M3821" s="22">
        <f t="shared" si="484"/>
        <v>3.3990333170703657E-3</v>
      </c>
      <c r="Q3821" s="55">
        <f t="shared" si="478"/>
        <v>3.1939643242636137E-2</v>
      </c>
      <c r="R3821" s="49">
        <f t="shared" si="479"/>
        <v>3.1736101022606089</v>
      </c>
      <c r="S3821" s="52">
        <f>IF(K3821=0,C3849,(1/$C$59)*LN(1+$C$59/$C$58/(RodR+ABS(Calculations!K3821-RodR))))</f>
        <v>1.0064135862147987E-2</v>
      </c>
      <c r="T3821" s="53">
        <f t="shared" si="480"/>
        <v>1.0131866882227274E-2</v>
      </c>
      <c r="U3821" s="49">
        <f t="shared" si="481"/>
        <v>159.125</v>
      </c>
      <c r="V3821" s="49">
        <f t="shared" si="482"/>
        <v>1.0101994803367265</v>
      </c>
      <c r="W3821" s="49">
        <f t="shared" si="483"/>
        <v>1.0101994803367265</v>
      </c>
    </row>
    <row r="3822" spans="11:23">
      <c r="K3822" s="51">
        <v>382</v>
      </c>
      <c r="L3822" s="22">
        <f t="shared" si="477"/>
        <v>1.2997538260358303</v>
      </c>
      <c r="M3822" s="22">
        <f t="shared" si="484"/>
        <v>3.3972589955184596E-3</v>
      </c>
      <c r="Q3822" s="55">
        <f t="shared" si="478"/>
        <v>3.1931316714722713E-2</v>
      </c>
      <c r="R3822" s="49">
        <f t="shared" si="479"/>
        <v>3.1736101022606089</v>
      </c>
      <c r="S3822" s="52">
        <f>IF(K3822=0,C3850,(1/$C$59)*LN(1+$C$59/$C$58/(RodR+ABS(Calculations!K3822-RodR))))</f>
        <v>1.0061512185122416E-2</v>
      </c>
      <c r="T3822" s="53">
        <f t="shared" si="480"/>
        <v>1.0129207786193131E-2</v>
      </c>
      <c r="U3822" s="49">
        <f t="shared" si="481"/>
        <v>159.16666666666669</v>
      </c>
      <c r="V3822" s="49">
        <f t="shared" si="482"/>
        <v>1.0101994803367265</v>
      </c>
      <c r="W3822" s="49">
        <f t="shared" si="483"/>
        <v>1.0101994803367265</v>
      </c>
    </row>
    <row r="3823" spans="11:23">
      <c r="K3823" s="51">
        <v>382.1</v>
      </c>
      <c r="L3823" s="22">
        <f t="shared" si="477"/>
        <v>1.2994150741038835</v>
      </c>
      <c r="M3823" s="22">
        <f t="shared" si="484"/>
        <v>3.3954860629432648E-3</v>
      </c>
      <c r="Q3823" s="55">
        <f t="shared" si="478"/>
        <v>3.1922994527082214E-2</v>
      </c>
      <c r="R3823" s="49">
        <f t="shared" si="479"/>
        <v>3.1736101022606089</v>
      </c>
      <c r="S3823" s="52">
        <f>IF(K3823=0,C3851,(1/$C$59)*LN(1+$C$59/$C$58/(RodR+ABS(Calculations!K3823-RodR))))</f>
        <v>1.005888987571063E-2</v>
      </c>
      <c r="T3823" s="53">
        <f t="shared" si="480"/>
        <v>1.0126550085548894E-2</v>
      </c>
      <c r="U3823" s="49">
        <f t="shared" si="481"/>
        <v>159.20833333333334</v>
      </c>
      <c r="V3823" s="49">
        <f t="shared" si="482"/>
        <v>1.0101994803367265</v>
      </c>
      <c r="W3823" s="49">
        <f t="shared" si="483"/>
        <v>1.0101994803367265</v>
      </c>
    </row>
    <row r="3824" spans="11:23">
      <c r="K3824" s="51">
        <v>382.2</v>
      </c>
      <c r="L3824" s="22">
        <f t="shared" si="477"/>
        <v>1.2990764987032939</v>
      </c>
      <c r="M3824" s="22">
        <f t="shared" si="484"/>
        <v>3.3937145178810635E-3</v>
      </c>
      <c r="Q3824" s="55">
        <f t="shared" si="478"/>
        <v>3.19146766763235E-2</v>
      </c>
      <c r="R3824" s="49">
        <f t="shared" si="479"/>
        <v>3.1736101022606089</v>
      </c>
      <c r="S3824" s="52">
        <f>IF(K3824=0,C3852,(1/$C$59)*LN(1+$C$59/$C$58/(RodR+ABS(Calculations!K3824-RodR))))</f>
        <v>1.0056268932844085E-2</v>
      </c>
      <c r="T3824" s="53">
        <f t="shared" si="480"/>
        <v>1.0123893779196315E-2</v>
      </c>
      <c r="U3824" s="49">
        <f t="shared" si="481"/>
        <v>159.25</v>
      </c>
      <c r="V3824" s="49">
        <f t="shared" si="482"/>
        <v>1.0101994803367265</v>
      </c>
      <c r="W3824" s="49">
        <f t="shared" si="483"/>
        <v>1.0101994803367265</v>
      </c>
    </row>
    <row r="3825" spans="11:23">
      <c r="K3825" s="51">
        <v>382.3</v>
      </c>
      <c r="L3825" s="22">
        <f t="shared" si="477"/>
        <v>1.2987380996960582</v>
      </c>
      <c r="M3825" s="22">
        <f t="shared" si="484"/>
        <v>3.3919443588694698E-3</v>
      </c>
      <c r="Q3825" s="55">
        <f t="shared" si="478"/>
        <v>3.1906363159056199E-2</v>
      </c>
      <c r="R3825" s="49">
        <f t="shared" si="479"/>
        <v>3.1736101022606089</v>
      </c>
      <c r="S3825" s="52">
        <f>IF(K3825=0,C3853,(1/$C$59)*LN(1+$C$59/$C$58/(RodR+ABS(Calculations!K3825-RodR))))</f>
        <v>1.005364935545448E-2</v>
      </c>
      <c r="T3825" s="53">
        <f t="shared" si="480"/>
        <v>1.0121238866038483E-2</v>
      </c>
      <c r="U3825" s="49">
        <f t="shared" si="481"/>
        <v>159.29166666666669</v>
      </c>
      <c r="V3825" s="49">
        <f t="shared" si="482"/>
        <v>1.0101994803367265</v>
      </c>
      <c r="W3825" s="49">
        <f t="shared" si="483"/>
        <v>1.0101994803367265</v>
      </c>
    </row>
    <row r="3826" spans="11:23">
      <c r="K3826" s="51">
        <v>382.4</v>
      </c>
      <c r="L3826" s="22">
        <f t="shared" si="477"/>
        <v>1.2983998769443779</v>
      </c>
      <c r="M3826" s="22">
        <f t="shared" si="484"/>
        <v>3.3901755844796266E-3</v>
      </c>
      <c r="Q3826" s="55">
        <f t="shared" si="478"/>
        <v>3.1898053971894984E-2</v>
      </c>
      <c r="R3826" s="49">
        <f t="shared" si="479"/>
        <v>3.1736101022606089</v>
      </c>
      <c r="S3826" s="52">
        <f>IF(K3826=0,C3854,(1/$C$59)*LN(1+$C$59/$C$58/(RodR+ABS(Calculations!K3826-RodR))))</f>
        <v>1.0051031142475105E-2</v>
      </c>
      <c r="T3826" s="53">
        <f t="shared" si="480"/>
        <v>1.0118585344979614E-2</v>
      </c>
      <c r="U3826" s="49">
        <f t="shared" si="481"/>
        <v>159.33333333333334</v>
      </c>
      <c r="V3826" s="49">
        <f t="shared" si="482"/>
        <v>1.0101994803367265</v>
      </c>
      <c r="W3826" s="49">
        <f t="shared" si="483"/>
        <v>1.0101994803367265</v>
      </c>
    </row>
    <row r="3827" spans="11:23">
      <c r="K3827" s="51">
        <v>382.5</v>
      </c>
      <c r="L3827" s="22">
        <f t="shared" si="477"/>
        <v>1.2980618303105556</v>
      </c>
      <c r="M3827" s="22">
        <f t="shared" si="484"/>
        <v>3.3884081932828991E-3</v>
      </c>
      <c r="Q3827" s="55">
        <f t="shared" si="478"/>
        <v>3.1889749111457033E-2</v>
      </c>
      <c r="R3827" s="49">
        <f t="shared" si="479"/>
        <v>3.1736101022606089</v>
      </c>
      <c r="S3827" s="52">
        <f>IF(K3827=0,C3855,(1/$C$59)*LN(1+$C$59/$C$58/(RodR+ABS(Calculations!K3827-RodR))))</f>
        <v>1.0048414292840037E-2</v>
      </c>
      <c r="T3827" s="53">
        <f t="shared" si="480"/>
        <v>1.011593321492503E-2</v>
      </c>
      <c r="U3827" s="49">
        <f t="shared" si="481"/>
        <v>159.375</v>
      </c>
      <c r="V3827" s="49">
        <f t="shared" si="482"/>
        <v>1.0101994803367265</v>
      </c>
      <c r="W3827" s="49">
        <f t="shared" si="483"/>
        <v>1.0101994803367265</v>
      </c>
    </row>
    <row r="3828" spans="11:23">
      <c r="K3828" s="51">
        <v>382.6</v>
      </c>
      <c r="L3828" s="22">
        <f t="shared" si="477"/>
        <v>1.2977239596571346</v>
      </c>
      <c r="M3828" s="22">
        <f t="shared" si="484"/>
        <v>3.3866421837804861E-3</v>
      </c>
      <c r="Q3828" s="55">
        <f t="shared" si="478"/>
        <v>3.1881448574365402E-2</v>
      </c>
      <c r="R3828" s="49">
        <f t="shared" si="479"/>
        <v>3.1736101022606089</v>
      </c>
      <c r="S3828" s="52">
        <f>IF(K3828=0,C3856,(1/$C$59)*LN(1+$C$59/$C$58/(RodR+ABS(Calculations!K3828-RodR))))</f>
        <v>1.0045798805485204E-2</v>
      </c>
      <c r="T3828" s="53">
        <f t="shared" si="480"/>
        <v>1.0113282474781396E-2</v>
      </c>
      <c r="U3828" s="49">
        <f t="shared" si="481"/>
        <v>159.41666666666669</v>
      </c>
      <c r="V3828" s="49">
        <f t="shared" si="482"/>
        <v>1.0101994803367265</v>
      </c>
      <c r="W3828" s="49">
        <f t="shared" si="483"/>
        <v>1.0101994803367265</v>
      </c>
    </row>
    <row r="3829" spans="11:23">
      <c r="K3829" s="51">
        <v>382.7</v>
      </c>
      <c r="L3829" s="22">
        <f t="shared" si="477"/>
        <v>1.2973862648466554</v>
      </c>
      <c r="M3829" s="22">
        <f t="shared" si="484"/>
        <v>3.3848775546125864E-3</v>
      </c>
      <c r="Q3829" s="55">
        <f t="shared" si="478"/>
        <v>3.1873152357243105E-2</v>
      </c>
      <c r="R3829" s="49">
        <f t="shared" si="479"/>
        <v>3.1736101022606089</v>
      </c>
      <c r="S3829" s="52">
        <f>IF(K3829=0,C3857,(1/$C$59)*LN(1+$C$59/$C$58/(RodR+ABS(Calculations!K3829-RodR))))</f>
        <v>1.0043184679346525E-2</v>
      </c>
      <c r="T3829" s="53">
        <f t="shared" si="480"/>
        <v>1.0110633123456276E-2</v>
      </c>
      <c r="U3829" s="49">
        <f t="shared" si="481"/>
        <v>159.45833333333334</v>
      </c>
      <c r="V3829" s="49">
        <f t="shared" si="482"/>
        <v>1.0101994803367265</v>
      </c>
      <c r="W3829" s="49">
        <f t="shared" si="483"/>
        <v>1.0101994803367265</v>
      </c>
    </row>
    <row r="3830" spans="11:23">
      <c r="K3830" s="51">
        <v>382.8</v>
      </c>
      <c r="L3830" s="22">
        <f t="shared" si="477"/>
        <v>1.2970487457419324</v>
      </c>
      <c r="M3830" s="22">
        <f t="shared" si="484"/>
        <v>3.3831143042464262E-3</v>
      </c>
      <c r="Q3830" s="55">
        <f t="shared" si="478"/>
        <v>3.1864860456719872E-2</v>
      </c>
      <c r="R3830" s="49">
        <f t="shared" si="479"/>
        <v>3.1736101022606089</v>
      </c>
      <c r="S3830" s="52">
        <f>IF(K3830=0,C3858,(1/$C$59)*LN(1+$C$59/$C$58/(RodR+ABS(Calculations!K3830-RodR))))</f>
        <v>1.004057191336203E-2</v>
      </c>
      <c r="T3830" s="53">
        <f t="shared" si="480"/>
        <v>1.0107985159858562E-2</v>
      </c>
      <c r="U3830" s="49">
        <f t="shared" si="481"/>
        <v>159.5</v>
      </c>
      <c r="V3830" s="49">
        <f t="shared" si="482"/>
        <v>1.0101994803367265</v>
      </c>
      <c r="W3830" s="49">
        <f t="shared" si="483"/>
        <v>1.0101994803367265</v>
      </c>
    </row>
    <row r="3831" spans="11:23">
      <c r="K3831" s="51">
        <v>382.9</v>
      </c>
      <c r="L3831" s="22">
        <f t="shared" si="477"/>
        <v>1.2967114022058122</v>
      </c>
      <c r="M3831" s="22">
        <f t="shared" si="484"/>
        <v>3.3813524313583976E-3</v>
      </c>
      <c r="Q3831" s="55">
        <f t="shared" si="478"/>
        <v>3.1856572869426232E-2</v>
      </c>
      <c r="R3831" s="49">
        <f t="shared" si="479"/>
        <v>3.1736101022606089</v>
      </c>
      <c r="S3831" s="52">
        <f>IF(K3831=0,C3859,(1/$C$59)*LN(1+$C$59/$C$58/(RodR+ABS(Calculations!K3831-RodR))))</f>
        <v>1.0037960506470007E-2</v>
      </c>
      <c r="T3831" s="53">
        <f t="shared" si="480"/>
        <v>1.0105338582898053E-2</v>
      </c>
      <c r="U3831" s="49">
        <f t="shared" si="481"/>
        <v>159.54166666666666</v>
      </c>
      <c r="V3831" s="49">
        <f t="shared" si="482"/>
        <v>1.0101994803367265</v>
      </c>
      <c r="W3831" s="49">
        <f t="shared" si="483"/>
        <v>1.0101994803367265</v>
      </c>
    </row>
    <row r="3832" spans="11:23">
      <c r="K3832" s="51">
        <v>383</v>
      </c>
      <c r="L3832" s="22">
        <f t="shared" si="477"/>
        <v>1.2963742341014171</v>
      </c>
      <c r="M3832" s="22">
        <f t="shared" si="484"/>
        <v>3.3795919344132841E-3</v>
      </c>
      <c r="Q3832" s="55">
        <f t="shared" si="478"/>
        <v>3.1848289591999472E-2</v>
      </c>
      <c r="R3832" s="49">
        <f t="shared" si="479"/>
        <v>3.1736101022606089</v>
      </c>
      <c r="S3832" s="52">
        <f>IF(K3832=0,C3860,(1/$C$59)*LN(1+$C$59/$C$58/(RodR+ABS(Calculations!K3832-RodR))))</f>
        <v>1.0035350457610866E-2</v>
      </c>
      <c r="T3832" s="53">
        <f t="shared" si="480"/>
        <v>1.0102693391485658E-2</v>
      </c>
      <c r="U3832" s="49">
        <f t="shared" si="481"/>
        <v>159.58333333333334</v>
      </c>
      <c r="V3832" s="49">
        <f t="shared" si="482"/>
        <v>1.0101994803367265</v>
      </c>
      <c r="W3832" s="49">
        <f t="shared" si="483"/>
        <v>1.0101994803367265</v>
      </c>
    </row>
    <row r="3833" spans="11:23">
      <c r="K3833" s="51">
        <v>383.1</v>
      </c>
      <c r="L3833" s="22">
        <f t="shared" si="477"/>
        <v>1.2960372412918653</v>
      </c>
      <c r="M3833" s="22">
        <f t="shared" si="484"/>
        <v>3.3778328120182E-3</v>
      </c>
      <c r="Q3833" s="55">
        <f t="shared" si="478"/>
        <v>3.1840010621076803E-2</v>
      </c>
      <c r="R3833" s="49">
        <f t="shared" si="479"/>
        <v>3.1736101022606089</v>
      </c>
      <c r="S3833" s="52">
        <f>IF(K3833=0,C3861,(1/$C$59)*LN(1+$C$59/$C$58/(RodR+ABS(Calculations!K3833-RodR))))</f>
        <v>1.0032741765725E-2</v>
      </c>
      <c r="T3833" s="53">
        <f t="shared" si="480"/>
        <v>1.0100049584534514E-2</v>
      </c>
      <c r="U3833" s="49">
        <f t="shared" si="481"/>
        <v>159.62500000000003</v>
      </c>
      <c r="V3833" s="49">
        <f t="shared" si="482"/>
        <v>1.0101994803367265</v>
      </c>
      <c r="W3833" s="49">
        <f t="shared" si="483"/>
        <v>1.0101994803367265</v>
      </c>
    </row>
    <row r="3834" spans="11:23">
      <c r="K3834" s="51">
        <v>383.2</v>
      </c>
      <c r="L3834" s="22">
        <f t="shared" si="477"/>
        <v>1.2957004236405154</v>
      </c>
      <c r="M3834" s="22">
        <f t="shared" si="484"/>
        <v>3.376075062778483E-3</v>
      </c>
      <c r="Q3834" s="55">
        <f t="shared" si="478"/>
        <v>3.183173595330132E-2</v>
      </c>
      <c r="R3834" s="49">
        <f t="shared" si="479"/>
        <v>3.1736101022606089</v>
      </c>
      <c r="S3834" s="52">
        <f>IF(K3834=0,C3862,(1/$C$59)*LN(1+$C$59/$C$58/(RodR+ABS(Calculations!K3834-RodR))))</f>
        <v>1.0030134429754653E-2</v>
      </c>
      <c r="T3834" s="53">
        <f t="shared" si="480"/>
        <v>1.0097407160956876E-2</v>
      </c>
      <c r="U3834" s="49">
        <f t="shared" si="481"/>
        <v>159.66666666666666</v>
      </c>
      <c r="V3834" s="49">
        <f t="shared" si="482"/>
        <v>1.0101994803367265</v>
      </c>
      <c r="W3834" s="49">
        <f t="shared" si="483"/>
        <v>1.0101994803367265</v>
      </c>
    </row>
    <row r="3835" spans="11:23">
      <c r="K3835" s="51">
        <v>383.3</v>
      </c>
      <c r="L3835" s="22">
        <f t="shared" si="477"/>
        <v>1.2953637810108634</v>
      </c>
      <c r="M3835" s="22">
        <f t="shared" si="484"/>
        <v>3.3743186851948881E-3</v>
      </c>
      <c r="Q3835" s="55">
        <f t="shared" si="478"/>
        <v>3.1823465585319496E-2</v>
      </c>
      <c r="R3835" s="49">
        <f t="shared" si="479"/>
        <v>3.1736101022606089</v>
      </c>
      <c r="S3835" s="52">
        <f>IF(K3835=0,C3863,(1/$C$59)*LN(1+$C$59/$C$58/(RodR+ABS(Calculations!K3835-RodR))))</f>
        <v>1.0027528448643132E-2</v>
      </c>
      <c r="T3835" s="53">
        <f t="shared" si="480"/>
        <v>1.0094766119668116E-2</v>
      </c>
      <c r="U3835" s="49">
        <f t="shared" si="481"/>
        <v>159.70833333333334</v>
      </c>
      <c r="V3835" s="49">
        <f t="shared" si="482"/>
        <v>1.0101994803367265</v>
      </c>
      <c r="W3835" s="49">
        <f t="shared" si="483"/>
        <v>1.0101994803367265</v>
      </c>
    </row>
    <row r="3836" spans="11:23">
      <c r="K3836" s="51">
        <v>383.4</v>
      </c>
      <c r="L3836" s="22">
        <f t="shared" si="477"/>
        <v>1.2950273132664694</v>
      </c>
      <c r="M3836" s="22">
        <f t="shared" si="484"/>
        <v>3.3725636779085022E-3</v>
      </c>
      <c r="Q3836" s="55">
        <f t="shared" si="478"/>
        <v>3.1815199513779396E-2</v>
      </c>
      <c r="R3836" s="49">
        <f t="shared" si="479"/>
        <v>3.1736101022606089</v>
      </c>
      <c r="S3836" s="52">
        <f>IF(K3836=0,C3864,(1/$C$59)*LN(1+$C$59/$C$58/(RodR+ABS(Calculations!K3836-RodR))))</f>
        <v>1.0024923821334249E-2</v>
      </c>
      <c r="T3836" s="53">
        <f t="shared" si="480"/>
        <v>1.0092126459582948E-2</v>
      </c>
      <c r="U3836" s="49">
        <f t="shared" si="481"/>
        <v>159.75</v>
      </c>
      <c r="V3836" s="49">
        <f t="shared" si="482"/>
        <v>1.0101994803367265</v>
      </c>
      <c r="W3836" s="49">
        <f t="shared" si="483"/>
        <v>1.0101994803367265</v>
      </c>
    </row>
    <row r="3837" spans="11:23">
      <c r="K3837" s="51">
        <v>383.5</v>
      </c>
      <c r="L3837" s="22">
        <f t="shared" si="477"/>
        <v>1.2946910202711359</v>
      </c>
      <c r="M3837" s="22">
        <f t="shared" si="484"/>
        <v>3.3708100394196361E-3</v>
      </c>
      <c r="Q3837" s="55">
        <f t="shared" si="478"/>
        <v>3.1806937735335022E-2</v>
      </c>
      <c r="R3837" s="49">
        <f t="shared" si="479"/>
        <v>3.1736101022606089</v>
      </c>
      <c r="S3837" s="52">
        <f>IF(K3837=0,C3865,(1/$C$59)*LN(1+$C$59/$C$58/(RodR+ABS(Calculations!K3837-RodR))))</f>
        <v>1.0022320546773681E-2</v>
      </c>
      <c r="T3837" s="53">
        <f t="shared" si="480"/>
        <v>1.0089488179619193E-2</v>
      </c>
      <c r="U3837" s="49">
        <f t="shared" si="481"/>
        <v>159.79166666666669</v>
      </c>
      <c r="V3837" s="49">
        <f t="shared" si="482"/>
        <v>1.0101994803367265</v>
      </c>
      <c r="W3837" s="49">
        <f t="shared" si="483"/>
        <v>1.0101994803367265</v>
      </c>
    </row>
    <row r="3838" spans="11:23">
      <c r="K3838" s="51">
        <v>383.6</v>
      </c>
      <c r="L3838" s="22">
        <f t="shared" si="477"/>
        <v>1.294354901888731</v>
      </c>
      <c r="M3838" s="22">
        <f t="shared" si="484"/>
        <v>3.3690577684035716E-3</v>
      </c>
      <c r="Q3838" s="55">
        <f t="shared" si="478"/>
        <v>3.1798680246641994E-2</v>
      </c>
      <c r="R3838" s="49">
        <f t="shared" si="479"/>
        <v>3.1736101022606089</v>
      </c>
      <c r="S3838" s="52">
        <f>IF(K3838=0,C3866,(1/$C$59)*LN(1+$C$59/$C$58/(RodR+ABS(Calculations!K3838-RodR))))</f>
        <v>1.0019718623907622E-2</v>
      </c>
      <c r="T3838" s="53">
        <f t="shared" si="480"/>
        <v>1.00868512786938E-2</v>
      </c>
      <c r="U3838" s="49">
        <f t="shared" si="481"/>
        <v>159.83333333333334</v>
      </c>
      <c r="V3838" s="49">
        <f t="shared" si="482"/>
        <v>1.0101994803367265</v>
      </c>
      <c r="W3838" s="49">
        <f t="shared" si="483"/>
        <v>1.0101994803367265</v>
      </c>
    </row>
    <row r="3839" spans="11:23">
      <c r="K3839" s="51">
        <v>383.7</v>
      </c>
      <c r="L3839" s="22">
        <f t="shared" si="477"/>
        <v>1.2940189579832937</v>
      </c>
      <c r="M3839" s="22">
        <f t="shared" si="484"/>
        <v>3.3673068633617298E-3</v>
      </c>
      <c r="Q3839" s="55">
        <f t="shared" si="478"/>
        <v>3.179042704436013E-2</v>
      </c>
      <c r="R3839" s="49">
        <f t="shared" si="479"/>
        <v>3.1736101022606089</v>
      </c>
      <c r="S3839" s="52">
        <f>IF(K3839=0,C3867,(1/$C$59)*LN(1+$C$59/$C$58/(RodR+ABS(Calculations!K3839-RodR))))</f>
        <v>1.0017118051683583E-2</v>
      </c>
      <c r="T3839" s="53">
        <f t="shared" si="480"/>
        <v>1.0084215755726603E-2</v>
      </c>
      <c r="U3839" s="49">
        <f t="shared" si="481"/>
        <v>159.875</v>
      </c>
      <c r="V3839" s="49">
        <f t="shared" si="482"/>
        <v>1.0101994803367265</v>
      </c>
      <c r="W3839" s="49">
        <f t="shared" si="483"/>
        <v>1.0101994803367265</v>
      </c>
    </row>
    <row r="3840" spans="11:23">
      <c r="K3840" s="51">
        <v>383.8</v>
      </c>
      <c r="L3840" s="22">
        <f t="shared" si="477"/>
        <v>1.293683188419033</v>
      </c>
      <c r="M3840" s="22">
        <f t="shared" si="484"/>
        <v>3.3655573228994484E-3</v>
      </c>
      <c r="Q3840" s="55">
        <f t="shared" si="478"/>
        <v>3.1782178125153424E-2</v>
      </c>
      <c r="R3840" s="49">
        <f t="shared" si="479"/>
        <v>3.1736101022606089</v>
      </c>
      <c r="S3840" s="52">
        <f>IF(K3840=0,C3868,(1/$C$59)*LN(1+$C$59/$C$58/(RodR+ABS(Calculations!K3840-RodR))))</f>
        <v>1.0014518829050398E-2</v>
      </c>
      <c r="T3840" s="53">
        <f t="shared" si="480"/>
        <v>1.008158160963701E-2</v>
      </c>
      <c r="U3840" s="49">
        <f t="shared" si="481"/>
        <v>159.91666666666669</v>
      </c>
      <c r="V3840" s="49">
        <f t="shared" si="482"/>
        <v>1.0101994803367265</v>
      </c>
      <c r="W3840" s="49">
        <f t="shared" si="483"/>
        <v>1.0101994803367265</v>
      </c>
    </row>
    <row r="3841" spans="11:23">
      <c r="K3841" s="51">
        <v>383.9</v>
      </c>
      <c r="L3841" s="22">
        <f t="shared" si="477"/>
        <v>1.2933475930602598</v>
      </c>
      <c r="M3841" s="22">
        <f t="shared" si="484"/>
        <v>3.3638091455523433E-3</v>
      </c>
      <c r="Q3841" s="55">
        <f t="shared" si="478"/>
        <v>3.1773933485688383E-2</v>
      </c>
      <c r="R3841" s="49">
        <f t="shared" si="479"/>
        <v>3.1736101022606089</v>
      </c>
      <c r="S3841" s="52">
        <f>IF(K3841=0,C3869,(1/$C$59)*LN(1+$C$59/$C$58/(RodR+ABS(Calculations!K3841-RodR))))</f>
        <v>1.0011920954957681E-2</v>
      </c>
      <c r="T3841" s="53">
        <f t="shared" si="480"/>
        <v>1.0078948839347304E-2</v>
      </c>
      <c r="U3841" s="49">
        <f t="shared" si="481"/>
        <v>159.95833333333334</v>
      </c>
      <c r="V3841" s="49">
        <f t="shared" si="482"/>
        <v>1.0101994803367265</v>
      </c>
      <c r="W3841" s="49">
        <f t="shared" si="483"/>
        <v>1.0101994803367265</v>
      </c>
    </row>
    <row r="3842" spans="11:23">
      <c r="K3842" s="51">
        <v>384</v>
      </c>
      <c r="L3842" s="22">
        <f t="shared" ref="L3842:L3905" si="485">IF(K3842&lt;RodR,EPRValue,Q3842*$C$43)</f>
        <v>1.2930121717713869</v>
      </c>
      <c r="M3842" s="22">
        <f t="shared" si="484"/>
        <v>3.3620623300301133E-3</v>
      </c>
      <c r="Q3842" s="55">
        <f t="shared" si="478"/>
        <v>3.1765693122633998E-2</v>
      </c>
      <c r="R3842" s="49">
        <f t="shared" si="479"/>
        <v>3.1736101022606089</v>
      </c>
      <c r="S3842" s="52">
        <f>IF(K3842=0,C3870,(1/$C$59)*LN(1+$C$59/$C$58/(RodR+ABS(Calculations!K3842-RodR))))</f>
        <v>1.0009324428355844E-2</v>
      </c>
      <c r="T3842" s="53">
        <f t="shared" si="480"/>
        <v>1.0076317443778685E-2</v>
      </c>
      <c r="U3842" s="49">
        <f t="shared" si="481"/>
        <v>160</v>
      </c>
      <c r="V3842" s="49">
        <f t="shared" si="482"/>
        <v>1.0101994803367265</v>
      </c>
      <c r="W3842" s="49">
        <f t="shared" si="483"/>
        <v>1.0101994803367265</v>
      </c>
    </row>
    <row r="3843" spans="11:23">
      <c r="K3843" s="51">
        <v>384.1</v>
      </c>
      <c r="L3843" s="22">
        <f t="shared" si="485"/>
        <v>1.292676924417101</v>
      </c>
      <c r="M3843" s="22">
        <f t="shared" si="484"/>
        <v>3.3603168747642354E-3</v>
      </c>
      <c r="Q3843" s="55">
        <f t="shared" si="478"/>
        <v>3.1757457032666005E-2</v>
      </c>
      <c r="R3843" s="49">
        <f t="shared" si="479"/>
        <v>3.1736101022606089</v>
      </c>
      <c r="S3843" s="52">
        <f>IF(K3843=0,C3871,(1/$C$59)*LN(1+$C$59/$C$58/(RodR+ABS(Calculations!K3843-RodR))))</f>
        <v>1.0006729248197409E-2</v>
      </c>
      <c r="T3843" s="53">
        <f t="shared" si="480"/>
        <v>1.0073687421855894E-2</v>
      </c>
      <c r="U3843" s="49">
        <f t="shared" si="481"/>
        <v>160.04166666666669</v>
      </c>
      <c r="V3843" s="49">
        <f t="shared" si="482"/>
        <v>1.0101994803367265</v>
      </c>
      <c r="W3843" s="49">
        <f t="shared" si="483"/>
        <v>1.0101994803367265</v>
      </c>
    </row>
    <row r="3844" spans="11:23">
      <c r="K3844" s="51">
        <v>384.2</v>
      </c>
      <c r="L3844" s="22">
        <f t="shared" si="485"/>
        <v>1.292341850862087</v>
      </c>
      <c r="M3844" s="22">
        <f t="shared" si="484"/>
        <v>3.3585727784284369E-3</v>
      </c>
      <c r="Q3844" s="55">
        <f t="shared" ref="Q3844:Q3907" si="486">R3844*IF($C$56&lt;$C$55,S3844,T3844)</f>
        <v>3.1749225212460083E-2</v>
      </c>
      <c r="R3844" s="49">
        <f t="shared" ref="R3844:R3907" si="487">$C$70/$C$61*W3844</f>
        <v>3.1736101022606089</v>
      </c>
      <c r="S3844" s="52">
        <f>IF(K3844=0,C3872,(1/$C$59)*LN(1+$C$59/$C$58/(RodR+ABS(Calculations!K3844-RodR))))</f>
        <v>1.0004135413434891E-2</v>
      </c>
      <c r="T3844" s="53">
        <f t="shared" ref="T3844:T3907" si="488">IF((ABS(K3844))&lt;$C$55-$C$56,($C$53/2/PI()/$C$56*LN(($C$55-$C$56)*(ABS(K3844)+$C$56)/(ABS(K3844))/$C$55)+$C$60*LN($C$55*$C$54/($C$55-$C$56)/$C$53)),$C$60*LN((((ABS(K3844))+$C$56-$C$55)*$C$53+$C$55*$C$54)/($C$53*(ABS(K3844)))))</f>
        <v>1.00710587725028E-2</v>
      </c>
      <c r="U3844" s="49">
        <f t="shared" ref="U3844:U3907" si="489">K3844/$C$56</f>
        <v>160.08333333333334</v>
      </c>
      <c r="V3844" s="49">
        <f t="shared" ref="V3844:V3907" si="490">IF(K3844="","",1/(1.0212-0.0178*LOG10($C$53+0.01)))</f>
        <v>1.0101994803367265</v>
      </c>
      <c r="W3844" s="49">
        <f t="shared" ref="W3844:W3907" si="491">MAX(1/(-(0.21682*LOG10(3.7*U3844)-0.293)*(EXP(-3.7*U3844)-1)+1),1)*MAX(1/(-(0.1921*LOG10(U3844+0.2)+0.072)*(EXP(-150*U3844)-1)+1),1)*V3844</f>
        <v>1.0101994803367265</v>
      </c>
    </row>
    <row r="3845" spans="11:23">
      <c r="K3845" s="51">
        <v>384.3</v>
      </c>
      <c r="L3845" s="22">
        <f t="shared" si="485"/>
        <v>1.2920069509712342</v>
      </c>
      <c r="M3845" s="22">
        <f t="shared" si="484"/>
        <v>3.3568300396291662E-3</v>
      </c>
      <c r="Q3845" s="55">
        <f t="shared" si="486"/>
        <v>3.1740997658696951E-2</v>
      </c>
      <c r="R3845" s="49">
        <f t="shared" si="487"/>
        <v>3.1736101022606089</v>
      </c>
      <c r="S3845" s="52">
        <f>IF(K3845=0,C3873,(1/$C$59)*LN(1+$C$59/$C$58/(RodR+ABS(Calculations!K3845-RodR))))</f>
        <v>1.0001542923022388E-2</v>
      </c>
      <c r="T3845" s="53">
        <f t="shared" si="488"/>
        <v>1.0068431494645279E-2</v>
      </c>
      <c r="U3845" s="49">
        <f t="shared" si="489"/>
        <v>160.125</v>
      </c>
      <c r="V3845" s="49">
        <f t="shared" si="490"/>
        <v>1.0101994803367265</v>
      </c>
      <c r="W3845" s="49">
        <f t="shared" si="491"/>
        <v>1.0101994803367265</v>
      </c>
    </row>
    <row r="3846" spans="11:23">
      <c r="K3846" s="51">
        <v>384.4</v>
      </c>
      <c r="L3846" s="22">
        <f t="shared" si="485"/>
        <v>1.2916722246095682</v>
      </c>
      <c r="M3846" s="22">
        <f t="shared" si="484"/>
        <v>3.3550886569011507E-3</v>
      </c>
      <c r="Q3846" s="55">
        <f t="shared" si="486"/>
        <v>3.1732774368060664E-2</v>
      </c>
      <c r="R3846" s="49">
        <f t="shared" si="487"/>
        <v>3.1736101022606089</v>
      </c>
      <c r="S3846" s="52">
        <f>IF(K3846=0,C3874,(1/$C$59)*LN(1+$C$59/$C$58/(RodR+ABS(Calculations!K3846-RodR))))</f>
        <v>9.9989517759150517E-3</v>
      </c>
      <c r="T3846" s="53">
        <f t="shared" si="488"/>
        <v>1.0065805587210534E-2</v>
      </c>
      <c r="U3846" s="49">
        <f t="shared" si="489"/>
        <v>160.16666666666666</v>
      </c>
      <c r="V3846" s="49">
        <f t="shared" si="490"/>
        <v>1.0101994803367265</v>
      </c>
      <c r="W3846" s="49">
        <f t="shared" si="491"/>
        <v>1.0101994803367265</v>
      </c>
    </row>
    <row r="3847" spans="11:23">
      <c r="K3847" s="51">
        <v>384.5</v>
      </c>
      <c r="L3847" s="22">
        <f t="shared" si="485"/>
        <v>1.2913376716422515</v>
      </c>
      <c r="M3847" s="22">
        <f t="shared" si="484"/>
        <v>3.3533486288843672E-3</v>
      </c>
      <c r="Q3847" s="55">
        <f t="shared" si="486"/>
        <v>3.1724555337238634E-2</v>
      </c>
      <c r="R3847" s="49">
        <f t="shared" si="487"/>
        <v>3.1736101022606089</v>
      </c>
      <c r="S3847" s="52">
        <f>IF(K3847=0,C3875,(1/$C$59)*LN(1+$C$59/$C$58/(RodR+ABS(Calculations!K3847-RodR))))</f>
        <v>9.9963619710690885E-3</v>
      </c>
      <c r="T3847" s="53">
        <f t="shared" si="488"/>
        <v>1.0063181049126454E-2</v>
      </c>
      <c r="U3847" s="49">
        <f t="shared" si="489"/>
        <v>160.20833333333334</v>
      </c>
      <c r="V3847" s="49">
        <f t="shared" si="490"/>
        <v>1.0101994803367265</v>
      </c>
      <c r="W3847" s="49">
        <f t="shared" si="491"/>
        <v>1.0101994803367265</v>
      </c>
    </row>
    <row r="3848" spans="11:23">
      <c r="K3848" s="51">
        <v>384.6</v>
      </c>
      <c r="L3848" s="22">
        <f t="shared" si="485"/>
        <v>1.2910032919345817</v>
      </c>
      <c r="M3848" s="22">
        <f t="shared" si="484"/>
        <v>3.3516099541492927E-3</v>
      </c>
      <c r="Q3848" s="55">
        <f t="shared" si="486"/>
        <v>3.1716340562921601E-2</v>
      </c>
      <c r="R3848" s="49">
        <f t="shared" si="487"/>
        <v>3.1736101022606089</v>
      </c>
      <c r="S3848" s="52">
        <f>IF(K3848=0,C3876,(1/$C$59)*LN(1+$C$59/$C$58/(RodR+ABS(Calculations!K3848-RodR))))</f>
        <v>9.993773507441758E-3</v>
      </c>
      <c r="T3848" s="53">
        <f t="shared" si="488"/>
        <v>1.006055787932226E-2</v>
      </c>
      <c r="U3848" s="49">
        <f t="shared" si="489"/>
        <v>160.25000000000003</v>
      </c>
      <c r="V3848" s="49">
        <f t="shared" si="490"/>
        <v>1.0101994803367265</v>
      </c>
      <c r="W3848" s="49">
        <f t="shared" si="491"/>
        <v>1.0101994803367265</v>
      </c>
    </row>
    <row r="3849" spans="11:23">
      <c r="K3849" s="51">
        <v>384.7</v>
      </c>
      <c r="L3849" s="22">
        <f t="shared" si="485"/>
        <v>1.2906690853520273</v>
      </c>
      <c r="M3849" s="22">
        <f t="shared" si="484"/>
        <v>3.349872631266404E-3</v>
      </c>
      <c r="Q3849" s="55">
        <f t="shared" si="486"/>
        <v>3.1708130041804505E-2</v>
      </c>
      <c r="R3849" s="49">
        <f t="shared" si="487"/>
        <v>3.1736101022606089</v>
      </c>
      <c r="S3849" s="52">
        <f>IF(K3849=0,C3877,(1/$C$59)*LN(1+$C$59/$C$58/(RodR+ABS(Calculations!K3849-RodR))))</f>
        <v>9.991186383991638E-3</v>
      </c>
      <c r="T3849" s="53">
        <f t="shared" si="488"/>
        <v>1.0057936076728068E-2</v>
      </c>
      <c r="U3849" s="49">
        <f t="shared" si="489"/>
        <v>160.29166666666666</v>
      </c>
      <c r="V3849" s="49">
        <f t="shared" si="490"/>
        <v>1.0101994803367265</v>
      </c>
      <c r="W3849" s="49">
        <f t="shared" si="491"/>
        <v>1.0101994803367265</v>
      </c>
    </row>
    <row r="3850" spans="11:23">
      <c r="K3850" s="51">
        <v>384.8</v>
      </c>
      <c r="L3850" s="22">
        <f t="shared" si="485"/>
        <v>1.2903350517601238</v>
      </c>
      <c r="M3850" s="22">
        <f t="shared" si="484"/>
        <v>3.3481366589092065E-3</v>
      </c>
      <c r="Q3850" s="55">
        <f t="shared" si="486"/>
        <v>3.1699923770583935E-2</v>
      </c>
      <c r="R3850" s="49">
        <f t="shared" si="487"/>
        <v>3.1736101022606089</v>
      </c>
      <c r="S3850" s="52">
        <f>IF(K3850=0,C3878,(1/$C$59)*LN(1+$C$59/$C$58/(RodR+ABS(Calculations!K3850-RodR))))</f>
        <v>9.9886005996778302E-3</v>
      </c>
      <c r="T3850" s="53">
        <f t="shared" si="488"/>
        <v>1.0055315640275331E-2</v>
      </c>
      <c r="U3850" s="49">
        <f t="shared" si="489"/>
        <v>160.33333333333334</v>
      </c>
      <c r="V3850" s="49">
        <f t="shared" si="490"/>
        <v>1.0101994803367265</v>
      </c>
      <c r="W3850" s="49">
        <f t="shared" si="491"/>
        <v>1.0101994803367265</v>
      </c>
    </row>
    <row r="3851" spans="11:23">
      <c r="K3851" s="51">
        <v>384.9</v>
      </c>
      <c r="L3851" s="22">
        <f t="shared" si="485"/>
        <v>1.2900011910246467</v>
      </c>
      <c r="M3851" s="22">
        <f t="shared" si="484"/>
        <v>3.3464020356130941E-3</v>
      </c>
      <c r="Q3851" s="55">
        <f t="shared" si="486"/>
        <v>3.169172174596236E-2</v>
      </c>
      <c r="R3851" s="49">
        <f t="shared" si="487"/>
        <v>3.1736101022606089</v>
      </c>
      <c r="S3851" s="52">
        <f>IF(K3851=0,C3879,(1/$C$59)*LN(1+$C$59/$C$58/(RodR+ABS(Calculations!K3851-RodR))))</f>
        <v>9.9860161534612839E-3</v>
      </c>
      <c r="T3851" s="53">
        <f t="shared" si="488"/>
        <v>1.0052696568896621E-2</v>
      </c>
      <c r="U3851" s="49">
        <f t="shared" si="489"/>
        <v>160.375</v>
      </c>
      <c r="V3851" s="49">
        <f t="shared" si="490"/>
        <v>1.0101994803367265</v>
      </c>
      <c r="W3851" s="49">
        <f t="shared" si="491"/>
        <v>1.0101994803367265</v>
      </c>
    </row>
    <row r="3852" spans="11:23">
      <c r="K3852" s="51">
        <v>385</v>
      </c>
      <c r="L3852" s="22">
        <f t="shared" si="485"/>
        <v>1.2896675030114033</v>
      </c>
      <c r="M3852" s="22">
        <f t="shared" si="484"/>
        <v>3.3446687599836267E-3</v>
      </c>
      <c r="Q3852" s="55">
        <f t="shared" si="486"/>
        <v>3.1683523964643051E-2</v>
      </c>
      <c r="R3852" s="49">
        <f t="shared" si="487"/>
        <v>3.1736101022606089</v>
      </c>
      <c r="S3852" s="52">
        <f>IF(K3852=0,C3880,(1/$C$59)*LN(1+$C$59/$C$58/(RodR+ABS(Calculations!K3852-RodR))))</f>
        <v>9.9834330443032086E-3</v>
      </c>
      <c r="T3852" s="53">
        <f t="shared" si="488"/>
        <v>1.0050078861525405E-2</v>
      </c>
      <c r="U3852" s="49">
        <f t="shared" si="489"/>
        <v>160.41666666666669</v>
      </c>
      <c r="V3852" s="49">
        <f t="shared" si="490"/>
        <v>1.0101994803367265</v>
      </c>
      <c r="W3852" s="49">
        <f t="shared" si="491"/>
        <v>1.0101994803367265</v>
      </c>
    </row>
    <row r="3853" spans="11:23">
      <c r="K3853" s="51">
        <v>385.1</v>
      </c>
      <c r="L3853" s="22">
        <f t="shared" si="485"/>
        <v>1.2893339875864069</v>
      </c>
      <c r="M3853" s="22">
        <f t="shared" ref="M3853:M3916" si="492">L3843-L3853</f>
        <v>3.3429368306940876E-3</v>
      </c>
      <c r="Q3853" s="55">
        <f t="shared" si="486"/>
        <v>3.1675330423334321E-2</v>
      </c>
      <c r="R3853" s="49">
        <f t="shared" si="487"/>
        <v>3.1736101022606089</v>
      </c>
      <c r="S3853" s="52">
        <f>IF(K3853=0,C3881,(1/$C$59)*LN(1+$C$59/$C$58/(RodR+ABS(Calculations!K3853-RodR))))</f>
        <v>9.9808512711663973E-3</v>
      </c>
      <c r="T3853" s="53">
        <f t="shared" si="488"/>
        <v>1.0047462517096489E-2</v>
      </c>
      <c r="U3853" s="49">
        <f t="shared" si="489"/>
        <v>160.45833333333334</v>
      </c>
      <c r="V3853" s="49">
        <f t="shared" si="490"/>
        <v>1.0101994803367265</v>
      </c>
      <c r="W3853" s="49">
        <f t="shared" si="491"/>
        <v>1.0101994803367265</v>
      </c>
    </row>
    <row r="3854" spans="11:23">
      <c r="K3854" s="51">
        <v>385.2</v>
      </c>
      <c r="L3854" s="22">
        <f t="shared" si="485"/>
        <v>1.2890006446158062</v>
      </c>
      <c r="M3854" s="22">
        <f t="shared" si="492"/>
        <v>3.341206246280759E-3</v>
      </c>
      <c r="Q3854" s="55">
        <f t="shared" si="486"/>
        <v>3.166714111874782E-2</v>
      </c>
      <c r="R3854" s="49">
        <f t="shared" si="487"/>
        <v>3.1736101022606089</v>
      </c>
      <c r="S3854" s="52">
        <f>IF(K3854=0,C3882,(1/$C$59)*LN(1+$C$59/$C$58/(RodR+ABS(Calculations!K3854-RodR))))</f>
        <v>9.9782708330146963E-3</v>
      </c>
      <c r="T3854" s="53">
        <f t="shared" si="488"/>
        <v>1.0044847534545794E-2</v>
      </c>
      <c r="U3854" s="49">
        <f t="shared" si="489"/>
        <v>160.5</v>
      </c>
      <c r="V3854" s="49">
        <f t="shared" si="490"/>
        <v>1.0101994803367265</v>
      </c>
      <c r="W3854" s="49">
        <f t="shared" si="491"/>
        <v>1.0101994803367265</v>
      </c>
    </row>
    <row r="3855" spans="11:23">
      <c r="K3855" s="51">
        <v>385.3</v>
      </c>
      <c r="L3855" s="22">
        <f t="shared" si="485"/>
        <v>1.2886674739658521</v>
      </c>
      <c r="M3855" s="22">
        <f t="shared" si="492"/>
        <v>3.3394770053820633E-3</v>
      </c>
      <c r="Q3855" s="55">
        <f t="shared" si="486"/>
        <v>3.1658956047597706E-2</v>
      </c>
      <c r="R3855" s="49">
        <f t="shared" si="487"/>
        <v>3.1736101022606089</v>
      </c>
      <c r="S3855" s="52">
        <f>IF(K3855=0,C3883,(1/$C$59)*LN(1+$C$59/$C$58/(RodR+ABS(Calculations!K3855-RodR))))</f>
        <v>9.9756917288127394E-3</v>
      </c>
      <c r="T3855" s="53">
        <f t="shared" si="488"/>
        <v>1.004223391280991E-2</v>
      </c>
      <c r="U3855" s="49">
        <f t="shared" si="489"/>
        <v>160.54166666666669</v>
      </c>
      <c r="V3855" s="49">
        <f t="shared" si="490"/>
        <v>1.0101994803367265</v>
      </c>
      <c r="W3855" s="49">
        <f t="shared" si="491"/>
        <v>1.0101994803367265</v>
      </c>
    </row>
    <row r="3856" spans="11:23">
      <c r="K3856" s="51">
        <v>385.4</v>
      </c>
      <c r="L3856" s="22">
        <f t="shared" si="485"/>
        <v>1.288334475503</v>
      </c>
      <c r="M3856" s="22">
        <f t="shared" si="492"/>
        <v>3.3377491065682552E-3</v>
      </c>
      <c r="Q3856" s="55">
        <f t="shared" si="486"/>
        <v>3.1650775206603164E-2</v>
      </c>
      <c r="R3856" s="49">
        <f t="shared" si="487"/>
        <v>3.1736101022606089</v>
      </c>
      <c r="S3856" s="52">
        <f>IF(K3856=0,C3884,(1/$C$59)*LN(1+$C$59/$C$58/(RodR+ABS(Calculations!K3856-RodR))))</f>
        <v>9.9731139575267476E-3</v>
      </c>
      <c r="T3856" s="53">
        <f t="shared" si="488"/>
        <v>1.0039621650827215E-2</v>
      </c>
      <c r="U3856" s="49">
        <f t="shared" si="489"/>
        <v>160.58333333333334</v>
      </c>
      <c r="V3856" s="49">
        <f t="shared" si="490"/>
        <v>1.0101994803367265</v>
      </c>
      <c r="W3856" s="49">
        <f t="shared" si="491"/>
        <v>1.0101994803367265</v>
      </c>
    </row>
    <row r="3857" spans="11:23">
      <c r="K3857" s="51">
        <v>385.5</v>
      </c>
      <c r="L3857" s="22">
        <f t="shared" si="485"/>
        <v>1.288001649093738</v>
      </c>
      <c r="M3857" s="22">
        <f t="shared" si="492"/>
        <v>3.3360225485135064E-3</v>
      </c>
      <c r="Q3857" s="55">
        <f t="shared" si="486"/>
        <v>3.1642598592484181E-2</v>
      </c>
      <c r="R3857" s="49">
        <f t="shared" si="487"/>
        <v>3.1736101022606089</v>
      </c>
      <c r="S3857" s="52">
        <f>IF(K3857=0,C3885,(1/$C$59)*LN(1+$C$59/$C$58/(RodR+ABS(Calculations!K3857-RodR))))</f>
        <v>9.9705375181231917E-3</v>
      </c>
      <c r="T3857" s="53">
        <f t="shared" si="488"/>
        <v>1.0037010747536537E-2</v>
      </c>
      <c r="U3857" s="49">
        <f t="shared" si="489"/>
        <v>160.625</v>
      </c>
      <c r="V3857" s="49">
        <f t="shared" si="490"/>
        <v>1.0101994803367265</v>
      </c>
      <c r="W3857" s="49">
        <f t="shared" si="491"/>
        <v>1.0101994803367265</v>
      </c>
    </row>
    <row r="3858" spans="11:23">
      <c r="K3858" s="51">
        <v>385.6</v>
      </c>
      <c r="L3858" s="22">
        <f t="shared" si="485"/>
        <v>1.2876689946048292</v>
      </c>
      <c r="M3858" s="22">
        <f t="shared" si="492"/>
        <v>3.3342973297525447E-3</v>
      </c>
      <c r="Q3858" s="55">
        <f t="shared" si="486"/>
        <v>3.1634426201967492E-2</v>
      </c>
      <c r="R3858" s="49">
        <f t="shared" si="487"/>
        <v>3.1736101022606089</v>
      </c>
      <c r="S3858" s="52">
        <f>IF(K3858=0,C3886,(1/$C$59)*LN(1+$C$59/$C$58/(RodR+ABS(Calculations!K3858-RodR))))</f>
        <v>9.9679624095706729E-3</v>
      </c>
      <c r="T3858" s="53">
        <f t="shared" si="488"/>
        <v>1.0034401201878927E-2</v>
      </c>
      <c r="U3858" s="49">
        <f t="shared" si="489"/>
        <v>160.66666666666669</v>
      </c>
      <c r="V3858" s="49">
        <f t="shared" si="490"/>
        <v>1.0101994803367265</v>
      </c>
      <c r="W3858" s="49">
        <f t="shared" si="491"/>
        <v>1.0101994803367265</v>
      </c>
    </row>
    <row r="3859" spans="11:23">
      <c r="K3859" s="51">
        <v>385.7</v>
      </c>
      <c r="L3859" s="22">
        <f t="shared" si="485"/>
        <v>1.2873365119030327</v>
      </c>
      <c r="M3859" s="22">
        <f t="shared" si="492"/>
        <v>3.3325734489946246E-3</v>
      </c>
      <c r="Q3859" s="55">
        <f t="shared" si="486"/>
        <v>3.162625803177975E-2</v>
      </c>
      <c r="R3859" s="49">
        <f t="shared" si="487"/>
        <v>3.1736101022606089</v>
      </c>
      <c r="S3859" s="52">
        <f>IF(K3859=0,C3887,(1/$C$59)*LN(1+$C$59/$C$58/(RodR+ABS(Calculations!K3859-RodR))))</f>
        <v>9.9653886308377661E-3</v>
      </c>
      <c r="T3859" s="53">
        <f t="shared" si="488"/>
        <v>1.0031793012794337E-2</v>
      </c>
      <c r="U3859" s="49">
        <f t="shared" si="489"/>
        <v>160.70833333333334</v>
      </c>
      <c r="V3859" s="49">
        <f t="shared" si="490"/>
        <v>1.0101994803367265</v>
      </c>
      <c r="W3859" s="49">
        <f t="shared" si="491"/>
        <v>1.0101994803367265</v>
      </c>
    </row>
    <row r="3860" spans="11:23">
      <c r="K3860" s="51">
        <v>385.8</v>
      </c>
      <c r="L3860" s="22">
        <f t="shared" si="485"/>
        <v>1.2870042008553499</v>
      </c>
      <c r="M3860" s="22">
        <f t="shared" si="492"/>
        <v>3.3308509047738077E-3</v>
      </c>
      <c r="Q3860" s="55">
        <f t="shared" si="486"/>
        <v>3.1618094078653548E-2</v>
      </c>
      <c r="R3860" s="49">
        <f t="shared" si="487"/>
        <v>3.1736101022606089</v>
      </c>
      <c r="S3860" s="52">
        <f>IF(K3860=0,C3888,(1/$C$59)*LN(1+$C$59/$C$58/(RodR+ABS(Calculations!K3860-RodR))))</f>
        <v>9.9628161808949112E-3</v>
      </c>
      <c r="T3860" s="53">
        <f t="shared" si="488"/>
        <v>1.0029186179226717E-2</v>
      </c>
      <c r="U3860" s="49">
        <f t="shared" si="489"/>
        <v>160.75</v>
      </c>
      <c r="V3860" s="49">
        <f t="shared" si="490"/>
        <v>1.0101994803367265</v>
      </c>
      <c r="W3860" s="49">
        <f t="shared" si="491"/>
        <v>1.0101994803367265</v>
      </c>
    </row>
    <row r="3861" spans="11:23">
      <c r="K3861" s="51">
        <v>385.9</v>
      </c>
      <c r="L3861" s="22">
        <f t="shared" si="485"/>
        <v>1.286672061328882</v>
      </c>
      <c r="M3861" s="22">
        <f t="shared" si="492"/>
        <v>3.3291296957647099E-3</v>
      </c>
      <c r="Q3861" s="55">
        <f t="shared" si="486"/>
        <v>3.1609934339323929E-2</v>
      </c>
      <c r="R3861" s="49">
        <f t="shared" si="487"/>
        <v>3.1736101022606089</v>
      </c>
      <c r="S3861" s="52">
        <f>IF(K3861=0,C3889,(1/$C$59)*LN(1+$C$59/$C$58/(RodR+ABS(Calculations!K3861-RodR))))</f>
        <v>9.9602450587133271E-3</v>
      </c>
      <c r="T3861" s="53">
        <f t="shared" si="488"/>
        <v>1.0026580700118254E-2</v>
      </c>
      <c r="U3861" s="49">
        <f t="shared" si="489"/>
        <v>160.79166666666666</v>
      </c>
      <c r="V3861" s="49">
        <f t="shared" si="490"/>
        <v>1.0101994803367265</v>
      </c>
      <c r="W3861" s="49">
        <f t="shared" si="491"/>
        <v>1.0101994803367265</v>
      </c>
    </row>
    <row r="3862" spans="11:23">
      <c r="K3862" s="51">
        <v>386</v>
      </c>
      <c r="L3862" s="22">
        <f t="shared" si="485"/>
        <v>1.2863400931908664</v>
      </c>
      <c r="M3862" s="22">
        <f t="shared" si="492"/>
        <v>3.3274098205369196E-3</v>
      </c>
      <c r="Q3862" s="55">
        <f t="shared" si="486"/>
        <v>3.1601778810529293E-2</v>
      </c>
      <c r="R3862" s="49">
        <f t="shared" si="487"/>
        <v>3.1736101022606089</v>
      </c>
      <c r="S3862" s="52">
        <f>IF(K3862=0,C3890,(1/$C$59)*LN(1+$C$59/$C$58/(RodR+ABS(Calculations!K3862-RodR))))</f>
        <v>9.9576752632652907E-3</v>
      </c>
      <c r="T3862" s="53">
        <f t="shared" si="488"/>
        <v>1.0023976574415125E-2</v>
      </c>
      <c r="U3862" s="49">
        <f t="shared" si="489"/>
        <v>160.83333333333334</v>
      </c>
      <c r="V3862" s="49">
        <f t="shared" si="490"/>
        <v>1.0101994803367265</v>
      </c>
      <c r="W3862" s="49">
        <f t="shared" si="491"/>
        <v>1.0101994803367265</v>
      </c>
    </row>
    <row r="3863" spans="11:23">
      <c r="K3863" s="51">
        <v>386.1</v>
      </c>
      <c r="L3863" s="22">
        <f t="shared" si="485"/>
        <v>1.2860082963086434</v>
      </c>
      <c r="M3863" s="22">
        <f t="shared" si="492"/>
        <v>3.3256912777634984E-3</v>
      </c>
      <c r="Q3863" s="55">
        <f t="shared" si="486"/>
        <v>3.159362748901056E-2</v>
      </c>
      <c r="R3863" s="49">
        <f t="shared" si="487"/>
        <v>3.1736101022606089</v>
      </c>
      <c r="S3863" s="52">
        <f>IF(K3863=0,C3891,(1/$C$59)*LN(1+$C$59/$C$58/(RodR+ABS(Calculations!K3863-RodR))))</f>
        <v>9.9551067935238664E-3</v>
      </c>
      <c r="T3863" s="53">
        <f t="shared" si="488"/>
        <v>1.0021373801061308E-2</v>
      </c>
      <c r="U3863" s="49">
        <f t="shared" si="489"/>
        <v>160.87500000000003</v>
      </c>
      <c r="V3863" s="49">
        <f t="shared" si="490"/>
        <v>1.0101994803367265</v>
      </c>
      <c r="W3863" s="49">
        <f t="shared" si="491"/>
        <v>1.0101994803367265</v>
      </c>
    </row>
    <row r="3864" spans="11:23">
      <c r="K3864" s="51">
        <v>386.2</v>
      </c>
      <c r="L3864" s="22">
        <f t="shared" si="485"/>
        <v>1.2856766705497917</v>
      </c>
      <c r="M3864" s="22">
        <f t="shared" si="492"/>
        <v>3.323974066014479E-3</v>
      </c>
      <c r="Q3864" s="55">
        <f t="shared" si="486"/>
        <v>3.1585480371514513E-2</v>
      </c>
      <c r="R3864" s="49">
        <f t="shared" si="487"/>
        <v>3.1736101022606089</v>
      </c>
      <c r="S3864" s="52">
        <f>IF(K3864=0,C3892,(1/$C$59)*LN(1+$C$59/$C$58/(RodR+ABS(Calculations!K3864-RodR))))</f>
        <v>9.9525396484639716E-3</v>
      </c>
      <c r="T3864" s="53">
        <f t="shared" si="488"/>
        <v>1.001877237900522E-2</v>
      </c>
      <c r="U3864" s="49">
        <f t="shared" si="489"/>
        <v>160.91666666666666</v>
      </c>
      <c r="V3864" s="49">
        <f t="shared" si="490"/>
        <v>1.0101994803367265</v>
      </c>
      <c r="W3864" s="49">
        <f t="shared" si="491"/>
        <v>1.0101994803367265</v>
      </c>
    </row>
    <row r="3865" spans="11:23">
      <c r="K3865" s="51">
        <v>386.3</v>
      </c>
      <c r="L3865" s="22">
        <f t="shared" si="485"/>
        <v>1.2853452157818879</v>
      </c>
      <c r="M3865" s="22">
        <f t="shared" si="492"/>
        <v>3.3222581839642551E-3</v>
      </c>
      <c r="Q3865" s="55">
        <f t="shared" si="486"/>
        <v>3.1577337454787871E-2</v>
      </c>
      <c r="R3865" s="49">
        <f t="shared" si="487"/>
        <v>3.1736101022606089</v>
      </c>
      <c r="S3865" s="52">
        <f>IF(K3865=0,C3893,(1/$C$59)*LN(1+$C$59/$C$58/(RodR+ABS(Calculations!K3865-RodR))))</f>
        <v>9.9499738270605043E-3</v>
      </c>
      <c r="T3865" s="53">
        <f t="shared" si="488"/>
        <v>1.0016172307193507E-2</v>
      </c>
      <c r="U3865" s="49">
        <f t="shared" si="489"/>
        <v>160.95833333333334</v>
      </c>
      <c r="V3865" s="49">
        <f t="shared" si="490"/>
        <v>1.0101994803367265</v>
      </c>
      <c r="W3865" s="49">
        <f t="shared" si="491"/>
        <v>1.0101994803367265</v>
      </c>
    </row>
    <row r="3866" spans="11:23">
      <c r="K3866" s="51">
        <v>386.4</v>
      </c>
      <c r="L3866" s="22">
        <f t="shared" si="485"/>
        <v>1.2850139318727498</v>
      </c>
      <c r="M3866" s="22">
        <f t="shared" si="492"/>
        <v>3.320543630250139E-3</v>
      </c>
      <c r="Q3866" s="55">
        <f t="shared" si="486"/>
        <v>3.1569198735583295E-2</v>
      </c>
      <c r="R3866" s="49">
        <f t="shared" si="487"/>
        <v>3.1736101022606089</v>
      </c>
      <c r="S3866" s="52">
        <f>IF(K3866=0,C3894,(1/$C$59)*LN(1+$C$59/$C$58/(RodR+ABS(Calculations!K3866-RodR))))</f>
        <v>9.9474093282902309E-3</v>
      </c>
      <c r="T3866" s="53">
        <f t="shared" si="488"/>
        <v>1.0013573584576376E-2</v>
      </c>
      <c r="U3866" s="49">
        <f t="shared" si="489"/>
        <v>161</v>
      </c>
      <c r="V3866" s="49">
        <f t="shared" si="490"/>
        <v>1.0101994803367265</v>
      </c>
      <c r="W3866" s="49">
        <f t="shared" si="491"/>
        <v>1.0101994803367265</v>
      </c>
    </row>
    <row r="3867" spans="11:23">
      <c r="K3867" s="51">
        <v>386.5</v>
      </c>
      <c r="L3867" s="22">
        <f t="shared" si="485"/>
        <v>1.284682818690295</v>
      </c>
      <c r="M3867" s="22">
        <f t="shared" si="492"/>
        <v>3.3188304034430516E-3</v>
      </c>
      <c r="Q3867" s="55">
        <f t="shared" si="486"/>
        <v>3.1561064210655888E-2</v>
      </c>
      <c r="R3867" s="49">
        <f t="shared" si="487"/>
        <v>3.1736101022606089</v>
      </c>
      <c r="S3867" s="52">
        <f>IF(K3867=0,C3895,(1/$C$59)*LN(1+$C$59/$C$58/(RodR+ABS(Calculations!K3867-RodR))))</f>
        <v>9.9448461511306881E-3</v>
      </c>
      <c r="T3867" s="53">
        <f t="shared" si="488"/>
        <v>1.0010976210102711E-2</v>
      </c>
      <c r="U3867" s="49">
        <f t="shared" si="489"/>
        <v>161.04166666666669</v>
      </c>
      <c r="V3867" s="49">
        <f t="shared" si="490"/>
        <v>1.0101994803367265</v>
      </c>
      <c r="W3867" s="49">
        <f t="shared" si="491"/>
        <v>1.0101994803367265</v>
      </c>
    </row>
    <row r="3868" spans="11:23">
      <c r="K3868" s="51">
        <v>386.6</v>
      </c>
      <c r="L3868" s="22">
        <f t="shared" si="485"/>
        <v>1.2843518761026136</v>
      </c>
      <c r="M3868" s="22">
        <f t="shared" si="492"/>
        <v>3.3171185022156102E-3</v>
      </c>
      <c r="Q3868" s="55">
        <f t="shared" si="486"/>
        <v>3.1552933876764985E-2</v>
      </c>
      <c r="R3868" s="49">
        <f t="shared" si="487"/>
        <v>3.1736101022606089</v>
      </c>
      <c r="S3868" s="52">
        <f>IF(K3868=0,C3896,(1/$C$59)*LN(1+$C$59/$C$58/(RodR+ABS(Calculations!K3868-RodR))))</f>
        <v>9.9422842945607482E-3</v>
      </c>
      <c r="T3868" s="53">
        <f t="shared" si="488"/>
        <v>1.0008380182725171E-2</v>
      </c>
      <c r="U3868" s="49">
        <f t="shared" si="489"/>
        <v>161.08333333333334</v>
      </c>
      <c r="V3868" s="49">
        <f t="shared" si="490"/>
        <v>1.0101994803367265</v>
      </c>
      <c r="W3868" s="49">
        <f t="shared" si="491"/>
        <v>1.0101994803367265</v>
      </c>
    </row>
    <row r="3869" spans="11:23">
      <c r="K3869" s="51">
        <v>386.7</v>
      </c>
      <c r="L3869" s="22">
        <f t="shared" si="485"/>
        <v>1.2840211039778606</v>
      </c>
      <c r="M3869" s="22">
        <f t="shared" si="492"/>
        <v>3.3154079251720425E-3</v>
      </c>
      <c r="Q3869" s="55">
        <f t="shared" si="486"/>
        <v>3.1544807730671538E-2</v>
      </c>
      <c r="R3869" s="49">
        <f t="shared" si="487"/>
        <v>3.1736101022606089</v>
      </c>
      <c r="S3869" s="52">
        <f>IF(K3869=0,C3897,(1/$C$59)*LN(1+$C$59/$C$58/(RodR+ABS(Calculations!K3869-RodR))))</f>
        <v>9.9397237575597937E-3</v>
      </c>
      <c r="T3869" s="53">
        <f t="shared" si="488"/>
        <v>1.0005785501394648E-2</v>
      </c>
      <c r="U3869" s="49">
        <f t="shared" si="489"/>
        <v>161.125</v>
      </c>
      <c r="V3869" s="49">
        <f t="shared" si="490"/>
        <v>1.0101994803367265</v>
      </c>
      <c r="W3869" s="49">
        <f t="shared" si="491"/>
        <v>1.0101994803367265</v>
      </c>
    </row>
    <row r="3870" spans="11:23">
      <c r="K3870" s="51">
        <v>386.8</v>
      </c>
      <c r="L3870" s="22">
        <f t="shared" si="485"/>
        <v>1.2836905021843643</v>
      </c>
      <c r="M3870" s="22">
        <f t="shared" si="492"/>
        <v>3.313698670985632E-3</v>
      </c>
      <c r="Q3870" s="55">
        <f t="shared" si="486"/>
        <v>3.1536685769140725E-2</v>
      </c>
      <c r="R3870" s="49">
        <f t="shared" si="487"/>
        <v>3.1736101022606089</v>
      </c>
      <c r="S3870" s="52">
        <f>IF(K3870=0,C3898,(1/$C$59)*LN(1+$C$59/$C$58/(RodR+ABS(Calculations!K3870-RodR))))</f>
        <v>9.9371645391085322E-3</v>
      </c>
      <c r="T3870" s="53">
        <f t="shared" si="488"/>
        <v>1.0003192165065147E-2</v>
      </c>
      <c r="U3870" s="49">
        <f t="shared" si="489"/>
        <v>161.16666666666669</v>
      </c>
      <c r="V3870" s="49">
        <f t="shared" si="490"/>
        <v>1.0101994803367265</v>
      </c>
      <c r="W3870" s="49">
        <f t="shared" si="491"/>
        <v>1.0101994803367265</v>
      </c>
    </row>
    <row r="3871" spans="11:23">
      <c r="K3871" s="51">
        <v>386.9</v>
      </c>
      <c r="L3871" s="22">
        <f t="shared" si="485"/>
        <v>1.2833600705906212</v>
      </c>
      <c r="M3871" s="22">
        <f t="shared" si="492"/>
        <v>3.3119907382608282E-3</v>
      </c>
      <c r="Q3871" s="55">
        <f t="shared" si="486"/>
        <v>3.1528567988941887E-2</v>
      </c>
      <c r="R3871" s="49">
        <f t="shared" si="487"/>
        <v>3.1736101022606089</v>
      </c>
      <c r="S3871" s="52">
        <f>IF(K3871=0,C3899,(1/$C$59)*LN(1+$C$59/$C$58/(RodR+ABS(Calculations!K3871-RodR))))</f>
        <v>9.9346066381889898E-3</v>
      </c>
      <c r="T3871" s="53">
        <f t="shared" si="488"/>
        <v>1.0000600172691125E-2</v>
      </c>
      <c r="U3871" s="49">
        <f t="shared" si="489"/>
        <v>161.20833333333334</v>
      </c>
      <c r="V3871" s="49">
        <f t="shared" si="490"/>
        <v>1.0101994803367265</v>
      </c>
      <c r="W3871" s="49">
        <f t="shared" si="491"/>
        <v>1.0101994803367265</v>
      </c>
    </row>
    <row r="3872" spans="11:23">
      <c r="K3872" s="51">
        <v>387</v>
      </c>
      <c r="L3872" s="22">
        <f t="shared" si="485"/>
        <v>1.2830298090651964</v>
      </c>
      <c r="M3872" s="22">
        <f t="shared" si="492"/>
        <v>3.3102841256700266E-3</v>
      </c>
      <c r="Q3872" s="55">
        <f t="shared" si="486"/>
        <v>3.1520454386846024E-2</v>
      </c>
      <c r="R3872" s="49">
        <f t="shared" si="487"/>
        <v>3.1736101022606089</v>
      </c>
      <c r="S3872" s="52">
        <f>IF(K3872=0,C3900,(1/$C$59)*LN(1+$C$59/$C$58/(RodR+ABS(Calculations!K3872-RodR))))</f>
        <v>9.9320500537837149E-3</v>
      </c>
      <c r="T3872" s="53">
        <f t="shared" si="488"/>
        <v>9.9980095232281591E-3</v>
      </c>
      <c r="U3872" s="49">
        <f t="shared" si="489"/>
        <v>161.25</v>
      </c>
      <c r="V3872" s="49">
        <f t="shared" si="490"/>
        <v>1.0101994803367265</v>
      </c>
      <c r="W3872" s="49">
        <f t="shared" si="491"/>
        <v>1.0101994803367265</v>
      </c>
    </row>
    <row r="3873" spans="11:23">
      <c r="K3873" s="51">
        <v>387.1</v>
      </c>
      <c r="L3873" s="22">
        <f t="shared" si="485"/>
        <v>1.2826997174768249</v>
      </c>
      <c r="M3873" s="22">
        <f t="shared" si="492"/>
        <v>3.3085788318185649E-3</v>
      </c>
      <c r="Q3873" s="55">
        <f t="shared" si="486"/>
        <v>3.1512344959628333E-2</v>
      </c>
      <c r="R3873" s="49">
        <f t="shared" si="487"/>
        <v>3.1736101022606089</v>
      </c>
      <c r="S3873" s="52">
        <f>IF(K3873=0,C3901,(1/$C$59)*LN(1+$C$59/$C$58/(RodR+ABS(Calculations!K3873-RodR))))</f>
        <v>9.9294947848765757E-3</v>
      </c>
      <c r="T3873" s="53">
        <f t="shared" si="488"/>
        <v>9.9954202156327093E-3</v>
      </c>
      <c r="U3873" s="49">
        <f t="shared" si="489"/>
        <v>161.29166666666669</v>
      </c>
      <c r="V3873" s="49">
        <f t="shared" si="490"/>
        <v>1.0101994803367265</v>
      </c>
      <c r="W3873" s="49">
        <f t="shared" si="491"/>
        <v>1.0101994803367265</v>
      </c>
    </row>
    <row r="3874" spans="11:23">
      <c r="K3874" s="51">
        <v>387.2</v>
      </c>
      <c r="L3874" s="22">
        <f t="shared" si="485"/>
        <v>1.2823697956944129</v>
      </c>
      <c r="M3874" s="22">
        <f t="shared" si="492"/>
        <v>3.3068748553788385E-3</v>
      </c>
      <c r="Q3874" s="55">
        <f t="shared" si="486"/>
        <v>3.1504239704068196E-2</v>
      </c>
      <c r="R3874" s="49">
        <f t="shared" si="487"/>
        <v>3.1736101022606089</v>
      </c>
      <c r="S3874" s="52">
        <f>IF(K3874=0,C3902,(1/$C$59)*LN(1+$C$59/$C$58/(RodR+ABS(Calculations!K3874-RodR))))</f>
        <v>9.9269408304527591E-3</v>
      </c>
      <c r="T3874" s="53">
        <f t="shared" si="488"/>
        <v>9.9928322488625852E-3</v>
      </c>
      <c r="U3874" s="49">
        <f t="shared" si="489"/>
        <v>161.33333333333334</v>
      </c>
      <c r="V3874" s="49">
        <f t="shared" si="490"/>
        <v>1.0101994803367265</v>
      </c>
      <c r="W3874" s="49">
        <f t="shared" si="491"/>
        <v>1.0101994803367265</v>
      </c>
    </row>
    <row r="3875" spans="11:23">
      <c r="K3875" s="51">
        <v>387.3</v>
      </c>
      <c r="L3875" s="22">
        <f t="shared" si="485"/>
        <v>1.2820400435869683</v>
      </c>
      <c r="M3875" s="22">
        <f t="shared" si="492"/>
        <v>3.3051721949195478E-3</v>
      </c>
      <c r="Q3875" s="55">
        <f t="shared" si="486"/>
        <v>3.1496138616947514E-2</v>
      </c>
      <c r="R3875" s="49">
        <f t="shared" si="487"/>
        <v>3.1736101022606089</v>
      </c>
      <c r="S3875" s="52">
        <f>IF(K3875=0,C3903,(1/$C$59)*LN(1+$C$59/$C$58/(RodR+ABS(Calculations!K3875-RodR))))</f>
        <v>9.924388189498248E-3</v>
      </c>
      <c r="T3875" s="53">
        <f t="shared" si="488"/>
        <v>9.9902456218764861E-3</v>
      </c>
      <c r="U3875" s="49">
        <f t="shared" si="489"/>
        <v>161.375</v>
      </c>
      <c r="V3875" s="49">
        <f t="shared" si="490"/>
        <v>1.0101994803367265</v>
      </c>
      <c r="W3875" s="49">
        <f t="shared" si="491"/>
        <v>1.0101994803367265</v>
      </c>
    </row>
    <row r="3876" spans="11:23">
      <c r="K3876" s="51">
        <v>387.4</v>
      </c>
      <c r="L3876" s="22">
        <f t="shared" si="485"/>
        <v>1.2817104610235657</v>
      </c>
      <c r="M3876" s="22">
        <f t="shared" si="492"/>
        <v>3.3034708491841425E-3</v>
      </c>
      <c r="Q3876" s="55">
        <f t="shared" si="486"/>
        <v>3.1488041695049804E-2</v>
      </c>
      <c r="R3876" s="49">
        <f t="shared" si="487"/>
        <v>3.1736101022606089</v>
      </c>
      <c r="S3876" s="52">
        <f>IF(K3876=0,C3904,(1/$C$59)*LN(1+$C$59/$C$58/(RodR+ABS(Calculations!K3876-RodR))))</f>
        <v>9.9218368609995319E-3</v>
      </c>
      <c r="T3876" s="53">
        <f t="shared" si="488"/>
        <v>9.9876603336342285E-3</v>
      </c>
      <c r="U3876" s="49">
        <f t="shared" si="489"/>
        <v>161.41666666666666</v>
      </c>
      <c r="V3876" s="49">
        <f t="shared" si="490"/>
        <v>1.0101994803367265</v>
      </c>
      <c r="W3876" s="49">
        <f t="shared" si="491"/>
        <v>1.0101994803367265</v>
      </c>
    </row>
    <row r="3877" spans="11:23">
      <c r="K3877" s="51">
        <v>387.5</v>
      </c>
      <c r="L3877" s="22">
        <f t="shared" si="485"/>
        <v>1.2813810478735539</v>
      </c>
      <c r="M3877" s="22">
        <f t="shared" si="492"/>
        <v>3.3017708167411008E-3</v>
      </c>
      <c r="Q3877" s="55">
        <f t="shared" si="486"/>
        <v>3.1479948935165342E-2</v>
      </c>
      <c r="R3877" s="49">
        <f t="shared" si="487"/>
        <v>3.1736101022606089</v>
      </c>
      <c r="S3877" s="52">
        <f>IF(K3877=0,C3905,(1/$C$59)*LN(1+$C$59/$C$58/(RodR+ABS(Calculations!K3877-RodR))))</f>
        <v>9.9192868439452325E-3</v>
      </c>
      <c r="T3877" s="53">
        <f t="shared" si="488"/>
        <v>9.9850763830969646E-3</v>
      </c>
      <c r="U3877" s="49">
        <f t="shared" si="489"/>
        <v>161.45833333333334</v>
      </c>
      <c r="V3877" s="49">
        <f t="shared" si="490"/>
        <v>1.0101994803367265</v>
      </c>
      <c r="W3877" s="49">
        <f t="shared" si="491"/>
        <v>1.0101994803367265</v>
      </c>
    </row>
    <row r="3878" spans="11:23">
      <c r="K3878" s="51">
        <v>387.6</v>
      </c>
      <c r="L3878" s="22">
        <f t="shared" si="485"/>
        <v>1.2810518040062808</v>
      </c>
      <c r="M3878" s="22">
        <f t="shared" si="492"/>
        <v>3.3000720963327623E-3</v>
      </c>
      <c r="Q3878" s="55">
        <f t="shared" si="486"/>
        <v>3.1471860334084362E-2</v>
      </c>
      <c r="R3878" s="49">
        <f t="shared" si="487"/>
        <v>3.1736101022606089</v>
      </c>
      <c r="S3878" s="52">
        <f>IF(K3878=0,C3906,(1/$C$59)*LN(1+$C$59/$C$58/(RodR+ABS(Calculations!K3878-RodR))))</f>
        <v>9.9167381373239556E-3</v>
      </c>
      <c r="T3878" s="53">
        <f t="shared" si="488"/>
        <v>9.9824937692267433E-3</v>
      </c>
      <c r="U3878" s="49">
        <f t="shared" si="489"/>
        <v>161.50000000000003</v>
      </c>
      <c r="V3878" s="49">
        <f t="shared" si="490"/>
        <v>1.0101994803367265</v>
      </c>
      <c r="W3878" s="49">
        <f t="shared" si="491"/>
        <v>1.0101994803367265</v>
      </c>
    </row>
    <row r="3879" spans="11:23">
      <c r="K3879" s="51">
        <v>387.7</v>
      </c>
      <c r="L3879" s="22">
        <f t="shared" si="485"/>
        <v>1.2807227292913324</v>
      </c>
      <c r="M3879" s="22">
        <f t="shared" si="492"/>
        <v>3.2983746865282715E-3</v>
      </c>
      <c r="Q3879" s="55">
        <f t="shared" si="486"/>
        <v>3.1463775888602961E-2</v>
      </c>
      <c r="R3879" s="49">
        <f t="shared" si="487"/>
        <v>3.1736101022606089</v>
      </c>
      <c r="S3879" s="52">
        <f>IF(K3879=0,C3907,(1/$C$59)*LN(1+$C$59/$C$58/(RodR+ABS(Calculations!K3879-RodR))))</f>
        <v>9.9141907401261598E-3</v>
      </c>
      <c r="T3879" s="53">
        <f t="shared" si="488"/>
        <v>9.9799124909862886E-3</v>
      </c>
      <c r="U3879" s="49">
        <f t="shared" si="489"/>
        <v>161.54166666666666</v>
      </c>
      <c r="V3879" s="49">
        <f t="shared" si="490"/>
        <v>1.0101994803367265</v>
      </c>
      <c r="W3879" s="49">
        <f t="shared" si="491"/>
        <v>1.0101994803367265</v>
      </c>
    </row>
    <row r="3880" spans="11:23">
      <c r="K3880" s="51">
        <v>387.8</v>
      </c>
      <c r="L3880" s="22">
        <f t="shared" si="485"/>
        <v>1.2803938235983972</v>
      </c>
      <c r="M3880" s="22">
        <f t="shared" si="492"/>
        <v>3.296678585967161E-3</v>
      </c>
      <c r="Q3880" s="55">
        <f t="shared" si="486"/>
        <v>3.1455695595519757E-2</v>
      </c>
      <c r="R3880" s="49">
        <f t="shared" si="487"/>
        <v>3.1736101022606089</v>
      </c>
      <c r="S3880" s="52">
        <f>IF(K3880=0,C3908,(1/$C$59)*LN(1+$C$59/$C$58/(RodR+ABS(Calculations!K3880-RodR))))</f>
        <v>9.9116446513430895E-3</v>
      </c>
      <c r="T3880" s="53">
        <f t="shared" si="488"/>
        <v>9.9773325473400988E-3</v>
      </c>
      <c r="U3880" s="49">
        <f t="shared" si="489"/>
        <v>161.58333333333334</v>
      </c>
      <c r="V3880" s="49">
        <f t="shared" si="490"/>
        <v>1.0101994803367265</v>
      </c>
      <c r="W3880" s="49">
        <f t="shared" si="491"/>
        <v>1.0101994803367265</v>
      </c>
    </row>
    <row r="3881" spans="11:23">
      <c r="K3881" s="51">
        <v>387.9</v>
      </c>
      <c r="L3881" s="22">
        <f t="shared" si="485"/>
        <v>1.2800650867972314</v>
      </c>
      <c r="M3881" s="22">
        <f t="shared" si="492"/>
        <v>3.2949837933897719E-3</v>
      </c>
      <c r="Q3881" s="55">
        <f t="shared" si="486"/>
        <v>3.1447619451635017E-2</v>
      </c>
      <c r="R3881" s="49">
        <f t="shared" si="487"/>
        <v>3.1736101022606089</v>
      </c>
      <c r="S3881" s="52">
        <f>IF(K3881=0,C3909,(1/$C$59)*LN(1+$C$59/$C$58/(RodR+ABS(Calculations!K3881-RodR))))</f>
        <v>9.9090998699665148E-3</v>
      </c>
      <c r="T3881" s="53">
        <f t="shared" si="488"/>
        <v>9.9747539372533507E-3</v>
      </c>
      <c r="U3881" s="49">
        <f t="shared" si="489"/>
        <v>161.625</v>
      </c>
      <c r="V3881" s="49">
        <f t="shared" si="490"/>
        <v>1.0101994803367265</v>
      </c>
      <c r="W3881" s="49">
        <f t="shared" si="491"/>
        <v>1.0101994803367265</v>
      </c>
    </row>
    <row r="3882" spans="11:23">
      <c r="K3882" s="51">
        <v>388</v>
      </c>
      <c r="L3882" s="22">
        <f t="shared" si="485"/>
        <v>1.2797365187578302</v>
      </c>
      <c r="M3882" s="22">
        <f t="shared" si="492"/>
        <v>3.2932903073661368E-3</v>
      </c>
      <c r="Q3882" s="55">
        <f t="shared" si="486"/>
        <v>3.1439547453754886E-2</v>
      </c>
      <c r="R3882" s="49">
        <f t="shared" si="487"/>
        <v>3.1736101022606089</v>
      </c>
      <c r="S3882" s="52">
        <f>IF(K3882=0,C3910,(1/$C$59)*LN(1+$C$59/$C$58/(RodR+ABS(Calculations!K3882-RodR))))</f>
        <v>9.9065563949900567E-3</v>
      </c>
      <c r="T3882" s="53">
        <f t="shared" si="488"/>
        <v>9.9721766596918941E-3</v>
      </c>
      <c r="U3882" s="49">
        <f t="shared" si="489"/>
        <v>161.66666666666669</v>
      </c>
      <c r="V3882" s="49">
        <f t="shared" si="490"/>
        <v>1.0101994803367265</v>
      </c>
      <c r="W3882" s="49">
        <f t="shared" si="491"/>
        <v>1.0101994803367265</v>
      </c>
    </row>
    <row r="3883" spans="11:23">
      <c r="K3883" s="51">
        <v>388.1</v>
      </c>
      <c r="L3883" s="22">
        <f t="shared" si="485"/>
        <v>1.2794081193502214</v>
      </c>
      <c r="M3883" s="22">
        <f t="shared" si="492"/>
        <v>3.2915981266035121E-3</v>
      </c>
      <c r="Q3883" s="55">
        <f t="shared" si="486"/>
        <v>3.1431479598686307E-2</v>
      </c>
      <c r="R3883" s="49">
        <f t="shared" si="487"/>
        <v>3.1736101022606089</v>
      </c>
      <c r="S3883" s="52">
        <f>IF(K3883=0,C3911,(1/$C$59)*LN(1+$C$59/$C$58/(RodR+ABS(Calculations!K3883-RodR))))</f>
        <v>9.9040142254075911E-3</v>
      </c>
      <c r="T3883" s="53">
        <f t="shared" si="488"/>
        <v>9.9696007136240213E-3</v>
      </c>
      <c r="U3883" s="49">
        <f t="shared" si="489"/>
        <v>161.70833333333334</v>
      </c>
      <c r="V3883" s="49">
        <f t="shared" si="490"/>
        <v>1.0101994803367265</v>
      </c>
      <c r="W3883" s="49">
        <f t="shared" si="491"/>
        <v>1.0101994803367265</v>
      </c>
    </row>
    <row r="3884" spans="11:23">
      <c r="K3884" s="51">
        <v>388.2</v>
      </c>
      <c r="L3884" s="22">
        <f t="shared" si="485"/>
        <v>1.2790798884446732</v>
      </c>
      <c r="M3884" s="22">
        <f t="shared" si="492"/>
        <v>3.2899072497396542E-3</v>
      </c>
      <c r="Q3884" s="55">
        <f t="shared" si="486"/>
        <v>3.1423415883242142E-2</v>
      </c>
      <c r="R3884" s="49">
        <f t="shared" si="487"/>
        <v>3.1736101022606089</v>
      </c>
      <c r="S3884" s="52">
        <f>IF(K3884=0,C3912,(1/$C$59)*LN(1+$C$59/$C$58/(RodR+ABS(Calculations!K3884-RodR))))</f>
        <v>9.9014733602148484E-3</v>
      </c>
      <c r="T3884" s="53">
        <f t="shared" si="488"/>
        <v>9.9670260980171468E-3</v>
      </c>
      <c r="U3884" s="49">
        <f t="shared" si="489"/>
        <v>161.75</v>
      </c>
      <c r="V3884" s="49">
        <f t="shared" si="490"/>
        <v>1.0101994803367265</v>
      </c>
      <c r="W3884" s="49">
        <f t="shared" si="491"/>
        <v>1.0101994803367265</v>
      </c>
    </row>
    <row r="3885" spans="11:23">
      <c r="K3885" s="51">
        <v>388.3</v>
      </c>
      <c r="L3885" s="22">
        <f t="shared" si="485"/>
        <v>1.27875182591152</v>
      </c>
      <c r="M3885" s="22">
        <f t="shared" si="492"/>
        <v>3.2882176754482906E-3</v>
      </c>
      <c r="Q3885" s="55">
        <f t="shared" si="486"/>
        <v>3.1415356304236863E-2</v>
      </c>
      <c r="R3885" s="49">
        <f t="shared" si="487"/>
        <v>3.1736101022606089</v>
      </c>
      <c r="S3885" s="52">
        <f>IF(K3885=0,C3913,(1/$C$59)*LN(1+$C$59/$C$58/(RodR+ABS(Calculations!K3885-RodR))))</f>
        <v>9.8989337984080796E-3</v>
      </c>
      <c r="T3885" s="53">
        <f t="shared" si="488"/>
        <v>9.9644528118418008E-3</v>
      </c>
      <c r="U3885" s="49">
        <f t="shared" si="489"/>
        <v>161.79166666666669</v>
      </c>
      <c r="V3885" s="49">
        <f t="shared" si="490"/>
        <v>1.0101994803367265</v>
      </c>
      <c r="W3885" s="49">
        <f t="shared" si="491"/>
        <v>1.0101994803367265</v>
      </c>
    </row>
    <row r="3886" spans="11:23">
      <c r="K3886" s="51">
        <v>388.4</v>
      </c>
      <c r="L3886" s="22">
        <f t="shared" si="485"/>
        <v>1.2784239316211989</v>
      </c>
      <c r="M3886" s="22">
        <f t="shared" si="492"/>
        <v>3.2865294023667335E-3</v>
      </c>
      <c r="Q3886" s="55">
        <f t="shared" si="486"/>
        <v>3.1407300858487475E-2</v>
      </c>
      <c r="R3886" s="49">
        <f t="shared" si="487"/>
        <v>3.1736101022606089</v>
      </c>
      <c r="S3886" s="52">
        <f>IF(K3886=0,C3914,(1/$C$59)*LN(1+$C$59/$C$58/(RodR+ABS(Calculations!K3886-RodR))))</f>
        <v>9.8963955389843247E-3</v>
      </c>
      <c r="T3886" s="53">
        <f t="shared" si="488"/>
        <v>9.9618808540674047E-3</v>
      </c>
      <c r="U3886" s="49">
        <f t="shared" si="489"/>
        <v>161.83333333333334</v>
      </c>
      <c r="V3886" s="49">
        <f t="shared" si="490"/>
        <v>1.0101994803367265</v>
      </c>
      <c r="W3886" s="49">
        <f t="shared" si="491"/>
        <v>1.0101994803367265</v>
      </c>
    </row>
    <row r="3887" spans="11:23">
      <c r="K3887" s="51">
        <v>388.5</v>
      </c>
      <c r="L3887" s="22">
        <f t="shared" si="485"/>
        <v>1.2780962054443514</v>
      </c>
      <c r="M3887" s="22">
        <f t="shared" si="492"/>
        <v>3.2848424292024614E-3</v>
      </c>
      <c r="Q3887" s="55">
        <f t="shared" si="486"/>
        <v>3.1399249542815998E-2</v>
      </c>
      <c r="R3887" s="49">
        <f t="shared" si="487"/>
        <v>3.1736101022606089</v>
      </c>
      <c r="S3887" s="52">
        <f>IF(K3887=0,C3915,(1/$C$59)*LN(1+$C$59/$C$58/(RodR+ABS(Calculations!K3887-RodR))))</f>
        <v>9.893858580942206E-3</v>
      </c>
      <c r="T3887" s="53">
        <f t="shared" si="488"/>
        <v>9.9593102236669416E-3</v>
      </c>
      <c r="U3887" s="49">
        <f t="shared" si="489"/>
        <v>161.875</v>
      </c>
      <c r="V3887" s="49">
        <f t="shared" si="490"/>
        <v>1.0101994803367265</v>
      </c>
      <c r="W3887" s="49">
        <f t="shared" si="491"/>
        <v>1.0101994803367265</v>
      </c>
    </row>
    <row r="3888" spans="11:23">
      <c r="K3888" s="51">
        <v>388.6</v>
      </c>
      <c r="L3888" s="22">
        <f t="shared" si="485"/>
        <v>1.2777686472517213</v>
      </c>
      <c r="M3888" s="22">
        <f t="shared" si="492"/>
        <v>3.2831567545594798E-3</v>
      </c>
      <c r="Q3888" s="55">
        <f t="shared" si="486"/>
        <v>3.1391202354046972E-2</v>
      </c>
      <c r="R3888" s="49">
        <f t="shared" si="487"/>
        <v>3.1736101022606089</v>
      </c>
      <c r="S3888" s="52">
        <f>IF(K3888=0,C3916,(1/$C$59)*LN(1+$C$59/$C$58/(RodR+ABS(Calculations!K3888-RodR))))</f>
        <v>9.8913229232811418E-3</v>
      </c>
      <c r="T3888" s="53">
        <f t="shared" si="488"/>
        <v>9.956740919611403E-3</v>
      </c>
      <c r="U3888" s="49">
        <f t="shared" si="489"/>
        <v>161.91666666666669</v>
      </c>
      <c r="V3888" s="49">
        <f t="shared" si="490"/>
        <v>1.0101994803367265</v>
      </c>
      <c r="W3888" s="49">
        <f t="shared" si="491"/>
        <v>1.0101994803367265</v>
      </c>
    </row>
    <row r="3889" spans="11:23">
      <c r="K3889" s="51">
        <v>388.7</v>
      </c>
      <c r="L3889" s="22">
        <f t="shared" si="485"/>
        <v>1.2774412569141536</v>
      </c>
      <c r="M3889" s="22">
        <f t="shared" si="492"/>
        <v>3.2814723771787957E-3</v>
      </c>
      <c r="Q3889" s="55">
        <f t="shared" si="486"/>
        <v>3.1383159289007416E-2</v>
      </c>
      <c r="R3889" s="49">
        <f t="shared" si="487"/>
        <v>3.1736101022606089</v>
      </c>
      <c r="S3889" s="52">
        <f>IF(K3889=0,C3917,(1/$C$59)*LN(1+$C$59/$C$58/(RodR+ABS(Calculations!K3889-RodR))))</f>
        <v>9.8887885650013312E-3</v>
      </c>
      <c r="T3889" s="53">
        <f t="shared" si="488"/>
        <v>9.9541729408764452E-3</v>
      </c>
      <c r="U3889" s="49">
        <f t="shared" si="489"/>
        <v>161.95833333333334</v>
      </c>
      <c r="V3889" s="49">
        <f t="shared" si="490"/>
        <v>1.0101994803367265</v>
      </c>
      <c r="W3889" s="49">
        <f t="shared" si="491"/>
        <v>1.0101994803367265</v>
      </c>
    </row>
    <row r="3890" spans="11:23">
      <c r="K3890" s="51">
        <v>388.8</v>
      </c>
      <c r="L3890" s="22">
        <f t="shared" si="485"/>
        <v>1.2771140343026985</v>
      </c>
      <c r="M3890" s="22">
        <f t="shared" si="492"/>
        <v>3.2797892956986097E-3</v>
      </c>
      <c r="Q3890" s="55">
        <f t="shared" si="486"/>
        <v>3.1375120344529404E-2</v>
      </c>
      <c r="R3890" s="49">
        <f t="shared" si="487"/>
        <v>3.1736101022606089</v>
      </c>
      <c r="S3890" s="52">
        <f>IF(K3890=0,C3918,(1/$C$59)*LN(1+$C$59/$C$58/(RodR+ABS(Calculations!K3890-RodR))))</f>
        <v>9.8862555051045641E-3</v>
      </c>
      <c r="T3890" s="53">
        <f t="shared" si="488"/>
        <v>9.9516062864350701E-3</v>
      </c>
      <c r="U3890" s="49">
        <f t="shared" si="489"/>
        <v>162</v>
      </c>
      <c r="V3890" s="49">
        <f t="shared" si="490"/>
        <v>1.0101994803367265</v>
      </c>
      <c r="W3890" s="49">
        <f t="shared" si="491"/>
        <v>1.0101994803367265</v>
      </c>
    </row>
    <row r="3891" spans="11:23">
      <c r="K3891" s="51">
        <v>388.9</v>
      </c>
      <c r="L3891" s="22">
        <f t="shared" si="485"/>
        <v>1.2767869792884736</v>
      </c>
      <c r="M3891" s="22">
        <f t="shared" si="492"/>
        <v>3.2781075087577882E-3</v>
      </c>
      <c r="Q3891" s="55">
        <f t="shared" si="486"/>
        <v>3.1367085517446644E-2</v>
      </c>
      <c r="R3891" s="49">
        <f t="shared" si="487"/>
        <v>3.1736101022606089</v>
      </c>
      <c r="S3891" s="52">
        <f>IF(K3891=0,C3919,(1/$C$59)*LN(1+$C$59/$C$58/(RodR+ABS(Calculations!K3891-RodR))))</f>
        <v>9.8837237425931472E-3</v>
      </c>
      <c r="T3891" s="53">
        <f t="shared" si="488"/>
        <v>9.9490409552645022E-3</v>
      </c>
      <c r="U3891" s="49">
        <f t="shared" si="489"/>
        <v>162.04166666666666</v>
      </c>
      <c r="V3891" s="49">
        <f t="shared" si="490"/>
        <v>1.0101994803367265</v>
      </c>
      <c r="W3891" s="49">
        <f t="shared" si="491"/>
        <v>1.0101994803367265</v>
      </c>
    </row>
    <row r="3892" spans="11:23">
      <c r="K3892" s="51">
        <v>389</v>
      </c>
      <c r="L3892" s="22">
        <f t="shared" si="485"/>
        <v>1.2764600917427684</v>
      </c>
      <c r="M3892" s="22">
        <f t="shared" si="492"/>
        <v>3.2764270150618113E-3</v>
      </c>
      <c r="Q3892" s="55">
        <f t="shared" si="486"/>
        <v>3.1359054804597081E-2</v>
      </c>
      <c r="R3892" s="49">
        <f t="shared" si="487"/>
        <v>3.1736101022606089</v>
      </c>
      <c r="S3892" s="52">
        <f>IF(K3892=0,C3920,(1/$C$59)*LN(1+$C$59/$C$58/(RodR+ABS(Calculations!K3892-RodR))))</f>
        <v>9.8811932764707195E-3</v>
      </c>
      <c r="T3892" s="53">
        <f t="shared" si="488"/>
        <v>9.9464769463406422E-3</v>
      </c>
      <c r="U3892" s="49">
        <f t="shared" si="489"/>
        <v>162.08333333333334</v>
      </c>
      <c r="V3892" s="49">
        <f t="shared" si="490"/>
        <v>1.0101994803367265</v>
      </c>
      <c r="W3892" s="49">
        <f t="shared" si="491"/>
        <v>1.0101994803367265</v>
      </c>
    </row>
    <row r="3893" spans="11:23">
      <c r="K3893" s="51">
        <v>389.1</v>
      </c>
      <c r="L3893" s="22">
        <f t="shared" si="485"/>
        <v>1.2761333715369714</v>
      </c>
      <c r="M3893" s="22">
        <f t="shared" si="492"/>
        <v>3.2747478132499896E-3</v>
      </c>
      <c r="Q3893" s="55">
        <f t="shared" si="486"/>
        <v>3.1351028202821096E-2</v>
      </c>
      <c r="R3893" s="49">
        <f t="shared" si="487"/>
        <v>3.1736101022606089</v>
      </c>
      <c r="S3893" s="52">
        <f>IF(K3893=0,C3921,(1/$C$59)*LN(1+$C$59/$C$58/(RodR+ABS(Calculations!K3893-RodR))))</f>
        <v>9.878664105741692E-3</v>
      </c>
      <c r="T3893" s="53">
        <f t="shared" si="488"/>
        <v>9.9439142586427217E-3</v>
      </c>
      <c r="U3893" s="49">
        <f t="shared" si="489"/>
        <v>162.12500000000003</v>
      </c>
      <c r="V3893" s="49">
        <f t="shared" si="490"/>
        <v>1.0101994803367265</v>
      </c>
      <c r="W3893" s="49">
        <f t="shared" si="491"/>
        <v>1.0101994803367265</v>
      </c>
    </row>
    <row r="3894" spans="11:23">
      <c r="K3894" s="51">
        <v>389.2</v>
      </c>
      <c r="L3894" s="22">
        <f t="shared" si="485"/>
        <v>1.2758068185426099</v>
      </c>
      <c r="M3894" s="22">
        <f t="shared" si="492"/>
        <v>3.2730699020633303E-3</v>
      </c>
      <c r="Q3894" s="55">
        <f t="shared" si="486"/>
        <v>3.1343005708962472E-2</v>
      </c>
      <c r="R3894" s="49">
        <f t="shared" si="487"/>
        <v>3.1736101022606089</v>
      </c>
      <c r="S3894" s="52">
        <f>IF(K3894=0,C3922,(1/$C$59)*LN(1+$C$59/$C$58/(RodR+ABS(Calculations!K3894-RodR))))</f>
        <v>9.8761362294115442E-3</v>
      </c>
      <c r="T3894" s="53">
        <f t="shared" si="488"/>
        <v>9.9413528911484299E-3</v>
      </c>
      <c r="U3894" s="49">
        <f t="shared" si="489"/>
        <v>162.16666666666666</v>
      </c>
      <c r="V3894" s="49">
        <f t="shared" si="490"/>
        <v>1.0101994803367265</v>
      </c>
      <c r="W3894" s="49">
        <f t="shared" si="491"/>
        <v>1.0101994803367265</v>
      </c>
    </row>
    <row r="3895" spans="11:23">
      <c r="K3895" s="51">
        <v>389.3</v>
      </c>
      <c r="L3895" s="22">
        <f t="shared" si="485"/>
        <v>1.275480432631346</v>
      </c>
      <c r="M3895" s="22">
        <f t="shared" si="492"/>
        <v>3.2713932801740064E-3</v>
      </c>
      <c r="Q3895" s="55">
        <f t="shared" si="486"/>
        <v>3.13349873198683E-2</v>
      </c>
      <c r="R3895" s="49">
        <f t="shared" si="487"/>
        <v>3.1736101022606089</v>
      </c>
      <c r="S3895" s="52">
        <f>IF(K3895=0,C3923,(1/$C$59)*LN(1+$C$59/$C$58/(RodR+ABS(Calculations!K3895-RodR))))</f>
        <v>9.8736096464867983E-3</v>
      </c>
      <c r="T3895" s="53">
        <f t="shared" si="488"/>
        <v>9.9387928428385647E-3</v>
      </c>
      <c r="U3895" s="49">
        <f t="shared" si="489"/>
        <v>162.20833333333334</v>
      </c>
      <c r="V3895" s="49">
        <f t="shared" si="490"/>
        <v>1.0101994803367265</v>
      </c>
      <c r="W3895" s="49">
        <f t="shared" si="491"/>
        <v>1.0101994803367265</v>
      </c>
    </row>
    <row r="3896" spans="11:23">
      <c r="K3896" s="51">
        <v>389.4</v>
      </c>
      <c r="L3896" s="22">
        <f t="shared" si="485"/>
        <v>1.2751542136750131</v>
      </c>
      <c r="M3896" s="22">
        <f t="shared" si="492"/>
        <v>3.2697179461858017E-3</v>
      </c>
      <c r="Q3896" s="55">
        <f t="shared" si="486"/>
        <v>3.132697303238989E-2</v>
      </c>
      <c r="R3896" s="49">
        <f t="shared" si="487"/>
        <v>3.1736101022606089</v>
      </c>
      <c r="S3896" s="52">
        <f>IF(K3896=0,C3924,(1/$C$59)*LN(1+$C$59/$C$58/(RodR+ABS(Calculations!K3896-RodR))))</f>
        <v>9.871084355975307E-3</v>
      </c>
      <c r="T3896" s="53">
        <f t="shared" si="488"/>
        <v>9.9362341126941599E-3</v>
      </c>
      <c r="U3896" s="49">
        <f t="shared" si="489"/>
        <v>162.25</v>
      </c>
      <c r="V3896" s="49">
        <f t="shared" si="490"/>
        <v>1.0101994803367265</v>
      </c>
      <c r="W3896" s="49">
        <f t="shared" si="491"/>
        <v>1.0101994803367265</v>
      </c>
    </row>
    <row r="3897" spans="11:23">
      <c r="K3897" s="51">
        <v>389.5</v>
      </c>
      <c r="L3897" s="22">
        <f t="shared" si="485"/>
        <v>1.2748281615455115</v>
      </c>
      <c r="M3897" s="22">
        <f t="shared" si="492"/>
        <v>3.2680438988399452E-3</v>
      </c>
      <c r="Q3897" s="55">
        <f t="shared" si="486"/>
        <v>3.1318962843380191E-2</v>
      </c>
      <c r="R3897" s="49">
        <f t="shared" si="487"/>
        <v>3.1736101022606089</v>
      </c>
      <c r="S3897" s="52">
        <f>IF(K3897=0,C3925,(1/$C$59)*LN(1+$C$59/$C$58/(RodR+ABS(Calculations!K3897-RodR))))</f>
        <v>9.8685603568854398E-3</v>
      </c>
      <c r="T3897" s="53">
        <f t="shared" si="488"/>
        <v>9.9336766996971377E-3</v>
      </c>
      <c r="U3897" s="49">
        <f t="shared" si="489"/>
        <v>162.29166666666669</v>
      </c>
      <c r="V3897" s="49">
        <f t="shared" si="490"/>
        <v>1.0101994803367265</v>
      </c>
      <c r="W3897" s="49">
        <f t="shared" si="491"/>
        <v>1.0101994803367265</v>
      </c>
    </row>
    <row r="3898" spans="11:23">
      <c r="K3898" s="51">
        <v>389.6</v>
      </c>
      <c r="L3898" s="22">
        <f t="shared" si="485"/>
        <v>1.2745022761149123</v>
      </c>
      <c r="M3898" s="22">
        <f t="shared" si="492"/>
        <v>3.2663711368090542E-3</v>
      </c>
      <c r="Q3898" s="55">
        <f t="shared" si="486"/>
        <v>3.1310956749696348E-2</v>
      </c>
      <c r="R3898" s="49">
        <f t="shared" si="487"/>
        <v>3.1736101022606089</v>
      </c>
      <c r="S3898" s="52">
        <f>IF(K3898=0,C3926,(1/$C$59)*LN(1+$C$59/$C$58/(RodR+ABS(Calculations!K3898-RodR))))</f>
        <v>9.8660376482268865E-3</v>
      </c>
      <c r="T3898" s="53">
        <f t="shared" si="488"/>
        <v>9.9311206028311998E-3</v>
      </c>
      <c r="U3898" s="49">
        <f t="shared" si="489"/>
        <v>162.33333333333334</v>
      </c>
      <c r="V3898" s="49">
        <f t="shared" si="490"/>
        <v>1.0101994803367265</v>
      </c>
      <c r="W3898" s="49">
        <f t="shared" si="491"/>
        <v>1.0101994803367265</v>
      </c>
    </row>
    <row r="3899" spans="11:23">
      <c r="K3899" s="51">
        <v>389.7</v>
      </c>
      <c r="L3899" s="22">
        <f t="shared" si="485"/>
        <v>1.2741765572554231</v>
      </c>
      <c r="M3899" s="22">
        <f t="shared" si="492"/>
        <v>3.2646996587304411E-3</v>
      </c>
      <c r="Q3899" s="55">
        <f t="shared" si="486"/>
        <v>3.1302954748198858E-2</v>
      </c>
      <c r="R3899" s="49">
        <f t="shared" si="487"/>
        <v>3.1736101022606089</v>
      </c>
      <c r="S3899" s="52">
        <f>IF(K3899=0,C3927,(1/$C$59)*LN(1+$C$59/$C$58/(RodR+ABS(Calculations!K3899-RodR))))</f>
        <v>9.863516229010395E-3</v>
      </c>
      <c r="T3899" s="53">
        <f t="shared" si="488"/>
        <v>9.9285658210800619E-3</v>
      </c>
      <c r="U3899" s="49">
        <f t="shared" si="489"/>
        <v>162.375</v>
      </c>
      <c r="V3899" s="49">
        <f t="shared" si="490"/>
        <v>1.0101994803367265</v>
      </c>
      <c r="W3899" s="49">
        <f t="shared" si="491"/>
        <v>1.0101994803367265</v>
      </c>
    </row>
    <row r="3900" spans="11:23">
      <c r="K3900" s="51">
        <v>389.8</v>
      </c>
      <c r="L3900" s="22">
        <f t="shared" si="485"/>
        <v>1.2738510048393181</v>
      </c>
      <c r="M3900" s="22">
        <f t="shared" si="492"/>
        <v>3.263029463380418E-3</v>
      </c>
      <c r="Q3900" s="55">
        <f t="shared" si="486"/>
        <v>3.1294956835749857E-2</v>
      </c>
      <c r="R3900" s="49">
        <f t="shared" si="487"/>
        <v>3.1736101022606089</v>
      </c>
      <c r="S3900" s="52">
        <f>IF(K3900=0,C3928,(1/$C$59)*LN(1+$C$59/$C$58/(RodR+ABS(Calculations!K3900-RodR))))</f>
        <v>9.8609960982472301E-3</v>
      </c>
      <c r="T3900" s="53">
        <f t="shared" si="488"/>
        <v>9.9260123534294347E-3</v>
      </c>
      <c r="U3900" s="49">
        <f t="shared" si="489"/>
        <v>162.41666666666669</v>
      </c>
      <c r="V3900" s="49">
        <f t="shared" si="490"/>
        <v>1.0101994803367265</v>
      </c>
      <c r="W3900" s="49">
        <f t="shared" si="491"/>
        <v>1.0101994803367265</v>
      </c>
    </row>
    <row r="3901" spans="11:23">
      <c r="K3901" s="51">
        <v>389.9</v>
      </c>
      <c r="L3901" s="22">
        <f t="shared" si="485"/>
        <v>1.2735256187391126</v>
      </c>
      <c r="M3901" s="22">
        <f t="shared" si="492"/>
        <v>3.2613605493609921E-3</v>
      </c>
      <c r="Q3901" s="55">
        <f t="shared" si="486"/>
        <v>3.1286963009217399E-2</v>
      </c>
      <c r="R3901" s="49">
        <f t="shared" si="487"/>
        <v>3.1736101022606089</v>
      </c>
      <c r="S3901" s="52">
        <f>IF(K3901=0,C3929,(1/$C$59)*LN(1+$C$59/$C$58/(RodR+ABS(Calculations!K3901-RodR))))</f>
        <v>9.8584772549505165E-3</v>
      </c>
      <c r="T3901" s="53">
        <f t="shared" si="488"/>
        <v>9.9234601988657089E-3</v>
      </c>
      <c r="U3901" s="49">
        <f t="shared" si="489"/>
        <v>162.45833333333334</v>
      </c>
      <c r="V3901" s="49">
        <f t="shared" si="490"/>
        <v>1.0101994803367265</v>
      </c>
      <c r="W3901" s="49">
        <f t="shared" si="491"/>
        <v>1.0101994803367265</v>
      </c>
    </row>
    <row r="3902" spans="11:23">
      <c r="K3902" s="51">
        <v>390</v>
      </c>
      <c r="L3902" s="22">
        <f t="shared" si="485"/>
        <v>1.2732003988273184</v>
      </c>
      <c r="M3902" s="22">
        <f t="shared" si="492"/>
        <v>3.2596929154500298E-3</v>
      </c>
      <c r="Q3902" s="55">
        <f t="shared" si="486"/>
        <v>3.1278973265469454E-2</v>
      </c>
      <c r="R3902" s="49">
        <f t="shared" si="487"/>
        <v>3.1736101022606089</v>
      </c>
      <c r="S3902" s="52">
        <f>IF(K3902=0,C3930,(1/$C$59)*LN(1+$C$59/$C$58/(RodR+ABS(Calculations!K3902-RodR))))</f>
        <v>9.8559596981333594E-3</v>
      </c>
      <c r="T3902" s="53">
        <f t="shared" si="488"/>
        <v>9.9209093563759412E-3</v>
      </c>
      <c r="U3902" s="49">
        <f t="shared" si="489"/>
        <v>162.5</v>
      </c>
      <c r="V3902" s="49">
        <f t="shared" si="490"/>
        <v>1.0101994803367265</v>
      </c>
      <c r="W3902" s="49">
        <f t="shared" si="491"/>
        <v>1.0101994803367265</v>
      </c>
    </row>
    <row r="3903" spans="11:23">
      <c r="K3903" s="51">
        <v>390.1</v>
      </c>
      <c r="L3903" s="22">
        <f t="shared" si="485"/>
        <v>1.2728753449767227</v>
      </c>
      <c r="M3903" s="22">
        <f t="shared" si="492"/>
        <v>3.2580265602486502E-3</v>
      </c>
      <c r="Q3903" s="55">
        <f t="shared" si="486"/>
        <v>3.1270987601380765E-2</v>
      </c>
      <c r="R3903" s="49">
        <f t="shared" si="487"/>
        <v>3.1736101022606089</v>
      </c>
      <c r="S3903" s="52">
        <f>IF(K3903=0,C3931,(1/$C$59)*LN(1+$C$59/$C$58/(RodR+ABS(Calculations!K3903-RodR))))</f>
        <v>9.8534434268109945E-3</v>
      </c>
      <c r="T3903" s="53">
        <f t="shared" si="488"/>
        <v>9.9183598249487533E-3</v>
      </c>
      <c r="U3903" s="49">
        <f t="shared" si="489"/>
        <v>162.54166666666669</v>
      </c>
      <c r="V3903" s="49">
        <f t="shared" si="490"/>
        <v>1.0101994803367265</v>
      </c>
      <c r="W3903" s="49">
        <f t="shared" si="491"/>
        <v>1.0101994803367265</v>
      </c>
    </row>
    <row r="3904" spans="11:23">
      <c r="K3904" s="51">
        <v>390.2</v>
      </c>
      <c r="L3904" s="22">
        <f t="shared" si="485"/>
        <v>1.2725504570601105</v>
      </c>
      <c r="M3904" s="22">
        <f t="shared" si="492"/>
        <v>3.2563614824994147E-3</v>
      </c>
      <c r="Q3904" s="55">
        <f t="shared" si="486"/>
        <v>3.1263006013826013E-2</v>
      </c>
      <c r="R3904" s="49">
        <f t="shared" si="487"/>
        <v>3.1736101022606089</v>
      </c>
      <c r="S3904" s="52">
        <f>IF(K3904=0,C3932,(1/$C$59)*LN(1+$C$59/$C$58/(RodR+ABS(Calculations!K3904-RodR))))</f>
        <v>9.8509284399986366E-3</v>
      </c>
      <c r="T3904" s="53">
        <f t="shared" si="488"/>
        <v>9.9158116035738767E-3</v>
      </c>
      <c r="U3904" s="49">
        <f t="shared" si="489"/>
        <v>162.58333333333334</v>
      </c>
      <c r="V3904" s="49">
        <f t="shared" si="490"/>
        <v>1.0101994803367265</v>
      </c>
      <c r="W3904" s="49">
        <f t="shared" si="491"/>
        <v>1.0101994803367265</v>
      </c>
    </row>
    <row r="3905" spans="11:23">
      <c r="K3905" s="51">
        <v>390.3</v>
      </c>
      <c r="L3905" s="22">
        <f t="shared" si="485"/>
        <v>1.2722257349504724</v>
      </c>
      <c r="M3905" s="22">
        <f t="shared" si="492"/>
        <v>3.2546976808736083E-3</v>
      </c>
      <c r="Q3905" s="55">
        <f t="shared" si="486"/>
        <v>3.125502849968493E-2</v>
      </c>
      <c r="R3905" s="49">
        <f t="shared" si="487"/>
        <v>3.1736101022606089</v>
      </c>
      <c r="S3905" s="52">
        <f>IF(K3905=0,C3933,(1/$C$59)*LN(1+$C$59/$C$58/(RodR+ABS(Calculations!K3905-RodR))))</f>
        <v>9.8484147367130931E-3</v>
      </c>
      <c r="T3905" s="53">
        <f t="shared" si="488"/>
        <v>9.9132646912412775E-3</v>
      </c>
      <c r="U3905" s="49">
        <f t="shared" si="489"/>
        <v>162.625</v>
      </c>
      <c r="V3905" s="49">
        <f t="shared" si="490"/>
        <v>1.0101994803367265</v>
      </c>
      <c r="W3905" s="49">
        <f t="shared" si="491"/>
        <v>1.0101994803367265</v>
      </c>
    </row>
    <row r="3906" spans="11:23">
      <c r="K3906" s="51">
        <v>390.4</v>
      </c>
      <c r="L3906" s="22">
        <f t="shared" ref="L3906:L3969" si="493">IF(K3906&lt;RodR,EPRValue,Q3906*$C$43)</f>
        <v>1.2719011785209</v>
      </c>
      <c r="M3906" s="22">
        <f t="shared" si="492"/>
        <v>3.2530351541131264E-3</v>
      </c>
      <c r="Q3906" s="55">
        <f t="shared" si="486"/>
        <v>3.1247055055839735E-2</v>
      </c>
      <c r="R3906" s="49">
        <f t="shared" si="487"/>
        <v>3.1736101022606089</v>
      </c>
      <c r="S3906" s="52">
        <f>IF(K3906=0,C3934,(1/$C$59)*LN(1+$C$59/$C$58/(RodR+ABS(Calculations!K3906-RodR))))</f>
        <v>9.8459023159719588E-3</v>
      </c>
      <c r="T3906" s="53">
        <f t="shared" si="488"/>
        <v>9.9107190869431438E-3</v>
      </c>
      <c r="U3906" s="49">
        <f t="shared" si="489"/>
        <v>162.66666666666666</v>
      </c>
      <c r="V3906" s="49">
        <f t="shared" si="490"/>
        <v>1.0101994803367265</v>
      </c>
      <c r="W3906" s="49">
        <f t="shared" si="491"/>
        <v>1.0101994803367265</v>
      </c>
    </row>
    <row r="3907" spans="11:23">
      <c r="K3907" s="51">
        <v>390.5</v>
      </c>
      <c r="L3907" s="22">
        <f t="shared" si="493"/>
        <v>1.2715767876446569</v>
      </c>
      <c r="M3907" s="22">
        <f t="shared" si="492"/>
        <v>3.251373900854615E-3</v>
      </c>
      <c r="Q3907" s="55">
        <f t="shared" si="486"/>
        <v>3.123908567917686E-2</v>
      </c>
      <c r="R3907" s="49">
        <f t="shared" si="487"/>
        <v>3.1736101022606089</v>
      </c>
      <c r="S3907" s="52">
        <f>IF(K3907=0,C3935,(1/$C$59)*LN(1+$C$59/$C$58/(RodR+ABS(Calculations!K3907-RodR))))</f>
        <v>9.8433911767941504E-3</v>
      </c>
      <c r="T3907" s="53">
        <f t="shared" si="488"/>
        <v>9.9081747896712282E-3</v>
      </c>
      <c r="U3907" s="49">
        <f t="shared" si="489"/>
        <v>162.70833333333334</v>
      </c>
      <c r="V3907" s="49">
        <f t="shared" si="490"/>
        <v>1.0101994803367265</v>
      </c>
      <c r="W3907" s="49">
        <f t="shared" si="491"/>
        <v>1.0101994803367265</v>
      </c>
    </row>
    <row r="3908" spans="11:23">
      <c r="K3908" s="51">
        <v>390.6</v>
      </c>
      <c r="L3908" s="22">
        <f t="shared" si="493"/>
        <v>1.2712525621950725</v>
      </c>
      <c r="M3908" s="22">
        <f t="shared" si="492"/>
        <v>3.2497139198397473E-3</v>
      </c>
      <c r="Q3908" s="55">
        <f t="shared" ref="Q3908:Q3971" si="494">R3908*IF($C$56&lt;$C$55,S3908,T3908)</f>
        <v>3.1231120366584382E-2</v>
      </c>
      <c r="R3908" s="49">
        <f t="shared" ref="R3908:R3971" si="495">$C$70/$C$61*W3908</f>
        <v>3.1736101022606089</v>
      </c>
      <c r="S3908" s="52">
        <f>IF(K3908=0,C3936,(1/$C$59)*LN(1+$C$59/$C$58/(RodR+ABS(Calculations!K3908-RodR))))</f>
        <v>9.8408813181991069E-3</v>
      </c>
      <c r="T3908" s="53">
        <f t="shared" ref="T3908:T3971" si="496">IF((ABS(K3908))&lt;$C$55-$C$56,($C$53/2/PI()/$C$56*LN(($C$55-$C$56)*(ABS(K3908)+$C$56)/(ABS(K3908))/$C$55)+$C$60*LN($C$55*$C$54/($C$55-$C$56)/$C$53)),$C$60*LN((((ABS(K3908))+$C$56-$C$55)*$C$53+$C$55*$C$54)/($C$53*(ABS(K3908)))))</f>
        <v>9.9056317984206124E-3</v>
      </c>
      <c r="U3908" s="49">
        <f t="shared" ref="U3908:U3971" si="497">K3908/$C$56</f>
        <v>162.75000000000003</v>
      </c>
      <c r="V3908" s="49">
        <f t="shared" ref="V3908:V3971" si="498">IF(K3908="","",1/(1.0212-0.0178*LOG10($C$53+0.01)))</f>
        <v>1.0101994803367265</v>
      </c>
      <c r="W3908" s="49">
        <f t="shared" ref="W3908:W3971" si="499">MAX(1/(-(0.21682*LOG10(3.7*U3908)-0.293)*(EXP(-3.7*U3908)-1)+1),1)*MAX(1/(-(0.1921*LOG10(U3908+0.2)+0.072)*(EXP(-150*U3908)-1)+1),1)*V3908</f>
        <v>1.0101994803367265</v>
      </c>
    </row>
    <row r="3909" spans="11:23">
      <c r="K3909" s="51">
        <v>390.7</v>
      </c>
      <c r="L3909" s="22">
        <f t="shared" si="493"/>
        <v>1.2709285020456487</v>
      </c>
      <c r="M3909" s="22">
        <f t="shared" si="492"/>
        <v>3.2480552097744475E-3</v>
      </c>
      <c r="Q3909" s="55">
        <f t="shared" si="494"/>
        <v>3.1223159114954574E-2</v>
      </c>
      <c r="R3909" s="49">
        <f t="shared" si="495"/>
        <v>3.1736101022606089</v>
      </c>
      <c r="S3909" s="52">
        <f>IF(K3909=0,C3937,(1/$C$59)*LN(1+$C$59/$C$58/(RodR+ABS(Calculations!K3909-RodR))))</f>
        <v>9.8383727392075855E-3</v>
      </c>
      <c r="T3909" s="53">
        <f t="shared" si="496"/>
        <v>9.903090112184175E-3</v>
      </c>
      <c r="U3909" s="49">
        <f t="shared" si="497"/>
        <v>162.79166666666666</v>
      </c>
      <c r="V3909" s="49">
        <f t="shared" si="498"/>
        <v>1.0101994803367265</v>
      </c>
      <c r="W3909" s="49">
        <f t="shared" si="499"/>
        <v>1.0101994803367265</v>
      </c>
    </row>
    <row r="3910" spans="11:23">
      <c r="K3910" s="51">
        <v>390.8</v>
      </c>
      <c r="L3910" s="22">
        <f t="shared" si="493"/>
        <v>1.2706046070700212</v>
      </c>
      <c r="M3910" s="22">
        <f t="shared" si="492"/>
        <v>3.2463977692969159E-3</v>
      </c>
      <c r="Q3910" s="55">
        <f t="shared" si="494"/>
        <v>3.1215201921183034E-2</v>
      </c>
      <c r="R3910" s="49">
        <f t="shared" si="495"/>
        <v>3.1736101022606089</v>
      </c>
      <c r="S3910" s="52">
        <f>IF(K3910=0,C3938,(1/$C$59)*LN(1+$C$59/$C$58/(RodR+ABS(Calculations!K3910-RodR))))</f>
        <v>9.8358654388413964E-3</v>
      </c>
      <c r="T3910" s="53">
        <f t="shared" si="496"/>
        <v>9.9005497299590097E-3</v>
      </c>
      <c r="U3910" s="49">
        <f t="shared" si="497"/>
        <v>162.83333333333334</v>
      </c>
      <c r="V3910" s="49">
        <f t="shared" si="498"/>
        <v>1.0101994803367265</v>
      </c>
      <c r="W3910" s="49">
        <f t="shared" si="499"/>
        <v>1.0101994803367265</v>
      </c>
    </row>
    <row r="3911" spans="11:23">
      <c r="K3911" s="51">
        <v>390.9</v>
      </c>
      <c r="L3911" s="22">
        <f t="shared" si="493"/>
        <v>1.2702808771418956</v>
      </c>
      <c r="M3911" s="22">
        <f t="shared" si="492"/>
        <v>3.2447415972169935E-3</v>
      </c>
      <c r="Q3911" s="55">
        <f t="shared" si="494"/>
        <v>3.1207248782167057E-2</v>
      </c>
      <c r="R3911" s="49">
        <f t="shared" si="495"/>
        <v>3.1736101022606089</v>
      </c>
      <c r="S3911" s="52">
        <f>IF(K3911=0,C3939,(1/$C$59)*LN(1+$C$59/$C$58/(RodR+ABS(Calculations!K3911-RodR))))</f>
        <v>9.8333594161228808E-3</v>
      </c>
      <c r="T3911" s="53">
        <f t="shared" si="496"/>
        <v>9.898010650740887E-3</v>
      </c>
      <c r="U3911" s="49">
        <f t="shared" si="497"/>
        <v>162.875</v>
      </c>
      <c r="V3911" s="49">
        <f t="shared" si="498"/>
        <v>1.0101994803367265</v>
      </c>
      <c r="W3911" s="49">
        <f t="shared" si="499"/>
        <v>1.0101994803367265</v>
      </c>
    </row>
    <row r="3912" spans="11:23">
      <c r="K3912" s="51">
        <v>391</v>
      </c>
      <c r="L3912" s="22">
        <f t="shared" si="493"/>
        <v>1.269957312135181</v>
      </c>
      <c r="M3912" s="22">
        <f t="shared" si="492"/>
        <v>3.2430866921373536E-3</v>
      </c>
      <c r="Q3912" s="55">
        <f t="shared" si="494"/>
        <v>3.1199299694808939E-2</v>
      </c>
      <c r="R3912" s="49">
        <f t="shared" si="495"/>
        <v>3.1736101022606089</v>
      </c>
      <c r="S3912" s="52">
        <f>IF(K3912=0,C3940,(1/$C$59)*LN(1+$C$59/$C$58/(RodR+ABS(Calculations!K3912-RodR))))</f>
        <v>9.8308546700759565E-3</v>
      </c>
      <c r="T3912" s="53">
        <f t="shared" si="496"/>
        <v>9.8954728735286893E-3</v>
      </c>
      <c r="U3912" s="49">
        <f t="shared" si="497"/>
        <v>162.91666666666669</v>
      </c>
      <c r="V3912" s="49">
        <f t="shared" si="498"/>
        <v>1.0101994803367265</v>
      </c>
      <c r="W3912" s="49">
        <f t="shared" si="499"/>
        <v>1.0101994803367265</v>
      </c>
    </row>
    <row r="3913" spans="11:23">
      <c r="K3913" s="51">
        <v>391.1</v>
      </c>
      <c r="L3913" s="22">
        <f t="shared" si="493"/>
        <v>1.2696339119238895</v>
      </c>
      <c r="M3913" s="22">
        <f t="shared" si="492"/>
        <v>3.241433052833198E-3</v>
      </c>
      <c r="Q3913" s="55">
        <f t="shared" si="494"/>
        <v>3.1191354656013512E-2</v>
      </c>
      <c r="R3913" s="49">
        <f t="shared" si="495"/>
        <v>3.1736101022606089</v>
      </c>
      <c r="S3913" s="52">
        <f>IF(K3913=0,C3941,(1/$C$59)*LN(1+$C$59/$C$58/(RodR+ABS(Calculations!K3913-RodR))))</f>
        <v>9.8283511997253395E-3</v>
      </c>
      <c r="T3913" s="53">
        <f t="shared" si="496"/>
        <v>9.8929363973195364E-3</v>
      </c>
      <c r="U3913" s="49">
        <f t="shared" si="497"/>
        <v>162.95833333333334</v>
      </c>
      <c r="V3913" s="49">
        <f t="shared" si="498"/>
        <v>1.0101994803367265</v>
      </c>
      <c r="W3913" s="49">
        <f t="shared" si="499"/>
        <v>1.0101994803367265</v>
      </c>
    </row>
    <row r="3914" spans="11:23">
      <c r="K3914" s="51">
        <v>391.2</v>
      </c>
      <c r="L3914" s="22">
        <f t="shared" si="493"/>
        <v>1.2693106763821338</v>
      </c>
      <c r="M3914" s="22">
        <f t="shared" si="492"/>
        <v>3.2397806779767002E-3</v>
      </c>
      <c r="Q3914" s="55">
        <f t="shared" si="494"/>
        <v>3.1183413662688078E-2</v>
      </c>
      <c r="R3914" s="49">
        <f t="shared" si="495"/>
        <v>3.1736101022606089</v>
      </c>
      <c r="S3914" s="52">
        <f>IF(K3914=0,C3942,(1/$C$59)*LN(1+$C$59/$C$58/(RodR+ABS(Calculations!K3914-RodR))))</f>
        <v>9.8258490040965263E-3</v>
      </c>
      <c r="T3914" s="53">
        <f t="shared" si="496"/>
        <v>9.8904012211149823E-3</v>
      </c>
      <c r="U3914" s="49">
        <f t="shared" si="497"/>
        <v>163</v>
      </c>
      <c r="V3914" s="49">
        <f t="shared" si="498"/>
        <v>1.0101994803367265</v>
      </c>
      <c r="W3914" s="49">
        <f t="shared" si="499"/>
        <v>1.0101994803367265</v>
      </c>
    </row>
    <row r="3915" spans="11:23">
      <c r="K3915" s="51">
        <v>391.3</v>
      </c>
      <c r="L3915" s="22">
        <f t="shared" si="493"/>
        <v>1.2689876053841636</v>
      </c>
      <c r="M3915" s="22">
        <f t="shared" si="492"/>
        <v>3.2381295663088672E-3</v>
      </c>
      <c r="Q3915" s="55">
        <f t="shared" si="494"/>
        <v>3.1175476711743304E-2</v>
      </c>
      <c r="R3915" s="49">
        <f t="shared" si="495"/>
        <v>3.1736101022606089</v>
      </c>
      <c r="S3915" s="52">
        <f>IF(K3915=0,C3943,(1/$C$59)*LN(1+$C$59/$C$58/(RodR+ABS(Calculations!K3915-RodR))))</f>
        <v>9.8233480822160716E-3</v>
      </c>
      <c r="T3915" s="53">
        <f t="shared" si="496"/>
        <v>9.8878673439143795E-3</v>
      </c>
      <c r="U3915" s="49">
        <f t="shared" si="497"/>
        <v>163.04166666666669</v>
      </c>
      <c r="V3915" s="49">
        <f t="shared" si="498"/>
        <v>1.0101994803367265</v>
      </c>
      <c r="W3915" s="49">
        <f t="shared" si="499"/>
        <v>1.0101994803367265</v>
      </c>
    </row>
    <row r="3916" spans="11:23">
      <c r="K3916" s="51">
        <v>391.4</v>
      </c>
      <c r="L3916" s="22">
        <f t="shared" si="493"/>
        <v>1.2686646988043646</v>
      </c>
      <c r="M3916" s="22">
        <f t="shared" si="492"/>
        <v>3.2364797165354009E-3</v>
      </c>
      <c r="Q3916" s="55">
        <f t="shared" si="494"/>
        <v>3.1167543800093199E-2</v>
      </c>
      <c r="R3916" s="49">
        <f t="shared" si="495"/>
        <v>3.1736101022606089</v>
      </c>
      <c r="S3916" s="52">
        <f>IF(K3916=0,C3944,(1/$C$59)*LN(1+$C$59/$C$58/(RodR+ABS(Calculations!K3916-RodR))))</f>
        <v>9.8208484331115849E-3</v>
      </c>
      <c r="T3916" s="53">
        <f t="shared" si="496"/>
        <v>9.8853347647210685E-3</v>
      </c>
      <c r="U3916" s="49">
        <f t="shared" si="497"/>
        <v>163.08333333333334</v>
      </c>
      <c r="V3916" s="49">
        <f t="shared" si="498"/>
        <v>1.0101994803367265</v>
      </c>
      <c r="W3916" s="49">
        <f t="shared" si="499"/>
        <v>1.0101994803367265</v>
      </c>
    </row>
    <row r="3917" spans="11:23">
      <c r="K3917" s="51">
        <v>391.5</v>
      </c>
      <c r="L3917" s="22">
        <f t="shared" si="493"/>
        <v>1.2683419565173277</v>
      </c>
      <c r="M3917" s="22">
        <f t="shared" ref="M3917:M3980" si="500">L3907-L3917</f>
        <v>3.2348311273291408E-3</v>
      </c>
      <c r="Q3917" s="55">
        <f t="shared" si="494"/>
        <v>3.1159614924656812E-2</v>
      </c>
      <c r="R3917" s="49">
        <f t="shared" si="495"/>
        <v>3.1736101022606089</v>
      </c>
      <c r="S3917" s="52">
        <f>IF(K3917=0,C3945,(1/$C$59)*LN(1+$C$59/$C$58/(RodR+ABS(Calculations!K3917-RodR))))</f>
        <v>9.8183500558122628E-3</v>
      </c>
      <c r="T3917" s="53">
        <f t="shared" si="496"/>
        <v>9.8828034825361906E-3</v>
      </c>
      <c r="U3917" s="49">
        <f t="shared" si="497"/>
        <v>163.125</v>
      </c>
      <c r="V3917" s="49">
        <f t="shared" si="498"/>
        <v>1.0101994803367265</v>
      </c>
      <c r="W3917" s="49">
        <f t="shared" si="499"/>
        <v>1.0101994803367265</v>
      </c>
    </row>
    <row r="3918" spans="11:23">
      <c r="K3918" s="51">
        <v>391.6</v>
      </c>
      <c r="L3918" s="22">
        <f t="shared" si="493"/>
        <v>1.2680193783976081</v>
      </c>
      <c r="M3918" s="22">
        <f t="shared" si="500"/>
        <v>3.2331837974644007E-3</v>
      </c>
      <c r="Q3918" s="55">
        <f t="shared" si="494"/>
        <v>3.1151690082352312E-2</v>
      </c>
      <c r="R3918" s="49">
        <f t="shared" si="495"/>
        <v>3.1736101022606089</v>
      </c>
      <c r="S3918" s="52">
        <f>IF(K3918=0,C3946,(1/$C$59)*LN(1+$C$59/$C$58/(RodR+ABS(Calculations!K3918-RodR))))</f>
        <v>9.8158529493470245E-3</v>
      </c>
      <c r="T3918" s="53">
        <f t="shared" si="496"/>
        <v>9.8802734963653171E-3</v>
      </c>
      <c r="U3918" s="49">
        <f t="shared" si="497"/>
        <v>163.16666666666669</v>
      </c>
      <c r="V3918" s="49">
        <f t="shared" si="498"/>
        <v>1.0101994803367265</v>
      </c>
      <c r="W3918" s="49">
        <f t="shared" si="499"/>
        <v>1.0101994803367265</v>
      </c>
    </row>
    <row r="3919" spans="11:23">
      <c r="K3919" s="51">
        <v>391.7</v>
      </c>
      <c r="L3919" s="22">
        <f t="shared" si="493"/>
        <v>1.2676969643200005</v>
      </c>
      <c r="M3919" s="22">
        <f t="shared" si="500"/>
        <v>3.2315377256482147E-3</v>
      </c>
      <c r="Q3919" s="55">
        <f t="shared" si="494"/>
        <v>3.1143769270103754E-2</v>
      </c>
      <c r="R3919" s="49">
        <f t="shared" si="495"/>
        <v>3.1736101022606089</v>
      </c>
      <c r="S3919" s="52">
        <f>IF(K3919=0,C3947,(1/$C$59)*LN(1+$C$59/$C$58/(RodR+ABS(Calculations!K3919-RodR))))</f>
        <v>9.8133571127466453E-3</v>
      </c>
      <c r="T3919" s="53">
        <f t="shared" si="496"/>
        <v>9.8777448052124843E-3</v>
      </c>
      <c r="U3919" s="49">
        <f t="shared" si="497"/>
        <v>163.20833333333334</v>
      </c>
      <c r="V3919" s="49">
        <f t="shared" si="498"/>
        <v>1.0101994803367265</v>
      </c>
      <c r="W3919" s="49">
        <f t="shared" si="499"/>
        <v>1.0101994803367265</v>
      </c>
    </row>
    <row r="3920" spans="11:23">
      <c r="K3920" s="51">
        <v>391.8</v>
      </c>
      <c r="L3920" s="22">
        <f t="shared" si="493"/>
        <v>1.267374714159436</v>
      </c>
      <c r="M3920" s="22">
        <f t="shared" si="500"/>
        <v>3.2298929105851748E-3</v>
      </c>
      <c r="Q3920" s="55">
        <f t="shared" si="494"/>
        <v>3.1135852484838546E-2</v>
      </c>
      <c r="R3920" s="49">
        <f t="shared" si="495"/>
        <v>3.1736101022606089</v>
      </c>
      <c r="S3920" s="52">
        <f>IF(K3920=0,C3948,(1/$C$59)*LN(1+$C$59/$C$58/(RodR+ABS(Calculations!K3920-RodR))))</f>
        <v>9.8108625450429535E-3</v>
      </c>
      <c r="T3920" s="53">
        <f t="shared" si="496"/>
        <v>9.8752174080835031E-3</v>
      </c>
      <c r="U3920" s="49">
        <f t="shared" si="497"/>
        <v>163.25</v>
      </c>
      <c r="V3920" s="49">
        <f t="shared" si="498"/>
        <v>1.0101994803367265</v>
      </c>
      <c r="W3920" s="49">
        <f t="shared" si="499"/>
        <v>1.0101994803367265</v>
      </c>
    </row>
    <row r="3921" spans="11:23">
      <c r="K3921" s="51">
        <v>391.9</v>
      </c>
      <c r="L3921" s="22">
        <f t="shared" si="493"/>
        <v>1.2670526277909122</v>
      </c>
      <c r="M3921" s="22">
        <f t="shared" si="500"/>
        <v>3.2282493509834254E-3</v>
      </c>
      <c r="Q3921" s="55">
        <f t="shared" si="494"/>
        <v>3.1127939723485733E-2</v>
      </c>
      <c r="R3921" s="49">
        <f t="shared" si="495"/>
        <v>3.1736101022606089</v>
      </c>
      <c r="S3921" s="52">
        <f>IF(K3921=0,C3949,(1/$C$59)*LN(1+$C$59/$C$58/(RodR+ABS(Calculations!K3921-RodR))))</f>
        <v>9.8083692452682978E-3</v>
      </c>
      <c r="T3921" s="53">
        <f t="shared" si="496"/>
        <v>9.8726913039855271E-3</v>
      </c>
      <c r="U3921" s="49">
        <f t="shared" si="497"/>
        <v>163.29166666666666</v>
      </c>
      <c r="V3921" s="49">
        <f t="shared" si="498"/>
        <v>1.0101994803367265</v>
      </c>
      <c r="W3921" s="49">
        <f t="shared" si="499"/>
        <v>1.0101994803367265</v>
      </c>
    </row>
    <row r="3922" spans="11:23">
      <c r="K3922" s="51">
        <v>392</v>
      </c>
      <c r="L3922" s="22">
        <f t="shared" si="493"/>
        <v>1.2667307050895991</v>
      </c>
      <c r="M3922" s="22">
        <f t="shared" si="500"/>
        <v>3.2266070455819751E-3</v>
      </c>
      <c r="Q3922" s="55">
        <f t="shared" si="494"/>
        <v>3.1120030982978584E-2</v>
      </c>
      <c r="R3922" s="49">
        <f t="shared" si="495"/>
        <v>3.1736101022606089</v>
      </c>
      <c r="S3922" s="52">
        <f>IF(K3922=0,C3950,(1/$C$59)*LN(1+$C$59/$C$58/(RodR+ABS(Calculations!K3922-RodR))))</f>
        <v>9.8058772124563539E-3</v>
      </c>
      <c r="T3922" s="53">
        <f t="shared" si="496"/>
        <v>9.8701664919268201E-3</v>
      </c>
      <c r="U3922" s="49">
        <f t="shared" si="497"/>
        <v>163.33333333333334</v>
      </c>
      <c r="V3922" s="49">
        <f t="shared" si="498"/>
        <v>1.0101994803367265</v>
      </c>
      <c r="W3922" s="49">
        <f t="shared" si="499"/>
        <v>1.0101994803367265</v>
      </c>
    </row>
    <row r="3923" spans="11:23">
      <c r="K3923" s="51">
        <v>392.1</v>
      </c>
      <c r="L3923" s="22">
        <f t="shared" si="493"/>
        <v>1.2664089459308012</v>
      </c>
      <c r="M3923" s="22">
        <f t="shared" si="500"/>
        <v>3.2249659930883023E-3</v>
      </c>
      <c r="Q3923" s="55">
        <f t="shared" si="494"/>
        <v>3.111212626025369E-2</v>
      </c>
      <c r="R3923" s="49">
        <f t="shared" si="495"/>
        <v>3.1736101022606089</v>
      </c>
      <c r="S3923" s="52">
        <f>IF(K3923=0,C3951,(1/$C$59)*LN(1+$C$59/$C$58/(RodR+ABS(Calculations!K3923-RodR))))</f>
        <v>9.8033864456418471E-3</v>
      </c>
      <c r="T3923" s="53">
        <f t="shared" si="496"/>
        <v>9.8676429709160986E-3</v>
      </c>
      <c r="U3923" s="49">
        <f t="shared" si="497"/>
        <v>163.37500000000003</v>
      </c>
      <c r="V3923" s="49">
        <f t="shared" si="498"/>
        <v>1.0101994803367265</v>
      </c>
      <c r="W3923" s="49">
        <f t="shared" si="499"/>
        <v>1.0101994803367265</v>
      </c>
    </row>
    <row r="3924" spans="11:23">
      <c r="K3924" s="51">
        <v>392.2</v>
      </c>
      <c r="L3924" s="22">
        <f t="shared" si="493"/>
        <v>1.2660873501898566</v>
      </c>
      <c r="M3924" s="22">
        <f t="shared" si="500"/>
        <v>3.223326192277165E-3</v>
      </c>
      <c r="Q3924" s="55">
        <f t="shared" si="494"/>
        <v>3.1104225552248448E-2</v>
      </c>
      <c r="R3924" s="49">
        <f t="shared" si="495"/>
        <v>3.1736101022606089</v>
      </c>
      <c r="S3924" s="52">
        <f>IF(K3924=0,C3952,(1/$C$59)*LN(1+$C$59/$C$58/(RodR+ABS(Calculations!K3924-RodR))))</f>
        <v>9.8008969438597559E-3</v>
      </c>
      <c r="T3924" s="53">
        <f t="shared" si="496"/>
        <v>9.8651207399631947E-3</v>
      </c>
      <c r="U3924" s="49">
        <f t="shared" si="497"/>
        <v>163.41666666666666</v>
      </c>
      <c r="V3924" s="49">
        <f t="shared" si="498"/>
        <v>1.0101994803367265</v>
      </c>
      <c r="W3924" s="49">
        <f t="shared" si="499"/>
        <v>1.0101994803367265</v>
      </c>
    </row>
    <row r="3925" spans="11:23">
      <c r="K3925" s="51">
        <v>392.3</v>
      </c>
      <c r="L3925" s="22">
        <f t="shared" si="493"/>
        <v>1.2657659177423444</v>
      </c>
      <c r="M3925" s="22">
        <f t="shared" si="500"/>
        <v>3.221687641819182E-3</v>
      </c>
      <c r="Q3925" s="55">
        <f t="shared" si="494"/>
        <v>3.1096328855906179E-2</v>
      </c>
      <c r="R3925" s="49">
        <f t="shared" si="495"/>
        <v>3.1736101022606089</v>
      </c>
      <c r="S3925" s="52">
        <f>IF(K3925=0,C3953,(1/$C$59)*LN(1+$C$59/$C$58/(RodR+ABS(Calculations!K3925-RodR))))</f>
        <v>9.7984087061469237E-3</v>
      </c>
      <c r="T3925" s="53">
        <f t="shared" si="496"/>
        <v>9.8625997980792812E-3</v>
      </c>
      <c r="U3925" s="49">
        <f t="shared" si="497"/>
        <v>163.45833333333334</v>
      </c>
      <c r="V3925" s="49">
        <f t="shared" si="498"/>
        <v>1.0101994803367265</v>
      </c>
      <c r="W3925" s="49">
        <f t="shared" si="499"/>
        <v>1.0101994803367265</v>
      </c>
    </row>
    <row r="3926" spans="11:23">
      <c r="K3926" s="51">
        <v>392.4</v>
      </c>
      <c r="L3926" s="22">
        <f t="shared" si="493"/>
        <v>1.2654446484639088</v>
      </c>
      <c r="M3926" s="22">
        <f t="shared" si="500"/>
        <v>3.2200503404558045E-3</v>
      </c>
      <c r="Q3926" s="55">
        <f t="shared" si="494"/>
        <v>3.1088436168171821E-2</v>
      </c>
      <c r="R3926" s="49">
        <f t="shared" si="495"/>
        <v>3.1736101022606089</v>
      </c>
      <c r="S3926" s="52">
        <f>IF(K3926=0,C3954,(1/$C$59)*LN(1+$C$59/$C$58/(RodR+ABS(Calculations!K3926-RodR))))</f>
        <v>9.7959217315407056E-3</v>
      </c>
      <c r="T3926" s="53">
        <f t="shared" si="496"/>
        <v>9.8600801442766395E-3</v>
      </c>
      <c r="U3926" s="49">
        <f t="shared" si="497"/>
        <v>163.5</v>
      </c>
      <c r="V3926" s="49">
        <f t="shared" si="498"/>
        <v>1.0101994803367265</v>
      </c>
      <c r="W3926" s="49">
        <f t="shared" si="499"/>
        <v>1.0101994803367265</v>
      </c>
    </row>
    <row r="3927" spans="11:23">
      <c r="K3927" s="51">
        <v>392.5</v>
      </c>
      <c r="L3927" s="22">
        <f t="shared" si="493"/>
        <v>1.2651235422303659</v>
      </c>
      <c r="M3927" s="22">
        <f t="shared" si="500"/>
        <v>3.2184142869617904E-3</v>
      </c>
      <c r="Q3927" s="55">
        <f t="shared" si="494"/>
        <v>3.1080547485994522E-2</v>
      </c>
      <c r="R3927" s="49">
        <f t="shared" si="495"/>
        <v>3.1736101022606089</v>
      </c>
      <c r="S3927" s="52">
        <f>IF(K3927=0,C3955,(1/$C$59)*LN(1+$C$59/$C$58/(RodR+ABS(Calculations!K3927-RodR))))</f>
        <v>9.7934360190797837E-3</v>
      </c>
      <c r="T3927" s="53">
        <f t="shared" si="496"/>
        <v>9.8575617775680038E-3</v>
      </c>
      <c r="U3927" s="49">
        <f t="shared" si="497"/>
        <v>163.54166666666669</v>
      </c>
      <c r="V3927" s="49">
        <f t="shared" si="498"/>
        <v>1.0101994803367265</v>
      </c>
      <c r="W3927" s="49">
        <f t="shared" si="499"/>
        <v>1.0101994803367265</v>
      </c>
    </row>
    <row r="3928" spans="11:23">
      <c r="K3928" s="51">
        <v>392.6</v>
      </c>
      <c r="L3928" s="22">
        <f t="shared" si="493"/>
        <v>1.2648025989176002</v>
      </c>
      <c r="M3928" s="22">
        <f t="shared" si="500"/>
        <v>3.2167794800079808E-3</v>
      </c>
      <c r="Q3928" s="55">
        <f t="shared" si="494"/>
        <v>3.1072662806325098E-2</v>
      </c>
      <c r="R3928" s="49">
        <f t="shared" si="495"/>
        <v>3.1736101022606089</v>
      </c>
      <c r="S3928" s="52">
        <f>IF(K3928=0,C3956,(1/$C$59)*LN(1+$C$59/$C$58/(RodR+ABS(Calculations!K3928-RodR))))</f>
        <v>9.7909515678033625E-3</v>
      </c>
      <c r="T3928" s="53">
        <f t="shared" si="496"/>
        <v>9.855044696967229E-3</v>
      </c>
      <c r="U3928" s="49">
        <f t="shared" si="497"/>
        <v>163.58333333333334</v>
      </c>
      <c r="V3928" s="49">
        <f t="shared" si="498"/>
        <v>1.0101994803367265</v>
      </c>
      <c r="W3928" s="49">
        <f t="shared" si="499"/>
        <v>1.0101994803367265</v>
      </c>
    </row>
    <row r="3929" spans="11:23">
      <c r="K3929" s="51">
        <v>392.7</v>
      </c>
      <c r="L3929" s="22">
        <f t="shared" si="493"/>
        <v>1.2644818184016644</v>
      </c>
      <c r="M3929" s="22">
        <f t="shared" si="500"/>
        <v>3.2151459183360487E-3</v>
      </c>
      <c r="Q3929" s="55">
        <f t="shared" si="494"/>
        <v>3.1064782126118528E-2</v>
      </c>
      <c r="R3929" s="49">
        <f t="shared" si="495"/>
        <v>3.1736101022606089</v>
      </c>
      <c r="S3929" s="52">
        <f>IF(K3929=0,C3957,(1/$C$59)*LN(1+$C$59/$C$58/(RodR+ABS(Calculations!K3929-RodR))))</f>
        <v>9.788468376751961E-3</v>
      </c>
      <c r="T3929" s="53">
        <f t="shared" si="496"/>
        <v>9.8525289014897276E-3</v>
      </c>
      <c r="U3929" s="49">
        <f t="shared" si="497"/>
        <v>163.625</v>
      </c>
      <c r="V3929" s="49">
        <f t="shared" si="498"/>
        <v>1.0101994803367265</v>
      </c>
      <c r="W3929" s="49">
        <f t="shared" si="499"/>
        <v>1.0101994803367265</v>
      </c>
    </row>
    <row r="3930" spans="11:23">
      <c r="K3930" s="51">
        <v>392.8</v>
      </c>
      <c r="L3930" s="22">
        <f t="shared" si="493"/>
        <v>1.2641612005586813</v>
      </c>
      <c r="M3930" s="22">
        <f t="shared" si="500"/>
        <v>3.2135136007547249E-3</v>
      </c>
      <c r="Q3930" s="55">
        <f t="shared" si="494"/>
        <v>3.1056905442331483E-2</v>
      </c>
      <c r="R3930" s="49">
        <f t="shared" si="495"/>
        <v>3.1736101022606089</v>
      </c>
      <c r="S3930" s="52">
        <f>IF(K3930=0,C3958,(1/$C$59)*LN(1+$C$59/$C$58/(RodR+ABS(Calculations!K3930-RodR))))</f>
        <v>9.7859864449666312E-3</v>
      </c>
      <c r="T3930" s="53">
        <f t="shared" si="496"/>
        <v>9.8500143901515749E-3</v>
      </c>
      <c r="U3930" s="49">
        <f t="shared" si="497"/>
        <v>163.66666666666669</v>
      </c>
      <c r="V3930" s="49">
        <f t="shared" si="498"/>
        <v>1.0101994803367265</v>
      </c>
      <c r="W3930" s="49">
        <f t="shared" si="499"/>
        <v>1.0101994803367265</v>
      </c>
    </row>
    <row r="3931" spans="11:23">
      <c r="K3931" s="51">
        <v>392.9</v>
      </c>
      <c r="L3931" s="22">
        <f t="shared" si="493"/>
        <v>1.2638407452650118</v>
      </c>
      <c r="M3931" s="22">
        <f t="shared" si="500"/>
        <v>3.2118825259004335E-3</v>
      </c>
      <c r="Q3931" s="55">
        <f t="shared" si="494"/>
        <v>3.1049032751926501E-2</v>
      </c>
      <c r="R3931" s="49">
        <f t="shared" si="495"/>
        <v>3.1736101022606089</v>
      </c>
      <c r="S3931" s="52">
        <f>IF(K3931=0,C3959,(1/$C$59)*LN(1+$C$59/$C$58/(RodR+ABS(Calculations!K3931-RodR))))</f>
        <v>9.7835057714902723E-3</v>
      </c>
      <c r="T3931" s="53">
        <f t="shared" si="496"/>
        <v>9.8475011619695279E-3</v>
      </c>
      <c r="U3931" s="49">
        <f t="shared" si="497"/>
        <v>163.70833333333334</v>
      </c>
      <c r="V3931" s="49">
        <f t="shared" si="498"/>
        <v>1.0101994803367265</v>
      </c>
      <c r="W3931" s="49">
        <f t="shared" si="499"/>
        <v>1.0101994803367265</v>
      </c>
    </row>
    <row r="3932" spans="11:23">
      <c r="K3932" s="51">
        <v>393</v>
      </c>
      <c r="L3932" s="22">
        <f t="shared" si="493"/>
        <v>1.2635204523970152</v>
      </c>
      <c r="M3932" s="22">
        <f t="shared" si="500"/>
        <v>3.2102526925839037E-3</v>
      </c>
      <c r="Q3932" s="55">
        <f t="shared" si="494"/>
        <v>3.1041164051866077E-2</v>
      </c>
      <c r="R3932" s="49">
        <f t="shared" si="495"/>
        <v>3.1736101022606089</v>
      </c>
      <c r="S3932" s="52">
        <f>IF(K3932=0,C3960,(1/$C$59)*LN(1+$C$59/$C$58/(RodR+ABS(Calculations!K3932-RodR))))</f>
        <v>9.7810263553657715E-3</v>
      </c>
      <c r="T3932" s="53">
        <f t="shared" si="496"/>
        <v>9.844989215961459E-3</v>
      </c>
      <c r="U3932" s="49">
        <f t="shared" si="497"/>
        <v>163.75</v>
      </c>
      <c r="V3932" s="49">
        <f t="shared" si="498"/>
        <v>1.0101994803367265</v>
      </c>
      <c r="W3932" s="49">
        <f t="shared" si="499"/>
        <v>1.0101994803367265</v>
      </c>
    </row>
    <row r="3933" spans="11:23">
      <c r="K3933" s="51">
        <v>393.1</v>
      </c>
      <c r="L3933" s="22">
        <f t="shared" si="493"/>
        <v>1.2632003218312571</v>
      </c>
      <c r="M3933" s="22">
        <f t="shared" si="500"/>
        <v>3.208624099544144E-3</v>
      </c>
      <c r="Q3933" s="55">
        <f t="shared" si="494"/>
        <v>3.1033299339117769E-2</v>
      </c>
      <c r="R3933" s="49">
        <f t="shared" si="495"/>
        <v>3.1736101022606089</v>
      </c>
      <c r="S3933" s="52">
        <f>IF(K3933=0,C3961,(1/$C$59)*LN(1+$C$59/$C$58/(RodR+ABS(Calculations!K3933-RodR))))</f>
        <v>9.77854819563761E-3</v>
      </c>
      <c r="T3933" s="53">
        <f t="shared" si="496"/>
        <v>9.8424785511472389E-3</v>
      </c>
      <c r="U3933" s="49">
        <f t="shared" si="497"/>
        <v>163.79166666666669</v>
      </c>
      <c r="V3933" s="49">
        <f t="shared" si="498"/>
        <v>1.0101994803367265</v>
      </c>
      <c r="W3933" s="49">
        <f t="shared" si="499"/>
        <v>1.0101994803367265</v>
      </c>
    </row>
    <row r="3934" spans="11:23">
      <c r="K3934" s="51">
        <v>393.2</v>
      </c>
      <c r="L3934" s="22">
        <f t="shared" si="493"/>
        <v>1.2628803534444037</v>
      </c>
      <c r="M3934" s="22">
        <f t="shared" si="500"/>
        <v>3.2069967454528836E-3</v>
      </c>
      <c r="Q3934" s="55">
        <f t="shared" si="494"/>
        <v>3.1025438610651615E-2</v>
      </c>
      <c r="R3934" s="49">
        <f t="shared" si="495"/>
        <v>3.1736101022606089</v>
      </c>
      <c r="S3934" s="52">
        <f>IF(K3934=0,C3962,(1/$C$59)*LN(1+$C$59/$C$58/(RodR+ABS(Calculations!K3934-RodR))))</f>
        <v>9.7760712913510517E-3</v>
      </c>
      <c r="T3934" s="53">
        <f t="shared" si="496"/>
        <v>9.8399691665460778E-3</v>
      </c>
      <c r="U3934" s="49">
        <f t="shared" si="497"/>
        <v>163.83333333333334</v>
      </c>
      <c r="V3934" s="49">
        <f t="shared" si="498"/>
        <v>1.0101994803367265</v>
      </c>
      <c r="W3934" s="49">
        <f t="shared" si="499"/>
        <v>1.0101994803367265</v>
      </c>
    </row>
    <row r="3935" spans="11:23">
      <c r="K3935" s="51">
        <v>393.3</v>
      </c>
      <c r="L3935" s="22">
        <f t="shared" si="493"/>
        <v>1.2625605471132246</v>
      </c>
      <c r="M3935" s="22">
        <f t="shared" si="500"/>
        <v>3.2053706291197415E-3</v>
      </c>
      <c r="Q3935" s="55">
        <f t="shared" si="494"/>
        <v>3.1017581863440186E-2</v>
      </c>
      <c r="R3935" s="49">
        <f t="shared" si="495"/>
        <v>3.1736101022606089</v>
      </c>
      <c r="S3935" s="52">
        <f>IF(K3935=0,C3963,(1/$C$59)*LN(1+$C$59/$C$58/(RodR+ABS(Calculations!K3935-RodR))))</f>
        <v>9.7735956415521581E-3</v>
      </c>
      <c r="T3935" s="53">
        <f t="shared" si="496"/>
        <v>9.8374610611798637E-3</v>
      </c>
      <c r="U3935" s="49">
        <f t="shared" si="497"/>
        <v>163.875</v>
      </c>
      <c r="V3935" s="49">
        <f t="shared" si="498"/>
        <v>1.0101994803367265</v>
      </c>
      <c r="W3935" s="49">
        <f t="shared" si="499"/>
        <v>1.0101994803367265</v>
      </c>
    </row>
    <row r="3936" spans="11:23">
      <c r="K3936" s="51">
        <v>393.4</v>
      </c>
      <c r="L3936" s="22">
        <f t="shared" si="493"/>
        <v>1.2622409027146591</v>
      </c>
      <c r="M3936" s="22">
        <f t="shared" si="500"/>
        <v>3.2037457492497534E-3</v>
      </c>
      <c r="Q3936" s="55">
        <f t="shared" si="494"/>
        <v>3.1009729094460217E-2</v>
      </c>
      <c r="R3936" s="49">
        <f t="shared" si="495"/>
        <v>3.1736101022606089</v>
      </c>
      <c r="S3936" s="52">
        <f>IF(K3936=0,C3964,(1/$C$59)*LN(1+$C$59/$C$58/(RodR+ABS(Calculations!K3936-RodR))))</f>
        <v>9.7711212452883025E-3</v>
      </c>
      <c r="T3936" s="53">
        <f t="shared" si="496"/>
        <v>9.8349542340693714E-3</v>
      </c>
      <c r="U3936" s="49">
        <f t="shared" si="497"/>
        <v>163.91666666666666</v>
      </c>
      <c r="V3936" s="49">
        <f t="shared" si="498"/>
        <v>1.0101994803367265</v>
      </c>
      <c r="W3936" s="49">
        <f t="shared" si="499"/>
        <v>1.0101994803367265</v>
      </c>
    </row>
    <row r="3937" spans="11:23">
      <c r="K3937" s="51">
        <v>393.5</v>
      </c>
      <c r="L3937" s="22">
        <f t="shared" si="493"/>
        <v>1.2619214201257136</v>
      </c>
      <c r="M3937" s="22">
        <f t="shared" si="500"/>
        <v>3.2021221046523163E-3</v>
      </c>
      <c r="Q3937" s="55">
        <f t="shared" si="494"/>
        <v>3.1001880300690118E-2</v>
      </c>
      <c r="R3937" s="49">
        <f t="shared" si="495"/>
        <v>3.1736101022606089</v>
      </c>
      <c r="S3937" s="52">
        <f>IF(K3937=0,C3965,(1/$C$59)*LN(1+$C$59/$C$58/(RodR+ABS(Calculations!K3937-RodR))))</f>
        <v>9.7686481016073853E-3</v>
      </c>
      <c r="T3937" s="53">
        <f t="shared" si="496"/>
        <v>9.8324486842393827E-3</v>
      </c>
      <c r="U3937" s="49">
        <f t="shared" si="497"/>
        <v>163.95833333333334</v>
      </c>
      <c r="V3937" s="49">
        <f t="shared" si="498"/>
        <v>1.0101994803367265</v>
      </c>
      <c r="W3937" s="49">
        <f t="shared" si="499"/>
        <v>1.0101994803367265</v>
      </c>
    </row>
    <row r="3938" spans="11:23">
      <c r="K3938" s="51">
        <v>393.6</v>
      </c>
      <c r="L3938" s="22">
        <f t="shared" si="493"/>
        <v>1.2616020992236003</v>
      </c>
      <c r="M3938" s="22">
        <f t="shared" si="500"/>
        <v>3.2004996939998254E-3</v>
      </c>
      <c r="Q3938" s="55">
        <f t="shared" si="494"/>
        <v>3.0994035479113322E-2</v>
      </c>
      <c r="R3938" s="49">
        <f t="shared" si="495"/>
        <v>3.1736101022606089</v>
      </c>
      <c r="S3938" s="52">
        <f>IF(K3938=0,C3966,(1/$C$59)*LN(1+$C$59/$C$58/(RodR+ABS(Calculations!K3938-RodR))))</f>
        <v>9.7661762095588925E-3</v>
      </c>
      <c r="T3938" s="53">
        <f t="shared" si="496"/>
        <v>9.8299444107122404E-3</v>
      </c>
      <c r="U3938" s="49">
        <f t="shared" si="497"/>
        <v>164.00000000000003</v>
      </c>
      <c r="V3938" s="49">
        <f t="shared" si="498"/>
        <v>1.0101994803367265</v>
      </c>
      <c r="W3938" s="49">
        <f t="shared" si="499"/>
        <v>1.0101994803367265</v>
      </c>
    </row>
    <row r="3939" spans="11:23">
      <c r="K3939" s="51">
        <v>393.7</v>
      </c>
      <c r="L3939" s="22">
        <f t="shared" si="493"/>
        <v>1.2612829398855647</v>
      </c>
      <c r="M3939" s="22">
        <f t="shared" si="500"/>
        <v>3.1988785160996791E-3</v>
      </c>
      <c r="Q3939" s="55">
        <f t="shared" si="494"/>
        <v>3.0986194626714095E-2</v>
      </c>
      <c r="R3939" s="49">
        <f t="shared" si="495"/>
        <v>3.1736101022606089</v>
      </c>
      <c r="S3939" s="52">
        <f>IF(K3939=0,C3967,(1/$C$59)*LN(1+$C$59/$C$58/(RodR+ABS(Calculations!K3939-RodR))))</f>
        <v>9.7637055681925686E-3</v>
      </c>
      <c r="T3939" s="53">
        <f t="shared" si="496"/>
        <v>9.8274414125142841E-3</v>
      </c>
      <c r="U3939" s="49">
        <f t="shared" si="497"/>
        <v>164.04166666666666</v>
      </c>
      <c r="V3939" s="49">
        <f t="shared" si="498"/>
        <v>1.0101994803367265</v>
      </c>
      <c r="W3939" s="49">
        <f t="shared" si="499"/>
        <v>1.0101994803367265</v>
      </c>
    </row>
    <row r="3940" spans="11:23">
      <c r="K3940" s="51">
        <v>393.8</v>
      </c>
      <c r="L3940" s="22">
        <f t="shared" si="493"/>
        <v>1.2609639419890224</v>
      </c>
      <c r="M3940" s="22">
        <f t="shared" si="500"/>
        <v>3.1972585696589118E-3</v>
      </c>
      <c r="Q3940" s="55">
        <f t="shared" si="494"/>
        <v>3.0978357740480886E-2</v>
      </c>
      <c r="R3940" s="49">
        <f t="shared" si="495"/>
        <v>3.1736101022606089</v>
      </c>
      <c r="S3940" s="52">
        <f>IF(K3940=0,C3968,(1/$C$59)*LN(1+$C$59/$C$58/(RodR+ABS(Calculations!K3940-RodR))))</f>
        <v>9.7612361765594801E-3</v>
      </c>
      <c r="T3940" s="53">
        <f t="shared" si="496"/>
        <v>9.824939688670542E-3</v>
      </c>
      <c r="U3940" s="49">
        <f t="shared" si="497"/>
        <v>164.08333333333334</v>
      </c>
      <c r="V3940" s="49">
        <f t="shared" si="498"/>
        <v>1.0101994803367265</v>
      </c>
      <c r="W3940" s="49">
        <f t="shared" si="499"/>
        <v>1.0101994803367265</v>
      </c>
    </row>
    <row r="3941" spans="11:23">
      <c r="K3941" s="51">
        <v>393.9</v>
      </c>
      <c r="L3941" s="22">
        <f t="shared" si="493"/>
        <v>1.260645105411526</v>
      </c>
      <c r="M3941" s="22">
        <f t="shared" si="500"/>
        <v>3.1956398534858099E-3</v>
      </c>
      <c r="Q3941" s="55">
        <f t="shared" si="494"/>
        <v>3.09705248174055E-2</v>
      </c>
      <c r="R3941" s="49">
        <f t="shared" si="495"/>
        <v>3.1736101022606089</v>
      </c>
      <c r="S3941" s="52">
        <f>IF(K3941=0,C3969,(1/$C$59)*LN(1+$C$59/$C$58/(RodR+ABS(Calculations!K3941-RodR))))</f>
        <v>9.7587680337117479E-3</v>
      </c>
      <c r="T3941" s="53">
        <f t="shared" si="496"/>
        <v>9.822439238209137E-3</v>
      </c>
      <c r="U3941" s="49">
        <f t="shared" si="497"/>
        <v>164.125</v>
      </c>
      <c r="V3941" s="49">
        <f t="shared" si="498"/>
        <v>1.0101994803367265</v>
      </c>
      <c r="W3941" s="49">
        <f t="shared" si="499"/>
        <v>1.0101994803367265</v>
      </c>
    </row>
    <row r="3942" spans="11:23">
      <c r="K3942" s="51">
        <v>394</v>
      </c>
      <c r="L3942" s="22">
        <f t="shared" si="493"/>
        <v>1.2603264300307639</v>
      </c>
      <c r="M3942" s="22">
        <f t="shared" si="500"/>
        <v>3.1940223662512146E-3</v>
      </c>
      <c r="Q3942" s="55">
        <f t="shared" si="494"/>
        <v>3.0962695854483087E-2</v>
      </c>
      <c r="R3942" s="49">
        <f t="shared" si="495"/>
        <v>3.1736101022606089</v>
      </c>
      <c r="S3942" s="52">
        <f>IF(K3942=0,C3970,(1/$C$59)*LN(1+$C$59/$C$58/(RodR+ABS(Calculations!K3942-RodR))))</f>
        <v>9.7563011387025479E-3</v>
      </c>
      <c r="T3942" s="53">
        <f t="shared" si="496"/>
        <v>9.8199400601568822E-3</v>
      </c>
      <c r="U3942" s="49">
        <f t="shared" si="497"/>
        <v>164.16666666666669</v>
      </c>
      <c r="V3942" s="49">
        <f t="shared" si="498"/>
        <v>1.0101994803367265</v>
      </c>
      <c r="W3942" s="49">
        <f t="shared" si="499"/>
        <v>1.0101994803367265</v>
      </c>
    </row>
    <row r="3943" spans="11:23">
      <c r="K3943" s="51">
        <v>394.1</v>
      </c>
      <c r="L3943" s="22">
        <f t="shared" si="493"/>
        <v>1.2600079157244577</v>
      </c>
      <c r="M3943" s="22">
        <f t="shared" si="500"/>
        <v>3.1924061067993836E-3</v>
      </c>
      <c r="Q3943" s="55">
        <f t="shared" si="494"/>
        <v>3.0954870848709605E-2</v>
      </c>
      <c r="R3943" s="49">
        <f t="shared" si="495"/>
        <v>3.1736101022606089</v>
      </c>
      <c r="S3943" s="52">
        <f>IF(K3943=0,C3971,(1/$C$59)*LN(1+$C$59/$C$58/(RodR+ABS(Calculations!K3943-RodR))))</f>
        <v>9.7538354905853109E-3</v>
      </c>
      <c r="T3943" s="53">
        <f t="shared" si="496"/>
        <v>9.8174421535439128E-3</v>
      </c>
      <c r="U3943" s="49">
        <f t="shared" si="497"/>
        <v>164.20833333333334</v>
      </c>
      <c r="V3943" s="49">
        <f t="shared" si="498"/>
        <v>1.0101994803367265</v>
      </c>
      <c r="W3943" s="49">
        <f t="shared" si="499"/>
        <v>1.0101994803367265</v>
      </c>
    </row>
    <row r="3944" spans="11:23">
      <c r="K3944" s="51">
        <v>394.2</v>
      </c>
      <c r="L3944" s="22">
        <f t="shared" si="493"/>
        <v>1.2596895623705682</v>
      </c>
      <c r="M3944" s="22">
        <f t="shared" si="500"/>
        <v>3.1907910738355749E-3</v>
      </c>
      <c r="Q3944" s="55">
        <f t="shared" si="494"/>
        <v>3.0947049797086894E-2</v>
      </c>
      <c r="R3944" s="49">
        <f t="shared" si="495"/>
        <v>3.1736101022606089</v>
      </c>
      <c r="S3944" s="52">
        <f>IF(K3944=0,C3972,(1/$C$59)*LN(1+$C$59/$C$58/(RodR+ABS(Calculations!K3944-RodR))))</f>
        <v>9.7513710884153219E-3</v>
      </c>
      <c r="T3944" s="53">
        <f t="shared" si="496"/>
        <v>9.8149455173994933E-3</v>
      </c>
      <c r="U3944" s="49">
        <f t="shared" si="497"/>
        <v>164.25</v>
      </c>
      <c r="V3944" s="49">
        <f t="shared" si="498"/>
        <v>1.0101994803367265</v>
      </c>
      <c r="W3944" s="49">
        <f t="shared" si="499"/>
        <v>1.0101994803367265</v>
      </c>
    </row>
    <row r="3945" spans="11:23">
      <c r="K3945" s="51">
        <v>394.3</v>
      </c>
      <c r="L3945" s="22">
        <f t="shared" si="493"/>
        <v>1.2593713698470903</v>
      </c>
      <c r="M3945" s="22">
        <f t="shared" si="500"/>
        <v>3.1891772661343243E-3</v>
      </c>
      <c r="Q3945" s="55">
        <f t="shared" si="494"/>
        <v>3.0939232696617632E-2</v>
      </c>
      <c r="R3945" s="49">
        <f t="shared" si="495"/>
        <v>3.1736101022606089</v>
      </c>
      <c r="S3945" s="52">
        <f>IF(K3945=0,C3973,(1/$C$59)*LN(1+$C$59/$C$58/(RodR+ABS(Calculations!K3945-RodR))))</f>
        <v>9.7489079312481283E-3</v>
      </c>
      <c r="T3945" s="53">
        <f t="shared" si="496"/>
        <v>9.8124501507546574E-3</v>
      </c>
      <c r="U3945" s="49">
        <f t="shared" si="497"/>
        <v>164.29166666666669</v>
      </c>
      <c r="V3945" s="49">
        <f t="shared" si="498"/>
        <v>1.0101994803367265</v>
      </c>
      <c r="W3945" s="49">
        <f t="shared" si="499"/>
        <v>1.0101994803367265</v>
      </c>
    </row>
    <row r="3946" spans="11:23">
      <c r="K3946" s="51">
        <v>394.4</v>
      </c>
      <c r="L3946" s="22">
        <f t="shared" si="493"/>
        <v>1.2590533380321884</v>
      </c>
      <c r="M3946" s="22">
        <f t="shared" si="500"/>
        <v>3.1875646824706116E-3</v>
      </c>
      <c r="Q3946" s="55">
        <f t="shared" si="494"/>
        <v>3.0931419544308662E-2</v>
      </c>
      <c r="R3946" s="49">
        <f t="shared" si="495"/>
        <v>3.1736101022606089</v>
      </c>
      <c r="S3946" s="52">
        <f>IF(K3946=0,C3974,(1/$C$59)*LN(1+$C$59/$C$58/(RodR+ABS(Calculations!K3946-RodR))))</f>
        <v>9.7464460181405903E-3</v>
      </c>
      <c r="T3946" s="53">
        <f t="shared" si="496"/>
        <v>9.809956052641346E-3</v>
      </c>
      <c r="U3946" s="49">
        <f t="shared" si="497"/>
        <v>164.33333333333334</v>
      </c>
      <c r="V3946" s="49">
        <f t="shared" si="498"/>
        <v>1.0101994803367265</v>
      </c>
      <c r="W3946" s="49">
        <f t="shared" si="499"/>
        <v>1.0101994803367265</v>
      </c>
    </row>
    <row r="3947" spans="11:23">
      <c r="K3947" s="51">
        <v>394.5</v>
      </c>
      <c r="L3947" s="22">
        <f t="shared" si="493"/>
        <v>1.2587354668041648</v>
      </c>
      <c r="M3947" s="22">
        <f t="shared" si="500"/>
        <v>3.1859533215488067E-3</v>
      </c>
      <c r="Q3947" s="55">
        <f t="shared" si="494"/>
        <v>3.0923610337170202E-2</v>
      </c>
      <c r="R3947" s="49">
        <f t="shared" si="495"/>
        <v>3.1736101022606089</v>
      </c>
      <c r="S3947" s="52">
        <f>IF(K3947=0,C3975,(1/$C$59)*LN(1+$C$59/$C$58/(RodR+ABS(Calculations!K3947-RodR))))</f>
        <v>9.7439853481506317E-3</v>
      </c>
      <c r="T3947" s="53">
        <f t="shared" si="496"/>
        <v>9.8074632220928239E-3</v>
      </c>
      <c r="U3947" s="49">
        <f t="shared" si="497"/>
        <v>164.375</v>
      </c>
      <c r="V3947" s="49">
        <f t="shared" si="498"/>
        <v>1.0101994803367265</v>
      </c>
      <c r="W3947" s="49">
        <f t="shared" si="499"/>
        <v>1.0101994803367265</v>
      </c>
    </row>
    <row r="3948" spans="11:23">
      <c r="K3948" s="51">
        <v>394.6</v>
      </c>
      <c r="L3948" s="22">
        <f t="shared" si="493"/>
        <v>1.2584177560413876</v>
      </c>
      <c r="M3948" s="22">
        <f t="shared" si="500"/>
        <v>3.1843431822127233E-3</v>
      </c>
      <c r="Q3948" s="55">
        <f t="shared" si="494"/>
        <v>3.09158050722141E-2</v>
      </c>
      <c r="R3948" s="49">
        <f t="shared" si="495"/>
        <v>3.1736101022606089</v>
      </c>
      <c r="S3948" s="52">
        <f>IF(K3948=0,C3976,(1/$C$59)*LN(1+$C$59/$C$58/(RodR+ABS(Calculations!K3948-RodR))))</f>
        <v>9.7415259203366914E-3</v>
      </c>
      <c r="T3948" s="53">
        <f t="shared" si="496"/>
        <v>9.8049716581428172E-3</v>
      </c>
      <c r="U3948" s="49">
        <f t="shared" si="497"/>
        <v>164.41666666666669</v>
      </c>
      <c r="V3948" s="49">
        <f t="shared" si="498"/>
        <v>1.0101994803367265</v>
      </c>
      <c r="W3948" s="49">
        <f t="shared" si="499"/>
        <v>1.0101994803367265</v>
      </c>
    </row>
    <row r="3949" spans="11:23">
      <c r="K3949" s="51">
        <v>394.7</v>
      </c>
      <c r="L3949" s="22">
        <f t="shared" si="493"/>
        <v>1.2581002056223962</v>
      </c>
      <c r="M3949" s="22">
        <f t="shared" si="500"/>
        <v>3.1827342631685074E-3</v>
      </c>
      <c r="Q3949" s="55">
        <f t="shared" si="494"/>
        <v>3.090800374645641E-2</v>
      </c>
      <c r="R3949" s="49">
        <f t="shared" si="495"/>
        <v>3.1736101022606089</v>
      </c>
      <c r="S3949" s="52">
        <f>IF(K3949=0,C3977,(1/$C$59)*LN(1+$C$59/$C$58/(RodR+ABS(Calculations!K3949-RodR))))</f>
        <v>9.7390677337585319E-3</v>
      </c>
      <c r="T3949" s="53">
        <f t="shared" si="496"/>
        <v>9.8024813598263805E-3</v>
      </c>
      <c r="U3949" s="49">
        <f t="shared" si="497"/>
        <v>164.45833333333334</v>
      </c>
      <c r="V3949" s="49">
        <f t="shared" si="498"/>
        <v>1.0101994803367265</v>
      </c>
      <c r="W3949" s="49">
        <f t="shared" si="499"/>
        <v>1.0101994803367265</v>
      </c>
    </row>
    <row r="3950" spans="11:23">
      <c r="K3950" s="51">
        <v>394.8</v>
      </c>
      <c r="L3950" s="22">
        <f t="shared" si="493"/>
        <v>1.2577828154257986</v>
      </c>
      <c r="M3950" s="22">
        <f t="shared" si="500"/>
        <v>3.1811265632237795E-3</v>
      </c>
      <c r="Q3950" s="55">
        <f t="shared" si="494"/>
        <v>3.0900206356914872E-2</v>
      </c>
      <c r="R3950" s="49">
        <f t="shared" si="495"/>
        <v>3.1736101022606089</v>
      </c>
      <c r="S3950" s="52">
        <f>IF(K3950=0,C3978,(1/$C$59)*LN(1+$C$59/$C$58/(RodR+ABS(Calculations!K3950-RodR))))</f>
        <v>9.7366107874764466E-3</v>
      </c>
      <c r="T3950" s="53">
        <f t="shared" si="496"/>
        <v>9.7999923261792455E-3</v>
      </c>
      <c r="U3950" s="49">
        <f t="shared" si="497"/>
        <v>164.5</v>
      </c>
      <c r="V3950" s="49">
        <f t="shared" si="498"/>
        <v>1.0101994803367265</v>
      </c>
      <c r="W3950" s="49">
        <f t="shared" si="499"/>
        <v>1.0101994803367265</v>
      </c>
    </row>
    <row r="3951" spans="11:23">
      <c r="K3951" s="51">
        <v>394.9</v>
      </c>
      <c r="L3951" s="22">
        <f t="shared" si="493"/>
        <v>1.2574655853304411</v>
      </c>
      <c r="M3951" s="22">
        <f t="shared" si="500"/>
        <v>3.1795200810849078E-3</v>
      </c>
      <c r="Q3951" s="55">
        <f t="shared" si="494"/>
        <v>3.0892412900613075E-2</v>
      </c>
      <c r="R3951" s="49">
        <f t="shared" si="495"/>
        <v>3.1736101022606089</v>
      </c>
      <c r="S3951" s="52">
        <f>IF(K3951=0,C3979,(1/$C$59)*LN(1+$C$59/$C$58/(RodR+ABS(Calculations!K3951-RodR))))</f>
        <v>9.7341550805525728E-3</v>
      </c>
      <c r="T3951" s="53">
        <f t="shared" si="496"/>
        <v>9.7975045562382554E-3</v>
      </c>
      <c r="U3951" s="49">
        <f t="shared" si="497"/>
        <v>164.54166666666666</v>
      </c>
      <c r="V3951" s="49">
        <f t="shared" si="498"/>
        <v>1.0101994803367265</v>
      </c>
      <c r="W3951" s="49">
        <f t="shared" si="499"/>
        <v>1.0101994803367265</v>
      </c>
    </row>
    <row r="3952" spans="11:23">
      <c r="K3952" s="51">
        <v>395</v>
      </c>
      <c r="L3952" s="22">
        <f t="shared" si="493"/>
        <v>1.2571485152151345</v>
      </c>
      <c r="M3952" s="22">
        <f t="shared" si="500"/>
        <v>3.1779148156294568E-3</v>
      </c>
      <c r="Q3952" s="55">
        <f t="shared" si="494"/>
        <v>3.0884623374573743E-2</v>
      </c>
      <c r="R3952" s="49">
        <f t="shared" si="495"/>
        <v>3.1736101022606089</v>
      </c>
      <c r="S3952" s="52">
        <f>IF(K3952=0,C3980,(1/$C$59)*LN(1+$C$59/$C$58/(RodR+ABS(Calculations!K3952-RodR))))</f>
        <v>9.7317006120487756E-3</v>
      </c>
      <c r="T3952" s="53">
        <f t="shared" si="496"/>
        <v>9.7950180490413725E-3</v>
      </c>
      <c r="U3952" s="49">
        <f t="shared" si="497"/>
        <v>164.58333333333334</v>
      </c>
      <c r="V3952" s="49">
        <f t="shared" si="498"/>
        <v>1.0101994803367265</v>
      </c>
      <c r="W3952" s="49">
        <f t="shared" si="499"/>
        <v>1.0101994803367265</v>
      </c>
    </row>
    <row r="3953" spans="11:23">
      <c r="K3953" s="51">
        <v>395.1</v>
      </c>
      <c r="L3953" s="22">
        <f t="shared" si="493"/>
        <v>1.2568316049589299</v>
      </c>
      <c r="M3953" s="22">
        <f t="shared" si="500"/>
        <v>3.1763107655278233E-3</v>
      </c>
      <c r="Q3953" s="55">
        <f t="shared" si="494"/>
        <v>3.0876837775825495E-2</v>
      </c>
      <c r="R3953" s="49">
        <f t="shared" si="495"/>
        <v>3.1736101022606089</v>
      </c>
      <c r="S3953" s="52">
        <f>IF(K3953=0,C3981,(1/$C$59)*LN(1+$C$59/$C$58/(RodR+ABS(Calculations!K3953-RodR))))</f>
        <v>9.7292473810287761E-3</v>
      </c>
      <c r="T3953" s="53">
        <f t="shared" si="496"/>
        <v>9.7925328036274507E-3</v>
      </c>
      <c r="U3953" s="49">
        <f t="shared" si="497"/>
        <v>164.62500000000003</v>
      </c>
      <c r="V3953" s="49">
        <f t="shared" si="498"/>
        <v>1.0101994803367265</v>
      </c>
      <c r="W3953" s="49">
        <f t="shared" si="499"/>
        <v>1.0101994803367265</v>
      </c>
    </row>
    <row r="3954" spans="11:23">
      <c r="K3954" s="51">
        <v>395.2</v>
      </c>
      <c r="L3954" s="22">
        <f t="shared" si="493"/>
        <v>1.2565148544409446</v>
      </c>
      <c r="M3954" s="22">
        <f t="shared" si="500"/>
        <v>3.1747079296235992E-3</v>
      </c>
      <c r="Q3954" s="55">
        <f t="shared" si="494"/>
        <v>3.0869056101398586E-2</v>
      </c>
      <c r="R3954" s="49">
        <f t="shared" si="495"/>
        <v>3.1736101022606089</v>
      </c>
      <c r="S3954" s="52">
        <f>IF(K3954=0,C3982,(1/$C$59)*LN(1+$C$59/$C$58/(RodR+ABS(Calculations!K3954-RodR))))</f>
        <v>9.7267953865568125E-3</v>
      </c>
      <c r="T3954" s="53">
        <f t="shared" si="496"/>
        <v>9.7900488190362372E-3</v>
      </c>
      <c r="U3954" s="49">
        <f t="shared" si="497"/>
        <v>164.66666666666666</v>
      </c>
      <c r="V3954" s="49">
        <f t="shared" si="498"/>
        <v>1.0101994803367265</v>
      </c>
      <c r="W3954" s="49">
        <f t="shared" si="499"/>
        <v>1.0101994803367265</v>
      </c>
    </row>
    <row r="3955" spans="11:23">
      <c r="K3955" s="51">
        <v>395.3</v>
      </c>
      <c r="L3955" s="22">
        <f t="shared" si="493"/>
        <v>1.2561982635404683</v>
      </c>
      <c r="M3955" s="22">
        <f t="shared" si="500"/>
        <v>3.1731063066220422E-3</v>
      </c>
      <c r="Q3955" s="55">
        <f t="shared" si="494"/>
        <v>3.0861278348327498E-2</v>
      </c>
      <c r="R3955" s="49">
        <f t="shared" si="495"/>
        <v>3.1736101022606089</v>
      </c>
      <c r="S3955" s="52">
        <f>IF(K3955=0,C3983,(1/$C$59)*LN(1+$C$59/$C$58/(RodR+ABS(Calculations!K3955-RodR))))</f>
        <v>9.7243446276984551E-3</v>
      </c>
      <c r="T3955" s="53">
        <f t="shared" si="496"/>
        <v>9.7875660943083746E-3</v>
      </c>
      <c r="U3955" s="49">
        <f t="shared" si="497"/>
        <v>164.70833333333334</v>
      </c>
      <c r="V3955" s="49">
        <f t="shared" si="498"/>
        <v>1.0101994803367265</v>
      </c>
      <c r="W3955" s="49">
        <f t="shared" si="499"/>
        <v>1.0101994803367265</v>
      </c>
    </row>
    <row r="3956" spans="11:23">
      <c r="K3956" s="51">
        <v>395.4</v>
      </c>
      <c r="L3956" s="22">
        <f t="shared" si="493"/>
        <v>1.2558818321368566</v>
      </c>
      <c r="M3956" s="22">
        <f t="shared" si="500"/>
        <v>3.1715058953318831E-3</v>
      </c>
      <c r="Q3956" s="55">
        <f t="shared" si="494"/>
        <v>3.0853504513648339E-2</v>
      </c>
      <c r="R3956" s="49">
        <f t="shared" si="495"/>
        <v>3.1736101022606089</v>
      </c>
      <c r="S3956" s="52">
        <f>IF(K3956=0,C3984,(1/$C$59)*LN(1+$C$59/$C$58/(RodR+ABS(Calculations!K3956-RodR))))</f>
        <v>9.721895103519786E-3</v>
      </c>
      <c r="T3956" s="53">
        <f t="shared" si="496"/>
        <v>9.7850846284858409E-3</v>
      </c>
      <c r="U3956" s="49">
        <f t="shared" si="497"/>
        <v>164.75</v>
      </c>
      <c r="V3956" s="49">
        <f t="shared" si="498"/>
        <v>1.0101994803367265</v>
      </c>
      <c r="W3956" s="49">
        <f t="shared" si="499"/>
        <v>1.0101994803367265</v>
      </c>
    </row>
    <row r="3957" spans="11:23">
      <c r="K3957" s="51">
        <v>395.5</v>
      </c>
      <c r="L3957" s="22">
        <f t="shared" si="493"/>
        <v>1.2555655601095688</v>
      </c>
      <c r="M3957" s="22">
        <f t="shared" si="500"/>
        <v>3.1699066945960475E-3</v>
      </c>
      <c r="Q3957" s="55">
        <f t="shared" si="494"/>
        <v>3.0845734594399758E-2</v>
      </c>
      <c r="R3957" s="49">
        <f t="shared" si="495"/>
        <v>3.1736101022606089</v>
      </c>
      <c r="S3957" s="52">
        <f>IF(K3957=0,C3985,(1/$C$59)*LN(1+$C$59/$C$58/(RodR+ABS(Calculations!K3957-RodR))))</f>
        <v>9.7194468130876854E-3</v>
      </c>
      <c r="T3957" s="53">
        <f t="shared" si="496"/>
        <v>9.7826044206108399E-3</v>
      </c>
      <c r="U3957" s="49">
        <f t="shared" si="497"/>
        <v>164.79166666666669</v>
      </c>
      <c r="V3957" s="49">
        <f t="shared" si="498"/>
        <v>1.0101994803367265</v>
      </c>
      <c r="W3957" s="49">
        <f t="shared" si="499"/>
        <v>1.0101994803367265</v>
      </c>
    </row>
    <row r="3958" spans="11:23">
      <c r="K3958" s="51">
        <v>395.6</v>
      </c>
      <c r="L3958" s="22">
        <f t="shared" si="493"/>
        <v>1.2552494473383025</v>
      </c>
      <c r="M3958" s="22">
        <f t="shared" si="500"/>
        <v>3.1683087030851542E-3</v>
      </c>
      <c r="Q3958" s="55">
        <f t="shared" si="494"/>
        <v>3.083796858762626E-2</v>
      </c>
      <c r="R3958" s="49">
        <f t="shared" si="495"/>
        <v>3.1736101022606089</v>
      </c>
      <c r="S3958" s="52">
        <f>IF(K3958=0,C3986,(1/$C$59)*LN(1+$C$59/$C$58/(RodR+ABS(Calculations!K3958-RodR))))</f>
        <v>9.7169997554708825E-3</v>
      </c>
      <c r="T3958" s="53">
        <f t="shared" si="496"/>
        <v>9.7801254697282448E-3</v>
      </c>
      <c r="U3958" s="49">
        <f t="shared" si="497"/>
        <v>164.83333333333334</v>
      </c>
      <c r="V3958" s="49">
        <f t="shared" si="498"/>
        <v>1.0101994803367265</v>
      </c>
      <c r="W3958" s="49">
        <f t="shared" si="499"/>
        <v>1.0101994803367265</v>
      </c>
    </row>
    <row r="3959" spans="11:23">
      <c r="K3959" s="51">
        <v>395.7</v>
      </c>
      <c r="L3959" s="22">
        <f t="shared" si="493"/>
        <v>1.2549334937027539</v>
      </c>
      <c r="M3959" s="22">
        <f t="shared" si="500"/>
        <v>3.166711919642351E-3</v>
      </c>
      <c r="Q3959" s="55">
        <f t="shared" si="494"/>
        <v>3.0830206490372321E-2</v>
      </c>
      <c r="R3959" s="49">
        <f t="shared" si="495"/>
        <v>3.1736101022606089</v>
      </c>
      <c r="S3959" s="52">
        <f>IF(K3959=0,C3987,(1/$C$59)*LN(1+$C$59/$C$58/(RodR+ABS(Calculations!K3959-RodR))))</f>
        <v>9.7145539297380963E-3</v>
      </c>
      <c r="T3959" s="53">
        <f t="shared" si="496"/>
        <v>9.7776477748811666E-3</v>
      </c>
      <c r="U3959" s="49">
        <f t="shared" si="497"/>
        <v>164.875</v>
      </c>
      <c r="V3959" s="49">
        <f t="shared" si="498"/>
        <v>1.0101994803367265</v>
      </c>
      <c r="W3959" s="49">
        <f t="shared" si="499"/>
        <v>1.0101994803367265</v>
      </c>
    </row>
    <row r="3960" spans="11:23">
      <c r="K3960" s="51">
        <v>395.8</v>
      </c>
      <c r="L3960" s="22">
        <f t="shared" si="493"/>
        <v>1.2546176990827564</v>
      </c>
      <c r="M3960" s="22">
        <f t="shared" si="500"/>
        <v>3.1651163430421736E-3</v>
      </c>
      <c r="Q3960" s="55">
        <f t="shared" si="494"/>
        <v>3.0822448299685782E-2</v>
      </c>
      <c r="R3960" s="49">
        <f t="shared" si="495"/>
        <v>3.1736101022606089</v>
      </c>
      <c r="S3960" s="52">
        <f>IF(K3960=0,C3988,(1/$C$59)*LN(1+$C$59/$C$58/(RodR+ABS(Calculations!K3960-RodR))))</f>
        <v>9.7121093349591056E-3</v>
      </c>
      <c r="T3960" s="53">
        <f t="shared" si="496"/>
        <v>9.7751713351167061E-3</v>
      </c>
      <c r="U3960" s="49">
        <f t="shared" si="497"/>
        <v>164.91666666666669</v>
      </c>
      <c r="V3960" s="49">
        <f t="shared" si="498"/>
        <v>1.0101994803367265</v>
      </c>
      <c r="W3960" s="49">
        <f t="shared" si="499"/>
        <v>1.0101994803367265</v>
      </c>
    </row>
    <row r="3961" spans="11:23">
      <c r="K3961" s="51">
        <v>395.9</v>
      </c>
      <c r="L3961" s="22">
        <f t="shared" si="493"/>
        <v>1.2543020633583828</v>
      </c>
      <c r="M3961" s="22">
        <f t="shared" si="500"/>
        <v>3.1635219720582697E-3</v>
      </c>
      <c r="Q3961" s="55">
        <f t="shared" si="494"/>
        <v>3.0814694012620363E-2</v>
      </c>
      <c r="R3961" s="49">
        <f t="shared" si="495"/>
        <v>3.1736101022606089</v>
      </c>
      <c r="S3961" s="52">
        <f>IF(K3961=0,C3989,(1/$C$59)*LN(1+$C$59/$C$58/(RodR+ABS(Calculations!K3961-RodR))))</f>
        <v>9.7096659702055419E-3</v>
      </c>
      <c r="T3961" s="53">
        <f t="shared" si="496"/>
        <v>9.7726961494799813E-3</v>
      </c>
      <c r="U3961" s="49">
        <f t="shared" si="497"/>
        <v>164.95833333333334</v>
      </c>
      <c r="V3961" s="49">
        <f t="shared" si="498"/>
        <v>1.0101994803367265</v>
      </c>
      <c r="W3961" s="49">
        <f t="shared" si="499"/>
        <v>1.0101994803367265</v>
      </c>
    </row>
    <row r="3962" spans="11:23">
      <c r="K3962" s="51">
        <v>396</v>
      </c>
      <c r="L3962" s="22">
        <f t="shared" si="493"/>
        <v>1.2539865864096698</v>
      </c>
      <c r="M3962" s="22">
        <f t="shared" si="500"/>
        <v>3.161928805464731E-3</v>
      </c>
      <c r="Q3962" s="55">
        <f t="shared" si="494"/>
        <v>3.0806943626228909E-2</v>
      </c>
      <c r="R3962" s="49">
        <f t="shared" si="495"/>
        <v>3.1736101022606089</v>
      </c>
      <c r="S3962" s="52">
        <f>IF(K3962=0,C3990,(1/$C$59)*LN(1+$C$59/$C$58/(RodR+ABS(Calculations!K3962-RodR))))</f>
        <v>9.7072238345487592E-3</v>
      </c>
      <c r="T3962" s="53">
        <f t="shared" si="496"/>
        <v>9.7702222170201018E-3</v>
      </c>
      <c r="U3962" s="49">
        <f t="shared" si="497"/>
        <v>165</v>
      </c>
      <c r="V3962" s="49">
        <f t="shared" si="498"/>
        <v>1.0101994803367265</v>
      </c>
      <c r="W3962" s="49">
        <f t="shared" si="499"/>
        <v>1.0101994803367265</v>
      </c>
    </row>
    <row r="3963" spans="11:23">
      <c r="K3963" s="51">
        <v>396.1</v>
      </c>
      <c r="L3963" s="22">
        <f t="shared" si="493"/>
        <v>1.2536712681168249</v>
      </c>
      <c r="M3963" s="22">
        <f t="shared" si="500"/>
        <v>3.1603368421049272E-3</v>
      </c>
      <c r="Q3963" s="55">
        <f t="shared" si="494"/>
        <v>3.0799197137568454E-2</v>
      </c>
      <c r="R3963" s="49">
        <f t="shared" si="495"/>
        <v>3.1736101022606089</v>
      </c>
      <c r="S3963" s="52">
        <f>IF(K3963=0,C3991,(1/$C$59)*LN(1+$C$59/$C$58/(RodR+ABS(Calculations!K3963-RodR))))</f>
        <v>9.7047829270614349E-3</v>
      </c>
      <c r="T3963" s="53">
        <f t="shared" si="496"/>
        <v>9.7677495367841927E-3</v>
      </c>
      <c r="U3963" s="49">
        <f t="shared" si="497"/>
        <v>165.04166666666669</v>
      </c>
      <c r="V3963" s="49">
        <f t="shared" si="498"/>
        <v>1.0101994803367265</v>
      </c>
      <c r="W3963" s="49">
        <f t="shared" si="499"/>
        <v>1.0101994803367265</v>
      </c>
    </row>
    <row r="3964" spans="11:23">
      <c r="K3964" s="51">
        <v>396.2</v>
      </c>
      <c r="L3964" s="22">
        <f t="shared" si="493"/>
        <v>1.2533561083602611</v>
      </c>
      <c r="M3964" s="22">
        <f t="shared" si="500"/>
        <v>3.15874608068345E-3</v>
      </c>
      <c r="Q3964" s="55">
        <f t="shared" si="494"/>
        <v>3.079145454370107E-2</v>
      </c>
      <c r="R3964" s="49">
        <f t="shared" si="495"/>
        <v>3.1736101022606089</v>
      </c>
      <c r="S3964" s="52">
        <f>IF(K3964=0,C3992,(1/$C$59)*LN(1+$C$59/$C$58/(RodR+ABS(Calculations!K3964-RodR))))</f>
        <v>9.7023432468178322E-3</v>
      </c>
      <c r="T3964" s="53">
        <f t="shared" si="496"/>
        <v>9.7652781078229334E-3</v>
      </c>
      <c r="U3964" s="49">
        <f t="shared" si="497"/>
        <v>165.08333333333334</v>
      </c>
      <c r="V3964" s="49">
        <f t="shared" si="498"/>
        <v>1.0101994803367265</v>
      </c>
      <c r="W3964" s="49">
        <f t="shared" si="499"/>
        <v>1.0101994803367265</v>
      </c>
    </row>
    <row r="3965" spans="11:23">
      <c r="K3965" s="51">
        <v>396.3</v>
      </c>
      <c r="L3965" s="22">
        <f t="shared" si="493"/>
        <v>1.2530411070203904</v>
      </c>
      <c r="M3965" s="22">
        <f t="shared" si="500"/>
        <v>3.157156520077864E-3</v>
      </c>
      <c r="Q3965" s="55">
        <f t="shared" si="494"/>
        <v>3.0783715841688819E-2</v>
      </c>
      <c r="R3965" s="49">
        <f t="shared" si="495"/>
        <v>3.1736101022606089</v>
      </c>
      <c r="S3965" s="52">
        <f>IF(K3965=0,C3993,(1/$C$59)*LN(1+$C$59/$C$58/(RodR+ABS(Calculations!K3965-RodR))))</f>
        <v>9.6999047928922107E-3</v>
      </c>
      <c r="T3965" s="53">
        <f t="shared" si="496"/>
        <v>9.7628079291854544E-3</v>
      </c>
      <c r="U3965" s="49">
        <f t="shared" si="497"/>
        <v>165.125</v>
      </c>
      <c r="V3965" s="49">
        <f t="shared" si="498"/>
        <v>1.0101994803367265</v>
      </c>
      <c r="W3965" s="49">
        <f t="shared" si="499"/>
        <v>1.0101994803367265</v>
      </c>
    </row>
    <row r="3966" spans="11:23">
      <c r="K3966" s="51">
        <v>396.4</v>
      </c>
      <c r="L3966" s="22">
        <f t="shared" si="493"/>
        <v>1.2527262639778296</v>
      </c>
      <c r="M3966" s="22">
        <f t="shared" si="500"/>
        <v>3.1555681590269558E-3</v>
      </c>
      <c r="Q3966" s="55">
        <f t="shared" si="494"/>
        <v>3.0775981028598791E-2</v>
      </c>
      <c r="R3966" s="49">
        <f t="shared" si="495"/>
        <v>3.1736101022606089</v>
      </c>
      <c r="S3966" s="52">
        <f>IF(K3966=0,C3994,(1/$C$59)*LN(1+$C$59/$C$58/(RodR+ABS(Calculations!K3966-RodR))))</f>
        <v>9.6974675643604138E-3</v>
      </c>
      <c r="T3966" s="53">
        <f t="shared" si="496"/>
        <v>9.7603389999246642E-3</v>
      </c>
      <c r="U3966" s="49">
        <f t="shared" si="497"/>
        <v>165.16666666666666</v>
      </c>
      <c r="V3966" s="49">
        <f t="shared" si="498"/>
        <v>1.0101994803367265</v>
      </c>
      <c r="W3966" s="49">
        <f t="shared" si="499"/>
        <v>1.0101994803367265</v>
      </c>
    </row>
    <row r="3967" spans="11:23">
      <c r="K3967" s="51">
        <v>396.5</v>
      </c>
      <c r="L3967" s="22">
        <f t="shared" si="493"/>
        <v>1.2524115791132626</v>
      </c>
      <c r="M3967" s="22">
        <f t="shared" si="500"/>
        <v>3.1539809963061494E-3</v>
      </c>
      <c r="Q3967" s="55">
        <f t="shared" si="494"/>
        <v>3.0768250101499722E-2</v>
      </c>
      <c r="R3967" s="49">
        <f t="shared" si="495"/>
        <v>3.1736101022606089</v>
      </c>
      <c r="S3967" s="52">
        <f>IF(K3967=0,C3995,(1/$C$59)*LN(1+$C$59/$C$58/(RodR+ABS(Calculations!K3967-RodR))))</f>
        <v>9.6950315602988054E-3</v>
      </c>
      <c r="T3967" s="53">
        <f t="shared" si="496"/>
        <v>9.757871319091482E-3</v>
      </c>
      <c r="U3967" s="49">
        <f t="shared" si="497"/>
        <v>165.20833333333334</v>
      </c>
      <c r="V3967" s="49">
        <f t="shared" si="498"/>
        <v>1.0101994803367265</v>
      </c>
      <c r="W3967" s="49">
        <f t="shared" si="499"/>
        <v>1.0101994803367265</v>
      </c>
    </row>
    <row r="3968" spans="11:23">
      <c r="K3968" s="51">
        <v>396.6</v>
      </c>
      <c r="L3968" s="22">
        <f t="shared" si="493"/>
        <v>1.2520970523075108</v>
      </c>
      <c r="M3968" s="22">
        <f t="shared" si="500"/>
        <v>3.152395030791677E-3</v>
      </c>
      <c r="Q3968" s="55">
        <f t="shared" si="494"/>
        <v>3.0760523057463723E-2</v>
      </c>
      <c r="R3968" s="49">
        <f t="shared" si="495"/>
        <v>3.1736101022606089</v>
      </c>
      <c r="S3968" s="52">
        <f>IF(K3968=0,C3996,(1/$C$59)*LN(1+$C$59/$C$58/(RodR+ABS(Calculations!K3968-RodR))))</f>
        <v>9.6925967797848109E-3</v>
      </c>
      <c r="T3968" s="53">
        <f t="shared" si="496"/>
        <v>9.7554048857406029E-3</v>
      </c>
      <c r="U3968" s="49">
        <f t="shared" si="497"/>
        <v>165.25000000000003</v>
      </c>
      <c r="V3968" s="49">
        <f t="shared" si="498"/>
        <v>1.0101994803367265</v>
      </c>
      <c r="W3968" s="49">
        <f t="shared" si="499"/>
        <v>1.0101994803367265</v>
      </c>
    </row>
    <row r="3969" spans="11:23">
      <c r="K3969" s="51">
        <v>396.7</v>
      </c>
      <c r="L3969" s="22">
        <f t="shared" si="493"/>
        <v>1.2517826834415655</v>
      </c>
      <c r="M3969" s="22">
        <f t="shared" si="500"/>
        <v>3.1508102611883526E-3</v>
      </c>
      <c r="Q3969" s="55">
        <f t="shared" si="494"/>
        <v>3.0752799893567093E-2</v>
      </c>
      <c r="R3969" s="49">
        <f t="shared" si="495"/>
        <v>3.1736101022606089</v>
      </c>
      <c r="S3969" s="52">
        <f>IF(K3969=0,C3997,(1/$C$59)*LN(1+$C$59/$C$58/(RodR+ABS(Calculations!K3969-RodR))))</f>
        <v>9.6901632218971776E-3</v>
      </c>
      <c r="T3969" s="53">
        <f t="shared" si="496"/>
        <v>9.7529396989251751E-3</v>
      </c>
      <c r="U3969" s="49">
        <f t="shared" si="497"/>
        <v>165.29166666666666</v>
      </c>
      <c r="V3969" s="49">
        <f t="shared" si="498"/>
        <v>1.0101994803367265</v>
      </c>
      <c r="W3969" s="49">
        <f t="shared" si="499"/>
        <v>1.0101994803367265</v>
      </c>
    </row>
    <row r="3970" spans="11:23">
      <c r="K3970" s="51">
        <v>396.8</v>
      </c>
      <c r="L3970" s="22">
        <f t="shared" ref="L3970:L4033" si="501">IF(K3970&lt;RodR,EPRValue,Q3970*$C$43)</f>
        <v>1.2514684723964511</v>
      </c>
      <c r="M3970" s="22">
        <f t="shared" si="500"/>
        <v>3.1492266863053509E-3</v>
      </c>
      <c r="Q3970" s="55">
        <f t="shared" si="494"/>
        <v>3.0745080606886927E-2</v>
      </c>
      <c r="R3970" s="49">
        <f t="shared" si="495"/>
        <v>3.1736101022606089</v>
      </c>
      <c r="S3970" s="52">
        <f>IF(K3970=0,C3998,(1/$C$59)*LN(1+$C$59/$C$58/(RodR+ABS(Calculations!K3970-RodR))))</f>
        <v>9.687730885714901E-3</v>
      </c>
      <c r="T3970" s="53">
        <f t="shared" si="496"/>
        <v>9.750475757701018E-3</v>
      </c>
      <c r="U3970" s="49">
        <f t="shared" si="497"/>
        <v>165.33333333333334</v>
      </c>
      <c r="V3970" s="49">
        <f t="shared" si="498"/>
        <v>1.0101994803367265</v>
      </c>
      <c r="W3970" s="49">
        <f t="shared" si="499"/>
        <v>1.0101994803367265</v>
      </c>
    </row>
    <row r="3971" spans="11:23">
      <c r="K3971" s="51">
        <v>396.9</v>
      </c>
      <c r="L3971" s="22">
        <f t="shared" si="501"/>
        <v>1.2511544190533632</v>
      </c>
      <c r="M3971" s="22">
        <f t="shared" si="500"/>
        <v>3.1476443050195702E-3</v>
      </c>
      <c r="Q3971" s="55">
        <f t="shared" si="494"/>
        <v>3.073736519450454E-2</v>
      </c>
      <c r="R3971" s="49">
        <f t="shared" si="495"/>
        <v>3.1736101022606089</v>
      </c>
      <c r="S3971" s="52">
        <f>IF(K3971=0,C3999,(1/$C$59)*LN(1+$C$59/$C$58/(RodR+ABS(Calculations!K3971-RodR))))</f>
        <v>9.6852997703183088E-3</v>
      </c>
      <c r="T3971" s="53">
        <f t="shared" si="496"/>
        <v>9.7480130611241715E-3</v>
      </c>
      <c r="U3971" s="49">
        <f t="shared" si="497"/>
        <v>165.375</v>
      </c>
      <c r="V3971" s="49">
        <f t="shared" si="498"/>
        <v>1.0101994803367265</v>
      </c>
      <c r="W3971" s="49">
        <f t="shared" si="499"/>
        <v>1.0101994803367265</v>
      </c>
    </row>
    <row r="3972" spans="11:23">
      <c r="K3972" s="51">
        <v>397</v>
      </c>
      <c r="L3972" s="22">
        <f t="shared" si="501"/>
        <v>1.2508405232935651</v>
      </c>
      <c r="M3972" s="22">
        <f t="shared" si="500"/>
        <v>3.1460631161046582E-3</v>
      </c>
      <c r="Q3972" s="55">
        <f t="shared" ref="Q3972:Q4035" si="502">R3972*IF($C$56&lt;$C$55,S3972,T3972)</f>
        <v>3.0729653653502893E-2</v>
      </c>
      <c r="R3972" s="49">
        <f t="shared" ref="R3972:R4035" si="503">$C$70/$C$61*W3972</f>
        <v>3.1736101022606089</v>
      </c>
      <c r="S3972" s="52">
        <f>IF(K3972=0,C4000,(1/$C$59)*LN(1+$C$59/$C$58/(RodR+ABS(Calculations!K3972-RodR))))</f>
        <v>9.6828698747882455E-3</v>
      </c>
      <c r="T3972" s="53">
        <f t="shared" ref="T3972:T4035" si="504">IF((ABS(K3972))&lt;$C$55-$C$56,($C$53/2/PI()/$C$56*LN(($C$55-$C$56)*(ABS(K3972)+$C$56)/(ABS(K3972))/$C$55)+$C$60*LN($C$55*$C$54/($C$55-$C$56)/$C$53)),$C$60*LN((((ABS(K3972))+$C$56-$C$55)*$C$53+$C$55*$C$54)/($C$53*(ABS(K3972)))))</f>
        <v>9.7455516082518012E-3</v>
      </c>
      <c r="U3972" s="49">
        <f t="shared" ref="U3972:U4035" si="505">K3972/$C$56</f>
        <v>165.41666666666669</v>
      </c>
      <c r="V3972" s="49">
        <f t="shared" ref="V3972:V4035" si="506">IF(K3972="","",1/(1.0212-0.0178*LOG10($C$53+0.01)))</f>
        <v>1.0101994803367265</v>
      </c>
      <c r="W3972" s="49">
        <f t="shared" ref="W3972:W4035" si="507">MAX(1/(-(0.21682*LOG10(3.7*U3972)-0.293)*(EXP(-3.7*U3972)-1)+1),1)*MAX(1/(-(0.1921*LOG10(U3972+0.2)+0.072)*(EXP(-150*U3972)-1)+1),1)*V3972</f>
        <v>1.0101994803367265</v>
      </c>
    </row>
    <row r="3973" spans="11:23">
      <c r="K3973" s="51">
        <v>397.1</v>
      </c>
      <c r="L3973" s="22">
        <f t="shared" si="501"/>
        <v>1.2505267849985595</v>
      </c>
      <c r="M3973" s="22">
        <f t="shared" si="500"/>
        <v>3.1444831182654287E-3</v>
      </c>
      <c r="Q3973" s="55">
        <f t="shared" si="502"/>
        <v>3.0721945980970847E-2</v>
      </c>
      <c r="R3973" s="49">
        <f t="shared" si="503"/>
        <v>3.1736101022606089</v>
      </c>
      <c r="S3973" s="52">
        <f>IF(K3973=0,C4001,(1/$C$59)*LN(1+$C$59/$C$58/(RodR+ABS(Calculations!K3973-RodR))))</f>
        <v>9.6804411982074155E-3</v>
      </c>
      <c r="T3973" s="53">
        <f t="shared" si="504"/>
        <v>9.7430913981419558E-3</v>
      </c>
      <c r="U3973" s="49">
        <f t="shared" si="505"/>
        <v>165.45833333333334</v>
      </c>
      <c r="V3973" s="49">
        <f t="shared" si="506"/>
        <v>1.0101994803367265</v>
      </c>
      <c r="W3973" s="49">
        <f t="shared" si="507"/>
        <v>1.0101994803367265</v>
      </c>
    </row>
    <row r="3974" spans="11:23">
      <c r="K3974" s="51">
        <v>397.2</v>
      </c>
      <c r="L3974" s="22">
        <f t="shared" si="501"/>
        <v>1.2502132040498137</v>
      </c>
      <c r="M3974" s="22">
        <f t="shared" si="500"/>
        <v>3.1429043104473919E-3</v>
      </c>
      <c r="Q3974" s="55">
        <f t="shared" si="502"/>
        <v>3.0714242173996376E-2</v>
      </c>
      <c r="R3974" s="49">
        <f t="shared" si="503"/>
        <v>3.1736101022606089</v>
      </c>
      <c r="S3974" s="52">
        <f>IF(K3974=0,C4002,(1/$C$59)*LN(1+$C$59/$C$58/(RodR+ABS(Calculations!K3974-RodR))))</f>
        <v>9.6780137396582436E-3</v>
      </c>
      <c r="T3974" s="53">
        <f t="shared" si="504"/>
        <v>9.7406324298538079E-3</v>
      </c>
      <c r="U3974" s="49">
        <f t="shared" si="505"/>
        <v>165.5</v>
      </c>
      <c r="V3974" s="49">
        <f t="shared" si="506"/>
        <v>1.0101994803367265</v>
      </c>
      <c r="W3974" s="49">
        <f t="shared" si="507"/>
        <v>1.0101994803367265</v>
      </c>
    </row>
    <row r="3975" spans="11:23">
      <c r="K3975" s="51">
        <v>397.3</v>
      </c>
      <c r="L3975" s="22">
        <f t="shared" si="501"/>
        <v>1.2498997803290683</v>
      </c>
      <c r="M3975" s="22">
        <f t="shared" si="500"/>
        <v>3.141326691322055E-3</v>
      </c>
      <c r="Q3975" s="55">
        <f t="shared" si="502"/>
        <v>3.0706542229674189E-2</v>
      </c>
      <c r="R3975" s="49">
        <f t="shared" si="503"/>
        <v>3.1736101022606089</v>
      </c>
      <c r="S3975" s="52">
        <f>IF(K3975=0,C4003,(1/$C$59)*LN(1+$C$59/$C$58/(RodR+ABS(Calculations!K3975-RodR))))</f>
        <v>9.6755874982252764E-3</v>
      </c>
      <c r="T3975" s="53">
        <f t="shared" si="504"/>
        <v>9.7381747024471912E-3</v>
      </c>
      <c r="U3975" s="49">
        <f t="shared" si="505"/>
        <v>165.54166666666669</v>
      </c>
      <c r="V3975" s="49">
        <f t="shared" si="506"/>
        <v>1.0101994803367265</v>
      </c>
      <c r="W3975" s="49">
        <f t="shared" si="507"/>
        <v>1.0101994803367265</v>
      </c>
    </row>
    <row r="3976" spans="11:23">
      <c r="K3976" s="51">
        <v>397.4</v>
      </c>
      <c r="L3976" s="22">
        <f t="shared" si="501"/>
        <v>1.2495865137179947</v>
      </c>
      <c r="M3976" s="22">
        <f t="shared" si="500"/>
        <v>3.1397502598349281E-3</v>
      </c>
      <c r="Q3976" s="55">
        <f t="shared" si="502"/>
        <v>3.0698846145097273E-2</v>
      </c>
      <c r="R3976" s="49">
        <f t="shared" si="503"/>
        <v>3.1736101022606089</v>
      </c>
      <c r="S3976" s="52">
        <f>IF(K3976=0,C4004,(1/$C$59)*LN(1+$C$59/$C$58/(RodR+ABS(Calculations!K3976-RodR))))</f>
        <v>9.6731624729925192E-3</v>
      </c>
      <c r="T3976" s="53">
        <f t="shared" si="504"/>
        <v>9.7357182149832872E-3</v>
      </c>
      <c r="U3976" s="49">
        <f t="shared" si="505"/>
        <v>165.58333333333334</v>
      </c>
      <c r="V3976" s="49">
        <f t="shared" si="506"/>
        <v>1.0101994803367265</v>
      </c>
      <c r="W3976" s="49">
        <f t="shared" si="507"/>
        <v>1.0101994803367265</v>
      </c>
    </row>
    <row r="3977" spans="11:23">
      <c r="K3977" s="51">
        <v>397.5</v>
      </c>
      <c r="L3977" s="22">
        <f t="shared" si="501"/>
        <v>1.2492734040985718</v>
      </c>
      <c r="M3977" s="22">
        <f t="shared" si="500"/>
        <v>3.1381750146908249E-3</v>
      </c>
      <c r="Q3977" s="55">
        <f t="shared" si="502"/>
        <v>3.0691153917366185E-2</v>
      </c>
      <c r="R3977" s="49">
        <f t="shared" si="503"/>
        <v>3.1736101022606089</v>
      </c>
      <c r="S3977" s="52">
        <f>IF(K3977=0,C4005,(1/$C$59)*LN(1+$C$59/$C$58/(RodR+ABS(Calculations!K3977-RodR))))</f>
        <v>9.6707386630463608E-3</v>
      </c>
      <c r="T3977" s="53">
        <f t="shared" si="504"/>
        <v>9.7332629665237182E-3</v>
      </c>
      <c r="U3977" s="49">
        <f t="shared" si="505"/>
        <v>165.625</v>
      </c>
      <c r="V3977" s="49">
        <f t="shared" si="506"/>
        <v>1.0101994803367265</v>
      </c>
      <c r="W3977" s="49">
        <f t="shared" si="507"/>
        <v>1.0101994803367265</v>
      </c>
    </row>
    <row r="3978" spans="11:23">
      <c r="K3978" s="51">
        <v>397.6</v>
      </c>
      <c r="L3978" s="22">
        <f t="shared" si="501"/>
        <v>1.2489604513528125</v>
      </c>
      <c r="M3978" s="22">
        <f t="shared" si="500"/>
        <v>3.1366009546982543E-3</v>
      </c>
      <c r="Q3978" s="55">
        <f t="shared" si="502"/>
        <v>3.0683465543582315E-2</v>
      </c>
      <c r="R3978" s="49">
        <f t="shared" si="503"/>
        <v>3.1736101022606089</v>
      </c>
      <c r="S3978" s="52">
        <f>IF(K3978=0,C4006,(1/$C$59)*LN(1+$C$59/$C$58/(RodR+ABS(Calculations!K3978-RodR))))</f>
        <v>9.6683160674734536E-3</v>
      </c>
      <c r="T3978" s="53">
        <f t="shared" si="504"/>
        <v>9.7308089561314506E-3</v>
      </c>
      <c r="U3978" s="49">
        <f t="shared" si="505"/>
        <v>165.66666666666669</v>
      </c>
      <c r="V3978" s="49">
        <f t="shared" si="506"/>
        <v>1.0101994803367265</v>
      </c>
      <c r="W3978" s="49">
        <f t="shared" si="507"/>
        <v>1.0101994803367265</v>
      </c>
    </row>
    <row r="3979" spans="11:23">
      <c r="K3979" s="51">
        <v>397.7</v>
      </c>
      <c r="L3979" s="22">
        <f t="shared" si="501"/>
        <v>1.2486476553628323</v>
      </c>
      <c r="M3979" s="22">
        <f t="shared" si="500"/>
        <v>3.1350280787332263E-3</v>
      </c>
      <c r="Q3979" s="55">
        <f t="shared" si="502"/>
        <v>3.0675781020849561E-2</v>
      </c>
      <c r="R3979" s="49">
        <f t="shared" si="503"/>
        <v>3.1736101022606089</v>
      </c>
      <c r="S3979" s="52">
        <f>IF(K3979=0,C4007,(1/$C$59)*LN(1+$C$59/$C$58/(RodR+ABS(Calculations!K3979-RodR))))</f>
        <v>9.6658946853612395E-3</v>
      </c>
      <c r="T3979" s="53">
        <f t="shared" si="504"/>
        <v>9.7283561828701154E-3</v>
      </c>
      <c r="U3979" s="49">
        <f t="shared" si="505"/>
        <v>165.70833333333334</v>
      </c>
      <c r="V3979" s="49">
        <f t="shared" si="506"/>
        <v>1.0101994803367265</v>
      </c>
      <c r="W3979" s="49">
        <f t="shared" si="507"/>
        <v>1.0101994803367265</v>
      </c>
    </row>
    <row r="3980" spans="11:23">
      <c r="K3980" s="51">
        <v>397.8</v>
      </c>
      <c r="L3980" s="22">
        <f t="shared" si="501"/>
        <v>1.2483350160108462</v>
      </c>
      <c r="M3980" s="22">
        <f t="shared" si="500"/>
        <v>3.1334563856049158E-3</v>
      </c>
      <c r="Q3980" s="55">
        <f t="shared" si="502"/>
        <v>3.0668100346274287E-2</v>
      </c>
      <c r="R3980" s="49">
        <f t="shared" si="503"/>
        <v>3.1736101022606089</v>
      </c>
      <c r="S3980" s="52">
        <f>IF(K3980=0,C4008,(1/$C$59)*LN(1+$C$59/$C$58/(RodR+ABS(Calculations!K3980-RodR))))</f>
        <v>9.6634745157979391E-3</v>
      </c>
      <c r="T3980" s="53">
        <f t="shared" si="504"/>
        <v>9.72590464580491E-3</v>
      </c>
      <c r="U3980" s="49">
        <f t="shared" si="505"/>
        <v>165.75</v>
      </c>
      <c r="V3980" s="49">
        <f t="shared" si="506"/>
        <v>1.0101994803367265</v>
      </c>
      <c r="W3980" s="49">
        <f t="shared" si="507"/>
        <v>1.0101994803367265</v>
      </c>
    </row>
    <row r="3981" spans="11:23">
      <c r="K3981" s="51">
        <v>397.9</v>
      </c>
      <c r="L3981" s="22">
        <f t="shared" si="501"/>
        <v>1.2480225331792771</v>
      </c>
      <c r="M3981" s="22">
        <f t="shared" ref="M3981:M4044" si="508">L3971-L3981</f>
        <v>3.1318858740860822E-3</v>
      </c>
      <c r="Q3981" s="55">
        <f t="shared" si="502"/>
        <v>3.0660423516967943E-2</v>
      </c>
      <c r="R3981" s="49">
        <f t="shared" si="503"/>
        <v>3.1736101022606089</v>
      </c>
      <c r="S3981" s="52">
        <f>IF(K3981=0,C4009,(1/$C$59)*LN(1+$C$59/$C$58/(RodR+ABS(Calculations!K3981-RodR))))</f>
        <v>9.6610555578733742E-3</v>
      </c>
      <c r="T3981" s="53">
        <f t="shared" si="504"/>
        <v>9.7234543440010302E-3</v>
      </c>
      <c r="U3981" s="49">
        <f t="shared" si="505"/>
        <v>165.79166666666666</v>
      </c>
      <c r="V3981" s="49">
        <f t="shared" si="506"/>
        <v>1.0101994803367265</v>
      </c>
      <c r="W3981" s="49">
        <f t="shared" si="507"/>
        <v>1.0101994803367265</v>
      </c>
    </row>
    <row r="3982" spans="11:23">
      <c r="K3982" s="51">
        <v>398</v>
      </c>
      <c r="L3982" s="22">
        <f t="shared" si="501"/>
        <v>1.2477102067506147</v>
      </c>
      <c r="M3982" s="22">
        <f t="shared" si="508"/>
        <v>3.1303165429503732E-3</v>
      </c>
      <c r="Q3982" s="55">
        <f t="shared" si="502"/>
        <v>3.0652750530043626E-2</v>
      </c>
      <c r="R3982" s="49">
        <f t="shared" si="503"/>
        <v>3.1736101022606089</v>
      </c>
      <c r="S3982" s="52">
        <f>IF(K3982=0,C4010,(1/$C$59)*LN(1+$C$59/$C$58/(RodR+ABS(Calculations!K3982-RodR))))</f>
        <v>9.6586378106778854E-3</v>
      </c>
      <c r="T3982" s="53">
        <f t="shared" si="504"/>
        <v>9.7210052765247922E-3</v>
      </c>
      <c r="U3982" s="49">
        <f t="shared" si="505"/>
        <v>165.83333333333334</v>
      </c>
      <c r="V3982" s="49">
        <f t="shared" si="506"/>
        <v>1.0101994803367265</v>
      </c>
      <c r="W3982" s="49">
        <f t="shared" si="507"/>
        <v>1.0101994803367265</v>
      </c>
    </row>
    <row r="3983" spans="11:23">
      <c r="K3983" s="51">
        <v>398.1</v>
      </c>
      <c r="L3983" s="22">
        <f t="shared" si="501"/>
        <v>1.24739803660745</v>
      </c>
      <c r="M3983" s="22">
        <f t="shared" si="508"/>
        <v>3.1287483911095482E-3</v>
      </c>
      <c r="Q3983" s="55">
        <f t="shared" si="502"/>
        <v>3.0645081382616939E-2</v>
      </c>
      <c r="R3983" s="49">
        <f t="shared" si="503"/>
        <v>3.1736101022606089</v>
      </c>
      <c r="S3983" s="52">
        <f>IF(K3983=0,C4011,(1/$C$59)*LN(1+$C$59/$C$58/(RodR+ABS(Calculations!K3983-RodR))))</f>
        <v>9.6562212733026023E-3</v>
      </c>
      <c r="T3983" s="53">
        <f t="shared" si="504"/>
        <v>9.7185574424449531E-3</v>
      </c>
      <c r="U3983" s="49">
        <f t="shared" si="505"/>
        <v>165.87500000000003</v>
      </c>
      <c r="V3983" s="49">
        <f t="shared" si="506"/>
        <v>1.0101994803367265</v>
      </c>
      <c r="W3983" s="49">
        <f t="shared" si="507"/>
        <v>1.0101994803367265</v>
      </c>
    </row>
    <row r="3984" spans="11:23">
      <c r="K3984" s="51">
        <v>398.2</v>
      </c>
      <c r="L3984" s="22">
        <f t="shared" si="501"/>
        <v>1.2470860226324763</v>
      </c>
      <c r="M3984" s="22">
        <f t="shared" si="508"/>
        <v>3.1271814173374768E-3</v>
      </c>
      <c r="Q3984" s="55">
        <f t="shared" si="502"/>
        <v>3.0637416071805972E-2</v>
      </c>
      <c r="R3984" s="49">
        <f t="shared" si="503"/>
        <v>3.1736101022606089</v>
      </c>
      <c r="S3984" s="52">
        <f>IF(K3984=0,C4012,(1/$C$59)*LN(1+$C$59/$C$58/(RodR+ABS(Calculations!K3984-RodR))))</f>
        <v>9.6538059448394407E-3</v>
      </c>
      <c r="T3984" s="53">
        <f t="shared" si="504"/>
        <v>9.7161108408287278E-3</v>
      </c>
      <c r="U3984" s="49">
        <f t="shared" si="505"/>
        <v>165.91666666666666</v>
      </c>
      <c r="V3984" s="49">
        <f t="shared" si="506"/>
        <v>1.0101994803367265</v>
      </c>
      <c r="W3984" s="49">
        <f t="shared" si="507"/>
        <v>1.0101994803367265</v>
      </c>
    </row>
    <row r="3985" spans="11:23">
      <c r="K3985" s="51">
        <v>398.3</v>
      </c>
      <c r="L3985" s="22">
        <f t="shared" si="501"/>
        <v>1.2467741647085577</v>
      </c>
      <c r="M3985" s="22">
        <f t="shared" si="508"/>
        <v>3.1256156205106134E-3</v>
      </c>
      <c r="Q3985" s="55">
        <f t="shared" si="502"/>
        <v>3.0629754594733036E-2</v>
      </c>
      <c r="R3985" s="49">
        <f t="shared" si="503"/>
        <v>3.1736101022606089</v>
      </c>
      <c r="S3985" s="52">
        <f>IF(K3985=0,C4013,(1/$C$59)*LN(1+$C$59/$C$58/(RodR+ABS(Calculations!K3985-RodR))))</f>
        <v>9.651391824381645E-3</v>
      </c>
      <c r="T3985" s="53">
        <f t="shared" si="504"/>
        <v>9.7136654707466654E-3</v>
      </c>
      <c r="U3985" s="49">
        <f t="shared" si="505"/>
        <v>165.95833333333334</v>
      </c>
      <c r="V3985" s="49">
        <f t="shared" si="506"/>
        <v>1.0101994803367265</v>
      </c>
      <c r="W3985" s="49">
        <f t="shared" si="507"/>
        <v>1.0101994803367265</v>
      </c>
    </row>
    <row r="3986" spans="11:23">
      <c r="K3986" s="51">
        <v>398.4</v>
      </c>
      <c r="L3986" s="22">
        <f t="shared" si="501"/>
        <v>1.2464624627186611</v>
      </c>
      <c r="M3986" s="22">
        <f t="shared" si="508"/>
        <v>3.1240509993335497E-3</v>
      </c>
      <c r="Q3986" s="55">
        <f t="shared" si="502"/>
        <v>3.0622096948522942E-2</v>
      </c>
      <c r="R3986" s="49">
        <f t="shared" si="503"/>
        <v>3.1736101022606089</v>
      </c>
      <c r="S3986" s="52">
        <f>IF(K3986=0,C4014,(1/$C$59)*LN(1+$C$59/$C$58/(RodR+ABS(Calculations!K3986-RodR))))</f>
        <v>9.6489789110232455E-3</v>
      </c>
      <c r="T3986" s="53">
        <f t="shared" si="504"/>
        <v>9.7112213312677605E-3</v>
      </c>
      <c r="U3986" s="49">
        <f t="shared" si="505"/>
        <v>166</v>
      </c>
      <c r="V3986" s="49">
        <f t="shared" si="506"/>
        <v>1.0101994803367265</v>
      </c>
      <c r="W3986" s="49">
        <f t="shared" si="507"/>
        <v>1.0101994803367265</v>
      </c>
    </row>
    <row r="3987" spans="11:23">
      <c r="K3987" s="51">
        <v>398.5</v>
      </c>
      <c r="L3987" s="22">
        <f t="shared" si="501"/>
        <v>1.2461509165458549</v>
      </c>
      <c r="M3987" s="22">
        <f t="shared" si="508"/>
        <v>3.1224875527169349E-3</v>
      </c>
      <c r="Q3987" s="55">
        <f t="shared" si="502"/>
        <v>3.061444313030301E-2</v>
      </c>
      <c r="R3987" s="49">
        <f t="shared" si="503"/>
        <v>3.1736101022606089</v>
      </c>
      <c r="S3987" s="52">
        <f>IF(K3987=0,C4015,(1/$C$59)*LN(1+$C$59/$C$58/(RodR+ABS(Calculations!K3987-RodR))))</f>
        <v>9.6465672038590668E-3</v>
      </c>
      <c r="T3987" s="53">
        <f t="shared" si="504"/>
        <v>9.7087784214647914E-3</v>
      </c>
      <c r="U3987" s="49">
        <f t="shared" si="505"/>
        <v>166.04166666666669</v>
      </c>
      <c r="V3987" s="49">
        <f t="shared" si="506"/>
        <v>1.0101994803367265</v>
      </c>
      <c r="W3987" s="49">
        <f t="shared" si="507"/>
        <v>1.0101994803367265</v>
      </c>
    </row>
    <row r="3988" spans="11:23">
      <c r="K3988" s="51">
        <v>398.6</v>
      </c>
      <c r="L3988" s="22">
        <f t="shared" si="501"/>
        <v>1.2458395260733086</v>
      </c>
      <c r="M3988" s="22">
        <f t="shared" si="508"/>
        <v>3.1209252795039166E-3</v>
      </c>
      <c r="Q3988" s="55">
        <f t="shared" si="502"/>
        <v>3.0606793137203051E-2</v>
      </c>
      <c r="R3988" s="49">
        <f t="shared" si="503"/>
        <v>3.1736101022606089</v>
      </c>
      <c r="S3988" s="52">
        <f>IF(K3988=0,C4016,(1/$C$59)*LN(1+$C$59/$C$58/(RodR+ABS(Calculations!K3988-RodR))))</f>
        <v>9.6441567019847161E-3</v>
      </c>
      <c r="T3988" s="53">
        <f t="shared" si="504"/>
        <v>9.7063367404087685E-3</v>
      </c>
      <c r="U3988" s="49">
        <f t="shared" si="505"/>
        <v>166.08333333333334</v>
      </c>
      <c r="V3988" s="49">
        <f t="shared" si="506"/>
        <v>1.0101994803367265</v>
      </c>
      <c r="W3988" s="49">
        <f t="shared" si="507"/>
        <v>1.0101994803367265</v>
      </c>
    </row>
    <row r="3989" spans="11:23">
      <c r="K3989" s="51">
        <v>398.7</v>
      </c>
      <c r="L3989" s="22">
        <f t="shared" si="501"/>
        <v>1.2455282911843986</v>
      </c>
      <c r="M3989" s="22">
        <f t="shared" si="508"/>
        <v>3.1193641784337256E-3</v>
      </c>
      <c r="Q3989" s="55">
        <f t="shared" si="502"/>
        <v>3.0599146966357939E-2</v>
      </c>
      <c r="R3989" s="49">
        <f t="shared" si="503"/>
        <v>3.1736101022606089</v>
      </c>
      <c r="S3989" s="52">
        <f>IF(K3989=0,C4017,(1/$C$59)*LN(1+$C$59/$C$58/(RodR+ABS(Calculations!K3989-RodR))))</f>
        <v>9.6417474044973948E-3</v>
      </c>
      <c r="T3989" s="53">
        <f t="shared" si="504"/>
        <v>9.7038962871740294E-3</v>
      </c>
      <c r="U3989" s="49">
        <f t="shared" si="505"/>
        <v>166.125</v>
      </c>
      <c r="V3989" s="49">
        <f t="shared" si="506"/>
        <v>1.0101994803367265</v>
      </c>
      <c r="W3989" s="49">
        <f t="shared" si="507"/>
        <v>1.0101994803367265</v>
      </c>
    </row>
    <row r="3990" spans="11:23">
      <c r="K3990" s="51">
        <v>398.8</v>
      </c>
      <c r="L3990" s="22">
        <f t="shared" si="501"/>
        <v>1.245217211762464</v>
      </c>
      <c r="M3990" s="22">
        <f t="shared" si="508"/>
        <v>3.11780424838215E-3</v>
      </c>
      <c r="Q3990" s="55">
        <f t="shared" si="502"/>
        <v>3.0591504614901649E-2</v>
      </c>
      <c r="R3990" s="49">
        <f t="shared" si="503"/>
        <v>3.1736101022606089</v>
      </c>
      <c r="S3990" s="52">
        <f>IF(K3990=0,C4018,(1/$C$59)*LN(1+$C$59/$C$58/(RodR+ABS(Calculations!K3990-RodR))))</f>
        <v>9.6393393104940248E-3</v>
      </c>
      <c r="T3990" s="53">
        <f t="shared" si="504"/>
        <v>9.7014570608331477E-3</v>
      </c>
      <c r="U3990" s="49">
        <f t="shared" si="505"/>
        <v>166.16666666666669</v>
      </c>
      <c r="V3990" s="49">
        <f t="shared" si="506"/>
        <v>1.0101994803367265</v>
      </c>
      <c r="W3990" s="49">
        <f t="shared" si="507"/>
        <v>1.0101994803367265</v>
      </c>
    </row>
    <row r="3991" spans="11:23">
      <c r="K3991" s="51">
        <v>398.9</v>
      </c>
      <c r="L3991" s="22">
        <f t="shared" si="501"/>
        <v>1.2449062876910852</v>
      </c>
      <c r="M3991" s="22">
        <f t="shared" si="508"/>
        <v>3.1162454881918933E-3</v>
      </c>
      <c r="Q3991" s="55">
        <f t="shared" si="502"/>
        <v>3.058386607997407E-2</v>
      </c>
      <c r="R3991" s="49">
        <f t="shared" si="503"/>
        <v>3.1736101022606089</v>
      </c>
      <c r="S3991" s="52">
        <f>IF(K3991=0,C4019,(1/$C$59)*LN(1+$C$59/$C$58/(RodR+ABS(Calculations!K3991-RodR))))</f>
        <v>9.6369324190733879E-3</v>
      </c>
      <c r="T3991" s="53">
        <f t="shared" si="504"/>
        <v>9.6990190604629139E-3</v>
      </c>
      <c r="U3991" s="49">
        <f t="shared" si="505"/>
        <v>166.20833333333334</v>
      </c>
      <c r="V3991" s="49">
        <f t="shared" si="506"/>
        <v>1.0101994803367265</v>
      </c>
      <c r="W3991" s="49">
        <f t="shared" si="507"/>
        <v>1.0101994803367265</v>
      </c>
    </row>
    <row r="3992" spans="11:23">
      <c r="K3992" s="51">
        <v>399</v>
      </c>
      <c r="L3992" s="22">
        <f t="shared" si="501"/>
        <v>1.2445955188539088</v>
      </c>
      <c r="M3992" s="22">
        <f t="shared" si="508"/>
        <v>3.1146878967058811E-3</v>
      </c>
      <c r="Q3992" s="55">
        <f t="shared" si="502"/>
        <v>3.0576231358716729E-2</v>
      </c>
      <c r="R3992" s="49">
        <f t="shared" si="503"/>
        <v>3.1736101022606089</v>
      </c>
      <c r="S3992" s="52">
        <f>IF(K3992=0,C4020,(1/$C$59)*LN(1+$C$59/$C$58/(RodR+ABS(Calculations!K3992-RodR))))</f>
        <v>9.6345267293347827E-3</v>
      </c>
      <c r="T3992" s="53">
        <f t="shared" si="504"/>
        <v>9.6965822851376882E-3</v>
      </c>
      <c r="U3992" s="49">
        <f t="shared" si="505"/>
        <v>166.25</v>
      </c>
      <c r="V3992" s="49">
        <f t="shared" si="506"/>
        <v>1.0101994803367265</v>
      </c>
      <c r="W3992" s="49">
        <f t="shared" si="507"/>
        <v>1.0101994803367265</v>
      </c>
    </row>
    <row r="3993" spans="11:23">
      <c r="K3993" s="51">
        <v>399.1</v>
      </c>
      <c r="L3993" s="22">
        <f t="shared" si="501"/>
        <v>1.2442849051347189</v>
      </c>
      <c r="M3993" s="22">
        <f t="shared" si="508"/>
        <v>3.1131314727310677E-3</v>
      </c>
      <c r="Q3993" s="55">
        <f t="shared" si="502"/>
        <v>3.0568600448274523E-2</v>
      </c>
      <c r="R3993" s="49">
        <f t="shared" si="503"/>
        <v>3.1736101022606089</v>
      </c>
      <c r="S3993" s="52">
        <f>IF(K3993=0,C4021,(1/$C$59)*LN(1+$C$59/$C$58/(RodR+ABS(Calculations!K3993-RodR))))</f>
        <v>9.6321222403785711E-3</v>
      </c>
      <c r="T3993" s="53">
        <f t="shared" si="504"/>
        <v>9.6941467339356057E-3</v>
      </c>
      <c r="U3993" s="49">
        <f t="shared" si="505"/>
        <v>166.29166666666669</v>
      </c>
      <c r="V3993" s="49">
        <f t="shared" si="506"/>
        <v>1.0101994803367265</v>
      </c>
      <c r="W3993" s="49">
        <f t="shared" si="507"/>
        <v>1.0101994803367265</v>
      </c>
    </row>
    <row r="3994" spans="11:23">
      <c r="K3994" s="51">
        <v>399.2</v>
      </c>
      <c r="L3994" s="22">
        <f t="shared" si="501"/>
        <v>1.2439744464174005</v>
      </c>
      <c r="M3994" s="22">
        <f t="shared" si="508"/>
        <v>3.1115762150757398E-3</v>
      </c>
      <c r="Q3994" s="55">
        <f t="shared" si="502"/>
        <v>3.0560973345794839E-2</v>
      </c>
      <c r="R3994" s="49">
        <f t="shared" si="503"/>
        <v>3.1736101022606089</v>
      </c>
      <c r="S3994" s="52">
        <f>IF(K3994=0,C4022,(1/$C$59)*LN(1+$C$59/$C$58/(RodR+ABS(Calculations!K3994-RodR))))</f>
        <v>9.6297189513058993E-3</v>
      </c>
      <c r="T3994" s="53">
        <f t="shared" si="504"/>
        <v>9.6917124059339201E-3</v>
      </c>
      <c r="U3994" s="49">
        <f t="shared" si="505"/>
        <v>166.33333333333334</v>
      </c>
      <c r="V3994" s="49">
        <f t="shared" si="506"/>
        <v>1.0101994803367265</v>
      </c>
      <c r="W3994" s="49">
        <f t="shared" si="507"/>
        <v>1.0101994803367265</v>
      </c>
    </row>
    <row r="3995" spans="11:23">
      <c r="K3995" s="51">
        <v>399.3</v>
      </c>
      <c r="L3995" s="22">
        <f t="shared" si="501"/>
        <v>1.2436641425859769</v>
      </c>
      <c r="M3995" s="22">
        <f t="shared" si="508"/>
        <v>3.1100221225808244E-3</v>
      </c>
      <c r="Q3995" s="55">
        <f t="shared" si="502"/>
        <v>3.0553350048428442E-2</v>
      </c>
      <c r="R3995" s="49">
        <f t="shared" si="503"/>
        <v>3.1736101022606089</v>
      </c>
      <c r="S3995" s="52">
        <f>IF(K3995=0,C4023,(1/$C$59)*LN(1+$C$59/$C$58/(RodR+ABS(Calculations!K3995-RodR))))</f>
        <v>9.6273168612189767E-3</v>
      </c>
      <c r="T3995" s="53">
        <f t="shared" si="504"/>
        <v>9.689279300211219E-3</v>
      </c>
      <c r="U3995" s="49">
        <f t="shared" si="505"/>
        <v>166.375</v>
      </c>
      <c r="V3995" s="49">
        <f t="shared" si="506"/>
        <v>1.0101994803367265</v>
      </c>
      <c r="W3995" s="49">
        <f t="shared" si="507"/>
        <v>1.0101994803367265</v>
      </c>
    </row>
    <row r="3996" spans="11:23">
      <c r="K3996" s="51">
        <v>399.4</v>
      </c>
      <c r="L3996" s="22">
        <f t="shared" si="501"/>
        <v>1.2433539935245366</v>
      </c>
      <c r="M3996" s="22">
        <f t="shared" si="508"/>
        <v>3.1084691941245524E-3</v>
      </c>
      <c r="Q3996" s="55">
        <f t="shared" si="502"/>
        <v>3.0545730553327721E-2</v>
      </c>
      <c r="R3996" s="49">
        <f t="shared" si="503"/>
        <v>3.1736101022606089</v>
      </c>
      <c r="S3996" s="52">
        <f>IF(K3996=0,C4024,(1/$C$59)*LN(1+$C$59/$C$58/(RodR+ABS(Calculations!K3996-RodR))))</f>
        <v>9.6249159692205263E-3</v>
      </c>
      <c r="T3996" s="53">
        <f t="shared" si="504"/>
        <v>9.686847415847433E-3</v>
      </c>
      <c r="U3996" s="49">
        <f t="shared" si="505"/>
        <v>166.41666666666666</v>
      </c>
      <c r="V3996" s="49">
        <f t="shared" si="506"/>
        <v>1.0101994803367265</v>
      </c>
      <c r="W3996" s="49">
        <f t="shared" si="507"/>
        <v>1.0101994803367265</v>
      </c>
    </row>
    <row r="3997" spans="11:23">
      <c r="K3997" s="51">
        <v>399.5</v>
      </c>
      <c r="L3997" s="22">
        <f t="shared" si="501"/>
        <v>1.2430439991173405</v>
      </c>
      <c r="M3997" s="22">
        <f t="shared" si="508"/>
        <v>3.106917428514322E-3</v>
      </c>
      <c r="Q3997" s="55">
        <f t="shared" si="502"/>
        <v>3.0538114857649287E-2</v>
      </c>
      <c r="R3997" s="49">
        <f t="shared" si="503"/>
        <v>3.1736101022606089</v>
      </c>
      <c r="S3997" s="52">
        <f>IF(K3997=0,C4025,(1/$C$59)*LN(1+$C$59/$C$58/(RodR+ABS(Calculations!K3997-RodR))))</f>
        <v>9.622516274414598E-3</v>
      </c>
      <c r="T3997" s="53">
        <f t="shared" si="504"/>
        <v>9.6844167519229366E-3</v>
      </c>
      <c r="U3997" s="49">
        <f t="shared" si="505"/>
        <v>166.45833333333334</v>
      </c>
      <c r="V3997" s="49">
        <f t="shared" si="506"/>
        <v>1.0101994803367265</v>
      </c>
      <c r="W3997" s="49">
        <f t="shared" si="507"/>
        <v>1.0101994803367265</v>
      </c>
    </row>
    <row r="3998" spans="11:23">
      <c r="K3998" s="51">
        <v>399.6</v>
      </c>
      <c r="L3998" s="22">
        <f t="shared" si="501"/>
        <v>1.2427341592487171</v>
      </c>
      <c r="M3998" s="22">
        <f t="shared" si="508"/>
        <v>3.1053668245915045E-3</v>
      </c>
      <c r="Q3998" s="55">
        <f t="shared" si="502"/>
        <v>3.0530502958551409E-2</v>
      </c>
      <c r="R3998" s="49">
        <f t="shared" si="503"/>
        <v>3.1736101022606089</v>
      </c>
      <c r="S3998" s="52">
        <f>IF(K3998=0,C4026,(1/$C$59)*LN(1+$C$59/$C$58/(RodR+ABS(Calculations!K3998-RodR))))</f>
        <v>9.6201177759057694E-3</v>
      </c>
      <c r="T3998" s="53">
        <f t="shared" si="504"/>
        <v>9.6819873075196655E-3</v>
      </c>
      <c r="U3998" s="49">
        <f t="shared" si="505"/>
        <v>166.50000000000003</v>
      </c>
      <c r="V3998" s="49">
        <f t="shared" si="506"/>
        <v>1.0101994803367265</v>
      </c>
      <c r="W3998" s="49">
        <f t="shared" si="507"/>
        <v>1.0101994803367265</v>
      </c>
    </row>
    <row r="3999" spans="11:23">
      <c r="K3999" s="51">
        <v>399.7</v>
      </c>
      <c r="L3999" s="22">
        <f t="shared" si="501"/>
        <v>1.2424244738031653</v>
      </c>
      <c r="M3999" s="22">
        <f t="shared" si="508"/>
        <v>3.1038173812332204E-3</v>
      </c>
      <c r="Q3999" s="55">
        <f t="shared" si="502"/>
        <v>3.0522894853196557E-2</v>
      </c>
      <c r="R3999" s="49">
        <f t="shared" si="503"/>
        <v>3.1736101022606089</v>
      </c>
      <c r="S3999" s="52">
        <f>IF(K3999=0,C4027,(1/$C$59)*LN(1+$C$59/$C$58/(RodR+ABS(Calculations!K3999-RodR))))</f>
        <v>9.6177204727999361E-3</v>
      </c>
      <c r="T3999" s="53">
        <f t="shared" si="504"/>
        <v>9.6795590817195607E-3</v>
      </c>
      <c r="U3999" s="49">
        <f t="shared" si="505"/>
        <v>166.54166666666666</v>
      </c>
      <c r="V3999" s="49">
        <f t="shared" si="506"/>
        <v>1.0101994803367265</v>
      </c>
      <c r="W3999" s="49">
        <f t="shared" si="507"/>
        <v>1.0101994803367265</v>
      </c>
    </row>
    <row r="4000" spans="11:23">
      <c r="K4000" s="51">
        <v>399.8</v>
      </c>
      <c r="L4000" s="22">
        <f t="shared" si="501"/>
        <v>1.2421149426652516</v>
      </c>
      <c r="M4000" s="22">
        <f t="shared" si="508"/>
        <v>3.1022690972124511E-3</v>
      </c>
      <c r="Q4000" s="55">
        <f t="shared" si="502"/>
        <v>3.0515290538748845E-2</v>
      </c>
      <c r="R4000" s="49">
        <f t="shared" si="503"/>
        <v>3.1736101022606089</v>
      </c>
      <c r="S4000" s="52">
        <f>IF(K4000=0,C4028,(1/$C$59)*LN(1+$C$59/$C$58/(RodR+ABS(Calculations!K4000-RodR))))</f>
        <v>9.615324364203516E-3</v>
      </c>
      <c r="T4000" s="53">
        <f t="shared" si="504"/>
        <v>9.6771320736061192E-3</v>
      </c>
      <c r="U4000" s="49">
        <f t="shared" si="505"/>
        <v>166.58333333333334</v>
      </c>
      <c r="V4000" s="49">
        <f t="shared" si="506"/>
        <v>1.0101994803367265</v>
      </c>
      <c r="W4000" s="49">
        <f t="shared" si="507"/>
        <v>1.0101994803367265</v>
      </c>
    </row>
    <row r="4001" spans="11:23">
      <c r="K4001" s="51">
        <v>399.9</v>
      </c>
      <c r="L4001" s="22">
        <f t="shared" si="501"/>
        <v>1.2418055657196791</v>
      </c>
      <c r="M4001" s="22">
        <f t="shared" si="508"/>
        <v>3.1007219714060952E-3</v>
      </c>
      <c r="Q4001" s="55">
        <f t="shared" si="502"/>
        <v>3.0507690012375761E-2</v>
      </c>
      <c r="R4001" s="49">
        <f t="shared" si="503"/>
        <v>3.1736101022606089</v>
      </c>
      <c r="S4001" s="52">
        <f>IF(K4001=0,C4029,(1/$C$59)*LN(1+$C$59/$C$58/(RodR+ABS(Calculations!K4001-RodR))))</f>
        <v>9.6129294492239888E-3</v>
      </c>
      <c r="T4001" s="53">
        <f t="shared" si="504"/>
        <v>9.6747062822639569E-3</v>
      </c>
      <c r="U4001" s="49">
        <f t="shared" si="505"/>
        <v>166.625</v>
      </c>
      <c r="V4001" s="49">
        <f t="shared" si="506"/>
        <v>1.0101994803367265</v>
      </c>
      <c r="W4001" s="49">
        <f t="shared" si="507"/>
        <v>1.0101994803367265</v>
      </c>
    </row>
    <row r="4002" spans="11:23">
      <c r="K4002" s="51">
        <v>400</v>
      </c>
      <c r="L4002" s="22">
        <f t="shared" si="501"/>
        <v>1.2414963428512193</v>
      </c>
      <c r="M4002" s="22">
        <f t="shared" si="508"/>
        <v>3.0991760026894966E-3</v>
      </c>
      <c r="Q4002" s="55">
        <f t="shared" si="502"/>
        <v>3.0500093271246448E-2</v>
      </c>
      <c r="R4002" s="49">
        <f t="shared" si="503"/>
        <v>3.1736101022606089</v>
      </c>
      <c r="S4002" s="52">
        <f>IF(K4002=0,C4030,(1/$C$59)*LN(1+$C$59/$C$58/(RodR+ABS(Calculations!K4002-RodR))))</f>
        <v>9.6105357269693544E-3</v>
      </c>
      <c r="T4002" s="53">
        <f t="shared" si="504"/>
        <v>9.6722817067779153E-3</v>
      </c>
      <c r="U4002" s="49">
        <f t="shared" si="505"/>
        <v>166.66666666666669</v>
      </c>
      <c r="V4002" s="49">
        <f t="shared" si="506"/>
        <v>1.0101994803367265</v>
      </c>
      <c r="W4002" s="49">
        <f t="shared" si="507"/>
        <v>1.0101994803367265</v>
      </c>
    </row>
    <row r="4003" spans="11:23">
      <c r="K4003" s="51">
        <v>400.1</v>
      </c>
      <c r="L4003" s="22">
        <f t="shared" si="501"/>
        <v>1.2411872739448475</v>
      </c>
      <c r="M4003" s="22">
        <f t="shared" si="508"/>
        <v>3.097631189871386E-3</v>
      </c>
      <c r="Q4003" s="55">
        <f t="shared" si="502"/>
        <v>3.049250031253508E-2</v>
      </c>
      <c r="R4003" s="49">
        <f t="shared" si="503"/>
        <v>3.1736101022606089</v>
      </c>
      <c r="S4003" s="52">
        <f>IF(K4003=0,C4031,(1/$C$59)*LN(1+$C$59/$C$58/(RodR+ABS(Calculations!K4003-RodR))))</f>
        <v>9.6081431965492001E-3</v>
      </c>
      <c r="T4003" s="53">
        <f t="shared" si="504"/>
        <v>9.6698583462341732E-3</v>
      </c>
      <c r="U4003" s="49">
        <f t="shared" si="505"/>
        <v>166.70833333333334</v>
      </c>
      <c r="V4003" s="49">
        <f t="shared" si="506"/>
        <v>1.0101994803367265</v>
      </c>
      <c r="W4003" s="49">
        <f t="shared" si="507"/>
        <v>1.0101994803367265</v>
      </c>
    </row>
    <row r="4004" spans="11:23">
      <c r="K4004" s="51">
        <v>400.2</v>
      </c>
      <c r="L4004" s="22">
        <f t="shared" si="501"/>
        <v>1.2408783588856072</v>
      </c>
      <c r="M4004" s="22">
        <f t="shared" si="508"/>
        <v>3.0960875317933567E-3</v>
      </c>
      <c r="Q4004" s="55">
        <f t="shared" si="502"/>
        <v>3.0484911133417499E-2</v>
      </c>
      <c r="R4004" s="49">
        <f t="shared" si="503"/>
        <v>3.1736101022606089</v>
      </c>
      <c r="S4004" s="52">
        <f>IF(K4004=0,C4032,(1/$C$59)*LN(1+$C$59/$C$58/(RodR+ABS(Calculations!K4004-RodR))))</f>
        <v>9.6057518570736369E-3</v>
      </c>
      <c r="T4004" s="53">
        <f t="shared" si="504"/>
        <v>9.6674361997197995E-3</v>
      </c>
      <c r="U4004" s="49">
        <f t="shared" si="505"/>
        <v>166.75</v>
      </c>
      <c r="V4004" s="49">
        <f t="shared" si="506"/>
        <v>1.0101994803367265</v>
      </c>
      <c r="W4004" s="49">
        <f t="shared" si="507"/>
        <v>1.0101994803367265</v>
      </c>
    </row>
    <row r="4005" spans="11:23">
      <c r="K4005" s="51">
        <v>400.3</v>
      </c>
      <c r="L4005" s="22">
        <f t="shared" si="501"/>
        <v>1.2405695975586106</v>
      </c>
      <c r="M4005" s="22">
        <f t="shared" si="508"/>
        <v>3.09454502736628E-3</v>
      </c>
      <c r="Q4005" s="55">
        <f t="shared" si="502"/>
        <v>3.0477325731071227E-2</v>
      </c>
      <c r="R4005" s="49">
        <f t="shared" si="503"/>
        <v>3.1736101022606089</v>
      </c>
      <c r="S4005" s="52">
        <f>IF(K4005=0,C4033,(1/$C$59)*LN(1+$C$59/$C$58/(RodR+ABS(Calculations!K4005-RodR))))</f>
        <v>9.603361707653307E-3</v>
      </c>
      <c r="T4005" s="53">
        <f t="shared" si="504"/>
        <v>9.6650152663225377E-3</v>
      </c>
      <c r="U4005" s="49">
        <f t="shared" si="505"/>
        <v>166.79166666666669</v>
      </c>
      <c r="V4005" s="49">
        <f t="shared" si="506"/>
        <v>1.0101994803367265</v>
      </c>
      <c r="W4005" s="49">
        <f t="shared" si="507"/>
        <v>1.0101994803367265</v>
      </c>
    </row>
    <row r="4006" spans="11:23">
      <c r="K4006" s="51">
        <v>400.4</v>
      </c>
      <c r="L4006" s="22">
        <f t="shared" si="501"/>
        <v>1.2402609898491734</v>
      </c>
      <c r="M4006" s="22">
        <f t="shared" si="508"/>
        <v>3.0930036753631374E-3</v>
      </c>
      <c r="Q4006" s="55">
        <f t="shared" si="502"/>
        <v>3.0469744102678796E-2</v>
      </c>
      <c r="R4006" s="49">
        <f t="shared" si="503"/>
        <v>3.1736101022606089</v>
      </c>
      <c r="S4006" s="52">
        <f>IF(K4006=0,C4034,(1/$C$59)*LN(1+$C$59/$C$58/(RodR+ABS(Calculations!K4006-RodR))))</f>
        <v>9.600972747400429E-3</v>
      </c>
      <c r="T4006" s="53">
        <f t="shared" si="504"/>
        <v>9.6625955451314673E-3</v>
      </c>
      <c r="U4006" s="49">
        <f t="shared" si="505"/>
        <v>166.83333333333334</v>
      </c>
      <c r="V4006" s="49">
        <f t="shared" si="506"/>
        <v>1.0101994803367265</v>
      </c>
      <c r="W4006" s="49">
        <f t="shared" si="507"/>
        <v>1.0101994803367265</v>
      </c>
    </row>
    <row r="4007" spans="11:23">
      <c r="K4007" s="51">
        <v>400.5</v>
      </c>
      <c r="L4007" s="22">
        <f t="shared" si="501"/>
        <v>1.2399525356426455</v>
      </c>
      <c r="M4007" s="22">
        <f t="shared" si="508"/>
        <v>3.091463474695022E-3</v>
      </c>
      <c r="Q4007" s="55">
        <f t="shared" si="502"/>
        <v>3.0462166245423573E-2</v>
      </c>
      <c r="R4007" s="49">
        <f t="shared" si="503"/>
        <v>3.1736101022606089</v>
      </c>
      <c r="S4007" s="52">
        <f>IF(K4007=0,C4035,(1/$C$59)*LN(1+$C$59/$C$58/(RodR+ABS(Calculations!K4007-RodR))))</f>
        <v>9.5985849754274873E-3</v>
      </c>
      <c r="T4007" s="53">
        <f t="shared" si="504"/>
        <v>9.6601770352361168E-3</v>
      </c>
      <c r="U4007" s="49">
        <f t="shared" si="505"/>
        <v>166.875</v>
      </c>
      <c r="V4007" s="49">
        <f t="shared" si="506"/>
        <v>1.0101994803367265</v>
      </c>
      <c r="W4007" s="49">
        <f t="shared" si="507"/>
        <v>1.0101994803367265</v>
      </c>
    </row>
    <row r="4008" spans="11:23">
      <c r="K4008" s="51">
        <v>400.6</v>
      </c>
      <c r="L4008" s="22">
        <f t="shared" si="501"/>
        <v>1.239644234824548</v>
      </c>
      <c r="M4008" s="22">
        <f t="shared" si="508"/>
        <v>3.0899244241691104E-3</v>
      </c>
      <c r="Q4008" s="55">
        <f t="shared" si="502"/>
        <v>3.045459215649313E-2</v>
      </c>
      <c r="R4008" s="49">
        <f t="shared" si="503"/>
        <v>3.1736101022606089</v>
      </c>
      <c r="S4008" s="52">
        <f>IF(K4008=0,C4036,(1/$C$59)*LN(1+$C$59/$C$58/(RodR+ABS(Calculations!K4008-RodR))))</f>
        <v>9.5961983908482897E-3</v>
      </c>
      <c r="T4008" s="53">
        <f t="shared" si="504"/>
        <v>9.6577597357280134E-3</v>
      </c>
      <c r="U4008" s="49">
        <f t="shared" si="505"/>
        <v>166.91666666666669</v>
      </c>
      <c r="V4008" s="49">
        <f t="shared" si="506"/>
        <v>1.0101994803367265</v>
      </c>
      <c r="W4008" s="49">
        <f t="shared" si="507"/>
        <v>1.0101994803367265</v>
      </c>
    </row>
    <row r="4009" spans="11:23">
      <c r="K4009" s="51">
        <v>400.7</v>
      </c>
      <c r="L4009" s="22">
        <f t="shared" si="501"/>
        <v>1.2393360872805042</v>
      </c>
      <c r="M4009" s="22">
        <f t="shared" si="508"/>
        <v>3.0883865226611906E-3</v>
      </c>
      <c r="Q4009" s="55">
        <f t="shared" si="502"/>
        <v>3.0447021833077549E-2</v>
      </c>
      <c r="R4009" s="49">
        <f t="shared" si="503"/>
        <v>3.1736101022606089</v>
      </c>
      <c r="S4009" s="52">
        <f>IF(K4009=0,C4037,(1/$C$59)*LN(1+$C$59/$C$58/(RodR+ABS(Calculations!K4009-RodR))))</f>
        <v>9.5938129927774334E-3</v>
      </c>
      <c r="T4009" s="53">
        <f t="shared" si="504"/>
        <v>9.6553436456973674E-3</v>
      </c>
      <c r="U4009" s="49">
        <f t="shared" si="505"/>
        <v>166.95833333333334</v>
      </c>
      <c r="V4009" s="49">
        <f t="shared" si="506"/>
        <v>1.0101994803367265</v>
      </c>
      <c r="W4009" s="49">
        <f t="shared" si="507"/>
        <v>1.0101994803367265</v>
      </c>
    </row>
    <row r="4010" spans="11:23">
      <c r="K4010" s="51">
        <v>400.8</v>
      </c>
      <c r="L4010" s="22">
        <f t="shared" si="501"/>
        <v>1.239028092896203</v>
      </c>
      <c r="M4010" s="22">
        <f t="shared" si="508"/>
        <v>3.0868497690486052E-3</v>
      </c>
      <c r="Q4010" s="55">
        <f t="shared" si="502"/>
        <v>3.0439455272368535E-2</v>
      </c>
      <c r="R4010" s="49">
        <f t="shared" si="503"/>
        <v>3.1736101022606089</v>
      </c>
      <c r="S4010" s="52">
        <f>IF(K4010=0,C4038,(1/$C$59)*LN(1+$C$59/$C$58/(RodR+ABS(Calculations!K4010-RodR))))</f>
        <v>9.5914287803300306E-3</v>
      </c>
      <c r="T4010" s="53">
        <f t="shared" si="504"/>
        <v>9.6529287642379332E-3</v>
      </c>
      <c r="U4010" s="49">
        <f t="shared" si="505"/>
        <v>167</v>
      </c>
      <c r="V4010" s="49">
        <f t="shared" si="506"/>
        <v>1.0101994803367265</v>
      </c>
      <c r="W4010" s="49">
        <f t="shared" si="507"/>
        <v>1.0101994803367265</v>
      </c>
    </row>
    <row r="4011" spans="11:23">
      <c r="K4011" s="51">
        <v>400.9</v>
      </c>
      <c r="L4011" s="22">
        <f t="shared" si="501"/>
        <v>1.2387202515575069</v>
      </c>
      <c r="M4011" s="22">
        <f t="shared" si="508"/>
        <v>3.0853141621722813E-3</v>
      </c>
      <c r="Q4011" s="55">
        <f t="shared" si="502"/>
        <v>3.0431892471562038E-2</v>
      </c>
      <c r="R4011" s="49">
        <f t="shared" si="503"/>
        <v>3.1736101022606089</v>
      </c>
      <c r="S4011" s="52">
        <f>IF(K4011=0,C4039,(1/$C$59)*LN(1+$C$59/$C$58/(RodR+ABS(Calculations!K4011-RodR))))</f>
        <v>9.5890457526225277E-3</v>
      </c>
      <c r="T4011" s="53">
        <f t="shared" si="504"/>
        <v>9.6505150904419249E-3</v>
      </c>
      <c r="U4011" s="49">
        <f t="shared" si="505"/>
        <v>167.04166666666666</v>
      </c>
      <c r="V4011" s="49">
        <f t="shared" si="506"/>
        <v>1.0101994803367265</v>
      </c>
      <c r="W4011" s="49">
        <f t="shared" si="507"/>
        <v>1.0101994803367265</v>
      </c>
    </row>
    <row r="4012" spans="11:23">
      <c r="K4012" s="51">
        <v>401</v>
      </c>
      <c r="L4012" s="22">
        <f t="shared" si="501"/>
        <v>1.238412563150344</v>
      </c>
      <c r="M4012" s="22">
        <f t="shared" si="508"/>
        <v>3.0837797008753665E-3</v>
      </c>
      <c r="Q4012" s="55">
        <f t="shared" si="502"/>
        <v>3.0424333427855634E-2</v>
      </c>
      <c r="R4012" s="49">
        <f t="shared" si="503"/>
        <v>3.1736101022606089</v>
      </c>
      <c r="S4012" s="52">
        <f>IF(K4012=0,C4040,(1/$C$59)*LN(1+$C$59/$C$58/(RodR+ABS(Calculations!K4012-RodR))))</f>
        <v>9.5866639087718863E-3</v>
      </c>
      <c r="T4012" s="53">
        <f t="shared" si="504"/>
        <v>9.6481026234048924E-3</v>
      </c>
      <c r="U4012" s="49">
        <f t="shared" si="505"/>
        <v>167.08333333333334</v>
      </c>
      <c r="V4012" s="49">
        <f t="shared" si="506"/>
        <v>1.0101994803367265</v>
      </c>
      <c r="W4012" s="49">
        <f t="shared" si="507"/>
        <v>1.0101994803367265</v>
      </c>
    </row>
    <row r="4013" spans="11:23">
      <c r="K4013" s="51">
        <v>401.1</v>
      </c>
      <c r="L4013" s="22">
        <f t="shared" si="501"/>
        <v>1.2381050275608148</v>
      </c>
      <c r="M4013" s="22">
        <f t="shared" si="508"/>
        <v>3.0822463840327607E-3</v>
      </c>
      <c r="Q4013" s="55">
        <f t="shared" si="502"/>
        <v>3.0416778138451134E-2</v>
      </c>
      <c r="R4013" s="49">
        <f t="shared" si="503"/>
        <v>3.1736101022606089</v>
      </c>
      <c r="S4013" s="52">
        <f>IF(K4013=0,C4041,(1/$C$59)*LN(1+$C$59/$C$58/(RodR+ABS(Calculations!K4013-RodR))))</f>
        <v>9.5842832478964003E-3</v>
      </c>
      <c r="T4013" s="53">
        <f t="shared" si="504"/>
        <v>9.6456913622210497E-3</v>
      </c>
      <c r="U4013" s="49">
        <f t="shared" si="505"/>
        <v>167.12500000000003</v>
      </c>
      <c r="V4013" s="49">
        <f t="shared" si="506"/>
        <v>1.0101994803367265</v>
      </c>
      <c r="W4013" s="49">
        <f t="shared" si="507"/>
        <v>1.0101994803367265</v>
      </c>
    </row>
    <row r="4014" spans="11:23">
      <c r="K4014" s="51">
        <v>401.2</v>
      </c>
      <c r="L4014" s="22">
        <f t="shared" si="501"/>
        <v>1.2377976446750865</v>
      </c>
      <c r="M4014" s="22">
        <f t="shared" si="508"/>
        <v>3.0807142105206964E-3</v>
      </c>
      <c r="Q4014" s="55">
        <f t="shared" si="502"/>
        <v>3.0409226600551984E-2</v>
      </c>
      <c r="R4014" s="49">
        <f t="shared" si="503"/>
        <v>3.1736101022606089</v>
      </c>
      <c r="S4014" s="52">
        <f>IF(K4014=0,C4042,(1/$C$59)*LN(1+$C$59/$C$58/(RodR+ABS(Calculations!K4014-RodR))))</f>
        <v>9.5819037691148787E-3</v>
      </c>
      <c r="T4014" s="53">
        <f t="shared" si="504"/>
        <v>9.6432813059872877E-3</v>
      </c>
      <c r="U4014" s="49">
        <f t="shared" si="505"/>
        <v>167.16666666666666</v>
      </c>
      <c r="V4014" s="49">
        <f t="shared" si="506"/>
        <v>1.0101994803367265</v>
      </c>
      <c r="W4014" s="49">
        <f t="shared" si="507"/>
        <v>1.0101994803367265</v>
      </c>
    </row>
    <row r="4015" spans="11:23">
      <c r="K4015" s="51">
        <v>401.3</v>
      </c>
      <c r="L4015" s="22">
        <f t="shared" si="501"/>
        <v>1.2374904143794629</v>
      </c>
      <c r="M4015" s="22">
        <f t="shared" si="508"/>
        <v>3.079183179147682E-3</v>
      </c>
      <c r="Q4015" s="55">
        <f t="shared" si="502"/>
        <v>3.0401678811364987E-2</v>
      </c>
      <c r="R4015" s="49">
        <f t="shared" si="503"/>
        <v>3.1736101022606089</v>
      </c>
      <c r="S4015" s="52">
        <f>IF(K4015=0,C4043,(1/$C$59)*LN(1+$C$59/$C$58/(RodR+ABS(Calculations!K4015-RodR))))</f>
        <v>9.5795254715471904E-3</v>
      </c>
      <c r="T4015" s="53">
        <f t="shared" si="504"/>
        <v>9.6408724537998345E-3</v>
      </c>
      <c r="U4015" s="49">
        <f t="shared" si="505"/>
        <v>167.20833333333334</v>
      </c>
      <c r="V4015" s="49">
        <f t="shared" si="506"/>
        <v>1.0101994803367265</v>
      </c>
      <c r="W4015" s="49">
        <f t="shared" si="507"/>
        <v>1.0101994803367265</v>
      </c>
    </row>
    <row r="4016" spans="11:23">
      <c r="K4016" s="51">
        <v>401.4</v>
      </c>
      <c r="L4016" s="22">
        <f t="shared" si="501"/>
        <v>1.2371833365603158</v>
      </c>
      <c r="M4016" s="22">
        <f t="shared" si="508"/>
        <v>3.0776532888576735E-3</v>
      </c>
      <c r="Q4016" s="55">
        <f t="shared" si="502"/>
        <v>3.0394134768098612E-2</v>
      </c>
      <c r="R4016" s="49">
        <f t="shared" si="503"/>
        <v>3.1736101022606089</v>
      </c>
      <c r="S4016" s="52">
        <f>IF(K4016=0,C4044,(1/$C$59)*LN(1+$C$59/$C$58/(RodR+ABS(Calculations!K4016-RodR))))</f>
        <v>9.5771483543137283E-3</v>
      </c>
      <c r="T4016" s="53">
        <f t="shared" si="504"/>
        <v>9.6384648047573625E-3</v>
      </c>
      <c r="U4016" s="49">
        <f t="shared" si="505"/>
        <v>167.25</v>
      </c>
      <c r="V4016" s="49">
        <f t="shared" si="506"/>
        <v>1.0101994803367265</v>
      </c>
      <c r="W4016" s="49">
        <f t="shared" si="507"/>
        <v>1.0101994803367265</v>
      </c>
    </row>
    <row r="4017" spans="11:23">
      <c r="K4017" s="51">
        <v>401.5</v>
      </c>
      <c r="L4017" s="22">
        <f t="shared" si="501"/>
        <v>1.2368764111041877</v>
      </c>
      <c r="M4017" s="22">
        <f t="shared" si="508"/>
        <v>3.0761245384578473E-3</v>
      </c>
      <c r="Q4017" s="55">
        <f t="shared" si="502"/>
        <v>3.0386594467965523E-2</v>
      </c>
      <c r="R4017" s="49">
        <f t="shared" si="503"/>
        <v>3.1736101022606089</v>
      </c>
      <c r="S4017" s="52">
        <f>IF(K4017=0,C4045,(1/$C$59)*LN(1+$C$59/$C$58/(RodR+ABS(Calculations!K4017-RodR))))</f>
        <v>9.5747724165362053E-3</v>
      </c>
      <c r="T4017" s="53">
        <f t="shared" si="504"/>
        <v>9.6360583579581088E-3</v>
      </c>
      <c r="U4017" s="49">
        <f t="shared" si="505"/>
        <v>167.29166666666669</v>
      </c>
      <c r="V4017" s="49">
        <f t="shared" si="506"/>
        <v>1.0101994803367265</v>
      </c>
      <c r="W4017" s="49">
        <f t="shared" si="507"/>
        <v>1.0101994803367265</v>
      </c>
    </row>
    <row r="4018" spans="11:23">
      <c r="K4018" s="51">
        <v>401.6</v>
      </c>
      <c r="L4018" s="22">
        <f t="shared" si="501"/>
        <v>1.2365696378977233</v>
      </c>
      <c r="M4018" s="22">
        <f t="shared" si="508"/>
        <v>3.0745969268246576E-3</v>
      </c>
      <c r="Q4018" s="55">
        <f t="shared" si="502"/>
        <v>3.0379057908180906E-2</v>
      </c>
      <c r="R4018" s="49">
        <f t="shared" si="503"/>
        <v>3.1736101022606089</v>
      </c>
      <c r="S4018" s="52">
        <f>IF(K4018=0,C4046,(1/$C$59)*LN(1+$C$59/$C$58/(RodR+ABS(Calculations!K4018-RodR))))</f>
        <v>9.5723976573371308E-3</v>
      </c>
      <c r="T4018" s="53">
        <f t="shared" si="504"/>
        <v>9.6336531125023085E-3</v>
      </c>
      <c r="U4018" s="49">
        <f t="shared" si="505"/>
        <v>167.33333333333334</v>
      </c>
      <c r="V4018" s="49">
        <f t="shared" si="506"/>
        <v>1.0101994803367265</v>
      </c>
      <c r="W4018" s="49">
        <f t="shared" si="507"/>
        <v>1.0101994803367265</v>
      </c>
    </row>
    <row r="4019" spans="11:23">
      <c r="K4019" s="51">
        <v>401.7</v>
      </c>
      <c r="L4019" s="22">
        <f t="shared" si="501"/>
        <v>1.2362630168275999</v>
      </c>
      <c r="M4019" s="22">
        <f t="shared" si="508"/>
        <v>3.0730704529042807E-3</v>
      </c>
      <c r="Q4019" s="55">
        <f t="shared" si="502"/>
        <v>3.0371525085960735E-2</v>
      </c>
      <c r="R4019" s="49">
        <f t="shared" si="503"/>
        <v>3.1736101022606089</v>
      </c>
      <c r="S4019" s="52">
        <f>IF(K4019=0,C4047,(1/$C$59)*LN(1+$C$59/$C$58/(RodR+ABS(Calculations!K4019-RodR))))</f>
        <v>9.5700240758392636E-3</v>
      </c>
      <c r="T4019" s="53">
        <f t="shared" si="504"/>
        <v>9.6312490674902058E-3</v>
      </c>
      <c r="U4019" s="49">
        <f t="shared" si="505"/>
        <v>167.375</v>
      </c>
      <c r="V4019" s="49">
        <f t="shared" si="506"/>
        <v>1.0101994803367265</v>
      </c>
      <c r="W4019" s="49">
        <f t="shared" si="507"/>
        <v>1.0101994803367265</v>
      </c>
    </row>
    <row r="4020" spans="11:23">
      <c r="K4020" s="51">
        <v>401.8</v>
      </c>
      <c r="L4020" s="22">
        <f t="shared" si="501"/>
        <v>1.2359565477807701</v>
      </c>
      <c r="M4020" s="22">
        <f t="shared" si="508"/>
        <v>3.0715451154328388E-3</v>
      </c>
      <c r="Q4020" s="55">
        <f t="shared" si="502"/>
        <v>3.0363995998527748E-2</v>
      </c>
      <c r="R4020" s="49">
        <f t="shared" si="503"/>
        <v>3.1736101022606089</v>
      </c>
      <c r="S4020" s="52">
        <f>IF(K4020=0,C4048,(1/$C$59)*LN(1+$C$59/$C$58/(RodR+ABS(Calculations!K4020-RodR))))</f>
        <v>9.5676516711674913E-3</v>
      </c>
      <c r="T4020" s="53">
        <f t="shared" si="504"/>
        <v>9.6288462220236008E-3</v>
      </c>
      <c r="U4020" s="49">
        <f t="shared" si="505"/>
        <v>167.41666666666669</v>
      </c>
      <c r="V4020" s="49">
        <f t="shared" si="506"/>
        <v>1.0101994803367265</v>
      </c>
      <c r="W4020" s="49">
        <f t="shared" si="507"/>
        <v>1.0101994803367265</v>
      </c>
    </row>
    <row r="4021" spans="11:23">
      <c r="K4021" s="51">
        <v>401.9</v>
      </c>
      <c r="L4021" s="22">
        <f t="shared" si="501"/>
        <v>1.2356502306441157</v>
      </c>
      <c r="M4021" s="22">
        <f t="shared" si="508"/>
        <v>3.0700209133911471E-3</v>
      </c>
      <c r="Q4021" s="55">
        <f t="shared" si="502"/>
        <v>3.0356470643102949E-2</v>
      </c>
      <c r="R4021" s="49">
        <f t="shared" si="503"/>
        <v>3.1736101022606089</v>
      </c>
      <c r="S4021" s="52">
        <f>IF(K4021=0,C4049,(1/$C$59)*LN(1+$C$59/$C$58/(RodR+ABS(Calculations!K4021-RodR))))</f>
        <v>9.5652804424461568E-3</v>
      </c>
      <c r="T4021" s="53">
        <f t="shared" si="504"/>
        <v>9.6264445752045225E-3</v>
      </c>
      <c r="U4021" s="49">
        <f t="shared" si="505"/>
        <v>167.45833333333334</v>
      </c>
      <c r="V4021" s="49">
        <f t="shared" si="506"/>
        <v>1.0101994803367265</v>
      </c>
      <c r="W4021" s="49">
        <f t="shared" si="507"/>
        <v>1.0101994803367265</v>
      </c>
    </row>
    <row r="4022" spans="11:23">
      <c r="K4022" s="51">
        <v>402</v>
      </c>
      <c r="L4022" s="22">
        <f t="shared" si="501"/>
        <v>1.2353440653047578</v>
      </c>
      <c r="M4022" s="22">
        <f t="shared" si="508"/>
        <v>3.06849784558616E-3</v>
      </c>
      <c r="Q4022" s="55">
        <f t="shared" si="502"/>
        <v>3.0348949016913228E-2</v>
      </c>
      <c r="R4022" s="49">
        <f t="shared" si="503"/>
        <v>3.1736101022606089</v>
      </c>
      <c r="S4022" s="52">
        <f>IF(K4022=0,C4050,(1/$C$59)*LN(1+$C$59/$C$58/(RodR+ABS(Calculations!K4022-RodR))))</f>
        <v>9.5629103888014554E-3</v>
      </c>
      <c r="T4022" s="53">
        <f t="shared" si="504"/>
        <v>9.6240441261365613E-3</v>
      </c>
      <c r="U4022" s="49">
        <f t="shared" si="505"/>
        <v>167.5</v>
      </c>
      <c r="V4022" s="49">
        <f t="shared" si="506"/>
        <v>1.0101994803367265</v>
      </c>
      <c r="W4022" s="49">
        <f t="shared" si="507"/>
        <v>1.0101994803367265</v>
      </c>
    </row>
    <row r="4023" spans="11:23">
      <c r="K4023" s="51">
        <v>402.1</v>
      </c>
      <c r="L4023" s="22">
        <f t="shared" si="501"/>
        <v>1.2350380516498867</v>
      </c>
      <c r="M4023" s="22">
        <f t="shared" si="508"/>
        <v>3.0669759109280825E-3</v>
      </c>
      <c r="Q4023" s="55">
        <f t="shared" si="502"/>
        <v>3.0341431117187151E-2</v>
      </c>
      <c r="R4023" s="49">
        <f t="shared" si="503"/>
        <v>3.1736101022606089</v>
      </c>
      <c r="S4023" s="52">
        <f>IF(K4023=0,C4051,(1/$C$59)*LN(1+$C$59/$C$58/(RodR+ABS(Calculations!K4023-RodR))))</f>
        <v>9.5605415093601154E-3</v>
      </c>
      <c r="T4023" s="53">
        <f t="shared" si="504"/>
        <v>9.6216448739239683E-3</v>
      </c>
      <c r="U4023" s="49">
        <f t="shared" si="505"/>
        <v>167.54166666666669</v>
      </c>
      <c r="V4023" s="49">
        <f t="shared" si="506"/>
        <v>1.0101994803367265</v>
      </c>
      <c r="W4023" s="49">
        <f t="shared" si="507"/>
        <v>1.0101994803367265</v>
      </c>
    </row>
    <row r="4024" spans="11:23">
      <c r="K4024" s="51">
        <v>402.2</v>
      </c>
      <c r="L4024" s="22">
        <f t="shared" si="501"/>
        <v>1.2347321895667935</v>
      </c>
      <c r="M4024" s="22">
        <f t="shared" si="508"/>
        <v>3.0654551082929249E-3</v>
      </c>
      <c r="Q4024" s="55">
        <f t="shared" si="502"/>
        <v>3.0333916941155784E-2</v>
      </c>
      <c r="R4024" s="49">
        <f t="shared" si="503"/>
        <v>3.1736101022606089</v>
      </c>
      <c r="S4024" s="52">
        <f>IF(K4024=0,C4052,(1/$C$59)*LN(1+$C$59/$C$58/(RodR+ABS(Calculations!K4024-RodR))))</f>
        <v>9.558173803249647E-3</v>
      </c>
      <c r="T4024" s="53">
        <f t="shared" si="504"/>
        <v>9.6192468176716766E-3</v>
      </c>
      <c r="U4024" s="49">
        <f t="shared" si="505"/>
        <v>167.58333333333334</v>
      </c>
      <c r="V4024" s="49">
        <f t="shared" si="506"/>
        <v>1.0101994803367265</v>
      </c>
      <c r="W4024" s="49">
        <f t="shared" si="507"/>
        <v>1.0101994803367265</v>
      </c>
    </row>
    <row r="4025" spans="11:23">
      <c r="K4025" s="51">
        <v>402.3</v>
      </c>
      <c r="L4025" s="22">
        <f t="shared" si="501"/>
        <v>1.234426478942906</v>
      </c>
      <c r="M4025" s="22">
        <f t="shared" si="508"/>
        <v>3.0639354365569194E-3</v>
      </c>
      <c r="Q4025" s="55">
        <f t="shared" si="502"/>
        <v>3.0326406486053548E-2</v>
      </c>
      <c r="R4025" s="49">
        <f t="shared" si="503"/>
        <v>3.1736101022606089</v>
      </c>
      <c r="S4025" s="52">
        <f>IF(K4025=0,C4053,(1/$C$59)*LN(1+$C$59/$C$58/(RodR+ABS(Calculations!K4025-RodR))))</f>
        <v>9.5558072695986207E-3</v>
      </c>
      <c r="T4025" s="53">
        <f t="shared" si="504"/>
        <v>9.6168499564857277E-3</v>
      </c>
      <c r="U4025" s="49">
        <f t="shared" si="505"/>
        <v>167.625</v>
      </c>
      <c r="V4025" s="49">
        <f t="shared" si="506"/>
        <v>1.0101994803367265</v>
      </c>
      <c r="W4025" s="49">
        <f t="shared" si="507"/>
        <v>1.0101994803367265</v>
      </c>
    </row>
    <row r="4026" spans="11:23">
      <c r="K4026" s="51">
        <v>402.4</v>
      </c>
      <c r="L4026" s="22">
        <f t="shared" si="501"/>
        <v>1.2341209196657204</v>
      </c>
      <c r="M4026" s="22">
        <f t="shared" si="508"/>
        <v>3.06241689459541E-3</v>
      </c>
      <c r="Q4026" s="55">
        <f t="shared" si="502"/>
        <v>3.0318899749116526E-2</v>
      </c>
      <c r="R4026" s="49">
        <f t="shared" si="503"/>
        <v>3.1736101022606089</v>
      </c>
      <c r="S4026" s="52">
        <f>IF(K4026=0,C4054,(1/$C$59)*LN(1+$C$59/$C$58/(RodR+ABS(Calculations!K4026-RodR))))</f>
        <v>9.5534419075361306E-3</v>
      </c>
      <c r="T4026" s="53">
        <f t="shared" si="504"/>
        <v>9.6144542894730598E-3</v>
      </c>
      <c r="U4026" s="49">
        <f t="shared" si="505"/>
        <v>167.66666666666666</v>
      </c>
      <c r="V4026" s="49">
        <f t="shared" si="506"/>
        <v>1.0101994803367265</v>
      </c>
      <c r="W4026" s="49">
        <f t="shared" si="507"/>
        <v>1.0101994803367265</v>
      </c>
    </row>
    <row r="4027" spans="11:23">
      <c r="K4027" s="51">
        <v>402.5</v>
      </c>
      <c r="L4027" s="22">
        <f t="shared" si="501"/>
        <v>1.2338155116229026</v>
      </c>
      <c r="M4027" s="22">
        <f t="shared" si="508"/>
        <v>3.0608994812850732E-3</v>
      </c>
      <c r="Q4027" s="55">
        <f t="shared" si="502"/>
        <v>3.0311396727584993E-2</v>
      </c>
      <c r="R4027" s="49">
        <f t="shared" si="503"/>
        <v>3.1736101022606089</v>
      </c>
      <c r="S4027" s="52">
        <f>IF(K4027=0,C4055,(1/$C$59)*LN(1+$C$59/$C$58/(RodR+ABS(Calculations!K4027-RodR))))</f>
        <v>9.5510777161925912E-3</v>
      </c>
      <c r="T4027" s="53">
        <f t="shared" si="504"/>
        <v>9.6120598157412793E-3</v>
      </c>
      <c r="U4027" s="49">
        <f t="shared" si="505"/>
        <v>167.70833333333334</v>
      </c>
      <c r="V4027" s="49">
        <f t="shared" si="506"/>
        <v>1.0101994803367265</v>
      </c>
      <c r="W4027" s="49">
        <f t="shared" si="507"/>
        <v>1.0101994803367265</v>
      </c>
    </row>
    <row r="4028" spans="11:23">
      <c r="K4028" s="51">
        <v>402.6</v>
      </c>
      <c r="L4028" s="22">
        <f t="shared" si="501"/>
        <v>1.2335102547022214</v>
      </c>
      <c r="M4028" s="22">
        <f t="shared" si="508"/>
        <v>3.0593831955019191E-3</v>
      </c>
      <c r="Q4028" s="55">
        <f t="shared" si="502"/>
        <v>3.0303897418701743E-2</v>
      </c>
      <c r="R4028" s="49">
        <f t="shared" si="503"/>
        <v>3.1736101022606089</v>
      </c>
      <c r="S4028" s="52">
        <f>IF(K4028=0,C4056,(1/$C$59)*LN(1+$C$59/$C$58/(RodR+ABS(Calculations!K4028-RodR))))</f>
        <v>9.5487146946992112E-3</v>
      </c>
      <c r="T4028" s="53">
        <f t="shared" si="504"/>
        <v>9.609666534399328E-3</v>
      </c>
      <c r="U4028" s="49">
        <f t="shared" si="505"/>
        <v>167.75000000000003</v>
      </c>
      <c r="V4028" s="49">
        <f t="shared" si="506"/>
        <v>1.0101994803367265</v>
      </c>
      <c r="W4028" s="49">
        <f t="shared" si="507"/>
        <v>1.0101994803367265</v>
      </c>
    </row>
    <row r="4029" spans="11:23">
      <c r="K4029" s="51">
        <v>402.7</v>
      </c>
      <c r="L4029" s="22">
        <f t="shared" si="501"/>
        <v>1.2332051487914792</v>
      </c>
      <c r="M4029" s="22">
        <f t="shared" si="508"/>
        <v>3.0578680361206256E-3</v>
      </c>
      <c r="Q4029" s="55">
        <f t="shared" si="502"/>
        <v>3.0296401819710387E-2</v>
      </c>
      <c r="R4029" s="49">
        <f t="shared" si="503"/>
        <v>3.1736101022606089</v>
      </c>
      <c r="S4029" s="52">
        <f>IF(K4029=0,C4057,(1/$C$59)*LN(1+$C$59/$C$58/(RodR+ABS(Calculations!K4029-RodR))))</f>
        <v>9.5463528421874562E-3</v>
      </c>
      <c r="T4029" s="53">
        <f t="shared" si="504"/>
        <v>9.6072744445565988E-3</v>
      </c>
      <c r="U4029" s="49">
        <f t="shared" si="505"/>
        <v>167.79166666666666</v>
      </c>
      <c r="V4029" s="49">
        <f t="shared" si="506"/>
        <v>1.0101994803367265</v>
      </c>
      <c r="W4029" s="49">
        <f t="shared" si="507"/>
        <v>1.0101994803367265</v>
      </c>
    </row>
    <row r="4030" spans="11:23">
      <c r="K4030" s="51">
        <v>402.8</v>
      </c>
      <c r="L4030" s="22">
        <f t="shared" si="501"/>
        <v>1.2329001937786828</v>
      </c>
      <c r="M4030" s="22">
        <f t="shared" si="508"/>
        <v>3.0563540020873692E-3</v>
      </c>
      <c r="Q4030" s="55">
        <f t="shared" si="502"/>
        <v>3.028890992785957E-2</v>
      </c>
      <c r="R4030" s="49">
        <f t="shared" si="503"/>
        <v>3.1736101022606089</v>
      </c>
      <c r="S4030" s="52">
        <f>IF(K4030=0,C4058,(1/$C$59)*LN(1+$C$59/$C$58/(RodR+ABS(Calculations!K4030-RodR))))</f>
        <v>9.5439921577903774E-3</v>
      </c>
      <c r="T4030" s="53">
        <f t="shared" si="504"/>
        <v>9.6048835453236021E-3</v>
      </c>
      <c r="U4030" s="49">
        <f t="shared" si="505"/>
        <v>167.83333333333334</v>
      </c>
      <c r="V4030" s="49">
        <f t="shared" si="506"/>
        <v>1.0101994803367265</v>
      </c>
      <c r="W4030" s="49">
        <f t="shared" si="507"/>
        <v>1.0101994803367265</v>
      </c>
    </row>
    <row r="4031" spans="11:23">
      <c r="K4031" s="51">
        <v>402.9</v>
      </c>
      <c r="L4031" s="22">
        <f t="shared" si="501"/>
        <v>1.2325953895519415</v>
      </c>
      <c r="M4031" s="22">
        <f t="shared" si="508"/>
        <v>3.054841092174243E-3</v>
      </c>
      <c r="Q4031" s="55">
        <f t="shared" si="502"/>
        <v>3.0281421740400452E-2</v>
      </c>
      <c r="R4031" s="49">
        <f t="shared" si="503"/>
        <v>3.1736101022606089</v>
      </c>
      <c r="S4031" s="52">
        <f>IF(K4031=0,C4059,(1/$C$59)*LN(1+$C$59/$C$58/(RodR+ABS(Calculations!K4031-RodR))))</f>
        <v>9.5416326406418204E-3</v>
      </c>
      <c r="T4031" s="53">
        <f t="shared" si="504"/>
        <v>9.6024938358115104E-3</v>
      </c>
      <c r="U4031" s="49">
        <f t="shared" si="505"/>
        <v>167.875</v>
      </c>
      <c r="V4031" s="49">
        <f t="shared" si="506"/>
        <v>1.0101994803367265</v>
      </c>
      <c r="W4031" s="49">
        <f t="shared" si="507"/>
        <v>1.0101994803367265</v>
      </c>
    </row>
    <row r="4032" spans="11:23">
      <c r="K4032" s="51">
        <v>403</v>
      </c>
      <c r="L4032" s="22">
        <f t="shared" si="501"/>
        <v>1.2322907359993636</v>
      </c>
      <c r="M4032" s="22">
        <f t="shared" si="508"/>
        <v>3.053329305394259E-3</v>
      </c>
      <c r="Q4032" s="55">
        <f t="shared" si="502"/>
        <v>3.0273937254584164E-2</v>
      </c>
      <c r="R4032" s="49">
        <f t="shared" si="503"/>
        <v>3.1736101022606089</v>
      </c>
      <c r="S4032" s="52">
        <f>IF(K4032=0,C4060,(1/$C$59)*LN(1+$C$59/$C$58/(RodR+ABS(Calculations!K4032-RodR))))</f>
        <v>9.5392742898756204E-3</v>
      </c>
      <c r="T4032" s="53">
        <f t="shared" si="504"/>
        <v>9.6001053151324005E-3</v>
      </c>
      <c r="U4032" s="49">
        <f t="shared" si="505"/>
        <v>167.91666666666669</v>
      </c>
      <c r="V4032" s="49">
        <f t="shared" si="506"/>
        <v>1.0101994803367265</v>
      </c>
      <c r="W4032" s="49">
        <f t="shared" si="507"/>
        <v>1.0101994803367265</v>
      </c>
    </row>
    <row r="4033" spans="11:23">
      <c r="K4033" s="51">
        <v>403.1</v>
      </c>
      <c r="L4033" s="22">
        <f t="shared" si="501"/>
        <v>1.2319862330093321</v>
      </c>
      <c r="M4033" s="22">
        <f t="shared" si="508"/>
        <v>3.0518186405545933E-3</v>
      </c>
      <c r="Q4033" s="55">
        <f t="shared" si="502"/>
        <v>3.0266456467668592E-2</v>
      </c>
      <c r="R4033" s="49">
        <f t="shared" si="503"/>
        <v>3.1736101022606089</v>
      </c>
      <c r="S4033" s="52">
        <f>IF(K4033=0,C4061,(1/$C$59)*LN(1+$C$59/$C$58/(RodR+ABS(Calculations!K4033-RodR))))</f>
        <v>9.5369171046277394E-3</v>
      </c>
      <c r="T4033" s="53">
        <f t="shared" si="504"/>
        <v>9.5977179824001183E-3</v>
      </c>
      <c r="U4033" s="49">
        <f t="shared" si="505"/>
        <v>167.95833333333334</v>
      </c>
      <c r="V4033" s="49">
        <f t="shared" si="506"/>
        <v>1.0101994803367265</v>
      </c>
      <c r="W4033" s="49">
        <f t="shared" si="507"/>
        <v>1.0101994803367265</v>
      </c>
    </row>
    <row r="4034" spans="11:23">
      <c r="K4034" s="51">
        <v>403.2</v>
      </c>
      <c r="L4034" s="22">
        <f t="shared" ref="L4034:L4097" si="509">IF(K4034&lt;RodR,EPRValue,Q4034*$C$43)</f>
        <v>1.2316818804702272</v>
      </c>
      <c r="M4034" s="22">
        <f t="shared" si="508"/>
        <v>3.0503090965663393E-3</v>
      </c>
      <c r="Q4034" s="55">
        <f t="shared" si="502"/>
        <v>3.0258979376911545E-2</v>
      </c>
      <c r="R4034" s="49">
        <f t="shared" si="503"/>
        <v>3.1736101022606089</v>
      </c>
      <c r="S4034" s="52">
        <f>IF(K4034=0,C4062,(1/$C$59)*LN(1+$C$59/$C$58/(RodR+ABS(Calculations!K4034-RodR))))</f>
        <v>9.5345610840341204E-3</v>
      </c>
      <c r="T4034" s="53">
        <f t="shared" si="504"/>
        <v>9.5953318367274134E-3</v>
      </c>
      <c r="U4034" s="49">
        <f t="shared" si="505"/>
        <v>168</v>
      </c>
      <c r="V4034" s="49">
        <f t="shared" si="506"/>
        <v>1.0101994803367265</v>
      </c>
      <c r="W4034" s="49">
        <f t="shared" si="507"/>
        <v>1.0101994803367265</v>
      </c>
    </row>
    <row r="4035" spans="11:23">
      <c r="K4035" s="51">
        <v>403.3</v>
      </c>
      <c r="L4035" s="22">
        <f t="shared" si="509"/>
        <v>1.2313776782706023</v>
      </c>
      <c r="M4035" s="22">
        <f t="shared" si="508"/>
        <v>3.0488006723037309E-3</v>
      </c>
      <c r="Q4035" s="55">
        <f t="shared" si="502"/>
        <v>3.0251505979575093E-2</v>
      </c>
      <c r="R4035" s="49">
        <f t="shared" si="503"/>
        <v>3.1736101022606089</v>
      </c>
      <c r="S4035" s="52">
        <f>IF(K4035=0,C4063,(1/$C$59)*LN(1+$C$59/$C$58/(RodR+ABS(Calculations!K4035-RodR))))</f>
        <v>9.5322062272320419E-3</v>
      </c>
      <c r="T4035" s="53">
        <f t="shared" si="504"/>
        <v>9.5929468772305848E-3</v>
      </c>
      <c r="U4035" s="49">
        <f t="shared" si="505"/>
        <v>168.04166666666669</v>
      </c>
      <c r="V4035" s="49">
        <f t="shared" si="506"/>
        <v>1.0101994803367265</v>
      </c>
      <c r="W4035" s="49">
        <f t="shared" si="507"/>
        <v>1.0101994803367265</v>
      </c>
    </row>
    <row r="4036" spans="11:23">
      <c r="K4036" s="51">
        <v>403.4</v>
      </c>
      <c r="L4036" s="22">
        <f t="shared" si="509"/>
        <v>1.2310736262990072</v>
      </c>
      <c r="M4036" s="22">
        <f t="shared" si="508"/>
        <v>3.0472933667131663E-3</v>
      </c>
      <c r="Q4036" s="55">
        <f t="shared" ref="Q4036:Q4099" si="510">R4036*IF($C$56&lt;$C$55,S4036,T4036)</f>
        <v>3.0244036272921219E-2</v>
      </c>
      <c r="R4036" s="49">
        <f t="shared" ref="R4036:R4099" si="511">$C$70/$C$61*W4036</f>
        <v>3.1736101022606089</v>
      </c>
      <c r="S4036" s="52">
        <f>IF(K4036=0,C4064,(1/$C$59)*LN(1+$C$59/$C$58/(RodR+ABS(Calculations!K4036-RodR))))</f>
        <v>9.52985253335876E-3</v>
      </c>
      <c r="T4036" s="53">
        <f t="shared" ref="T4036:T4099" si="512">IF((ABS(K4036))&lt;$C$55-$C$56,($C$53/2/PI()/$C$56*LN(($C$55-$C$56)*(ABS(K4036)+$C$56)/(ABS(K4036))/$C$55)+$C$60*LN($C$55*$C$54/($C$55-$C$56)/$C$53)),$C$60*LN((((ABS(K4036))+$C$56-$C$55)*$C$53+$C$55*$C$54)/($C$53*(ABS(K4036)))))</f>
        <v>9.5905631030239469E-3</v>
      </c>
      <c r="U4036" s="49">
        <f t="shared" ref="U4036:U4099" si="513">K4036/$C$56</f>
        <v>168.08333333333334</v>
      </c>
      <c r="V4036" s="49">
        <f t="shared" ref="V4036:V4099" si="514">IF(K4036="","",1/(1.0212-0.0178*LOG10($C$53+0.01)))</f>
        <v>1.0101994803367265</v>
      </c>
      <c r="W4036" s="49">
        <f t="shared" ref="W4036:W4099" si="515">MAX(1/(-(0.21682*LOG10(3.7*U4036)-0.293)*(EXP(-3.7*U4036)-1)+1),1)*MAX(1/(-(0.1921*LOG10(U4036+0.2)+0.072)*(EXP(-150*U4036)-1)+1),1)*V4036</f>
        <v>1.0101994803367265</v>
      </c>
    </row>
    <row r="4037" spans="11:23">
      <c r="K4037" s="51">
        <v>403.5</v>
      </c>
      <c r="L4037" s="22">
        <f t="shared" si="509"/>
        <v>1.2307697244443025</v>
      </c>
      <c r="M4037" s="22">
        <f t="shared" si="508"/>
        <v>3.0457871786000457E-3</v>
      </c>
      <c r="Q4037" s="55">
        <f t="shared" si="510"/>
        <v>3.0236570254219535E-2</v>
      </c>
      <c r="R4037" s="49">
        <f t="shared" si="511"/>
        <v>3.1736101022606089</v>
      </c>
      <c r="S4037" s="52">
        <f>IF(K4037=0,C4065,(1/$C$59)*LN(1+$C$59/$C$58/(RodR+ABS(Calculations!K4037-RodR))))</f>
        <v>9.5275000015539353E-3</v>
      </c>
      <c r="T4037" s="53">
        <f t="shared" si="512"/>
        <v>9.5881805132251394E-3</v>
      </c>
      <c r="U4037" s="49">
        <f t="shared" si="513"/>
        <v>168.125</v>
      </c>
      <c r="V4037" s="49">
        <f t="shared" si="514"/>
        <v>1.0101994803367265</v>
      </c>
      <c r="W4037" s="49">
        <f t="shared" si="515"/>
        <v>1.0101994803367265</v>
      </c>
    </row>
    <row r="4038" spans="11:23">
      <c r="K4038" s="51">
        <v>403.6</v>
      </c>
      <c r="L4038" s="22">
        <f t="shared" si="509"/>
        <v>1.2304659725952429</v>
      </c>
      <c r="M4038" s="22">
        <f t="shared" si="508"/>
        <v>3.0442821069784909E-3</v>
      </c>
      <c r="Q4038" s="55">
        <f t="shared" si="510"/>
        <v>3.0229107920737058E-2</v>
      </c>
      <c r="R4038" s="49">
        <f t="shared" si="511"/>
        <v>3.1736101022606089</v>
      </c>
      <c r="S4038" s="52">
        <f>IF(K4038=0,C4066,(1/$C$59)*LN(1+$C$59/$C$58/(RodR+ABS(Calculations!K4038-RodR))))</f>
        <v>9.5251486309564058E-3</v>
      </c>
      <c r="T4038" s="53">
        <f t="shared" si="512"/>
        <v>9.5857991069509246E-3</v>
      </c>
      <c r="U4038" s="49">
        <f t="shared" si="513"/>
        <v>168.16666666666669</v>
      </c>
      <c r="V4038" s="49">
        <f t="shared" si="514"/>
        <v>1.0101994803367265</v>
      </c>
      <c r="W4038" s="49">
        <f t="shared" si="515"/>
        <v>1.0101994803367265</v>
      </c>
    </row>
    <row r="4039" spans="11:23">
      <c r="K4039" s="51">
        <v>403.7</v>
      </c>
      <c r="L4039" s="22">
        <f t="shared" si="509"/>
        <v>1.230162370640824</v>
      </c>
      <c r="M4039" s="22">
        <f t="shared" si="508"/>
        <v>3.0427781506552343E-3</v>
      </c>
      <c r="Q4039" s="55">
        <f t="shared" si="510"/>
        <v>3.0221649269746721E-2</v>
      </c>
      <c r="R4039" s="49">
        <f t="shared" si="511"/>
        <v>3.1736101022606089</v>
      </c>
      <c r="S4039" s="52">
        <f>IF(K4039=0,C4067,(1/$C$59)*LN(1+$C$59/$C$58/(RodR+ABS(Calculations!K4039-RodR))))</f>
        <v>9.522798420706878E-3</v>
      </c>
      <c r="T4039" s="53">
        <f t="shared" si="512"/>
        <v>9.5834188833202882E-3</v>
      </c>
      <c r="U4039" s="49">
        <f t="shared" si="513"/>
        <v>168.20833333333334</v>
      </c>
      <c r="V4039" s="49">
        <f t="shared" si="514"/>
        <v>1.0101994803367265</v>
      </c>
      <c r="W4039" s="49">
        <f t="shared" si="515"/>
        <v>1.0101994803367265</v>
      </c>
    </row>
    <row r="4040" spans="11:23">
      <c r="K4040" s="51">
        <v>403.8</v>
      </c>
      <c r="L4040" s="22">
        <f t="shared" si="509"/>
        <v>1.2298589184701423</v>
      </c>
      <c r="M4040" s="22">
        <f t="shared" si="508"/>
        <v>3.0412753085404809E-3</v>
      </c>
      <c r="Q4040" s="55">
        <f t="shared" si="510"/>
        <v>3.0214194298523931E-2</v>
      </c>
      <c r="R4040" s="49">
        <f t="shared" si="511"/>
        <v>3.1736101022606089</v>
      </c>
      <c r="S4040" s="52">
        <f>IF(K4040=0,C4068,(1/$C$59)*LN(1+$C$59/$C$58/(RodR+ABS(Calculations!K4040-RodR))))</f>
        <v>9.5204493699468373E-3</v>
      </c>
      <c r="T4040" s="53">
        <f t="shared" si="512"/>
        <v>9.5810398414517758E-3</v>
      </c>
      <c r="U4040" s="49">
        <f t="shared" si="513"/>
        <v>168.25</v>
      </c>
      <c r="V4040" s="49">
        <f t="shared" si="514"/>
        <v>1.0101994803367265</v>
      </c>
      <c r="W4040" s="49">
        <f t="shared" si="515"/>
        <v>1.0101994803367265</v>
      </c>
    </row>
    <row r="4041" spans="11:23">
      <c r="K4041" s="51">
        <v>403.9</v>
      </c>
      <c r="L4041" s="22">
        <f t="shared" si="509"/>
        <v>1.2295556159723289</v>
      </c>
      <c r="M4041" s="22">
        <f t="shared" si="508"/>
        <v>3.0397735796126035E-3</v>
      </c>
      <c r="Q4041" s="55">
        <f t="shared" si="510"/>
        <v>3.0206743004344949E-2</v>
      </c>
      <c r="R4041" s="49">
        <f t="shared" si="511"/>
        <v>3.1736101022606089</v>
      </c>
      <c r="S4041" s="52">
        <f>IF(K4041=0,C4069,(1/$C$59)*LN(1+$C$59/$C$58/(RodR+ABS(Calculations!K4041-RodR))))</f>
        <v>9.5181014778180362E-3</v>
      </c>
      <c r="T4041" s="53">
        <f t="shared" si="512"/>
        <v>9.5786619804666025E-3</v>
      </c>
      <c r="U4041" s="49">
        <f t="shared" si="513"/>
        <v>168.29166666666666</v>
      </c>
      <c r="V4041" s="49">
        <f t="shared" si="514"/>
        <v>1.0101994803367265</v>
      </c>
      <c r="W4041" s="49">
        <f t="shared" si="515"/>
        <v>1.0101994803367265</v>
      </c>
    </row>
    <row r="4042" spans="11:23">
      <c r="K4042" s="51">
        <v>404</v>
      </c>
      <c r="L4042" s="22">
        <f t="shared" si="509"/>
        <v>1.2292524630367536</v>
      </c>
      <c r="M4042" s="22">
        <f t="shared" si="508"/>
        <v>3.0382729626099447E-3</v>
      </c>
      <c r="Q4042" s="55">
        <f t="shared" si="510"/>
        <v>3.0199295384491912E-2</v>
      </c>
      <c r="R4042" s="49">
        <f t="shared" si="511"/>
        <v>3.1736101022606089</v>
      </c>
      <c r="S4042" s="52">
        <f>IF(K4042=0,C4070,(1/$C$59)*LN(1+$C$59/$C$58/(RodR+ABS(Calculations!K4042-RodR))))</f>
        <v>9.5157547434640798E-3</v>
      </c>
      <c r="T4042" s="53">
        <f t="shared" si="512"/>
        <v>9.5762852994842121E-3</v>
      </c>
      <c r="U4042" s="49">
        <f t="shared" si="513"/>
        <v>168.33333333333334</v>
      </c>
      <c r="V4042" s="49">
        <f t="shared" si="514"/>
        <v>1.0101994803367265</v>
      </c>
      <c r="W4042" s="49">
        <f t="shared" si="515"/>
        <v>1.0101994803367265</v>
      </c>
    </row>
    <row r="4043" spans="11:23">
      <c r="K4043" s="51">
        <v>404.1</v>
      </c>
      <c r="L4043" s="22">
        <f t="shared" si="509"/>
        <v>1.2289494595527515</v>
      </c>
      <c r="M4043" s="22">
        <f t="shared" si="508"/>
        <v>3.0367734565805993E-3</v>
      </c>
      <c r="Q4043" s="55">
        <f t="shared" si="510"/>
        <v>3.0191851436246073E-2</v>
      </c>
      <c r="R4043" s="49">
        <f t="shared" si="511"/>
        <v>3.1736101022606089</v>
      </c>
      <c r="S4043" s="52">
        <f>IF(K4043=0,C4071,(1/$C$59)*LN(1+$C$59/$C$58/(RodR+ABS(Calculations!K4043-RodR))))</f>
        <v>9.5134091660282957E-3</v>
      </c>
      <c r="T4043" s="53">
        <f t="shared" si="512"/>
        <v>9.5739097976280472E-3</v>
      </c>
      <c r="U4043" s="49">
        <f t="shared" si="513"/>
        <v>168.37500000000003</v>
      </c>
      <c r="V4043" s="49">
        <f t="shared" si="514"/>
        <v>1.0101994803367265</v>
      </c>
      <c r="W4043" s="49">
        <f t="shared" si="515"/>
        <v>1.0101994803367265</v>
      </c>
    </row>
    <row r="4044" spans="11:23">
      <c r="K4044" s="51">
        <v>404.2</v>
      </c>
      <c r="L4044" s="22">
        <f t="shared" si="509"/>
        <v>1.228646605409828</v>
      </c>
      <c r="M4044" s="22">
        <f t="shared" si="508"/>
        <v>3.0352750603992451E-3</v>
      </c>
      <c r="Q4044" s="55">
        <f t="shared" si="510"/>
        <v>3.0184411156892903E-2</v>
      </c>
      <c r="R4044" s="49">
        <f t="shared" si="511"/>
        <v>3.1736101022606089</v>
      </c>
      <c r="S4044" s="52">
        <f>IF(K4044=0,C4072,(1/$C$59)*LN(1+$C$59/$C$58/(RodR+ABS(Calculations!K4044-RodR))))</f>
        <v>9.5110647446553388E-3</v>
      </c>
      <c r="T4044" s="53">
        <f t="shared" si="512"/>
        <v>9.5715354740197808E-3</v>
      </c>
      <c r="U4044" s="49">
        <f t="shared" si="513"/>
        <v>168.41666666666666</v>
      </c>
      <c r="V4044" s="49">
        <f t="shared" si="514"/>
        <v>1.0101994803367265</v>
      </c>
      <c r="W4044" s="49">
        <f t="shared" si="515"/>
        <v>1.0101994803367265</v>
      </c>
    </row>
    <row r="4045" spans="11:23">
      <c r="K4045" s="51">
        <v>404.3</v>
      </c>
      <c r="L4045" s="22">
        <f t="shared" si="509"/>
        <v>1.2283439004976249</v>
      </c>
      <c r="M4045" s="22">
        <f t="shared" ref="M4045:M4108" si="516">L4035-L4045</f>
        <v>3.0337777729774196E-3</v>
      </c>
      <c r="Q4045" s="55">
        <f t="shared" si="510"/>
        <v>3.0176974543721213E-2</v>
      </c>
      <c r="R4045" s="49">
        <f t="shared" si="511"/>
        <v>3.1736101022606089</v>
      </c>
      <c r="S4045" s="52">
        <f>IF(K4045=0,C4073,(1/$C$59)*LN(1+$C$59/$C$58/(RodR+ABS(Calculations!K4045-RodR))))</f>
        <v>9.5087214784909183E-3</v>
      </c>
      <c r="T4045" s="53">
        <f t="shared" si="512"/>
        <v>9.5691623277835338E-3</v>
      </c>
      <c r="U4045" s="49">
        <f t="shared" si="513"/>
        <v>168.45833333333334</v>
      </c>
      <c r="V4045" s="49">
        <f t="shared" si="514"/>
        <v>1.0101994803367265</v>
      </c>
      <c r="W4045" s="49">
        <f t="shared" si="515"/>
        <v>1.0101994803367265</v>
      </c>
    </row>
    <row r="4046" spans="11:23">
      <c r="K4046" s="51">
        <v>404.4</v>
      </c>
      <c r="L4046" s="22">
        <f t="shared" si="509"/>
        <v>1.2280413447058871</v>
      </c>
      <c r="M4046" s="22">
        <f t="shared" si="516"/>
        <v>3.0322815931200786E-3</v>
      </c>
      <c r="Q4046" s="55">
        <f t="shared" si="510"/>
        <v>3.0169541594022329E-2</v>
      </c>
      <c r="R4046" s="49">
        <f t="shared" si="511"/>
        <v>3.1736101022606089</v>
      </c>
      <c r="S4046" s="52">
        <f>IF(K4046=0,C4074,(1/$C$59)*LN(1+$C$59/$C$58/(RodR+ABS(Calculations!K4046-RodR))))</f>
        <v>9.5063793666815347E-3</v>
      </c>
      <c r="T4046" s="53">
        <f t="shared" si="512"/>
        <v>9.5667903580432066E-3</v>
      </c>
      <c r="U4046" s="49">
        <f t="shared" si="513"/>
        <v>168.5</v>
      </c>
      <c r="V4046" s="49">
        <f t="shared" si="514"/>
        <v>1.0101994803367265</v>
      </c>
      <c r="W4046" s="49">
        <f t="shared" si="515"/>
        <v>1.0101994803367265</v>
      </c>
    </row>
    <row r="4047" spans="11:23">
      <c r="K4047" s="51">
        <v>404.5</v>
      </c>
      <c r="L4047" s="22">
        <f t="shared" si="509"/>
        <v>1.2277389379244263</v>
      </c>
      <c r="M4047" s="22">
        <f t="shared" si="516"/>
        <v>3.0307865198762052E-3</v>
      </c>
      <c r="Q4047" s="55">
        <f t="shared" si="510"/>
        <v>3.0162112305089243E-2</v>
      </c>
      <c r="R4047" s="49">
        <f t="shared" si="511"/>
        <v>3.1736101022606089</v>
      </c>
      <c r="S4047" s="52">
        <f>IF(K4047=0,C4075,(1/$C$59)*LN(1+$C$59/$C$58/(RodR+ABS(Calculations!K4047-RodR))))</f>
        <v>9.504038408374214E-3</v>
      </c>
      <c r="T4047" s="53">
        <f t="shared" si="512"/>
        <v>9.5644195639247014E-3</v>
      </c>
      <c r="U4047" s="49">
        <f t="shared" si="513"/>
        <v>168.54166666666669</v>
      </c>
      <c r="V4047" s="49">
        <f t="shared" si="514"/>
        <v>1.0101994803367265</v>
      </c>
      <c r="W4047" s="49">
        <f t="shared" si="515"/>
        <v>1.0101994803367265</v>
      </c>
    </row>
    <row r="4048" spans="11:23">
      <c r="K4048" s="51">
        <v>404.6</v>
      </c>
      <c r="L4048" s="22">
        <f t="shared" si="509"/>
        <v>1.2274366800431917</v>
      </c>
      <c r="M4048" s="22">
        <f t="shared" si="516"/>
        <v>3.0292925520511993E-3</v>
      </c>
      <c r="Q4048" s="55">
        <f t="shared" si="510"/>
        <v>3.0154686674218313E-2</v>
      </c>
      <c r="R4048" s="49">
        <f t="shared" si="511"/>
        <v>3.1736101022606089</v>
      </c>
      <c r="S4048" s="52">
        <f>IF(K4048=0,C4076,(1/$C$59)*LN(1+$C$59/$C$58/(RodR+ABS(Calculations!K4048-RodR))))</f>
        <v>9.5016986027170406E-3</v>
      </c>
      <c r="T4048" s="53">
        <f t="shared" si="512"/>
        <v>9.5620499445539311E-3</v>
      </c>
      <c r="U4048" s="49">
        <f t="shared" si="513"/>
        <v>168.58333333333334</v>
      </c>
      <c r="V4048" s="49">
        <f t="shared" si="514"/>
        <v>1.0101994803367265</v>
      </c>
      <c r="W4048" s="49">
        <f t="shared" si="515"/>
        <v>1.0101994803367265</v>
      </c>
    </row>
    <row r="4049" spans="11:23">
      <c r="K4049" s="51">
        <v>404.7</v>
      </c>
      <c r="L4049" s="22">
        <f t="shared" si="509"/>
        <v>1.2271345709522334</v>
      </c>
      <c r="M4049" s="22">
        <f t="shared" si="516"/>
        <v>3.0277996885905711E-3</v>
      </c>
      <c r="Q4049" s="55">
        <f t="shared" si="510"/>
        <v>3.0147264698708372E-2</v>
      </c>
      <c r="R4049" s="49">
        <f t="shared" si="511"/>
        <v>3.1736101022606089</v>
      </c>
      <c r="S4049" s="52">
        <f>IF(K4049=0,C4077,(1/$C$59)*LN(1+$C$59/$C$58/(RodR+ABS(Calculations!K4049-RodR))))</f>
        <v>9.4993599488588827E-3</v>
      </c>
      <c r="T4049" s="53">
        <f t="shared" si="512"/>
        <v>9.5596814990581373E-3</v>
      </c>
      <c r="U4049" s="49">
        <f t="shared" si="513"/>
        <v>168.625</v>
      </c>
      <c r="V4049" s="49">
        <f t="shared" si="514"/>
        <v>1.0101994803367265</v>
      </c>
      <c r="W4049" s="49">
        <f t="shared" si="515"/>
        <v>1.0101994803367265</v>
      </c>
    </row>
    <row r="4050" spans="11:23">
      <c r="K4050" s="51">
        <v>404.8</v>
      </c>
      <c r="L4050" s="22">
        <f t="shared" si="509"/>
        <v>1.2268326105417042</v>
      </c>
      <c r="M4050" s="22">
        <f t="shared" si="516"/>
        <v>3.0263079284380545E-3</v>
      </c>
      <c r="Q4050" s="55">
        <f t="shared" si="510"/>
        <v>3.0139846375860788E-2</v>
      </c>
      <c r="R4050" s="49">
        <f t="shared" si="511"/>
        <v>3.1736101022606089</v>
      </c>
      <c r="S4050" s="52">
        <f>IF(K4050=0,C4078,(1/$C$59)*LN(1+$C$59/$C$58/(RodR+ABS(Calculations!K4050-RodR))))</f>
        <v>9.4970224459494049E-3</v>
      </c>
      <c r="T4050" s="53">
        <f t="shared" si="512"/>
        <v>9.5573142265652413E-3</v>
      </c>
      <c r="U4050" s="49">
        <f t="shared" si="513"/>
        <v>168.66666666666669</v>
      </c>
      <c r="V4050" s="49">
        <f t="shared" si="514"/>
        <v>1.0101994803367265</v>
      </c>
      <c r="W4050" s="49">
        <f t="shared" si="515"/>
        <v>1.0101994803367265</v>
      </c>
    </row>
    <row r="4051" spans="11:23">
      <c r="K4051" s="51">
        <v>404.9</v>
      </c>
      <c r="L4051" s="22">
        <f t="shared" si="509"/>
        <v>1.2265307987018939</v>
      </c>
      <c r="M4051" s="22">
        <f t="shared" si="516"/>
        <v>3.0248172704350207E-3</v>
      </c>
      <c r="Q4051" s="55">
        <f t="shared" si="510"/>
        <v>3.0132431702980286E-2</v>
      </c>
      <c r="R4051" s="49">
        <f t="shared" si="511"/>
        <v>3.1736101022606089</v>
      </c>
      <c r="S4051" s="52">
        <f>IF(K4051=0,C4079,(1/$C$59)*LN(1+$C$59/$C$58/(RodR+ABS(Calculations!K4051-RodR))))</f>
        <v>9.4946860931393283E-3</v>
      </c>
      <c r="T4051" s="53">
        <f t="shared" si="512"/>
        <v>9.5549481262038258E-3</v>
      </c>
      <c r="U4051" s="49">
        <f t="shared" si="513"/>
        <v>168.70833333333334</v>
      </c>
      <c r="V4051" s="49">
        <f t="shared" si="514"/>
        <v>1.0101994803367265</v>
      </c>
      <c r="W4051" s="49">
        <f t="shared" si="515"/>
        <v>1.0101994803367265</v>
      </c>
    </row>
    <row r="4052" spans="11:23">
      <c r="K4052" s="51">
        <v>405</v>
      </c>
      <c r="L4052" s="22">
        <f t="shared" si="509"/>
        <v>1.2262291353231591</v>
      </c>
      <c r="M4052" s="22">
        <f t="shared" si="516"/>
        <v>3.0233277135944814E-3</v>
      </c>
      <c r="Q4052" s="55">
        <f t="shared" si="510"/>
        <v>3.012502067737324E-2</v>
      </c>
      <c r="R4052" s="49">
        <f t="shared" si="511"/>
        <v>3.1736101022606089</v>
      </c>
      <c r="S4052" s="52">
        <f>IF(K4052=0,C4080,(1/$C$59)*LN(1+$C$59/$C$58/(RodR+ABS(Calculations!K4052-RodR))))</f>
        <v>9.4923508895798977E-3</v>
      </c>
      <c r="T4052" s="53">
        <f t="shared" si="512"/>
        <v>9.5525831971035938E-3</v>
      </c>
      <c r="U4052" s="49">
        <f t="shared" si="513"/>
        <v>168.75</v>
      </c>
      <c r="V4052" s="49">
        <f t="shared" si="514"/>
        <v>1.0101994803367265</v>
      </c>
      <c r="W4052" s="49">
        <f t="shared" si="515"/>
        <v>1.0101994803367265</v>
      </c>
    </row>
    <row r="4053" spans="11:23">
      <c r="K4053" s="51">
        <v>405.1</v>
      </c>
      <c r="L4053" s="22">
        <f t="shared" si="509"/>
        <v>1.2259276202959941</v>
      </c>
      <c r="M4053" s="22">
        <f t="shared" si="516"/>
        <v>3.0218392567573638E-3</v>
      </c>
      <c r="Q4053" s="55">
        <f t="shared" si="510"/>
        <v>3.0117613296349387E-2</v>
      </c>
      <c r="R4053" s="49">
        <f t="shared" si="511"/>
        <v>3.1736101022606089</v>
      </c>
      <c r="S4053" s="52">
        <f>IF(K4053=0,C4081,(1/$C$59)*LN(1+$C$59/$C$58/(RodR+ABS(Calculations!K4053-RodR))))</f>
        <v>9.4900168344234127E-3</v>
      </c>
      <c r="T4053" s="53">
        <f t="shared" si="512"/>
        <v>9.5502194383953569E-3</v>
      </c>
      <c r="U4053" s="49">
        <f t="shared" si="513"/>
        <v>168.79166666666669</v>
      </c>
      <c r="V4053" s="49">
        <f t="shared" si="514"/>
        <v>1.0101994803367265</v>
      </c>
      <c r="W4053" s="49">
        <f t="shared" si="515"/>
        <v>1.0101994803367265</v>
      </c>
    </row>
    <row r="4054" spans="11:23">
      <c r="K4054" s="51">
        <v>405.2</v>
      </c>
      <c r="L4054" s="22">
        <f t="shared" si="509"/>
        <v>1.2256262535109943</v>
      </c>
      <c r="M4054" s="22">
        <f t="shared" si="516"/>
        <v>3.0203518988336508E-3</v>
      </c>
      <c r="Q4054" s="55">
        <f t="shared" si="510"/>
        <v>3.0110209557220973E-2</v>
      </c>
      <c r="R4054" s="49">
        <f t="shared" si="511"/>
        <v>3.1736101022606089</v>
      </c>
      <c r="S4054" s="52">
        <f>IF(K4054=0,C4082,(1/$C$59)*LN(1+$C$59/$C$58/(RodR+ABS(Calculations!K4054-RodR))))</f>
        <v>9.4876839268229676E-3</v>
      </c>
      <c r="T4054" s="53">
        <f t="shared" si="512"/>
        <v>9.5478568492101644E-3</v>
      </c>
      <c r="U4054" s="49">
        <f t="shared" si="513"/>
        <v>168.83333333333334</v>
      </c>
      <c r="V4054" s="49">
        <f t="shared" si="514"/>
        <v>1.0101994803367265</v>
      </c>
      <c r="W4054" s="49">
        <f t="shared" si="515"/>
        <v>1.0101994803367265</v>
      </c>
    </row>
    <row r="4055" spans="11:23">
      <c r="K4055" s="51">
        <v>405.3</v>
      </c>
      <c r="L4055" s="22">
        <f t="shared" si="509"/>
        <v>1.2253250348588578</v>
      </c>
      <c r="M4055" s="22">
        <f t="shared" si="516"/>
        <v>3.0188656387670765E-3</v>
      </c>
      <c r="Q4055" s="55">
        <f t="shared" si="510"/>
        <v>3.0102809457302756E-2</v>
      </c>
      <c r="R4055" s="49">
        <f t="shared" si="511"/>
        <v>3.1736101022606089</v>
      </c>
      <c r="S4055" s="52">
        <f>IF(K4055=0,C4083,(1/$C$59)*LN(1+$C$59/$C$58/(RodR+ABS(Calculations!K4055-RodR))))</f>
        <v>9.4853521659324456E-3</v>
      </c>
      <c r="T4055" s="53">
        <f t="shared" si="512"/>
        <v>9.5454954286806112E-3</v>
      </c>
      <c r="U4055" s="49">
        <f t="shared" si="513"/>
        <v>168.875</v>
      </c>
      <c r="V4055" s="49">
        <f t="shared" si="514"/>
        <v>1.0101994803367265</v>
      </c>
      <c r="W4055" s="49">
        <f t="shared" si="515"/>
        <v>1.0101994803367265</v>
      </c>
    </row>
    <row r="4056" spans="11:23">
      <c r="K4056" s="51">
        <v>405.4</v>
      </c>
      <c r="L4056" s="22">
        <f t="shared" si="509"/>
        <v>1.2250239642303851</v>
      </c>
      <c r="M4056" s="22">
        <f t="shared" si="516"/>
        <v>3.0173804755020406E-3</v>
      </c>
      <c r="Q4056" s="55">
        <f t="shared" si="510"/>
        <v>3.0095412993912003E-2</v>
      </c>
      <c r="R4056" s="49">
        <f t="shared" si="511"/>
        <v>3.1736101022606089</v>
      </c>
      <c r="S4056" s="52">
        <f>IF(K4056=0,C4084,(1/$C$59)*LN(1+$C$59/$C$58/(RodR+ABS(Calculations!K4056-RodR))))</f>
        <v>9.4830215509065213E-3</v>
      </c>
      <c r="T4056" s="53">
        <f t="shared" si="512"/>
        <v>9.5431351759393043E-3</v>
      </c>
      <c r="U4056" s="49">
        <f t="shared" si="513"/>
        <v>168.91666666666666</v>
      </c>
      <c r="V4056" s="49">
        <f t="shared" si="514"/>
        <v>1.0101994803367265</v>
      </c>
      <c r="W4056" s="49">
        <f t="shared" si="515"/>
        <v>1.0101994803367265</v>
      </c>
    </row>
    <row r="4057" spans="11:23">
      <c r="K4057" s="51">
        <v>405.5</v>
      </c>
      <c r="L4057" s="22">
        <f t="shared" si="509"/>
        <v>1.2247230415164774</v>
      </c>
      <c r="M4057" s="22">
        <f t="shared" si="516"/>
        <v>3.0158964079489703E-3</v>
      </c>
      <c r="Q4057" s="55">
        <f t="shared" si="510"/>
        <v>3.0088020164368467E-2</v>
      </c>
      <c r="R4057" s="49">
        <f t="shared" si="511"/>
        <v>3.1736101022606089</v>
      </c>
      <c r="S4057" s="52">
        <f>IF(K4057=0,C4085,(1/$C$59)*LN(1+$C$59/$C$58/(RodR+ABS(Calculations!K4057-RodR))))</f>
        <v>9.4806920809006531E-3</v>
      </c>
      <c r="T4057" s="53">
        <f t="shared" si="512"/>
        <v>9.5407760901204119E-3</v>
      </c>
      <c r="U4057" s="49">
        <f t="shared" si="513"/>
        <v>168.95833333333334</v>
      </c>
      <c r="V4057" s="49">
        <f t="shared" si="514"/>
        <v>1.0101994803367265</v>
      </c>
      <c r="W4057" s="49">
        <f t="shared" si="515"/>
        <v>1.0101994803367265</v>
      </c>
    </row>
    <row r="4058" spans="11:23">
      <c r="K4058" s="51">
        <v>405.6</v>
      </c>
      <c r="L4058" s="22">
        <f t="shared" si="509"/>
        <v>1.2244222666081743</v>
      </c>
      <c r="M4058" s="22">
        <f t="shared" si="516"/>
        <v>3.0144134350174046E-3</v>
      </c>
      <c r="Q4058" s="55">
        <f t="shared" si="510"/>
        <v>3.0080630965995298E-2</v>
      </c>
      <c r="R4058" s="49">
        <f t="shared" si="511"/>
        <v>3.1736101022606089</v>
      </c>
      <c r="S4058" s="52">
        <f>IF(K4058=0,C4086,(1/$C$59)*LN(1+$C$59/$C$58/(RodR+ABS(Calculations!K4058-RodR))))</f>
        <v>9.4783637550713701E-3</v>
      </c>
      <c r="T4058" s="53">
        <f t="shared" si="512"/>
        <v>9.5384181703592058E-3</v>
      </c>
      <c r="U4058" s="49">
        <f t="shared" si="513"/>
        <v>169.00000000000003</v>
      </c>
      <c r="V4058" s="49">
        <f t="shared" si="514"/>
        <v>1.0101994803367265</v>
      </c>
      <c r="W4058" s="49">
        <f t="shared" si="515"/>
        <v>1.0101994803367265</v>
      </c>
    </row>
    <row r="4059" spans="11:23">
      <c r="K4059" s="51">
        <v>405.7</v>
      </c>
      <c r="L4059" s="22">
        <f t="shared" si="509"/>
        <v>1.2241216393966172</v>
      </c>
      <c r="M4059" s="22">
        <f t="shared" si="516"/>
        <v>3.0129315556162162E-3</v>
      </c>
      <c r="Q4059" s="55">
        <f t="shared" si="510"/>
        <v>3.0073245396118137E-2</v>
      </c>
      <c r="R4059" s="49">
        <f t="shared" si="511"/>
        <v>3.1736101022606089</v>
      </c>
      <c r="S4059" s="52">
        <f>IF(K4059=0,C4087,(1/$C$59)*LN(1+$C$59/$C$58/(RodR+ABS(Calculations!K4059-RodR))))</f>
        <v>9.4760365725759833E-3</v>
      </c>
      <c r="T4059" s="53">
        <f t="shared" si="512"/>
        <v>9.5360614157905289E-3</v>
      </c>
      <c r="U4059" s="49">
        <f t="shared" si="513"/>
        <v>169.04166666666666</v>
      </c>
      <c r="V4059" s="49">
        <f t="shared" si="514"/>
        <v>1.0101994803367265</v>
      </c>
      <c r="W4059" s="49">
        <f t="shared" si="515"/>
        <v>1.0101994803367265</v>
      </c>
    </row>
    <row r="4060" spans="11:23">
      <c r="K4060" s="51">
        <v>405.8</v>
      </c>
      <c r="L4060" s="22">
        <f t="shared" si="509"/>
        <v>1.223821159773014</v>
      </c>
      <c r="M4060" s="22">
        <f t="shared" si="516"/>
        <v>3.0114507686902492E-3</v>
      </c>
      <c r="Q4060" s="55">
        <f t="shared" si="510"/>
        <v>3.006586345206427E-2</v>
      </c>
      <c r="R4060" s="49">
        <f t="shared" si="511"/>
        <v>3.1736101022606089</v>
      </c>
      <c r="S4060" s="52">
        <f>IF(K4060=0,C4088,(1/$C$59)*LN(1+$C$59/$C$58/(RodR+ABS(Calculations!K4060-RodR))))</f>
        <v>9.4737105325723263E-3</v>
      </c>
      <c r="T4060" s="53">
        <f t="shared" si="512"/>
        <v>9.5337058255518855E-3</v>
      </c>
      <c r="U4060" s="49">
        <f t="shared" si="513"/>
        <v>169.08333333333334</v>
      </c>
      <c r="V4060" s="49">
        <f t="shared" si="514"/>
        <v>1.0101994803367265</v>
      </c>
      <c r="W4060" s="49">
        <f t="shared" si="515"/>
        <v>1.0101994803367265</v>
      </c>
    </row>
    <row r="4061" spans="11:23">
      <c r="K4061" s="51">
        <v>405.9</v>
      </c>
      <c r="L4061" s="22">
        <f t="shared" si="509"/>
        <v>1.2235208276287446</v>
      </c>
      <c r="M4061" s="22">
        <f t="shared" si="516"/>
        <v>3.0099710731492646E-3</v>
      </c>
      <c r="Q4061" s="55">
        <f t="shared" si="510"/>
        <v>3.005848513116521E-2</v>
      </c>
      <c r="R4061" s="49">
        <f t="shared" si="511"/>
        <v>3.1736101022606089</v>
      </c>
      <c r="S4061" s="52">
        <f>IF(K4061=0,C4089,(1/$C$59)*LN(1+$C$59/$C$58/(RodR+ABS(Calculations!K4061-RodR))))</f>
        <v>9.4713856342195629E-3</v>
      </c>
      <c r="T4061" s="53">
        <f t="shared" si="512"/>
        <v>9.5313513987794578E-3</v>
      </c>
      <c r="U4061" s="49">
        <f t="shared" si="513"/>
        <v>169.125</v>
      </c>
      <c r="V4061" s="49">
        <f t="shared" si="514"/>
        <v>1.0101994803367265</v>
      </c>
      <c r="W4061" s="49">
        <f t="shared" si="515"/>
        <v>1.0101994803367265</v>
      </c>
    </row>
    <row r="4062" spans="11:23">
      <c r="K4062" s="51">
        <v>406</v>
      </c>
      <c r="L4062" s="22">
        <f t="shared" si="509"/>
        <v>1.2232206428552224</v>
      </c>
      <c r="M4062" s="22">
        <f t="shared" si="516"/>
        <v>3.0084924679367742E-3</v>
      </c>
      <c r="Q4062" s="55">
        <f t="shared" si="510"/>
        <v>3.0051110430753276E-2</v>
      </c>
      <c r="R4062" s="49">
        <f t="shared" si="511"/>
        <v>3.1736101022606089</v>
      </c>
      <c r="S4062" s="52">
        <f>IF(K4062=0,C4090,(1/$C$59)*LN(1+$C$59/$C$58/(RodR+ABS(Calculations!K4062-RodR))))</f>
        <v>9.4690618766771102E-3</v>
      </c>
      <c r="T4062" s="53">
        <f t="shared" si="512"/>
        <v>9.5289981346127605E-3</v>
      </c>
      <c r="U4062" s="49">
        <f t="shared" si="513"/>
        <v>169.16666666666669</v>
      </c>
      <c r="V4062" s="49">
        <f t="shared" si="514"/>
        <v>1.0101994803367265</v>
      </c>
      <c r="W4062" s="49">
        <f t="shared" si="515"/>
        <v>1.0101994803367265</v>
      </c>
    </row>
    <row r="4063" spans="11:23">
      <c r="K4063" s="51">
        <v>406.1</v>
      </c>
      <c r="L4063" s="22">
        <f t="shared" si="509"/>
        <v>1.2229206053439965</v>
      </c>
      <c r="M4063" s="22">
        <f t="shared" si="516"/>
        <v>3.0070149519976219E-3</v>
      </c>
      <c r="Q4063" s="55">
        <f t="shared" si="510"/>
        <v>3.0043739348164143E-2</v>
      </c>
      <c r="R4063" s="49">
        <f t="shared" si="511"/>
        <v>3.1736101022606089</v>
      </c>
      <c r="S4063" s="52">
        <f>IF(K4063=0,C4091,(1/$C$59)*LN(1+$C$59/$C$58/(RodR+ABS(Calculations!K4063-RodR))))</f>
        <v>9.466739259105442E-3</v>
      </c>
      <c r="T4063" s="53">
        <f t="shared" si="512"/>
        <v>9.5266460321895355E-3</v>
      </c>
      <c r="U4063" s="49">
        <f t="shared" si="513"/>
        <v>169.20833333333334</v>
      </c>
      <c r="V4063" s="49">
        <f t="shared" si="514"/>
        <v>1.0101994803367265</v>
      </c>
      <c r="W4063" s="49">
        <f t="shared" si="515"/>
        <v>1.0101994803367265</v>
      </c>
    </row>
    <row r="4064" spans="11:23">
      <c r="K4064" s="51">
        <v>406.2</v>
      </c>
      <c r="L4064" s="22">
        <f t="shared" si="509"/>
        <v>1.2226207149867878</v>
      </c>
      <c r="M4064" s="22">
        <f t="shared" si="516"/>
        <v>3.0055385242064858E-3</v>
      </c>
      <c r="Q4064" s="55">
        <f t="shared" si="510"/>
        <v>3.0036371880737694E-2</v>
      </c>
      <c r="R4064" s="49">
        <f t="shared" si="511"/>
        <v>3.1736101022606089</v>
      </c>
      <c r="S4064" s="52">
        <f>IF(K4064=0,C4092,(1/$C$59)*LN(1+$C$59/$C$58/(RodR+ABS(Calculations!K4064-RodR))))</f>
        <v>9.4644177806663607E-3</v>
      </c>
      <c r="T4064" s="53">
        <f t="shared" si="512"/>
        <v>9.5242950906510807E-3</v>
      </c>
      <c r="U4064" s="49">
        <f t="shared" si="513"/>
        <v>169.25</v>
      </c>
      <c r="V4064" s="49">
        <f t="shared" si="514"/>
        <v>1.0101994803367265</v>
      </c>
      <c r="W4064" s="49">
        <f t="shared" si="515"/>
        <v>1.0101994803367265</v>
      </c>
    </row>
    <row r="4065" spans="11:23">
      <c r="K4065" s="51">
        <v>406.3</v>
      </c>
      <c r="L4065" s="22">
        <f t="shared" si="509"/>
        <v>1.2223209716752812</v>
      </c>
      <c r="M4065" s="22">
        <f t="shared" si="516"/>
        <v>3.0040631835765996E-3</v>
      </c>
      <c r="Q4065" s="55">
        <f t="shared" si="510"/>
        <v>3.0029008025812928E-2</v>
      </c>
      <c r="R4065" s="49">
        <f t="shared" si="511"/>
        <v>3.1736101022606089</v>
      </c>
      <c r="S4065" s="52">
        <f>IF(K4065=0,C4093,(1/$C$59)*LN(1+$C$59/$C$58/(RodR+ABS(Calculations!K4065-RodR))))</f>
        <v>9.4620974405213876E-3</v>
      </c>
      <c r="T4065" s="53">
        <f t="shared" si="512"/>
        <v>9.5219453091369265E-3</v>
      </c>
      <c r="U4065" s="49">
        <f t="shared" si="513"/>
        <v>169.29166666666669</v>
      </c>
      <c r="V4065" s="49">
        <f t="shared" si="514"/>
        <v>1.0101994803367265</v>
      </c>
      <c r="W4065" s="49">
        <f t="shared" si="515"/>
        <v>1.0101994803367265</v>
      </c>
    </row>
    <row r="4066" spans="11:23">
      <c r="K4066" s="51">
        <v>406.4</v>
      </c>
      <c r="L4066" s="22">
        <f t="shared" si="509"/>
        <v>1.2220213753014018</v>
      </c>
      <c r="M4066" s="22">
        <f t="shared" si="516"/>
        <v>3.0025889289833074E-3</v>
      </c>
      <c r="Q4066" s="55">
        <f t="shared" si="510"/>
        <v>3.002164778073475E-2</v>
      </c>
      <c r="R4066" s="49">
        <f t="shared" si="511"/>
        <v>3.1736101022606089</v>
      </c>
      <c r="S4066" s="52">
        <f>IF(K4066=0,C4094,(1/$C$59)*LN(1+$C$59/$C$58/(RodR+ABS(Calculations!K4066-RodR))))</f>
        <v>9.4597782378339074E-3</v>
      </c>
      <c r="T4066" s="53">
        <f t="shared" si="512"/>
        <v>9.5195966867897101E-3</v>
      </c>
      <c r="U4066" s="49">
        <f t="shared" si="513"/>
        <v>169.33333333333334</v>
      </c>
      <c r="V4066" s="49">
        <f t="shared" si="514"/>
        <v>1.0101994803367265</v>
      </c>
      <c r="W4066" s="49">
        <f t="shared" si="515"/>
        <v>1.0101994803367265</v>
      </c>
    </row>
    <row r="4067" spans="11:23">
      <c r="K4067" s="51">
        <v>406.5</v>
      </c>
      <c r="L4067" s="22">
        <f t="shared" si="509"/>
        <v>1.2217219257571426</v>
      </c>
      <c r="M4067" s="22">
        <f t="shared" si="516"/>
        <v>3.0011157593348159E-3</v>
      </c>
      <c r="Q4067" s="55">
        <f t="shared" si="510"/>
        <v>3.0014291142849724E-2</v>
      </c>
      <c r="R4067" s="49">
        <f t="shared" si="511"/>
        <v>3.1736101022606089</v>
      </c>
      <c r="S4067" s="52">
        <f>IF(K4067=0,C4095,(1/$C$59)*LN(1+$C$59/$C$58/(RodR+ABS(Calculations!K4067-RodR))))</f>
        <v>9.4574601717678248E-3</v>
      </c>
      <c r="T4067" s="53">
        <f t="shared" si="512"/>
        <v>9.5172492227509689E-3</v>
      </c>
      <c r="U4067" s="49">
        <f t="shared" si="513"/>
        <v>169.375</v>
      </c>
      <c r="V4067" s="49">
        <f t="shared" si="514"/>
        <v>1.0101994803367265</v>
      </c>
      <c r="W4067" s="49">
        <f t="shared" si="515"/>
        <v>1.0101994803367265</v>
      </c>
    </row>
    <row r="4068" spans="11:23">
      <c r="K4068" s="51">
        <v>406.6</v>
      </c>
      <c r="L4068" s="22">
        <f t="shared" si="509"/>
        <v>1.2214226229345289</v>
      </c>
      <c r="M4068" s="22">
        <f t="shared" si="516"/>
        <v>2.999643673645469E-3</v>
      </c>
      <c r="Q4068" s="55">
        <f t="shared" si="510"/>
        <v>3.0006938109505221E-2</v>
      </c>
      <c r="R4068" s="49">
        <f t="shared" si="511"/>
        <v>3.1736101022606089</v>
      </c>
      <c r="S4068" s="52">
        <f>IF(K4068=0,C4096,(1/$C$59)*LN(1+$C$59/$C$58/(RodR+ABS(Calculations!K4068-RodR))))</f>
        <v>9.4551432414873016E-3</v>
      </c>
      <c r="T4068" s="53">
        <f t="shared" si="512"/>
        <v>9.5149029161651234E-3</v>
      </c>
      <c r="U4068" s="49">
        <f t="shared" si="513"/>
        <v>169.41666666666669</v>
      </c>
      <c r="V4068" s="49">
        <f t="shared" si="514"/>
        <v>1.0101994803367265</v>
      </c>
      <c r="W4068" s="49">
        <f t="shared" si="515"/>
        <v>1.0101994803367265</v>
      </c>
    </row>
    <row r="4069" spans="11:23">
      <c r="K4069" s="51">
        <v>406.7</v>
      </c>
      <c r="L4069" s="22">
        <f t="shared" si="509"/>
        <v>1.2211234667258268</v>
      </c>
      <c r="M4069" s="22">
        <f t="shared" si="516"/>
        <v>2.9981726707903888E-3</v>
      </c>
      <c r="Q4069" s="55">
        <f t="shared" si="510"/>
        <v>2.9999588678054519E-2</v>
      </c>
      <c r="R4069" s="49">
        <f t="shared" si="511"/>
        <v>3.1736101022606089</v>
      </c>
      <c r="S4069" s="52">
        <f>IF(K4069=0,C4097,(1/$C$59)*LN(1+$C$59/$C$58/(RodR+ABS(Calculations!K4069-RodR))))</f>
        <v>9.452827446158359E-3</v>
      </c>
      <c r="T4069" s="53">
        <f t="shared" si="512"/>
        <v>9.5125577661752773E-3</v>
      </c>
      <c r="U4069" s="49">
        <f t="shared" si="513"/>
        <v>169.45833333333334</v>
      </c>
      <c r="V4069" s="49">
        <f t="shared" si="514"/>
        <v>1.0101994803367265</v>
      </c>
      <c r="W4069" s="49">
        <f t="shared" si="515"/>
        <v>1.0101994803367265</v>
      </c>
    </row>
    <row r="4070" spans="11:23">
      <c r="K4070" s="51">
        <v>406.8</v>
      </c>
      <c r="L4070" s="22">
        <f t="shared" si="509"/>
        <v>1.2208244570232669</v>
      </c>
      <c r="M4070" s="22">
        <f t="shared" si="516"/>
        <v>2.99670274974706E-3</v>
      </c>
      <c r="Q4070" s="55">
        <f t="shared" si="510"/>
        <v>2.9992242845850017E-2</v>
      </c>
      <c r="R4070" s="49">
        <f t="shared" si="511"/>
        <v>3.1736101022606089</v>
      </c>
      <c r="S4070" s="52">
        <f>IF(K4070=0,C4098,(1/$C$59)*LN(1+$C$59/$C$58/(RodR+ABS(Calculations!K4070-RodR))))</f>
        <v>9.4505127849467407E-3</v>
      </c>
      <c r="T4070" s="53">
        <f t="shared" si="512"/>
        <v>9.5102137719269703E-3</v>
      </c>
      <c r="U4070" s="49">
        <f t="shared" si="513"/>
        <v>169.5</v>
      </c>
      <c r="V4070" s="49">
        <f t="shared" si="514"/>
        <v>1.0101994803367265</v>
      </c>
      <c r="W4070" s="49">
        <f t="shared" si="515"/>
        <v>1.0101994803367265</v>
      </c>
    </row>
    <row r="4071" spans="11:23">
      <c r="K4071" s="51">
        <v>406.9</v>
      </c>
      <c r="L4071" s="22">
        <f t="shared" si="509"/>
        <v>1.2205255937193193</v>
      </c>
      <c r="M4071" s="22">
        <f t="shared" si="516"/>
        <v>2.9952339094252434E-3</v>
      </c>
      <c r="Q4071" s="55">
        <f t="shared" si="510"/>
        <v>2.9984900610250016E-2</v>
      </c>
      <c r="R4071" s="49">
        <f t="shared" si="511"/>
        <v>3.1736101022606089</v>
      </c>
      <c r="S4071" s="52">
        <f>IF(K4071=0,C4099,(1/$C$59)*LN(1+$C$59/$C$58/(RodR+ABS(Calculations!K4071-RodR))))</f>
        <v>9.4481992570200519E-3</v>
      </c>
      <c r="T4071" s="53">
        <f t="shared" si="512"/>
        <v>9.5078709325659705E-3</v>
      </c>
      <c r="U4071" s="49">
        <f t="shared" si="513"/>
        <v>169.54166666666666</v>
      </c>
      <c r="V4071" s="49">
        <f t="shared" si="514"/>
        <v>1.0101994803367265</v>
      </c>
      <c r="W4071" s="49">
        <f t="shared" si="515"/>
        <v>1.0101994803367265</v>
      </c>
    </row>
    <row r="4072" spans="11:23">
      <c r="K4072" s="51">
        <v>407</v>
      </c>
      <c r="L4072" s="22">
        <f t="shared" si="509"/>
        <v>1.2202268767064188</v>
      </c>
      <c r="M4072" s="22">
        <f t="shared" si="516"/>
        <v>2.9937661488035339E-3</v>
      </c>
      <c r="Q4072" s="55">
        <f t="shared" si="510"/>
        <v>2.9977561968611934E-2</v>
      </c>
      <c r="R4072" s="49">
        <f t="shared" si="511"/>
        <v>3.1736101022606089</v>
      </c>
      <c r="S4072" s="52">
        <f>IF(K4072=0,C4100,(1/$C$59)*LN(1+$C$59/$C$58/(RodR+ABS(Calculations!K4072-RodR))))</f>
        <v>9.4458868615456184E-3</v>
      </c>
      <c r="T4072" s="53">
        <f t="shared" si="512"/>
        <v>9.5055292472389467E-3</v>
      </c>
      <c r="U4072" s="49">
        <f t="shared" si="513"/>
        <v>169.58333333333334</v>
      </c>
      <c r="V4072" s="49">
        <f t="shared" si="514"/>
        <v>1.0101994803367265</v>
      </c>
      <c r="W4072" s="49">
        <f t="shared" si="515"/>
        <v>1.0101994803367265</v>
      </c>
    </row>
    <row r="4073" spans="11:23">
      <c r="K4073" s="51">
        <v>407.1</v>
      </c>
      <c r="L4073" s="22">
        <f t="shared" si="509"/>
        <v>1.2199283058772397</v>
      </c>
      <c r="M4073" s="22">
        <f t="shared" si="516"/>
        <v>2.9922994667568314E-3</v>
      </c>
      <c r="Q4073" s="55">
        <f t="shared" si="510"/>
        <v>2.9970226918299078E-2</v>
      </c>
      <c r="R4073" s="49">
        <f t="shared" si="511"/>
        <v>3.1736101022606089</v>
      </c>
      <c r="S4073" s="52">
        <f>IF(K4073=0,C4101,(1/$C$59)*LN(1+$C$59/$C$58/(RodR+ABS(Calculations!K4073-RodR))))</f>
        <v>9.4435755976926238E-3</v>
      </c>
      <c r="T4073" s="53">
        <f t="shared" si="512"/>
        <v>9.5031887150932269E-3</v>
      </c>
      <c r="U4073" s="49">
        <f t="shared" si="513"/>
        <v>169.62500000000003</v>
      </c>
      <c r="V4073" s="49">
        <f t="shared" si="514"/>
        <v>1.0101994803367265</v>
      </c>
      <c r="W4073" s="49">
        <f t="shared" si="515"/>
        <v>1.0101994803367265</v>
      </c>
    </row>
    <row r="4074" spans="11:23">
      <c r="K4074" s="51">
        <v>407.2</v>
      </c>
      <c r="L4074" s="22">
        <f t="shared" si="509"/>
        <v>1.2196298811244899</v>
      </c>
      <c r="M4074" s="22">
        <f t="shared" si="516"/>
        <v>2.9908338622979258E-3</v>
      </c>
      <c r="Q4074" s="55">
        <f t="shared" si="510"/>
        <v>2.996289545667559E-2</v>
      </c>
      <c r="R4074" s="49">
        <f t="shared" si="511"/>
        <v>3.1736101022606089</v>
      </c>
      <c r="S4074" s="52">
        <f>IF(K4074=0,C4102,(1/$C$59)*LN(1+$C$59/$C$58/(RodR+ABS(Calculations!K4074-RodR))))</f>
        <v>9.4412654646305102E-3</v>
      </c>
      <c r="T4074" s="53">
        <f t="shared" si="512"/>
        <v>9.5008493352777036E-3</v>
      </c>
      <c r="U4074" s="49">
        <f t="shared" si="513"/>
        <v>169.66666666666666</v>
      </c>
      <c r="V4074" s="49">
        <f t="shared" si="514"/>
        <v>1.0101994803367265</v>
      </c>
      <c r="W4074" s="49">
        <f t="shared" si="515"/>
        <v>1.0101994803367265</v>
      </c>
    </row>
    <row r="4075" spans="11:23">
      <c r="K4075" s="51">
        <v>407.3</v>
      </c>
      <c r="L4075" s="22">
        <f t="shared" si="509"/>
        <v>1.2193316023409453</v>
      </c>
      <c r="M4075" s="22">
        <f t="shared" si="516"/>
        <v>2.9893693343359118E-3</v>
      </c>
      <c r="Q4075" s="55">
        <f t="shared" si="510"/>
        <v>2.9955567581107265E-2</v>
      </c>
      <c r="R4075" s="49">
        <f t="shared" si="511"/>
        <v>3.1736101022606089</v>
      </c>
      <c r="S4075" s="52">
        <f>IF(K4075=0,C4103,(1/$C$59)*LN(1+$C$59/$C$58/(RodR+ABS(Calculations!K4075-RodR))))</f>
        <v>9.4389564615292455E-3</v>
      </c>
      <c r="T4075" s="53">
        <f t="shared" si="512"/>
        <v>9.4985111069410509E-3</v>
      </c>
      <c r="U4075" s="49">
        <f t="shared" si="513"/>
        <v>169.70833333333334</v>
      </c>
      <c r="V4075" s="49">
        <f t="shared" si="514"/>
        <v>1.0101994803367265</v>
      </c>
      <c r="W4075" s="49">
        <f t="shared" si="515"/>
        <v>1.0101994803367265</v>
      </c>
    </row>
    <row r="4076" spans="11:23">
      <c r="K4076" s="51">
        <v>407.4</v>
      </c>
      <c r="L4076" s="22">
        <f t="shared" si="509"/>
        <v>1.2190334694195866</v>
      </c>
      <c r="M4076" s="22">
        <f t="shared" si="516"/>
        <v>2.9879058818151893E-3</v>
      </c>
      <c r="Q4076" s="55">
        <f t="shared" si="510"/>
        <v>2.9948243288964938E-2</v>
      </c>
      <c r="R4076" s="49">
        <f t="shared" si="511"/>
        <v>3.1736101022606089</v>
      </c>
      <c r="S4076" s="52">
        <f>IF(K4076=0,C4104,(1/$C$59)*LN(1+$C$59/$C$58/(RodR+ABS(Calculations!K4076-RodR))))</f>
        <v>9.4366485875603829E-3</v>
      </c>
      <c r="T4076" s="53">
        <f t="shared" si="512"/>
        <v>9.4961740292335024E-3</v>
      </c>
      <c r="U4076" s="49">
        <f t="shared" si="513"/>
        <v>169.75</v>
      </c>
      <c r="V4076" s="49">
        <f t="shared" si="514"/>
        <v>1.0101994803367265</v>
      </c>
      <c r="W4076" s="49">
        <f t="shared" si="515"/>
        <v>1.0101994803367265</v>
      </c>
    </row>
    <row r="4077" spans="11:23">
      <c r="K4077" s="51">
        <v>407.5</v>
      </c>
      <c r="L4077" s="22">
        <f t="shared" si="509"/>
        <v>1.2187354822534286</v>
      </c>
      <c r="M4077" s="22">
        <f t="shared" si="516"/>
        <v>2.9864435037139092E-3</v>
      </c>
      <c r="Q4077" s="55">
        <f t="shared" si="510"/>
        <v>2.994092257762029E-2</v>
      </c>
      <c r="R4077" s="49">
        <f t="shared" si="511"/>
        <v>3.1736101022606089</v>
      </c>
      <c r="S4077" s="52">
        <f>IF(K4077=0,C4105,(1/$C$59)*LN(1+$C$59/$C$58/(RodR+ABS(Calculations!K4077-RodR))))</f>
        <v>9.434341841895743E-3</v>
      </c>
      <c r="T4077" s="53">
        <f t="shared" si="512"/>
        <v>9.4938381013059576E-3</v>
      </c>
      <c r="U4077" s="49">
        <f t="shared" si="513"/>
        <v>169.79166666666669</v>
      </c>
      <c r="V4077" s="49">
        <f t="shared" si="514"/>
        <v>1.0101994803367265</v>
      </c>
      <c r="W4077" s="49">
        <f t="shared" si="515"/>
        <v>1.0101994803367265</v>
      </c>
    </row>
    <row r="4078" spans="11:23">
      <c r="K4078" s="51">
        <v>407.6</v>
      </c>
      <c r="L4078" s="22">
        <f t="shared" si="509"/>
        <v>1.2184376407356223</v>
      </c>
      <c r="M4078" s="22">
        <f t="shared" si="516"/>
        <v>2.9849821989065273E-3</v>
      </c>
      <c r="Q4078" s="55">
        <f t="shared" si="510"/>
        <v>2.9933605444448334E-2</v>
      </c>
      <c r="R4078" s="49">
        <f t="shared" si="511"/>
        <v>3.1736101022606089</v>
      </c>
      <c r="S4078" s="52">
        <f>IF(K4078=0,C4106,(1/$C$59)*LN(1+$C$59/$C$58/(RodR+ABS(Calculations!K4078-RodR))))</f>
        <v>9.4320362237081956E-3</v>
      </c>
      <c r="T4078" s="53">
        <f t="shared" si="512"/>
        <v>9.4915033223102116E-3</v>
      </c>
      <c r="U4078" s="49">
        <f t="shared" si="513"/>
        <v>169.83333333333334</v>
      </c>
      <c r="V4078" s="49">
        <f t="shared" si="514"/>
        <v>1.0101994803367265</v>
      </c>
      <c r="W4078" s="49">
        <f t="shared" si="515"/>
        <v>1.0101994803367265</v>
      </c>
    </row>
    <row r="4079" spans="11:23">
      <c r="K4079" s="51">
        <v>407.7</v>
      </c>
      <c r="L4079" s="22">
        <f t="shared" si="509"/>
        <v>1.2181399447593522</v>
      </c>
      <c r="M4079" s="22">
        <f t="shared" si="516"/>
        <v>2.9835219664746671E-3</v>
      </c>
      <c r="Q4079" s="55">
        <f t="shared" si="510"/>
        <v>2.9926291886824906E-2</v>
      </c>
      <c r="R4079" s="49">
        <f t="shared" si="511"/>
        <v>3.1736101022606089</v>
      </c>
      <c r="S4079" s="52">
        <f>IF(K4079=0,C4107,(1/$C$59)*LN(1+$C$59/$C$58/(RodR+ABS(Calculations!K4079-RodR))))</f>
        <v>9.429731732170871E-3</v>
      </c>
      <c r="T4079" s="53">
        <f t="shared" si="512"/>
        <v>9.4891696913987304E-3</v>
      </c>
      <c r="U4079" s="49">
        <f t="shared" si="513"/>
        <v>169.875</v>
      </c>
      <c r="V4079" s="49">
        <f t="shared" si="514"/>
        <v>1.0101994803367265</v>
      </c>
      <c r="W4079" s="49">
        <f t="shared" si="515"/>
        <v>1.0101994803367265</v>
      </c>
    </row>
    <row r="4080" spans="11:23">
      <c r="K4080" s="51">
        <v>407.8</v>
      </c>
      <c r="L4080" s="22">
        <f t="shared" si="509"/>
        <v>1.2178423942180421</v>
      </c>
      <c r="M4080" s="22">
        <f t="shared" si="516"/>
        <v>2.9820628052248388E-3</v>
      </c>
      <c r="Q4080" s="55">
        <f t="shared" si="510"/>
        <v>2.9918981902131738E-2</v>
      </c>
      <c r="R4080" s="49">
        <f t="shared" si="511"/>
        <v>3.1736101022606089</v>
      </c>
      <c r="S4080" s="52">
        <f>IF(K4080=0,C4108,(1/$C$59)*LN(1+$C$59/$C$58/(RodR+ABS(Calculations!K4080-RodR))))</f>
        <v>9.4274283664587556E-3</v>
      </c>
      <c r="T4080" s="53">
        <f t="shared" si="512"/>
        <v>9.4868372077248717E-3</v>
      </c>
      <c r="U4080" s="49">
        <f t="shared" si="513"/>
        <v>169.91666666666669</v>
      </c>
      <c r="V4080" s="49">
        <f t="shared" si="514"/>
        <v>1.0101994803367265</v>
      </c>
      <c r="W4080" s="49">
        <f t="shared" si="515"/>
        <v>1.0101994803367265</v>
      </c>
    </row>
    <row r="4081" spans="11:23">
      <c r="K4081" s="51">
        <v>407.9</v>
      </c>
      <c r="L4081" s="22">
        <f t="shared" si="509"/>
        <v>1.2175449890051155</v>
      </c>
      <c r="M4081" s="22">
        <f t="shared" si="516"/>
        <v>2.980604714203805E-3</v>
      </c>
      <c r="Q4081" s="55">
        <f t="shared" si="510"/>
        <v>2.991167548775054E-2</v>
      </c>
      <c r="R4081" s="49">
        <f t="shared" si="511"/>
        <v>3.1736101022606089</v>
      </c>
      <c r="S4081" s="52">
        <f>IF(K4081=0,C4109,(1/$C$59)*LN(1+$C$59/$C$58/(RodR+ABS(Calculations!K4081-RodR))))</f>
        <v>9.425126125746832E-3</v>
      </c>
      <c r="T4081" s="53">
        <f t="shared" si="512"/>
        <v>9.4845058704428852E-3</v>
      </c>
      <c r="U4081" s="49">
        <f t="shared" si="513"/>
        <v>169.95833333333334</v>
      </c>
      <c r="V4081" s="49">
        <f t="shared" si="514"/>
        <v>1.0101994803367265</v>
      </c>
      <c r="W4081" s="49">
        <f t="shared" si="515"/>
        <v>1.0101994803367265</v>
      </c>
    </row>
    <row r="4082" spans="11:23">
      <c r="K4082" s="51">
        <v>408</v>
      </c>
      <c r="L4082" s="22">
        <f t="shared" si="509"/>
        <v>1.2172477290140982</v>
      </c>
      <c r="M4082" s="22">
        <f t="shared" si="516"/>
        <v>2.9791476923206606E-3</v>
      </c>
      <c r="Q4082" s="55">
        <f t="shared" si="510"/>
        <v>2.9904372641065529E-2</v>
      </c>
      <c r="R4082" s="49">
        <f t="shared" si="511"/>
        <v>3.1736101022606089</v>
      </c>
      <c r="S4082" s="52">
        <f>IF(K4082=0,C4110,(1/$C$59)*LN(1+$C$59/$C$58/(RodR+ABS(Calculations!K4082-RodR))))</f>
        <v>9.4228250092108692E-3</v>
      </c>
      <c r="T4082" s="53">
        <f t="shared" si="512"/>
        <v>9.4821756787074694E-3</v>
      </c>
      <c r="U4082" s="49">
        <f t="shared" si="513"/>
        <v>170</v>
      </c>
      <c r="V4082" s="49">
        <f t="shared" si="514"/>
        <v>1.0101994803367265</v>
      </c>
      <c r="W4082" s="49">
        <f t="shared" si="515"/>
        <v>1.0101994803367265</v>
      </c>
    </row>
    <row r="4083" spans="11:23">
      <c r="K4083" s="51">
        <v>408.1</v>
      </c>
      <c r="L4083" s="22">
        <f t="shared" si="509"/>
        <v>1.2169506141386859</v>
      </c>
      <c r="M4083" s="22">
        <f t="shared" si="516"/>
        <v>2.9776917385537782E-3</v>
      </c>
      <c r="Q4083" s="55">
        <f t="shared" si="510"/>
        <v>2.9897073359465121E-2</v>
      </c>
      <c r="R4083" s="49">
        <f t="shared" si="511"/>
        <v>3.1736101022606089</v>
      </c>
      <c r="S4083" s="52">
        <f>IF(K4083=0,C4111,(1/$C$59)*LN(1+$C$59/$C$58/(RodR+ABS(Calculations!K4083-RodR))))</f>
        <v>9.420525016027961E-3</v>
      </c>
      <c r="T4083" s="53">
        <f t="shared" si="512"/>
        <v>9.4798466316753233E-3</v>
      </c>
      <c r="U4083" s="49">
        <f t="shared" si="513"/>
        <v>170.04166666666669</v>
      </c>
      <c r="V4083" s="49">
        <f t="shared" si="514"/>
        <v>1.0101994803367265</v>
      </c>
      <c r="W4083" s="49">
        <f t="shared" si="515"/>
        <v>1.0101994803367265</v>
      </c>
    </row>
    <row r="4084" spans="11:23">
      <c r="K4084" s="51">
        <v>408.2</v>
      </c>
      <c r="L4084" s="22">
        <f t="shared" si="509"/>
        <v>1.2166536442726086</v>
      </c>
      <c r="M4084" s="22">
        <f t="shared" si="516"/>
        <v>2.9762368518813087E-3</v>
      </c>
      <c r="Q4084" s="55">
        <f t="shared" si="510"/>
        <v>2.9889777640338552E-2</v>
      </c>
      <c r="R4084" s="49">
        <f t="shared" si="511"/>
        <v>3.1736101022606089</v>
      </c>
      <c r="S4084" s="52">
        <f>IF(K4084=0,C4112,(1/$C$59)*LN(1+$C$59/$C$58/(RodR+ABS(Calculations!K4084-RodR))))</f>
        <v>9.41822614537546E-3</v>
      </c>
      <c r="T4084" s="53">
        <f t="shared" si="512"/>
        <v>9.4775187285022645E-3</v>
      </c>
      <c r="U4084" s="49">
        <f t="shared" si="513"/>
        <v>170.08333333333334</v>
      </c>
      <c r="V4084" s="49">
        <f t="shared" si="514"/>
        <v>1.0101994803367265</v>
      </c>
      <c r="W4084" s="49">
        <f t="shared" si="515"/>
        <v>1.0101994803367265</v>
      </c>
    </row>
    <row r="4085" spans="11:23">
      <c r="K4085" s="51">
        <v>408.3</v>
      </c>
      <c r="L4085" s="22">
        <f t="shared" si="509"/>
        <v>1.2163568193097676</v>
      </c>
      <c r="M4085" s="22">
        <f t="shared" si="516"/>
        <v>2.9747830311777079E-3</v>
      </c>
      <c r="Q4085" s="55">
        <f t="shared" si="510"/>
        <v>2.988248548107927E-2</v>
      </c>
      <c r="R4085" s="49">
        <f t="shared" si="511"/>
        <v>3.1736101022606089</v>
      </c>
      <c r="S4085" s="52">
        <f>IF(K4085=0,C4113,(1/$C$59)*LN(1+$C$59/$C$58/(RodR+ABS(Calculations!K4085-RodR))))</f>
        <v>9.4159283964320439E-3</v>
      </c>
      <c r="T4085" s="53">
        <f t="shared" si="512"/>
        <v>9.4751919683467769E-3</v>
      </c>
      <c r="U4085" s="49">
        <f t="shared" si="513"/>
        <v>170.125</v>
      </c>
      <c r="V4085" s="49">
        <f t="shared" si="514"/>
        <v>1.0101994803367265</v>
      </c>
      <c r="W4085" s="49">
        <f t="shared" si="515"/>
        <v>1.0101994803367265</v>
      </c>
    </row>
    <row r="4086" spans="11:23">
      <c r="K4086" s="51">
        <v>408.4</v>
      </c>
      <c r="L4086" s="22">
        <f t="shared" si="509"/>
        <v>1.2160601391440964</v>
      </c>
      <c r="M4086" s="22">
        <f t="shared" si="516"/>
        <v>2.9733302754901825E-3</v>
      </c>
      <c r="Q4086" s="55">
        <f t="shared" si="510"/>
        <v>2.9875196879081523E-2</v>
      </c>
      <c r="R4086" s="49">
        <f t="shared" si="511"/>
        <v>3.1736101022606089</v>
      </c>
      <c r="S4086" s="52">
        <f>IF(K4086=0,C4114,(1/$C$59)*LN(1+$C$59/$C$58/(RodR+ABS(Calculations!K4086-RodR))))</f>
        <v>9.4136317683766457E-3</v>
      </c>
      <c r="T4086" s="53">
        <f t="shared" si="512"/>
        <v>9.4728663503660191E-3</v>
      </c>
      <c r="U4086" s="49">
        <f t="shared" si="513"/>
        <v>170.16666666666666</v>
      </c>
      <c r="V4086" s="49">
        <f t="shared" si="514"/>
        <v>1.0101994803367265</v>
      </c>
      <c r="W4086" s="49">
        <f t="shared" si="515"/>
        <v>1.0101994803367265</v>
      </c>
    </row>
    <row r="4087" spans="11:23">
      <c r="K4087" s="51">
        <v>408.5</v>
      </c>
      <c r="L4087" s="22">
        <f t="shared" si="509"/>
        <v>1.2157636036696664</v>
      </c>
      <c r="M4087" s="22">
        <f t="shared" si="516"/>
        <v>2.9718785837622441E-3</v>
      </c>
      <c r="Q4087" s="55">
        <f t="shared" si="510"/>
        <v>2.9867911831742942E-2</v>
      </c>
      <c r="R4087" s="49">
        <f t="shared" si="511"/>
        <v>3.1736101022606089</v>
      </c>
      <c r="S4087" s="52">
        <f>IF(K4087=0,C4115,(1/$C$59)*LN(1+$C$59/$C$58/(RodR+ABS(Calculations!K4087-RodR))))</f>
        <v>9.4113362603892615E-3</v>
      </c>
      <c r="T4087" s="53">
        <f t="shared" si="512"/>
        <v>9.4705418737204804E-3</v>
      </c>
      <c r="U4087" s="49">
        <f t="shared" si="513"/>
        <v>170.20833333333334</v>
      </c>
      <c r="V4087" s="49">
        <f t="shared" si="514"/>
        <v>1.0101994803367265</v>
      </c>
      <c r="W4087" s="49">
        <f t="shared" si="515"/>
        <v>1.0101994803367265</v>
      </c>
    </row>
    <row r="4088" spans="11:23">
      <c r="K4088" s="51">
        <v>408.6</v>
      </c>
      <c r="L4088" s="22">
        <f t="shared" si="509"/>
        <v>1.2154672127807189</v>
      </c>
      <c r="M4088" s="22">
        <f t="shared" si="516"/>
        <v>2.9704279549034318E-3</v>
      </c>
      <c r="Q4088" s="55">
        <f t="shared" si="510"/>
        <v>2.986063033646533E-2</v>
      </c>
      <c r="R4088" s="49">
        <f t="shared" si="511"/>
        <v>3.1736101022606089</v>
      </c>
      <c r="S4088" s="52">
        <f>IF(K4088=0,C4116,(1/$C$59)*LN(1+$C$59/$C$58/(RodR+ABS(Calculations!K4088-RodR))))</f>
        <v>9.4090418716512043E-3</v>
      </c>
      <c r="T4088" s="53">
        <f t="shared" si="512"/>
        <v>9.468218537568884E-3</v>
      </c>
      <c r="U4088" s="49">
        <f t="shared" si="513"/>
        <v>170.25000000000003</v>
      </c>
      <c r="V4088" s="49">
        <f t="shared" si="514"/>
        <v>1.0101994803367265</v>
      </c>
      <c r="W4088" s="49">
        <f t="shared" si="515"/>
        <v>1.0101994803367265</v>
      </c>
    </row>
    <row r="4089" spans="11:23">
      <c r="K4089" s="51">
        <v>408.7</v>
      </c>
      <c r="L4089" s="22">
        <f t="shared" si="509"/>
        <v>1.2151709663714605</v>
      </c>
      <c r="M4089" s="22">
        <f t="shared" si="516"/>
        <v>2.9689783878916742E-3</v>
      </c>
      <c r="Q4089" s="55">
        <f t="shared" si="510"/>
        <v>2.9853352390649637E-2</v>
      </c>
      <c r="R4089" s="49">
        <f t="shared" si="511"/>
        <v>3.1736101022606089</v>
      </c>
      <c r="S4089" s="52">
        <f>IF(K4089=0,C4117,(1/$C$59)*LN(1+$C$59/$C$58/(RodR+ABS(Calculations!K4089-RodR))))</f>
        <v>9.4067486013435161E-3</v>
      </c>
      <c r="T4089" s="53">
        <f t="shared" si="512"/>
        <v>9.4658963410735007E-3</v>
      </c>
      <c r="U4089" s="49">
        <f t="shared" si="513"/>
        <v>170.29166666666666</v>
      </c>
      <c r="V4089" s="49">
        <f t="shared" si="514"/>
        <v>1.0101994803367265</v>
      </c>
      <c r="W4089" s="49">
        <f t="shared" si="515"/>
        <v>1.0101994803367265</v>
      </c>
    </row>
    <row r="4090" spans="11:23">
      <c r="K4090" s="51">
        <v>408.8</v>
      </c>
      <c r="L4090" s="22">
        <f t="shared" si="509"/>
        <v>1.2148748643363032</v>
      </c>
      <c r="M4090" s="22">
        <f t="shared" si="516"/>
        <v>2.9675298817388729E-3</v>
      </c>
      <c r="Q4090" s="55">
        <f t="shared" si="510"/>
        <v>2.9846077991701862E-2</v>
      </c>
      <c r="R4090" s="49">
        <f t="shared" si="511"/>
        <v>3.1736101022606089</v>
      </c>
      <c r="S4090" s="52">
        <f>IF(K4090=0,C4118,(1/$C$59)*LN(1+$C$59/$C$58/(RodR+ABS(Calculations!K4090-RodR))))</f>
        <v>9.4044564486488319E-3</v>
      </c>
      <c r="T4090" s="53">
        <f t="shared" si="512"/>
        <v>9.4635752833943966E-3</v>
      </c>
      <c r="U4090" s="49">
        <f t="shared" si="513"/>
        <v>170.33333333333334</v>
      </c>
      <c r="V4090" s="49">
        <f t="shared" si="514"/>
        <v>1.0101994803367265</v>
      </c>
      <c r="W4090" s="49">
        <f t="shared" si="515"/>
        <v>1.0101994803367265</v>
      </c>
    </row>
    <row r="4091" spans="11:23">
      <c r="K4091" s="51">
        <v>408.9</v>
      </c>
      <c r="L4091" s="22">
        <f t="shared" si="509"/>
        <v>1.2145789065697268</v>
      </c>
      <c r="M4091" s="22">
        <f t="shared" si="516"/>
        <v>2.9660824353887616E-3</v>
      </c>
      <c r="Q4091" s="55">
        <f t="shared" si="510"/>
        <v>2.9838807137029667E-2</v>
      </c>
      <c r="R4091" s="49">
        <f t="shared" si="511"/>
        <v>3.1736101022606089</v>
      </c>
      <c r="S4091" s="52">
        <f>IF(K4091=0,C4119,(1/$C$59)*LN(1+$C$59/$C$58/(RodR+ABS(Calculations!K4091-RodR))))</f>
        <v>9.4021654127503084E-3</v>
      </c>
      <c r="T4091" s="53">
        <f t="shared" si="512"/>
        <v>9.4612553636954071E-3</v>
      </c>
      <c r="U4091" s="49">
        <f t="shared" si="513"/>
        <v>170.375</v>
      </c>
      <c r="V4091" s="49">
        <f t="shared" si="514"/>
        <v>1.0101994803367265</v>
      </c>
      <c r="W4091" s="49">
        <f t="shared" si="515"/>
        <v>1.0101994803367265</v>
      </c>
    </row>
    <row r="4092" spans="11:23">
      <c r="K4092" s="51">
        <v>409</v>
      </c>
      <c r="L4092" s="22">
        <f t="shared" si="509"/>
        <v>1.2142830929663126</v>
      </c>
      <c r="M4092" s="22">
        <f t="shared" si="516"/>
        <v>2.9646360477855183E-3</v>
      </c>
      <c r="Q4092" s="55">
        <f t="shared" si="510"/>
        <v>2.9831539824043216E-2</v>
      </c>
      <c r="R4092" s="49">
        <f t="shared" si="511"/>
        <v>3.1736101022606089</v>
      </c>
      <c r="S4092" s="52">
        <f>IF(K4092=0,C4120,(1/$C$59)*LN(1+$C$59/$C$58/(RodR+ABS(Calculations!K4092-RodR))))</f>
        <v>9.3998754928318936E-3</v>
      </c>
      <c r="T4092" s="53">
        <f t="shared" si="512"/>
        <v>9.4589365811388222E-3</v>
      </c>
      <c r="U4092" s="49">
        <f t="shared" si="513"/>
        <v>170.41666666666669</v>
      </c>
      <c r="V4092" s="49">
        <f t="shared" si="514"/>
        <v>1.0101994803367265</v>
      </c>
      <c r="W4092" s="49">
        <f t="shared" si="515"/>
        <v>1.0101994803367265</v>
      </c>
    </row>
    <row r="4093" spans="11:23">
      <c r="K4093" s="51">
        <v>409.1</v>
      </c>
      <c r="L4093" s="22">
        <f t="shared" si="509"/>
        <v>1.2139874234207795</v>
      </c>
      <c r="M4093" s="22">
        <f t="shared" si="516"/>
        <v>2.9631907179064054E-3</v>
      </c>
      <c r="Q4093" s="55">
        <f t="shared" si="510"/>
        <v>2.9824276050156036E-2</v>
      </c>
      <c r="R4093" s="49">
        <f t="shared" si="511"/>
        <v>3.1736101022606089</v>
      </c>
      <c r="S4093" s="52">
        <f>IF(K4093=0,C4121,(1/$C$59)*LN(1+$C$59/$C$58/(RodR+ABS(Calculations!K4093-RodR))))</f>
        <v>9.3975866880785918E-3</v>
      </c>
      <c r="T4093" s="53">
        <f t="shared" si="512"/>
        <v>9.45661893488982E-3</v>
      </c>
      <c r="U4093" s="49">
        <f t="shared" si="513"/>
        <v>170.45833333333334</v>
      </c>
      <c r="V4093" s="49">
        <f t="shared" si="514"/>
        <v>1.0101994803367265</v>
      </c>
      <c r="W4093" s="49">
        <f t="shared" si="515"/>
        <v>1.0101994803367265</v>
      </c>
    </row>
    <row r="4094" spans="11:23">
      <c r="K4094" s="51">
        <v>409.2</v>
      </c>
      <c r="L4094" s="22">
        <f t="shared" si="509"/>
        <v>1.2136918978278792</v>
      </c>
      <c r="M4094" s="22">
        <f t="shared" si="516"/>
        <v>2.9617464447293518E-3</v>
      </c>
      <c r="Q4094" s="55">
        <f t="shared" si="510"/>
        <v>2.9817015812782482E-2</v>
      </c>
      <c r="R4094" s="49">
        <f t="shared" si="511"/>
        <v>3.1736101022606089</v>
      </c>
      <c r="S4094" s="52">
        <f>IF(K4094=0,C4122,(1/$C$59)*LN(1+$C$59/$C$58/(RodR+ABS(Calculations!K4094-RodR))))</f>
        <v>9.3952989976756711E-3</v>
      </c>
      <c r="T4094" s="53">
        <f t="shared" si="512"/>
        <v>9.45430242411225E-3</v>
      </c>
      <c r="U4094" s="49">
        <f t="shared" si="513"/>
        <v>170.5</v>
      </c>
      <c r="V4094" s="49">
        <f t="shared" si="514"/>
        <v>1.0101994803367265</v>
      </c>
      <c r="W4094" s="49">
        <f t="shared" si="515"/>
        <v>1.0101994803367265</v>
      </c>
    </row>
    <row r="4095" spans="11:23">
      <c r="K4095" s="51">
        <v>409.3</v>
      </c>
      <c r="L4095" s="22">
        <f t="shared" si="509"/>
        <v>1.2133965160825344</v>
      </c>
      <c r="M4095" s="22">
        <f t="shared" si="516"/>
        <v>2.9603032272331742E-3</v>
      </c>
      <c r="Q4095" s="55">
        <f t="shared" si="510"/>
        <v>2.9809759109341097E-2</v>
      </c>
      <c r="R4095" s="49">
        <f t="shared" si="511"/>
        <v>3.1736101022606089</v>
      </c>
      <c r="S4095" s="52">
        <f>IF(K4095=0,C4123,(1/$C$59)*LN(1+$C$59/$C$58/(RodR+ABS(Calculations!K4095-RodR))))</f>
        <v>9.3930124208097179E-3</v>
      </c>
      <c r="T4095" s="53">
        <f t="shared" si="512"/>
        <v>9.4519870479726348E-3</v>
      </c>
      <c r="U4095" s="49">
        <f t="shared" si="513"/>
        <v>170.54166666666669</v>
      </c>
      <c r="V4095" s="49">
        <f t="shared" si="514"/>
        <v>1.0101994803367265</v>
      </c>
      <c r="W4095" s="49">
        <f t="shared" si="515"/>
        <v>1.0101994803367265</v>
      </c>
    </row>
    <row r="4096" spans="11:23">
      <c r="K4096" s="51">
        <v>409.4</v>
      </c>
      <c r="L4096" s="22">
        <f t="shared" si="509"/>
        <v>1.2131012780797708</v>
      </c>
      <c r="M4096" s="22">
        <f t="shared" si="516"/>
        <v>2.9588610643256352E-3</v>
      </c>
      <c r="Q4096" s="55">
        <f t="shared" si="510"/>
        <v>2.9802505937252945E-2</v>
      </c>
      <c r="R4096" s="49">
        <f t="shared" si="511"/>
        <v>3.1736101022606089</v>
      </c>
      <c r="S4096" s="52">
        <f>IF(K4096=0,C4124,(1/$C$59)*LN(1+$C$59/$C$58/(RodR+ABS(Calculations!K4096-RodR))))</f>
        <v>9.3907269566681131E-3</v>
      </c>
      <c r="T4096" s="53">
        <f t="shared" si="512"/>
        <v>9.4496728056370528E-3</v>
      </c>
      <c r="U4096" s="49">
        <f t="shared" si="513"/>
        <v>170.58333333333334</v>
      </c>
      <c r="V4096" s="49">
        <f t="shared" si="514"/>
        <v>1.0101994803367265</v>
      </c>
      <c r="W4096" s="49">
        <f t="shared" si="515"/>
        <v>1.0101994803367265</v>
      </c>
    </row>
    <row r="4097" spans="11:23">
      <c r="K4097" s="51">
        <v>409.5</v>
      </c>
      <c r="L4097" s="22">
        <f t="shared" si="509"/>
        <v>1.2128061837146118</v>
      </c>
      <c r="M4097" s="22">
        <f t="shared" si="516"/>
        <v>2.9574199550546076E-3</v>
      </c>
      <c r="Q4097" s="55">
        <f t="shared" si="510"/>
        <v>2.979525629393906E-2</v>
      </c>
      <c r="R4097" s="49">
        <f t="shared" si="511"/>
        <v>3.1736101022606089</v>
      </c>
      <c r="S4097" s="52">
        <f>IF(K4097=0,C4125,(1/$C$59)*LN(1+$C$59/$C$58/(RodR+ABS(Calculations!K4097-RodR))))</f>
        <v>9.3884426044382272E-3</v>
      </c>
      <c r="T4097" s="53">
        <f t="shared" si="512"/>
        <v>9.4473596962731422E-3</v>
      </c>
      <c r="U4097" s="49">
        <f t="shared" si="513"/>
        <v>170.625</v>
      </c>
      <c r="V4097" s="49">
        <f t="shared" si="514"/>
        <v>1.0101994803367265</v>
      </c>
      <c r="W4097" s="49">
        <f t="shared" si="515"/>
        <v>1.0101994803367265</v>
      </c>
    </row>
    <row r="4098" spans="11:23">
      <c r="K4098" s="51">
        <v>409.6</v>
      </c>
      <c r="L4098" s="22">
        <f t="shared" ref="L4098:L4161" si="517">IF(K4098&lt;RodR,EPRValue,Q4098*$C$43)</f>
        <v>1.212511232882322</v>
      </c>
      <c r="M4098" s="22">
        <f t="shared" si="516"/>
        <v>2.9559798983969099E-3</v>
      </c>
      <c r="Q4098" s="55">
        <f t="shared" si="510"/>
        <v>2.9788010176826373E-2</v>
      </c>
      <c r="R4098" s="49">
        <f t="shared" si="511"/>
        <v>3.1736101022606089</v>
      </c>
      <c r="S4098" s="52">
        <f>IF(K4098=0,C4126,(1/$C$59)*LN(1+$C$59/$C$58/(RodR+ABS(Calculations!K4098-RodR))))</f>
        <v>9.3861593633092922E-3</v>
      </c>
      <c r="T4098" s="53">
        <f t="shared" si="512"/>
        <v>9.4450477190492106E-3</v>
      </c>
      <c r="U4098" s="49">
        <f t="shared" si="513"/>
        <v>170.66666666666669</v>
      </c>
      <c r="V4098" s="49">
        <f t="shared" si="514"/>
        <v>1.0101994803367265</v>
      </c>
      <c r="W4098" s="49">
        <f t="shared" si="515"/>
        <v>1.0101994803367265</v>
      </c>
    </row>
    <row r="4099" spans="11:23">
      <c r="K4099" s="51">
        <v>409.7</v>
      </c>
      <c r="L4099" s="22">
        <f t="shared" si="517"/>
        <v>1.2122164254781986</v>
      </c>
      <c r="M4099" s="22">
        <f t="shared" si="516"/>
        <v>2.9545408932618589E-3</v>
      </c>
      <c r="Q4099" s="55">
        <f t="shared" si="510"/>
        <v>2.9780767583342634E-2</v>
      </c>
      <c r="R4099" s="49">
        <f t="shared" si="511"/>
        <v>3.1736101022606089</v>
      </c>
      <c r="S4099" s="52">
        <f>IF(K4099=0,C4127,(1/$C$59)*LN(1+$C$59/$C$58/(RodR+ABS(Calculations!K4099-RodR))))</f>
        <v>9.3838772324707932E-3</v>
      </c>
      <c r="T4099" s="53">
        <f t="shared" si="512"/>
        <v>9.4427368731342335E-3</v>
      </c>
      <c r="U4099" s="49">
        <f t="shared" si="513"/>
        <v>170.70833333333334</v>
      </c>
      <c r="V4099" s="49">
        <f t="shared" si="514"/>
        <v>1.0101994803367265</v>
      </c>
      <c r="W4099" s="49">
        <f t="shared" si="515"/>
        <v>1.0101994803367265</v>
      </c>
    </row>
    <row r="4100" spans="11:23">
      <c r="K4100" s="51">
        <v>409.8</v>
      </c>
      <c r="L4100" s="22">
        <f t="shared" si="517"/>
        <v>1.2119217613976063</v>
      </c>
      <c r="M4100" s="22">
        <f t="shared" si="516"/>
        <v>2.9531029386968832E-3</v>
      </c>
      <c r="Q4100" s="55">
        <f t="shared" ref="Q4100:Q4163" si="518">R4100*IF($C$56&lt;$C$55,S4100,T4100)</f>
        <v>2.9773528510917253E-2</v>
      </c>
      <c r="R4100" s="49">
        <f t="shared" ref="R4100:R4163" si="519">$C$70/$C$61*W4100</f>
        <v>3.1736101022606089</v>
      </c>
      <c r="S4100" s="52">
        <f>IF(K4100=0,C4128,(1/$C$59)*LN(1+$C$59/$C$58/(RodR+ABS(Calculations!K4100-RodR))))</f>
        <v>9.3815962111127426E-3</v>
      </c>
      <c r="T4100" s="53">
        <f t="shared" ref="T4100:T4163" si="520">IF((ABS(K4100))&lt;$C$55-$C$56,($C$53/2/PI()/$C$56*LN(($C$55-$C$56)*(ABS(K4100)+$C$56)/(ABS(K4100))/$C$55)+$C$60*LN($C$55*$C$54/($C$55-$C$56)/$C$53)),$C$60*LN((((ABS(K4100))+$C$56-$C$55)*$C$53+$C$55*$C$54)/($C$53*(ABS(K4100)))))</f>
        <v>9.4404271576978647E-3</v>
      </c>
      <c r="U4100" s="49">
        <f t="shared" ref="U4100:U4163" si="521">K4100/$C$56</f>
        <v>170.75</v>
      </c>
      <c r="V4100" s="49">
        <f t="shared" ref="V4100:V4163" si="522">IF(K4100="","",1/(1.0212-0.0178*LOG10($C$53+0.01)))</f>
        <v>1.0101994803367265</v>
      </c>
      <c r="W4100" s="49">
        <f t="shared" ref="W4100:W4163" si="523">MAX(1/(-(0.21682*LOG10(3.7*U4100)-0.293)*(EXP(-3.7*U4100)-1)+1),1)*MAX(1/(-(0.1921*LOG10(U4100+0.2)+0.072)*(EXP(-150*U4100)-1)+1),1)*V4100</f>
        <v>1.0101994803367265</v>
      </c>
    </row>
    <row r="4101" spans="11:23">
      <c r="K4101" s="51">
        <v>409.9</v>
      </c>
      <c r="L4101" s="22">
        <f t="shared" si="517"/>
        <v>1.2116272405361164</v>
      </c>
      <c r="M4101" s="22">
        <f t="shared" si="516"/>
        <v>2.9516660336104117E-3</v>
      </c>
      <c r="Q4101" s="55">
        <f t="shared" si="518"/>
        <v>2.9766292956984693E-2</v>
      </c>
      <c r="R4101" s="49">
        <f t="shared" si="519"/>
        <v>3.1736101022606089</v>
      </c>
      <c r="S4101" s="52">
        <f>IF(K4101=0,C4129,(1/$C$59)*LN(1+$C$59/$C$58/(RodR+ABS(Calculations!K4101-RodR))))</f>
        <v>9.3793162984267438E-3</v>
      </c>
      <c r="T4101" s="53">
        <f t="shared" si="520"/>
        <v>9.438118571910863E-3</v>
      </c>
      <c r="U4101" s="49">
        <f t="shared" si="521"/>
        <v>170.79166666666666</v>
      </c>
      <c r="V4101" s="49">
        <f t="shared" si="522"/>
        <v>1.0101994803367265</v>
      </c>
      <c r="W4101" s="49">
        <f t="shared" si="523"/>
        <v>1.0101994803367265</v>
      </c>
    </row>
    <row r="4102" spans="11:23">
      <c r="K4102" s="51">
        <v>410</v>
      </c>
      <c r="L4102" s="22">
        <f t="shared" si="517"/>
        <v>1.2113328627892637</v>
      </c>
      <c r="M4102" s="22">
        <f t="shared" si="516"/>
        <v>2.9502301770489847E-3</v>
      </c>
      <c r="Q4102" s="55">
        <f t="shared" si="518"/>
        <v>2.9759060918978553E-2</v>
      </c>
      <c r="R4102" s="49">
        <f t="shared" si="519"/>
        <v>3.1736101022606089</v>
      </c>
      <c r="S4102" s="52">
        <f>IF(K4102=0,C4130,(1/$C$59)*LN(1+$C$59/$C$58/(RodR+ABS(Calculations!K4102-RodR))))</f>
        <v>9.3770374936041258E-3</v>
      </c>
      <c r="T4102" s="53">
        <f t="shared" si="520"/>
        <v>9.435811114944662E-3</v>
      </c>
      <c r="U4102" s="49">
        <f t="shared" si="521"/>
        <v>170.83333333333334</v>
      </c>
      <c r="V4102" s="49">
        <f t="shared" si="522"/>
        <v>1.0101994803367265</v>
      </c>
      <c r="W4102" s="49">
        <f t="shared" si="523"/>
        <v>1.0101994803367265</v>
      </c>
    </row>
    <row r="4103" spans="11:23">
      <c r="K4103" s="51">
        <v>410.1</v>
      </c>
      <c r="L4103" s="22">
        <f t="shared" si="517"/>
        <v>1.2110386280528238</v>
      </c>
      <c r="M4103" s="22">
        <f t="shared" si="516"/>
        <v>2.94879536795567E-3</v>
      </c>
      <c r="Q4103" s="55">
        <f t="shared" si="518"/>
        <v>2.9751832394338321E-2</v>
      </c>
      <c r="R4103" s="49">
        <f t="shared" si="519"/>
        <v>3.1736101022606089</v>
      </c>
      <c r="S4103" s="52">
        <f>IF(K4103=0,C4131,(1/$C$59)*LN(1+$C$59/$C$58/(RodR+ABS(Calculations!K4103-RodR))))</f>
        <v>9.3747597958380759E-3</v>
      </c>
      <c r="T4103" s="53">
        <f t="shared" si="520"/>
        <v>9.433504785971587E-3</v>
      </c>
      <c r="U4103" s="49">
        <f t="shared" si="521"/>
        <v>170.87500000000003</v>
      </c>
      <c r="V4103" s="49">
        <f t="shared" si="522"/>
        <v>1.0101994803367265</v>
      </c>
      <c r="W4103" s="49">
        <f t="shared" si="523"/>
        <v>1.0101994803367265</v>
      </c>
    </row>
    <row r="4104" spans="11:23">
      <c r="K4104" s="51">
        <v>410.2</v>
      </c>
      <c r="L4104" s="22">
        <f t="shared" si="517"/>
        <v>1.2107445362226048</v>
      </c>
      <c r="M4104" s="22">
        <f t="shared" si="516"/>
        <v>2.9473616052744234E-3</v>
      </c>
      <c r="Q4104" s="55">
        <f t="shared" si="518"/>
        <v>2.9744607380504298E-2</v>
      </c>
      <c r="R4104" s="49">
        <f t="shared" si="519"/>
        <v>3.1736101022606089</v>
      </c>
      <c r="S4104" s="52">
        <f>IF(K4104=0,C4132,(1/$C$59)*LN(1+$C$59/$C$58/(RodR+ABS(Calculations!K4104-RodR))))</f>
        <v>9.3724832043220359E-3</v>
      </c>
      <c r="T4104" s="53">
        <f t="shared" si="520"/>
        <v>9.4311995841646328E-3</v>
      </c>
      <c r="U4104" s="49">
        <f t="shared" si="521"/>
        <v>170.91666666666666</v>
      </c>
      <c r="V4104" s="49">
        <f t="shared" si="522"/>
        <v>1.0101994803367265</v>
      </c>
      <c r="W4104" s="49">
        <f t="shared" si="523"/>
        <v>1.0101994803367265</v>
      </c>
    </row>
    <row r="4105" spans="11:23">
      <c r="K4105" s="51">
        <v>410.3</v>
      </c>
      <c r="L4105" s="22">
        <f t="shared" si="517"/>
        <v>1.2104505871944831</v>
      </c>
      <c r="M4105" s="22">
        <f t="shared" si="516"/>
        <v>2.9459288880513412E-3</v>
      </c>
      <c r="Q4105" s="55">
        <f t="shared" si="518"/>
        <v>2.9737385874918452E-2</v>
      </c>
      <c r="R4105" s="49">
        <f t="shared" si="519"/>
        <v>3.1736101022606089</v>
      </c>
      <c r="S4105" s="52">
        <f>IF(K4105=0,C4133,(1/$C$59)*LN(1+$C$59/$C$58/(RodR+ABS(Calculations!K4105-RodR))))</f>
        <v>9.3702077182499753E-3</v>
      </c>
      <c r="T4105" s="53">
        <f t="shared" si="520"/>
        <v>9.4288955086976843E-3</v>
      </c>
      <c r="U4105" s="49">
        <f t="shared" si="521"/>
        <v>170.95833333333334</v>
      </c>
      <c r="V4105" s="49">
        <f t="shared" si="522"/>
        <v>1.0101994803367265</v>
      </c>
      <c r="W4105" s="49">
        <f t="shared" si="523"/>
        <v>1.0101994803367265</v>
      </c>
    </row>
    <row r="4106" spans="11:23">
      <c r="K4106" s="51">
        <v>410.4</v>
      </c>
      <c r="L4106" s="22">
        <f t="shared" si="517"/>
        <v>1.2101567808644715</v>
      </c>
      <c r="M4106" s="22">
        <f t="shared" si="516"/>
        <v>2.9444972152992133E-3</v>
      </c>
      <c r="Q4106" s="55">
        <f t="shared" si="518"/>
        <v>2.9730167875026119E-2</v>
      </c>
      <c r="R4106" s="49">
        <f t="shared" si="519"/>
        <v>3.1736101022606089</v>
      </c>
      <c r="S4106" s="52">
        <f>IF(K4106=0,C4134,(1/$C$59)*LN(1+$C$59/$C$58/(RodR+ABS(Calculations!K4106-RodR))))</f>
        <v>9.3679333368169217E-3</v>
      </c>
      <c r="T4106" s="53">
        <f t="shared" si="520"/>
        <v>9.4265925587455248E-3</v>
      </c>
      <c r="U4106" s="49">
        <f t="shared" si="521"/>
        <v>171</v>
      </c>
      <c r="V4106" s="49">
        <f t="shared" si="522"/>
        <v>1.0101994803367265</v>
      </c>
      <c r="W4106" s="49">
        <f t="shared" si="523"/>
        <v>1.0101994803367265</v>
      </c>
    </row>
    <row r="4107" spans="11:23">
      <c r="K4107" s="51">
        <v>410.5</v>
      </c>
      <c r="L4107" s="22">
        <f t="shared" si="517"/>
        <v>1.2098631171287204</v>
      </c>
      <c r="M4107" s="22">
        <f t="shared" si="516"/>
        <v>2.9430665858913851E-3</v>
      </c>
      <c r="Q4107" s="55">
        <f t="shared" si="518"/>
        <v>2.9722953378275994E-2</v>
      </c>
      <c r="R4107" s="49">
        <f t="shared" si="519"/>
        <v>3.1736101022606089</v>
      </c>
      <c r="S4107" s="52">
        <f>IF(K4107=0,C4135,(1/$C$59)*LN(1+$C$59/$C$58/(RodR+ABS(Calculations!K4107-RodR))))</f>
        <v>9.3656600592189627E-3</v>
      </c>
      <c r="T4107" s="53">
        <f t="shared" si="520"/>
        <v>9.4242907334838207E-3</v>
      </c>
      <c r="U4107" s="49">
        <f t="shared" si="521"/>
        <v>171.04166666666669</v>
      </c>
      <c r="V4107" s="49">
        <f t="shared" si="522"/>
        <v>1.0101994803367265</v>
      </c>
      <c r="W4107" s="49">
        <f t="shared" si="523"/>
        <v>1.0101994803367265</v>
      </c>
    </row>
    <row r="4108" spans="11:23">
      <c r="K4108" s="51">
        <v>410.6</v>
      </c>
      <c r="L4108" s="22">
        <f t="shared" si="517"/>
        <v>1.2095695958834121</v>
      </c>
      <c r="M4108" s="22">
        <f t="shared" si="516"/>
        <v>2.9416369989099245E-3</v>
      </c>
      <c r="Q4108" s="55">
        <f t="shared" si="518"/>
        <v>2.9715742382117567E-2</v>
      </c>
      <c r="R4108" s="49">
        <f t="shared" si="519"/>
        <v>3.1736101022606089</v>
      </c>
      <c r="S4108" s="52">
        <f>IF(K4108=0,C4136,(1/$C$59)*LN(1+$C$59/$C$58/(RodR+ABS(Calculations!K4108-RodR))))</f>
        <v>9.3633878846524372E-3</v>
      </c>
      <c r="T4108" s="53">
        <f t="shared" si="520"/>
        <v>9.4219900320882538E-3</v>
      </c>
      <c r="U4108" s="49">
        <f t="shared" si="521"/>
        <v>171.08333333333334</v>
      </c>
      <c r="V4108" s="49">
        <f t="shared" si="522"/>
        <v>1.0101994803367265</v>
      </c>
      <c r="W4108" s="49">
        <f t="shared" si="523"/>
        <v>1.0101994803367265</v>
      </c>
    </row>
    <row r="4109" spans="11:23">
      <c r="K4109" s="51">
        <v>410.7</v>
      </c>
      <c r="L4109" s="22">
        <f t="shared" si="517"/>
        <v>1.209276217024901</v>
      </c>
      <c r="M4109" s="22">
        <f t="shared" ref="M4109:M4172" si="524">L4099-L4109</f>
        <v>2.9402084532976769E-3</v>
      </c>
      <c r="Q4109" s="55">
        <f t="shared" si="518"/>
        <v>2.9708534884004566E-2</v>
      </c>
      <c r="R4109" s="49">
        <f t="shared" si="519"/>
        <v>3.1736101022606089</v>
      </c>
      <c r="S4109" s="52">
        <f>IF(K4109=0,C4137,(1/$C$59)*LN(1+$C$59/$C$58/(RodR+ABS(Calculations!K4109-RodR))))</f>
        <v>9.3611168123150165E-3</v>
      </c>
      <c r="T4109" s="53">
        <f t="shared" si="520"/>
        <v>9.4196904537362756E-3</v>
      </c>
      <c r="U4109" s="49">
        <f t="shared" si="521"/>
        <v>171.125</v>
      </c>
      <c r="V4109" s="49">
        <f t="shared" si="522"/>
        <v>1.0101994803367265</v>
      </c>
      <c r="W4109" s="49">
        <f t="shared" si="523"/>
        <v>1.0101994803367265</v>
      </c>
    </row>
    <row r="4110" spans="11:23">
      <c r="K4110" s="51">
        <v>410.8</v>
      </c>
      <c r="L4110" s="22">
        <f t="shared" si="517"/>
        <v>1.2089829804495402</v>
      </c>
      <c r="M4110" s="22">
        <f t="shared" si="524"/>
        <v>2.9387809480660998E-3</v>
      </c>
      <c r="Q4110" s="55">
        <f t="shared" si="518"/>
        <v>2.9701330881390667E-2</v>
      </c>
      <c r="R4110" s="49">
        <f t="shared" si="519"/>
        <v>3.1736101022606089</v>
      </c>
      <c r="S4110" s="52">
        <f>IF(K4110=0,C4138,(1/$C$59)*LN(1+$C$59/$C$58/(RodR+ABS(Calculations!K4110-RodR))))</f>
        <v>9.3588468414043599E-3</v>
      </c>
      <c r="T4110" s="53">
        <f t="shared" si="520"/>
        <v>9.4173919976064582E-3</v>
      </c>
      <c r="U4110" s="49">
        <f t="shared" si="521"/>
        <v>171.16666666666669</v>
      </c>
      <c r="V4110" s="49">
        <f t="shared" si="522"/>
        <v>1.0101994803367265</v>
      </c>
      <c r="W4110" s="49">
        <f t="shared" si="523"/>
        <v>1.0101994803367265</v>
      </c>
    </row>
    <row r="4111" spans="11:23">
      <c r="K4111" s="51">
        <v>410.9</v>
      </c>
      <c r="L4111" s="22">
        <f t="shared" si="517"/>
        <v>1.2086898860539224</v>
      </c>
      <c r="M4111" s="22">
        <f t="shared" si="524"/>
        <v>2.9373544821940101E-3</v>
      </c>
      <c r="Q4111" s="55">
        <f t="shared" si="518"/>
        <v>2.9694130371735447E-2</v>
      </c>
      <c r="R4111" s="49">
        <f t="shared" si="519"/>
        <v>3.1736101022606089</v>
      </c>
      <c r="S4111" s="52">
        <f>IF(K4111=0,C4139,(1/$C$59)*LN(1+$C$59/$C$58/(RodR+ABS(Calculations!K4111-RodR))))</f>
        <v>9.3565779711199826E-3</v>
      </c>
      <c r="T4111" s="53">
        <f t="shared" si="520"/>
        <v>9.4150946628762614E-3</v>
      </c>
      <c r="U4111" s="49">
        <f t="shared" si="521"/>
        <v>171.20833333333334</v>
      </c>
      <c r="V4111" s="49">
        <f t="shared" si="522"/>
        <v>1.0101994803367265</v>
      </c>
      <c r="W4111" s="49">
        <f t="shared" si="523"/>
        <v>1.0101994803367265</v>
      </c>
    </row>
    <row r="4112" spans="11:23">
      <c r="K4112" s="51">
        <v>411</v>
      </c>
      <c r="L4112" s="22">
        <f t="shared" si="517"/>
        <v>1.2083969337346405</v>
      </c>
      <c r="M4112" s="22">
        <f t="shared" si="524"/>
        <v>2.9359290546231431E-3</v>
      </c>
      <c r="Q4112" s="55">
        <f t="shared" si="518"/>
        <v>2.9686933352498477E-2</v>
      </c>
      <c r="R4112" s="49">
        <f t="shared" si="519"/>
        <v>3.1736101022606089</v>
      </c>
      <c r="S4112" s="52">
        <f>IF(K4112=0,C4140,(1/$C$59)*LN(1+$C$59/$C$58/(RodR+ABS(Calculations!K4112-RodR))))</f>
        <v>9.3543102006613983E-3</v>
      </c>
      <c r="T4112" s="53">
        <f t="shared" si="520"/>
        <v>9.4127984487267068E-3</v>
      </c>
      <c r="U4112" s="49">
        <f t="shared" si="521"/>
        <v>171.25</v>
      </c>
      <c r="V4112" s="49">
        <f t="shared" si="522"/>
        <v>1.0101994803367265</v>
      </c>
      <c r="W4112" s="49">
        <f t="shared" si="523"/>
        <v>1.0101994803367265</v>
      </c>
    </row>
    <row r="4113" spans="11:23">
      <c r="K4113" s="51">
        <v>411.1</v>
      </c>
      <c r="L4113" s="22">
        <f t="shared" si="517"/>
        <v>1.2081041233883876</v>
      </c>
      <c r="M4113" s="22">
        <f t="shared" si="524"/>
        <v>2.9345046644362327E-3</v>
      </c>
      <c r="Q4113" s="55">
        <f t="shared" si="518"/>
        <v>2.9679739821141804E-2</v>
      </c>
      <c r="R4113" s="49">
        <f t="shared" si="519"/>
        <v>3.1736101022606089</v>
      </c>
      <c r="S4113" s="52">
        <f>IF(K4113=0,C4141,(1/$C$59)*LN(1+$C$59/$C$58/(RodR+ABS(Calculations!K4113-RodR))))</f>
        <v>9.3520435292289029E-3</v>
      </c>
      <c r="T4113" s="53">
        <f t="shared" si="520"/>
        <v>9.4105033543363803E-3</v>
      </c>
      <c r="U4113" s="49">
        <f t="shared" si="521"/>
        <v>171.29166666666669</v>
      </c>
      <c r="V4113" s="49">
        <f t="shared" si="522"/>
        <v>1.0101994803367265</v>
      </c>
      <c r="W4113" s="49">
        <f t="shared" si="523"/>
        <v>1.0101994803367265</v>
      </c>
    </row>
    <row r="4114" spans="11:23">
      <c r="K4114" s="51">
        <v>411.2</v>
      </c>
      <c r="L4114" s="22">
        <f t="shared" si="517"/>
        <v>1.2078114549119958</v>
      </c>
      <c r="M4114" s="22">
        <f t="shared" si="524"/>
        <v>2.933081310608987E-3</v>
      </c>
      <c r="Q4114" s="55">
        <f t="shared" si="518"/>
        <v>2.9672549775130872E-2</v>
      </c>
      <c r="R4114" s="49">
        <f t="shared" si="519"/>
        <v>3.1736101022606089</v>
      </c>
      <c r="S4114" s="52">
        <f>IF(K4114=0,C4142,(1/$C$59)*LN(1+$C$59/$C$58/(RodR+ABS(Calculations!K4114-RodR))))</f>
        <v>9.3497779560238609E-3</v>
      </c>
      <c r="T4114" s="53">
        <f t="shared" si="520"/>
        <v>9.4082093788878593E-3</v>
      </c>
      <c r="U4114" s="49">
        <f t="shared" si="521"/>
        <v>171.33333333333334</v>
      </c>
      <c r="V4114" s="49">
        <f t="shared" si="522"/>
        <v>1.0101994803367265</v>
      </c>
      <c r="W4114" s="49">
        <f t="shared" si="523"/>
        <v>1.0101994803367265</v>
      </c>
    </row>
    <row r="4115" spans="11:23">
      <c r="K4115" s="51">
        <v>411.3</v>
      </c>
      <c r="L4115" s="22">
        <f t="shared" si="517"/>
        <v>1.2075189282023975</v>
      </c>
      <c r="M4115" s="22">
        <f t="shared" si="524"/>
        <v>2.931658992085584E-3</v>
      </c>
      <c r="Q4115" s="55">
        <f t="shared" si="518"/>
        <v>2.9665363211933599E-2</v>
      </c>
      <c r="R4115" s="49">
        <f t="shared" si="519"/>
        <v>3.1736101022606089</v>
      </c>
      <c r="S4115" s="52">
        <f>IF(K4115=0,C4143,(1/$C$59)*LN(1+$C$59/$C$58/(RodR+ABS(Calculations!K4115-RodR))))</f>
        <v>9.3475134802484174E-3</v>
      </c>
      <c r="T4115" s="53">
        <f t="shared" si="520"/>
        <v>9.4059165215619536E-3</v>
      </c>
      <c r="U4115" s="49">
        <f t="shared" si="521"/>
        <v>171.375</v>
      </c>
      <c r="V4115" s="49">
        <f t="shared" si="522"/>
        <v>1.0101994803367265</v>
      </c>
      <c r="W4115" s="49">
        <f t="shared" si="523"/>
        <v>1.0101994803367265</v>
      </c>
    </row>
    <row r="4116" spans="11:23">
      <c r="K4116" s="51">
        <v>411.4</v>
      </c>
      <c r="L4116" s="22">
        <f t="shared" si="517"/>
        <v>1.2072265431565938</v>
      </c>
      <c r="M4116" s="22">
        <f t="shared" si="524"/>
        <v>2.9302377078777031E-3</v>
      </c>
      <c r="Q4116" s="55">
        <f t="shared" si="518"/>
        <v>2.96581801290196E-2</v>
      </c>
      <c r="R4116" s="49">
        <f t="shared" si="519"/>
        <v>3.1736101022606089</v>
      </c>
      <c r="S4116" s="52">
        <f>IF(K4116=0,C4144,(1/$C$59)*LN(1+$C$59/$C$58/(RodR+ABS(Calculations!K4116-RodR))))</f>
        <v>9.3452501011052503E-3</v>
      </c>
      <c r="T4116" s="53">
        <f t="shared" si="520"/>
        <v>9.4036247815423683E-3</v>
      </c>
      <c r="U4116" s="49">
        <f t="shared" si="521"/>
        <v>171.41666666666666</v>
      </c>
      <c r="V4116" s="49">
        <f t="shared" si="522"/>
        <v>1.0101994803367265</v>
      </c>
      <c r="W4116" s="49">
        <f t="shared" si="523"/>
        <v>1.0101994803367265</v>
      </c>
    </row>
    <row r="4117" spans="11:23">
      <c r="K4117" s="51">
        <v>411.5</v>
      </c>
      <c r="L4117" s="22">
        <f t="shared" si="517"/>
        <v>1.2069342996716883</v>
      </c>
      <c r="M4117" s="22">
        <f t="shared" si="524"/>
        <v>2.9288174570321068E-3</v>
      </c>
      <c r="Q4117" s="55">
        <f t="shared" si="518"/>
        <v>2.965100052386099E-2</v>
      </c>
      <c r="R4117" s="49">
        <f t="shared" si="519"/>
        <v>3.1736101022606089</v>
      </c>
      <c r="S4117" s="52">
        <f>IF(K4117=0,C4145,(1/$C$59)*LN(1+$C$59/$C$58/(RodR+ABS(Calculations!K4117-RodR))))</f>
        <v>9.3429878177978282E-3</v>
      </c>
      <c r="T4117" s="53">
        <f t="shared" si="520"/>
        <v>9.401334158011693E-3</v>
      </c>
      <c r="U4117" s="49">
        <f t="shared" si="521"/>
        <v>171.45833333333334</v>
      </c>
      <c r="V4117" s="49">
        <f t="shared" si="522"/>
        <v>1.0101994803367265</v>
      </c>
      <c r="W4117" s="49">
        <f t="shared" si="523"/>
        <v>1.0101994803367265</v>
      </c>
    </row>
    <row r="4118" spans="11:23">
      <c r="K4118" s="51">
        <v>411.6</v>
      </c>
      <c r="L4118" s="22">
        <f t="shared" si="517"/>
        <v>1.2066421976449551</v>
      </c>
      <c r="M4118" s="22">
        <f t="shared" si="524"/>
        <v>2.9273982384570019E-3</v>
      </c>
      <c r="Q4118" s="55">
        <f t="shared" si="518"/>
        <v>2.9643824393934079E-2</v>
      </c>
      <c r="R4118" s="49">
        <f t="shared" si="519"/>
        <v>3.1736101022606089</v>
      </c>
      <c r="S4118" s="52">
        <f>IF(K4118=0,C4146,(1/$C$59)*LN(1+$C$59/$C$58/(RodR+ABS(Calculations!K4118-RodR))))</f>
        <v>9.3407266295309401E-3</v>
      </c>
      <c r="T4118" s="53">
        <f t="shared" si="520"/>
        <v>9.3990446501551906E-3</v>
      </c>
      <c r="U4118" s="49">
        <f t="shared" si="521"/>
        <v>171.50000000000003</v>
      </c>
      <c r="V4118" s="49">
        <f t="shared" si="522"/>
        <v>1.0101994803367265</v>
      </c>
      <c r="W4118" s="49">
        <f t="shared" si="523"/>
        <v>1.0101994803367265</v>
      </c>
    </row>
    <row r="4119" spans="11:23">
      <c r="K4119" s="51">
        <v>411.7</v>
      </c>
      <c r="L4119" s="22">
        <f t="shared" si="517"/>
        <v>1.2063502369736678</v>
      </c>
      <c r="M4119" s="22">
        <f t="shared" si="524"/>
        <v>2.9259800512331235E-3</v>
      </c>
      <c r="Q4119" s="55">
        <f t="shared" si="518"/>
        <v>2.9636651736715171E-2</v>
      </c>
      <c r="R4119" s="49">
        <f t="shared" si="519"/>
        <v>3.1736101022606089</v>
      </c>
      <c r="S4119" s="52">
        <f>IF(K4119=0,C4147,(1/$C$59)*LN(1+$C$59/$C$58/(RodR+ABS(Calculations!K4119-RodR))))</f>
        <v>9.3384665355093713E-3</v>
      </c>
      <c r="T4119" s="53">
        <f t="shared" si="520"/>
        <v>9.3967562571572408E-3</v>
      </c>
      <c r="U4119" s="49">
        <f t="shared" si="521"/>
        <v>171.54166666666666</v>
      </c>
      <c r="V4119" s="49">
        <f t="shared" si="522"/>
        <v>1.0101994803367265</v>
      </c>
      <c r="W4119" s="49">
        <f t="shared" si="523"/>
        <v>1.0101994803367265</v>
      </c>
    </row>
    <row r="4120" spans="11:23">
      <c r="K4120" s="51">
        <v>411.8</v>
      </c>
      <c r="L4120" s="22">
        <f t="shared" si="517"/>
        <v>1.2060584175552365</v>
      </c>
      <c r="M4120" s="22">
        <f t="shared" si="524"/>
        <v>2.9245628943037616E-3</v>
      </c>
      <c r="Q4120" s="55">
        <f t="shared" si="518"/>
        <v>2.9629482549683919E-2</v>
      </c>
      <c r="R4120" s="49">
        <f t="shared" si="519"/>
        <v>3.1736101022606089</v>
      </c>
      <c r="S4120" s="52">
        <f>IF(K4120=0,C4148,(1/$C$59)*LN(1+$C$59/$C$58/(RodR+ABS(Calculations!K4120-RodR))))</f>
        <v>9.3362075349389655E-3</v>
      </c>
      <c r="T4120" s="53">
        <f t="shared" si="520"/>
        <v>9.3944689782037797E-3</v>
      </c>
      <c r="U4120" s="49">
        <f t="shared" si="521"/>
        <v>171.58333333333334</v>
      </c>
      <c r="V4120" s="49">
        <f t="shared" si="522"/>
        <v>1.0101994803367265</v>
      </c>
      <c r="W4120" s="49">
        <f t="shared" si="523"/>
        <v>1.0101994803367265</v>
      </c>
    </row>
    <row r="4121" spans="11:23">
      <c r="K4121" s="51">
        <v>411.9</v>
      </c>
      <c r="L4121" s="22">
        <f t="shared" si="517"/>
        <v>1.2057667392871729</v>
      </c>
      <c r="M4121" s="22">
        <f t="shared" si="524"/>
        <v>2.9231467667494293E-3</v>
      </c>
      <c r="Q4121" s="55">
        <f t="shared" si="518"/>
        <v>2.9622316830322473E-2</v>
      </c>
      <c r="R4121" s="49">
        <f t="shared" si="519"/>
        <v>3.1736101022606089</v>
      </c>
      <c r="S4121" s="52">
        <f>IF(K4121=0,C4149,(1/$C$59)*LN(1+$C$59/$C$58/(RodR+ABS(Calculations!K4121-RodR))))</f>
        <v>9.3339496270263521E-3</v>
      </c>
      <c r="T4121" s="53">
        <f t="shared" si="520"/>
        <v>9.3921828124816382E-3</v>
      </c>
      <c r="U4121" s="49">
        <f t="shared" si="521"/>
        <v>171.625</v>
      </c>
      <c r="V4121" s="49">
        <f t="shared" si="522"/>
        <v>1.0101994803367265</v>
      </c>
      <c r="W4121" s="49">
        <f t="shared" si="523"/>
        <v>1.0101994803367265</v>
      </c>
    </row>
    <row r="4122" spans="11:23">
      <c r="K4122" s="51">
        <v>412</v>
      </c>
      <c r="L4122" s="22">
        <f t="shared" si="517"/>
        <v>1.2054752020671267</v>
      </c>
      <c r="M4122" s="22">
        <f t="shared" si="524"/>
        <v>2.9217316675138605E-3</v>
      </c>
      <c r="Q4122" s="55">
        <f t="shared" si="518"/>
        <v>2.9615154576116368E-2</v>
      </c>
      <c r="R4122" s="49">
        <f t="shared" si="519"/>
        <v>3.1736101022606089</v>
      </c>
      <c r="S4122" s="52">
        <f>IF(K4122=0,C4150,(1/$C$59)*LN(1+$C$59/$C$58/(RodR+ABS(Calculations!K4122-RodR))))</f>
        <v>9.3316928109792256E-3</v>
      </c>
      <c r="T4122" s="53">
        <f t="shared" si="520"/>
        <v>9.3898977591783082E-3</v>
      </c>
      <c r="U4122" s="49">
        <f t="shared" si="521"/>
        <v>171.66666666666669</v>
      </c>
      <c r="V4122" s="49">
        <f t="shared" si="522"/>
        <v>1.0101994803367265</v>
      </c>
      <c r="W4122" s="49">
        <f t="shared" si="523"/>
        <v>1.0101994803367265</v>
      </c>
    </row>
    <row r="4123" spans="11:23">
      <c r="K4123" s="51">
        <v>412.1</v>
      </c>
      <c r="L4123" s="22">
        <f t="shared" si="517"/>
        <v>1.2051838057927802</v>
      </c>
      <c r="M4123" s="22">
        <f t="shared" si="524"/>
        <v>2.9203175956074023E-3</v>
      </c>
      <c r="Q4123" s="55">
        <f t="shared" si="518"/>
        <v>2.9607995784551946E-2</v>
      </c>
      <c r="R4123" s="49">
        <f t="shared" si="519"/>
        <v>3.1736101022606089</v>
      </c>
      <c r="S4123" s="52">
        <f>IF(K4123=0,C4151,(1/$C$59)*LN(1+$C$59/$C$58/(RodR+ABS(Calculations!K4123-RodR))))</f>
        <v>9.3294370860055355E-3</v>
      </c>
      <c r="T4123" s="53">
        <f t="shared" si="520"/>
        <v>9.3876138174819618E-3</v>
      </c>
      <c r="U4123" s="49">
        <f t="shared" si="521"/>
        <v>171.70833333333334</v>
      </c>
      <c r="V4123" s="49">
        <f t="shared" si="522"/>
        <v>1.0101994803367265</v>
      </c>
      <c r="W4123" s="49">
        <f t="shared" si="523"/>
        <v>1.0101994803367265</v>
      </c>
    </row>
    <row r="4124" spans="11:23">
      <c r="K4124" s="51">
        <v>412.2</v>
      </c>
      <c r="L4124" s="22">
        <f t="shared" si="517"/>
        <v>1.2048925503619519</v>
      </c>
      <c r="M4124" s="22">
        <f t="shared" si="524"/>
        <v>2.9189045500439548E-3</v>
      </c>
      <c r="Q4124" s="55">
        <f t="shared" si="518"/>
        <v>2.96008404531189E-2</v>
      </c>
      <c r="R4124" s="49">
        <f t="shared" si="519"/>
        <v>3.1736101022606089</v>
      </c>
      <c r="S4124" s="52">
        <f>IF(K4124=0,C4152,(1/$C$59)*LN(1+$C$59/$C$58/(RodR+ABS(Calculations!K4124-RodR))))</f>
        <v>9.3271824513142896E-3</v>
      </c>
      <c r="T4124" s="53">
        <f t="shared" si="520"/>
        <v>9.3853309865816626E-3</v>
      </c>
      <c r="U4124" s="49">
        <f t="shared" si="521"/>
        <v>171.75</v>
      </c>
      <c r="V4124" s="49">
        <f t="shared" si="522"/>
        <v>1.0101994803367265</v>
      </c>
      <c r="W4124" s="49">
        <f t="shared" si="523"/>
        <v>1.0101994803367265</v>
      </c>
    </row>
    <row r="4125" spans="11:23">
      <c r="K4125" s="51">
        <v>412.3</v>
      </c>
      <c r="L4125" s="22">
        <f t="shared" si="517"/>
        <v>1.2046014356725985</v>
      </c>
      <c r="M4125" s="22">
        <f t="shared" si="524"/>
        <v>2.917492529799004E-3</v>
      </c>
      <c r="Q4125" s="55">
        <f t="shared" si="518"/>
        <v>2.9593688579310298E-2</v>
      </c>
      <c r="R4125" s="49">
        <f t="shared" si="519"/>
        <v>3.1736101022606089</v>
      </c>
      <c r="S4125" s="52">
        <f>IF(K4125=0,C4153,(1/$C$59)*LN(1+$C$59/$C$58/(RodR+ABS(Calculations!K4125-RodR))))</f>
        <v>9.3249289061155555E-3</v>
      </c>
      <c r="T4125" s="53">
        <f t="shared" si="520"/>
        <v>9.3830492656673571E-3</v>
      </c>
      <c r="U4125" s="49">
        <f t="shared" si="521"/>
        <v>171.79166666666669</v>
      </c>
      <c r="V4125" s="49">
        <f t="shared" si="522"/>
        <v>1.0101994803367265</v>
      </c>
      <c r="W4125" s="49">
        <f t="shared" si="523"/>
        <v>1.0101994803367265</v>
      </c>
    </row>
    <row r="4126" spans="11:23">
      <c r="K4126" s="51">
        <v>412.4</v>
      </c>
      <c r="L4126" s="22">
        <f t="shared" si="517"/>
        <v>1.2043104616226397</v>
      </c>
      <c r="M4126" s="22">
        <f t="shared" si="524"/>
        <v>2.9160815339541735E-3</v>
      </c>
      <c r="Q4126" s="55">
        <f t="shared" si="518"/>
        <v>2.9586540160618322E-2</v>
      </c>
      <c r="R4126" s="49">
        <f t="shared" si="519"/>
        <v>3.1736101022606089</v>
      </c>
      <c r="S4126" s="52">
        <f>IF(K4126=0,C4154,(1/$C$59)*LN(1+$C$59/$C$58/(RodR+ABS(Calculations!K4126-RodR))))</f>
        <v>9.3226764496191251E-3</v>
      </c>
      <c r="T4126" s="53">
        <f t="shared" si="520"/>
        <v>9.380768653929672E-3</v>
      </c>
      <c r="U4126" s="49">
        <f t="shared" si="521"/>
        <v>171.83333333333334</v>
      </c>
      <c r="V4126" s="49">
        <f t="shared" si="522"/>
        <v>1.0101994803367265</v>
      </c>
      <c r="W4126" s="49">
        <f t="shared" si="523"/>
        <v>1.0101994803367265</v>
      </c>
    </row>
    <row r="4127" spans="11:23">
      <c r="K4127" s="51">
        <v>412.5</v>
      </c>
      <c r="L4127" s="22">
        <f t="shared" si="517"/>
        <v>1.2040196281102706</v>
      </c>
      <c r="M4127" s="22">
        <f t="shared" si="524"/>
        <v>2.9146715614176699E-3</v>
      </c>
      <c r="Q4127" s="55">
        <f t="shared" si="518"/>
        <v>2.9579395194541915E-2</v>
      </c>
      <c r="R4127" s="49">
        <f t="shared" si="519"/>
        <v>3.1736101022606089</v>
      </c>
      <c r="S4127" s="52">
        <f>IF(K4127=0,C4155,(1/$C$59)*LN(1+$C$59/$C$58/(RodR+ABS(Calculations!K4127-RodR))))</f>
        <v>9.320425081036917E-3</v>
      </c>
      <c r="T4127" s="53">
        <f t="shared" si="520"/>
        <v>9.3784891505598982E-3</v>
      </c>
      <c r="U4127" s="49">
        <f t="shared" si="521"/>
        <v>171.875</v>
      </c>
      <c r="V4127" s="49">
        <f t="shared" si="522"/>
        <v>1.0101994803367265</v>
      </c>
      <c r="W4127" s="49">
        <f t="shared" si="523"/>
        <v>1.0101994803367265</v>
      </c>
    </row>
    <row r="4128" spans="11:23">
      <c r="K4128" s="51">
        <v>412.6</v>
      </c>
      <c r="L4128" s="22">
        <f t="shared" si="517"/>
        <v>1.2037289350336506</v>
      </c>
      <c r="M4128" s="22">
        <f t="shared" si="524"/>
        <v>2.9132626113044235E-3</v>
      </c>
      <c r="Q4128" s="55">
        <f t="shared" si="518"/>
        <v>2.9572253678579123E-2</v>
      </c>
      <c r="R4128" s="49">
        <f t="shared" si="519"/>
        <v>3.1736101022606089</v>
      </c>
      <c r="S4128" s="52">
        <f>IF(K4128=0,C4156,(1/$C$59)*LN(1+$C$59/$C$58/(RodR+ABS(Calculations!K4128-RodR))))</f>
        <v>9.3181747995805704E-3</v>
      </c>
      <c r="T4128" s="53">
        <f t="shared" si="520"/>
        <v>9.3762107547504404E-3</v>
      </c>
      <c r="U4128" s="49">
        <f t="shared" si="521"/>
        <v>171.91666666666669</v>
      </c>
      <c r="V4128" s="49">
        <f t="shared" si="522"/>
        <v>1.0101994803367265</v>
      </c>
      <c r="W4128" s="49">
        <f t="shared" si="523"/>
        <v>1.0101994803367265</v>
      </c>
    </row>
    <row r="4129" spans="11:23">
      <c r="K4129" s="51">
        <v>412.7</v>
      </c>
      <c r="L4129" s="22">
        <f t="shared" si="517"/>
        <v>1.2034383822911097</v>
      </c>
      <c r="M4129" s="22">
        <f t="shared" si="524"/>
        <v>2.9118546825581682E-3</v>
      </c>
      <c r="Q4129" s="55">
        <f t="shared" si="518"/>
        <v>2.9565115610232211E-2</v>
      </c>
      <c r="R4129" s="49">
        <f t="shared" si="519"/>
        <v>3.1736101022606089</v>
      </c>
      <c r="S4129" s="52">
        <f>IF(K4129=0,C4157,(1/$C$59)*LN(1+$C$59/$C$58/(RodR+ABS(Calculations!K4129-RodR))))</f>
        <v>9.3159256044630517E-3</v>
      </c>
      <c r="T4129" s="53">
        <f t="shared" si="520"/>
        <v>9.373933465693934E-3</v>
      </c>
      <c r="U4129" s="49">
        <f t="shared" si="521"/>
        <v>171.95833333333334</v>
      </c>
      <c r="V4129" s="49">
        <f t="shared" si="522"/>
        <v>1.0101994803367265</v>
      </c>
      <c r="W4129" s="49">
        <f t="shared" si="523"/>
        <v>1.0101994803367265</v>
      </c>
    </row>
    <row r="4130" spans="11:23">
      <c r="K4130" s="51">
        <v>412.8</v>
      </c>
      <c r="L4130" s="22">
        <f t="shared" si="517"/>
        <v>1.2031479697810121</v>
      </c>
      <c r="M4130" s="22">
        <f t="shared" si="524"/>
        <v>2.910447774224334E-3</v>
      </c>
      <c r="Q4130" s="55">
        <f t="shared" si="518"/>
        <v>2.9557980987004271E-2</v>
      </c>
      <c r="R4130" s="49">
        <f t="shared" si="519"/>
        <v>3.1736101022606089</v>
      </c>
      <c r="S4130" s="52">
        <f>IF(K4130=0,C4158,(1/$C$59)*LN(1+$C$59/$C$58/(RodR+ABS(Calculations!K4130-RodR))))</f>
        <v>9.3136774948975893E-3</v>
      </c>
      <c r="T4130" s="53">
        <f t="shared" si="520"/>
        <v>9.3716572825845654E-3</v>
      </c>
      <c r="U4130" s="49">
        <f t="shared" si="521"/>
        <v>172</v>
      </c>
      <c r="V4130" s="49">
        <f t="shared" si="522"/>
        <v>1.0101994803367265</v>
      </c>
      <c r="W4130" s="49">
        <f t="shared" si="523"/>
        <v>1.0101994803367265</v>
      </c>
    </row>
    <row r="4131" spans="11:23">
      <c r="K4131" s="51">
        <v>412.9</v>
      </c>
      <c r="L4131" s="22">
        <f t="shared" si="517"/>
        <v>1.2028576974018932</v>
      </c>
      <c r="M4131" s="22">
        <f t="shared" si="524"/>
        <v>2.9090418852797395E-3</v>
      </c>
      <c r="Q4131" s="55">
        <f t="shared" si="518"/>
        <v>2.9550849806402591E-2</v>
      </c>
      <c r="R4131" s="49">
        <f t="shared" si="519"/>
        <v>3.1736101022606089</v>
      </c>
      <c r="S4131" s="52">
        <f>IF(K4131=0,C4159,(1/$C$59)*LN(1+$C$59/$C$58/(RodR+ABS(Calculations!K4131-RodR))))</f>
        <v>9.3114304700987333E-3</v>
      </c>
      <c r="T4131" s="53">
        <f t="shared" si="520"/>
        <v>9.3693822046165328E-3</v>
      </c>
      <c r="U4131" s="49">
        <f t="shared" si="521"/>
        <v>172.04166666666666</v>
      </c>
      <c r="V4131" s="49">
        <f t="shared" si="522"/>
        <v>1.0101994803367265</v>
      </c>
      <c r="W4131" s="49">
        <f t="shared" si="523"/>
        <v>1.0101994803367265</v>
      </c>
    </row>
    <row r="4132" spans="11:23">
      <c r="K4132" s="51">
        <v>413</v>
      </c>
      <c r="L4132" s="22">
        <f t="shared" si="517"/>
        <v>1.2025675650523553</v>
      </c>
      <c r="M4132" s="22">
        <f t="shared" si="524"/>
        <v>2.9076370147713693E-3</v>
      </c>
      <c r="Q4132" s="55">
        <f t="shared" si="518"/>
        <v>2.9543722065936123E-2</v>
      </c>
      <c r="R4132" s="49">
        <f t="shared" si="519"/>
        <v>3.1736101022606089</v>
      </c>
      <c r="S4132" s="52">
        <f>IF(K4132=0,C4160,(1/$C$59)*LN(1+$C$59/$C$58/(RodR+ABS(Calculations!K4132-RodR))))</f>
        <v>9.3091845292815577E-3</v>
      </c>
      <c r="T4132" s="53">
        <f t="shared" si="520"/>
        <v>9.3671082309853635E-3</v>
      </c>
      <c r="U4132" s="49">
        <f t="shared" si="521"/>
        <v>172.08333333333334</v>
      </c>
      <c r="V4132" s="49">
        <f t="shared" si="522"/>
        <v>1.0101994803367265</v>
      </c>
      <c r="W4132" s="49">
        <f t="shared" si="523"/>
        <v>1.0101994803367265</v>
      </c>
    </row>
    <row r="4133" spans="11:23">
      <c r="K4133" s="51">
        <v>413.1</v>
      </c>
      <c r="L4133" s="22">
        <f t="shared" si="517"/>
        <v>1.2022775726310693</v>
      </c>
      <c r="M4133" s="22">
        <f t="shared" si="524"/>
        <v>2.9062331617109027E-3</v>
      </c>
      <c r="Q4133" s="55">
        <f t="shared" si="518"/>
        <v>2.9536597763115492E-2</v>
      </c>
      <c r="R4133" s="49">
        <f t="shared" si="519"/>
        <v>3.1736101022606089</v>
      </c>
      <c r="S4133" s="52">
        <f>IF(K4133=0,C4161,(1/$C$59)*LN(1+$C$59/$C$58/(RodR+ABS(Calculations!K4133-RodR))))</f>
        <v>9.306939671661664E-3</v>
      </c>
      <c r="T4133" s="53">
        <f t="shared" si="520"/>
        <v>9.3648353608872595E-3</v>
      </c>
      <c r="U4133" s="49">
        <f t="shared" si="521"/>
        <v>172.12500000000003</v>
      </c>
      <c r="V4133" s="49">
        <f t="shared" si="522"/>
        <v>1.0101994803367265</v>
      </c>
      <c r="W4133" s="49">
        <f t="shared" si="523"/>
        <v>1.0101994803367265</v>
      </c>
    </row>
    <row r="4134" spans="11:23">
      <c r="K4134" s="51">
        <v>413.2</v>
      </c>
      <c r="L4134" s="22">
        <f t="shared" si="517"/>
        <v>1.2019877200368425</v>
      </c>
      <c r="M4134" s="22">
        <f t="shared" si="524"/>
        <v>2.9048303251093532E-3</v>
      </c>
      <c r="Q4134" s="55">
        <f t="shared" si="518"/>
        <v>2.9529476895454678E-2</v>
      </c>
      <c r="R4134" s="49">
        <f t="shared" si="519"/>
        <v>3.1736101022606089</v>
      </c>
      <c r="S4134" s="52">
        <f>IF(K4134=0,C4162,(1/$C$59)*LN(1+$C$59/$C$58/(RodR+ABS(Calculations!K4134-RodR))))</f>
        <v>9.3046958964557117E-3</v>
      </c>
      <c r="T4134" s="53">
        <f t="shared" si="520"/>
        <v>9.3625635935186448E-3</v>
      </c>
      <c r="U4134" s="49">
        <f t="shared" si="521"/>
        <v>172.16666666666666</v>
      </c>
      <c r="V4134" s="49">
        <f t="shared" si="522"/>
        <v>1.0101994803367265</v>
      </c>
      <c r="W4134" s="49">
        <f t="shared" si="523"/>
        <v>1.0101994803367265</v>
      </c>
    </row>
    <row r="4135" spans="11:23">
      <c r="K4135" s="51">
        <v>413.3</v>
      </c>
      <c r="L4135" s="22">
        <f t="shared" si="517"/>
        <v>1.2016980071685504</v>
      </c>
      <c r="M4135" s="22">
        <f t="shared" si="524"/>
        <v>2.9034285040481222E-3</v>
      </c>
      <c r="Q4135" s="55">
        <f t="shared" si="518"/>
        <v>2.9522359460469331E-2</v>
      </c>
      <c r="R4135" s="49">
        <f t="shared" si="519"/>
        <v>3.1736101022606089</v>
      </c>
      <c r="S4135" s="52">
        <f>IF(K4135=0,C4163,(1/$C$59)*LN(1+$C$59/$C$58/(RodR+ABS(Calculations!K4135-RodR))))</f>
        <v>9.3024532028808844E-3</v>
      </c>
      <c r="T4135" s="53">
        <f t="shared" si="520"/>
        <v>9.3602929280781708E-3</v>
      </c>
      <c r="U4135" s="49">
        <f t="shared" si="521"/>
        <v>172.20833333333334</v>
      </c>
      <c r="V4135" s="49">
        <f t="shared" si="522"/>
        <v>1.0101994803367265</v>
      </c>
      <c r="W4135" s="49">
        <f t="shared" si="523"/>
        <v>1.0101994803367265</v>
      </c>
    </row>
    <row r="4136" spans="11:23">
      <c r="K4136" s="51">
        <v>413.4</v>
      </c>
      <c r="L4136" s="22">
        <f t="shared" si="517"/>
        <v>1.2014084339252398</v>
      </c>
      <c r="M4136" s="22">
        <f t="shared" si="524"/>
        <v>2.9020276973998893E-3</v>
      </c>
      <c r="Q4136" s="55">
        <f t="shared" si="518"/>
        <v>2.9515245455679313E-2</v>
      </c>
      <c r="R4136" s="49">
        <f t="shared" si="519"/>
        <v>3.1736101022606089</v>
      </c>
      <c r="S4136" s="52">
        <f>IF(K4136=0,C4164,(1/$C$59)*LN(1+$C$59/$C$58/(RodR+ABS(Calculations!K4136-RodR))))</f>
        <v>9.3002115901556943E-3</v>
      </c>
      <c r="T4136" s="53">
        <f t="shared" si="520"/>
        <v>9.3580233637629399E-3</v>
      </c>
      <c r="U4136" s="49">
        <f t="shared" si="521"/>
        <v>172.25</v>
      </c>
      <c r="V4136" s="49">
        <f t="shared" si="522"/>
        <v>1.0101994803367265</v>
      </c>
      <c r="W4136" s="49">
        <f t="shared" si="523"/>
        <v>1.0101994803367265</v>
      </c>
    </row>
    <row r="4137" spans="11:23">
      <c r="K4137" s="51">
        <v>413.5</v>
      </c>
      <c r="L4137" s="22">
        <f t="shared" si="517"/>
        <v>1.2011190002059209</v>
      </c>
      <c r="M4137" s="22">
        <f t="shared" si="524"/>
        <v>2.9006279043497507E-3</v>
      </c>
      <c r="Q4137" s="55">
        <f t="shared" si="518"/>
        <v>2.9508134878603591E-2</v>
      </c>
      <c r="R4137" s="49">
        <f t="shared" si="519"/>
        <v>3.1736101022606089</v>
      </c>
      <c r="S4137" s="52">
        <f>IF(K4137=0,C4165,(1/$C$59)*LN(1+$C$59/$C$58/(RodR+ABS(Calculations!K4137-RodR))))</f>
        <v>9.2979710574983727E-3</v>
      </c>
      <c r="T4137" s="53">
        <f t="shared" si="520"/>
        <v>9.3557548997736002E-3</v>
      </c>
      <c r="U4137" s="49">
        <f t="shared" si="521"/>
        <v>172.29166666666669</v>
      </c>
      <c r="V4137" s="49">
        <f t="shared" si="522"/>
        <v>1.0101994803367265</v>
      </c>
      <c r="W4137" s="49">
        <f t="shared" si="523"/>
        <v>1.0101994803367265</v>
      </c>
    </row>
    <row r="4138" spans="11:23">
      <c r="K4138" s="51">
        <v>413.6</v>
      </c>
      <c r="L4138" s="22">
        <f t="shared" si="517"/>
        <v>1.2008297059098456</v>
      </c>
      <c r="M4138" s="22">
        <f t="shared" si="524"/>
        <v>2.899229123805025E-3</v>
      </c>
      <c r="Q4138" s="55">
        <f t="shared" si="518"/>
        <v>2.9501027726767066E-2</v>
      </c>
      <c r="R4138" s="49">
        <f t="shared" si="519"/>
        <v>3.1736101022606089</v>
      </c>
      <c r="S4138" s="52">
        <f>IF(K4138=0,C4166,(1/$C$59)*LN(1+$C$59/$C$58/(RodR+ABS(Calculations!K4138-RodR))))</f>
        <v>9.2957316041290174E-3</v>
      </c>
      <c r="T4138" s="53">
        <f t="shared" si="520"/>
        <v>9.3534875353088239E-3</v>
      </c>
      <c r="U4138" s="49">
        <f t="shared" si="521"/>
        <v>172.33333333333334</v>
      </c>
      <c r="V4138" s="49">
        <f t="shared" si="522"/>
        <v>1.0101994803367265</v>
      </c>
      <c r="W4138" s="49">
        <f t="shared" si="523"/>
        <v>1.0101994803367265</v>
      </c>
    </row>
    <row r="4139" spans="11:23">
      <c r="K4139" s="51">
        <v>413.7</v>
      </c>
      <c r="L4139" s="22">
        <f t="shared" si="517"/>
        <v>1.2005405509362632</v>
      </c>
      <c r="M4139" s="22">
        <f t="shared" si="524"/>
        <v>2.8978313548464474E-3</v>
      </c>
      <c r="Q4139" s="55">
        <f t="shared" si="518"/>
        <v>2.9493923997694571E-2</v>
      </c>
      <c r="R4139" s="49">
        <f t="shared" si="519"/>
        <v>3.1736101022606089</v>
      </c>
      <c r="S4139" s="52">
        <f>IF(K4139=0,C4167,(1/$C$59)*LN(1+$C$59/$C$58/(RodR+ABS(Calculations!K4139-RodR))))</f>
        <v>9.2934932292677089E-3</v>
      </c>
      <c r="T4139" s="53">
        <f t="shared" si="520"/>
        <v>9.3512212695705966E-3</v>
      </c>
      <c r="U4139" s="49">
        <f t="shared" si="521"/>
        <v>172.375</v>
      </c>
      <c r="V4139" s="49">
        <f t="shared" si="522"/>
        <v>1.0101994803367265</v>
      </c>
      <c r="W4139" s="49">
        <f t="shared" si="523"/>
        <v>1.0101994803367265</v>
      </c>
    </row>
    <row r="4140" spans="11:23">
      <c r="K4140" s="51">
        <v>413.8</v>
      </c>
      <c r="L4140" s="22">
        <f t="shared" si="517"/>
        <v>1.2002515351845262</v>
      </c>
      <c r="M4140" s="22">
        <f t="shared" si="524"/>
        <v>2.8964345964859195E-3</v>
      </c>
      <c r="Q4140" s="55">
        <f t="shared" si="518"/>
        <v>2.9486823688913484E-2</v>
      </c>
      <c r="R4140" s="49">
        <f t="shared" si="519"/>
        <v>3.1736101022606089</v>
      </c>
      <c r="S4140" s="52">
        <f>IF(K4140=0,C4168,(1/$C$59)*LN(1+$C$59/$C$58/(RodR+ABS(Calculations!K4140-RodR))))</f>
        <v>9.2912559321353273E-3</v>
      </c>
      <c r="T4140" s="53">
        <f t="shared" si="520"/>
        <v>9.3489561017593686E-3</v>
      </c>
      <c r="U4140" s="49">
        <f t="shared" si="521"/>
        <v>172.41666666666669</v>
      </c>
      <c r="V4140" s="49">
        <f t="shared" si="522"/>
        <v>1.0101994803367265</v>
      </c>
      <c r="W4140" s="49">
        <f t="shared" si="523"/>
        <v>1.0101994803367265</v>
      </c>
    </row>
    <row r="4141" spans="11:23">
      <c r="K4141" s="51">
        <v>413.9</v>
      </c>
      <c r="L4141" s="22">
        <f t="shared" si="517"/>
        <v>1.1999626585541583</v>
      </c>
      <c r="M4141" s="22">
        <f t="shared" si="524"/>
        <v>2.8950388477348987E-3</v>
      </c>
      <c r="Q4141" s="55">
        <f t="shared" si="518"/>
        <v>2.9479726797955377E-2</v>
      </c>
      <c r="R4141" s="49">
        <f t="shared" si="519"/>
        <v>3.1736101022606089</v>
      </c>
      <c r="S4141" s="52">
        <f>IF(K4141=0,C4169,(1/$C$59)*LN(1+$C$59/$C$58/(RodR+ABS(Calculations!K4141-RodR))))</f>
        <v>9.2890197119540729E-3</v>
      </c>
      <c r="T4141" s="53">
        <f t="shared" si="520"/>
        <v>9.3466920310784751E-3</v>
      </c>
      <c r="U4141" s="49">
        <f t="shared" si="521"/>
        <v>172.45833333333334</v>
      </c>
      <c r="V4141" s="49">
        <f t="shared" si="522"/>
        <v>1.0101994803367265</v>
      </c>
      <c r="W4141" s="49">
        <f t="shared" si="523"/>
        <v>1.0101994803367265</v>
      </c>
    </row>
    <row r="4142" spans="11:23">
      <c r="K4142" s="51">
        <v>414</v>
      </c>
      <c r="L4142" s="22">
        <f t="shared" si="517"/>
        <v>1.1996739209447167</v>
      </c>
      <c r="M4142" s="22">
        <f t="shared" si="524"/>
        <v>2.8936441076385933E-3</v>
      </c>
      <c r="Q4142" s="55">
        <f t="shared" si="518"/>
        <v>2.947263332235265E-2</v>
      </c>
      <c r="R4142" s="49">
        <f t="shared" si="519"/>
        <v>3.1736101022606089</v>
      </c>
      <c r="S4142" s="52">
        <f>IF(K4142=0,C4170,(1/$C$59)*LN(1+$C$59/$C$58/(RodR+ABS(Calculations!K4142-RodR))))</f>
        <v>9.2867845679464097E-3</v>
      </c>
      <c r="T4142" s="53">
        <f t="shared" si="520"/>
        <v>9.3444290567301445E-3</v>
      </c>
      <c r="U4142" s="49">
        <f t="shared" si="521"/>
        <v>172.5</v>
      </c>
      <c r="V4142" s="49">
        <f t="shared" si="522"/>
        <v>1.0101994803367265</v>
      </c>
      <c r="W4142" s="49">
        <f t="shared" si="523"/>
        <v>1.0101994803367265</v>
      </c>
    </row>
    <row r="4143" spans="11:23">
      <c r="K4143" s="51">
        <v>414.1</v>
      </c>
      <c r="L4143" s="22">
        <f t="shared" si="517"/>
        <v>1.1993853222558599</v>
      </c>
      <c r="M4143" s="22">
        <f t="shared" si="524"/>
        <v>2.8922503752093487E-3</v>
      </c>
      <c r="Q4143" s="55">
        <f t="shared" si="518"/>
        <v>2.9465543259640202E-2</v>
      </c>
      <c r="R4143" s="49">
        <f t="shared" si="519"/>
        <v>3.1736101022606089</v>
      </c>
      <c r="S4143" s="52">
        <f>IF(K4143=0,C4171,(1/$C$59)*LN(1+$C$59/$C$58/(RodR+ABS(Calculations!K4143-RodR))))</f>
        <v>9.2845504993355876E-3</v>
      </c>
      <c r="T4143" s="53">
        <f t="shared" si="520"/>
        <v>9.342167177919275E-3</v>
      </c>
      <c r="U4143" s="49">
        <f t="shared" si="521"/>
        <v>172.54166666666669</v>
      </c>
      <c r="V4143" s="49">
        <f t="shared" si="522"/>
        <v>1.0101994803367265</v>
      </c>
      <c r="W4143" s="49">
        <f t="shared" si="523"/>
        <v>1.0101994803367265</v>
      </c>
    </row>
    <row r="4144" spans="11:23">
      <c r="K4144" s="51">
        <v>414.2</v>
      </c>
      <c r="L4144" s="22">
        <f t="shared" si="517"/>
        <v>1.1990968623873497</v>
      </c>
      <c r="M4144" s="22">
        <f t="shared" si="524"/>
        <v>2.8908576494928173E-3</v>
      </c>
      <c r="Q4144" s="55">
        <f t="shared" si="518"/>
        <v>2.9458456607355455E-2</v>
      </c>
      <c r="R4144" s="49">
        <f t="shared" si="519"/>
        <v>3.1736101022606089</v>
      </c>
      <c r="S4144" s="52">
        <f>IF(K4144=0,C4172,(1/$C$59)*LN(1+$C$59/$C$58/(RodR+ABS(Calculations!K4144-RodR))))</f>
        <v>9.2823175053456525E-3</v>
      </c>
      <c r="T4144" s="53">
        <f t="shared" si="520"/>
        <v>9.3399063938494342E-3</v>
      </c>
      <c r="U4144" s="49">
        <f t="shared" si="521"/>
        <v>172.58333333333334</v>
      </c>
      <c r="V4144" s="49">
        <f t="shared" si="522"/>
        <v>1.0101994803367265</v>
      </c>
      <c r="W4144" s="49">
        <f t="shared" si="523"/>
        <v>1.0101994803367265</v>
      </c>
    </row>
    <row r="4145" spans="11:23">
      <c r="K4145" s="51">
        <v>414.3</v>
      </c>
      <c r="L4145" s="22">
        <f t="shared" si="517"/>
        <v>1.1988085412390501</v>
      </c>
      <c r="M4145" s="22">
        <f t="shared" si="524"/>
        <v>2.8894659295002345E-3</v>
      </c>
      <c r="Q4145" s="55">
        <f t="shared" si="518"/>
        <v>2.9451373363038345E-2</v>
      </c>
      <c r="R4145" s="49">
        <f t="shared" si="519"/>
        <v>3.1736101022606089</v>
      </c>
      <c r="S4145" s="52">
        <f>IF(K4145=0,C4173,(1/$C$59)*LN(1+$C$59/$C$58/(RodR+ABS(Calculations!K4145-RodR))))</f>
        <v>9.2800855852014398E-3</v>
      </c>
      <c r="T4145" s="53">
        <f t="shared" si="520"/>
        <v>9.3376467037266375E-3</v>
      </c>
      <c r="U4145" s="49">
        <f t="shared" si="521"/>
        <v>172.625</v>
      </c>
      <c r="V4145" s="49">
        <f t="shared" si="522"/>
        <v>1.0101994803367265</v>
      </c>
      <c r="W4145" s="49">
        <f t="shared" si="523"/>
        <v>1.0101994803367265</v>
      </c>
    </row>
    <row r="4146" spans="11:23">
      <c r="K4146" s="51">
        <v>414.4</v>
      </c>
      <c r="L4146" s="22">
        <f t="shared" si="517"/>
        <v>1.198520358710927</v>
      </c>
      <c r="M4146" s="22">
        <f t="shared" si="524"/>
        <v>2.8880752143127797E-3</v>
      </c>
      <c r="Q4146" s="55">
        <f t="shared" si="518"/>
        <v>2.9444293524231321E-2</v>
      </c>
      <c r="R4146" s="49">
        <f t="shared" si="519"/>
        <v>3.1736101022606089</v>
      </c>
      <c r="S4146" s="52">
        <f>IF(K4146=0,C4174,(1/$C$59)*LN(1+$C$59/$C$58/(RodR+ABS(Calculations!K4146-RodR))))</f>
        <v>9.2778547381285811E-3</v>
      </c>
      <c r="T4146" s="53">
        <f t="shared" si="520"/>
        <v>9.3353881067566816E-3</v>
      </c>
      <c r="U4146" s="49">
        <f t="shared" si="521"/>
        <v>172.66666666666666</v>
      </c>
      <c r="V4146" s="49">
        <f t="shared" si="522"/>
        <v>1.0101994803367265</v>
      </c>
      <c r="W4146" s="49">
        <f t="shared" si="523"/>
        <v>1.0101994803367265</v>
      </c>
    </row>
    <row r="4147" spans="11:23">
      <c r="K4147" s="51">
        <v>414.5</v>
      </c>
      <c r="L4147" s="22">
        <f t="shared" si="517"/>
        <v>1.1982323147030491</v>
      </c>
      <c r="M4147" s="22">
        <f t="shared" si="524"/>
        <v>2.8866855028717442E-3</v>
      </c>
      <c r="Q4147" s="55">
        <f t="shared" si="518"/>
        <v>2.9437217088479344E-2</v>
      </c>
      <c r="R4147" s="49">
        <f t="shared" si="519"/>
        <v>3.1736101022606089</v>
      </c>
      <c r="S4147" s="52">
        <f>IF(K4147=0,C4175,(1/$C$59)*LN(1+$C$59/$C$58/(RodR+ABS(Calculations!K4147-RodR))))</f>
        <v>9.2756249633534956E-3</v>
      </c>
      <c r="T4147" s="53">
        <f t="shared" si="520"/>
        <v>9.3331306021469211E-3</v>
      </c>
      <c r="U4147" s="49">
        <f t="shared" si="521"/>
        <v>172.70833333333334</v>
      </c>
      <c r="V4147" s="49">
        <f t="shared" si="522"/>
        <v>1.0101994803367265</v>
      </c>
      <c r="W4147" s="49">
        <f t="shared" si="523"/>
        <v>1.0101994803367265</v>
      </c>
    </row>
    <row r="4148" spans="11:23">
      <c r="K4148" s="51">
        <v>414.6</v>
      </c>
      <c r="L4148" s="22">
        <f t="shared" si="517"/>
        <v>1.197944409115518</v>
      </c>
      <c r="M4148" s="22">
        <f t="shared" si="524"/>
        <v>2.8852967943275853E-3</v>
      </c>
      <c r="Q4148" s="55">
        <f t="shared" si="518"/>
        <v>2.9430144053328194E-2</v>
      </c>
      <c r="R4148" s="49">
        <f t="shared" si="519"/>
        <v>3.1736101022606089</v>
      </c>
      <c r="S4148" s="52">
        <f>IF(K4148=0,C4176,(1/$C$59)*LN(1+$C$59/$C$58/(RodR+ABS(Calculations!K4148-RodR))))</f>
        <v>9.2733962601028626E-3</v>
      </c>
      <c r="T4148" s="53">
        <f t="shared" si="520"/>
        <v>9.3308741891049343E-3</v>
      </c>
      <c r="U4148" s="49">
        <f t="shared" si="521"/>
        <v>172.75000000000003</v>
      </c>
      <c r="V4148" s="49">
        <f t="shared" si="522"/>
        <v>1.0101994803367265</v>
      </c>
      <c r="W4148" s="49">
        <f t="shared" si="523"/>
        <v>1.0101994803367265</v>
      </c>
    </row>
    <row r="4149" spans="11:23">
      <c r="K4149" s="51">
        <v>414.7</v>
      </c>
      <c r="L4149" s="22">
        <f t="shared" si="517"/>
        <v>1.1976566418486412</v>
      </c>
      <c r="M4149" s="22">
        <f t="shared" si="524"/>
        <v>2.8839090876220386E-3</v>
      </c>
      <c r="Q4149" s="55">
        <f t="shared" si="518"/>
        <v>2.9423074416328701E-2</v>
      </c>
      <c r="R4149" s="49">
        <f t="shared" si="519"/>
        <v>3.1736101022606089</v>
      </c>
      <c r="S4149" s="52">
        <f>IF(K4149=0,C4177,(1/$C$59)*LN(1+$C$59/$C$58/(RodR+ABS(Calculations!K4149-RodR))))</f>
        <v>9.2711686276049522E-3</v>
      </c>
      <c r="T4149" s="53">
        <f t="shared" si="520"/>
        <v>9.3286188668391962E-3</v>
      </c>
      <c r="U4149" s="49">
        <f t="shared" si="521"/>
        <v>172.79166666666666</v>
      </c>
      <c r="V4149" s="49">
        <f t="shared" si="522"/>
        <v>1.0101994803367265</v>
      </c>
      <c r="W4149" s="49">
        <f t="shared" si="523"/>
        <v>1.0101994803367265</v>
      </c>
    </row>
    <row r="4150" spans="11:23">
      <c r="K4150" s="51">
        <v>414.8</v>
      </c>
      <c r="L4150" s="22">
        <f t="shared" si="517"/>
        <v>1.1973690128027252</v>
      </c>
      <c r="M4150" s="22">
        <f t="shared" si="524"/>
        <v>2.8825223818009782E-3</v>
      </c>
      <c r="Q4150" s="55">
        <f t="shared" si="518"/>
        <v>2.9416008175031681E-2</v>
      </c>
      <c r="R4150" s="49">
        <f t="shared" si="519"/>
        <v>3.1736101022606089</v>
      </c>
      <c r="S4150" s="52">
        <f>IF(K4150=0,C4178,(1/$C$59)*LN(1+$C$59/$C$58/(RodR+ABS(Calculations!K4150-RodR))))</f>
        <v>9.2689420650880292E-3</v>
      </c>
      <c r="T4150" s="53">
        <f t="shared" si="520"/>
        <v>9.3263646345590704E-3</v>
      </c>
      <c r="U4150" s="49">
        <f t="shared" si="521"/>
        <v>172.83333333333334</v>
      </c>
      <c r="V4150" s="49">
        <f t="shared" si="522"/>
        <v>1.0101994803367265</v>
      </c>
      <c r="W4150" s="49">
        <f t="shared" si="523"/>
        <v>1.0101994803367265</v>
      </c>
    </row>
    <row r="4151" spans="11:23">
      <c r="K4151" s="51">
        <v>414.9</v>
      </c>
      <c r="L4151" s="22">
        <f t="shared" si="517"/>
        <v>1.197081521878179</v>
      </c>
      <c r="M4151" s="22">
        <f t="shared" si="524"/>
        <v>2.8811366759793344E-3</v>
      </c>
      <c r="Q4151" s="55">
        <f t="shared" si="518"/>
        <v>2.9408945326990454E-2</v>
      </c>
      <c r="R4151" s="49">
        <f t="shared" si="519"/>
        <v>3.1736101022606089</v>
      </c>
      <c r="S4151" s="52">
        <f>IF(K4151=0,C4179,(1/$C$59)*LN(1+$C$59/$C$58/(RodR+ABS(Calculations!K4151-RodR))))</f>
        <v>9.2667165717811497E-3</v>
      </c>
      <c r="T4151" s="53">
        <f t="shared" si="520"/>
        <v>9.3241114914743677E-3</v>
      </c>
      <c r="U4151" s="49">
        <f t="shared" si="521"/>
        <v>172.875</v>
      </c>
      <c r="V4151" s="49">
        <f t="shared" si="522"/>
        <v>1.0101994803367265</v>
      </c>
      <c r="W4151" s="49">
        <f t="shared" si="523"/>
        <v>1.0101994803367265</v>
      </c>
    </row>
    <row r="4152" spans="11:23">
      <c r="K4152" s="51">
        <v>415</v>
      </c>
      <c r="L4152" s="22">
        <f t="shared" si="517"/>
        <v>1.196794168975617</v>
      </c>
      <c r="M4152" s="22">
        <f t="shared" si="524"/>
        <v>2.8797519690997309E-3</v>
      </c>
      <c r="Q4152" s="55">
        <f t="shared" si="518"/>
        <v>2.9401885869763396E-2</v>
      </c>
      <c r="R4152" s="49">
        <f t="shared" si="519"/>
        <v>3.1736101022606089</v>
      </c>
      <c r="S4152" s="52">
        <f>IF(K4152=0,C4180,(1/$C$59)*LN(1+$C$59/$C$58/(RodR+ABS(Calculations!K4152-RodR))))</f>
        <v>9.2644921469149603E-3</v>
      </c>
      <c r="T4152" s="53">
        <f t="shared" si="520"/>
        <v>9.3218594367957923E-3</v>
      </c>
      <c r="U4152" s="49">
        <f t="shared" si="521"/>
        <v>172.91666666666669</v>
      </c>
      <c r="V4152" s="49">
        <f t="shared" si="522"/>
        <v>1.0101994803367265</v>
      </c>
      <c r="W4152" s="49">
        <f t="shared" si="523"/>
        <v>1.0101994803367265</v>
      </c>
    </row>
    <row r="4153" spans="11:23">
      <c r="K4153" s="51">
        <v>415.1</v>
      </c>
      <c r="L4153" s="22">
        <f t="shared" si="517"/>
        <v>1.1965069539955833</v>
      </c>
      <c r="M4153" s="22">
        <f t="shared" si="524"/>
        <v>2.8783682602766536E-3</v>
      </c>
      <c r="Q4153" s="55">
        <f t="shared" si="518"/>
        <v>2.9394829800907161E-2</v>
      </c>
      <c r="R4153" s="49">
        <f t="shared" si="519"/>
        <v>3.1736101022606089</v>
      </c>
      <c r="S4153" s="52">
        <f>IF(K4153=0,C4181,(1/$C$59)*LN(1+$C$59/$C$58/(RodR+ABS(Calculations!K4153-RodR))))</f>
        <v>9.2622687897195664E-3</v>
      </c>
      <c r="T4153" s="53">
        <f t="shared" si="520"/>
        <v>9.3196084697351588E-3</v>
      </c>
      <c r="U4153" s="49">
        <f t="shared" si="521"/>
        <v>172.95833333333334</v>
      </c>
      <c r="V4153" s="49">
        <f t="shared" si="522"/>
        <v>1.0101994803367265</v>
      </c>
      <c r="W4153" s="49">
        <f t="shared" si="523"/>
        <v>1.0101994803367265</v>
      </c>
    </row>
    <row r="4154" spans="11:23">
      <c r="K4154" s="51">
        <v>415.2</v>
      </c>
      <c r="L4154" s="22">
        <f t="shared" si="517"/>
        <v>1.196219876838863</v>
      </c>
      <c r="M4154" s="22">
        <f t="shared" si="524"/>
        <v>2.8769855484866991E-3</v>
      </c>
      <c r="Q4154" s="55">
        <f t="shared" si="518"/>
        <v>2.9387777117984307E-2</v>
      </c>
      <c r="R4154" s="49">
        <f t="shared" si="519"/>
        <v>3.1736101022606089</v>
      </c>
      <c r="S4154" s="52">
        <f>IF(K4154=0,C4182,(1/$C$59)*LN(1+$C$59/$C$58/(RodR+ABS(Calculations!K4154-RodR))))</f>
        <v>9.2600464994269348E-3</v>
      </c>
      <c r="T4154" s="53">
        <f t="shared" si="520"/>
        <v>9.317358589504738E-3</v>
      </c>
      <c r="U4154" s="49">
        <f t="shared" si="521"/>
        <v>173</v>
      </c>
      <c r="V4154" s="49">
        <f t="shared" si="522"/>
        <v>1.0101994803367265</v>
      </c>
      <c r="W4154" s="49">
        <f t="shared" si="523"/>
        <v>1.0101994803367265</v>
      </c>
    </row>
    <row r="4155" spans="11:23">
      <c r="K4155" s="51">
        <v>415.3</v>
      </c>
      <c r="L4155" s="22">
        <f t="shared" si="517"/>
        <v>1.19593293740624</v>
      </c>
      <c r="M4155" s="22">
        <f t="shared" si="524"/>
        <v>2.8756038328101585E-3</v>
      </c>
      <c r="Q4155" s="55">
        <f t="shared" si="518"/>
        <v>2.938072781855737E-2</v>
      </c>
      <c r="R4155" s="49">
        <f t="shared" si="519"/>
        <v>3.1736101022606089</v>
      </c>
      <c r="S4155" s="52">
        <f>IF(K4155=0,C4183,(1/$C$59)*LN(1+$C$59/$C$58/(RodR+ABS(Calculations!K4155-RodR))))</f>
        <v>9.2578252752690219E-3</v>
      </c>
      <c r="T4155" s="53">
        <f t="shared" si="520"/>
        <v>9.3151097953172377E-3</v>
      </c>
      <c r="U4155" s="49">
        <f t="shared" si="521"/>
        <v>173.04166666666669</v>
      </c>
      <c r="V4155" s="49">
        <f t="shared" si="522"/>
        <v>1.0101994803367265</v>
      </c>
      <c r="W4155" s="49">
        <f t="shared" si="523"/>
        <v>1.0101994803367265</v>
      </c>
    </row>
    <row r="4156" spans="11:23">
      <c r="K4156" s="51">
        <v>415.4</v>
      </c>
      <c r="L4156" s="22">
        <f t="shared" si="517"/>
        <v>1.1956461355986339</v>
      </c>
      <c r="M4156" s="22">
        <f t="shared" si="524"/>
        <v>2.8742231122931283E-3</v>
      </c>
      <c r="Q4156" s="55">
        <f t="shared" si="518"/>
        <v>2.9373681900192235E-2</v>
      </c>
      <c r="R4156" s="49">
        <f t="shared" si="519"/>
        <v>3.1736101022606089</v>
      </c>
      <c r="S4156" s="52">
        <f>IF(K4156=0,C4184,(1/$C$59)*LN(1+$C$59/$C$58/(RodR+ABS(Calculations!K4156-RodR))))</f>
        <v>9.2556051164788423E-3</v>
      </c>
      <c r="T4156" s="53">
        <f t="shared" si="520"/>
        <v>9.3128620863869322E-3</v>
      </c>
      <c r="U4156" s="49">
        <f t="shared" si="521"/>
        <v>173.08333333333334</v>
      </c>
      <c r="V4156" s="49">
        <f t="shared" si="522"/>
        <v>1.0101994803367265</v>
      </c>
      <c r="W4156" s="49">
        <f t="shared" si="523"/>
        <v>1.0101994803367265</v>
      </c>
    </row>
    <row r="4157" spans="11:23">
      <c r="K4157" s="51">
        <v>415.5</v>
      </c>
      <c r="L4157" s="22">
        <f t="shared" si="517"/>
        <v>1.1953594713170679</v>
      </c>
      <c r="M4157" s="22">
        <f t="shared" si="524"/>
        <v>2.8728433859812608E-3</v>
      </c>
      <c r="Q4157" s="55">
        <f t="shared" si="518"/>
        <v>2.9366639360457306E-2</v>
      </c>
      <c r="R4157" s="49">
        <f t="shared" si="519"/>
        <v>3.1736101022606089</v>
      </c>
      <c r="S4157" s="52">
        <f>IF(K4157=0,C4185,(1/$C$59)*LN(1+$C$59/$C$58/(RodR+ABS(Calculations!K4157-RodR))))</f>
        <v>9.253386022290205E-3</v>
      </c>
      <c r="T4157" s="53">
        <f t="shared" si="520"/>
        <v>9.3106154619280925E-3</v>
      </c>
      <c r="U4157" s="49">
        <f t="shared" si="521"/>
        <v>173.125</v>
      </c>
      <c r="V4157" s="49">
        <f t="shared" si="522"/>
        <v>1.0101994803367265</v>
      </c>
      <c r="W4157" s="49">
        <f t="shared" si="523"/>
        <v>1.0101994803367265</v>
      </c>
    </row>
    <row r="4158" spans="11:23">
      <c r="K4158" s="51">
        <v>415.6</v>
      </c>
      <c r="L4158" s="22">
        <f t="shared" si="517"/>
        <v>1.1950729444626327</v>
      </c>
      <c r="M4158" s="22">
        <f t="shared" si="524"/>
        <v>2.8714646528853471E-3</v>
      </c>
      <c r="Q4158" s="55">
        <f t="shared" si="518"/>
        <v>2.9359600196922662E-2</v>
      </c>
      <c r="R4158" s="49">
        <f t="shared" si="519"/>
        <v>3.1736101022606089</v>
      </c>
      <c r="S4158" s="52">
        <f>IF(K4158=0,C4186,(1/$C$59)*LN(1+$C$59/$C$58/(RodR+ABS(Calculations!K4158-RodR))))</f>
        <v>9.251167991937443E-3</v>
      </c>
      <c r="T4158" s="53">
        <f t="shared" si="520"/>
        <v>9.3083699211563304E-3</v>
      </c>
      <c r="U4158" s="49">
        <f t="shared" si="521"/>
        <v>173.16666666666669</v>
      </c>
      <c r="V4158" s="49">
        <f t="shared" si="522"/>
        <v>1.0101994803367265</v>
      </c>
      <c r="W4158" s="49">
        <f t="shared" si="523"/>
        <v>1.0101994803367265</v>
      </c>
    </row>
    <row r="4159" spans="11:23">
      <c r="K4159" s="51">
        <v>415.7</v>
      </c>
      <c r="L4159" s="22">
        <f t="shared" si="517"/>
        <v>1.1947865549365209</v>
      </c>
      <c r="M4159" s="22">
        <f t="shared" si="524"/>
        <v>2.8700869121203176E-3</v>
      </c>
      <c r="Q4159" s="55">
        <f t="shared" si="518"/>
        <v>2.9352564407160883E-2</v>
      </c>
      <c r="R4159" s="49">
        <f t="shared" si="519"/>
        <v>3.1736101022606089</v>
      </c>
      <c r="S4159" s="52">
        <f>IF(K4159=0,C4187,(1/$C$59)*LN(1+$C$59/$C$58/(RodR+ABS(Calculations!K4159-RodR))))</f>
        <v>9.2489510246556821E-3</v>
      </c>
      <c r="T4159" s="53">
        <f t="shared" si="520"/>
        <v>9.3061254632870391E-3</v>
      </c>
      <c r="U4159" s="49">
        <f t="shared" si="521"/>
        <v>173.20833333333334</v>
      </c>
      <c r="V4159" s="49">
        <f t="shared" si="522"/>
        <v>1.0101994803367265</v>
      </c>
      <c r="W4159" s="49">
        <f t="shared" si="523"/>
        <v>1.0101994803367265</v>
      </c>
    </row>
    <row r="4160" spans="11:23">
      <c r="K4160" s="51">
        <v>415.8</v>
      </c>
      <c r="L4160" s="22">
        <f t="shared" si="517"/>
        <v>1.194500302640062</v>
      </c>
      <c r="M4160" s="22">
        <f t="shared" si="524"/>
        <v>2.8687101626632128E-3</v>
      </c>
      <c r="Q4160" s="55">
        <f t="shared" si="518"/>
        <v>2.9345531988747914E-2</v>
      </c>
      <c r="R4160" s="49">
        <f t="shared" si="519"/>
        <v>3.1736101022606089</v>
      </c>
      <c r="S4160" s="52">
        <f>IF(K4160=0,C4188,(1/$C$59)*LN(1+$C$59/$C$58/(RodR+ABS(Calculations!K4160-RodR))))</f>
        <v>9.2467351196811043E-3</v>
      </c>
      <c r="T4160" s="53">
        <f t="shared" si="520"/>
        <v>9.3038820875382781E-3</v>
      </c>
      <c r="U4160" s="49">
        <f t="shared" si="521"/>
        <v>173.25</v>
      </c>
      <c r="V4160" s="49">
        <f t="shared" si="522"/>
        <v>1.0101994803367265</v>
      </c>
      <c r="W4160" s="49">
        <f t="shared" si="523"/>
        <v>1.0101994803367265</v>
      </c>
    </row>
    <row r="4161" spans="11:23">
      <c r="K4161" s="51">
        <v>415.9</v>
      </c>
      <c r="L4161" s="22">
        <f t="shared" si="517"/>
        <v>1.1942141874746199</v>
      </c>
      <c r="M4161" s="22">
        <f t="shared" si="524"/>
        <v>2.8673344035590187E-3</v>
      </c>
      <c r="Q4161" s="55">
        <f t="shared" si="518"/>
        <v>2.9338502939260533E-2</v>
      </c>
      <c r="R4161" s="49">
        <f t="shared" si="519"/>
        <v>3.1736101022606089</v>
      </c>
      <c r="S4161" s="52">
        <f>IF(K4161=0,C4189,(1/$C$59)*LN(1+$C$59/$C$58/(RodR+ABS(Calculations!K4161-RodR))))</f>
        <v>9.2445202762501573E-3</v>
      </c>
      <c r="T4161" s="53">
        <f t="shared" si="520"/>
        <v>9.3016397931265562E-3</v>
      </c>
      <c r="U4161" s="49">
        <f t="shared" si="521"/>
        <v>173.29166666666666</v>
      </c>
      <c r="V4161" s="49">
        <f t="shared" si="522"/>
        <v>1.0101994803367265</v>
      </c>
      <c r="W4161" s="49">
        <f t="shared" si="523"/>
        <v>1.0101994803367265</v>
      </c>
    </row>
    <row r="4162" spans="11:23">
      <c r="K4162" s="51">
        <v>416</v>
      </c>
      <c r="L4162" s="22">
        <f t="shared" ref="L4162:L4225" si="525">IF(K4162&lt;RodR,EPRValue,Q4162*$C$43)</f>
        <v>1.1939282093416599</v>
      </c>
      <c r="M4162" s="22">
        <f t="shared" si="524"/>
        <v>2.8659596339570825E-3</v>
      </c>
      <c r="Q4162" s="55">
        <f t="shared" si="518"/>
        <v>2.9331477256278021E-2</v>
      </c>
      <c r="R4162" s="49">
        <f t="shared" si="519"/>
        <v>3.1736101022606089</v>
      </c>
      <c r="S4162" s="52">
        <f>IF(K4162=0,C4190,(1/$C$59)*LN(1+$C$59/$C$58/(RodR+ABS(Calculations!K4162-RodR))))</f>
        <v>9.2423064936000745E-3</v>
      </c>
      <c r="T4162" s="53">
        <f t="shared" si="520"/>
        <v>9.2993985792710499E-3</v>
      </c>
      <c r="U4162" s="49">
        <f t="shared" si="521"/>
        <v>173.33333333333334</v>
      </c>
      <c r="V4162" s="49">
        <f t="shared" si="522"/>
        <v>1.0101994803367265</v>
      </c>
      <c r="W4162" s="49">
        <f t="shared" si="523"/>
        <v>1.0101994803367265</v>
      </c>
    </row>
    <row r="4163" spans="11:23">
      <c r="K4163" s="51">
        <v>416.1</v>
      </c>
      <c r="L4163" s="22">
        <f t="shared" si="525"/>
        <v>1.1936423681427837</v>
      </c>
      <c r="M4163" s="22">
        <f t="shared" si="524"/>
        <v>2.8645858527995838E-3</v>
      </c>
      <c r="Q4163" s="55">
        <f t="shared" si="518"/>
        <v>2.9324454937383011E-2</v>
      </c>
      <c r="R4163" s="49">
        <f t="shared" si="519"/>
        <v>3.1736101022606089</v>
      </c>
      <c r="S4163" s="52">
        <f>IF(K4163=0,C4191,(1/$C$59)*LN(1+$C$59/$C$58/(RodR+ABS(Calculations!K4163-RodR))))</f>
        <v>9.2400937709691475E-3</v>
      </c>
      <c r="T4163" s="53">
        <f t="shared" si="520"/>
        <v>9.2971584451900548E-3</v>
      </c>
      <c r="U4163" s="49">
        <f t="shared" si="521"/>
        <v>173.37500000000003</v>
      </c>
      <c r="V4163" s="49">
        <f t="shared" si="522"/>
        <v>1.0101994803367265</v>
      </c>
      <c r="W4163" s="49">
        <f t="shared" si="523"/>
        <v>1.0101994803367265</v>
      </c>
    </row>
    <row r="4164" spans="11:23">
      <c r="K4164" s="51">
        <v>416.2</v>
      </c>
      <c r="L4164" s="22">
        <f t="shared" si="525"/>
        <v>1.1933566637796618</v>
      </c>
      <c r="M4164" s="22">
        <f t="shared" si="524"/>
        <v>2.8632130592012306E-3</v>
      </c>
      <c r="Q4164" s="55">
        <f t="shared" ref="Q4164:Q4227" si="526">R4164*IF($C$56&lt;$C$55,S4164,T4164)</f>
        <v>2.9317435980159821E-2</v>
      </c>
      <c r="R4164" s="49">
        <f t="shared" ref="R4164:R4227" si="527">$C$70/$C$61*W4164</f>
        <v>3.1736101022606089</v>
      </c>
      <c r="S4164" s="52">
        <f>IF(K4164=0,C4192,(1/$C$59)*LN(1+$C$59/$C$58/(RodR+ABS(Calculations!K4164-RodR))))</f>
        <v>9.2378821075961987E-3</v>
      </c>
      <c r="T4164" s="53">
        <f t="shared" ref="T4164:T4227" si="528">IF((ABS(K4164))&lt;$C$55-$C$56,($C$53/2/PI()/$C$56*LN(($C$55-$C$56)*(ABS(K4164)+$C$56)/(ABS(K4164))/$C$55)+$C$60*LN($C$55*$C$54/($C$55-$C$56)/$C$53)),$C$60*LN((((ABS(K4164))+$C$56-$C$55)*$C$53+$C$55*$C$54)/($C$53*(ABS(K4164)))))</f>
        <v>9.2949193901043069E-3</v>
      </c>
      <c r="U4164" s="49">
        <f t="shared" ref="U4164:U4227" si="529">K4164/$C$56</f>
        <v>173.41666666666666</v>
      </c>
      <c r="V4164" s="49">
        <f t="shared" ref="V4164:V4227" si="530">IF(K4164="","",1/(1.0212-0.0178*LOG10($C$53+0.01)))</f>
        <v>1.0101994803367265</v>
      </c>
      <c r="W4164" s="49">
        <f t="shared" ref="W4164:W4227" si="531">MAX(1/(-(0.21682*LOG10(3.7*U4164)-0.293)*(EXP(-3.7*U4164)-1)+1),1)*MAX(1/(-(0.1921*LOG10(U4164+0.2)+0.072)*(EXP(-150*U4164)-1)+1),1)*V4164</f>
        <v>1.0101994803367265</v>
      </c>
    </row>
    <row r="4165" spans="11:23">
      <c r="K4165" s="51">
        <v>416.3</v>
      </c>
      <c r="L4165" s="22">
        <f t="shared" si="525"/>
        <v>1.1930710961540323</v>
      </c>
      <c r="M4165" s="22">
        <f t="shared" si="524"/>
        <v>2.8618412522076753E-3</v>
      </c>
      <c r="Q4165" s="55">
        <f t="shared" si="526"/>
        <v>2.9310420382194429E-2</v>
      </c>
      <c r="R4165" s="49">
        <f t="shared" si="527"/>
        <v>3.1736101022606089</v>
      </c>
      <c r="S4165" s="52">
        <f>IF(K4165=0,C4193,(1/$C$59)*LN(1+$C$59/$C$58/(RodR+ABS(Calculations!K4165-RodR))))</f>
        <v>9.2356715027205726E-3</v>
      </c>
      <c r="T4165" s="53">
        <f t="shared" si="528"/>
        <v>9.292681413233219E-3</v>
      </c>
      <c r="U4165" s="49">
        <f t="shared" si="529"/>
        <v>173.45833333333334</v>
      </c>
      <c r="V4165" s="49">
        <f t="shared" si="530"/>
        <v>1.0101994803367265</v>
      </c>
      <c r="W4165" s="49">
        <f t="shared" si="531"/>
        <v>1.0101994803367265</v>
      </c>
    </row>
    <row r="4166" spans="11:23">
      <c r="K4166" s="51">
        <v>416.4</v>
      </c>
      <c r="L4166" s="22">
        <f t="shared" si="525"/>
        <v>1.1927856651678042</v>
      </c>
      <c r="M4166" s="22">
        <f t="shared" si="524"/>
        <v>2.8604704308297091E-3</v>
      </c>
      <c r="Q4166" s="55">
        <f t="shared" si="526"/>
        <v>2.9303408141077018E-2</v>
      </c>
      <c r="R4166" s="49">
        <f t="shared" si="527"/>
        <v>3.1736101022606089</v>
      </c>
      <c r="S4166" s="52">
        <f>IF(K4166=0,C4194,(1/$C$59)*LN(1+$C$59/$C$58/(RodR+ABS(Calculations!K4166-RodR))))</f>
        <v>9.233461955582941E-3</v>
      </c>
      <c r="T4166" s="53">
        <f t="shared" si="528"/>
        <v>9.2904445137997546E-3</v>
      </c>
      <c r="U4166" s="49">
        <f t="shared" si="529"/>
        <v>173.5</v>
      </c>
      <c r="V4166" s="49">
        <f t="shared" si="530"/>
        <v>1.0101994803367265</v>
      </c>
      <c r="W4166" s="49">
        <f t="shared" si="531"/>
        <v>1.0101994803367265</v>
      </c>
    </row>
    <row r="4167" spans="11:23">
      <c r="K4167" s="51">
        <v>416.5</v>
      </c>
      <c r="L4167" s="22">
        <f t="shared" si="525"/>
        <v>1.1925003707229207</v>
      </c>
      <c r="M4167" s="22">
        <f t="shared" si="524"/>
        <v>2.8591005941471792E-3</v>
      </c>
      <c r="Q4167" s="55">
        <f t="shared" si="526"/>
        <v>2.9296399254398597E-2</v>
      </c>
      <c r="R4167" s="49">
        <f t="shared" si="527"/>
        <v>3.1736101022606089</v>
      </c>
      <c r="S4167" s="52">
        <f>IF(K4167=0,C4195,(1/$C$59)*LN(1+$C$59/$C$58/(RodR+ABS(Calculations!K4167-RodR))))</f>
        <v>9.2312534654242322E-3</v>
      </c>
      <c r="T4167" s="53">
        <f t="shared" si="528"/>
        <v>9.2882086910244452E-3</v>
      </c>
      <c r="U4167" s="49">
        <f t="shared" si="529"/>
        <v>173.54166666666669</v>
      </c>
      <c r="V4167" s="49">
        <f t="shared" si="530"/>
        <v>1.0101994803367265</v>
      </c>
      <c r="W4167" s="49">
        <f t="shared" si="531"/>
        <v>1.0101994803367265</v>
      </c>
    </row>
    <row r="4168" spans="11:23">
      <c r="K4168" s="51">
        <v>416.6</v>
      </c>
      <c r="L4168" s="22">
        <f t="shared" si="525"/>
        <v>1.1922152127213577</v>
      </c>
      <c r="M4168" s="22">
        <f t="shared" si="524"/>
        <v>2.8577317412750158E-3</v>
      </c>
      <c r="Q4168" s="55">
        <f t="shared" si="526"/>
        <v>2.9289393719750999E-2</v>
      </c>
      <c r="R4168" s="49">
        <f t="shared" si="527"/>
        <v>3.1736101022606089</v>
      </c>
      <c r="S4168" s="52">
        <f>IF(K4168=0,C4196,(1/$C$59)*LN(1+$C$59/$C$58/(RodR+ABS(Calculations!K4168-RodR))))</f>
        <v>9.2290460314856364E-3</v>
      </c>
      <c r="T4168" s="53">
        <f t="shared" si="528"/>
        <v>9.2859739441315901E-3</v>
      </c>
      <c r="U4168" s="49">
        <f t="shared" si="529"/>
        <v>173.58333333333334</v>
      </c>
      <c r="V4168" s="49">
        <f t="shared" si="530"/>
        <v>1.0101994803367265</v>
      </c>
      <c r="W4168" s="49">
        <f t="shared" si="531"/>
        <v>1.0101994803367265</v>
      </c>
    </row>
    <row r="4169" spans="11:23">
      <c r="K4169" s="51">
        <v>416.7</v>
      </c>
      <c r="L4169" s="22">
        <f t="shared" si="525"/>
        <v>1.1919301910653657</v>
      </c>
      <c r="M4169" s="22">
        <f t="shared" si="524"/>
        <v>2.8563638711551764E-3</v>
      </c>
      <c r="Q4169" s="55">
        <f t="shared" si="526"/>
        <v>2.9282391534732784E-2</v>
      </c>
      <c r="R4169" s="49">
        <f t="shared" si="527"/>
        <v>3.1736101022606089</v>
      </c>
      <c r="S4169" s="52">
        <f>IF(K4169=0,C4197,(1/$C$59)*LN(1+$C$59/$C$58/(RodR+ABS(Calculations!K4169-RodR))))</f>
        <v>9.2268396530104657E-3</v>
      </c>
      <c r="T4169" s="53">
        <f t="shared" si="528"/>
        <v>9.2837402723437296E-3</v>
      </c>
      <c r="U4169" s="49">
        <f t="shared" si="529"/>
        <v>173.625</v>
      </c>
      <c r="V4169" s="49">
        <f t="shared" si="530"/>
        <v>1.0101994803367265</v>
      </c>
      <c r="W4169" s="49">
        <f t="shared" si="531"/>
        <v>1.0101994803367265</v>
      </c>
    </row>
    <row r="4170" spans="11:23">
      <c r="K4170" s="51">
        <v>416.8</v>
      </c>
      <c r="L4170" s="22">
        <f t="shared" si="525"/>
        <v>1.1916453056570915</v>
      </c>
      <c r="M4170" s="22">
        <f t="shared" si="524"/>
        <v>2.8549969829705368E-3</v>
      </c>
      <c r="Q4170" s="55">
        <f t="shared" si="526"/>
        <v>2.9275392696939975E-2</v>
      </c>
      <c r="R4170" s="49">
        <f t="shared" si="527"/>
        <v>3.1736101022606089</v>
      </c>
      <c r="S4170" s="52">
        <f>IF(K4170=0,C4198,(1/$C$59)*LN(1+$C$59/$C$58/(RodR+ABS(Calculations!K4170-RodR))))</f>
        <v>9.2246343292412269E-3</v>
      </c>
      <c r="T4170" s="53">
        <f t="shared" si="528"/>
        <v>9.2815076748856192E-3</v>
      </c>
      <c r="U4170" s="49">
        <f t="shared" si="529"/>
        <v>173.66666666666669</v>
      </c>
      <c r="V4170" s="49">
        <f t="shared" si="530"/>
        <v>1.0101994803367265</v>
      </c>
      <c r="W4170" s="49">
        <f t="shared" si="531"/>
        <v>1.0101994803367265</v>
      </c>
    </row>
    <row r="4171" spans="11:23">
      <c r="K4171" s="51">
        <v>416.9</v>
      </c>
      <c r="L4171" s="22">
        <f t="shared" si="525"/>
        <v>1.1913605563989216</v>
      </c>
      <c r="M4171" s="22">
        <f t="shared" si="524"/>
        <v>2.8536310756983596E-3</v>
      </c>
      <c r="Q4171" s="55">
        <f t="shared" si="526"/>
        <v>2.9268397203974481E-2</v>
      </c>
      <c r="R4171" s="49">
        <f t="shared" si="527"/>
        <v>3.1736101022606089</v>
      </c>
      <c r="S4171" s="52">
        <f>IF(K4171=0,C4199,(1/$C$59)*LN(1+$C$59/$C$58/(RodR+ABS(Calculations!K4171-RodR))))</f>
        <v>9.2224300594222885E-3</v>
      </c>
      <c r="T4171" s="53">
        <f t="shared" si="528"/>
        <v>9.2792761509822366E-3</v>
      </c>
      <c r="U4171" s="49">
        <f t="shared" si="529"/>
        <v>173.70833333333334</v>
      </c>
      <c r="V4171" s="49">
        <f t="shared" si="530"/>
        <v>1.0101994803367265</v>
      </c>
      <c r="W4171" s="49">
        <f t="shared" si="531"/>
        <v>1.0101994803367265</v>
      </c>
    </row>
    <row r="4172" spans="11:23">
      <c r="K4172" s="51">
        <v>417</v>
      </c>
      <c r="L4172" s="22">
        <f t="shared" si="525"/>
        <v>1.191075943193207</v>
      </c>
      <c r="M4172" s="22">
        <f t="shared" si="524"/>
        <v>2.8522661484529088E-3</v>
      </c>
      <c r="Q4172" s="55">
        <f t="shared" si="526"/>
        <v>2.9261405053437346E-2</v>
      </c>
      <c r="R4172" s="49">
        <f t="shared" si="527"/>
        <v>3.1736101022606089</v>
      </c>
      <c r="S4172" s="52">
        <f>IF(K4172=0,C4200,(1/$C$59)*LN(1+$C$59/$C$58/(RodR+ABS(Calculations!K4172-RodR))))</f>
        <v>9.2202268427977394E-3</v>
      </c>
      <c r="T4172" s="53">
        <f t="shared" si="528"/>
        <v>9.2770456998596835E-3</v>
      </c>
      <c r="U4172" s="49">
        <f t="shared" si="529"/>
        <v>173.75</v>
      </c>
      <c r="V4172" s="49">
        <f t="shared" si="530"/>
        <v>1.0101994803367265</v>
      </c>
      <c r="W4172" s="49">
        <f t="shared" si="531"/>
        <v>1.0101994803367265</v>
      </c>
    </row>
    <row r="4173" spans="11:23">
      <c r="K4173" s="51">
        <v>417.1</v>
      </c>
      <c r="L4173" s="22">
        <f t="shared" si="525"/>
        <v>1.1907914659425389</v>
      </c>
      <c r="M4173" s="22">
        <f t="shared" ref="M4173:M4236" si="532">L4163-L4173</f>
        <v>2.8509022002447537E-3</v>
      </c>
      <c r="Q4173" s="55">
        <f t="shared" si="526"/>
        <v>2.9254416242935496E-2</v>
      </c>
      <c r="R4173" s="49">
        <f t="shared" si="527"/>
        <v>3.1736101022606089</v>
      </c>
      <c r="S4173" s="52">
        <f>IF(K4173=0,C4201,(1/$C$59)*LN(1+$C$59/$C$58/(RodR+ABS(Calculations!K4173-RodR))))</f>
        <v>9.2180246786135282E-3</v>
      </c>
      <c r="T4173" s="53">
        <f t="shared" si="528"/>
        <v>9.2748163207442801E-3</v>
      </c>
      <c r="U4173" s="49">
        <f t="shared" si="529"/>
        <v>173.79166666666669</v>
      </c>
      <c r="V4173" s="49">
        <f t="shared" si="530"/>
        <v>1.0101994803367265</v>
      </c>
      <c r="W4173" s="49">
        <f t="shared" si="531"/>
        <v>1.0101994803367265</v>
      </c>
    </row>
    <row r="4174" spans="11:23">
      <c r="K4174" s="51">
        <v>417.2</v>
      </c>
      <c r="L4174" s="22">
        <f t="shared" si="525"/>
        <v>1.1905071245495078</v>
      </c>
      <c r="M4174" s="22">
        <f t="shared" si="532"/>
        <v>2.8495392301539635E-3</v>
      </c>
      <c r="Q4174" s="55">
        <f t="shared" si="526"/>
        <v>2.9247430770075859E-2</v>
      </c>
      <c r="R4174" s="49">
        <f t="shared" si="527"/>
        <v>3.1736101022606089</v>
      </c>
      <c r="S4174" s="52">
        <f>IF(K4174=0,C4202,(1/$C$59)*LN(1+$C$59/$C$58/(RodR+ABS(Calculations!K4174-RodR))))</f>
        <v>9.2158235661156003E-3</v>
      </c>
      <c r="T4174" s="53">
        <f t="shared" si="528"/>
        <v>9.2725880128634603E-3</v>
      </c>
      <c r="U4174" s="49">
        <f t="shared" si="529"/>
        <v>173.83333333333334</v>
      </c>
      <c r="V4174" s="49">
        <f t="shared" si="530"/>
        <v>1.0101994803367265</v>
      </c>
      <c r="W4174" s="49">
        <f t="shared" si="531"/>
        <v>1.0101994803367265</v>
      </c>
    </row>
    <row r="4175" spans="11:23">
      <c r="K4175" s="51">
        <v>417.3</v>
      </c>
      <c r="L4175" s="22">
        <f t="shared" si="525"/>
        <v>1.1902229189167717</v>
      </c>
      <c r="M4175" s="22">
        <f t="shared" si="532"/>
        <v>2.8481772372606073E-3</v>
      </c>
      <c r="Q4175" s="55">
        <f t="shared" si="526"/>
        <v>2.9240448632467012E-2</v>
      </c>
      <c r="R4175" s="49">
        <f t="shared" si="527"/>
        <v>3.1736101022606089</v>
      </c>
      <c r="S4175" s="52">
        <f>IF(K4175=0,C4203,(1/$C$59)*LN(1+$C$59/$C$58/(RodR+ABS(Calculations!K4175-RodR))))</f>
        <v>9.2136235045504212E-3</v>
      </c>
      <c r="T4175" s="53">
        <f t="shared" si="528"/>
        <v>9.270360775445333E-3</v>
      </c>
      <c r="U4175" s="49">
        <f t="shared" si="529"/>
        <v>173.875</v>
      </c>
      <c r="V4175" s="49">
        <f t="shared" si="530"/>
        <v>1.0101994803367265</v>
      </c>
      <c r="W4175" s="49">
        <f t="shared" si="531"/>
        <v>1.0101994803367265</v>
      </c>
    </row>
    <row r="4176" spans="11:23">
      <c r="K4176" s="51">
        <v>417.4</v>
      </c>
      <c r="L4176" s="22">
        <f t="shared" si="525"/>
        <v>1.1899388489471598</v>
      </c>
      <c r="M4176" s="22">
        <f t="shared" si="532"/>
        <v>2.8468162206443104E-3</v>
      </c>
      <c r="Q4176" s="55">
        <f t="shared" si="526"/>
        <v>2.9233469827721747E-2</v>
      </c>
      <c r="R4176" s="49">
        <f t="shared" si="527"/>
        <v>3.1736101022606089</v>
      </c>
      <c r="S4176" s="52">
        <f>IF(K4176=0,C4204,(1/$C$59)*LN(1+$C$59/$C$58/(RodR+ABS(Calculations!K4176-RodR))))</f>
        <v>9.2114244931657853E-3</v>
      </c>
      <c r="T4176" s="53">
        <f t="shared" si="528"/>
        <v>9.2681346077188934E-3</v>
      </c>
      <c r="U4176" s="49">
        <f t="shared" si="529"/>
        <v>173.91666666666666</v>
      </c>
      <c r="V4176" s="49">
        <f t="shared" si="530"/>
        <v>1.0101994803367265</v>
      </c>
      <c r="W4176" s="49">
        <f t="shared" si="531"/>
        <v>1.0101994803367265</v>
      </c>
    </row>
    <row r="4177" spans="11:23">
      <c r="K4177" s="51">
        <v>417.5</v>
      </c>
      <c r="L4177" s="22">
        <f t="shared" si="525"/>
        <v>1.1896549145435353</v>
      </c>
      <c r="M4177" s="22">
        <f t="shared" si="532"/>
        <v>2.8454561793853639E-3</v>
      </c>
      <c r="Q4177" s="55">
        <f t="shared" si="526"/>
        <v>2.9226494353453678E-2</v>
      </c>
      <c r="R4177" s="49">
        <f t="shared" si="527"/>
        <v>3.1736101022606089</v>
      </c>
      <c r="S4177" s="52">
        <f>IF(K4177=0,C4205,(1/$C$59)*LN(1+$C$59/$C$58/(RodR+ABS(Calculations!K4177-RodR))))</f>
        <v>9.2092265312097472E-3</v>
      </c>
      <c r="T4177" s="53">
        <f t="shared" si="528"/>
        <v>9.2659095089133604E-3</v>
      </c>
      <c r="U4177" s="49">
        <f t="shared" si="529"/>
        <v>173.95833333333334</v>
      </c>
      <c r="V4177" s="49">
        <f t="shared" si="530"/>
        <v>1.0101994803367265</v>
      </c>
      <c r="W4177" s="49">
        <f t="shared" si="531"/>
        <v>1.0101994803367265</v>
      </c>
    </row>
    <row r="4178" spans="11:23">
      <c r="K4178" s="51">
        <v>417.6</v>
      </c>
      <c r="L4178" s="22">
        <f t="shared" si="525"/>
        <v>1.189371115608898</v>
      </c>
      <c r="M4178" s="22">
        <f t="shared" si="532"/>
        <v>2.8440971124596981E-3</v>
      </c>
      <c r="Q4178" s="55">
        <f t="shared" si="526"/>
        <v>2.9219522207279778E-2</v>
      </c>
      <c r="R4178" s="49">
        <f t="shared" si="527"/>
        <v>3.1736101022606089</v>
      </c>
      <c r="S4178" s="52">
        <f>IF(K4178=0,C4206,(1/$C$59)*LN(1+$C$59/$C$58/(RodR+ABS(Calculations!K4178-RodR))))</f>
        <v>9.2070296179314164E-3</v>
      </c>
      <c r="T4178" s="53">
        <f t="shared" si="528"/>
        <v>9.2636854782590771E-3</v>
      </c>
      <c r="U4178" s="49">
        <f t="shared" si="529"/>
        <v>174.00000000000003</v>
      </c>
      <c r="V4178" s="49">
        <f t="shared" si="530"/>
        <v>1.0101994803367265</v>
      </c>
      <c r="W4178" s="49">
        <f t="shared" si="531"/>
        <v>1.0101994803367265</v>
      </c>
    </row>
    <row r="4179" spans="11:23">
      <c r="K4179" s="51">
        <v>417.7</v>
      </c>
      <c r="L4179" s="22">
        <f t="shared" si="525"/>
        <v>1.1890874520463153</v>
      </c>
      <c r="M4179" s="22">
        <f t="shared" si="532"/>
        <v>2.8427390190504109E-3</v>
      </c>
      <c r="Q4179" s="55">
        <f t="shared" si="526"/>
        <v>2.921255338681869E-2</v>
      </c>
      <c r="R4179" s="49">
        <f t="shared" si="527"/>
        <v>3.1736101022606089</v>
      </c>
      <c r="S4179" s="52">
        <f>IF(K4179=0,C4207,(1/$C$59)*LN(1+$C$59/$C$58/(RodR+ABS(Calculations!K4179-RodR))))</f>
        <v>9.2048337525804328E-3</v>
      </c>
      <c r="T4179" s="53">
        <f t="shared" si="528"/>
        <v>9.2614625149872679E-3</v>
      </c>
      <c r="U4179" s="49">
        <f t="shared" si="529"/>
        <v>174.04166666666666</v>
      </c>
      <c r="V4179" s="49">
        <f t="shared" si="530"/>
        <v>1.0101994803367265</v>
      </c>
      <c r="W4179" s="49">
        <f t="shared" si="531"/>
        <v>1.0101994803367265</v>
      </c>
    </row>
    <row r="4180" spans="11:23">
      <c r="K4180" s="51">
        <v>417.8</v>
      </c>
      <c r="L4180" s="22">
        <f t="shared" si="525"/>
        <v>1.1888039237589572</v>
      </c>
      <c r="M4180" s="22">
        <f t="shared" si="532"/>
        <v>2.8413818981343208E-3</v>
      </c>
      <c r="Q4180" s="55">
        <f t="shared" si="526"/>
        <v>2.9205587889691572E-2</v>
      </c>
      <c r="R4180" s="49">
        <f t="shared" si="527"/>
        <v>3.1736101022606089</v>
      </c>
      <c r="S4180" s="52">
        <f>IF(K4180=0,C4208,(1/$C$59)*LN(1+$C$59/$C$58/(RodR+ABS(Calculations!K4180-RodR))))</f>
        <v>9.2026389344072243E-3</v>
      </c>
      <c r="T4180" s="53">
        <f t="shared" si="528"/>
        <v>9.2592406183298268E-3</v>
      </c>
      <c r="U4180" s="49">
        <f t="shared" si="529"/>
        <v>174.08333333333334</v>
      </c>
      <c r="V4180" s="49">
        <f t="shared" si="530"/>
        <v>1.0101994803367265</v>
      </c>
      <c r="W4180" s="49">
        <f t="shared" si="531"/>
        <v>1.0101994803367265</v>
      </c>
    </row>
    <row r="4181" spans="11:23">
      <c r="K4181" s="51">
        <v>417.9</v>
      </c>
      <c r="L4181" s="22">
        <f t="shared" si="525"/>
        <v>1.1885205306500617</v>
      </c>
      <c r="M4181" s="22">
        <f t="shared" si="532"/>
        <v>2.8400257488598868E-3</v>
      </c>
      <c r="Q4181" s="55">
        <f t="shared" si="526"/>
        <v>2.9198625713521248E-2</v>
      </c>
      <c r="R4181" s="49">
        <f t="shared" si="527"/>
        <v>3.1736101022606089</v>
      </c>
      <c r="S4181" s="52">
        <f>IF(K4181=0,C4209,(1/$C$59)*LN(1+$C$59/$C$58/(RodR+ABS(Calculations!K4181-RodR))))</f>
        <v>9.2004451626627477E-3</v>
      </c>
      <c r="T4181" s="53">
        <f t="shared" si="528"/>
        <v>9.2570197875188834E-3</v>
      </c>
      <c r="U4181" s="49">
        <f t="shared" si="529"/>
        <v>174.125</v>
      </c>
      <c r="V4181" s="49">
        <f t="shared" si="530"/>
        <v>1.0101994803367265</v>
      </c>
      <c r="W4181" s="49">
        <f t="shared" si="531"/>
        <v>1.0101994803367265</v>
      </c>
    </row>
    <row r="4182" spans="11:23">
      <c r="K4182" s="51">
        <v>418</v>
      </c>
      <c r="L4182" s="22">
        <f t="shared" si="525"/>
        <v>1.1882372726230033</v>
      </c>
      <c r="M4182" s="22">
        <f t="shared" si="532"/>
        <v>2.8386705702037052E-3</v>
      </c>
      <c r="Q4182" s="55">
        <f t="shared" si="526"/>
        <v>2.9191666855933905E-2</v>
      </c>
      <c r="R4182" s="49">
        <f t="shared" si="527"/>
        <v>3.1736101022606089</v>
      </c>
      <c r="S4182" s="52">
        <f>IF(K4182=0,C4210,(1/$C$59)*LN(1+$C$59/$C$58/(RodR+ABS(Calculations!K4182-RodR))))</f>
        <v>9.1982524365990179E-3</v>
      </c>
      <c r="T4182" s="53">
        <f t="shared" si="528"/>
        <v>9.2548000217878915E-3</v>
      </c>
      <c r="U4182" s="49">
        <f t="shared" si="529"/>
        <v>174.16666666666669</v>
      </c>
      <c r="V4182" s="49">
        <f t="shared" si="530"/>
        <v>1.0101994803367265</v>
      </c>
      <c r="W4182" s="49">
        <f t="shared" si="531"/>
        <v>1.0101994803367265</v>
      </c>
    </row>
    <row r="4183" spans="11:23">
      <c r="K4183" s="51">
        <v>418.1</v>
      </c>
      <c r="L4183" s="22">
        <f t="shared" si="525"/>
        <v>1.1879541495811901</v>
      </c>
      <c r="M4183" s="22">
        <f t="shared" si="532"/>
        <v>2.8373163613488739E-3</v>
      </c>
      <c r="Q4183" s="55">
        <f t="shared" si="526"/>
        <v>2.9184711314556546E-2</v>
      </c>
      <c r="R4183" s="49">
        <f t="shared" si="527"/>
        <v>3.1736101022606089</v>
      </c>
      <c r="S4183" s="52">
        <f>IF(K4183=0,C4211,(1/$C$59)*LN(1+$C$59/$C$58/(RodR+ABS(Calculations!K4183-RodR))))</f>
        <v>9.1960607554683067E-3</v>
      </c>
      <c r="T4183" s="53">
        <f t="shared" si="528"/>
        <v>9.2525813203709825E-3</v>
      </c>
      <c r="U4183" s="49">
        <f t="shared" si="529"/>
        <v>174.20833333333334</v>
      </c>
      <c r="V4183" s="49">
        <f t="shared" si="530"/>
        <v>1.0101994803367265</v>
      </c>
      <c r="W4183" s="49">
        <f t="shared" si="531"/>
        <v>1.0101994803367265</v>
      </c>
    </row>
    <row r="4184" spans="11:23">
      <c r="K4184" s="51">
        <v>418.2</v>
      </c>
      <c r="L4184" s="22">
        <f t="shared" si="525"/>
        <v>1.1876711614282021</v>
      </c>
      <c r="M4184" s="22">
        <f t="shared" si="532"/>
        <v>2.8359631213057401E-3</v>
      </c>
      <c r="Q4184" s="55">
        <f t="shared" si="526"/>
        <v>2.9177759087020399E-2</v>
      </c>
      <c r="R4184" s="49">
        <f t="shared" si="527"/>
        <v>3.1736101022606089</v>
      </c>
      <c r="S4184" s="52">
        <f>IF(K4184=0,C4212,(1/$C$59)*LN(1+$C$59/$C$58/(RodR+ABS(Calculations!K4184-RodR))))</f>
        <v>9.193870118524218E-3</v>
      </c>
      <c r="T4184" s="53">
        <f t="shared" si="528"/>
        <v>9.2503636825022884E-3</v>
      </c>
      <c r="U4184" s="49">
        <f t="shared" si="529"/>
        <v>174.25</v>
      </c>
      <c r="V4184" s="49">
        <f t="shared" si="530"/>
        <v>1.0101994803367265</v>
      </c>
      <c r="W4184" s="49">
        <f t="shared" si="531"/>
        <v>1.0101994803367265</v>
      </c>
    </row>
    <row r="4185" spans="11:23">
      <c r="K4185" s="51">
        <v>418.3</v>
      </c>
      <c r="L4185" s="22">
        <f t="shared" si="525"/>
        <v>1.1873883080675827</v>
      </c>
      <c r="M4185" s="22">
        <f t="shared" si="532"/>
        <v>2.8346108491890121E-3</v>
      </c>
      <c r="Q4185" s="55">
        <f t="shared" si="526"/>
        <v>2.9170810170955803E-2</v>
      </c>
      <c r="R4185" s="49">
        <f t="shared" si="527"/>
        <v>3.1736101022606089</v>
      </c>
      <c r="S4185" s="52">
        <f>IF(K4185=0,C4213,(1/$C$59)*LN(1+$C$59/$C$58/(RodR+ABS(Calculations!K4185-RodR))))</f>
        <v>9.1916805250200732E-3</v>
      </c>
      <c r="T4185" s="53">
        <f t="shared" si="528"/>
        <v>9.2481471074181611E-3</v>
      </c>
      <c r="U4185" s="49">
        <f t="shared" si="529"/>
        <v>174.29166666666669</v>
      </c>
      <c r="V4185" s="49">
        <f t="shared" si="530"/>
        <v>1.0101994803367265</v>
      </c>
      <c r="W4185" s="49">
        <f t="shared" si="531"/>
        <v>1.0101994803367265</v>
      </c>
    </row>
    <row r="4186" spans="11:23">
      <c r="K4186" s="51">
        <v>418.4</v>
      </c>
      <c r="L4186" s="22">
        <f t="shared" si="525"/>
        <v>1.1871055894031506</v>
      </c>
      <c r="M4186" s="22">
        <f t="shared" si="532"/>
        <v>2.8332595440092589E-3</v>
      </c>
      <c r="Q4186" s="55">
        <f t="shared" si="526"/>
        <v>2.9163864563999848E-2</v>
      </c>
      <c r="R4186" s="49">
        <f t="shared" si="527"/>
        <v>3.1736101022606089</v>
      </c>
      <c r="S4186" s="52">
        <f>IF(K4186=0,C4214,(1/$C$59)*LN(1+$C$59/$C$58/(RodR+ABS(Calculations!K4186-RodR))))</f>
        <v>9.1894919742113255E-3</v>
      </c>
      <c r="T4186" s="53">
        <f t="shared" si="528"/>
        <v>9.2459315943538515E-3</v>
      </c>
      <c r="U4186" s="49">
        <f t="shared" si="529"/>
        <v>174.33333333333334</v>
      </c>
      <c r="V4186" s="49">
        <f t="shared" si="530"/>
        <v>1.0101994803367265</v>
      </c>
      <c r="W4186" s="49">
        <f t="shared" si="531"/>
        <v>1.0101994803367265</v>
      </c>
    </row>
    <row r="4187" spans="11:23">
      <c r="K4187" s="51">
        <v>418.5</v>
      </c>
      <c r="L4187" s="22">
        <f t="shared" si="525"/>
        <v>1.1868230053386206</v>
      </c>
      <c r="M4187" s="22">
        <f t="shared" si="532"/>
        <v>2.8319092049147176E-3</v>
      </c>
      <c r="Q4187" s="55">
        <f t="shared" si="526"/>
        <v>2.9156922263787077E-2</v>
      </c>
      <c r="R4187" s="49">
        <f t="shared" si="527"/>
        <v>3.1736101022606089</v>
      </c>
      <c r="S4187" s="52">
        <f>IF(K4187=0,C4215,(1/$C$59)*LN(1+$C$59/$C$58/(RodR+ABS(Calculations!K4187-RodR))))</f>
        <v>9.1873044653526196E-3</v>
      </c>
      <c r="T4187" s="53">
        <f t="shared" si="528"/>
        <v>9.2437171425475001E-3</v>
      </c>
      <c r="U4187" s="49">
        <f t="shared" si="529"/>
        <v>174.375</v>
      </c>
      <c r="V4187" s="49">
        <f t="shared" si="530"/>
        <v>1.0101994803367265</v>
      </c>
      <c r="W4187" s="49">
        <f t="shared" si="531"/>
        <v>1.0101994803367265</v>
      </c>
    </row>
    <row r="4188" spans="11:23">
      <c r="K4188" s="51">
        <v>418.6</v>
      </c>
      <c r="L4188" s="22">
        <f t="shared" si="525"/>
        <v>1.1865405557779467</v>
      </c>
      <c r="M4188" s="22">
        <f t="shared" si="532"/>
        <v>2.8305598309512625E-3</v>
      </c>
      <c r="Q4188" s="55">
        <f t="shared" si="526"/>
        <v>2.9149983267957907E-2</v>
      </c>
      <c r="R4188" s="49">
        <f t="shared" si="527"/>
        <v>3.1736101022606089</v>
      </c>
      <c r="S4188" s="52">
        <f>IF(K4188=0,C4216,(1/$C$59)*LN(1+$C$59/$C$58/(RodR+ABS(Calculations!K4188-RodR))))</f>
        <v>9.1851179977004566E-3</v>
      </c>
      <c r="T4188" s="53">
        <f t="shared" si="528"/>
        <v>9.2415037512352492E-3</v>
      </c>
      <c r="U4188" s="49">
        <f t="shared" si="529"/>
        <v>174.41666666666669</v>
      </c>
      <c r="V4188" s="49">
        <f t="shared" si="530"/>
        <v>1.0101994803367265</v>
      </c>
      <c r="W4188" s="49">
        <f t="shared" si="531"/>
        <v>1.0101994803367265</v>
      </c>
    </row>
    <row r="4189" spans="11:23">
      <c r="K4189" s="51">
        <v>418.7</v>
      </c>
      <c r="L4189" s="22">
        <f t="shared" si="525"/>
        <v>1.1862582406251172</v>
      </c>
      <c r="M4189" s="22">
        <f t="shared" si="532"/>
        <v>2.8292114211980746E-3</v>
      </c>
      <c r="Q4189" s="55">
        <f t="shared" si="526"/>
        <v>2.9143047574153595E-2</v>
      </c>
      <c r="R4189" s="49">
        <f t="shared" si="527"/>
        <v>3.1736101022606089</v>
      </c>
      <c r="S4189" s="52">
        <f>IF(K4189=0,C4217,(1/$C$59)*LN(1+$C$59/$C$58/(RodR+ABS(Calculations!K4189-RodR))))</f>
        <v>9.1829325705115993E-3</v>
      </c>
      <c r="T4189" s="53">
        <f t="shared" si="528"/>
        <v>9.2392914196567991E-3</v>
      </c>
      <c r="U4189" s="49">
        <f t="shared" si="529"/>
        <v>174.45833333333334</v>
      </c>
      <c r="V4189" s="49">
        <f t="shared" si="530"/>
        <v>1.0101994803367265</v>
      </c>
      <c r="W4189" s="49">
        <f t="shared" si="531"/>
        <v>1.0101994803367265</v>
      </c>
    </row>
    <row r="4190" spans="11:23">
      <c r="K4190" s="51">
        <v>418.8</v>
      </c>
      <c r="L4190" s="22">
        <f t="shared" si="525"/>
        <v>1.1859760597841875</v>
      </c>
      <c r="M4190" s="22">
        <f t="shared" si="532"/>
        <v>2.8278639747696399E-3</v>
      </c>
      <c r="Q4190" s="55">
        <f t="shared" si="526"/>
        <v>2.9136115180017057E-2</v>
      </c>
      <c r="R4190" s="49">
        <f t="shared" si="527"/>
        <v>3.1736101022606089</v>
      </c>
      <c r="S4190" s="52">
        <f>IF(K4190=0,C4218,(1/$C$59)*LN(1+$C$59/$C$58/(RodR+ABS(Calculations!K4190-RodR))))</f>
        <v>9.1807481830433347E-3</v>
      </c>
      <c r="T4190" s="53">
        <f t="shared" si="528"/>
        <v>9.2370801470500769E-3</v>
      </c>
      <c r="U4190" s="49">
        <f t="shared" si="529"/>
        <v>174.5</v>
      </c>
      <c r="V4190" s="49">
        <f t="shared" si="530"/>
        <v>1.0101994803367265</v>
      </c>
      <c r="W4190" s="49">
        <f t="shared" si="531"/>
        <v>1.0101994803367265</v>
      </c>
    </row>
    <row r="4191" spans="11:23">
      <c r="K4191" s="51">
        <v>418.9</v>
      </c>
      <c r="L4191" s="22">
        <f t="shared" si="525"/>
        <v>1.1856940131593852</v>
      </c>
      <c r="M4191" s="22">
        <f t="shared" si="532"/>
        <v>2.8265174906765278E-3</v>
      </c>
      <c r="Q4191" s="55">
        <f t="shared" si="526"/>
        <v>2.9129186083195431E-2</v>
      </c>
      <c r="R4191" s="49">
        <f t="shared" si="527"/>
        <v>3.1736101022606089</v>
      </c>
      <c r="S4191" s="52">
        <f>IF(K4191=0,C4219,(1/$C$59)*LN(1+$C$59/$C$58/(RodR+ABS(Calculations!K4191-RodR))))</f>
        <v>9.1785648345542783E-3</v>
      </c>
      <c r="T4191" s="53">
        <f t="shared" si="528"/>
        <v>9.2348699326563425E-3</v>
      </c>
      <c r="U4191" s="49">
        <f t="shared" si="529"/>
        <v>174.54166666666666</v>
      </c>
      <c r="V4191" s="49">
        <f t="shared" si="530"/>
        <v>1.0101994803367265</v>
      </c>
      <c r="W4191" s="49">
        <f t="shared" si="531"/>
        <v>1.0101994803367265</v>
      </c>
    </row>
    <row r="4192" spans="11:23">
      <c r="K4192" s="51">
        <v>419</v>
      </c>
      <c r="L4192" s="22">
        <f t="shared" si="525"/>
        <v>1.1854121006549021</v>
      </c>
      <c r="M4192" s="22">
        <f t="shared" si="532"/>
        <v>2.82517196810117E-3</v>
      </c>
      <c r="Q4192" s="55">
        <f t="shared" si="526"/>
        <v>2.9122260281334977E-2</v>
      </c>
      <c r="R4192" s="49">
        <f t="shared" si="527"/>
        <v>3.1736101022606089</v>
      </c>
      <c r="S4192" s="52">
        <f>IF(K4192=0,C4220,(1/$C$59)*LN(1+$C$59/$C$58/(RodR+ABS(Calculations!K4192-RodR))))</f>
        <v>9.1763825243027699E-3</v>
      </c>
      <c r="T4192" s="53">
        <f t="shared" si="528"/>
        <v>9.2326607757146437E-3</v>
      </c>
      <c r="U4192" s="49">
        <f t="shared" si="529"/>
        <v>174.58333333333334</v>
      </c>
      <c r="V4192" s="49">
        <f t="shared" si="530"/>
        <v>1.0101994803367265</v>
      </c>
      <c r="W4192" s="49">
        <f t="shared" si="531"/>
        <v>1.0101994803367265</v>
      </c>
    </row>
    <row r="4193" spans="11:23">
      <c r="K4193" s="51">
        <v>419.1</v>
      </c>
      <c r="L4193" s="22">
        <f t="shared" si="525"/>
        <v>1.1851303221751355</v>
      </c>
      <c r="M4193" s="22">
        <f t="shared" si="532"/>
        <v>2.8238274060545798E-3</v>
      </c>
      <c r="Q4193" s="55">
        <f t="shared" si="526"/>
        <v>2.9115337772087007E-2</v>
      </c>
      <c r="R4193" s="49">
        <f t="shared" si="527"/>
        <v>3.1736101022606089</v>
      </c>
      <c r="S4193" s="52">
        <f>IF(K4193=0,C4221,(1/$C$59)*LN(1+$C$59/$C$58/(RodR+ABS(Calculations!K4193-RodR))))</f>
        <v>9.1742012515487418E-3</v>
      </c>
      <c r="T4193" s="53">
        <f t="shared" si="528"/>
        <v>9.2304526754673558E-3</v>
      </c>
      <c r="U4193" s="49">
        <f t="shared" si="529"/>
        <v>174.62500000000003</v>
      </c>
      <c r="V4193" s="49">
        <f t="shared" si="530"/>
        <v>1.0101994803367265</v>
      </c>
      <c r="W4193" s="49">
        <f t="shared" si="531"/>
        <v>1.0101994803367265</v>
      </c>
    </row>
    <row r="4194" spans="11:23">
      <c r="K4194" s="51">
        <v>419.2</v>
      </c>
      <c r="L4194" s="22">
        <f t="shared" si="525"/>
        <v>1.1848486776245164</v>
      </c>
      <c r="M4194" s="22">
        <f t="shared" si="532"/>
        <v>2.8224838036856603E-3</v>
      </c>
      <c r="Q4194" s="55">
        <f t="shared" si="526"/>
        <v>2.9108418553103654E-2</v>
      </c>
      <c r="R4194" s="49">
        <f t="shared" si="527"/>
        <v>3.1736101022606089</v>
      </c>
      <c r="S4194" s="52">
        <f>IF(K4194=0,C4222,(1/$C$59)*LN(1+$C$59/$C$58/(RodR+ABS(Calculations!K4194-RodR))))</f>
        <v>9.172021015552383E-3</v>
      </c>
      <c r="T4194" s="53">
        <f t="shared" si="528"/>
        <v>9.2282456311561945E-3</v>
      </c>
      <c r="U4194" s="49">
        <f t="shared" si="529"/>
        <v>174.66666666666666</v>
      </c>
      <c r="V4194" s="49">
        <f t="shared" si="530"/>
        <v>1.0101994803367265</v>
      </c>
      <c r="W4194" s="49">
        <f t="shared" si="531"/>
        <v>1.0101994803367265</v>
      </c>
    </row>
    <row r="4195" spans="11:23">
      <c r="K4195" s="51">
        <v>419.3</v>
      </c>
      <c r="L4195" s="22">
        <f t="shared" si="525"/>
        <v>1.1845671669076125</v>
      </c>
      <c r="M4195" s="22">
        <f t="shared" si="532"/>
        <v>2.8211411599701197E-3</v>
      </c>
      <c r="Q4195" s="55">
        <f t="shared" si="526"/>
        <v>2.910150262204041E-2</v>
      </c>
      <c r="R4195" s="49">
        <f t="shared" si="527"/>
        <v>3.1736101022606089</v>
      </c>
      <c r="S4195" s="52">
        <f>IF(K4195=0,C4223,(1/$C$59)*LN(1+$C$59/$C$58/(RodR+ABS(Calculations!K4195-RodR))))</f>
        <v>9.1698418155749459E-3</v>
      </c>
      <c r="T4195" s="53">
        <f t="shared" si="528"/>
        <v>9.2260396420235438E-3</v>
      </c>
      <c r="U4195" s="49">
        <f t="shared" si="529"/>
        <v>174.70833333333334</v>
      </c>
      <c r="V4195" s="49">
        <f t="shared" si="530"/>
        <v>1.0101994803367265</v>
      </c>
      <c r="W4195" s="49">
        <f t="shared" si="531"/>
        <v>1.0101994803367265</v>
      </c>
    </row>
    <row r="4196" spans="11:23">
      <c r="K4196" s="51">
        <v>419.4</v>
      </c>
      <c r="L4196" s="22">
        <f t="shared" si="525"/>
        <v>1.1842857899290256</v>
      </c>
      <c r="M4196" s="22">
        <f t="shared" si="532"/>
        <v>2.8197994741250287E-3</v>
      </c>
      <c r="Q4196" s="55">
        <f t="shared" si="526"/>
        <v>2.9094589976553616E-2</v>
      </c>
      <c r="R4196" s="49">
        <f t="shared" si="527"/>
        <v>3.1736101022606089</v>
      </c>
      <c r="S4196" s="52">
        <f>IF(K4196=0,C4224,(1/$C$59)*LN(1+$C$59/$C$58/(RodR+ABS(Calculations!K4196-RodR))))</f>
        <v>9.1676636508779431E-3</v>
      </c>
      <c r="T4196" s="53">
        <f t="shared" si="528"/>
        <v>9.2238347073131284E-3</v>
      </c>
      <c r="U4196" s="49">
        <f t="shared" si="529"/>
        <v>174.75</v>
      </c>
      <c r="V4196" s="49">
        <f t="shared" si="530"/>
        <v>1.0101994803367265</v>
      </c>
      <c r="W4196" s="49">
        <f t="shared" si="531"/>
        <v>1.0101994803367265</v>
      </c>
    </row>
    <row r="4197" spans="11:23">
      <c r="K4197" s="51">
        <v>419.5</v>
      </c>
      <c r="L4197" s="22">
        <f t="shared" si="525"/>
        <v>1.1840045465934932</v>
      </c>
      <c r="M4197" s="22">
        <f t="shared" si="532"/>
        <v>2.8184587451274279E-3</v>
      </c>
      <c r="Q4197" s="55">
        <f t="shared" si="526"/>
        <v>2.9087680614302936E-2</v>
      </c>
      <c r="R4197" s="49">
        <f t="shared" si="527"/>
        <v>3.1736101022606089</v>
      </c>
      <c r="S4197" s="52">
        <f>IF(K4197=0,C4225,(1/$C$59)*LN(1+$C$59/$C$58/(RodR+ABS(Calculations!K4197-RodR))))</f>
        <v>9.1654865207239401E-3</v>
      </c>
      <c r="T4197" s="53">
        <f t="shared" si="528"/>
        <v>9.2216308262693322E-3</v>
      </c>
      <c r="U4197" s="49">
        <f t="shared" si="529"/>
        <v>174.79166666666669</v>
      </c>
      <c r="V4197" s="49">
        <f t="shared" si="530"/>
        <v>1.0101994803367265</v>
      </c>
      <c r="W4197" s="49">
        <f t="shared" si="531"/>
        <v>1.0101994803367265</v>
      </c>
    </row>
    <row r="4198" spans="11:23">
      <c r="K4198" s="51">
        <v>419.6</v>
      </c>
      <c r="L4198" s="22">
        <f t="shared" si="525"/>
        <v>1.1837234368057872</v>
      </c>
      <c r="M4198" s="22">
        <f t="shared" si="532"/>
        <v>2.8171189721595269E-3</v>
      </c>
      <c r="Q4198" s="55">
        <f t="shared" si="526"/>
        <v>2.908077453294888E-2</v>
      </c>
      <c r="R4198" s="49">
        <f t="shared" si="527"/>
        <v>3.1736101022606089</v>
      </c>
      <c r="S4198" s="52">
        <f>IF(K4198=0,C4226,(1/$C$59)*LN(1+$C$59/$C$58/(RodR+ABS(Calculations!K4198-RodR))))</f>
        <v>9.1633104243757663E-3</v>
      </c>
      <c r="T4198" s="53">
        <f t="shared" si="528"/>
        <v>9.2194279981367769E-3</v>
      </c>
      <c r="U4198" s="49">
        <f t="shared" si="529"/>
        <v>174.83333333333334</v>
      </c>
      <c r="V4198" s="49">
        <f t="shared" si="530"/>
        <v>1.0101994803367265</v>
      </c>
      <c r="W4198" s="49">
        <f t="shared" si="531"/>
        <v>1.0101994803367265</v>
      </c>
    </row>
    <row r="4199" spans="11:23">
      <c r="K4199" s="51">
        <v>419.7</v>
      </c>
      <c r="L4199" s="22">
        <f t="shared" si="525"/>
        <v>1.1834424604708507</v>
      </c>
      <c r="M4199" s="22">
        <f t="shared" si="532"/>
        <v>2.8157801542665339E-3</v>
      </c>
      <c r="Q4199" s="55">
        <f t="shared" si="526"/>
        <v>2.9073871730156166E-2</v>
      </c>
      <c r="R4199" s="49">
        <f t="shared" si="527"/>
        <v>3.1736101022606089</v>
      </c>
      <c r="S4199" s="52">
        <f>IF(K4199=0,C4227,(1/$C$59)*LN(1+$C$59/$C$58/(RodR+ABS(Calculations!K4199-RodR))))</f>
        <v>9.161135361097578E-3</v>
      </c>
      <c r="T4199" s="53">
        <f t="shared" si="528"/>
        <v>9.2172262221614093E-3</v>
      </c>
      <c r="U4199" s="49">
        <f t="shared" si="529"/>
        <v>174.875</v>
      </c>
      <c r="V4199" s="49">
        <f t="shared" si="530"/>
        <v>1.0101994803367265</v>
      </c>
      <c r="W4199" s="49">
        <f t="shared" si="531"/>
        <v>1.0101994803367265</v>
      </c>
    </row>
    <row r="4200" spans="11:23">
      <c r="K4200" s="51">
        <v>419.8</v>
      </c>
      <c r="L4200" s="22">
        <f t="shared" si="525"/>
        <v>1.1831616174936597</v>
      </c>
      <c r="M4200" s="22">
        <f t="shared" si="532"/>
        <v>2.8144422905278521E-3</v>
      </c>
      <c r="Q4200" s="55">
        <f t="shared" si="526"/>
        <v>2.9066972203590325E-2</v>
      </c>
      <c r="R4200" s="49">
        <f t="shared" si="527"/>
        <v>3.1736101022606089</v>
      </c>
      <c r="S4200" s="52">
        <f>IF(K4200=0,C4228,(1/$C$59)*LN(1+$C$59/$C$58/(RodR+ABS(Calculations!K4200-RodR))))</f>
        <v>9.1589613301537882E-3</v>
      </c>
      <c r="T4200" s="53">
        <f t="shared" si="528"/>
        <v>9.2150254975891868E-3</v>
      </c>
      <c r="U4200" s="49">
        <f t="shared" si="529"/>
        <v>174.91666666666669</v>
      </c>
      <c r="V4200" s="49">
        <f t="shared" si="530"/>
        <v>1.0101994803367265</v>
      </c>
      <c r="W4200" s="49">
        <f t="shared" si="531"/>
        <v>1.0101994803367265</v>
      </c>
    </row>
    <row r="4201" spans="11:23">
      <c r="K4201" s="51">
        <v>419.9</v>
      </c>
      <c r="L4201" s="22">
        <f t="shared" si="525"/>
        <v>1.182880907779259</v>
      </c>
      <c r="M4201" s="22">
        <f t="shared" si="532"/>
        <v>2.8131053801261352E-3</v>
      </c>
      <c r="Q4201" s="55">
        <f t="shared" si="526"/>
        <v>2.9060075950918567E-2</v>
      </c>
      <c r="R4201" s="49">
        <f t="shared" si="527"/>
        <v>3.1736101022606089</v>
      </c>
      <c r="S4201" s="52">
        <f>IF(K4201=0,C4229,(1/$C$59)*LN(1+$C$59/$C$58/(RodR+ABS(Calculations!K4201-RodR))))</f>
        <v>9.1567883308093356E-3</v>
      </c>
      <c r="T4201" s="53">
        <f t="shared" si="528"/>
        <v>9.2128258236673973E-3</v>
      </c>
      <c r="U4201" s="49">
        <f t="shared" si="529"/>
        <v>174.95833333333334</v>
      </c>
      <c r="V4201" s="49">
        <f t="shared" si="530"/>
        <v>1.0101994803367265</v>
      </c>
      <c r="W4201" s="49">
        <f t="shared" si="531"/>
        <v>1.0101994803367265</v>
      </c>
    </row>
    <row r="4202" spans="11:23">
      <c r="K4202" s="51">
        <v>420</v>
      </c>
      <c r="L4202" s="22">
        <f t="shared" si="525"/>
        <v>1.1826003312328643</v>
      </c>
      <c r="M4202" s="22">
        <f t="shared" si="532"/>
        <v>2.8117694220377576E-3</v>
      </c>
      <c r="Q4202" s="55">
        <f t="shared" si="526"/>
        <v>2.9053182969812307E-2</v>
      </c>
      <c r="R4202" s="49">
        <f t="shared" si="527"/>
        <v>3.1736101022606089</v>
      </c>
      <c r="S4202" s="52">
        <f>IF(K4202=0,C4230,(1/$C$59)*LN(1+$C$59/$C$58/(RodR+ABS(Calculations!K4202-RodR))))</f>
        <v>9.1546163623304894E-3</v>
      </c>
      <c r="T4202" s="53">
        <f t="shared" si="528"/>
        <v>9.2106271996437797E-3</v>
      </c>
      <c r="U4202" s="49">
        <f t="shared" si="529"/>
        <v>175</v>
      </c>
      <c r="V4202" s="49">
        <f t="shared" si="530"/>
        <v>1.0101994803367265</v>
      </c>
      <c r="W4202" s="49">
        <f t="shared" si="531"/>
        <v>1.0101994803367265</v>
      </c>
    </row>
    <row r="4203" spans="11:23">
      <c r="K4203" s="51">
        <v>420.1</v>
      </c>
      <c r="L4203" s="22">
        <f t="shared" si="525"/>
        <v>1.1823198877597589</v>
      </c>
      <c r="M4203" s="22">
        <f t="shared" si="532"/>
        <v>2.8104344153765393E-3</v>
      </c>
      <c r="Q4203" s="55">
        <f t="shared" si="526"/>
        <v>2.9046293257944625E-2</v>
      </c>
      <c r="R4203" s="49">
        <f t="shared" si="527"/>
        <v>3.1736101022606089</v>
      </c>
      <c r="S4203" s="52">
        <f>IF(K4203=0,C4231,(1/$C$59)*LN(1+$C$59/$C$58/(RodR+ABS(Calculations!K4203-RodR))))</f>
        <v>9.1524454239840375E-3</v>
      </c>
      <c r="T4203" s="53">
        <f t="shared" si="528"/>
        <v>9.2084296247667407E-3</v>
      </c>
      <c r="U4203" s="49">
        <f t="shared" si="529"/>
        <v>175.04166666666669</v>
      </c>
      <c r="V4203" s="49">
        <f t="shared" si="530"/>
        <v>1.0101994803367265</v>
      </c>
      <c r="W4203" s="49">
        <f t="shared" si="531"/>
        <v>1.0101994803367265</v>
      </c>
    </row>
    <row r="4204" spans="11:23">
      <c r="K4204" s="51">
        <v>420.2</v>
      </c>
      <c r="L4204" s="22">
        <f t="shared" si="525"/>
        <v>1.1820395772652255</v>
      </c>
      <c r="M4204" s="22">
        <f t="shared" si="532"/>
        <v>2.8091003592909392E-3</v>
      </c>
      <c r="Q4204" s="55">
        <f t="shared" si="526"/>
        <v>2.9039406812988576E-2</v>
      </c>
      <c r="R4204" s="49">
        <f t="shared" si="527"/>
        <v>3.1736101022606089</v>
      </c>
      <c r="S4204" s="52">
        <f>IF(K4204=0,C4232,(1/$C$59)*LN(1+$C$59/$C$58/(RodR+ABS(Calculations!K4204-RodR))))</f>
        <v>9.1502755150367661E-3</v>
      </c>
      <c r="T4204" s="53">
        <f t="shared" si="528"/>
        <v>9.2062330982858008E-3</v>
      </c>
      <c r="U4204" s="49">
        <f t="shared" si="529"/>
        <v>175.08333333333334</v>
      </c>
      <c r="V4204" s="49">
        <f t="shared" si="530"/>
        <v>1.0101994803367265</v>
      </c>
      <c r="W4204" s="49">
        <f t="shared" si="531"/>
        <v>1.0101994803367265</v>
      </c>
    </row>
    <row r="4205" spans="11:23">
      <c r="K4205" s="51">
        <v>420.3</v>
      </c>
      <c r="L4205" s="22">
        <f t="shared" si="525"/>
        <v>1.1817593996547182</v>
      </c>
      <c r="M4205" s="22">
        <f t="shared" si="532"/>
        <v>2.8077672528943332E-3</v>
      </c>
      <c r="Q4205" s="55">
        <f t="shared" si="526"/>
        <v>2.9032523632621439E-2</v>
      </c>
      <c r="R4205" s="49">
        <f t="shared" si="527"/>
        <v>3.1736101022606089</v>
      </c>
      <c r="S4205" s="52">
        <f>IF(K4205=0,C4233,(1/$C$59)*LN(1+$C$59/$C$58/(RodR+ABS(Calculations!K4205-RodR))))</f>
        <v>9.1481066347567867E-3</v>
      </c>
      <c r="T4205" s="53">
        <f t="shared" si="528"/>
        <v>9.2040376194507077E-3</v>
      </c>
      <c r="U4205" s="49">
        <f t="shared" si="529"/>
        <v>175.125</v>
      </c>
      <c r="V4205" s="49">
        <f t="shared" si="530"/>
        <v>1.0101994803367265</v>
      </c>
      <c r="W4205" s="49">
        <f t="shared" si="531"/>
        <v>1.0101994803367265</v>
      </c>
    </row>
    <row r="4206" spans="11:23">
      <c r="K4206" s="51">
        <v>420.4</v>
      </c>
      <c r="L4206" s="22">
        <f t="shared" si="525"/>
        <v>1.1814793548337936</v>
      </c>
      <c r="M4206" s="22">
        <f t="shared" si="532"/>
        <v>2.8064350952319295E-3</v>
      </c>
      <c r="Q4206" s="55">
        <f t="shared" si="526"/>
        <v>2.9025643714522997E-2</v>
      </c>
      <c r="R4206" s="49">
        <f t="shared" si="527"/>
        <v>3.1736101022606089</v>
      </c>
      <c r="S4206" s="52">
        <f>IF(K4206=0,C4234,(1/$C$59)*LN(1+$C$59/$C$58/(RodR+ABS(Calculations!K4206-RodR))))</f>
        <v>9.1459387824130017E-3</v>
      </c>
      <c r="T4206" s="53">
        <f t="shared" si="528"/>
        <v>9.2018431875120939E-3</v>
      </c>
      <c r="U4206" s="49">
        <f t="shared" si="529"/>
        <v>175.16666666666666</v>
      </c>
      <c r="V4206" s="49">
        <f t="shared" si="530"/>
        <v>1.0101994803367265</v>
      </c>
      <c r="W4206" s="49">
        <f t="shared" si="531"/>
        <v>1.0101994803367265</v>
      </c>
    </row>
    <row r="4207" spans="11:23">
      <c r="K4207" s="51">
        <v>420.5</v>
      </c>
      <c r="L4207" s="22">
        <f t="shared" si="525"/>
        <v>1.1811994427080752</v>
      </c>
      <c r="M4207" s="22">
        <f t="shared" si="532"/>
        <v>2.8051038854179922E-3</v>
      </c>
      <c r="Q4207" s="55">
        <f t="shared" si="526"/>
        <v>2.9018767056374691E-2</v>
      </c>
      <c r="R4207" s="49">
        <f t="shared" si="527"/>
        <v>3.1736101022606089</v>
      </c>
      <c r="S4207" s="52">
        <f>IF(K4207=0,C4235,(1/$C$59)*LN(1+$C$59/$C$58/(RodR+ABS(Calculations!K4207-RodR))))</f>
        <v>9.1437719572748394E-3</v>
      </c>
      <c r="T4207" s="53">
        <f t="shared" si="528"/>
        <v>9.199649801721492E-3</v>
      </c>
      <c r="U4207" s="49">
        <f t="shared" si="529"/>
        <v>175.20833333333334</v>
      </c>
      <c r="V4207" s="49">
        <f t="shared" si="530"/>
        <v>1.0101994803367265</v>
      </c>
      <c r="W4207" s="49">
        <f t="shared" si="531"/>
        <v>1.0101994803367265</v>
      </c>
    </row>
    <row r="4208" spans="11:23">
      <c r="K4208" s="51">
        <v>420.6</v>
      </c>
      <c r="L4208" s="22">
        <f t="shared" si="525"/>
        <v>1.1809196631832219</v>
      </c>
      <c r="M4208" s="22">
        <f t="shared" si="532"/>
        <v>2.803773622565231E-3</v>
      </c>
      <c r="Q4208" s="55">
        <f t="shared" si="526"/>
        <v>2.9011893655858816E-2</v>
      </c>
      <c r="R4208" s="49">
        <f t="shared" si="527"/>
        <v>3.1736101022606089</v>
      </c>
      <c r="S4208" s="52">
        <f>IF(K4208=0,C4236,(1/$C$59)*LN(1+$C$59/$C$58/(RodR+ABS(Calculations!K4208-RodR))))</f>
        <v>9.1416061586119916E-3</v>
      </c>
      <c r="T4208" s="53">
        <f t="shared" si="528"/>
        <v>9.1974574613308789E-3</v>
      </c>
      <c r="U4208" s="49">
        <f t="shared" si="529"/>
        <v>175.25000000000003</v>
      </c>
      <c r="V4208" s="49">
        <f t="shared" si="530"/>
        <v>1.0101994803367265</v>
      </c>
      <c r="W4208" s="49">
        <f t="shared" si="531"/>
        <v>1.0101994803367265</v>
      </c>
    </row>
    <row r="4209" spans="11:23">
      <c r="K4209" s="51">
        <v>420.7</v>
      </c>
      <c r="L4209" s="22">
        <f t="shared" si="525"/>
        <v>1.1806400161650967</v>
      </c>
      <c r="M4209" s="22">
        <f t="shared" si="532"/>
        <v>2.8024443057539372E-3</v>
      </c>
      <c r="Q4209" s="55">
        <f t="shared" si="526"/>
        <v>2.9005023510662691E-2</v>
      </c>
      <c r="R4209" s="49">
        <f t="shared" si="527"/>
        <v>3.1736101022606089</v>
      </c>
      <c r="S4209" s="52">
        <f>IF(K4209=0,C4237,(1/$C$59)*LN(1+$C$59/$C$58/(RodR+ABS(Calculations!K4209-RodR))))</f>
        <v>9.1394413856957374E-3</v>
      </c>
      <c r="T4209" s="53">
        <f t="shared" si="528"/>
        <v>9.1952661655924552E-3</v>
      </c>
      <c r="U4209" s="49">
        <f t="shared" si="529"/>
        <v>175.29166666666666</v>
      </c>
      <c r="V4209" s="49">
        <f t="shared" si="530"/>
        <v>1.0101994803367265</v>
      </c>
      <c r="W4209" s="49">
        <f t="shared" si="531"/>
        <v>1.0101994803367265</v>
      </c>
    </row>
    <row r="4210" spans="11:23">
      <c r="K4210" s="51">
        <v>420.8</v>
      </c>
      <c r="L4210" s="22">
        <f t="shared" si="525"/>
        <v>1.1803605015595278</v>
      </c>
      <c r="M4210" s="22">
        <f t="shared" si="532"/>
        <v>2.8011159341319036E-3</v>
      </c>
      <c r="Q4210" s="55">
        <f t="shared" si="526"/>
        <v>2.8998156618472777E-2</v>
      </c>
      <c r="R4210" s="49">
        <f t="shared" si="527"/>
        <v>3.1736101022606089</v>
      </c>
      <c r="S4210" s="52">
        <f>IF(K4210=0,C4238,(1/$C$59)*LN(1+$C$59/$C$58/(RodR+ABS(Calculations!K4210-RodR))))</f>
        <v>9.1372776377970834E-3</v>
      </c>
      <c r="T4210" s="53">
        <f t="shared" si="528"/>
        <v>9.1930759137613116E-3</v>
      </c>
      <c r="U4210" s="49">
        <f t="shared" si="529"/>
        <v>175.33333333333334</v>
      </c>
      <c r="V4210" s="49">
        <f t="shared" si="530"/>
        <v>1.0101994803367265</v>
      </c>
      <c r="W4210" s="49">
        <f t="shared" si="531"/>
        <v>1.0101994803367265</v>
      </c>
    </row>
    <row r="4211" spans="11:23">
      <c r="K4211" s="51">
        <v>420.9</v>
      </c>
      <c r="L4211" s="22">
        <f t="shared" si="525"/>
        <v>1.1800811192725493</v>
      </c>
      <c r="M4211" s="22">
        <f t="shared" si="532"/>
        <v>2.7997885067096995E-3</v>
      </c>
      <c r="Q4211" s="55">
        <f t="shared" si="526"/>
        <v>2.8991292976980606E-2</v>
      </c>
      <c r="R4211" s="49">
        <f t="shared" si="527"/>
        <v>3.1736101022606089</v>
      </c>
      <c r="S4211" s="52">
        <f>IF(K4211=0,C4239,(1/$C$59)*LN(1+$C$59/$C$58/(RodR+ABS(Calculations!K4211-RodR))))</f>
        <v>9.1351149141886342E-3</v>
      </c>
      <c r="T4211" s="53">
        <f t="shared" si="528"/>
        <v>9.1908867050898811E-3</v>
      </c>
      <c r="U4211" s="49">
        <f t="shared" si="529"/>
        <v>175.375</v>
      </c>
      <c r="V4211" s="49">
        <f t="shared" si="530"/>
        <v>1.0101994803367265</v>
      </c>
      <c r="W4211" s="49">
        <f t="shared" si="531"/>
        <v>1.0101994803367265</v>
      </c>
    </row>
    <row r="4212" spans="11:23">
      <c r="K4212" s="51">
        <v>421</v>
      </c>
      <c r="L4212" s="22">
        <f t="shared" si="525"/>
        <v>1.1798018692101599</v>
      </c>
      <c r="M4212" s="22">
        <f t="shared" si="532"/>
        <v>2.7984620227043955E-3</v>
      </c>
      <c r="Q4212" s="55">
        <f t="shared" si="526"/>
        <v>2.8984432583876812E-2</v>
      </c>
      <c r="R4212" s="49">
        <f t="shared" si="527"/>
        <v>3.1736101022606089</v>
      </c>
      <c r="S4212" s="52">
        <f>IF(K4212=0,C4240,(1/$C$59)*LN(1+$C$59/$C$58/(RodR+ABS(Calculations!K4212-RodR))))</f>
        <v>9.1329532141427132E-3</v>
      </c>
      <c r="T4212" s="53">
        <f t="shared" si="528"/>
        <v>9.1886985388343681E-3</v>
      </c>
      <c r="U4212" s="49">
        <f t="shared" si="529"/>
        <v>175.41666666666669</v>
      </c>
      <c r="V4212" s="49">
        <f t="shared" si="530"/>
        <v>1.0101994803367265</v>
      </c>
      <c r="W4212" s="49">
        <f t="shared" si="531"/>
        <v>1.0101994803367265</v>
      </c>
    </row>
    <row r="4213" spans="11:23">
      <c r="K4213" s="51">
        <v>421.1</v>
      </c>
      <c r="L4213" s="22">
        <f t="shared" si="525"/>
        <v>1.1795227512785638</v>
      </c>
      <c r="M4213" s="22">
        <f t="shared" si="532"/>
        <v>2.7971364811951727E-3</v>
      </c>
      <c r="Q4213" s="55">
        <f t="shared" si="526"/>
        <v>2.8977575436857105E-2</v>
      </c>
      <c r="R4213" s="49">
        <f t="shared" si="527"/>
        <v>3.1736101022606089</v>
      </c>
      <c r="S4213" s="52">
        <f>IF(K4213=0,C4241,(1/$C$59)*LN(1+$C$59/$C$58/(RodR+ABS(Calculations!K4213-RodR))))</f>
        <v>9.1307925369332396E-3</v>
      </c>
      <c r="T4213" s="53">
        <f t="shared" si="528"/>
        <v>9.1865114142494347E-3</v>
      </c>
      <c r="U4213" s="49">
        <f t="shared" si="529"/>
        <v>175.45833333333334</v>
      </c>
      <c r="V4213" s="49">
        <f t="shared" si="530"/>
        <v>1.0101994803367265</v>
      </c>
      <c r="W4213" s="49">
        <f t="shared" si="531"/>
        <v>1.0101994803367265</v>
      </c>
    </row>
    <row r="4214" spans="11:23">
      <c r="K4214" s="51">
        <v>421.2</v>
      </c>
      <c r="L4214" s="22">
        <f t="shared" si="525"/>
        <v>1.1792437653839987</v>
      </c>
      <c r="M4214" s="22">
        <f t="shared" si="532"/>
        <v>2.7958118812267951E-3</v>
      </c>
      <c r="Q4214" s="55">
        <f t="shared" si="526"/>
        <v>2.8970721533618005E-2</v>
      </c>
      <c r="R4214" s="49">
        <f t="shared" si="527"/>
        <v>3.1736101022606089</v>
      </c>
      <c r="S4214" s="52">
        <f>IF(K4214=0,C4242,(1/$C$59)*LN(1+$C$59/$C$58/(RodR+ABS(Calculations!K4214-RodR))))</f>
        <v>9.1286328818343931E-3</v>
      </c>
      <c r="T4214" s="53">
        <f t="shared" si="528"/>
        <v>9.1843253305926211E-3</v>
      </c>
      <c r="U4214" s="49">
        <f t="shared" si="529"/>
        <v>175.5</v>
      </c>
      <c r="V4214" s="49">
        <f t="shared" si="530"/>
        <v>1.0101994803367265</v>
      </c>
      <c r="W4214" s="49">
        <f t="shared" si="531"/>
        <v>1.0101994803367265</v>
      </c>
    </row>
    <row r="4215" spans="11:23">
      <c r="K4215" s="51">
        <v>421.3</v>
      </c>
      <c r="L4215" s="22">
        <f t="shared" si="525"/>
        <v>1.1789649114327707</v>
      </c>
      <c r="M4215" s="22">
        <f t="shared" si="532"/>
        <v>2.7944882219474998E-3</v>
      </c>
      <c r="Q4215" s="55">
        <f t="shared" si="526"/>
        <v>2.8963870871857721E-2</v>
      </c>
      <c r="R4215" s="49">
        <f t="shared" si="527"/>
        <v>3.1736101022606089</v>
      </c>
      <c r="S4215" s="52">
        <f>IF(K4215=0,C4243,(1/$C$59)*LN(1+$C$59/$C$58/(RodR+ABS(Calculations!K4215-RodR))))</f>
        <v>9.1264742481208805E-3</v>
      </c>
      <c r="T4215" s="53">
        <f t="shared" si="528"/>
        <v>9.182140287119488E-3</v>
      </c>
      <c r="U4215" s="49">
        <f t="shared" si="529"/>
        <v>175.54166666666669</v>
      </c>
      <c r="V4215" s="49">
        <f t="shared" si="530"/>
        <v>1.0101994803367265</v>
      </c>
      <c r="W4215" s="49">
        <f t="shared" si="531"/>
        <v>1.0101994803367265</v>
      </c>
    </row>
    <row r="4216" spans="11:23">
      <c r="K4216" s="51">
        <v>421.4</v>
      </c>
      <c r="L4216" s="22">
        <f t="shared" si="525"/>
        <v>1.1786861893313225</v>
      </c>
      <c r="M4216" s="22">
        <f t="shared" si="532"/>
        <v>2.7931655024711066E-3</v>
      </c>
      <c r="Q4216" s="55">
        <f t="shared" si="526"/>
        <v>2.8957023449277797E-2</v>
      </c>
      <c r="R4216" s="49">
        <f t="shared" si="527"/>
        <v>3.1736101022606089</v>
      </c>
      <c r="S4216" s="52">
        <f>IF(K4216=0,C4244,(1/$C$59)*LN(1+$C$59/$C$58/(RodR+ABS(Calculations!K4216-RodR))))</f>
        <v>9.1243166350684617E-3</v>
      </c>
      <c r="T4216" s="53">
        <f t="shared" si="528"/>
        <v>9.179956283089357E-3</v>
      </c>
      <c r="U4216" s="49">
        <f t="shared" si="529"/>
        <v>175.58333333333334</v>
      </c>
      <c r="V4216" s="49">
        <f t="shared" si="530"/>
        <v>1.0101994803367265</v>
      </c>
      <c r="W4216" s="49">
        <f t="shared" si="531"/>
        <v>1.0101994803367265</v>
      </c>
    </row>
    <row r="4217" spans="11:23">
      <c r="K4217" s="51">
        <v>421.5</v>
      </c>
      <c r="L4217" s="22">
        <f t="shared" si="525"/>
        <v>1.17840759898613</v>
      </c>
      <c r="M4217" s="22">
        <f t="shared" si="532"/>
        <v>2.7918437219451864E-3</v>
      </c>
      <c r="Q4217" s="55">
        <f t="shared" si="526"/>
        <v>2.8950179263580622E-2</v>
      </c>
      <c r="R4217" s="49">
        <f t="shared" si="527"/>
        <v>3.1736101022606089</v>
      </c>
      <c r="S4217" s="52">
        <f>IF(K4217=0,C4245,(1/$C$59)*LN(1+$C$59/$C$58/(RodR+ABS(Calculations!K4217-RodR))))</f>
        <v>9.1221600419531639E-3</v>
      </c>
      <c r="T4217" s="53">
        <f t="shared" si="528"/>
        <v>9.1777733177593485E-3</v>
      </c>
      <c r="U4217" s="49">
        <f t="shared" si="529"/>
        <v>175.625</v>
      </c>
      <c r="V4217" s="49">
        <f t="shared" si="530"/>
        <v>1.0101994803367265</v>
      </c>
      <c r="W4217" s="49">
        <f t="shared" si="531"/>
        <v>1.0101994803367265</v>
      </c>
    </row>
    <row r="4218" spans="11:23">
      <c r="K4218" s="51">
        <v>421.6</v>
      </c>
      <c r="L4218" s="22">
        <f t="shared" si="525"/>
        <v>1.1781291403038412</v>
      </c>
      <c r="M4218" s="22">
        <f t="shared" si="532"/>
        <v>2.7905228793807524E-3</v>
      </c>
      <c r="Q4218" s="55">
        <f t="shared" si="526"/>
        <v>2.894333831247279E-2</v>
      </c>
      <c r="R4218" s="49">
        <f t="shared" si="527"/>
        <v>3.1736101022606089</v>
      </c>
      <c r="S4218" s="52">
        <f>IF(K4218=0,C4246,(1/$C$59)*LN(1+$C$59/$C$58/(RodR+ABS(Calculations!K4218-RodR))))</f>
        <v>9.1200044680523375E-3</v>
      </c>
      <c r="T4218" s="53">
        <f t="shared" si="528"/>
        <v>9.175591390389681E-3</v>
      </c>
      <c r="U4218" s="49">
        <f t="shared" si="529"/>
        <v>175.66666666666669</v>
      </c>
      <c r="V4218" s="49">
        <f t="shared" si="530"/>
        <v>1.0101994803367265</v>
      </c>
      <c r="W4218" s="49">
        <f t="shared" si="531"/>
        <v>1.0101994803367265</v>
      </c>
    </row>
    <row r="4219" spans="11:23">
      <c r="K4219" s="51">
        <v>421.7</v>
      </c>
      <c r="L4219" s="22">
        <f t="shared" si="525"/>
        <v>1.1778508131911023</v>
      </c>
      <c r="M4219" s="22">
        <f t="shared" si="532"/>
        <v>2.7892029739944313E-3</v>
      </c>
      <c r="Q4219" s="55">
        <f t="shared" si="526"/>
        <v>2.893650059366086E-2</v>
      </c>
      <c r="R4219" s="49">
        <f t="shared" si="527"/>
        <v>3.1736101022606089</v>
      </c>
      <c r="S4219" s="52">
        <f>IF(K4219=0,C4247,(1/$C$59)*LN(1+$C$59/$C$58/(RodR+ABS(Calculations!K4219-RodR))))</f>
        <v>9.1178499126433228E-3</v>
      </c>
      <c r="T4219" s="53">
        <f t="shared" si="528"/>
        <v>9.1734105002396951E-3</v>
      </c>
      <c r="U4219" s="49">
        <f t="shared" si="529"/>
        <v>175.70833333333334</v>
      </c>
      <c r="V4219" s="49">
        <f t="shared" si="530"/>
        <v>1.0101994803367265</v>
      </c>
      <c r="W4219" s="49">
        <f t="shared" si="531"/>
        <v>1.0101994803367265</v>
      </c>
    </row>
    <row r="4220" spans="11:23">
      <c r="K4220" s="51">
        <v>421.8</v>
      </c>
      <c r="L4220" s="22">
        <f t="shared" si="525"/>
        <v>1.177572617554697</v>
      </c>
      <c r="M4220" s="22">
        <f t="shared" si="532"/>
        <v>2.7878840048307652E-3</v>
      </c>
      <c r="Q4220" s="55">
        <f t="shared" si="526"/>
        <v>2.8929666104854774E-2</v>
      </c>
      <c r="R4220" s="49">
        <f t="shared" si="527"/>
        <v>3.1736101022606089</v>
      </c>
      <c r="S4220" s="52">
        <f>IF(K4220=0,C4248,(1/$C$59)*LN(1+$C$59/$C$58/(RodR+ABS(Calculations!K4220-RodR))))</f>
        <v>9.1156963750045252E-3</v>
      </c>
      <c r="T4220" s="53">
        <f t="shared" si="528"/>
        <v>9.1712306465698487E-3</v>
      </c>
      <c r="U4220" s="49">
        <f t="shared" si="529"/>
        <v>175.75</v>
      </c>
      <c r="V4220" s="49">
        <f t="shared" si="530"/>
        <v>1.0101994803367265</v>
      </c>
      <c r="W4220" s="49">
        <f t="shared" si="531"/>
        <v>1.0101994803367265</v>
      </c>
    </row>
    <row r="4221" spans="11:23">
      <c r="K4221" s="51">
        <v>421.9</v>
      </c>
      <c r="L4221" s="22">
        <f t="shared" si="525"/>
        <v>1.1772945533015111</v>
      </c>
      <c r="M4221" s="22">
        <f t="shared" si="532"/>
        <v>2.7865659710382129E-3</v>
      </c>
      <c r="Q4221" s="55">
        <f t="shared" si="526"/>
        <v>2.8922834843766974E-2</v>
      </c>
      <c r="R4221" s="49">
        <f t="shared" si="527"/>
        <v>3.1736101022606089</v>
      </c>
      <c r="S4221" s="52">
        <f>IF(K4221=0,C4249,(1/$C$59)*LN(1+$C$59/$C$58/(RodR+ABS(Calculations!K4221-RodR))))</f>
        <v>9.1135438544151393E-3</v>
      </c>
      <c r="T4221" s="53">
        <f t="shared" si="528"/>
        <v>9.1690518286417048E-3</v>
      </c>
      <c r="U4221" s="49">
        <f t="shared" si="529"/>
        <v>175.79166666666666</v>
      </c>
      <c r="V4221" s="49">
        <f t="shared" si="530"/>
        <v>1.0101994803367265</v>
      </c>
      <c r="W4221" s="49">
        <f t="shared" si="531"/>
        <v>1.0101994803367265</v>
      </c>
    </row>
    <row r="4222" spans="11:23">
      <c r="K4222" s="51">
        <v>422</v>
      </c>
      <c r="L4222" s="22">
        <f t="shared" si="525"/>
        <v>1.1770166203384644</v>
      </c>
      <c r="M4222" s="22">
        <f t="shared" si="532"/>
        <v>2.7852488716955115E-3</v>
      </c>
      <c r="Q4222" s="55">
        <f t="shared" si="526"/>
        <v>2.8916006808110732E-2</v>
      </c>
      <c r="R4222" s="49">
        <f t="shared" si="527"/>
        <v>3.1736101022606089</v>
      </c>
      <c r="S4222" s="52">
        <f>IF(K4222=0,C4250,(1/$C$59)*LN(1+$C$59/$C$58/(RodR+ABS(Calculations!K4222-RodR))))</f>
        <v>9.11139235015462E-3</v>
      </c>
      <c r="T4222" s="53">
        <f t="shared" si="528"/>
        <v>9.1668740457172774E-3</v>
      </c>
      <c r="U4222" s="49">
        <f t="shared" si="529"/>
        <v>175.83333333333334</v>
      </c>
      <c r="V4222" s="49">
        <f t="shared" si="530"/>
        <v>1.0101994803367265</v>
      </c>
      <c r="W4222" s="49">
        <f t="shared" si="531"/>
        <v>1.0101994803367265</v>
      </c>
    </row>
    <row r="4223" spans="11:23">
      <c r="K4223" s="51">
        <v>422.1</v>
      </c>
      <c r="L4223" s="22">
        <f t="shared" si="525"/>
        <v>1.1767388185725784</v>
      </c>
      <c r="M4223" s="22">
        <f t="shared" si="532"/>
        <v>2.7839327059853147E-3</v>
      </c>
      <c r="Q4223" s="55">
        <f t="shared" si="526"/>
        <v>2.8909181995601836E-2</v>
      </c>
      <c r="R4223" s="49">
        <f t="shared" si="527"/>
        <v>3.1736101022606089</v>
      </c>
      <c r="S4223" s="52">
        <f>IF(K4223=0,C4251,(1/$C$59)*LN(1+$C$59/$C$58/(RodR+ABS(Calculations!K4223-RodR))))</f>
        <v>9.1092418615032148E-3</v>
      </c>
      <c r="T4223" s="53">
        <f t="shared" si="528"/>
        <v>9.1646972970590296E-3</v>
      </c>
      <c r="U4223" s="49">
        <f t="shared" si="529"/>
        <v>175.87500000000003</v>
      </c>
      <c r="V4223" s="49">
        <f t="shared" si="530"/>
        <v>1.0101994803367265</v>
      </c>
      <c r="W4223" s="49">
        <f t="shared" si="531"/>
        <v>1.0101994803367265</v>
      </c>
    </row>
    <row r="4224" spans="11:23">
      <c r="K4224" s="51">
        <v>422.2</v>
      </c>
      <c r="L4224" s="22">
        <f t="shared" si="525"/>
        <v>1.1764611479110119</v>
      </c>
      <c r="M4224" s="22">
        <f t="shared" si="532"/>
        <v>2.7826174729868036E-3</v>
      </c>
      <c r="Q4224" s="55">
        <f t="shared" si="526"/>
        <v>2.890236040395943E-2</v>
      </c>
      <c r="R4224" s="49">
        <f t="shared" si="527"/>
        <v>3.1736101022606089</v>
      </c>
      <c r="S4224" s="52">
        <f>IF(K4224=0,C4252,(1/$C$59)*LN(1+$C$59/$C$58/(RodR+ABS(Calculations!K4224-RodR))))</f>
        <v>9.1070923877422296E-3</v>
      </c>
      <c r="T4224" s="53">
        <f t="shared" si="528"/>
        <v>9.1625215819305331E-3</v>
      </c>
      <c r="U4224" s="49">
        <f t="shared" si="529"/>
        <v>175.91666666666666</v>
      </c>
      <c r="V4224" s="49">
        <f t="shared" si="530"/>
        <v>1.0101994803367265</v>
      </c>
      <c r="W4224" s="49">
        <f t="shared" si="531"/>
        <v>1.0101994803367265</v>
      </c>
    </row>
    <row r="4225" spans="11:23">
      <c r="K4225" s="51">
        <v>422.3</v>
      </c>
      <c r="L4225" s="22">
        <f t="shared" si="525"/>
        <v>1.1761836082609574</v>
      </c>
      <c r="M4225" s="22">
        <f t="shared" si="532"/>
        <v>2.7813031718133541E-3</v>
      </c>
      <c r="Q4225" s="55">
        <f t="shared" si="526"/>
        <v>2.8895542030903502E-2</v>
      </c>
      <c r="R4225" s="49">
        <f t="shared" si="527"/>
        <v>3.1736101022606089</v>
      </c>
      <c r="S4225" s="52">
        <f>IF(K4225=0,C4253,(1/$C$59)*LN(1+$C$59/$C$58/(RodR+ABS(Calculations!K4225-RodR))))</f>
        <v>9.1049439281532356E-3</v>
      </c>
      <c r="T4225" s="53">
        <f t="shared" si="528"/>
        <v>9.1603468995958125E-3</v>
      </c>
      <c r="U4225" s="49">
        <f t="shared" si="529"/>
        <v>175.95833333333334</v>
      </c>
      <c r="V4225" s="49">
        <f t="shared" si="530"/>
        <v>1.0101994803367265</v>
      </c>
      <c r="W4225" s="49">
        <f t="shared" si="531"/>
        <v>1.0101994803367265</v>
      </c>
    </row>
    <row r="4226" spans="11:23">
      <c r="K4226" s="51">
        <v>422.4</v>
      </c>
      <c r="L4226" s="22">
        <f t="shared" ref="L4226:L4289" si="533">IF(K4226&lt;RodR,EPRValue,Q4226*$C$43)</f>
        <v>1.1759061995297437</v>
      </c>
      <c r="M4226" s="22">
        <f t="shared" si="532"/>
        <v>2.7799898015787861E-3</v>
      </c>
      <c r="Q4226" s="55">
        <f t="shared" si="526"/>
        <v>2.8888726874157375E-2</v>
      </c>
      <c r="R4226" s="49">
        <f t="shared" si="527"/>
        <v>3.1736101022606089</v>
      </c>
      <c r="S4226" s="52">
        <f>IF(K4226=0,C4254,(1/$C$59)*LN(1+$C$59/$C$58/(RodR+ABS(Calculations!K4226-RodR))))</f>
        <v>9.1027964820188569E-3</v>
      </c>
      <c r="T4226" s="53">
        <f t="shared" si="528"/>
        <v>9.1581732493195601E-3</v>
      </c>
      <c r="U4226" s="49">
        <f t="shared" si="529"/>
        <v>176</v>
      </c>
      <c r="V4226" s="49">
        <f t="shared" si="530"/>
        <v>1.0101994803367265</v>
      </c>
      <c r="W4226" s="49">
        <f t="shared" si="531"/>
        <v>1.0101994803367265</v>
      </c>
    </row>
    <row r="4227" spans="11:23">
      <c r="K4227" s="51">
        <v>422.5</v>
      </c>
      <c r="L4227" s="22">
        <f t="shared" si="533"/>
        <v>1.1756289216246996</v>
      </c>
      <c r="M4227" s="22">
        <f t="shared" si="532"/>
        <v>2.7786773614304483E-3</v>
      </c>
      <c r="Q4227" s="55">
        <f t="shared" si="526"/>
        <v>2.8881914931444375E-2</v>
      </c>
      <c r="R4227" s="49">
        <f t="shared" si="527"/>
        <v>3.1736101022606089</v>
      </c>
      <c r="S4227" s="52">
        <f>IF(K4227=0,C4255,(1/$C$59)*LN(1+$C$59/$C$58/(RodR+ABS(Calculations!K4227-RodR))))</f>
        <v>9.1006500486217144E-3</v>
      </c>
      <c r="T4227" s="53">
        <f t="shared" si="528"/>
        <v>9.1560006303675768E-3</v>
      </c>
      <c r="U4227" s="49">
        <f t="shared" si="529"/>
        <v>176.04166666666669</v>
      </c>
      <c r="V4227" s="49">
        <f t="shared" si="530"/>
        <v>1.0101994803367265</v>
      </c>
      <c r="W4227" s="49">
        <f t="shared" si="531"/>
        <v>1.0101994803367265</v>
      </c>
    </row>
    <row r="4228" spans="11:23">
      <c r="K4228" s="51">
        <v>422.6</v>
      </c>
      <c r="L4228" s="22">
        <f t="shared" si="533"/>
        <v>1.1753517744533586</v>
      </c>
      <c r="M4228" s="22">
        <f t="shared" si="532"/>
        <v>2.7773658504826049E-3</v>
      </c>
      <c r="Q4228" s="55">
        <f t="shared" ref="Q4228:Q4291" si="534">R4228*IF($C$56&lt;$C$55,S4228,T4228)</f>
        <v>2.8875106200492863E-2</v>
      </c>
      <c r="R4228" s="49">
        <f t="shared" ref="R4228:R4291" si="535">$C$70/$C$61*W4228</f>
        <v>3.1736101022606089</v>
      </c>
      <c r="S4228" s="52">
        <f>IF(K4228=0,C4256,(1/$C$59)*LN(1+$C$59/$C$58/(RodR+ABS(Calculations!K4228-RodR))))</f>
        <v>9.0985046272460193E-3</v>
      </c>
      <c r="T4228" s="53">
        <f t="shared" ref="T4228:T4291" si="536">IF((ABS(K4228))&lt;$C$55-$C$56,($C$53/2/PI()/$C$56*LN(($C$55-$C$56)*(ABS(K4228)+$C$56)/(ABS(K4228))/$C$55)+$C$60*LN($C$55*$C$54/($C$55-$C$56)/$C$53)),$C$60*LN((((ABS(K4228))+$C$56-$C$55)*$C$53+$C$55*$C$54)/($C$53*(ABS(K4228)))))</f>
        <v>9.1538290420056737E-3</v>
      </c>
      <c r="U4228" s="49">
        <f t="shared" ref="U4228:U4291" si="537">K4228/$C$56</f>
        <v>176.08333333333334</v>
      </c>
      <c r="V4228" s="49">
        <f t="shared" ref="V4228:V4291" si="538">IF(K4228="","",1/(1.0212-0.0178*LOG10($C$53+0.01)))</f>
        <v>1.0101994803367265</v>
      </c>
      <c r="W4228" s="49">
        <f t="shared" ref="W4228:W4291" si="539">MAX(1/(-(0.21682*LOG10(3.7*U4228)-0.293)*(EXP(-3.7*U4228)-1)+1),1)*MAX(1/(-(0.1921*LOG10(U4228+0.2)+0.072)*(EXP(-150*U4228)-1)+1),1)*V4228</f>
        <v>1.0101994803367265</v>
      </c>
    </row>
    <row r="4229" spans="11:23">
      <c r="K4229" s="51">
        <v>422.7</v>
      </c>
      <c r="L4229" s="22">
        <f t="shared" si="533"/>
        <v>1.1750747579232539</v>
      </c>
      <c r="M4229" s="22">
        <f t="shared" si="532"/>
        <v>2.7760552678484096E-3</v>
      </c>
      <c r="Q4229" s="55">
        <f t="shared" si="534"/>
        <v>2.8868300679031185E-2</v>
      </c>
      <c r="R4229" s="49">
        <f t="shared" si="535"/>
        <v>3.1736101022606089</v>
      </c>
      <c r="S4229" s="52">
        <f>IF(K4229=0,C4257,(1/$C$59)*LN(1+$C$59/$C$58/(RodR+ABS(Calculations!K4229-RodR))))</f>
        <v>9.0963602171759764E-3</v>
      </c>
      <c r="T4229" s="53">
        <f t="shared" si="536"/>
        <v>9.1516584835007707E-3</v>
      </c>
      <c r="U4229" s="49">
        <f t="shared" si="537"/>
        <v>176.125</v>
      </c>
      <c r="V4229" s="49">
        <f t="shared" si="538"/>
        <v>1.0101994803367265</v>
      </c>
      <c r="W4229" s="49">
        <f t="shared" si="539"/>
        <v>1.0101994803367265</v>
      </c>
    </row>
    <row r="4230" spans="11:23">
      <c r="K4230" s="51">
        <v>422.8</v>
      </c>
      <c r="L4230" s="22">
        <f t="shared" si="533"/>
        <v>1.1747978719420562</v>
      </c>
      <c r="M4230" s="22">
        <f t="shared" si="532"/>
        <v>2.7747456126407943E-3</v>
      </c>
      <c r="Q4230" s="55">
        <f t="shared" si="534"/>
        <v>2.8861498364791065E-2</v>
      </c>
      <c r="R4230" s="49">
        <f t="shared" si="535"/>
        <v>3.1736101022606089</v>
      </c>
      <c r="S4230" s="52">
        <f>IF(K4230=0,C4258,(1/$C$59)*LN(1+$C$59/$C$58/(RodR+ABS(Calculations!K4230-RodR))))</f>
        <v>9.0942168176968551E-3</v>
      </c>
      <c r="T4230" s="53">
        <f t="shared" si="536"/>
        <v>9.1494889541206825E-3</v>
      </c>
      <c r="U4230" s="49">
        <f t="shared" si="537"/>
        <v>176.16666666666669</v>
      </c>
      <c r="V4230" s="49">
        <f t="shared" si="538"/>
        <v>1.0101994803367265</v>
      </c>
      <c r="W4230" s="49">
        <f t="shared" si="539"/>
        <v>1.0101994803367265</v>
      </c>
    </row>
    <row r="4231" spans="11:23">
      <c r="K4231" s="51">
        <v>422.9</v>
      </c>
      <c r="L4231" s="22">
        <f t="shared" si="533"/>
        <v>1.1745211164175027</v>
      </c>
      <c r="M4231" s="22">
        <f t="shared" si="532"/>
        <v>2.77343688400844E-3</v>
      </c>
      <c r="Q4231" s="55">
        <f t="shared" si="534"/>
        <v>2.8854699255505871E-2</v>
      </c>
      <c r="R4231" s="49">
        <f t="shared" si="535"/>
        <v>3.1736101022606089</v>
      </c>
      <c r="S4231" s="52">
        <f>IF(K4231=0,C4259,(1/$C$59)*LN(1+$C$59/$C$58/(RodR+ABS(Calculations!K4231-RodR))))</f>
        <v>9.0920744280944422E-3</v>
      </c>
      <c r="T4231" s="53">
        <f t="shared" si="536"/>
        <v>9.1473204531334444E-3</v>
      </c>
      <c r="U4231" s="49">
        <f t="shared" si="537"/>
        <v>176.20833333333334</v>
      </c>
      <c r="V4231" s="49">
        <f t="shared" si="538"/>
        <v>1.0101994803367265</v>
      </c>
      <c r="W4231" s="49">
        <f t="shared" si="539"/>
        <v>1.0101994803367265</v>
      </c>
    </row>
    <row r="4232" spans="11:23">
      <c r="K4232" s="51">
        <v>423</v>
      </c>
      <c r="L4232" s="22">
        <f t="shared" si="533"/>
        <v>1.1742444912573653</v>
      </c>
      <c r="M4232" s="22">
        <f t="shared" si="532"/>
        <v>2.7721290810991395E-3</v>
      </c>
      <c r="Q4232" s="55">
        <f t="shared" si="534"/>
        <v>2.8847903348909812E-2</v>
      </c>
      <c r="R4232" s="49">
        <f t="shared" si="535"/>
        <v>3.1736101022606089</v>
      </c>
      <c r="S4232" s="52">
        <f>IF(K4232=0,C4260,(1/$C$59)*LN(1+$C$59/$C$58/(RodR+ABS(Calculations!K4232-RodR))))</f>
        <v>9.0899330476547913E-3</v>
      </c>
      <c r="T4232" s="53">
        <f t="shared" si="536"/>
        <v>9.1451529798082087E-3</v>
      </c>
      <c r="U4232" s="49">
        <f t="shared" si="537"/>
        <v>176.25</v>
      </c>
      <c r="V4232" s="49">
        <f t="shared" si="538"/>
        <v>1.0101994803367265</v>
      </c>
      <c r="W4232" s="49">
        <f t="shared" si="539"/>
        <v>1.0101994803367265</v>
      </c>
    </row>
    <row r="4233" spans="11:23">
      <c r="K4233" s="51">
        <v>423.1</v>
      </c>
      <c r="L4233" s="22">
        <f t="shared" si="533"/>
        <v>1.1739679963696215</v>
      </c>
      <c r="M4233" s="22">
        <f t="shared" si="532"/>
        <v>2.7708222029569907E-3</v>
      </c>
      <c r="Q4233" s="55">
        <f t="shared" si="534"/>
        <v>2.8841110642742154E-2</v>
      </c>
      <c r="R4233" s="49">
        <f t="shared" si="535"/>
        <v>3.1736101022606089</v>
      </c>
      <c r="S4233" s="52">
        <f>IF(K4233=0,C4261,(1/$C$59)*LN(1+$C$59/$C$58/(RodR+ABS(Calculations!K4233-RodR))))</f>
        <v>9.0877926756655486E-3</v>
      </c>
      <c r="T4233" s="53">
        <f t="shared" si="536"/>
        <v>9.1429865334145752E-3</v>
      </c>
      <c r="U4233" s="49">
        <f t="shared" si="537"/>
        <v>176.29166666666669</v>
      </c>
      <c r="V4233" s="49">
        <f t="shared" si="538"/>
        <v>1.0101994803367265</v>
      </c>
      <c r="W4233" s="49">
        <f t="shared" si="539"/>
        <v>1.0101994803367265</v>
      </c>
    </row>
    <row r="4234" spans="11:23">
      <c r="K4234" s="51">
        <v>423.2</v>
      </c>
      <c r="L4234" s="22">
        <f t="shared" si="533"/>
        <v>1.1736916316622128</v>
      </c>
      <c r="M4234" s="22">
        <f t="shared" si="532"/>
        <v>2.7695162487990643E-3</v>
      </c>
      <c r="Q4234" s="55">
        <f t="shared" si="534"/>
        <v>2.8834321134741284E-2</v>
      </c>
      <c r="R4234" s="49">
        <f t="shared" si="535"/>
        <v>3.1736101022606089</v>
      </c>
      <c r="S4234" s="52">
        <f>IF(K4234=0,C4262,(1/$C$59)*LN(1+$C$59/$C$58/(RodR+ABS(Calculations!K4234-RodR))))</f>
        <v>9.0856533114140811E-3</v>
      </c>
      <c r="T4234" s="53">
        <f t="shared" si="536"/>
        <v>9.1408211132223659E-3</v>
      </c>
      <c r="U4234" s="49">
        <f t="shared" si="537"/>
        <v>176.33333333333334</v>
      </c>
      <c r="V4234" s="49">
        <f t="shared" si="538"/>
        <v>1.0101994803367265</v>
      </c>
      <c r="W4234" s="49">
        <f t="shared" si="539"/>
        <v>1.0101994803367265</v>
      </c>
    </row>
    <row r="4235" spans="11:23">
      <c r="K4235" s="51">
        <v>423.3</v>
      </c>
      <c r="L4235" s="22">
        <f t="shared" si="533"/>
        <v>1.173415397043253</v>
      </c>
      <c r="M4235" s="22">
        <f t="shared" si="532"/>
        <v>2.7682112177043194E-3</v>
      </c>
      <c r="Q4235" s="55">
        <f t="shared" si="534"/>
        <v>2.8827534822649801E-2</v>
      </c>
      <c r="R4235" s="49">
        <f t="shared" si="535"/>
        <v>3.1736101022606089</v>
      </c>
      <c r="S4235" s="52">
        <f>IF(K4235=0,C4263,(1/$C$59)*LN(1+$C$59/$C$58/(RodR+ABS(Calculations!K4235-RodR))))</f>
        <v>9.083514954189088E-3</v>
      </c>
      <c r="T4235" s="53">
        <f t="shared" si="536"/>
        <v>9.1386567185038486E-3</v>
      </c>
      <c r="U4235" s="49">
        <f t="shared" si="537"/>
        <v>176.375</v>
      </c>
      <c r="V4235" s="49">
        <f t="shared" si="538"/>
        <v>1.0101994803367265</v>
      </c>
      <c r="W4235" s="49">
        <f t="shared" si="539"/>
        <v>1.0101994803367265</v>
      </c>
    </row>
    <row r="4236" spans="11:23">
      <c r="K4236" s="51">
        <v>423.4</v>
      </c>
      <c r="L4236" s="22">
        <f t="shared" si="533"/>
        <v>1.1731392924208888</v>
      </c>
      <c r="M4236" s="22">
        <f t="shared" si="532"/>
        <v>2.7669071088549657E-3</v>
      </c>
      <c r="Q4236" s="55">
        <f t="shared" si="534"/>
        <v>2.8820751704211136E-2</v>
      </c>
      <c r="R4236" s="49">
        <f t="shared" si="535"/>
        <v>3.1736101022606089</v>
      </c>
      <c r="S4236" s="52">
        <f>IF(K4236=0,C4264,(1/$C$59)*LN(1+$C$59/$C$58/(RodR+ABS(Calculations!K4236-RodR))))</f>
        <v>9.0813776032795251E-3</v>
      </c>
      <c r="T4236" s="53">
        <f t="shared" si="536"/>
        <v>9.1364933485293034E-3</v>
      </c>
      <c r="U4236" s="49">
        <f t="shared" si="537"/>
        <v>176.41666666666666</v>
      </c>
      <c r="V4236" s="49">
        <f t="shared" si="538"/>
        <v>1.0101994803367265</v>
      </c>
      <c r="W4236" s="49">
        <f t="shared" si="539"/>
        <v>1.0101994803367265</v>
      </c>
    </row>
    <row r="4237" spans="11:23">
      <c r="K4237" s="51">
        <v>423.5</v>
      </c>
      <c r="L4237" s="22">
        <f t="shared" si="533"/>
        <v>1.1728633177034042</v>
      </c>
      <c r="M4237" s="22">
        <f t="shared" ref="M4237:M4300" si="540">L4227-L4237</f>
        <v>2.7656039212953232E-3</v>
      </c>
      <c r="Q4237" s="55">
        <f t="shared" si="534"/>
        <v>2.8813971777172081E-2</v>
      </c>
      <c r="R4237" s="49">
        <f t="shared" si="535"/>
        <v>3.1736101022606089</v>
      </c>
      <c r="S4237" s="52">
        <f>IF(K4237=0,C4265,(1/$C$59)*LN(1+$C$59/$C$58/(RodR+ABS(Calculations!K4237-RodR))))</f>
        <v>9.0792412579754102E-3</v>
      </c>
      <c r="T4237" s="53">
        <f t="shared" si="536"/>
        <v>9.1343310025723337E-3</v>
      </c>
      <c r="U4237" s="49">
        <f t="shared" si="537"/>
        <v>176.45833333333334</v>
      </c>
      <c r="V4237" s="49">
        <f t="shared" si="538"/>
        <v>1.0101994803367265</v>
      </c>
      <c r="W4237" s="49">
        <f t="shared" si="539"/>
        <v>1.0101994803367265</v>
      </c>
    </row>
    <row r="4238" spans="11:23">
      <c r="K4238" s="51">
        <v>423.6</v>
      </c>
      <c r="L4238" s="22">
        <f t="shared" si="533"/>
        <v>1.172587472799151</v>
      </c>
      <c r="M4238" s="22">
        <f t="shared" si="540"/>
        <v>2.7643016542076015E-3</v>
      </c>
      <c r="Q4238" s="55">
        <f t="shared" si="534"/>
        <v>2.8807195039281093E-2</v>
      </c>
      <c r="R4238" s="49">
        <f t="shared" si="535"/>
        <v>3.1736101022606089</v>
      </c>
      <c r="S4238" s="52">
        <f>IF(K4238=0,C4266,(1/$C$59)*LN(1+$C$59/$C$58/(RodR+ABS(Calculations!K4238-RodR))))</f>
        <v>9.0771059175672863E-3</v>
      </c>
      <c r="T4238" s="53">
        <f t="shared" si="536"/>
        <v>9.1321696799049994E-3</v>
      </c>
      <c r="U4238" s="49">
        <f t="shared" si="537"/>
        <v>176.50000000000003</v>
      </c>
      <c r="V4238" s="49">
        <f t="shared" si="538"/>
        <v>1.0101994803367265</v>
      </c>
      <c r="W4238" s="49">
        <f t="shared" si="539"/>
        <v>1.0101994803367265</v>
      </c>
    </row>
    <row r="4239" spans="11:23">
      <c r="K4239" s="51">
        <v>423.7</v>
      </c>
      <c r="L4239" s="22">
        <f t="shared" si="533"/>
        <v>1.1723117576165143</v>
      </c>
      <c r="M4239" s="22">
        <f t="shared" si="540"/>
        <v>2.7630003067395936E-3</v>
      </c>
      <c r="Q4239" s="55">
        <f t="shared" si="534"/>
        <v>2.8800421488287452E-2</v>
      </c>
      <c r="R4239" s="49">
        <f t="shared" si="535"/>
        <v>3.1736101022606089</v>
      </c>
      <c r="S4239" s="52">
        <f>IF(K4239=0,C4267,(1/$C$59)*LN(1+$C$59/$C$58/(RodR+ABS(Calculations!K4239-RodR))))</f>
        <v>9.0749715813459534E-3</v>
      </c>
      <c r="T4239" s="53">
        <f t="shared" si="536"/>
        <v>9.1300093798022397E-3</v>
      </c>
      <c r="U4239" s="49">
        <f t="shared" si="537"/>
        <v>176.54166666666666</v>
      </c>
      <c r="V4239" s="49">
        <f t="shared" si="538"/>
        <v>1.0101994803367265</v>
      </c>
      <c r="W4239" s="49">
        <f t="shared" si="539"/>
        <v>1.0101994803367265</v>
      </c>
    </row>
    <row r="4240" spans="11:23">
      <c r="K4240" s="51">
        <v>423.8</v>
      </c>
      <c r="L4240" s="22">
        <f t="shared" si="533"/>
        <v>1.1720361720640164</v>
      </c>
      <c r="M4240" s="22">
        <f t="shared" si="540"/>
        <v>2.7616998780397584E-3</v>
      </c>
      <c r="Q4240" s="55">
        <f t="shared" si="534"/>
        <v>2.8793651121943813E-2</v>
      </c>
      <c r="R4240" s="49">
        <f t="shared" si="535"/>
        <v>3.1736101022606089</v>
      </c>
      <c r="S4240" s="52">
        <f>IF(K4240=0,C4268,(1/$C$59)*LN(1+$C$59/$C$58/(RodR+ABS(Calculations!K4240-RodR))))</f>
        <v>9.0728382486032783E-3</v>
      </c>
      <c r="T4240" s="53">
        <f t="shared" si="536"/>
        <v>9.1278501015374588E-3</v>
      </c>
      <c r="U4240" s="49">
        <f t="shared" si="537"/>
        <v>176.58333333333334</v>
      </c>
      <c r="V4240" s="49">
        <f t="shared" si="538"/>
        <v>1.0101994803367265</v>
      </c>
      <c r="W4240" s="49">
        <f t="shared" si="539"/>
        <v>1.0101994803367265</v>
      </c>
    </row>
    <row r="4241" spans="11:23">
      <c r="K4241" s="51">
        <v>423.9</v>
      </c>
      <c r="L4241" s="22">
        <f t="shared" si="533"/>
        <v>1.1717607160503165</v>
      </c>
      <c r="M4241" s="22">
        <f t="shared" si="540"/>
        <v>2.7604003671861665E-3</v>
      </c>
      <c r="Q4241" s="55">
        <f t="shared" si="534"/>
        <v>2.8786883938006179E-2</v>
      </c>
      <c r="R4241" s="49">
        <f t="shared" si="535"/>
        <v>3.1736101022606089</v>
      </c>
      <c r="S4241" s="52">
        <f>IF(K4241=0,C4269,(1/$C$59)*LN(1+$C$59/$C$58/(RodR+ABS(Calculations!K4241-RodR))))</f>
        <v>9.0707059186321791E-3</v>
      </c>
      <c r="T4241" s="53">
        <f t="shared" si="536"/>
        <v>9.1256918443867133E-3</v>
      </c>
      <c r="U4241" s="49">
        <f t="shared" si="537"/>
        <v>176.625</v>
      </c>
      <c r="V4241" s="49">
        <f t="shared" si="538"/>
        <v>1.0101994803367265</v>
      </c>
      <c r="W4241" s="49">
        <f t="shared" si="539"/>
        <v>1.0101994803367265</v>
      </c>
    </row>
    <row r="4242" spans="11:23">
      <c r="K4242" s="51">
        <v>424</v>
      </c>
      <c r="L4242" s="22">
        <f t="shared" si="533"/>
        <v>1.1714853894840038</v>
      </c>
      <c r="M4242" s="22">
        <f t="shared" si="540"/>
        <v>2.759101773361472E-3</v>
      </c>
      <c r="Q4242" s="55">
        <f t="shared" si="534"/>
        <v>2.878011993422885E-2</v>
      </c>
      <c r="R4242" s="49">
        <f t="shared" si="535"/>
        <v>3.1736101022606089</v>
      </c>
      <c r="S4242" s="52">
        <f>IF(K4242=0,C4270,(1/$C$59)*LN(1+$C$59/$C$58/(RodR+ABS(Calculations!K4242-RodR))))</f>
        <v>9.0685745907250394E-3</v>
      </c>
      <c r="T4242" s="53">
        <f t="shared" si="536"/>
        <v>9.123534607624743E-3</v>
      </c>
      <c r="U4242" s="49">
        <f t="shared" si="537"/>
        <v>176.66666666666669</v>
      </c>
      <c r="V4242" s="49">
        <f t="shared" si="538"/>
        <v>1.0101994803367265</v>
      </c>
      <c r="W4242" s="49">
        <f t="shared" si="539"/>
        <v>1.0101994803367265</v>
      </c>
    </row>
    <row r="4243" spans="11:23">
      <c r="K4243" s="51">
        <v>424.1</v>
      </c>
      <c r="L4243" s="22">
        <f t="shared" si="533"/>
        <v>1.1712101922739431</v>
      </c>
      <c r="M4243" s="22">
        <f t="shared" si="540"/>
        <v>2.7578040956783845E-3</v>
      </c>
      <c r="Q4243" s="55">
        <f t="shared" si="534"/>
        <v>2.8773359108372882E-2</v>
      </c>
      <c r="R4243" s="49">
        <f t="shared" si="535"/>
        <v>3.1736101022606089</v>
      </c>
      <c r="S4243" s="52">
        <f>IF(K4243=0,C4271,(1/$C$59)*LN(1+$C$59/$C$58/(RodR+ABS(Calculations!K4243-RodR))))</f>
        <v>9.0664442641763699E-3</v>
      </c>
      <c r="T4243" s="53">
        <f t="shared" si="536"/>
        <v>9.1213783905296116E-3</v>
      </c>
      <c r="U4243" s="49">
        <f t="shared" si="537"/>
        <v>176.70833333333334</v>
      </c>
      <c r="V4243" s="49">
        <f t="shared" si="538"/>
        <v>1.0101994803367265</v>
      </c>
      <c r="W4243" s="49">
        <f t="shared" si="539"/>
        <v>1.0101994803367265</v>
      </c>
    </row>
    <row r="4244" spans="11:23">
      <c r="K4244" s="51">
        <v>424.2</v>
      </c>
      <c r="L4244" s="22">
        <f t="shared" si="533"/>
        <v>1.1709351243289277</v>
      </c>
      <c r="M4244" s="22">
        <f t="shared" si="540"/>
        <v>2.7565073332851409E-3</v>
      </c>
      <c r="Q4244" s="55">
        <f t="shared" si="534"/>
        <v>2.8766601458197583E-2</v>
      </c>
      <c r="R4244" s="49">
        <f t="shared" si="535"/>
        <v>3.1736101022606089</v>
      </c>
      <c r="S4244" s="52">
        <f>IF(K4244=0,C4272,(1/$C$59)*LN(1+$C$59/$C$58/(RodR+ABS(Calculations!K4244-RodR))))</f>
        <v>9.0643149382801345E-3</v>
      </c>
      <c r="T4244" s="53">
        <f t="shared" si="536"/>
        <v>9.119223192377169E-3</v>
      </c>
      <c r="U4244" s="49">
        <f t="shared" si="537"/>
        <v>176.75</v>
      </c>
      <c r="V4244" s="49">
        <f t="shared" si="538"/>
        <v>1.0101994803367265</v>
      </c>
      <c r="W4244" s="49">
        <f t="shared" si="539"/>
        <v>1.0101994803367265</v>
      </c>
    </row>
    <row r="4245" spans="11:23">
      <c r="K4245" s="51">
        <v>424.3</v>
      </c>
      <c r="L4245" s="22">
        <f t="shared" si="533"/>
        <v>1.1706601855579584</v>
      </c>
      <c r="M4245" s="22">
        <f t="shared" si="540"/>
        <v>2.755211485294673E-3</v>
      </c>
      <c r="Q4245" s="55">
        <f t="shared" si="534"/>
        <v>2.8759846981467357E-2</v>
      </c>
      <c r="R4245" s="49">
        <f t="shared" si="535"/>
        <v>3.1736101022606089</v>
      </c>
      <c r="S4245" s="52">
        <f>IF(K4245=0,C4273,(1/$C$59)*LN(1+$C$59/$C$58/(RodR+ABS(Calculations!K4245-RodR))))</f>
        <v>9.0621866123318986E-3</v>
      </c>
      <c r="T4245" s="53">
        <f t="shared" si="536"/>
        <v>9.1170690124459334E-3</v>
      </c>
      <c r="U4245" s="49">
        <f t="shared" si="537"/>
        <v>176.79166666666669</v>
      </c>
      <c r="V4245" s="49">
        <f t="shared" si="538"/>
        <v>1.0101994803367265</v>
      </c>
      <c r="W4245" s="49">
        <f t="shared" si="539"/>
        <v>1.0101994803367265</v>
      </c>
    </row>
    <row r="4246" spans="11:23">
      <c r="K4246" s="51">
        <v>424.4</v>
      </c>
      <c r="L4246" s="22">
        <f t="shared" si="533"/>
        <v>1.1703853758699996</v>
      </c>
      <c r="M4246" s="22">
        <f t="shared" si="540"/>
        <v>2.7539165508891905E-3</v>
      </c>
      <c r="Q4246" s="55">
        <f t="shared" si="534"/>
        <v>2.8753095675945719E-2</v>
      </c>
      <c r="R4246" s="49">
        <f t="shared" si="535"/>
        <v>3.1736101022606089</v>
      </c>
      <c r="S4246" s="52">
        <f>IF(K4246=0,C4274,(1/$C$59)*LN(1+$C$59/$C$58/(RodR+ABS(Calculations!K4246-RodR))))</f>
        <v>9.060059285626948E-3</v>
      </c>
      <c r="T4246" s="53">
        <f t="shared" si="536"/>
        <v>9.1149158500144246E-3</v>
      </c>
      <c r="U4246" s="49">
        <f t="shared" si="537"/>
        <v>176.83333333333334</v>
      </c>
      <c r="V4246" s="49">
        <f t="shared" si="538"/>
        <v>1.0101994803367265</v>
      </c>
      <c r="W4246" s="49">
        <f t="shared" si="539"/>
        <v>1.0101994803367265</v>
      </c>
    </row>
    <row r="4247" spans="11:23">
      <c r="K4247" s="51">
        <v>424.5</v>
      </c>
      <c r="L4247" s="22">
        <f t="shared" si="533"/>
        <v>1.1701106951742219</v>
      </c>
      <c r="M4247" s="22">
        <f t="shared" si="540"/>
        <v>2.7526225291822914E-3</v>
      </c>
      <c r="Q4247" s="55">
        <f t="shared" si="534"/>
        <v>2.8746347539401244E-2</v>
      </c>
      <c r="R4247" s="49">
        <f t="shared" si="535"/>
        <v>3.1736101022606089</v>
      </c>
      <c r="S4247" s="52">
        <f>IF(K4247=0,C4275,(1/$C$59)*LN(1+$C$59/$C$58/(RodR+ABS(Calculations!K4247-RodR))))</f>
        <v>9.0579329574621663E-3</v>
      </c>
      <c r="T4247" s="53">
        <f t="shared" si="536"/>
        <v>9.1127637043618391E-3</v>
      </c>
      <c r="U4247" s="49">
        <f t="shared" si="537"/>
        <v>176.875</v>
      </c>
      <c r="V4247" s="49">
        <f t="shared" si="538"/>
        <v>1.0101994803367265</v>
      </c>
      <c r="W4247" s="49">
        <f t="shared" si="539"/>
        <v>1.0101994803367265</v>
      </c>
    </row>
    <row r="4248" spans="11:23">
      <c r="K4248" s="51">
        <v>424.6</v>
      </c>
      <c r="L4248" s="22">
        <f t="shared" si="533"/>
        <v>1.169836143379795</v>
      </c>
      <c r="M4248" s="22">
        <f t="shared" si="540"/>
        <v>2.7513294193559634E-3</v>
      </c>
      <c r="Q4248" s="55">
        <f t="shared" si="534"/>
        <v>2.8739602569602479E-2</v>
      </c>
      <c r="R4248" s="49">
        <f t="shared" si="535"/>
        <v>3.1736101022606089</v>
      </c>
      <c r="S4248" s="52">
        <f>IF(K4248=0,C4276,(1/$C$59)*LN(1+$C$59/$C$58/(RodR+ABS(Calculations!K4248-RodR))))</f>
        <v>9.0558076271344233E-3</v>
      </c>
      <c r="T4248" s="53">
        <f t="shared" si="536"/>
        <v>9.1106125747680271E-3</v>
      </c>
      <c r="U4248" s="49">
        <f t="shared" si="537"/>
        <v>176.91666666666669</v>
      </c>
      <c r="V4248" s="49">
        <f t="shared" si="538"/>
        <v>1.0101994803367265</v>
      </c>
      <c r="W4248" s="49">
        <f t="shared" si="539"/>
        <v>1.0101994803367265</v>
      </c>
    </row>
    <row r="4249" spans="11:23">
      <c r="K4249" s="51">
        <v>424.7</v>
      </c>
      <c r="L4249" s="22">
        <f t="shared" si="533"/>
        <v>1.169561720396026</v>
      </c>
      <c r="M4249" s="22">
        <f t="shared" si="540"/>
        <v>2.7500372204882773E-3</v>
      </c>
      <c r="Q4249" s="55">
        <f t="shared" si="534"/>
        <v>2.8732860764321355E-2</v>
      </c>
      <c r="R4249" s="49">
        <f t="shared" si="535"/>
        <v>3.1736101022606089</v>
      </c>
      <c r="S4249" s="52">
        <f>IF(K4249=0,C4277,(1/$C$59)*LN(1+$C$59/$C$58/(RodR+ABS(Calculations!K4249-RodR))))</f>
        <v>9.0536832939416591E-3</v>
      </c>
      <c r="T4249" s="53">
        <f t="shared" si="536"/>
        <v>9.1084624605139684E-3</v>
      </c>
      <c r="U4249" s="49">
        <f t="shared" si="537"/>
        <v>176.95833333333334</v>
      </c>
      <c r="V4249" s="49">
        <f t="shared" si="538"/>
        <v>1.0101994803367265</v>
      </c>
      <c r="W4249" s="49">
        <f t="shared" si="539"/>
        <v>1.0101994803367265</v>
      </c>
    </row>
    <row r="4250" spans="11:23">
      <c r="K4250" s="51">
        <v>424.8</v>
      </c>
      <c r="L4250" s="22">
        <f t="shared" si="533"/>
        <v>1.1692874261322543</v>
      </c>
      <c r="M4250" s="22">
        <f t="shared" si="540"/>
        <v>2.7487459317621088E-3</v>
      </c>
      <c r="Q4250" s="55">
        <f t="shared" si="534"/>
        <v>2.8726122121330602E-2</v>
      </c>
      <c r="R4250" s="49">
        <f t="shared" si="535"/>
        <v>3.1736101022606089</v>
      </c>
      <c r="S4250" s="52">
        <f>IF(K4250=0,C4278,(1/$C$59)*LN(1+$C$59/$C$58/(RodR+ABS(Calculations!K4250-RodR))))</f>
        <v>9.0515599571820635E-3</v>
      </c>
      <c r="T4250" s="53">
        <f t="shared" si="536"/>
        <v>9.106313360880634E-3</v>
      </c>
      <c r="U4250" s="49">
        <f t="shared" si="537"/>
        <v>177</v>
      </c>
      <c r="V4250" s="49">
        <f t="shared" si="538"/>
        <v>1.0101994803367265</v>
      </c>
      <c r="W4250" s="49">
        <f t="shared" si="539"/>
        <v>1.0101994803367265</v>
      </c>
    </row>
    <row r="4251" spans="11:23">
      <c r="K4251" s="51">
        <v>424.9</v>
      </c>
      <c r="L4251" s="22">
        <f t="shared" si="533"/>
        <v>1.1690132604979921</v>
      </c>
      <c r="M4251" s="22">
        <f t="shared" si="540"/>
        <v>2.7474555523243627E-3</v>
      </c>
      <c r="Q4251" s="55">
        <f t="shared" si="534"/>
        <v>2.8719386638407174E-2</v>
      </c>
      <c r="R4251" s="49">
        <f t="shared" si="535"/>
        <v>3.1736101022606089</v>
      </c>
      <c r="S4251" s="52">
        <f>IF(K4251=0,C4279,(1/$C$59)*LN(1+$C$59/$C$58/(RodR+ABS(Calculations!K4251-RodR))))</f>
        <v>9.0494376161551586E-3</v>
      </c>
      <c r="T4251" s="53">
        <f t="shared" si="536"/>
        <v>9.1041652751498968E-3</v>
      </c>
      <c r="U4251" s="49">
        <f t="shared" si="537"/>
        <v>177.04166666666666</v>
      </c>
      <c r="V4251" s="49">
        <f t="shared" si="538"/>
        <v>1.0101994803367265</v>
      </c>
      <c r="W4251" s="49">
        <f t="shared" si="539"/>
        <v>1.0101994803367265</v>
      </c>
    </row>
    <row r="4252" spans="11:23">
      <c r="K4252" s="51">
        <v>425</v>
      </c>
      <c r="L4252" s="22">
        <f t="shared" si="533"/>
        <v>1.1687392234026805</v>
      </c>
      <c r="M4252" s="22">
        <f t="shared" si="540"/>
        <v>2.7461660813232758E-3</v>
      </c>
      <c r="Q4252" s="55">
        <f t="shared" si="534"/>
        <v>2.8712654313326307E-2</v>
      </c>
      <c r="R4252" s="49">
        <f t="shared" si="535"/>
        <v>3.1736101022606089</v>
      </c>
      <c r="S4252" s="52">
        <f>IF(K4252=0,C4280,(1/$C$59)*LN(1+$C$59/$C$58/(RodR+ABS(Calculations!K4252-RodR))))</f>
        <v>9.0473162701599236E-3</v>
      </c>
      <c r="T4252" s="53">
        <f t="shared" si="536"/>
        <v>9.1020182026049518E-3</v>
      </c>
      <c r="U4252" s="49">
        <f t="shared" si="537"/>
        <v>177.08333333333334</v>
      </c>
      <c r="V4252" s="49">
        <f t="shared" si="538"/>
        <v>1.0101994803367265</v>
      </c>
      <c r="W4252" s="49">
        <f t="shared" si="539"/>
        <v>1.0101994803367265</v>
      </c>
    </row>
    <row r="4253" spans="11:23">
      <c r="K4253" s="51">
        <v>425.1</v>
      </c>
      <c r="L4253" s="22">
        <f t="shared" si="533"/>
        <v>1.1684653147560367</v>
      </c>
      <c r="M4253" s="22">
        <f t="shared" si="540"/>
        <v>2.7448775179064189E-3</v>
      </c>
      <c r="Q4253" s="55">
        <f t="shared" si="534"/>
        <v>2.8705925143869992E-2</v>
      </c>
      <c r="R4253" s="49">
        <f t="shared" si="535"/>
        <v>3.1736101022606089</v>
      </c>
      <c r="S4253" s="52">
        <f>IF(K4253=0,C4281,(1/$C$59)*LN(1+$C$59/$C$58/(RodR+ABS(Calculations!K4253-RodR))))</f>
        <v>9.045195918497468E-3</v>
      </c>
      <c r="T4253" s="53">
        <f t="shared" si="536"/>
        <v>9.0998721425285638E-3</v>
      </c>
      <c r="U4253" s="49">
        <f t="shared" si="537"/>
        <v>177.12500000000003</v>
      </c>
      <c r="V4253" s="49">
        <f t="shared" si="538"/>
        <v>1.0101994803367265</v>
      </c>
      <c r="W4253" s="49">
        <f t="shared" si="539"/>
        <v>1.0101994803367265</v>
      </c>
    </row>
    <row r="4254" spans="11:23">
      <c r="K4254" s="51">
        <v>425.2</v>
      </c>
      <c r="L4254" s="22">
        <f t="shared" si="533"/>
        <v>1.1681915344677416</v>
      </c>
      <c r="M4254" s="22">
        <f t="shared" si="540"/>
        <v>2.7435898611860576E-3</v>
      </c>
      <c r="Q4254" s="55">
        <f t="shared" si="534"/>
        <v>2.869919912781935E-2</v>
      </c>
      <c r="R4254" s="49">
        <f t="shared" si="535"/>
        <v>3.1736101022606089</v>
      </c>
      <c r="S4254" s="52">
        <f>IF(K4254=0,C4282,(1/$C$59)*LN(1+$C$59/$C$58/(RodR+ABS(Calculations!K4254-RodR))))</f>
        <v>9.0430765604686252E-3</v>
      </c>
      <c r="T4254" s="53">
        <f t="shared" si="536"/>
        <v>9.0977270942050534E-3</v>
      </c>
      <c r="U4254" s="49">
        <f t="shared" si="537"/>
        <v>177.16666666666666</v>
      </c>
      <c r="V4254" s="49">
        <f t="shared" si="538"/>
        <v>1.0101994803367265</v>
      </c>
      <c r="W4254" s="49">
        <f t="shared" si="539"/>
        <v>1.0101994803367265</v>
      </c>
    </row>
    <row r="4255" spans="11:23">
      <c r="K4255" s="51">
        <v>425.3</v>
      </c>
      <c r="L4255" s="22">
        <f t="shared" si="533"/>
        <v>1.1679178824475784</v>
      </c>
      <c r="M4255" s="22">
        <f t="shared" si="540"/>
        <v>2.7423031103799289E-3</v>
      </c>
      <c r="Q4255" s="55">
        <f t="shared" si="534"/>
        <v>2.8692476262958008E-2</v>
      </c>
      <c r="R4255" s="49">
        <f t="shared" si="535"/>
        <v>3.1736101022606089</v>
      </c>
      <c r="S4255" s="52">
        <f>IF(K4255=0,C4283,(1/$C$59)*LN(1+$C$59/$C$58/(RodR+ABS(Calculations!K4255-RodR))))</f>
        <v>9.04095819537502E-3</v>
      </c>
      <c r="T4255" s="53">
        <f t="shared" si="536"/>
        <v>9.0955830569191837E-3</v>
      </c>
      <c r="U4255" s="49">
        <f t="shared" si="537"/>
        <v>177.20833333333334</v>
      </c>
      <c r="V4255" s="49">
        <f t="shared" si="538"/>
        <v>1.0101994803367265</v>
      </c>
      <c r="W4255" s="49">
        <f t="shared" si="539"/>
        <v>1.0101994803367265</v>
      </c>
    </row>
    <row r="4256" spans="11:23">
      <c r="K4256" s="51">
        <v>425.4</v>
      </c>
      <c r="L4256" s="22">
        <f t="shared" si="533"/>
        <v>1.1676443586054337</v>
      </c>
      <c r="M4256" s="22">
        <f t="shared" si="540"/>
        <v>2.7410172645658815E-3</v>
      </c>
      <c r="Q4256" s="55">
        <f t="shared" si="534"/>
        <v>2.8685756547072127E-2</v>
      </c>
      <c r="R4256" s="49">
        <f t="shared" si="535"/>
        <v>3.1736101022606089</v>
      </c>
      <c r="S4256" s="52">
        <f>IF(K4256=0,C4284,(1/$C$59)*LN(1+$C$59/$C$58/(RodR+ABS(Calculations!K4256-RodR))))</f>
        <v>9.0388408225190748E-3</v>
      </c>
      <c r="T4256" s="53">
        <f t="shared" si="536"/>
        <v>9.0934400299561655E-3</v>
      </c>
      <c r="U4256" s="49">
        <f t="shared" si="537"/>
        <v>177.25</v>
      </c>
      <c r="V4256" s="49">
        <f t="shared" si="538"/>
        <v>1.0101994803367265</v>
      </c>
      <c r="W4256" s="49">
        <f t="shared" si="539"/>
        <v>1.0101994803367265</v>
      </c>
    </row>
    <row r="4257" spans="11:23">
      <c r="K4257" s="51">
        <v>425.5</v>
      </c>
      <c r="L4257" s="22">
        <f t="shared" si="533"/>
        <v>1.1673709628512616</v>
      </c>
      <c r="M4257" s="22">
        <f t="shared" si="540"/>
        <v>2.7397323229603199E-3</v>
      </c>
      <c r="Q4257" s="55">
        <f t="shared" si="534"/>
        <v>2.8679039977949527E-2</v>
      </c>
      <c r="R4257" s="49">
        <f t="shared" si="535"/>
        <v>3.1736101022606089</v>
      </c>
      <c r="S4257" s="52">
        <f>IF(K4257=0,C4285,(1/$C$59)*LN(1+$C$59/$C$58/(RodR+ABS(Calculations!K4257-RodR))))</f>
        <v>9.0367244412037345E-3</v>
      </c>
      <c r="T4257" s="53">
        <f t="shared" si="536"/>
        <v>9.0912980126018859E-3</v>
      </c>
      <c r="U4257" s="49">
        <f t="shared" si="537"/>
        <v>177.29166666666669</v>
      </c>
      <c r="V4257" s="49">
        <f t="shared" si="538"/>
        <v>1.0101994803367265</v>
      </c>
      <c r="W4257" s="49">
        <f t="shared" si="539"/>
        <v>1.0101994803367265</v>
      </c>
    </row>
    <row r="4258" spans="11:23">
      <c r="K4258" s="51">
        <v>425.6</v>
      </c>
      <c r="L4258" s="22">
        <f t="shared" si="533"/>
        <v>1.1670976950951186</v>
      </c>
      <c r="M4258" s="22">
        <f t="shared" si="540"/>
        <v>2.738448284676398E-3</v>
      </c>
      <c r="Q4258" s="55">
        <f t="shared" si="534"/>
        <v>2.8672326553380558E-2</v>
      </c>
      <c r="R4258" s="49">
        <f t="shared" si="535"/>
        <v>3.1736101022606089</v>
      </c>
      <c r="S4258" s="52">
        <f>IF(K4258=0,C4286,(1/$C$59)*LN(1+$C$59/$C$58/(RodR+ABS(Calculations!K4258-RodR))))</f>
        <v>9.0346090507327417E-3</v>
      </c>
      <c r="T4258" s="53">
        <f t="shared" si="536"/>
        <v>9.0891570041433372E-3</v>
      </c>
      <c r="U4258" s="49">
        <f t="shared" si="537"/>
        <v>177.33333333333334</v>
      </c>
      <c r="V4258" s="49">
        <f t="shared" si="538"/>
        <v>1.0101994803367265</v>
      </c>
      <c r="W4258" s="49">
        <f t="shared" si="539"/>
        <v>1.0101994803367265</v>
      </c>
    </row>
    <row r="4259" spans="11:23">
      <c r="K4259" s="51">
        <v>425.7</v>
      </c>
      <c r="L4259" s="22">
        <f t="shared" si="533"/>
        <v>1.1668245552471297</v>
      </c>
      <c r="M4259" s="22">
        <f t="shared" si="540"/>
        <v>2.7371651488963256E-3</v>
      </c>
      <c r="Q4259" s="55">
        <f t="shared" si="534"/>
        <v>2.866561627115723E-2</v>
      </c>
      <c r="R4259" s="49">
        <f t="shared" si="535"/>
        <v>3.1736101022606089</v>
      </c>
      <c r="S4259" s="52">
        <f>IF(K4259=0,C4287,(1/$C$59)*LN(1+$C$59/$C$58/(RodR+ABS(Calculations!K4259-RodR))))</f>
        <v>9.0324946504103613E-3</v>
      </c>
      <c r="T4259" s="53">
        <f t="shared" si="536"/>
        <v>9.0870170038672982E-3</v>
      </c>
      <c r="U4259" s="49">
        <f t="shared" si="537"/>
        <v>177.375</v>
      </c>
      <c r="V4259" s="49">
        <f t="shared" si="538"/>
        <v>1.0101994803367265</v>
      </c>
      <c r="W4259" s="49">
        <f t="shared" si="539"/>
        <v>1.0101994803367265</v>
      </c>
    </row>
    <row r="4260" spans="11:23">
      <c r="K4260" s="51">
        <v>425.8</v>
      </c>
      <c r="L4260" s="22">
        <f t="shared" si="533"/>
        <v>1.1665515432175559</v>
      </c>
      <c r="M4260" s="22">
        <f t="shared" si="540"/>
        <v>2.7358829146983954E-3</v>
      </c>
      <c r="Q4260" s="55">
        <f t="shared" si="534"/>
        <v>2.8658909129074921E-2</v>
      </c>
      <c r="R4260" s="49">
        <f t="shared" si="535"/>
        <v>3.1736101022606089</v>
      </c>
      <c r="S4260" s="52">
        <f>IF(K4260=0,C4288,(1/$C$59)*LN(1+$C$59/$C$58/(RodR+ABS(Calculations!K4260-RodR))))</f>
        <v>9.0303812395419215E-3</v>
      </c>
      <c r="T4260" s="53">
        <f t="shared" si="536"/>
        <v>9.0848780110629832E-3</v>
      </c>
      <c r="U4260" s="49">
        <f t="shared" si="537"/>
        <v>177.41666666666669</v>
      </c>
      <c r="V4260" s="49">
        <f t="shared" si="538"/>
        <v>1.0101994803367265</v>
      </c>
      <c r="W4260" s="49">
        <f t="shared" si="539"/>
        <v>1.0101994803367265</v>
      </c>
    </row>
    <row r="4261" spans="11:23">
      <c r="K4261" s="51">
        <v>425.9</v>
      </c>
      <c r="L4261" s="22">
        <f t="shared" si="533"/>
        <v>1.1662786589166241</v>
      </c>
      <c r="M4261" s="22">
        <f t="shared" si="540"/>
        <v>2.734601581368068E-3</v>
      </c>
      <c r="Q4261" s="55">
        <f t="shared" si="534"/>
        <v>2.8652205124928144E-2</v>
      </c>
      <c r="R4261" s="49">
        <f t="shared" si="535"/>
        <v>3.1736101022606089</v>
      </c>
      <c r="S4261" s="52">
        <f>IF(K4261=0,C4289,(1/$C$59)*LN(1+$C$59/$C$58/(RodR+ABS(Calculations!K4261-RodR))))</f>
        <v>9.0282688174324749E-3</v>
      </c>
      <c r="T4261" s="53">
        <f t="shared" si="536"/>
        <v>9.0827400250178512E-3</v>
      </c>
      <c r="U4261" s="49">
        <f t="shared" si="537"/>
        <v>177.45833333333334</v>
      </c>
      <c r="V4261" s="49">
        <f t="shared" si="538"/>
        <v>1.0101994803367265</v>
      </c>
      <c r="W4261" s="49">
        <f t="shared" si="539"/>
        <v>1.0101994803367265</v>
      </c>
    </row>
    <row r="4262" spans="11:23">
      <c r="K4262" s="51">
        <v>426</v>
      </c>
      <c r="L4262" s="22">
        <f t="shared" si="533"/>
        <v>1.1660059022547655</v>
      </c>
      <c r="M4262" s="22">
        <f t="shared" si="540"/>
        <v>2.7333211479150243E-3</v>
      </c>
      <c r="Q4262" s="55">
        <f t="shared" si="534"/>
        <v>2.864550425651646E-2</v>
      </c>
      <c r="R4262" s="49">
        <f t="shared" si="535"/>
        <v>3.1736101022606089</v>
      </c>
      <c r="S4262" s="52">
        <f>IF(K4262=0,C4290,(1/$C$59)*LN(1+$C$59/$C$58/(RodR+ABS(Calculations!K4262-RodR))))</f>
        <v>9.026157383388668E-3</v>
      </c>
      <c r="T4262" s="53">
        <f t="shared" si="536"/>
        <v>9.0806030450224541E-3</v>
      </c>
      <c r="U4262" s="49">
        <f t="shared" si="537"/>
        <v>177.5</v>
      </c>
      <c r="V4262" s="49">
        <f t="shared" si="538"/>
        <v>1.0101994803367265</v>
      </c>
      <c r="W4262" s="49">
        <f t="shared" si="539"/>
        <v>1.0101994803367265</v>
      </c>
    </row>
    <row r="4263" spans="11:23">
      <c r="K4263" s="51">
        <v>426.1</v>
      </c>
      <c r="L4263" s="22">
        <f t="shared" si="533"/>
        <v>1.1657332731424126</v>
      </c>
      <c r="M4263" s="22">
        <f t="shared" si="540"/>
        <v>2.7320416136240588E-3</v>
      </c>
      <c r="Q4263" s="55">
        <f t="shared" si="534"/>
        <v>2.8638806521639425E-2</v>
      </c>
      <c r="R4263" s="49">
        <f t="shared" si="535"/>
        <v>3.1736101022606089</v>
      </c>
      <c r="S4263" s="52">
        <f>IF(K4263=0,C4291,(1/$C$59)*LN(1+$C$59/$C$58/(RodR+ABS(Calculations!K4263-RodR))))</f>
        <v>9.0240469367171422E-3</v>
      </c>
      <c r="T4263" s="53">
        <f t="shared" si="536"/>
        <v>9.0784670703655847E-3</v>
      </c>
      <c r="U4263" s="49">
        <f t="shared" si="537"/>
        <v>177.54166666666669</v>
      </c>
      <c r="V4263" s="49">
        <f t="shared" si="538"/>
        <v>1.0101994803367265</v>
      </c>
      <c r="W4263" s="49">
        <f t="shared" si="539"/>
        <v>1.0101994803367265</v>
      </c>
    </row>
    <row r="4264" spans="11:23">
      <c r="K4264" s="51">
        <v>426.2</v>
      </c>
      <c r="L4264" s="22">
        <f t="shared" si="533"/>
        <v>1.1654607714901668</v>
      </c>
      <c r="M4264" s="22">
        <f t="shared" si="540"/>
        <v>2.7307629775747966E-3</v>
      </c>
      <c r="Q4264" s="55">
        <f t="shared" si="534"/>
        <v>2.8632111918100785E-2</v>
      </c>
      <c r="R4264" s="49">
        <f t="shared" si="535"/>
        <v>3.1736101022606089</v>
      </c>
      <c r="S4264" s="52">
        <f>IF(K4264=0,C4292,(1/$C$59)*LN(1+$C$59/$C$58/(RodR+ABS(Calculations!K4264-RodR))))</f>
        <v>9.0219374767258626E-3</v>
      </c>
      <c r="T4264" s="53">
        <f t="shared" si="536"/>
        <v>9.0763321003391358E-3</v>
      </c>
      <c r="U4264" s="49">
        <f t="shared" si="537"/>
        <v>177.58333333333334</v>
      </c>
      <c r="V4264" s="49">
        <f t="shared" si="538"/>
        <v>1.0101994803367265</v>
      </c>
      <c r="W4264" s="49">
        <f t="shared" si="539"/>
        <v>1.0101994803367265</v>
      </c>
    </row>
    <row r="4265" spans="11:23">
      <c r="K4265" s="51">
        <v>426.3</v>
      </c>
      <c r="L4265" s="22">
        <f t="shared" si="533"/>
        <v>1.1651883972085966</v>
      </c>
      <c r="M4265" s="22">
        <f t="shared" si="540"/>
        <v>2.7294852389818658E-3</v>
      </c>
      <c r="Q4265" s="55">
        <f t="shared" si="534"/>
        <v>2.8625420443703441E-2</v>
      </c>
      <c r="R4265" s="49">
        <f t="shared" si="535"/>
        <v>3.1736101022606089</v>
      </c>
      <c r="S4265" s="52">
        <f>IF(K4265=0,C4293,(1/$C$59)*LN(1+$C$59/$C$58/(RodR+ABS(Calculations!K4265-RodR))))</f>
        <v>9.0198290027225254E-3</v>
      </c>
      <c r="T4265" s="53">
        <f t="shared" si="536"/>
        <v>9.0741981342336801E-3</v>
      </c>
      <c r="U4265" s="49">
        <f t="shared" si="537"/>
        <v>177.625</v>
      </c>
      <c r="V4265" s="49">
        <f t="shared" si="538"/>
        <v>1.0101994803367265</v>
      </c>
      <c r="W4265" s="49">
        <f t="shared" si="539"/>
        <v>1.0101994803367265</v>
      </c>
    </row>
    <row r="4266" spans="11:23">
      <c r="K4266" s="51">
        <v>426.4</v>
      </c>
      <c r="L4266" s="22">
        <f t="shared" si="533"/>
        <v>1.1649161502085084</v>
      </c>
      <c r="M4266" s="22">
        <f t="shared" si="540"/>
        <v>2.7282083969253357E-3</v>
      </c>
      <c r="Q4266" s="55">
        <f t="shared" si="534"/>
        <v>2.8618732096256171E-2</v>
      </c>
      <c r="R4266" s="49">
        <f t="shared" si="535"/>
        <v>3.1736101022606089</v>
      </c>
      <c r="S4266" s="52">
        <f>IF(K4266=0,C4294,(1/$C$59)*LN(1+$C$59/$C$58/(RodR+ABS(Calculations!K4266-RodR))))</f>
        <v>9.017721514016681E-3</v>
      </c>
      <c r="T4266" s="53">
        <f t="shared" si="536"/>
        <v>9.0720651713420055E-3</v>
      </c>
      <c r="U4266" s="49">
        <f t="shared" si="537"/>
        <v>177.66666666666666</v>
      </c>
      <c r="V4266" s="49">
        <f t="shared" si="538"/>
        <v>1.0101994803367265</v>
      </c>
      <c r="W4266" s="49">
        <f t="shared" si="539"/>
        <v>1.0101994803367265</v>
      </c>
    </row>
    <row r="4267" spans="11:23">
      <c r="K4267" s="51">
        <v>426.5</v>
      </c>
      <c r="L4267" s="22">
        <f t="shared" si="533"/>
        <v>1.1646440304006067</v>
      </c>
      <c r="M4267" s="22">
        <f t="shared" si="540"/>
        <v>2.7269324506549175E-3</v>
      </c>
      <c r="Q4267" s="55">
        <f t="shared" si="534"/>
        <v>2.8612046873565226E-2</v>
      </c>
      <c r="R4267" s="49">
        <f t="shared" si="535"/>
        <v>3.1736101022606089</v>
      </c>
      <c r="S4267" s="52">
        <f>IF(K4267=0,C4295,(1/$C$59)*LN(1+$C$59/$C$58/(RodR+ABS(Calculations!K4267-RodR))))</f>
        <v>9.0156150099170804E-3</v>
      </c>
      <c r="T4267" s="53">
        <f t="shared" si="536"/>
        <v>9.0699332109558037E-3</v>
      </c>
      <c r="U4267" s="49">
        <f t="shared" si="537"/>
        <v>177.70833333333334</v>
      </c>
      <c r="V4267" s="49">
        <f t="shared" si="538"/>
        <v>1.0101994803367265</v>
      </c>
      <c r="W4267" s="49">
        <f t="shared" si="539"/>
        <v>1.0101994803367265</v>
      </c>
    </row>
    <row r="4268" spans="11:23">
      <c r="K4268" s="51">
        <v>426.6</v>
      </c>
      <c r="L4268" s="22">
        <f t="shared" si="533"/>
        <v>1.1643720376958346</v>
      </c>
      <c r="M4268" s="22">
        <f t="shared" si="540"/>
        <v>2.7256573992839872E-3</v>
      </c>
      <c r="Q4268" s="55">
        <f t="shared" si="534"/>
        <v>2.8605364773442728E-2</v>
      </c>
      <c r="R4268" s="49">
        <f t="shared" si="535"/>
        <v>3.1736101022606089</v>
      </c>
      <c r="S4268" s="52">
        <f>IF(K4268=0,C4296,(1/$C$59)*LN(1+$C$59/$C$58/(RodR+ABS(Calculations!K4268-RodR))))</f>
        <v>9.0135094897343272E-3</v>
      </c>
      <c r="T4268" s="53">
        <f t="shared" si="536"/>
        <v>9.0678022523696441E-3</v>
      </c>
      <c r="U4268" s="49">
        <f t="shared" si="537"/>
        <v>177.75000000000003</v>
      </c>
      <c r="V4268" s="49">
        <f t="shared" si="538"/>
        <v>1.0101994803367265</v>
      </c>
      <c r="W4268" s="49">
        <f t="shared" si="539"/>
        <v>1.0101994803367265</v>
      </c>
    </row>
    <row r="4269" spans="11:23">
      <c r="K4269" s="51">
        <v>426.7</v>
      </c>
      <c r="L4269" s="22">
        <f t="shared" si="533"/>
        <v>1.1641001720051696</v>
      </c>
      <c r="M4269" s="22">
        <f t="shared" si="540"/>
        <v>2.7243832419601155E-3</v>
      </c>
      <c r="Q4269" s="55">
        <f t="shared" si="534"/>
        <v>2.8598685793701641E-2</v>
      </c>
      <c r="R4269" s="49">
        <f t="shared" si="535"/>
        <v>3.1736101022606089</v>
      </c>
      <c r="S4269" s="52">
        <f>IF(K4269=0,C4297,(1/$C$59)*LN(1+$C$59/$C$58/(RodR+ABS(Calculations!K4269-RodR))))</f>
        <v>9.0114049527792901E-3</v>
      </c>
      <c r="T4269" s="53">
        <f t="shared" si="536"/>
        <v>9.0656722948769964E-3</v>
      </c>
      <c r="U4269" s="49">
        <f t="shared" si="537"/>
        <v>177.79166666666666</v>
      </c>
      <c r="V4269" s="49">
        <f t="shared" si="538"/>
        <v>1.0101994803367265</v>
      </c>
      <c r="W4269" s="49">
        <f t="shared" si="539"/>
        <v>1.0101994803367265</v>
      </c>
    </row>
    <row r="4270" spans="11:23">
      <c r="K4270" s="51">
        <v>426.8</v>
      </c>
      <c r="L4270" s="22">
        <f t="shared" si="533"/>
        <v>1.1638284332396225</v>
      </c>
      <c r="M4270" s="22">
        <f t="shared" si="540"/>
        <v>2.7231099779334578E-3</v>
      </c>
      <c r="Q4270" s="55">
        <f t="shared" si="534"/>
        <v>2.859200993215575E-2</v>
      </c>
      <c r="R4270" s="49">
        <f t="shared" si="535"/>
        <v>3.1736101022606089</v>
      </c>
      <c r="S4270" s="52">
        <f>IF(K4270=0,C4298,(1/$C$59)*LN(1+$C$59/$C$58/(RodR+ABS(Calculations!K4270-RodR))))</f>
        <v>9.0093013983630951E-3</v>
      </c>
      <c r="T4270" s="53">
        <f t="shared" si="536"/>
        <v>9.0635433377722202E-3</v>
      </c>
      <c r="U4270" s="49">
        <f t="shared" si="537"/>
        <v>177.83333333333334</v>
      </c>
      <c r="V4270" s="49">
        <f t="shared" si="538"/>
        <v>1.0101994803367265</v>
      </c>
      <c r="W4270" s="49">
        <f t="shared" si="539"/>
        <v>1.0101994803367265</v>
      </c>
    </row>
    <row r="4271" spans="11:23">
      <c r="K4271" s="51">
        <v>426.9</v>
      </c>
      <c r="L4271" s="22">
        <f t="shared" si="533"/>
        <v>1.1635568213103753</v>
      </c>
      <c r="M4271" s="22">
        <f t="shared" si="540"/>
        <v>2.7218376062487781E-3</v>
      </c>
      <c r="Q4271" s="55">
        <f t="shared" si="534"/>
        <v>2.8585337186623056E-2</v>
      </c>
      <c r="R4271" s="49">
        <f t="shared" si="535"/>
        <v>3.1736101022606089</v>
      </c>
      <c r="S4271" s="52">
        <f>IF(K4271=0,C4299,(1/$C$59)*LN(1+$C$59/$C$58/(RodR+ABS(Calculations!K4271-RodR))))</f>
        <v>9.0071988257981982E-3</v>
      </c>
      <c r="T4271" s="53">
        <f t="shared" si="536"/>
        <v>9.0614153803514515E-3</v>
      </c>
      <c r="U4271" s="49">
        <f t="shared" si="537"/>
        <v>177.875</v>
      </c>
      <c r="V4271" s="49">
        <f t="shared" si="538"/>
        <v>1.0101994803367265</v>
      </c>
      <c r="W4271" s="49">
        <f t="shared" si="539"/>
        <v>1.0101994803367265</v>
      </c>
    </row>
    <row r="4272" spans="11:23">
      <c r="K4272" s="51">
        <v>427</v>
      </c>
      <c r="L4272" s="22">
        <f t="shared" si="533"/>
        <v>1.16328533612861</v>
      </c>
      <c r="M4272" s="22">
        <f t="shared" si="540"/>
        <v>2.7205661261555658E-3</v>
      </c>
      <c r="Q4272" s="55">
        <f t="shared" si="534"/>
        <v>2.8578667554921534E-2</v>
      </c>
      <c r="R4272" s="49">
        <f t="shared" si="535"/>
        <v>3.1736101022606089</v>
      </c>
      <c r="S4272" s="52">
        <f>IF(K4272=0,C4300,(1/$C$59)*LN(1+$C$59/$C$58/(RodR+ABS(Calculations!K4272-RodR))))</f>
        <v>9.0050972343970453E-3</v>
      </c>
      <c r="T4272" s="53">
        <f t="shared" si="536"/>
        <v>9.0592884219099432E-3</v>
      </c>
      <c r="U4272" s="49">
        <f t="shared" si="537"/>
        <v>177.91666666666669</v>
      </c>
      <c r="V4272" s="49">
        <f t="shared" si="538"/>
        <v>1.0101994803367265</v>
      </c>
      <c r="W4272" s="49">
        <f t="shared" si="539"/>
        <v>1.0101994803367265</v>
      </c>
    </row>
    <row r="4273" spans="11:23">
      <c r="K4273" s="51">
        <v>427.1</v>
      </c>
      <c r="L4273" s="22">
        <f t="shared" si="533"/>
        <v>1.1630139776056103</v>
      </c>
      <c r="M4273" s="22">
        <f t="shared" si="540"/>
        <v>2.7192955368022798E-3</v>
      </c>
      <c r="Q4273" s="55">
        <f t="shared" si="534"/>
        <v>2.8572001034871678E-2</v>
      </c>
      <c r="R4273" s="49">
        <f t="shared" si="535"/>
        <v>3.1736101022606089</v>
      </c>
      <c r="S4273" s="52">
        <f>IF(K4273=0,C4301,(1/$C$59)*LN(1+$C$59/$C$58/(RodR+ABS(Calculations!K4273-RodR))))</f>
        <v>9.0029966234728784E-3</v>
      </c>
      <c r="T4273" s="53">
        <f t="shared" si="536"/>
        <v>9.0571624617451722E-3</v>
      </c>
      <c r="U4273" s="49">
        <f t="shared" si="537"/>
        <v>177.95833333333334</v>
      </c>
      <c r="V4273" s="49">
        <f t="shared" si="538"/>
        <v>1.0101994803367265</v>
      </c>
      <c r="W4273" s="49">
        <f t="shared" si="539"/>
        <v>1.0101994803367265</v>
      </c>
    </row>
    <row r="4274" spans="11:23">
      <c r="K4274" s="51">
        <v>427.2</v>
      </c>
      <c r="L4274" s="22">
        <f t="shared" si="533"/>
        <v>1.1627427456528316</v>
      </c>
      <c r="M4274" s="22">
        <f t="shared" si="540"/>
        <v>2.7180258373351585E-3</v>
      </c>
      <c r="Q4274" s="55">
        <f t="shared" si="534"/>
        <v>2.8565337624298196E-2</v>
      </c>
      <c r="R4274" s="49">
        <f t="shared" si="535"/>
        <v>3.1736101022606089</v>
      </c>
      <c r="S4274" s="52">
        <f>IF(K4274=0,C4302,(1/$C$59)*LN(1+$C$59/$C$58/(RodR+ABS(Calculations!K4274-RodR))))</f>
        <v>9.0008969923402651E-3</v>
      </c>
      <c r="T4274" s="53">
        <f t="shared" si="536"/>
        <v>9.055037499153951E-3</v>
      </c>
      <c r="U4274" s="49">
        <f t="shared" si="537"/>
        <v>178</v>
      </c>
      <c r="V4274" s="49">
        <f t="shared" si="538"/>
        <v>1.0101994803367265</v>
      </c>
      <c r="W4274" s="49">
        <f t="shared" si="539"/>
        <v>1.0101994803367265</v>
      </c>
    </row>
    <row r="4275" spans="11:23">
      <c r="K4275" s="51">
        <v>427.3</v>
      </c>
      <c r="L4275" s="22">
        <f t="shared" si="533"/>
        <v>1.162471640181659</v>
      </c>
      <c r="M4275" s="22">
        <f t="shared" si="540"/>
        <v>2.7167570269375219E-3</v>
      </c>
      <c r="Q4275" s="55">
        <f t="shared" si="534"/>
        <v>2.8558677321024073E-2</v>
      </c>
      <c r="R4275" s="49">
        <f t="shared" si="535"/>
        <v>3.1736101022606089</v>
      </c>
      <c r="S4275" s="52">
        <f>IF(K4275=0,C4303,(1/$C$59)*LN(1+$C$59/$C$58/(RodR+ABS(Calculations!K4275-RodR))))</f>
        <v>8.9987983403132313E-3</v>
      </c>
      <c r="T4275" s="53">
        <f t="shared" si="536"/>
        <v>9.0529135334344261E-3</v>
      </c>
      <c r="U4275" s="49">
        <f t="shared" si="537"/>
        <v>178.04166666666669</v>
      </c>
      <c r="V4275" s="49">
        <f t="shared" si="538"/>
        <v>1.0101994803367265</v>
      </c>
      <c r="W4275" s="49">
        <f t="shared" si="539"/>
        <v>1.0101994803367265</v>
      </c>
    </row>
    <row r="4276" spans="11:23">
      <c r="K4276" s="51">
        <v>427.4</v>
      </c>
      <c r="L4276" s="22">
        <f t="shared" si="533"/>
        <v>1.1622006611036846</v>
      </c>
      <c r="M4276" s="22">
        <f t="shared" si="540"/>
        <v>2.7154891048237761E-3</v>
      </c>
      <c r="Q4276" s="55">
        <f t="shared" si="534"/>
        <v>2.8552020122877362E-2</v>
      </c>
      <c r="R4276" s="49">
        <f t="shared" si="535"/>
        <v>3.1736101022606089</v>
      </c>
      <c r="S4276" s="52">
        <f>IF(K4276=0,C4304,(1/$C$59)*LN(1+$C$59/$C$58/(RodR+ABS(Calculations!K4276-RodR))))</f>
        <v>8.9967006667074009E-3</v>
      </c>
      <c r="T4276" s="53">
        <f t="shared" si="536"/>
        <v>9.0507905638854188E-3</v>
      </c>
      <c r="U4276" s="49">
        <f t="shared" si="537"/>
        <v>178.08333333333334</v>
      </c>
      <c r="V4276" s="49">
        <f t="shared" si="538"/>
        <v>1.0101994803367265</v>
      </c>
      <c r="W4276" s="49">
        <f t="shared" si="539"/>
        <v>1.0101994803367265</v>
      </c>
    </row>
    <row r="4277" spans="11:23">
      <c r="K4277" s="51">
        <v>427.5</v>
      </c>
      <c r="L4277" s="22">
        <f t="shared" si="533"/>
        <v>1.1619298083305334</v>
      </c>
      <c r="M4277" s="22">
        <f t="shared" si="540"/>
        <v>2.7142220700733244E-3</v>
      </c>
      <c r="Q4277" s="55">
        <f t="shared" si="534"/>
        <v>2.8545366027686942E-2</v>
      </c>
      <c r="R4277" s="49">
        <f t="shared" si="535"/>
        <v>3.1736101022606089</v>
      </c>
      <c r="S4277" s="52">
        <f>IF(K4277=0,C4305,(1/$C$59)*LN(1+$C$59/$C$58/(RodR+ABS(Calculations!K4277-RodR))))</f>
        <v>8.9946039708386546E-3</v>
      </c>
      <c r="T4277" s="53">
        <f t="shared" si="536"/>
        <v>9.0486685898061893E-3</v>
      </c>
      <c r="U4277" s="49">
        <f t="shared" si="537"/>
        <v>178.125</v>
      </c>
      <c r="V4277" s="49">
        <f t="shared" si="538"/>
        <v>1.0101994803367265</v>
      </c>
      <c r="W4277" s="49">
        <f t="shared" si="539"/>
        <v>1.0101994803367265</v>
      </c>
    </row>
    <row r="4278" spans="11:23">
      <c r="K4278" s="51">
        <v>427.6</v>
      </c>
      <c r="L4278" s="22">
        <f t="shared" si="533"/>
        <v>1.1616590817738983</v>
      </c>
      <c r="M4278" s="22">
        <f t="shared" si="540"/>
        <v>2.712955921936322E-3</v>
      </c>
      <c r="Q4278" s="55">
        <f t="shared" si="534"/>
        <v>2.8538715033283358E-2</v>
      </c>
      <c r="R4278" s="49">
        <f t="shared" si="535"/>
        <v>3.1736101022606089</v>
      </c>
      <c r="S4278" s="52">
        <f>IF(K4278=0,C4306,(1/$C$59)*LN(1+$C$59/$C$58/(RodR+ABS(Calculations!K4278-RodR))))</f>
        <v>8.9925082520234019E-3</v>
      </c>
      <c r="T4278" s="53">
        <f t="shared" si="536"/>
        <v>9.0465476104964523E-3</v>
      </c>
      <c r="U4278" s="49">
        <f t="shared" si="537"/>
        <v>178.16666666666669</v>
      </c>
      <c r="V4278" s="49">
        <f t="shared" si="538"/>
        <v>1.0101994803367265</v>
      </c>
      <c r="W4278" s="49">
        <f t="shared" si="539"/>
        <v>1.0101994803367265</v>
      </c>
    </row>
    <row r="4279" spans="11:23">
      <c r="K4279" s="51">
        <v>427.7</v>
      </c>
      <c r="L4279" s="22">
        <f t="shared" si="533"/>
        <v>1.161388481345609</v>
      </c>
      <c r="M4279" s="22">
        <f t="shared" si="540"/>
        <v>2.7116906595605617E-3</v>
      </c>
      <c r="Q4279" s="55">
        <f t="shared" si="534"/>
        <v>2.8532067137500509E-2</v>
      </c>
      <c r="R4279" s="49">
        <f t="shared" si="535"/>
        <v>3.1736101022606089</v>
      </c>
      <c r="S4279" s="52">
        <f>IF(K4279=0,C4307,(1/$C$59)*LN(1+$C$59/$C$58/(RodR+ABS(Calculations!K4279-RodR))))</f>
        <v>8.9904135095791073E-3</v>
      </c>
      <c r="T4279" s="53">
        <f t="shared" si="536"/>
        <v>9.0444276252574715E-3</v>
      </c>
      <c r="U4279" s="49">
        <f t="shared" si="537"/>
        <v>178.20833333333334</v>
      </c>
      <c r="V4279" s="49">
        <f t="shared" si="538"/>
        <v>1.0101994803367265</v>
      </c>
      <c r="W4279" s="49">
        <f t="shared" si="539"/>
        <v>1.0101994803367265</v>
      </c>
    </row>
    <row r="4280" spans="11:23">
      <c r="K4280" s="51">
        <v>427.8</v>
      </c>
      <c r="L4280" s="22">
        <f t="shared" si="533"/>
        <v>1.1611180069574956</v>
      </c>
      <c r="M4280" s="22">
        <f t="shared" si="540"/>
        <v>2.7104262821269209E-3</v>
      </c>
      <c r="Q4280" s="55">
        <f t="shared" si="534"/>
        <v>2.8525422338172308E-2</v>
      </c>
      <c r="R4280" s="49">
        <f t="shared" si="535"/>
        <v>3.1736101022606089</v>
      </c>
      <c r="S4280" s="52">
        <f>IF(K4280=0,C4308,(1/$C$59)*LN(1+$C$59/$C$58/(RodR+ABS(Calculations!K4280-RodR))))</f>
        <v>8.9883197428232385E-3</v>
      </c>
      <c r="T4280" s="53">
        <f t="shared" si="536"/>
        <v>9.0423086333900771E-3</v>
      </c>
      <c r="U4280" s="49">
        <f t="shared" si="537"/>
        <v>178.25</v>
      </c>
      <c r="V4280" s="49">
        <f t="shared" si="538"/>
        <v>1.0101994803367265</v>
      </c>
      <c r="W4280" s="49">
        <f t="shared" si="539"/>
        <v>1.0101994803367265</v>
      </c>
    </row>
    <row r="4281" spans="11:23">
      <c r="K4281" s="51">
        <v>427.9</v>
      </c>
      <c r="L4281" s="22">
        <f t="shared" si="533"/>
        <v>1.1608476585215926</v>
      </c>
      <c r="M4281" s="22">
        <f t="shared" si="540"/>
        <v>2.7091627887827485E-3</v>
      </c>
      <c r="Q4281" s="55">
        <f t="shared" si="534"/>
        <v>2.8518780633137685E-2</v>
      </c>
      <c r="R4281" s="49">
        <f t="shared" si="535"/>
        <v>3.1736101022606089</v>
      </c>
      <c r="S4281" s="52">
        <f>IF(K4281=0,C4309,(1/$C$59)*LN(1+$C$59/$C$58/(RodR+ABS(Calculations!K4281-RodR))))</f>
        <v>8.9862269510748473E-3</v>
      </c>
      <c r="T4281" s="53">
        <f t="shared" si="536"/>
        <v>9.0401906341962095E-3</v>
      </c>
      <c r="U4281" s="49">
        <f t="shared" si="537"/>
        <v>178.29166666666666</v>
      </c>
      <c r="V4281" s="49">
        <f t="shared" si="538"/>
        <v>1.0101994803367265</v>
      </c>
      <c r="W4281" s="49">
        <f t="shared" si="539"/>
        <v>1.0101994803367265</v>
      </c>
    </row>
    <row r="4282" spans="11:23">
      <c r="K4282" s="51">
        <v>428</v>
      </c>
      <c r="L4282" s="22">
        <f t="shared" si="533"/>
        <v>1.1605774359498653</v>
      </c>
      <c r="M4282" s="22">
        <f t="shared" si="540"/>
        <v>2.707900178744671E-3</v>
      </c>
      <c r="Q4282" s="55">
        <f t="shared" si="534"/>
        <v>2.8512142020233885E-2</v>
      </c>
      <c r="R4282" s="49">
        <f t="shared" si="535"/>
        <v>3.1736101022606089</v>
      </c>
      <c r="S4282" s="52">
        <f>IF(K4282=0,C4310,(1/$C$59)*LN(1+$C$59/$C$58/(RodR+ABS(Calculations!K4282-RodR))))</f>
        <v>8.9841351336524509E-3</v>
      </c>
      <c r="T4282" s="53">
        <f t="shared" si="536"/>
        <v>9.0380736269787005E-3</v>
      </c>
      <c r="U4282" s="49">
        <f t="shared" si="537"/>
        <v>178.33333333333334</v>
      </c>
      <c r="V4282" s="49">
        <f t="shared" si="538"/>
        <v>1.0101994803367265</v>
      </c>
      <c r="W4282" s="49">
        <f t="shared" si="539"/>
        <v>1.0101994803367265</v>
      </c>
    </row>
    <row r="4283" spans="11:23">
      <c r="K4283" s="51">
        <v>428.1</v>
      </c>
      <c r="L4283" s="22">
        <f t="shared" si="533"/>
        <v>1.1603073391544854</v>
      </c>
      <c r="M4283" s="22">
        <f t="shared" si="540"/>
        <v>2.7066384511249542E-3</v>
      </c>
      <c r="Q4283" s="55">
        <f t="shared" si="534"/>
        <v>2.8505506497303195E-2</v>
      </c>
      <c r="R4283" s="49">
        <f t="shared" si="535"/>
        <v>3.1736101022606089</v>
      </c>
      <c r="S4283" s="52">
        <f>IF(K4283=0,C4311,(1/$C$59)*LN(1+$C$59/$C$58/(RodR+ABS(Calculations!K4283-RodR))))</f>
        <v>8.9820442898761593E-3</v>
      </c>
      <c r="T4283" s="53">
        <f t="shared" si="536"/>
        <v>9.0359576110408263E-3</v>
      </c>
      <c r="U4283" s="49">
        <f t="shared" si="537"/>
        <v>178.37500000000003</v>
      </c>
      <c r="V4283" s="49">
        <f t="shared" si="538"/>
        <v>1.0101994803367265</v>
      </c>
      <c r="W4283" s="49">
        <f t="shared" si="539"/>
        <v>1.0101994803367265</v>
      </c>
    </row>
    <row r="4284" spans="11:23">
      <c r="K4284" s="51">
        <v>428.2</v>
      </c>
      <c r="L4284" s="22">
        <f t="shared" si="533"/>
        <v>1.1600373680476226</v>
      </c>
      <c r="M4284" s="22">
        <f t="shared" si="540"/>
        <v>2.7053776052090583E-3</v>
      </c>
      <c r="Q4284" s="55">
        <f t="shared" si="534"/>
        <v>2.8498874062187887E-2</v>
      </c>
      <c r="R4284" s="49">
        <f t="shared" si="535"/>
        <v>3.1736101022606089</v>
      </c>
      <c r="S4284" s="52">
        <f>IF(K4284=0,C4312,(1/$C$59)*LN(1+$C$59/$C$58/(RodR+ABS(Calculations!K4284-RodR))))</f>
        <v>8.9799544190660736E-3</v>
      </c>
      <c r="T4284" s="53">
        <f t="shared" si="536"/>
        <v>9.0338425856860919E-3</v>
      </c>
      <c r="U4284" s="49">
        <f t="shared" si="537"/>
        <v>178.41666666666666</v>
      </c>
      <c r="V4284" s="49">
        <f t="shared" si="538"/>
        <v>1.0101994803367265</v>
      </c>
      <c r="W4284" s="49">
        <f t="shared" si="539"/>
        <v>1.0101994803367265</v>
      </c>
    </row>
    <row r="4285" spans="11:23">
      <c r="K4285" s="51">
        <v>428.3</v>
      </c>
      <c r="L4285" s="22">
        <f t="shared" si="533"/>
        <v>1.1597675225415849</v>
      </c>
      <c r="M4285" s="22">
        <f t="shared" si="540"/>
        <v>2.7041176400741662E-3</v>
      </c>
      <c r="Q4285" s="55">
        <f t="shared" si="534"/>
        <v>2.8492244712733601E-2</v>
      </c>
      <c r="R4285" s="49">
        <f t="shared" si="535"/>
        <v>3.1736101022606089</v>
      </c>
      <c r="S4285" s="52">
        <f>IF(K4285=0,C4313,(1/$C$59)*LN(1+$C$59/$C$58/(RodR+ABS(Calculations!K4285-RodR))))</f>
        <v>8.9778655205433582E-3</v>
      </c>
      <c r="T4285" s="53">
        <f t="shared" si="536"/>
        <v>9.0317285502197805E-3</v>
      </c>
      <c r="U4285" s="49">
        <f t="shared" si="537"/>
        <v>178.45833333333334</v>
      </c>
      <c r="V4285" s="49">
        <f t="shared" si="538"/>
        <v>1.0101994803367265</v>
      </c>
      <c r="W4285" s="49">
        <f t="shared" si="539"/>
        <v>1.0101994803367265</v>
      </c>
    </row>
    <row r="4286" spans="11:23">
      <c r="K4286" s="51">
        <v>428.4</v>
      </c>
      <c r="L4286" s="22">
        <f t="shared" si="533"/>
        <v>1.1594978025487475</v>
      </c>
      <c r="M4286" s="22">
        <f t="shared" si="540"/>
        <v>2.7028585549371265E-3</v>
      </c>
      <c r="Q4286" s="55">
        <f t="shared" si="534"/>
        <v>2.8485618446787646E-2</v>
      </c>
      <c r="R4286" s="49">
        <f t="shared" si="535"/>
        <v>3.1736101022606089</v>
      </c>
      <c r="S4286" s="52">
        <f>IF(K4286=0,C4314,(1/$C$59)*LN(1+$C$59/$C$58/(RodR+ABS(Calculations!K4286-RodR))))</f>
        <v>8.9757775936297034E-3</v>
      </c>
      <c r="T4286" s="53">
        <f t="shared" si="536"/>
        <v>9.0296155039462887E-3</v>
      </c>
      <c r="U4286" s="49">
        <f t="shared" si="537"/>
        <v>178.5</v>
      </c>
      <c r="V4286" s="49">
        <f t="shared" si="538"/>
        <v>1.0101994803367265</v>
      </c>
      <c r="W4286" s="49">
        <f t="shared" si="539"/>
        <v>1.0101994803367265</v>
      </c>
    </row>
    <row r="4287" spans="11:23">
      <c r="K4287" s="51">
        <v>428.5</v>
      </c>
      <c r="L4287" s="22">
        <f t="shared" si="533"/>
        <v>1.1592282079815535</v>
      </c>
      <c r="M4287" s="22">
        <f t="shared" si="540"/>
        <v>2.7016003489799267E-3</v>
      </c>
      <c r="Q4287" s="55">
        <f t="shared" si="534"/>
        <v>2.8478995262198995E-2</v>
      </c>
      <c r="R4287" s="49">
        <f t="shared" si="535"/>
        <v>3.1736101022606089</v>
      </c>
      <c r="S4287" s="52">
        <f>IF(K4287=0,C4315,(1/$C$59)*LN(1+$C$59/$C$58/(RodR+ABS(Calculations!K4287-RodR))))</f>
        <v>8.973690637647325E-3</v>
      </c>
      <c r="T4287" s="53">
        <f t="shared" si="536"/>
        <v>9.0275034461724558E-3</v>
      </c>
      <c r="U4287" s="49">
        <f t="shared" si="537"/>
        <v>178.54166666666669</v>
      </c>
      <c r="V4287" s="49">
        <f t="shared" si="538"/>
        <v>1.0101994803367265</v>
      </c>
      <c r="W4287" s="49">
        <f t="shared" si="539"/>
        <v>1.0101994803367265</v>
      </c>
    </row>
    <row r="4288" spans="11:23">
      <c r="K4288" s="51">
        <v>428.6</v>
      </c>
      <c r="L4288" s="22">
        <f t="shared" si="533"/>
        <v>1.1589587387525149</v>
      </c>
      <c r="M4288" s="22">
        <f t="shared" si="540"/>
        <v>2.7003430213834445E-3</v>
      </c>
      <c r="Q4288" s="55">
        <f t="shared" si="534"/>
        <v>2.8472375156818316E-2</v>
      </c>
      <c r="R4288" s="49">
        <f t="shared" si="535"/>
        <v>3.1736101022606089</v>
      </c>
      <c r="S4288" s="52">
        <f>IF(K4288=0,C4316,(1/$C$59)*LN(1+$C$59/$C$58/(RodR+ABS(Calculations!K4288-RodR))))</f>
        <v>8.9716046519189695E-3</v>
      </c>
      <c r="T4288" s="53">
        <f t="shared" si="536"/>
        <v>9.0253923762038009E-3</v>
      </c>
      <c r="U4288" s="49">
        <f t="shared" si="537"/>
        <v>178.58333333333334</v>
      </c>
      <c r="V4288" s="49">
        <f t="shared" si="538"/>
        <v>1.0101994803367265</v>
      </c>
      <c r="W4288" s="49">
        <f t="shared" si="539"/>
        <v>1.0101994803367265</v>
      </c>
    </row>
    <row r="4289" spans="11:23">
      <c r="K4289" s="51">
        <v>428.7</v>
      </c>
      <c r="L4289" s="22">
        <f t="shared" si="533"/>
        <v>1.1586893947742802</v>
      </c>
      <c r="M4289" s="22">
        <f t="shared" si="540"/>
        <v>2.6990865713287793E-3</v>
      </c>
      <c r="Q4289" s="55">
        <f t="shared" si="534"/>
        <v>2.8465758128499618E-2</v>
      </c>
      <c r="R4289" s="49">
        <f t="shared" si="535"/>
        <v>3.1736101022606089</v>
      </c>
      <c r="S4289" s="52">
        <f>IF(K4289=0,C4317,(1/$C$59)*LN(1+$C$59/$C$58/(RodR+ABS(Calculations!K4289-RodR))))</f>
        <v>8.9695196357684401E-3</v>
      </c>
      <c r="T4289" s="53">
        <f t="shared" si="536"/>
        <v>9.0232822933485005E-3</v>
      </c>
      <c r="U4289" s="49">
        <f t="shared" si="537"/>
        <v>178.625</v>
      </c>
      <c r="V4289" s="49">
        <f t="shared" si="538"/>
        <v>1.0101994803367265</v>
      </c>
      <c r="W4289" s="49">
        <f t="shared" si="539"/>
        <v>1.0101994803367265</v>
      </c>
    </row>
    <row r="4290" spans="11:23">
      <c r="K4290" s="51">
        <v>428.8</v>
      </c>
      <c r="L4290" s="22">
        <f t="shared" ref="L4290:L4353" si="541">IF(K4290&lt;RodR,EPRValue,Q4290*$C$43)</f>
        <v>1.1584201759594972</v>
      </c>
      <c r="M4290" s="22">
        <f t="shared" si="540"/>
        <v>2.6978309979983628E-3</v>
      </c>
      <c r="Q4290" s="55">
        <f t="shared" si="534"/>
        <v>2.8459144175096904E-2</v>
      </c>
      <c r="R4290" s="49">
        <f t="shared" si="535"/>
        <v>3.1736101022606089</v>
      </c>
      <c r="S4290" s="52">
        <f>IF(K4290=0,C4318,(1/$C$59)*LN(1+$C$59/$C$58/(RodR+ABS(Calculations!K4290-RodR))))</f>
        <v>8.9674355885195345E-3</v>
      </c>
      <c r="T4290" s="53">
        <f t="shared" si="536"/>
        <v>9.0211731969131858E-3</v>
      </c>
      <c r="U4290" s="49">
        <f t="shared" si="537"/>
        <v>178.66666666666669</v>
      </c>
      <c r="V4290" s="49">
        <f t="shared" si="538"/>
        <v>1.0101994803367265</v>
      </c>
      <c r="W4290" s="49">
        <f t="shared" si="539"/>
        <v>1.0101994803367265</v>
      </c>
    </row>
    <row r="4291" spans="11:23">
      <c r="K4291" s="51">
        <v>428.9</v>
      </c>
      <c r="L4291" s="22">
        <f t="shared" si="541"/>
        <v>1.158151082221019</v>
      </c>
      <c r="M4291" s="22">
        <f t="shared" si="540"/>
        <v>2.6965763005735166E-3</v>
      </c>
      <c r="Q4291" s="55">
        <f t="shared" si="534"/>
        <v>2.8452533294469222E-2</v>
      </c>
      <c r="R4291" s="49">
        <f t="shared" si="535"/>
        <v>3.1736101022606089</v>
      </c>
      <c r="S4291" s="52">
        <f>IF(K4291=0,C4319,(1/$C$59)*LN(1+$C$59/$C$58/(RodR+ABS(Calculations!K4291-RodR))))</f>
        <v>8.9653525094976431E-3</v>
      </c>
      <c r="T4291" s="53">
        <f t="shared" si="536"/>
        <v>9.0190650862075963E-3</v>
      </c>
      <c r="U4291" s="49">
        <f t="shared" si="537"/>
        <v>178.70833333333334</v>
      </c>
      <c r="V4291" s="49">
        <f t="shared" si="538"/>
        <v>1.0101994803367265</v>
      </c>
      <c r="W4291" s="49">
        <f t="shared" si="539"/>
        <v>1.0101994803367265</v>
      </c>
    </row>
    <row r="4292" spans="11:23">
      <c r="K4292" s="51">
        <v>429</v>
      </c>
      <c r="L4292" s="22">
        <f t="shared" si="541"/>
        <v>1.1578821134715953</v>
      </c>
      <c r="M4292" s="22">
        <f t="shared" si="540"/>
        <v>2.6953224782699792E-3</v>
      </c>
      <c r="Q4292" s="55">
        <f t="shared" ref="Q4292:Q4355" si="542">R4292*IF($C$56&lt;$C$55,S4292,T4292)</f>
        <v>2.8445925484473077E-2</v>
      </c>
      <c r="R4292" s="49">
        <f t="shared" ref="R4292:R4355" si="543">$C$70/$C$61*W4292</f>
        <v>3.1736101022606089</v>
      </c>
      <c r="S4292" s="52">
        <f>IF(K4292=0,C4320,(1/$C$59)*LN(1+$C$59/$C$58/(RodR+ABS(Calculations!K4292-RodR))))</f>
        <v>8.963270398027353E-3</v>
      </c>
      <c r="T4292" s="53">
        <f t="shared" ref="T4292:T4355" si="544">IF((ABS(K4292))&lt;$C$55-$C$56,($C$53/2/PI()/$C$56*LN(($C$55-$C$56)*(ABS(K4292)+$C$56)/(ABS(K4292))/$C$55)+$C$60*LN($C$55*$C$54/($C$55-$C$56)/$C$53)),$C$60*LN((((ABS(K4292))+$C$56-$C$55)*$C$53+$C$55*$C$54)/($C$53*(ABS(K4292)))))</f>
        <v>9.0169579605394769E-3</v>
      </c>
      <c r="U4292" s="49">
        <f t="shared" ref="U4292:U4355" si="545">K4292/$C$56</f>
        <v>178.75</v>
      </c>
      <c r="V4292" s="49">
        <f t="shared" ref="V4292:V4355" si="546">IF(K4292="","",1/(1.0212-0.0178*LOG10($C$53+0.01)))</f>
        <v>1.0101994803367265</v>
      </c>
      <c r="W4292" s="49">
        <f t="shared" ref="W4292:W4355" si="547">MAX(1/(-(0.21682*LOG10(3.7*U4292)-0.293)*(EXP(-3.7*U4292)-1)+1),1)*MAX(1/(-(0.1921*LOG10(U4292+0.2)+0.072)*(EXP(-150*U4292)-1)+1),1)*V4292</f>
        <v>1.0101994803367265</v>
      </c>
    </row>
    <row r="4293" spans="11:23">
      <c r="K4293" s="51">
        <v>429.1</v>
      </c>
      <c r="L4293" s="22">
        <f t="shared" si="541"/>
        <v>1.1576132696242507</v>
      </c>
      <c r="M4293" s="22">
        <f t="shared" si="540"/>
        <v>2.6940695302346551E-3</v>
      </c>
      <c r="Q4293" s="55">
        <f t="shared" si="542"/>
        <v>2.8439320742971716E-2</v>
      </c>
      <c r="R4293" s="49">
        <f t="shared" si="543"/>
        <v>3.1736101022606089</v>
      </c>
      <c r="S4293" s="52">
        <f>IF(K4293=0,C4321,(1/$C$59)*LN(1+$C$59/$C$58/(RodR+ABS(Calculations!K4293-RodR))))</f>
        <v>8.9611892534353765E-3</v>
      </c>
      <c r="T4293" s="53">
        <f t="shared" si="544"/>
        <v>9.0148518192201283E-3</v>
      </c>
      <c r="U4293" s="49">
        <f t="shared" si="545"/>
        <v>178.79166666666669</v>
      </c>
      <c r="V4293" s="49">
        <f t="shared" si="546"/>
        <v>1.0101994803367265</v>
      </c>
      <c r="W4293" s="49">
        <f t="shared" si="547"/>
        <v>1.0101994803367265</v>
      </c>
    </row>
    <row r="4294" spans="11:23">
      <c r="K4294" s="51">
        <v>429.2</v>
      </c>
      <c r="L4294" s="22">
        <f t="shared" si="541"/>
        <v>1.1573445505919731</v>
      </c>
      <c r="M4294" s="22">
        <f t="shared" si="540"/>
        <v>2.6928174556495321E-3</v>
      </c>
      <c r="Q4294" s="55">
        <f t="shared" si="542"/>
        <v>2.843271906782751E-2</v>
      </c>
      <c r="R4294" s="49">
        <f t="shared" si="543"/>
        <v>3.1736101022606089</v>
      </c>
      <c r="S4294" s="52">
        <f>IF(K4294=0,C4322,(1/$C$59)*LN(1+$C$59/$C$58/(RodR+ABS(Calculations!K4294-RodR))))</f>
        <v>8.9591090750481498E-3</v>
      </c>
      <c r="T4294" s="53">
        <f t="shared" si="544"/>
        <v>9.0127466615586346E-3</v>
      </c>
      <c r="U4294" s="49">
        <f t="shared" si="545"/>
        <v>178.83333333333334</v>
      </c>
      <c r="V4294" s="49">
        <f t="shared" si="546"/>
        <v>1.0101994803367265</v>
      </c>
      <c r="W4294" s="49">
        <f t="shared" si="547"/>
        <v>1.0101994803367265</v>
      </c>
    </row>
    <row r="4295" spans="11:23">
      <c r="K4295" s="51">
        <v>429.3</v>
      </c>
      <c r="L4295" s="22">
        <f t="shared" si="541"/>
        <v>1.1570759562878548</v>
      </c>
      <c r="M4295" s="22">
        <f t="shared" si="540"/>
        <v>2.6915662537301266E-3</v>
      </c>
      <c r="Q4295" s="55">
        <f t="shared" si="542"/>
        <v>2.842612045690537E-2</v>
      </c>
      <c r="R4295" s="49">
        <f t="shared" si="543"/>
        <v>3.1736101022606089</v>
      </c>
      <c r="S4295" s="52">
        <f>IF(K4295=0,C4323,(1/$C$59)*LN(1+$C$59/$C$58/(RodR+ABS(Calculations!K4295-RodR))))</f>
        <v>8.9570298621929108E-3</v>
      </c>
      <c r="T4295" s="53">
        <f t="shared" si="544"/>
        <v>9.0106424868665238E-3</v>
      </c>
      <c r="U4295" s="49">
        <f t="shared" si="545"/>
        <v>178.875</v>
      </c>
      <c r="V4295" s="49">
        <f t="shared" si="546"/>
        <v>1.0101994803367265</v>
      </c>
      <c r="W4295" s="49">
        <f t="shared" si="547"/>
        <v>1.0101994803367265</v>
      </c>
    </row>
    <row r="4296" spans="11:23">
      <c r="K4296" s="51">
        <v>429.4</v>
      </c>
      <c r="L4296" s="22">
        <f t="shared" si="541"/>
        <v>1.1568074866250548</v>
      </c>
      <c r="M4296" s="22">
        <f t="shared" si="540"/>
        <v>2.6903159236926211E-3</v>
      </c>
      <c r="Q4296" s="55">
        <f t="shared" si="542"/>
        <v>2.8419524908071862E-2</v>
      </c>
      <c r="R4296" s="49">
        <f t="shared" si="543"/>
        <v>3.1736101022606089</v>
      </c>
      <c r="S4296" s="52">
        <f>IF(K4296=0,C4324,(1/$C$59)*LN(1+$C$59/$C$58/(RodR+ABS(Calculations!K4296-RodR))))</f>
        <v>8.9549516141974143E-3</v>
      </c>
      <c r="T4296" s="53">
        <f t="shared" si="544"/>
        <v>9.0085392944555497E-3</v>
      </c>
      <c r="U4296" s="49">
        <f t="shared" si="545"/>
        <v>178.91666666666666</v>
      </c>
      <c r="V4296" s="49">
        <f t="shared" si="546"/>
        <v>1.0101994803367265</v>
      </c>
      <c r="W4296" s="49">
        <f t="shared" si="547"/>
        <v>1.0101994803367265</v>
      </c>
    </row>
    <row r="4297" spans="11:23">
      <c r="K4297" s="51">
        <v>429.5</v>
      </c>
      <c r="L4297" s="22">
        <f t="shared" si="541"/>
        <v>1.1565391415169046</v>
      </c>
      <c r="M4297" s="22">
        <f t="shared" si="540"/>
        <v>2.6890664646488371E-3</v>
      </c>
      <c r="Q4297" s="55">
        <f t="shared" si="542"/>
        <v>2.8412932419197776E-2</v>
      </c>
      <c r="R4297" s="49">
        <f t="shared" si="543"/>
        <v>3.1736101022606089</v>
      </c>
      <c r="S4297" s="52">
        <f>IF(K4297=0,C4325,(1/$C$59)*LN(1+$C$59/$C$58/(RodR+ABS(Calculations!K4297-RodR))))</f>
        <v>8.9528743303907525E-3</v>
      </c>
      <c r="T4297" s="53">
        <f t="shared" si="544"/>
        <v>9.0064370836381337E-3</v>
      </c>
      <c r="U4297" s="49">
        <f t="shared" si="545"/>
        <v>178.95833333333334</v>
      </c>
      <c r="V4297" s="49">
        <f t="shared" si="546"/>
        <v>1.0101994803367265</v>
      </c>
      <c r="W4297" s="49">
        <f t="shared" si="547"/>
        <v>1.0101994803367265</v>
      </c>
    </row>
    <row r="4298" spans="11:23">
      <c r="K4298" s="51">
        <v>429.6</v>
      </c>
      <c r="L4298" s="22">
        <f t="shared" si="541"/>
        <v>1.1562709208766648</v>
      </c>
      <c r="M4298" s="22">
        <f t="shared" si="540"/>
        <v>2.6878178758500404E-3</v>
      </c>
      <c r="Q4298" s="55">
        <f t="shared" si="542"/>
        <v>2.8406342988152172E-2</v>
      </c>
      <c r="R4298" s="49">
        <f t="shared" si="543"/>
        <v>3.1736101022606089</v>
      </c>
      <c r="S4298" s="52">
        <f>IF(K4298=0,C4326,(1/$C$59)*LN(1+$C$59/$C$58/(RodR+ABS(Calculations!K4298-RodR))))</f>
        <v>8.9507980101014677E-3</v>
      </c>
      <c r="T4298" s="53">
        <f t="shared" si="544"/>
        <v>9.004335853726923E-3</v>
      </c>
      <c r="U4298" s="49">
        <f t="shared" si="545"/>
        <v>179.00000000000003</v>
      </c>
      <c r="V4298" s="49">
        <f t="shared" si="546"/>
        <v>1.0101994803367265</v>
      </c>
      <c r="W4298" s="49">
        <f t="shared" si="547"/>
        <v>1.0101994803367265</v>
      </c>
    </row>
    <row r="4299" spans="11:23">
      <c r="K4299" s="51">
        <v>429.7</v>
      </c>
      <c r="L4299" s="22">
        <f t="shared" si="541"/>
        <v>1.1560028246178031</v>
      </c>
      <c r="M4299" s="22">
        <f t="shared" si="540"/>
        <v>2.6865701564771083E-3</v>
      </c>
      <c r="Q4299" s="55">
        <f t="shared" si="542"/>
        <v>2.8399756612809194E-2</v>
      </c>
      <c r="R4299" s="49">
        <f t="shared" si="543"/>
        <v>3.1736101022606089</v>
      </c>
      <c r="S4299" s="52">
        <f>IF(K4299=0,C4327,(1/$C$59)*LN(1+$C$59/$C$58/(RodR+ABS(Calculations!K4299-RodR))))</f>
        <v>8.948722652659705E-3</v>
      </c>
      <c r="T4299" s="53">
        <f t="shared" si="544"/>
        <v>9.0022356040358967E-3</v>
      </c>
      <c r="U4299" s="49">
        <f t="shared" si="545"/>
        <v>179.04166666666666</v>
      </c>
      <c r="V4299" s="49">
        <f t="shared" si="546"/>
        <v>1.0101994803367265</v>
      </c>
      <c r="W4299" s="49">
        <f t="shared" si="547"/>
        <v>1.0101994803367265</v>
      </c>
    </row>
    <row r="4300" spans="11:23">
      <c r="K4300" s="51">
        <v>429.8</v>
      </c>
      <c r="L4300" s="22">
        <f t="shared" si="541"/>
        <v>1.1557348526538198</v>
      </c>
      <c r="M4300" s="22">
        <f t="shared" si="540"/>
        <v>2.6853233056773895E-3</v>
      </c>
      <c r="Q4300" s="55">
        <f t="shared" si="542"/>
        <v>2.8393173291043784E-2</v>
      </c>
      <c r="R4300" s="49">
        <f t="shared" si="543"/>
        <v>3.1736101022606089</v>
      </c>
      <c r="S4300" s="52">
        <f>IF(K4300=0,C4328,(1/$C$59)*LN(1+$C$59/$C$58/(RodR+ABS(Calculations!K4300-RodR))))</f>
        <v>8.9466482573958631E-3</v>
      </c>
      <c r="T4300" s="53">
        <f t="shared" si="544"/>
        <v>9.0001363338790465E-3</v>
      </c>
      <c r="U4300" s="49">
        <f t="shared" si="545"/>
        <v>179.08333333333334</v>
      </c>
      <c r="V4300" s="49">
        <f t="shared" si="546"/>
        <v>1.0101994803367265</v>
      </c>
      <c r="W4300" s="49">
        <f t="shared" si="547"/>
        <v>1.0101994803367265</v>
      </c>
    </row>
    <row r="4301" spans="11:23">
      <c r="K4301" s="51">
        <v>429.9</v>
      </c>
      <c r="L4301" s="22">
        <f t="shared" si="541"/>
        <v>1.1554670048982498</v>
      </c>
      <c r="M4301" s="22">
        <f t="shared" ref="M4301:M4364" si="548">L4291-L4301</f>
        <v>2.6840773227692072E-3</v>
      </c>
      <c r="Q4301" s="55">
        <f t="shared" si="542"/>
        <v>2.8386593020731737E-2</v>
      </c>
      <c r="R4301" s="49">
        <f t="shared" si="543"/>
        <v>3.1736101022606089</v>
      </c>
      <c r="S4301" s="52">
        <f>IF(K4301=0,C4329,(1/$C$59)*LN(1+$C$59/$C$58/(RodR+ABS(Calculations!K4301-RodR))))</f>
        <v>8.9445748236406074E-3</v>
      </c>
      <c r="T4301" s="53">
        <f t="shared" si="544"/>
        <v>8.9980380425712415E-3</v>
      </c>
      <c r="U4301" s="49">
        <f t="shared" si="545"/>
        <v>179.125</v>
      </c>
      <c r="V4301" s="49">
        <f t="shared" si="546"/>
        <v>1.0101994803367265</v>
      </c>
      <c r="W4301" s="49">
        <f t="shared" si="547"/>
        <v>1.0101994803367265</v>
      </c>
    </row>
    <row r="4302" spans="11:23">
      <c r="K4302" s="51">
        <v>430</v>
      </c>
      <c r="L4302" s="22">
        <f t="shared" si="541"/>
        <v>1.1551992812647982</v>
      </c>
      <c r="M4302" s="22">
        <f t="shared" si="548"/>
        <v>2.6828322067971033E-3</v>
      </c>
      <c r="Q4302" s="55">
        <f t="shared" si="542"/>
        <v>2.8380015799753029E-2</v>
      </c>
      <c r="R4302" s="49">
        <f t="shared" si="543"/>
        <v>3.1736101022606089</v>
      </c>
      <c r="S4302" s="52">
        <f>IF(K4302=0,C4330,(1/$C$59)*LN(1+$C$59/$C$58/(RodR+ABS(Calculations!K4302-RodR))))</f>
        <v>8.942502350725922E-3</v>
      </c>
      <c r="T4302" s="53">
        <f t="shared" si="544"/>
        <v>8.995940729428031E-3</v>
      </c>
      <c r="U4302" s="49">
        <f t="shared" si="545"/>
        <v>179.16666666666669</v>
      </c>
      <c r="V4302" s="49">
        <f t="shared" si="546"/>
        <v>1.0101994803367265</v>
      </c>
      <c r="W4302" s="49">
        <f t="shared" si="547"/>
        <v>1.0101994803367265</v>
      </c>
    </row>
    <row r="4303" spans="11:23">
      <c r="K4303" s="51">
        <v>430.1</v>
      </c>
      <c r="L4303" s="22">
        <f t="shared" si="541"/>
        <v>1.1549316816672051</v>
      </c>
      <c r="M4303" s="22">
        <f t="shared" si="548"/>
        <v>2.6815879570456502E-3</v>
      </c>
      <c r="Q4303" s="55">
        <f t="shared" si="542"/>
        <v>2.8373441625988493E-2</v>
      </c>
      <c r="R4303" s="49">
        <f t="shared" si="543"/>
        <v>3.1736101022606089</v>
      </c>
      <c r="S4303" s="52">
        <f>IF(K4303=0,C4331,(1/$C$59)*LN(1+$C$59/$C$58/(RodR+ABS(Calculations!K4303-RodR))))</f>
        <v>8.9404308379840598E-3</v>
      </c>
      <c r="T4303" s="53">
        <f t="shared" si="544"/>
        <v>8.9938443937658489E-3</v>
      </c>
      <c r="U4303" s="49">
        <f t="shared" si="545"/>
        <v>179.20833333333334</v>
      </c>
      <c r="V4303" s="49">
        <f t="shared" si="546"/>
        <v>1.0101994803367265</v>
      </c>
      <c r="W4303" s="49">
        <f t="shared" si="547"/>
        <v>1.0101994803367265</v>
      </c>
    </row>
    <row r="4304" spans="11:23">
      <c r="K4304" s="51">
        <v>430.2</v>
      </c>
      <c r="L4304" s="22">
        <f t="shared" si="541"/>
        <v>1.1546642060192778</v>
      </c>
      <c r="M4304" s="22">
        <f t="shared" si="548"/>
        <v>2.6803445726952813E-3</v>
      </c>
      <c r="Q4304" s="55">
        <f t="shared" si="542"/>
        <v>2.8366870497320618E-2</v>
      </c>
      <c r="R4304" s="49">
        <f t="shared" si="543"/>
        <v>3.1736101022606089</v>
      </c>
      <c r="S4304" s="52">
        <f>IF(K4304=0,C4332,(1/$C$59)*LN(1+$C$59/$C$58/(RodR+ABS(Calculations!K4304-RodR))))</f>
        <v>8.9383602847477959E-3</v>
      </c>
      <c r="T4304" s="53">
        <f t="shared" si="544"/>
        <v>8.9917490349013546E-3</v>
      </c>
      <c r="U4304" s="49">
        <f t="shared" si="545"/>
        <v>179.25</v>
      </c>
      <c r="V4304" s="49">
        <f t="shared" si="546"/>
        <v>1.0101994803367265</v>
      </c>
      <c r="W4304" s="49">
        <f t="shared" si="547"/>
        <v>1.0101994803367265</v>
      </c>
    </row>
    <row r="4305" spans="11:23">
      <c r="K4305" s="51">
        <v>430.3</v>
      </c>
      <c r="L4305" s="22">
        <f t="shared" si="541"/>
        <v>1.1543968542349263</v>
      </c>
      <c r="M4305" s="22">
        <f t="shared" si="548"/>
        <v>2.6791020529284282E-3</v>
      </c>
      <c r="Q4305" s="55">
        <f t="shared" si="542"/>
        <v>2.8360302411634418E-2</v>
      </c>
      <c r="R4305" s="49">
        <f t="shared" si="543"/>
        <v>3.1736101022606089</v>
      </c>
      <c r="S4305" s="52">
        <f>IF(K4305=0,C4333,(1/$C$59)*LN(1+$C$59/$C$58/(RodR+ABS(Calculations!K4305-RodR))))</f>
        <v>8.9362906903507015E-3</v>
      </c>
      <c r="T4305" s="53">
        <f t="shared" si="544"/>
        <v>8.9896546521518808E-3</v>
      </c>
      <c r="U4305" s="49">
        <f t="shared" si="545"/>
        <v>179.29166666666669</v>
      </c>
      <c r="V4305" s="49">
        <f t="shared" si="546"/>
        <v>1.0101994803367265</v>
      </c>
      <c r="W4305" s="49">
        <f t="shared" si="547"/>
        <v>1.0101994803367265</v>
      </c>
    </row>
    <row r="4306" spans="11:23">
      <c r="K4306" s="51">
        <v>430.4</v>
      </c>
      <c r="L4306" s="22">
        <f t="shared" si="541"/>
        <v>1.1541296262281291</v>
      </c>
      <c r="M4306" s="22">
        <f t="shared" si="548"/>
        <v>2.6778603969257464E-3</v>
      </c>
      <c r="Q4306" s="55">
        <f t="shared" si="542"/>
        <v>2.8353737366816574E-2</v>
      </c>
      <c r="R4306" s="49">
        <f t="shared" si="543"/>
        <v>3.1736101022606089</v>
      </c>
      <c r="S4306" s="52">
        <f>IF(K4306=0,C4334,(1/$C$59)*LN(1+$C$59/$C$58/(RodR+ABS(Calculations!K4306-RodR))))</f>
        <v>8.9342220541268735E-3</v>
      </c>
      <c r="T4306" s="53">
        <f t="shared" si="544"/>
        <v>8.9875612448354243E-3</v>
      </c>
      <c r="U4306" s="49">
        <f t="shared" si="545"/>
        <v>179.33333333333334</v>
      </c>
      <c r="V4306" s="49">
        <f t="shared" si="546"/>
        <v>1.0101994803367265</v>
      </c>
      <c r="W4306" s="49">
        <f t="shared" si="547"/>
        <v>1.0101994803367265</v>
      </c>
    </row>
    <row r="4307" spans="11:23">
      <c r="K4307" s="51">
        <v>430.5</v>
      </c>
      <c r="L4307" s="22">
        <f t="shared" si="541"/>
        <v>1.1538625219129668</v>
      </c>
      <c r="M4307" s="22">
        <f t="shared" si="548"/>
        <v>2.6766196039378354E-3</v>
      </c>
      <c r="Q4307" s="55">
        <f t="shared" si="542"/>
        <v>2.8347175360756299E-2</v>
      </c>
      <c r="R4307" s="49">
        <f t="shared" si="543"/>
        <v>3.1736101022606089</v>
      </c>
      <c r="S4307" s="52">
        <f>IF(K4307=0,C4335,(1/$C$59)*LN(1+$C$59/$C$58/(RodR+ABS(Calculations!K4307-RodR))))</f>
        <v>8.932154375411205E-3</v>
      </c>
      <c r="T4307" s="53">
        <f t="shared" si="544"/>
        <v>8.9854688122710958E-3</v>
      </c>
      <c r="U4307" s="49">
        <f t="shared" si="545"/>
        <v>179.375</v>
      </c>
      <c r="V4307" s="49">
        <f t="shared" si="546"/>
        <v>1.0101994803367265</v>
      </c>
      <c r="W4307" s="49">
        <f t="shared" si="547"/>
        <v>1.0101994803367265</v>
      </c>
    </row>
    <row r="4308" spans="11:23">
      <c r="K4308" s="51">
        <v>430.6</v>
      </c>
      <c r="L4308" s="22">
        <f t="shared" si="541"/>
        <v>1.1535955412035193</v>
      </c>
      <c r="M4308" s="22">
        <f t="shared" si="548"/>
        <v>2.6753796731455726E-3</v>
      </c>
      <c r="Q4308" s="55">
        <f t="shared" si="542"/>
        <v>2.8340616391342766E-2</v>
      </c>
      <c r="R4308" s="49">
        <f t="shared" si="543"/>
        <v>3.1736101022606089</v>
      </c>
      <c r="S4308" s="52">
        <f>IF(K4308=0,C4336,(1/$C$59)*LN(1+$C$59/$C$58/(RodR+ABS(Calculations!K4308-RodR))))</f>
        <v>8.9300876535385772E-3</v>
      </c>
      <c r="T4308" s="53">
        <f t="shared" si="544"/>
        <v>8.983377353777789E-3</v>
      </c>
      <c r="U4308" s="49">
        <f t="shared" si="545"/>
        <v>179.41666666666669</v>
      </c>
      <c r="V4308" s="49">
        <f t="shared" si="546"/>
        <v>1.0101994803367265</v>
      </c>
      <c r="W4308" s="49">
        <f t="shared" si="547"/>
        <v>1.0101994803367265</v>
      </c>
    </row>
    <row r="4309" spans="11:23">
      <c r="K4309" s="51">
        <v>430.7</v>
      </c>
      <c r="L4309" s="22">
        <f t="shared" si="541"/>
        <v>1.1533286840140378</v>
      </c>
      <c r="M4309" s="22">
        <f t="shared" si="548"/>
        <v>2.6741406037653626E-3</v>
      </c>
      <c r="Q4309" s="55">
        <f t="shared" si="542"/>
        <v>2.8334060456469374E-2</v>
      </c>
      <c r="R4309" s="49">
        <f t="shared" si="543"/>
        <v>3.1736101022606089</v>
      </c>
      <c r="S4309" s="52">
        <f>IF(K4309=0,C4337,(1/$C$59)*LN(1+$C$59/$C$58/(RodR+ABS(Calculations!K4309-RodR))))</f>
        <v>8.9280218878452049E-3</v>
      </c>
      <c r="T4309" s="53">
        <f t="shared" si="544"/>
        <v>8.981286868675508E-3</v>
      </c>
      <c r="U4309" s="49">
        <f t="shared" si="545"/>
        <v>179.45833333333334</v>
      </c>
      <c r="V4309" s="49">
        <f t="shared" si="546"/>
        <v>1.0101994803367265</v>
      </c>
      <c r="W4309" s="49">
        <f t="shared" si="547"/>
        <v>1.0101994803367265</v>
      </c>
    </row>
    <row r="4310" spans="11:23">
      <c r="K4310" s="51">
        <v>430.8</v>
      </c>
      <c r="L4310" s="22">
        <f t="shared" si="541"/>
        <v>1.1530619502588768</v>
      </c>
      <c r="M4310" s="22">
        <f t="shared" si="548"/>
        <v>2.6729023949429997E-3</v>
      </c>
      <c r="Q4310" s="55">
        <f t="shared" si="542"/>
        <v>2.8327507554032048E-2</v>
      </c>
      <c r="R4310" s="49">
        <f t="shared" si="543"/>
        <v>3.1736101022606089</v>
      </c>
      <c r="S4310" s="52">
        <f>IF(K4310=0,C4338,(1/$C$59)*LN(1+$C$59/$C$58/(RodR+ABS(Calculations!K4310-RodR))))</f>
        <v>8.9259570776680942E-3</v>
      </c>
      <c r="T4310" s="53">
        <f t="shared" si="544"/>
        <v>8.9791973562855943E-3</v>
      </c>
      <c r="U4310" s="49">
        <f t="shared" si="545"/>
        <v>179.5</v>
      </c>
      <c r="V4310" s="49">
        <f t="shared" si="546"/>
        <v>1.0101994803367265</v>
      </c>
      <c r="W4310" s="49">
        <f t="shared" si="547"/>
        <v>1.0101994803367265</v>
      </c>
    </row>
    <row r="4311" spans="11:23">
      <c r="K4311" s="51">
        <v>430.9</v>
      </c>
      <c r="L4311" s="22">
        <f t="shared" si="541"/>
        <v>1.1527953398523201</v>
      </c>
      <c r="M4311" s="22">
        <f t="shared" si="548"/>
        <v>2.6716650459297497E-3</v>
      </c>
      <c r="Q4311" s="55">
        <f t="shared" si="542"/>
        <v>2.8320957681924983E-2</v>
      </c>
      <c r="R4311" s="49">
        <f t="shared" si="543"/>
        <v>3.1736101022606089</v>
      </c>
      <c r="S4311" s="52">
        <f>IF(K4311=0,C4339,(1/$C$59)*LN(1+$C$59/$C$58/(RodR+ABS(Calculations!K4311-RodR))))</f>
        <v>8.9238932223437116E-3</v>
      </c>
      <c r="T4311" s="53">
        <f t="shared" si="544"/>
        <v>8.977108815928057E-3</v>
      </c>
      <c r="U4311" s="49">
        <f t="shared" si="545"/>
        <v>179.54166666666666</v>
      </c>
      <c r="V4311" s="49">
        <f t="shared" si="546"/>
        <v>1.0101994803367265</v>
      </c>
      <c r="W4311" s="49">
        <f t="shared" si="547"/>
        <v>1.0101994803367265</v>
      </c>
    </row>
    <row r="4312" spans="11:23">
      <c r="K4312" s="51">
        <v>431</v>
      </c>
      <c r="L4312" s="22">
        <f t="shared" si="541"/>
        <v>1.1525288527088922</v>
      </c>
      <c r="M4312" s="22">
        <f t="shared" si="548"/>
        <v>2.6704285559060459E-3</v>
      </c>
      <c r="Q4312" s="55">
        <f t="shared" si="542"/>
        <v>2.8314410838048282E-2</v>
      </c>
      <c r="R4312" s="49">
        <f t="shared" si="543"/>
        <v>3.1736101022606089</v>
      </c>
      <c r="S4312" s="52">
        <f>IF(K4312=0,C4340,(1/$C$59)*LN(1+$C$59/$C$58/(RodR+ABS(Calculations!K4312-RodR))))</f>
        <v>8.9218303212103816E-3</v>
      </c>
      <c r="T4312" s="53">
        <f t="shared" si="544"/>
        <v>8.9750212469262396E-3</v>
      </c>
      <c r="U4312" s="49">
        <f t="shared" si="545"/>
        <v>179.58333333333334</v>
      </c>
      <c r="V4312" s="49">
        <f t="shared" si="546"/>
        <v>1.0101994803367265</v>
      </c>
      <c r="W4312" s="49">
        <f t="shared" si="547"/>
        <v>1.0101994803367265</v>
      </c>
    </row>
    <row r="4313" spans="11:23">
      <c r="K4313" s="51">
        <v>431.1</v>
      </c>
      <c r="L4313" s="22">
        <f t="shared" si="541"/>
        <v>1.1522624887430826</v>
      </c>
      <c r="M4313" s="22">
        <f t="shared" si="548"/>
        <v>2.6691929241224877E-3</v>
      </c>
      <c r="Q4313" s="55">
        <f t="shared" si="542"/>
        <v>2.8307867020301195E-2</v>
      </c>
      <c r="R4313" s="49">
        <f t="shared" si="543"/>
        <v>3.1736101022606089</v>
      </c>
      <c r="S4313" s="52">
        <f>IF(K4313=0,C4341,(1/$C$59)*LN(1+$C$59/$C$58/(RodR+ABS(Calculations!K4313-RodR))))</f>
        <v>8.9197683736061614E-3</v>
      </c>
      <c r="T4313" s="53">
        <f t="shared" si="544"/>
        <v>8.9729346486012735E-3</v>
      </c>
      <c r="U4313" s="49">
        <f t="shared" si="545"/>
        <v>179.62500000000003</v>
      </c>
      <c r="V4313" s="49">
        <f t="shared" si="546"/>
        <v>1.0101994803367265</v>
      </c>
      <c r="W4313" s="49">
        <f t="shared" si="547"/>
        <v>1.0101994803367265</v>
      </c>
    </row>
    <row r="4314" spans="11:23">
      <c r="K4314" s="51">
        <v>431.2</v>
      </c>
      <c r="L4314" s="22">
        <f t="shared" si="541"/>
        <v>1.151996247869552</v>
      </c>
      <c r="M4314" s="22">
        <f t="shared" si="548"/>
        <v>2.6679581497257576E-3</v>
      </c>
      <c r="Q4314" s="55">
        <f t="shared" si="542"/>
        <v>2.8301326226587178E-2</v>
      </c>
      <c r="R4314" s="49">
        <f t="shared" si="543"/>
        <v>3.1736101022606089</v>
      </c>
      <c r="S4314" s="52">
        <f>IF(K4314=0,C4342,(1/$C$59)*LN(1+$C$59/$C$58/(RodR+ABS(Calculations!K4314-RodR))))</f>
        <v>8.917707378870432E-3</v>
      </c>
      <c r="T4314" s="53">
        <f t="shared" si="544"/>
        <v>8.9708490202773886E-3</v>
      </c>
      <c r="U4314" s="49">
        <f t="shared" si="545"/>
        <v>179.66666666666666</v>
      </c>
      <c r="V4314" s="49">
        <f t="shared" si="546"/>
        <v>1.0101994803367265</v>
      </c>
      <c r="W4314" s="49">
        <f t="shared" si="547"/>
        <v>1.0101994803367265</v>
      </c>
    </row>
    <row r="4315" spans="11:23">
      <c r="K4315" s="51">
        <v>431.3</v>
      </c>
      <c r="L4315" s="22">
        <f t="shared" si="541"/>
        <v>1.1517301300029608</v>
      </c>
      <c r="M4315" s="22">
        <f t="shared" si="548"/>
        <v>2.6667242319655671E-3</v>
      </c>
      <c r="Q4315" s="55">
        <f t="shared" si="542"/>
        <v>2.8294788454809667E-2</v>
      </c>
      <c r="R4315" s="49">
        <f t="shared" si="543"/>
        <v>3.1736101022606089</v>
      </c>
      <c r="S4315" s="52">
        <f>IF(K4315=0,C4343,(1/$C$59)*LN(1+$C$59/$C$58/(RodR+ABS(Calculations!K4315-RodR))))</f>
        <v>8.9156473363425689E-3</v>
      </c>
      <c r="T4315" s="53">
        <f t="shared" si="544"/>
        <v>8.9687643612772761E-3</v>
      </c>
      <c r="U4315" s="49">
        <f t="shared" si="545"/>
        <v>179.70833333333334</v>
      </c>
      <c r="V4315" s="49">
        <f t="shared" si="546"/>
        <v>1.0101994803367265</v>
      </c>
      <c r="W4315" s="49">
        <f t="shared" si="547"/>
        <v>1.0101994803367265</v>
      </c>
    </row>
    <row r="4316" spans="11:23">
      <c r="K4316" s="51">
        <v>431.4</v>
      </c>
      <c r="L4316" s="22">
        <f t="shared" si="541"/>
        <v>1.1514641350581054</v>
      </c>
      <c r="M4316" s="22">
        <f t="shared" si="548"/>
        <v>2.6654911700236816E-3</v>
      </c>
      <c r="Q4316" s="55">
        <f t="shared" si="542"/>
        <v>2.8288253702875452E-2</v>
      </c>
      <c r="R4316" s="49">
        <f t="shared" si="543"/>
        <v>3.1736101022606089</v>
      </c>
      <c r="S4316" s="52">
        <f>IF(K4316=0,C4344,(1/$C$59)*LN(1+$C$59/$C$58/(RodR+ABS(Calculations!K4316-RodR))))</f>
        <v>8.913588245363006E-3</v>
      </c>
      <c r="T4316" s="53">
        <f t="shared" si="544"/>
        <v>8.9666806709267338E-3</v>
      </c>
      <c r="U4316" s="49">
        <f t="shared" si="545"/>
        <v>179.75</v>
      </c>
      <c r="V4316" s="49">
        <f t="shared" si="546"/>
        <v>1.0101994803367265</v>
      </c>
      <c r="W4316" s="49">
        <f t="shared" si="547"/>
        <v>1.0101994803367265</v>
      </c>
    </row>
    <row r="4317" spans="11:23">
      <c r="K4317" s="51">
        <v>431.5</v>
      </c>
      <c r="L4317" s="22">
        <f t="shared" si="541"/>
        <v>1.1511982629498172</v>
      </c>
      <c r="M4317" s="22">
        <f t="shared" si="548"/>
        <v>2.6642589631495905E-3</v>
      </c>
      <c r="Q4317" s="55">
        <f t="shared" si="542"/>
        <v>2.8281721968692171E-2</v>
      </c>
      <c r="R4317" s="49">
        <f t="shared" si="543"/>
        <v>3.1736101022606089</v>
      </c>
      <c r="S4317" s="52">
        <f>IF(K4317=0,C4345,(1/$C$59)*LN(1+$C$59/$C$58/(RodR+ABS(Calculations!K4317-RodR))))</f>
        <v>8.9115301052724426E-3</v>
      </c>
      <c r="T4317" s="53">
        <f t="shared" si="544"/>
        <v>8.9645979485491172E-3</v>
      </c>
      <c r="U4317" s="49">
        <f t="shared" si="545"/>
        <v>179.79166666666669</v>
      </c>
      <c r="V4317" s="49">
        <f t="shared" si="546"/>
        <v>1.0101994803367265</v>
      </c>
      <c r="W4317" s="49">
        <f t="shared" si="547"/>
        <v>1.0101994803367265</v>
      </c>
    </row>
    <row r="4318" spans="11:23">
      <c r="K4318" s="51">
        <v>431.6</v>
      </c>
      <c r="L4318" s="22">
        <f t="shared" si="541"/>
        <v>1.150932513593063</v>
      </c>
      <c r="M4318" s="22">
        <f t="shared" si="548"/>
        <v>2.6630276104562256E-3</v>
      </c>
      <c r="Q4318" s="55">
        <f t="shared" si="542"/>
        <v>2.8275193250170812E-2</v>
      </c>
      <c r="R4318" s="49">
        <f t="shared" si="543"/>
        <v>3.1736101022606089</v>
      </c>
      <c r="S4318" s="52">
        <f>IF(K4318=0,C4346,(1/$C$59)*LN(1+$C$59/$C$58/(RodR+ABS(Calculations!K4318-RodR))))</f>
        <v>8.9094729154126327E-3</v>
      </c>
      <c r="T4318" s="53">
        <f t="shared" si="544"/>
        <v>8.9625161934715619E-3</v>
      </c>
      <c r="U4318" s="49">
        <f t="shared" si="545"/>
        <v>179.83333333333334</v>
      </c>
      <c r="V4318" s="49">
        <f t="shared" si="546"/>
        <v>1.0101994803367265</v>
      </c>
      <c r="W4318" s="49">
        <f t="shared" si="547"/>
        <v>1.0101994803367265</v>
      </c>
    </row>
    <row r="4319" spans="11:23">
      <c r="K4319" s="51">
        <v>431.7</v>
      </c>
      <c r="L4319" s="22">
        <f t="shared" si="541"/>
        <v>1.1506668869027759</v>
      </c>
      <c r="M4319" s="22">
        <f t="shared" si="548"/>
        <v>2.6617971112619099E-3</v>
      </c>
      <c r="Q4319" s="55">
        <f t="shared" si="542"/>
        <v>2.8268667545221504E-2</v>
      </c>
      <c r="R4319" s="49">
        <f t="shared" si="543"/>
        <v>3.1736101022606089</v>
      </c>
      <c r="S4319" s="52">
        <f>IF(K4319=0,C4347,(1/$C$59)*LN(1+$C$59/$C$58/(RodR+ABS(Calculations!K4319-RodR))))</f>
        <v>8.9074166751250631E-3</v>
      </c>
      <c r="T4319" s="53">
        <f t="shared" si="544"/>
        <v>8.9604354050196525E-3</v>
      </c>
      <c r="U4319" s="49">
        <f t="shared" si="545"/>
        <v>179.875</v>
      </c>
      <c r="V4319" s="49">
        <f t="shared" si="546"/>
        <v>1.0101994803367265</v>
      </c>
      <c r="W4319" s="49">
        <f t="shared" si="547"/>
        <v>1.0101994803367265</v>
      </c>
    </row>
    <row r="4320" spans="11:23">
      <c r="K4320" s="51">
        <v>431.8</v>
      </c>
      <c r="L4320" s="22">
        <f t="shared" si="541"/>
        <v>1.1504013827941284</v>
      </c>
      <c r="M4320" s="22">
        <f t="shared" si="548"/>
        <v>2.660567464748409E-3</v>
      </c>
      <c r="Q4320" s="55">
        <f t="shared" si="542"/>
        <v>2.826214485176028E-2</v>
      </c>
      <c r="R4320" s="49">
        <f t="shared" si="543"/>
        <v>3.1736101022606089</v>
      </c>
      <c r="S4320" s="52">
        <f>IF(K4320=0,C4348,(1/$C$59)*LN(1+$C$59/$C$58/(RodR+ABS(Calculations!K4320-RodR))))</f>
        <v>8.9053613837530767E-3</v>
      </c>
      <c r="T4320" s="53">
        <f t="shared" si="544"/>
        <v>8.9583555825200854E-3</v>
      </c>
      <c r="U4320" s="49">
        <f t="shared" si="545"/>
        <v>179.91666666666669</v>
      </c>
      <c r="V4320" s="49">
        <f t="shared" si="546"/>
        <v>1.0101994803367265</v>
      </c>
      <c r="W4320" s="49">
        <f t="shared" si="547"/>
        <v>1.0101994803367265</v>
      </c>
    </row>
    <row r="4321" spans="11:23">
      <c r="K4321" s="51">
        <v>431.9</v>
      </c>
      <c r="L4321" s="22">
        <f t="shared" si="541"/>
        <v>1.1501360011822235</v>
      </c>
      <c r="M4321" s="22">
        <f t="shared" si="548"/>
        <v>2.6593386700966004E-3</v>
      </c>
      <c r="Q4321" s="55">
        <f t="shared" si="542"/>
        <v>2.825562516770146E-2</v>
      </c>
      <c r="R4321" s="49">
        <f t="shared" si="543"/>
        <v>3.1736101022606089</v>
      </c>
      <c r="S4321" s="52">
        <f>IF(K4321=0,C4349,(1/$C$59)*LN(1+$C$59/$C$58/(RodR+ABS(Calculations!K4321-RodR))))</f>
        <v>8.9033070406394806E-3</v>
      </c>
      <c r="T4321" s="53">
        <f t="shared" si="544"/>
        <v>8.9562767253006711E-3</v>
      </c>
      <c r="U4321" s="49">
        <f t="shared" si="545"/>
        <v>179.95833333333334</v>
      </c>
      <c r="V4321" s="49">
        <f t="shared" si="546"/>
        <v>1.0101994803367265</v>
      </c>
      <c r="W4321" s="49">
        <f t="shared" si="547"/>
        <v>1.0101994803367265</v>
      </c>
    </row>
    <row r="4322" spans="11:23">
      <c r="K4322" s="51">
        <v>432</v>
      </c>
      <c r="L4322" s="22">
        <f t="shared" si="541"/>
        <v>1.1498707419823704</v>
      </c>
      <c r="M4322" s="22">
        <f t="shared" si="548"/>
        <v>2.6581107265217785E-3</v>
      </c>
      <c r="Q4322" s="55">
        <f t="shared" si="542"/>
        <v>2.8249108490964424E-2</v>
      </c>
      <c r="R4322" s="49">
        <f t="shared" si="543"/>
        <v>3.1736101022606089</v>
      </c>
      <c r="S4322" s="52">
        <f>IF(K4322=0,C4350,(1/$C$59)*LN(1+$C$59/$C$58/(RodR+ABS(Calculations!K4322-RodR))))</f>
        <v>8.9012536451286723E-3</v>
      </c>
      <c r="T4322" s="53">
        <f t="shared" si="544"/>
        <v>8.954198832689662E-3</v>
      </c>
      <c r="U4322" s="49">
        <f t="shared" si="545"/>
        <v>180</v>
      </c>
      <c r="V4322" s="49">
        <f t="shared" si="546"/>
        <v>1.0101994803367265</v>
      </c>
      <c r="W4322" s="49">
        <f t="shared" si="547"/>
        <v>1.0101994803367265</v>
      </c>
    </row>
    <row r="4323" spans="11:23">
      <c r="K4323" s="51">
        <v>432.1</v>
      </c>
      <c r="L4323" s="22">
        <f t="shared" si="541"/>
        <v>1.1496056051098087</v>
      </c>
      <c r="M4323" s="22">
        <f t="shared" si="548"/>
        <v>2.6568836332738766E-3</v>
      </c>
      <c r="Q4323" s="55">
        <f t="shared" si="542"/>
        <v>2.8242594819466844E-2</v>
      </c>
      <c r="R4323" s="49">
        <f t="shared" si="543"/>
        <v>3.1736101022606089</v>
      </c>
      <c r="S4323" s="52">
        <f>IF(K4323=0,C4351,(1/$C$59)*LN(1+$C$59/$C$58/(RodR+ABS(Calculations!K4323-RodR))))</f>
        <v>8.8992011965645153E-3</v>
      </c>
      <c r="T4323" s="53">
        <f t="shared" si="544"/>
        <v>8.9521219040157671E-3</v>
      </c>
      <c r="U4323" s="49">
        <f t="shared" si="545"/>
        <v>180.04166666666669</v>
      </c>
      <c r="V4323" s="49">
        <f t="shared" si="546"/>
        <v>1.0101994803367265</v>
      </c>
      <c r="W4323" s="49">
        <f t="shared" si="547"/>
        <v>1.0101994803367265</v>
      </c>
    </row>
    <row r="4324" spans="11:23">
      <c r="K4324" s="51">
        <v>432.2</v>
      </c>
      <c r="L4324" s="22">
        <f t="shared" si="541"/>
        <v>1.1493405904799832</v>
      </c>
      <c r="M4324" s="22">
        <f t="shared" si="548"/>
        <v>2.6556573895688551E-3</v>
      </c>
      <c r="Q4324" s="55">
        <f t="shared" si="542"/>
        <v>2.8236084151131435E-2</v>
      </c>
      <c r="R4324" s="49">
        <f t="shared" si="543"/>
        <v>3.1736101022606089</v>
      </c>
      <c r="S4324" s="52">
        <f>IF(K4324=0,C4352,(1/$C$59)*LN(1+$C$59/$C$58/(RodR+ABS(Calculations!K4324-RodR))))</f>
        <v>8.8971496942924586E-3</v>
      </c>
      <c r="T4324" s="53">
        <f t="shared" si="544"/>
        <v>8.9500459386081307E-3</v>
      </c>
      <c r="U4324" s="49">
        <f t="shared" si="545"/>
        <v>180.08333333333334</v>
      </c>
      <c r="V4324" s="49">
        <f t="shared" si="546"/>
        <v>1.0101994803367265</v>
      </c>
      <c r="W4324" s="49">
        <f t="shared" si="547"/>
        <v>1.0101994803367265</v>
      </c>
    </row>
    <row r="4325" spans="11:23">
      <c r="K4325" s="51">
        <v>432.3</v>
      </c>
      <c r="L4325" s="22">
        <f t="shared" si="541"/>
        <v>1.1490756980084074</v>
      </c>
      <c r="M4325" s="22">
        <f t="shared" si="548"/>
        <v>2.6544319945533967E-3</v>
      </c>
      <c r="Q4325" s="55">
        <f t="shared" si="542"/>
        <v>2.822957648388261E-2</v>
      </c>
      <c r="R4325" s="49">
        <f t="shared" si="543"/>
        <v>3.1736101022606089</v>
      </c>
      <c r="S4325" s="52">
        <f>IF(K4325=0,C4353,(1/$C$59)*LN(1+$C$59/$C$58/(RodR+ABS(Calculations!K4325-RodR))))</f>
        <v>8.8950991376584888E-3</v>
      </c>
      <c r="T4325" s="53">
        <f t="shared" si="544"/>
        <v>8.9479709357970193E-3</v>
      </c>
      <c r="U4325" s="49">
        <f t="shared" si="545"/>
        <v>180.125</v>
      </c>
      <c r="V4325" s="49">
        <f t="shared" si="546"/>
        <v>1.0101994803367265</v>
      </c>
      <c r="W4325" s="49">
        <f t="shared" si="547"/>
        <v>1.0101994803367265</v>
      </c>
    </row>
    <row r="4326" spans="11:23">
      <c r="K4326" s="51">
        <v>432.4</v>
      </c>
      <c r="L4326" s="22">
        <f t="shared" si="541"/>
        <v>1.1488109276105596</v>
      </c>
      <c r="M4326" s="22">
        <f t="shared" si="548"/>
        <v>2.6532074475458245E-3</v>
      </c>
      <c r="Q4326" s="55">
        <f t="shared" si="542"/>
        <v>2.8223071815643899E-2</v>
      </c>
      <c r="R4326" s="49">
        <f t="shared" si="543"/>
        <v>3.1736101022606089</v>
      </c>
      <c r="S4326" s="52">
        <f>IF(K4326=0,C4354,(1/$C$59)*LN(1+$C$59/$C$58/(RodR+ABS(Calculations!K4326-RodR))))</f>
        <v>8.8930495260083117E-3</v>
      </c>
      <c r="T4326" s="53">
        <f t="shared" si="544"/>
        <v>8.9458968949131402E-3</v>
      </c>
      <c r="U4326" s="49">
        <f t="shared" si="545"/>
        <v>180.16666666666666</v>
      </c>
      <c r="V4326" s="49">
        <f t="shared" si="546"/>
        <v>1.0101994803367265</v>
      </c>
      <c r="W4326" s="49">
        <f t="shared" si="547"/>
        <v>1.0101994803367265</v>
      </c>
    </row>
    <row r="4327" spans="11:23">
      <c r="K4327" s="51">
        <v>432.5</v>
      </c>
      <c r="L4327" s="22">
        <f t="shared" si="541"/>
        <v>1.1485462792021581</v>
      </c>
      <c r="M4327" s="22">
        <f t="shared" si="548"/>
        <v>2.6519837476590702E-3</v>
      </c>
      <c r="Q4327" s="55">
        <f t="shared" si="542"/>
        <v>2.8216570144344734E-2</v>
      </c>
      <c r="R4327" s="49">
        <f t="shared" si="543"/>
        <v>3.1736101022606089</v>
      </c>
      <c r="S4327" s="52">
        <f>IF(K4327=0,C4355,(1/$C$59)*LN(1+$C$59/$C$58/(RodR+ABS(Calculations!K4327-RodR))))</f>
        <v>8.8910008586894958E-3</v>
      </c>
      <c r="T4327" s="53">
        <f t="shared" si="544"/>
        <v>8.9438238152876517E-3</v>
      </c>
      <c r="U4327" s="49">
        <f t="shared" si="545"/>
        <v>180.20833333333334</v>
      </c>
      <c r="V4327" s="49">
        <f t="shared" si="546"/>
        <v>1.0101994803367265</v>
      </c>
      <c r="W4327" s="49">
        <f t="shared" si="547"/>
        <v>1.0101994803367265</v>
      </c>
    </row>
    <row r="4328" spans="11:23">
      <c r="K4328" s="51">
        <v>432.6</v>
      </c>
      <c r="L4328" s="22">
        <f t="shared" si="541"/>
        <v>1.1482817526988174</v>
      </c>
      <c r="M4328" s="22">
        <f t="shared" si="548"/>
        <v>2.6507608942456518E-3</v>
      </c>
      <c r="Q4328" s="55">
        <f t="shared" si="542"/>
        <v>2.8210071467912004E-2</v>
      </c>
      <c r="R4328" s="49">
        <f t="shared" si="543"/>
        <v>3.1736101022606089</v>
      </c>
      <c r="S4328" s="52">
        <f>IF(K4328=0,C4356,(1/$C$59)*LN(1+$C$59/$C$58/(RodR+ABS(Calculations!K4328-RodR))))</f>
        <v>8.888953135048807E-3</v>
      </c>
      <c r="T4328" s="53">
        <f t="shared" si="544"/>
        <v>8.9417516962523765E-3</v>
      </c>
      <c r="U4328" s="49">
        <f t="shared" si="545"/>
        <v>180.25000000000003</v>
      </c>
      <c r="V4328" s="49">
        <f t="shared" si="546"/>
        <v>1.0101994803367265</v>
      </c>
      <c r="W4328" s="49">
        <f t="shared" si="547"/>
        <v>1.0101994803367265</v>
      </c>
    </row>
    <row r="4329" spans="11:23">
      <c r="K4329" s="51">
        <v>432.7</v>
      </c>
      <c r="L4329" s="22">
        <f t="shared" si="541"/>
        <v>1.1480173480164269</v>
      </c>
      <c r="M4329" s="22">
        <f t="shared" si="548"/>
        <v>2.649538886349001E-3</v>
      </c>
      <c r="Q4329" s="55">
        <f t="shared" si="542"/>
        <v>2.8203575784279341E-2</v>
      </c>
      <c r="R4329" s="49">
        <f t="shared" si="543"/>
        <v>3.1736101022606089</v>
      </c>
      <c r="S4329" s="52">
        <f>IF(K4329=0,C4357,(1/$C$59)*LN(1+$C$59/$C$58/(RodR+ABS(Calculations!K4329-RodR))))</f>
        <v>8.886906354435134E-3</v>
      </c>
      <c r="T4329" s="53">
        <f t="shared" si="544"/>
        <v>8.9396805371398103E-3</v>
      </c>
      <c r="U4329" s="49">
        <f t="shared" si="545"/>
        <v>180.29166666666666</v>
      </c>
      <c r="V4329" s="49">
        <f t="shared" si="546"/>
        <v>1.0101994803367265</v>
      </c>
      <c r="W4329" s="49">
        <f t="shared" si="547"/>
        <v>1.0101994803367265</v>
      </c>
    </row>
    <row r="4330" spans="11:23">
      <c r="K4330" s="51">
        <v>432.8</v>
      </c>
      <c r="L4330" s="22">
        <f t="shared" si="541"/>
        <v>1.147753065070771</v>
      </c>
      <c r="M4330" s="22">
        <f t="shared" si="548"/>
        <v>2.6483177233573851E-3</v>
      </c>
      <c r="Q4330" s="55">
        <f t="shared" si="542"/>
        <v>2.8197083091377813E-2</v>
      </c>
      <c r="R4330" s="49">
        <f t="shared" si="543"/>
        <v>3.1736101022606089</v>
      </c>
      <c r="S4330" s="52">
        <f>IF(K4330=0,C4358,(1/$C$59)*LN(1+$C$59/$C$58/(RodR+ABS(Calculations!K4330-RodR))))</f>
        <v>8.8848605161965608E-3</v>
      </c>
      <c r="T4330" s="53">
        <f t="shared" si="544"/>
        <v>8.937610337283115E-3</v>
      </c>
      <c r="U4330" s="49">
        <f t="shared" si="545"/>
        <v>180.33333333333334</v>
      </c>
      <c r="V4330" s="49">
        <f t="shared" si="546"/>
        <v>1.0101994803367265</v>
      </c>
      <c r="W4330" s="49">
        <f t="shared" si="547"/>
        <v>1.0101994803367265</v>
      </c>
    </row>
    <row r="4331" spans="11:23">
      <c r="K4331" s="51">
        <v>432.9</v>
      </c>
      <c r="L4331" s="22">
        <f t="shared" si="541"/>
        <v>1.1474889037778415</v>
      </c>
      <c r="M4331" s="22">
        <f t="shared" si="548"/>
        <v>2.6470974043819595E-3</v>
      </c>
      <c r="Q4331" s="55">
        <f t="shared" si="542"/>
        <v>2.8190593387143567E-2</v>
      </c>
      <c r="R4331" s="49">
        <f t="shared" si="543"/>
        <v>3.1736101022606089</v>
      </c>
      <c r="S4331" s="52">
        <f>IF(K4331=0,C4359,(1/$C$59)*LN(1+$C$59/$C$58/(RodR+ABS(Calculations!K4331-RodR))))</f>
        <v>8.8828156196827691E-3</v>
      </c>
      <c r="T4331" s="53">
        <f t="shared" si="544"/>
        <v>8.9355410960158983E-3</v>
      </c>
      <c r="U4331" s="49">
        <f t="shared" si="545"/>
        <v>180.375</v>
      </c>
      <c r="V4331" s="49">
        <f t="shared" si="546"/>
        <v>1.0101994803367265</v>
      </c>
      <c r="W4331" s="49">
        <f t="shared" si="547"/>
        <v>1.0101994803367265</v>
      </c>
    </row>
    <row r="4332" spans="11:23">
      <c r="K4332" s="51">
        <v>433</v>
      </c>
      <c r="L4332" s="22">
        <f t="shared" si="541"/>
        <v>1.1472248640536626</v>
      </c>
      <c r="M4332" s="22">
        <f t="shared" si="548"/>
        <v>2.6458779287077405E-3</v>
      </c>
      <c r="Q4332" s="55">
        <f t="shared" si="542"/>
        <v>2.8184106669513553E-2</v>
      </c>
      <c r="R4332" s="49">
        <f t="shared" si="543"/>
        <v>3.1736101022606089</v>
      </c>
      <c r="S4332" s="52">
        <f>IF(K4332=0,C4360,(1/$C$59)*LN(1+$C$59/$C$58/(RodR+ABS(Calculations!K4332-RodR))))</f>
        <v>8.8807716642436956E-3</v>
      </c>
      <c r="T4332" s="53">
        <f t="shared" si="544"/>
        <v>8.9334728126728869E-3</v>
      </c>
      <c r="U4332" s="49">
        <f t="shared" si="545"/>
        <v>180.41666666666669</v>
      </c>
      <c r="V4332" s="49">
        <f t="shared" si="546"/>
        <v>1.0101994803367265</v>
      </c>
      <c r="W4332" s="49">
        <f t="shared" si="547"/>
        <v>1.0101994803367265</v>
      </c>
    </row>
    <row r="4333" spans="11:23">
      <c r="K4333" s="51">
        <v>433.1</v>
      </c>
      <c r="L4333" s="22">
        <f t="shared" si="541"/>
        <v>1.1469609458142929</v>
      </c>
      <c r="M4333" s="22">
        <f t="shared" si="548"/>
        <v>2.6446592955158277E-3</v>
      </c>
      <c r="Q4333" s="55">
        <f t="shared" si="542"/>
        <v>2.8177622936425565E-2</v>
      </c>
      <c r="R4333" s="49">
        <f t="shared" si="543"/>
        <v>3.1736101022606089</v>
      </c>
      <c r="S4333" s="52">
        <f>IF(K4333=0,C4361,(1/$C$59)*LN(1+$C$59/$C$58/(RodR+ABS(Calculations!K4333-RodR))))</f>
        <v>8.8787286492295423E-3</v>
      </c>
      <c r="T4333" s="53">
        <f t="shared" si="544"/>
        <v>8.9314054865888021E-3</v>
      </c>
      <c r="U4333" s="49">
        <f t="shared" si="545"/>
        <v>180.45833333333334</v>
      </c>
      <c r="V4333" s="49">
        <f t="shared" si="546"/>
        <v>1.0101994803367265</v>
      </c>
      <c r="W4333" s="49">
        <f t="shared" si="547"/>
        <v>1.0101994803367265</v>
      </c>
    </row>
    <row r="4334" spans="11:23">
      <c r="K4334" s="51">
        <v>433.2</v>
      </c>
      <c r="L4334" s="22">
        <f t="shared" si="541"/>
        <v>1.1466971489759619</v>
      </c>
      <c r="M4334" s="22">
        <f t="shared" si="548"/>
        <v>2.6434415040212933E-3</v>
      </c>
      <c r="Q4334" s="55">
        <f t="shared" si="542"/>
        <v>2.8171142185821601E-2</v>
      </c>
      <c r="R4334" s="49">
        <f t="shared" si="543"/>
        <v>3.1736101022606089</v>
      </c>
      <c r="S4334" s="52">
        <f>IF(K4334=0,C4362,(1/$C$59)*LN(1+$C$59/$C$58/(RodR+ABS(Calculations!K4334-RodR))))</f>
        <v>8.8766865739918349E-3</v>
      </c>
      <c r="T4334" s="53">
        <f t="shared" si="544"/>
        <v>8.9293391170988182E-3</v>
      </c>
      <c r="U4334" s="49">
        <f t="shared" si="545"/>
        <v>180.5</v>
      </c>
      <c r="V4334" s="49">
        <f t="shared" si="546"/>
        <v>1.0101994803367265</v>
      </c>
      <c r="W4334" s="49">
        <f t="shared" si="547"/>
        <v>1.0101994803367265</v>
      </c>
    </row>
    <row r="4335" spans="11:23">
      <c r="K4335" s="51">
        <v>433.3</v>
      </c>
      <c r="L4335" s="22">
        <f t="shared" si="541"/>
        <v>1.1464334734548645</v>
      </c>
      <c r="M4335" s="22">
        <f t="shared" si="548"/>
        <v>2.6422245535429045E-3</v>
      </c>
      <c r="Q4335" s="55">
        <f t="shared" si="542"/>
        <v>2.8164664415642797E-2</v>
      </c>
      <c r="R4335" s="49">
        <f t="shared" si="543"/>
        <v>3.1736101022606089</v>
      </c>
      <c r="S4335" s="52">
        <f>IF(K4335=0,C4363,(1/$C$59)*LN(1+$C$59/$C$58/(RodR+ABS(Calculations!K4335-RodR))))</f>
        <v>8.8746454378818285E-3</v>
      </c>
      <c r="T4335" s="53">
        <f t="shared" si="544"/>
        <v>8.9272737035401041E-3</v>
      </c>
      <c r="U4335" s="49">
        <f t="shared" si="545"/>
        <v>180.54166666666669</v>
      </c>
      <c r="V4335" s="49">
        <f t="shared" si="546"/>
        <v>1.0101994803367265</v>
      </c>
      <c r="W4335" s="49">
        <f t="shared" si="547"/>
        <v>1.0101994803367265</v>
      </c>
    </row>
    <row r="4336" spans="11:23">
      <c r="K4336" s="51">
        <v>433.4</v>
      </c>
      <c r="L4336" s="22">
        <f t="shared" si="541"/>
        <v>1.1461699191674013</v>
      </c>
      <c r="M4336" s="22">
        <f t="shared" si="548"/>
        <v>2.6410084431582881E-3</v>
      </c>
      <c r="Q4336" s="55">
        <f t="shared" si="542"/>
        <v>2.8158189623835352E-2</v>
      </c>
      <c r="R4336" s="49">
        <f t="shared" si="543"/>
        <v>3.1736101022606089</v>
      </c>
      <c r="S4336" s="52">
        <f>IF(K4336=0,C4364,(1/$C$59)*LN(1+$C$59/$C$58/(RodR+ABS(Calculations!K4336-RodR))))</f>
        <v>8.872605240252374E-3</v>
      </c>
      <c r="T4336" s="53">
        <f t="shared" si="544"/>
        <v>8.9252092452482869E-3</v>
      </c>
      <c r="U4336" s="49">
        <f t="shared" si="545"/>
        <v>180.58333333333334</v>
      </c>
      <c r="V4336" s="49">
        <f t="shared" si="546"/>
        <v>1.0101994803367265</v>
      </c>
      <c r="W4336" s="49">
        <f t="shared" si="547"/>
        <v>1.0101994803367265</v>
      </c>
    </row>
    <row r="4337" spans="11:23">
      <c r="K4337" s="51">
        <v>433.5</v>
      </c>
      <c r="L4337" s="22">
        <f t="shared" si="541"/>
        <v>1.1459064860299029</v>
      </c>
      <c r="M4337" s="22">
        <f t="shared" si="548"/>
        <v>2.639793172255267E-3</v>
      </c>
      <c r="Q4337" s="55">
        <f t="shared" si="542"/>
        <v>2.8151717808343746E-2</v>
      </c>
      <c r="R4337" s="49">
        <f t="shared" si="543"/>
        <v>3.1736101022606089</v>
      </c>
      <c r="S4337" s="52">
        <f>IF(K4337=0,C4365,(1/$C$59)*LN(1+$C$59/$C$58/(RodR+ABS(Calculations!K4337-RodR))))</f>
        <v>8.8705659804557795E-3</v>
      </c>
      <c r="T4337" s="53">
        <f t="shared" si="544"/>
        <v>8.9231457415623119E-3</v>
      </c>
      <c r="U4337" s="49">
        <f t="shared" si="545"/>
        <v>180.625</v>
      </c>
      <c r="V4337" s="49">
        <f t="shared" si="546"/>
        <v>1.0101994803367265</v>
      </c>
      <c r="W4337" s="49">
        <f t="shared" si="547"/>
        <v>1.0101994803367265</v>
      </c>
    </row>
    <row r="4338" spans="11:23">
      <c r="K4338" s="51">
        <v>433.6</v>
      </c>
      <c r="L4338" s="22">
        <f t="shared" si="541"/>
        <v>1.1456431739589061</v>
      </c>
      <c r="M4338" s="22">
        <f t="shared" si="548"/>
        <v>2.6385787399112459E-3</v>
      </c>
      <c r="Q4338" s="55">
        <f t="shared" si="542"/>
        <v>2.8145248967117519E-2</v>
      </c>
      <c r="R4338" s="49">
        <f t="shared" si="543"/>
        <v>3.1736101022606089</v>
      </c>
      <c r="S4338" s="52">
        <f>IF(K4338=0,C4366,(1/$C$59)*LN(1+$C$59/$C$58/(RodR+ABS(Calculations!K4338-RodR))))</f>
        <v>8.8685276578459489E-3</v>
      </c>
      <c r="T4338" s="53">
        <f t="shared" si="544"/>
        <v>8.9210831918184828E-3</v>
      </c>
      <c r="U4338" s="49">
        <f t="shared" si="545"/>
        <v>180.66666666666669</v>
      </c>
      <c r="V4338" s="49">
        <f t="shared" si="546"/>
        <v>1.0101994803367265</v>
      </c>
      <c r="W4338" s="49">
        <f t="shared" si="547"/>
        <v>1.0101994803367265</v>
      </c>
    </row>
    <row r="4339" spans="11:23">
      <c r="K4339" s="51">
        <v>433.7</v>
      </c>
      <c r="L4339" s="22">
        <f t="shared" si="541"/>
        <v>1.1453799828709474</v>
      </c>
      <c r="M4339" s="22">
        <f t="shared" si="548"/>
        <v>2.6373651454794089E-3</v>
      </c>
      <c r="Q4339" s="55">
        <f t="shared" si="542"/>
        <v>2.8138783098106204E-2</v>
      </c>
      <c r="R4339" s="49">
        <f t="shared" si="543"/>
        <v>3.1736101022606089</v>
      </c>
      <c r="S4339" s="52">
        <f>IF(K4339=0,C4367,(1/$C$59)*LN(1+$C$59/$C$58/(RodR+ABS(Calculations!K4339-RodR))))</f>
        <v>8.8664902717767811E-3</v>
      </c>
      <c r="T4339" s="53">
        <f t="shared" si="544"/>
        <v>8.9190215953568585E-3</v>
      </c>
      <c r="U4339" s="49">
        <f t="shared" si="545"/>
        <v>180.70833333333334</v>
      </c>
      <c r="V4339" s="49">
        <f t="shared" si="546"/>
        <v>1.0101994803367265</v>
      </c>
      <c r="W4339" s="49">
        <f t="shared" si="547"/>
        <v>1.0101994803367265</v>
      </c>
    </row>
    <row r="4340" spans="11:23">
      <c r="K4340" s="51">
        <v>433.8</v>
      </c>
      <c r="L4340" s="22">
        <f t="shared" si="541"/>
        <v>1.145116912682665</v>
      </c>
      <c r="M4340" s="22">
        <f t="shared" si="548"/>
        <v>2.6361523881059945E-3</v>
      </c>
      <c r="Q4340" s="55">
        <f t="shared" si="542"/>
        <v>2.8132320199261839E-2</v>
      </c>
      <c r="R4340" s="49">
        <f t="shared" si="543"/>
        <v>3.1736101022606089</v>
      </c>
      <c r="S4340" s="52">
        <f>IF(K4340=0,C4368,(1/$C$59)*LN(1+$C$59/$C$58/(RodR+ABS(Calculations!K4340-RodR))))</f>
        <v>8.8644538216029675E-3</v>
      </c>
      <c r="T4340" s="53">
        <f t="shared" si="544"/>
        <v>8.9169609515157428E-3</v>
      </c>
      <c r="U4340" s="49">
        <f t="shared" si="545"/>
        <v>180.75</v>
      </c>
      <c r="V4340" s="49">
        <f t="shared" si="546"/>
        <v>1.0101994803367265</v>
      </c>
      <c r="W4340" s="49">
        <f t="shared" si="547"/>
        <v>1.0101994803367265</v>
      </c>
    </row>
    <row r="4341" spans="11:23">
      <c r="K4341" s="51">
        <v>433.9</v>
      </c>
      <c r="L4341" s="22">
        <f t="shared" si="541"/>
        <v>1.1448539633108004</v>
      </c>
      <c r="M4341" s="22">
        <f t="shared" si="548"/>
        <v>2.634940467041158E-3</v>
      </c>
      <c r="Q4341" s="55">
        <f t="shared" si="542"/>
        <v>2.8125860268538989E-2</v>
      </c>
      <c r="R4341" s="49">
        <f t="shared" si="543"/>
        <v>3.1736101022606089</v>
      </c>
      <c r="S4341" s="52">
        <f>IF(K4341=0,C4369,(1/$C$59)*LN(1+$C$59/$C$58/(RodR+ABS(Calculations!K4341-RodR))))</f>
        <v>8.8624183066799943E-3</v>
      </c>
      <c r="T4341" s="53">
        <f t="shared" si="544"/>
        <v>8.9149012596356509E-3</v>
      </c>
      <c r="U4341" s="49">
        <f t="shared" si="545"/>
        <v>180.79166666666666</v>
      </c>
      <c r="V4341" s="49">
        <f t="shared" si="546"/>
        <v>1.0101994803367265</v>
      </c>
      <c r="W4341" s="49">
        <f t="shared" si="547"/>
        <v>1.0101994803367265</v>
      </c>
    </row>
    <row r="4342" spans="11:23">
      <c r="K4342" s="51">
        <v>434</v>
      </c>
      <c r="L4342" s="22">
        <f t="shared" si="541"/>
        <v>1.1445911346720936</v>
      </c>
      <c r="M4342" s="22">
        <f t="shared" si="548"/>
        <v>2.6337293815690277E-3</v>
      </c>
      <c r="Q4342" s="55">
        <f t="shared" si="542"/>
        <v>2.8119403303892201E-2</v>
      </c>
      <c r="R4342" s="49">
        <f t="shared" si="543"/>
        <v>3.1736101022606089</v>
      </c>
      <c r="S4342" s="52">
        <f>IF(K4342=0,C4370,(1/$C$59)*LN(1+$C$59/$C$58/(RodR+ABS(Calculations!K4342-RodR))))</f>
        <v>8.8603837263633422E-3</v>
      </c>
      <c r="T4342" s="53">
        <f t="shared" si="544"/>
        <v>8.9128425190564426E-3</v>
      </c>
      <c r="U4342" s="49">
        <f t="shared" si="545"/>
        <v>180.83333333333334</v>
      </c>
      <c r="V4342" s="49">
        <f t="shared" si="546"/>
        <v>1.0101994803367265</v>
      </c>
      <c r="W4342" s="49">
        <f t="shared" si="547"/>
        <v>1.0101994803367265</v>
      </c>
    </row>
    <row r="4343" spans="11:23">
      <c r="K4343" s="51">
        <v>434.1</v>
      </c>
      <c r="L4343" s="22">
        <f t="shared" si="541"/>
        <v>1.1443284266834572</v>
      </c>
      <c r="M4343" s="22">
        <f t="shared" si="548"/>
        <v>2.6325191308356199E-3</v>
      </c>
      <c r="Q4343" s="55">
        <f t="shared" si="542"/>
        <v>2.8112949303280236E-2</v>
      </c>
      <c r="R4343" s="49">
        <f t="shared" si="543"/>
        <v>3.1736101022606089</v>
      </c>
      <c r="S4343" s="52">
        <f>IF(K4343=0,C4371,(1/$C$59)*LN(1+$C$59/$C$58/(RodR+ABS(Calculations!K4343-RodR))))</f>
        <v>8.8583500800098192E-3</v>
      </c>
      <c r="T4343" s="53">
        <f t="shared" si="544"/>
        <v>8.9107847291201893E-3</v>
      </c>
      <c r="U4343" s="49">
        <f t="shared" si="545"/>
        <v>180.87500000000003</v>
      </c>
      <c r="V4343" s="49">
        <f t="shared" si="546"/>
        <v>1.0101994803367265</v>
      </c>
      <c r="W4343" s="49">
        <f t="shared" si="547"/>
        <v>1.0101994803367265</v>
      </c>
    </row>
    <row r="4344" spans="11:23">
      <c r="K4344" s="51">
        <v>434.2</v>
      </c>
      <c r="L4344" s="22">
        <f t="shared" si="541"/>
        <v>1.1440658392618361</v>
      </c>
      <c r="M4344" s="22">
        <f t="shared" si="548"/>
        <v>2.6313097141257291E-3</v>
      </c>
      <c r="Q4344" s="55">
        <f t="shared" si="542"/>
        <v>2.8106498264662674E-2</v>
      </c>
      <c r="R4344" s="49">
        <f t="shared" si="543"/>
        <v>3.1736101022606089</v>
      </c>
      <c r="S4344" s="52">
        <f>IF(K4344=0,C4372,(1/$C$59)*LN(1+$C$59/$C$58/(RodR+ABS(Calculations!K4344-RodR))))</f>
        <v>8.8563173669764933E-3</v>
      </c>
      <c r="T4344" s="53">
        <f t="shared" si="544"/>
        <v>8.9087278891676475E-3</v>
      </c>
      <c r="U4344" s="49">
        <f t="shared" si="545"/>
        <v>180.91666666666666</v>
      </c>
      <c r="V4344" s="49">
        <f t="shared" si="546"/>
        <v>1.0101994803367265</v>
      </c>
      <c r="W4344" s="49">
        <f t="shared" si="547"/>
        <v>1.0101994803367265</v>
      </c>
    </row>
    <row r="4345" spans="11:23">
      <c r="K4345" s="51">
        <v>434.3</v>
      </c>
      <c r="L4345" s="22">
        <f t="shared" si="541"/>
        <v>1.1438033723242103</v>
      </c>
      <c r="M4345" s="22">
        <f t="shared" si="548"/>
        <v>2.6301011306542055E-3</v>
      </c>
      <c r="Q4345" s="55">
        <f t="shared" si="542"/>
        <v>2.8100050185999932E-2</v>
      </c>
      <c r="R4345" s="49">
        <f t="shared" si="543"/>
        <v>3.1736101022606089</v>
      </c>
      <c r="S4345" s="52">
        <f>IF(K4345=0,C4373,(1/$C$59)*LN(1+$C$59/$C$58/(RodR+ABS(Calculations!K4345-RodR))))</f>
        <v>8.8542855866206929E-3</v>
      </c>
      <c r="T4345" s="53">
        <f t="shared" si="544"/>
        <v>8.9066719985415599E-3</v>
      </c>
      <c r="U4345" s="49">
        <f t="shared" si="545"/>
        <v>180.95833333333334</v>
      </c>
      <c r="V4345" s="49">
        <f t="shared" si="546"/>
        <v>1.0101994803367265</v>
      </c>
      <c r="W4345" s="49">
        <f t="shared" si="547"/>
        <v>1.0101994803367265</v>
      </c>
    </row>
    <row r="4346" spans="11:23">
      <c r="K4346" s="51">
        <v>434.4</v>
      </c>
      <c r="L4346" s="22">
        <f t="shared" si="541"/>
        <v>1.1435410257876959</v>
      </c>
      <c r="M4346" s="22">
        <f t="shared" si="548"/>
        <v>2.6288933797053993E-3</v>
      </c>
      <c r="Q4346" s="55">
        <f t="shared" si="542"/>
        <v>2.8093605065255798E-2</v>
      </c>
      <c r="R4346" s="49">
        <f t="shared" si="543"/>
        <v>3.1736101022606089</v>
      </c>
      <c r="S4346" s="52">
        <f>IF(K4346=0,C4374,(1/$C$59)*LN(1+$C$59/$C$58/(RodR+ABS(Calculations!K4346-RodR))))</f>
        <v>8.8522547383008115E-3</v>
      </c>
      <c r="T4346" s="53">
        <f t="shared" si="544"/>
        <v>8.9046170565846867E-3</v>
      </c>
      <c r="U4346" s="49">
        <f t="shared" si="545"/>
        <v>181</v>
      </c>
      <c r="V4346" s="49">
        <f t="shared" si="546"/>
        <v>1.0101994803367265</v>
      </c>
      <c r="W4346" s="49">
        <f t="shared" si="547"/>
        <v>1.0101994803367265</v>
      </c>
    </row>
    <row r="4347" spans="11:23">
      <c r="K4347" s="51">
        <v>434.5</v>
      </c>
      <c r="L4347" s="22">
        <f t="shared" si="541"/>
        <v>1.1432787995694775</v>
      </c>
      <c r="M4347" s="22">
        <f t="shared" si="548"/>
        <v>2.6276864604253269E-3</v>
      </c>
      <c r="Q4347" s="55">
        <f t="shared" si="542"/>
        <v>2.8087162900395726E-2</v>
      </c>
      <c r="R4347" s="49">
        <f t="shared" si="543"/>
        <v>3.1736101022606089</v>
      </c>
      <c r="S4347" s="52">
        <f>IF(K4347=0,C4375,(1/$C$59)*LN(1+$C$59/$C$58/(RodR+ABS(Calculations!K4347-RodR))))</f>
        <v>8.8502248213757663E-3</v>
      </c>
      <c r="T4347" s="53">
        <f t="shared" si="544"/>
        <v>8.9025630626404437E-3</v>
      </c>
      <c r="U4347" s="49">
        <f t="shared" si="545"/>
        <v>181.04166666666669</v>
      </c>
      <c r="V4347" s="49">
        <f t="shared" si="546"/>
        <v>1.0101994803367265</v>
      </c>
      <c r="W4347" s="49">
        <f t="shared" si="547"/>
        <v>1.0101994803367265</v>
      </c>
    </row>
    <row r="4348" spans="11:23">
      <c r="K4348" s="51">
        <v>434.6</v>
      </c>
      <c r="L4348" s="22">
        <f t="shared" si="541"/>
        <v>1.1430166935867729</v>
      </c>
      <c r="M4348" s="22">
        <f t="shared" si="548"/>
        <v>2.6264803721331997E-3</v>
      </c>
      <c r="Q4348" s="55">
        <f t="shared" si="542"/>
        <v>2.8080723689385981E-2</v>
      </c>
      <c r="R4348" s="49">
        <f t="shared" si="543"/>
        <v>3.1736101022606089</v>
      </c>
      <c r="S4348" s="52">
        <f>IF(K4348=0,C4376,(1/$C$59)*LN(1+$C$59/$C$58/(RodR+ABS(Calculations!K4348-RodR))))</f>
        <v>8.8481958352047314E-3</v>
      </c>
      <c r="T4348" s="53">
        <f t="shared" si="544"/>
        <v>8.9005100160533673E-3</v>
      </c>
      <c r="U4348" s="49">
        <f t="shared" si="545"/>
        <v>181.08333333333334</v>
      </c>
      <c r="V4348" s="49">
        <f t="shared" si="546"/>
        <v>1.0101994803367265</v>
      </c>
      <c r="W4348" s="49">
        <f t="shared" si="547"/>
        <v>1.0101994803367265</v>
      </c>
    </row>
    <row r="4349" spans="11:23">
      <c r="K4349" s="51">
        <v>434.7</v>
      </c>
      <c r="L4349" s="22">
        <f t="shared" si="541"/>
        <v>1.1427547077569378</v>
      </c>
      <c r="M4349" s="22">
        <f t="shared" si="548"/>
        <v>2.6252751140096731E-3</v>
      </c>
      <c r="Q4349" s="55">
        <f t="shared" si="542"/>
        <v>2.8074287430196233E-2</v>
      </c>
      <c r="R4349" s="49">
        <f t="shared" si="543"/>
        <v>3.1736101022606089</v>
      </c>
      <c r="S4349" s="52">
        <f>IF(K4349=0,C4377,(1/$C$59)*LN(1+$C$59/$C$58/(RodR+ABS(Calculations!K4349-RodR))))</f>
        <v>8.8461677791479513E-3</v>
      </c>
      <c r="T4349" s="53">
        <f t="shared" si="544"/>
        <v>8.8984579161677721E-3</v>
      </c>
      <c r="U4349" s="49">
        <f t="shared" si="545"/>
        <v>181.125</v>
      </c>
      <c r="V4349" s="49">
        <f t="shared" si="546"/>
        <v>1.0101994803367265</v>
      </c>
      <c r="W4349" s="49">
        <f t="shared" si="547"/>
        <v>1.0101994803367265</v>
      </c>
    </row>
    <row r="4350" spans="11:23">
      <c r="K4350" s="51">
        <v>434.8</v>
      </c>
      <c r="L4350" s="22">
        <f t="shared" si="541"/>
        <v>1.1424928419973266</v>
      </c>
      <c r="M4350" s="22">
        <f t="shared" si="548"/>
        <v>2.624070685338431E-3</v>
      </c>
      <c r="Q4350" s="55">
        <f t="shared" si="542"/>
        <v>2.8067854120796105E-2</v>
      </c>
      <c r="R4350" s="49">
        <f t="shared" si="543"/>
        <v>3.1736101022606089</v>
      </c>
      <c r="S4350" s="52">
        <f>IF(K4350=0,C4378,(1/$C$59)*LN(1+$C$59/$C$58/(RodR+ABS(Calculations!K4350-RodR))))</f>
        <v>8.8441406525656581E-3</v>
      </c>
      <c r="T4350" s="53">
        <f t="shared" si="544"/>
        <v>8.8964067623290861E-3</v>
      </c>
      <c r="U4350" s="49">
        <f t="shared" si="545"/>
        <v>181.16666666666669</v>
      </c>
      <c r="V4350" s="49">
        <f t="shared" si="546"/>
        <v>1.0101994803367265</v>
      </c>
      <c r="W4350" s="49">
        <f t="shared" si="547"/>
        <v>1.0101994803367265</v>
      </c>
    </row>
    <row r="4351" spans="11:23">
      <c r="K4351" s="51">
        <v>434.9</v>
      </c>
      <c r="L4351" s="22">
        <f t="shared" si="541"/>
        <v>1.1422310962254651</v>
      </c>
      <c r="M4351" s="22">
        <f t="shared" si="548"/>
        <v>2.6228670853352121E-3</v>
      </c>
      <c r="Q4351" s="55">
        <f t="shared" si="542"/>
        <v>2.8061423759159446E-2</v>
      </c>
      <c r="R4351" s="49">
        <f t="shared" si="543"/>
        <v>3.1736101022606089</v>
      </c>
      <c r="S4351" s="52">
        <f>IF(K4351=0,C4379,(1/$C$59)*LN(1+$C$59/$C$58/(RodR+ABS(Calculations!K4351-RodR))))</f>
        <v>8.8421144548194129E-3</v>
      </c>
      <c r="T4351" s="53">
        <f t="shared" si="544"/>
        <v>8.8943565538834035E-3</v>
      </c>
      <c r="U4351" s="49">
        <f t="shared" si="545"/>
        <v>181.20833333333334</v>
      </c>
      <c r="V4351" s="49">
        <f t="shared" si="546"/>
        <v>1.0101994803367265</v>
      </c>
      <c r="W4351" s="49">
        <f t="shared" si="547"/>
        <v>1.0101994803367265</v>
      </c>
    </row>
    <row r="4352" spans="11:23">
      <c r="K4352" s="51">
        <v>435</v>
      </c>
      <c r="L4352" s="22">
        <f t="shared" si="541"/>
        <v>1.141969470358879</v>
      </c>
      <c r="M4352" s="22">
        <f t="shared" si="548"/>
        <v>2.6216643132146444E-3</v>
      </c>
      <c r="Q4352" s="55">
        <f t="shared" si="542"/>
        <v>2.8054996343260075E-2</v>
      </c>
      <c r="R4352" s="49">
        <f t="shared" si="543"/>
        <v>3.1736101022606089</v>
      </c>
      <c r="S4352" s="52">
        <f>IF(K4352=0,C4380,(1/$C$59)*LN(1+$C$59/$C$58/(RodR+ABS(Calculations!K4352-RodR))))</f>
        <v>8.8400891852707716E-3</v>
      </c>
      <c r="T4352" s="53">
        <f t="shared" si="544"/>
        <v>8.8923072901772662E-3</v>
      </c>
      <c r="U4352" s="49">
        <f t="shared" si="545"/>
        <v>181.25</v>
      </c>
      <c r="V4352" s="49">
        <f t="shared" si="546"/>
        <v>1.0101994803367265</v>
      </c>
      <c r="W4352" s="49">
        <f t="shared" si="547"/>
        <v>1.0101994803367265</v>
      </c>
    </row>
    <row r="4353" spans="11:23">
      <c r="K4353" s="51">
        <v>435.1</v>
      </c>
      <c r="L4353" s="22">
        <f t="shared" si="541"/>
        <v>1.1417079643151959</v>
      </c>
      <c r="M4353" s="22">
        <f t="shared" si="548"/>
        <v>2.6204623682613004E-3</v>
      </c>
      <c r="Q4353" s="55">
        <f t="shared" si="542"/>
        <v>2.8048571871074349E-2</v>
      </c>
      <c r="R4353" s="49">
        <f t="shared" si="543"/>
        <v>3.1736101022606089</v>
      </c>
      <c r="S4353" s="52">
        <f>IF(K4353=0,C4381,(1/$C$59)*LN(1+$C$59/$C$58/(RodR+ABS(Calculations!K4353-RodR))))</f>
        <v>8.8380648432820844E-3</v>
      </c>
      <c r="T4353" s="53">
        <f t="shared" si="544"/>
        <v>8.890258970557445E-3</v>
      </c>
      <c r="U4353" s="49">
        <f t="shared" si="545"/>
        <v>181.29166666666669</v>
      </c>
      <c r="V4353" s="49">
        <f t="shared" si="546"/>
        <v>1.0101994803367265</v>
      </c>
      <c r="W4353" s="49">
        <f t="shared" si="547"/>
        <v>1.0101994803367265</v>
      </c>
    </row>
    <row r="4354" spans="11:23">
      <c r="K4354" s="51">
        <v>435.2</v>
      </c>
      <c r="L4354" s="22">
        <f t="shared" ref="L4354:L4417" si="549">IF(K4354&lt;RodR,EPRValue,Q4354*$C$43)</f>
        <v>1.1414465780121117</v>
      </c>
      <c r="M4354" s="22">
        <f t="shared" si="548"/>
        <v>2.6192612497244472E-3</v>
      </c>
      <c r="Q4354" s="55">
        <f t="shared" si="542"/>
        <v>2.8042150340580278E-2</v>
      </c>
      <c r="R4354" s="49">
        <f t="shared" si="543"/>
        <v>3.1736101022606089</v>
      </c>
      <c r="S4354" s="52">
        <f>IF(K4354=0,C4382,(1/$C$59)*LN(1+$C$59/$C$58/(RodR+ABS(Calculations!K4354-RodR))))</f>
        <v>8.8360414282162274E-3</v>
      </c>
      <c r="T4354" s="53">
        <f t="shared" si="544"/>
        <v>8.8882115943722632E-3</v>
      </c>
      <c r="U4354" s="49">
        <f t="shared" si="545"/>
        <v>181.33333333333334</v>
      </c>
      <c r="V4354" s="49">
        <f t="shared" si="546"/>
        <v>1.0101994803367265</v>
      </c>
      <c r="W4354" s="49">
        <f t="shared" si="547"/>
        <v>1.0101994803367265</v>
      </c>
    </row>
    <row r="4355" spans="11:23">
      <c r="K4355" s="51">
        <v>435.3</v>
      </c>
      <c r="L4355" s="22">
        <f t="shared" si="549"/>
        <v>1.1411853113674253</v>
      </c>
      <c r="M4355" s="22">
        <f t="shared" si="548"/>
        <v>2.6180609567849622E-3</v>
      </c>
      <c r="Q4355" s="55">
        <f t="shared" si="542"/>
        <v>2.8035731749758416E-2</v>
      </c>
      <c r="R4355" s="49">
        <f t="shared" si="543"/>
        <v>3.1736101022606089</v>
      </c>
      <c r="S4355" s="52">
        <f>IF(K4355=0,C4383,(1/$C$59)*LN(1+$C$59/$C$58/(RodR+ABS(Calculations!K4355-RodR))))</f>
        <v>8.8340189394368746E-3</v>
      </c>
      <c r="T4355" s="53">
        <f t="shared" si="544"/>
        <v>8.8861651609696019E-3</v>
      </c>
      <c r="U4355" s="49">
        <f t="shared" si="545"/>
        <v>181.375</v>
      </c>
      <c r="V4355" s="49">
        <f t="shared" si="546"/>
        <v>1.0101994803367265</v>
      </c>
      <c r="W4355" s="49">
        <f t="shared" si="547"/>
        <v>1.0101994803367265</v>
      </c>
    </row>
    <row r="4356" spans="11:23">
      <c r="K4356" s="51">
        <v>435.4</v>
      </c>
      <c r="L4356" s="22">
        <f t="shared" si="549"/>
        <v>1.1409241642989685</v>
      </c>
      <c r="M4356" s="22">
        <f t="shared" si="548"/>
        <v>2.6168614887274178E-3</v>
      </c>
      <c r="Q4356" s="55">
        <f t="shared" ref="Q4356:Q4419" si="550">R4356*IF($C$56&lt;$C$55,S4356,T4356)</f>
        <v>2.8029316096590116E-2</v>
      </c>
      <c r="R4356" s="49">
        <f t="shared" ref="R4356:R4419" si="551">$C$70/$C$61*W4356</f>
        <v>3.1736101022606089</v>
      </c>
      <c r="S4356" s="52">
        <f>IF(K4356=0,C4384,(1/$C$59)*LN(1+$C$59/$C$58/(RodR+ABS(Calculations!K4356-RodR))))</f>
        <v>8.8319973763079547E-3</v>
      </c>
      <c r="T4356" s="53">
        <f t="shared" ref="T4356:T4419" si="552">IF((ABS(K4356))&lt;$C$55-$C$56,($C$53/2/PI()/$C$56*LN(($C$55-$C$56)*(ABS(K4356)+$C$56)/(ABS(K4356))/$C$55)+$C$60*LN($C$55*$C$54/($C$55-$C$56)/$C$53)),$C$60*LN((((ABS(K4356))+$C$56-$C$55)*$C$53+$C$55*$C$54)/($C$53*(ABS(K4356)))))</f>
        <v>8.8841196696986778E-3</v>
      </c>
      <c r="U4356" s="49">
        <f t="shared" ref="U4356:U4419" si="553">K4356/$C$56</f>
        <v>181.41666666666666</v>
      </c>
      <c r="V4356" s="49">
        <f t="shared" ref="V4356:V4419" si="554">IF(K4356="","",1/(1.0212-0.0178*LOG10($C$53+0.01)))</f>
        <v>1.0101994803367265</v>
      </c>
      <c r="W4356" s="49">
        <f t="shared" ref="W4356:W4419" si="555">MAX(1/(-(0.21682*LOG10(3.7*U4356)-0.293)*(EXP(-3.7*U4356)-1)+1),1)*MAX(1/(-(0.1921*LOG10(U4356+0.2)+0.072)*(EXP(-150*U4356)-1)+1),1)*V4356</f>
        <v>1.0101994803367265</v>
      </c>
    </row>
    <row r="4357" spans="11:23">
      <c r="K4357" s="51">
        <v>435.5</v>
      </c>
      <c r="L4357" s="22">
        <f t="shared" si="549"/>
        <v>1.1406631367246769</v>
      </c>
      <c r="M4357" s="22">
        <f t="shared" si="548"/>
        <v>2.6156628448006369E-3</v>
      </c>
      <c r="Q4357" s="55">
        <f t="shared" si="550"/>
        <v>2.8022903379059289E-2</v>
      </c>
      <c r="R4357" s="49">
        <f t="shared" si="551"/>
        <v>3.1736101022606089</v>
      </c>
      <c r="S4357" s="52">
        <f>IF(K4357=0,C4385,(1/$C$59)*LN(1+$C$59/$C$58/(RodR+ABS(Calculations!K4357-RodR))))</f>
        <v>8.8299767381941983E-3</v>
      </c>
      <c r="T4357" s="53">
        <f t="shared" si="552"/>
        <v>8.8820751199089349E-3</v>
      </c>
      <c r="U4357" s="49">
        <f t="shared" si="553"/>
        <v>181.45833333333334</v>
      </c>
      <c r="V4357" s="49">
        <f t="shared" si="554"/>
        <v>1.0101994803367265</v>
      </c>
      <c r="W4357" s="49">
        <f t="shared" si="555"/>
        <v>1.0101994803367265</v>
      </c>
    </row>
    <row r="4358" spans="11:23">
      <c r="K4358" s="51">
        <v>435.6</v>
      </c>
      <c r="L4358" s="22">
        <f t="shared" si="549"/>
        <v>1.1404022285625186</v>
      </c>
      <c r="M4358" s="22">
        <f t="shared" si="548"/>
        <v>2.614465024254331E-3</v>
      </c>
      <c r="Q4358" s="55">
        <f t="shared" si="550"/>
        <v>2.8016493595150637E-2</v>
      </c>
      <c r="R4358" s="49">
        <f t="shared" si="551"/>
        <v>3.1736101022606089</v>
      </c>
      <c r="S4358" s="52">
        <f>IF(K4358=0,C4386,(1/$C$59)*LN(1+$C$59/$C$58/(RodR+ABS(Calculations!K4358-RodR))))</f>
        <v>8.8279570244605907E-3</v>
      </c>
      <c r="T4358" s="53">
        <f t="shared" si="552"/>
        <v>8.8800315109504833E-3</v>
      </c>
      <c r="U4358" s="49">
        <f t="shared" si="553"/>
        <v>181.50000000000003</v>
      </c>
      <c r="V4358" s="49">
        <f t="shared" si="554"/>
        <v>1.0101994803367265</v>
      </c>
      <c r="W4358" s="49">
        <f t="shared" si="555"/>
        <v>1.0101994803367265</v>
      </c>
    </row>
    <row r="4359" spans="11:23">
      <c r="K4359" s="51">
        <v>435.7</v>
      </c>
      <c r="L4359" s="22">
        <f t="shared" si="549"/>
        <v>1.1401414397306338</v>
      </c>
      <c r="M4359" s="22">
        <f t="shared" si="548"/>
        <v>2.6132680263040164E-3</v>
      </c>
      <c r="Q4359" s="55">
        <f t="shared" si="550"/>
        <v>2.8010086742853095E-2</v>
      </c>
      <c r="R4359" s="49">
        <f t="shared" si="551"/>
        <v>3.1736101022606089</v>
      </c>
      <c r="S4359" s="52">
        <f>IF(K4359=0,C4387,(1/$C$59)*LN(1+$C$59/$C$58/(RodR+ABS(Calculations!K4359-RodR))))</f>
        <v>8.8259382344734478E-3</v>
      </c>
      <c r="T4359" s="53">
        <f t="shared" si="552"/>
        <v>8.8779888421736605E-3</v>
      </c>
      <c r="U4359" s="49">
        <f t="shared" si="553"/>
        <v>181.54166666666666</v>
      </c>
      <c r="V4359" s="49">
        <f t="shared" si="554"/>
        <v>1.0101994803367265</v>
      </c>
      <c r="W4359" s="49">
        <f t="shared" si="555"/>
        <v>1.0101994803367265</v>
      </c>
    </row>
    <row r="4360" spans="11:23">
      <c r="K4360" s="51">
        <v>435.8</v>
      </c>
      <c r="L4360" s="22">
        <f t="shared" si="549"/>
        <v>1.1398807701471276</v>
      </c>
      <c r="M4360" s="22">
        <f t="shared" si="548"/>
        <v>2.6120718501989604E-3</v>
      </c>
      <c r="Q4360" s="55">
        <f t="shared" si="550"/>
        <v>2.8003682820154738E-2</v>
      </c>
      <c r="R4360" s="49">
        <f t="shared" si="551"/>
        <v>3.1736101022606089</v>
      </c>
      <c r="S4360" s="52">
        <f>IF(K4360=0,C4388,(1/$C$59)*LN(1+$C$59/$C$58/(RodR+ABS(Calculations!K4360-RodR))))</f>
        <v>8.8239203675988132E-3</v>
      </c>
      <c r="T4360" s="53">
        <f t="shared" si="552"/>
        <v>8.8759471129310208E-3</v>
      </c>
      <c r="U4360" s="49">
        <f t="shared" si="553"/>
        <v>181.58333333333334</v>
      </c>
      <c r="V4360" s="49">
        <f t="shared" si="554"/>
        <v>1.0101994803367265</v>
      </c>
      <c r="W4360" s="49">
        <f t="shared" si="555"/>
        <v>1.0101994803367265</v>
      </c>
    </row>
    <row r="4361" spans="11:23">
      <c r="K4361" s="51">
        <v>435.9</v>
      </c>
      <c r="L4361" s="22">
        <f t="shared" si="549"/>
        <v>1.1396202197302423</v>
      </c>
      <c r="M4361" s="22">
        <f t="shared" si="548"/>
        <v>2.6108764952228469E-3</v>
      </c>
      <c r="Q4361" s="55">
        <f t="shared" si="550"/>
        <v>2.7997281825046998E-2</v>
      </c>
      <c r="R4361" s="49">
        <f t="shared" si="551"/>
        <v>3.1736101022606089</v>
      </c>
      <c r="S4361" s="52">
        <f>IF(K4361=0,C4389,(1/$C$59)*LN(1+$C$59/$C$58/(RodR+ABS(Calculations!K4361-RodR))))</f>
        <v>8.8219034232037905E-3</v>
      </c>
      <c r="T4361" s="53">
        <f t="shared" si="552"/>
        <v>8.8739063225729085E-3</v>
      </c>
      <c r="U4361" s="49">
        <f t="shared" si="553"/>
        <v>181.625</v>
      </c>
      <c r="V4361" s="49">
        <f t="shared" si="554"/>
        <v>1.0101994803367265</v>
      </c>
      <c r="W4361" s="49">
        <f t="shared" si="555"/>
        <v>1.0101994803367265</v>
      </c>
    </row>
    <row r="4362" spans="11:23">
      <c r="K4362" s="51">
        <v>436</v>
      </c>
      <c r="L4362" s="22">
        <f t="shared" si="549"/>
        <v>1.1393597883982873</v>
      </c>
      <c r="M4362" s="22">
        <f t="shared" si="548"/>
        <v>2.6096819605916366E-3</v>
      </c>
      <c r="Q4362" s="55">
        <f t="shared" si="550"/>
        <v>2.7990883755522979E-2</v>
      </c>
      <c r="R4362" s="49">
        <f t="shared" si="551"/>
        <v>3.1736101022606089</v>
      </c>
      <c r="S4362" s="52">
        <f>IF(K4362=0,C4390,(1/$C$59)*LN(1+$C$59/$C$58/(RodR+ABS(Calculations!K4362-RodR))))</f>
        <v>8.8198874006560103E-3</v>
      </c>
      <c r="T4362" s="53">
        <f t="shared" si="552"/>
        <v>8.8718664704534357E-3</v>
      </c>
      <c r="U4362" s="49">
        <f t="shared" si="553"/>
        <v>181.66666666666669</v>
      </c>
      <c r="V4362" s="49">
        <f t="shared" si="554"/>
        <v>1.0101994803367265</v>
      </c>
      <c r="W4362" s="49">
        <f t="shared" si="555"/>
        <v>1.0101994803367265</v>
      </c>
    </row>
    <row r="4363" spans="11:23">
      <c r="K4363" s="51">
        <v>436.1</v>
      </c>
      <c r="L4363" s="22">
        <f t="shared" si="549"/>
        <v>1.1390994760696072</v>
      </c>
      <c r="M4363" s="22">
        <f t="shared" si="548"/>
        <v>2.6084882455887914E-3</v>
      </c>
      <c r="Q4363" s="55">
        <f t="shared" si="550"/>
        <v>2.7984488609576624E-2</v>
      </c>
      <c r="R4363" s="49">
        <f t="shared" si="551"/>
        <v>3.1736101022606089</v>
      </c>
      <c r="S4363" s="52">
        <f>IF(K4363=0,C4391,(1/$C$59)*LN(1+$C$59/$C$58/(RodR+ABS(Calculations!K4363-RodR))))</f>
        <v>8.8178722993233673E-3</v>
      </c>
      <c r="T4363" s="53">
        <f t="shared" si="552"/>
        <v>8.8698275559242878E-3</v>
      </c>
      <c r="U4363" s="49">
        <f t="shared" si="553"/>
        <v>181.70833333333334</v>
      </c>
      <c r="V4363" s="49">
        <f t="shared" si="554"/>
        <v>1.0101994803367265</v>
      </c>
      <c r="W4363" s="49">
        <f t="shared" si="555"/>
        <v>1.0101994803367265</v>
      </c>
    </row>
    <row r="4364" spans="11:23">
      <c r="K4364" s="51">
        <v>436.2</v>
      </c>
      <c r="L4364" s="22">
        <f t="shared" si="549"/>
        <v>1.1388392826627172</v>
      </c>
      <c r="M4364" s="22">
        <f t="shared" si="548"/>
        <v>2.6072953493945228E-3</v>
      </c>
      <c r="Q4364" s="55">
        <f t="shared" si="550"/>
        <v>2.7978096385206083E-2</v>
      </c>
      <c r="R4364" s="49">
        <f t="shared" si="551"/>
        <v>3.1736101022606089</v>
      </c>
      <c r="S4364" s="52">
        <f>IF(K4364=0,C4392,(1/$C$59)*LN(1+$C$59/$C$58/(RodR+ABS(Calculations!K4364-RodR))))</f>
        <v>8.8158581185750814E-3</v>
      </c>
      <c r="T4364" s="53">
        <f t="shared" si="552"/>
        <v>8.8677895783404685E-3</v>
      </c>
      <c r="U4364" s="49">
        <f t="shared" si="553"/>
        <v>181.75</v>
      </c>
      <c r="V4364" s="49">
        <f t="shared" si="554"/>
        <v>1.0101994803367265</v>
      </c>
      <c r="W4364" s="49">
        <f t="shared" si="555"/>
        <v>1.0101994803367265</v>
      </c>
    </row>
    <row r="4365" spans="11:23">
      <c r="K4365" s="51">
        <v>436.3</v>
      </c>
      <c r="L4365" s="22">
        <f t="shared" si="549"/>
        <v>1.1385792080960628</v>
      </c>
      <c r="M4365" s="22">
        <f t="shared" ref="M4365:M4428" si="556">L4355-L4365</f>
        <v>2.6061032713624588E-3</v>
      </c>
      <c r="Q4365" s="55">
        <f t="shared" si="550"/>
        <v>2.7971707080407797E-2</v>
      </c>
      <c r="R4365" s="49">
        <f t="shared" si="551"/>
        <v>3.1736101022606089</v>
      </c>
      <c r="S4365" s="52">
        <f>IF(K4365=0,C4393,(1/$C$59)*LN(1+$C$59/$C$58/(RodR+ABS(Calculations!K4365-RodR))))</f>
        <v>8.8138448577798328E-3</v>
      </c>
      <c r="T4365" s="53">
        <f t="shared" si="552"/>
        <v>8.865752537054997E-3</v>
      </c>
      <c r="U4365" s="49">
        <f t="shared" si="553"/>
        <v>181.79166666666669</v>
      </c>
      <c r="V4365" s="49">
        <f t="shared" si="554"/>
        <v>1.0101994803367265</v>
      </c>
      <c r="W4365" s="49">
        <f t="shared" si="555"/>
        <v>1.0101994803367265</v>
      </c>
    </row>
    <row r="4366" spans="11:23">
      <c r="K4366" s="51">
        <v>436.4</v>
      </c>
      <c r="L4366" s="22">
        <f t="shared" si="549"/>
        <v>1.1383192522882961</v>
      </c>
      <c r="M4366" s="22">
        <f t="shared" si="556"/>
        <v>2.6049120106723667E-3</v>
      </c>
      <c r="Q4366" s="55">
        <f t="shared" si="550"/>
        <v>2.7965320693183266E-2</v>
      </c>
      <c r="R4366" s="49">
        <f t="shared" si="551"/>
        <v>3.1736101022606089</v>
      </c>
      <c r="S4366" s="52">
        <f>IF(K4366=0,C4394,(1/$C$59)*LN(1+$C$59/$C$58/(RodR+ABS(Calculations!K4366-RodR))))</f>
        <v>8.8118325163078978E-3</v>
      </c>
      <c r="T4366" s="53">
        <f t="shared" si="552"/>
        <v>8.8637164314242182E-3</v>
      </c>
      <c r="U4366" s="49">
        <f t="shared" si="553"/>
        <v>181.83333333333334</v>
      </c>
      <c r="V4366" s="49">
        <f t="shared" si="554"/>
        <v>1.0101994803367265</v>
      </c>
      <c r="W4366" s="49">
        <f t="shared" si="555"/>
        <v>1.0101994803367265</v>
      </c>
    </row>
    <row r="4367" spans="11:23">
      <c r="K4367" s="51">
        <v>436.5</v>
      </c>
      <c r="L4367" s="22">
        <f t="shared" si="549"/>
        <v>1.1380594151580679</v>
      </c>
      <c r="M4367" s="22">
        <f t="shared" si="556"/>
        <v>2.6037215666090407E-3</v>
      </c>
      <c r="Q4367" s="55">
        <f t="shared" si="550"/>
        <v>2.7958937221533971E-2</v>
      </c>
      <c r="R4367" s="49">
        <f t="shared" si="551"/>
        <v>3.1736101022606089</v>
      </c>
      <c r="S4367" s="52">
        <f>IF(K4367=0,C4395,(1/$C$59)*LN(1+$C$59/$C$58/(RodR+ABS(Calculations!K4367-RodR))))</f>
        <v>8.8098210935295459E-3</v>
      </c>
      <c r="T4367" s="53">
        <f t="shared" si="552"/>
        <v>8.8616812608022649E-3</v>
      </c>
      <c r="U4367" s="49">
        <f t="shared" si="553"/>
        <v>181.875</v>
      </c>
      <c r="V4367" s="49">
        <f t="shared" si="554"/>
        <v>1.0101994803367265</v>
      </c>
      <c r="W4367" s="49">
        <f t="shared" si="555"/>
        <v>1.0101994803367265</v>
      </c>
    </row>
    <row r="4368" spans="11:23">
      <c r="K4368" s="51">
        <v>436.6</v>
      </c>
      <c r="L4368" s="22">
        <f t="shared" si="549"/>
        <v>1.1377996966241664</v>
      </c>
      <c r="M4368" s="22">
        <f t="shared" si="556"/>
        <v>2.6025319383522483E-3</v>
      </c>
      <c r="Q4368" s="55">
        <f t="shared" si="550"/>
        <v>2.7952556663464762E-2</v>
      </c>
      <c r="R4368" s="49">
        <f t="shared" si="551"/>
        <v>3.1736101022606089</v>
      </c>
      <c r="S4368" s="52">
        <f>IF(K4368=0,C4396,(1/$C$59)*LN(1+$C$59/$C$58/(RodR+ABS(Calculations!K4368-RodR))))</f>
        <v>8.807810588816108E-3</v>
      </c>
      <c r="T4368" s="53">
        <f t="shared" si="552"/>
        <v>8.8596470245463771E-3</v>
      </c>
      <c r="U4368" s="49">
        <f t="shared" si="553"/>
        <v>181.91666666666669</v>
      </c>
      <c r="V4368" s="49">
        <f t="shared" si="554"/>
        <v>1.0101994803367265</v>
      </c>
      <c r="W4368" s="49">
        <f t="shared" si="555"/>
        <v>1.0101994803367265</v>
      </c>
    </row>
    <row r="4369" spans="11:23">
      <c r="K4369" s="51">
        <v>436.7</v>
      </c>
      <c r="L4369" s="22">
        <f t="shared" si="549"/>
        <v>1.1375400966053442</v>
      </c>
      <c r="M4369" s="22">
        <f t="shared" si="556"/>
        <v>2.6013431252895902E-3</v>
      </c>
      <c r="Q4369" s="55">
        <f t="shared" si="550"/>
        <v>2.7946179016979631E-2</v>
      </c>
      <c r="R4369" s="49">
        <f t="shared" si="551"/>
        <v>3.1736101022606089</v>
      </c>
      <c r="S4369" s="52">
        <f>IF(K4369=0,C4397,(1/$C$59)*LN(1+$C$59/$C$58/(RodR+ABS(Calculations!K4369-RodR))))</f>
        <v>8.8058010015386445E-3</v>
      </c>
      <c r="T4369" s="53">
        <f t="shared" si="552"/>
        <v>8.8576137220122472E-3</v>
      </c>
      <c r="U4369" s="49">
        <f t="shared" si="553"/>
        <v>181.95833333333334</v>
      </c>
      <c r="V4369" s="49">
        <f t="shared" si="554"/>
        <v>1.0101994803367265</v>
      </c>
      <c r="W4369" s="49">
        <f t="shared" si="555"/>
        <v>1.0101994803367265</v>
      </c>
    </row>
    <row r="4370" spans="11:23">
      <c r="K4370" s="51">
        <v>436.8</v>
      </c>
      <c r="L4370" s="22">
        <f t="shared" si="549"/>
        <v>1.1372806150205601</v>
      </c>
      <c r="M4370" s="22">
        <f t="shared" si="556"/>
        <v>2.6001551265675271E-3</v>
      </c>
      <c r="Q4370" s="55">
        <f t="shared" si="550"/>
        <v>2.7939804280087608E-2</v>
      </c>
      <c r="R4370" s="49">
        <f t="shared" si="551"/>
        <v>3.1736101022606089</v>
      </c>
      <c r="S4370" s="52">
        <f>IF(K4370=0,C4398,(1/$C$59)*LN(1+$C$59/$C$58/(RodR+ABS(Calculations!K4370-RodR))))</f>
        <v>8.8037923310698048E-3</v>
      </c>
      <c r="T4370" s="53">
        <f t="shared" si="552"/>
        <v>8.8555813525577811E-3</v>
      </c>
      <c r="U4370" s="49">
        <f t="shared" si="553"/>
        <v>182</v>
      </c>
      <c r="V4370" s="49">
        <f t="shared" si="554"/>
        <v>1.0101994803367265</v>
      </c>
      <c r="W4370" s="49">
        <f t="shared" si="555"/>
        <v>1.0101994803367265</v>
      </c>
    </row>
    <row r="4371" spans="11:23">
      <c r="K4371" s="51">
        <v>436.9</v>
      </c>
      <c r="L4371" s="22">
        <f t="shared" si="549"/>
        <v>1.137021251788773</v>
      </c>
      <c r="M4371" s="22">
        <f t="shared" si="556"/>
        <v>2.598967941469299E-3</v>
      </c>
      <c r="Q4371" s="55">
        <f t="shared" si="550"/>
        <v>2.7933432450797741E-2</v>
      </c>
      <c r="R4371" s="49">
        <f t="shared" si="551"/>
        <v>3.1736101022606089</v>
      </c>
      <c r="S4371" s="52">
        <f>IF(K4371=0,C4399,(1/$C$59)*LN(1+$C$59/$C$58/(RodR+ABS(Calculations!K4371-RodR))))</f>
        <v>8.8017845767822418E-3</v>
      </c>
      <c r="T4371" s="53">
        <f t="shared" si="552"/>
        <v>8.8535499155406767E-3</v>
      </c>
      <c r="U4371" s="49">
        <f t="shared" si="553"/>
        <v>182.04166666666666</v>
      </c>
      <c r="V4371" s="49">
        <f t="shared" si="554"/>
        <v>1.0101994803367265</v>
      </c>
      <c r="W4371" s="49">
        <f t="shared" si="555"/>
        <v>1.0101994803367265</v>
      </c>
    </row>
    <row r="4372" spans="11:23">
      <c r="K4372" s="51">
        <v>437</v>
      </c>
      <c r="L4372" s="22">
        <f t="shared" si="549"/>
        <v>1.1367620068290083</v>
      </c>
      <c r="M4372" s="22">
        <f t="shared" si="556"/>
        <v>2.597781569279034E-3</v>
      </c>
      <c r="Q4372" s="55">
        <f t="shared" si="550"/>
        <v>2.7927063527120721E-2</v>
      </c>
      <c r="R4372" s="49">
        <f t="shared" si="551"/>
        <v>3.1736101022606089</v>
      </c>
      <c r="S4372" s="52">
        <f>IF(K4372=0,C4400,(1/$C$59)*LN(1+$C$59/$C$58/(RodR+ABS(Calculations!K4372-RodR))))</f>
        <v>8.799777738049127E-3</v>
      </c>
      <c r="T4372" s="53">
        <f t="shared" si="552"/>
        <v>8.8515194103192963E-3</v>
      </c>
      <c r="U4372" s="49">
        <f t="shared" si="553"/>
        <v>182.08333333333334</v>
      </c>
      <c r="V4372" s="49">
        <f t="shared" si="554"/>
        <v>1.0101994803367265</v>
      </c>
      <c r="W4372" s="49">
        <f t="shared" si="555"/>
        <v>1.0101994803367265</v>
      </c>
    </row>
    <row r="4373" spans="11:23">
      <c r="K4373" s="51">
        <v>437.1</v>
      </c>
      <c r="L4373" s="22">
        <f t="shared" si="549"/>
        <v>1.1365028800603612</v>
      </c>
      <c r="M4373" s="22">
        <f t="shared" si="556"/>
        <v>2.5965960092459994E-3</v>
      </c>
      <c r="Q4373" s="55">
        <f t="shared" si="550"/>
        <v>2.7920697507068926E-2</v>
      </c>
      <c r="R4373" s="49">
        <f t="shared" si="551"/>
        <v>3.1736101022606089</v>
      </c>
      <c r="S4373" s="52">
        <f>IF(K4373=0,C4401,(1/$C$59)*LN(1+$C$59/$C$58/(RodR+ABS(Calculations!K4373-RodR))))</f>
        <v>8.7977718142441645E-3</v>
      </c>
      <c r="T4373" s="53">
        <f t="shared" si="552"/>
        <v>8.8494898362526647E-3</v>
      </c>
      <c r="U4373" s="49">
        <f t="shared" si="553"/>
        <v>182.12500000000003</v>
      </c>
      <c r="V4373" s="49">
        <f t="shared" si="554"/>
        <v>1.0101994803367265</v>
      </c>
      <c r="W4373" s="49">
        <f t="shared" si="555"/>
        <v>1.0101994803367265</v>
      </c>
    </row>
    <row r="4374" spans="11:23">
      <c r="K4374" s="51">
        <v>437.2</v>
      </c>
      <c r="L4374" s="22">
        <f t="shared" si="549"/>
        <v>1.1362438714020968</v>
      </c>
      <c r="M4374" s="22">
        <f t="shared" si="556"/>
        <v>2.5954112606203505E-3</v>
      </c>
      <c r="Q4374" s="55">
        <f t="shared" si="550"/>
        <v>2.7914334388658948E-2</v>
      </c>
      <c r="R4374" s="49">
        <f t="shared" si="551"/>
        <v>3.1736101022606089</v>
      </c>
      <c r="S4374" s="52">
        <f>IF(K4374=0,C4402,(1/$C$59)*LN(1+$C$59/$C$58/(RodR+ABS(Calculations!K4374-RodR))))</f>
        <v>8.7957668047423838E-3</v>
      </c>
      <c r="T4374" s="53">
        <f t="shared" si="552"/>
        <v>8.8474611927007087E-3</v>
      </c>
      <c r="U4374" s="49">
        <f t="shared" si="553"/>
        <v>182.16666666666666</v>
      </c>
      <c r="V4374" s="49">
        <f t="shared" si="554"/>
        <v>1.0101994803367265</v>
      </c>
      <c r="W4374" s="49">
        <f t="shared" si="555"/>
        <v>1.0101994803367265</v>
      </c>
    </row>
    <row r="4375" spans="11:23">
      <c r="K4375" s="51">
        <v>437.3</v>
      </c>
      <c r="L4375" s="22">
        <f t="shared" si="549"/>
        <v>1.1359849807734126</v>
      </c>
      <c r="M4375" s="22">
        <f t="shared" si="556"/>
        <v>2.5942273226502444E-3</v>
      </c>
      <c r="Q4375" s="55">
        <f t="shared" si="550"/>
        <v>2.7907974169905671E-2</v>
      </c>
      <c r="R4375" s="49">
        <f t="shared" si="551"/>
        <v>3.1736101022606089</v>
      </c>
      <c r="S4375" s="52">
        <f>IF(K4375=0,C4403,(1/$C$59)*LN(1+$C$59/$C$58/(RodR+ABS(Calculations!K4375-RodR))))</f>
        <v>8.7937627089182801E-3</v>
      </c>
      <c r="T4375" s="53">
        <f t="shared" si="552"/>
        <v>8.8454334790233451E-3</v>
      </c>
      <c r="U4375" s="49">
        <f t="shared" si="553"/>
        <v>182.20833333333334</v>
      </c>
      <c r="V4375" s="49">
        <f t="shared" si="554"/>
        <v>1.0101994803367265</v>
      </c>
      <c r="W4375" s="49">
        <f t="shared" si="555"/>
        <v>1.0101994803367265</v>
      </c>
    </row>
    <row r="4376" spans="11:23">
      <c r="K4376" s="51">
        <v>437.4</v>
      </c>
      <c r="L4376" s="22">
        <f t="shared" si="549"/>
        <v>1.1357262080937103</v>
      </c>
      <c r="M4376" s="22">
        <f t="shared" si="556"/>
        <v>2.5930441945858362E-3</v>
      </c>
      <c r="Q4376" s="55">
        <f t="shared" si="550"/>
        <v>2.7901616848829039E-2</v>
      </c>
      <c r="R4376" s="49">
        <f t="shared" si="551"/>
        <v>3.1736101022606089</v>
      </c>
      <c r="S4376" s="52">
        <f>IF(K4376=0,C4404,(1/$C$59)*LN(1+$C$59/$C$58/(RodR+ABS(Calculations!K4376-RodR))))</f>
        <v>8.7917595261479374E-3</v>
      </c>
      <c r="T4376" s="53">
        <f t="shared" si="552"/>
        <v>8.8434066945813922E-3</v>
      </c>
      <c r="U4376" s="49">
        <f t="shared" si="553"/>
        <v>182.25</v>
      </c>
      <c r="V4376" s="49">
        <f t="shared" si="554"/>
        <v>1.0101994803367265</v>
      </c>
      <c r="W4376" s="49">
        <f t="shared" si="555"/>
        <v>1.0101994803367265</v>
      </c>
    </row>
    <row r="4377" spans="11:23">
      <c r="K4377" s="51">
        <v>437.5</v>
      </c>
      <c r="L4377" s="22">
        <f t="shared" si="549"/>
        <v>1.135467553282357</v>
      </c>
      <c r="M4377" s="22">
        <f t="shared" si="556"/>
        <v>2.5918618757108103E-3</v>
      </c>
      <c r="Q4377" s="55">
        <f t="shared" si="550"/>
        <v>2.7895262423448121E-2</v>
      </c>
      <c r="R4377" s="49">
        <f t="shared" si="551"/>
        <v>3.1736101022606089</v>
      </c>
      <c r="S4377" s="52">
        <f>IF(K4377=0,C4405,(1/$C$59)*LN(1+$C$59/$C$58/(RodR+ABS(Calculations!K4377-RodR))))</f>
        <v>8.7897572558071693E-3</v>
      </c>
      <c r="T4377" s="53">
        <f t="shared" si="552"/>
        <v>8.8413808387363315E-3</v>
      </c>
      <c r="U4377" s="49">
        <f t="shared" si="553"/>
        <v>182.29166666666669</v>
      </c>
      <c r="V4377" s="49">
        <f t="shared" si="554"/>
        <v>1.0101994803367265</v>
      </c>
      <c r="W4377" s="49">
        <f t="shared" si="555"/>
        <v>1.0101994803367265</v>
      </c>
    </row>
    <row r="4378" spans="11:23">
      <c r="K4378" s="51">
        <v>437.6</v>
      </c>
      <c r="L4378" s="22">
        <f t="shared" si="549"/>
        <v>1.1352090162588224</v>
      </c>
      <c r="M4378" s="22">
        <f t="shared" si="556"/>
        <v>2.5906803653439336E-3</v>
      </c>
      <c r="Q4378" s="55">
        <f t="shared" si="550"/>
        <v>2.7888910891784514E-2</v>
      </c>
      <c r="R4378" s="49">
        <f t="shared" si="551"/>
        <v>3.1736101022606089</v>
      </c>
      <c r="S4378" s="52">
        <f>IF(K4378=0,C4406,(1/$C$59)*LN(1+$C$59/$C$58/(RodR+ABS(Calculations!K4378-RodR))))</f>
        <v>8.7877558972725839E-3</v>
      </c>
      <c r="T4378" s="53">
        <f t="shared" si="552"/>
        <v>8.839355910850312E-3</v>
      </c>
      <c r="U4378" s="49">
        <f t="shared" si="553"/>
        <v>182.33333333333334</v>
      </c>
      <c r="V4378" s="49">
        <f t="shared" si="554"/>
        <v>1.0101994803367265</v>
      </c>
      <c r="W4378" s="49">
        <f t="shared" si="555"/>
        <v>1.0101994803367265</v>
      </c>
    </row>
    <row r="4379" spans="11:23">
      <c r="K4379" s="51">
        <v>437.7</v>
      </c>
      <c r="L4379" s="22">
        <f t="shared" si="549"/>
        <v>1.1349505969427141</v>
      </c>
      <c r="M4379" s="22">
        <f t="shared" si="556"/>
        <v>2.5894996626301126E-3</v>
      </c>
      <c r="Q4379" s="55">
        <f t="shared" si="550"/>
        <v>2.7882562251863193E-2</v>
      </c>
      <c r="R4379" s="49">
        <f t="shared" si="551"/>
        <v>3.1736101022606089</v>
      </c>
      <c r="S4379" s="52">
        <f>IF(K4379=0,C4407,(1/$C$59)*LN(1+$C$59/$C$58/(RodR+ABS(Calculations!K4379-RodR))))</f>
        <v>8.7857554499218525E-3</v>
      </c>
      <c r="T4379" s="53">
        <f t="shared" si="552"/>
        <v>8.8373319102854897E-3</v>
      </c>
      <c r="U4379" s="49">
        <f t="shared" si="553"/>
        <v>182.375</v>
      </c>
      <c r="V4379" s="49">
        <f t="shared" si="554"/>
        <v>1.0101994803367265</v>
      </c>
      <c r="W4379" s="49">
        <f t="shared" si="555"/>
        <v>1.0101994803367265</v>
      </c>
    </row>
    <row r="4380" spans="11:23">
      <c r="K4380" s="51">
        <v>437.8</v>
      </c>
      <c r="L4380" s="22">
        <f t="shared" si="549"/>
        <v>1.1346922952536376</v>
      </c>
      <c r="M4380" s="22">
        <f t="shared" si="556"/>
        <v>2.5883197669225311E-3</v>
      </c>
      <c r="Q4380" s="55">
        <f t="shared" si="550"/>
        <v>2.7876216501709104E-2</v>
      </c>
      <c r="R4380" s="49">
        <f t="shared" si="551"/>
        <v>3.1736101022606089</v>
      </c>
      <c r="S4380" s="52">
        <f>IF(K4380=0,C4408,(1/$C$59)*LN(1+$C$59/$C$58/(RodR+ABS(Calculations!K4380-RodR))))</f>
        <v>8.7837559131326397E-3</v>
      </c>
      <c r="T4380" s="53">
        <f t="shared" si="552"/>
        <v>8.8353088364051275E-3</v>
      </c>
      <c r="U4380" s="49">
        <f t="shared" si="553"/>
        <v>182.41666666666669</v>
      </c>
      <c r="V4380" s="49">
        <f t="shared" si="554"/>
        <v>1.0101994803367265</v>
      </c>
      <c r="W4380" s="49">
        <f t="shared" si="555"/>
        <v>1.0101994803367265</v>
      </c>
    </row>
    <row r="4381" spans="11:23">
      <c r="K4381" s="51">
        <v>437.9</v>
      </c>
      <c r="L4381" s="22">
        <f t="shared" si="549"/>
        <v>1.1344341111113025</v>
      </c>
      <c r="M4381" s="22">
        <f t="shared" si="556"/>
        <v>2.5871406774704564E-3</v>
      </c>
      <c r="Q4381" s="55">
        <f t="shared" si="550"/>
        <v>2.7869873639349722E-2</v>
      </c>
      <c r="R4381" s="49">
        <f t="shared" si="551"/>
        <v>3.1736101022606089</v>
      </c>
      <c r="S4381" s="52">
        <f>IF(K4381=0,C4409,(1/$C$59)*LN(1+$C$59/$C$58/(RodR+ABS(Calculations!K4381-RodR))))</f>
        <v>8.7817572862834044E-3</v>
      </c>
      <c r="T4381" s="53">
        <f t="shared" si="552"/>
        <v>8.833286688573163E-3</v>
      </c>
      <c r="U4381" s="49">
        <f t="shared" si="553"/>
        <v>182.45833333333334</v>
      </c>
      <c r="V4381" s="49">
        <f t="shared" si="554"/>
        <v>1.0101994803367265</v>
      </c>
      <c r="W4381" s="49">
        <f t="shared" si="555"/>
        <v>1.0101994803367265</v>
      </c>
    </row>
    <row r="4382" spans="11:23">
      <c r="K4382" s="51">
        <v>438</v>
      </c>
      <c r="L4382" s="22">
        <f t="shared" si="549"/>
        <v>1.1341760444354847</v>
      </c>
      <c r="M4382" s="22">
        <f t="shared" si="556"/>
        <v>2.5859623935235998E-3</v>
      </c>
      <c r="Q4382" s="55">
        <f t="shared" si="550"/>
        <v>2.7863533662814178E-2</v>
      </c>
      <c r="R4382" s="49">
        <f t="shared" si="551"/>
        <v>3.1736101022606089</v>
      </c>
      <c r="S4382" s="52">
        <f>IF(K4382=0,C4410,(1/$C$59)*LN(1+$C$59/$C$58/(RodR+ABS(Calculations!K4382-RodR))))</f>
        <v>8.7797595687531295E-3</v>
      </c>
      <c r="T4382" s="53">
        <f t="shared" si="552"/>
        <v>8.8312654661537541E-3</v>
      </c>
      <c r="U4382" s="49">
        <f t="shared" si="553"/>
        <v>182.5</v>
      </c>
      <c r="V4382" s="49">
        <f t="shared" si="554"/>
        <v>1.0101994803367265</v>
      </c>
      <c r="W4382" s="49">
        <f t="shared" si="555"/>
        <v>1.0101994803367265</v>
      </c>
    </row>
    <row r="4383" spans="11:23">
      <c r="K4383" s="51">
        <v>438.1</v>
      </c>
      <c r="L4383" s="22">
        <f t="shared" si="549"/>
        <v>1.1339180951460648</v>
      </c>
      <c r="M4383" s="22">
        <f t="shared" si="556"/>
        <v>2.5847849142963675E-3</v>
      </c>
      <c r="Q4383" s="55">
        <f t="shared" si="550"/>
        <v>2.7857196570134152E-2</v>
      </c>
      <c r="R4383" s="49">
        <f t="shared" si="551"/>
        <v>3.1736101022606089</v>
      </c>
      <c r="S4383" s="52">
        <f>IF(K4383=0,C4411,(1/$C$59)*LN(1+$C$59/$C$58/(RodR+ABS(Calculations!K4383-RodR))))</f>
        <v>8.7777627599215993E-3</v>
      </c>
      <c r="T4383" s="53">
        <f t="shared" si="552"/>
        <v>8.8292451685119469E-3</v>
      </c>
      <c r="U4383" s="49">
        <f t="shared" si="553"/>
        <v>182.54166666666669</v>
      </c>
      <c r="V4383" s="49">
        <f t="shared" si="554"/>
        <v>1.0101994803367265</v>
      </c>
      <c r="W4383" s="49">
        <f t="shared" si="555"/>
        <v>1.0101994803367265</v>
      </c>
    </row>
    <row r="4384" spans="11:23">
      <c r="K4384" s="51">
        <v>438.2</v>
      </c>
      <c r="L4384" s="22">
        <f t="shared" si="549"/>
        <v>1.1336602631629213</v>
      </c>
      <c r="M4384" s="22">
        <f t="shared" si="556"/>
        <v>2.5836082391754722E-3</v>
      </c>
      <c r="Q4384" s="55">
        <f t="shared" si="550"/>
        <v>2.785086235934129E-2</v>
      </c>
      <c r="R4384" s="49">
        <f t="shared" si="551"/>
        <v>3.1736101022606089</v>
      </c>
      <c r="S4384" s="52">
        <f>IF(K4384=0,C4412,(1/$C$59)*LN(1+$C$59/$C$58/(RodR+ABS(Calculations!K4384-RodR))))</f>
        <v>8.7757668591685895E-3</v>
      </c>
      <c r="T4384" s="53">
        <f t="shared" si="552"/>
        <v>8.8272257950125794E-3</v>
      </c>
      <c r="U4384" s="49">
        <f t="shared" si="553"/>
        <v>182.58333333333334</v>
      </c>
      <c r="V4384" s="49">
        <f t="shared" si="554"/>
        <v>1.0101994803367265</v>
      </c>
      <c r="W4384" s="49">
        <f t="shared" si="555"/>
        <v>1.0101994803367265</v>
      </c>
    </row>
    <row r="4385" spans="11:23">
      <c r="K4385" s="51">
        <v>438.3</v>
      </c>
      <c r="L4385" s="22">
        <f t="shared" si="549"/>
        <v>1.1334025484061045</v>
      </c>
      <c r="M4385" s="22">
        <f t="shared" si="556"/>
        <v>2.5824323673080407E-3</v>
      </c>
      <c r="Q4385" s="55">
        <f t="shared" si="550"/>
        <v>2.784453102847145E-2</v>
      </c>
      <c r="R4385" s="49">
        <f t="shared" si="551"/>
        <v>3.1736101022606089</v>
      </c>
      <c r="S4385" s="52">
        <f>IF(K4385=0,C4413,(1/$C$59)*LN(1+$C$59/$C$58/(RodR+ABS(Calculations!K4385-RodR))))</f>
        <v>8.7737718658752011E-3</v>
      </c>
      <c r="T4385" s="53">
        <f t="shared" si="552"/>
        <v>8.825207345022696E-3</v>
      </c>
      <c r="U4385" s="49">
        <f t="shared" si="553"/>
        <v>182.625</v>
      </c>
      <c r="V4385" s="49">
        <f t="shared" si="554"/>
        <v>1.0101994803367265</v>
      </c>
      <c r="W4385" s="49">
        <f t="shared" si="555"/>
        <v>1.0101994803367265</v>
      </c>
    </row>
    <row r="4386" spans="11:23">
      <c r="K4386" s="51">
        <v>438.4</v>
      </c>
      <c r="L4386" s="22">
        <f t="shared" si="549"/>
        <v>1.1331449507956299</v>
      </c>
      <c r="M4386" s="22">
        <f t="shared" si="556"/>
        <v>2.5812572980803417E-3</v>
      </c>
      <c r="Q4386" s="55">
        <f t="shared" si="550"/>
        <v>2.7838202575559634E-2</v>
      </c>
      <c r="R4386" s="49">
        <f t="shared" si="551"/>
        <v>3.1736101022606089</v>
      </c>
      <c r="S4386" s="52">
        <f>IF(K4386=0,C4414,(1/$C$59)*LN(1+$C$59/$C$58/(RodR+ABS(Calculations!K4386-RodR))))</f>
        <v>8.771777779422266E-3</v>
      </c>
      <c r="T4386" s="53">
        <f t="shared" si="552"/>
        <v>8.8231898179080247E-3</v>
      </c>
      <c r="U4386" s="49">
        <f t="shared" si="553"/>
        <v>182.66666666666666</v>
      </c>
      <c r="V4386" s="49">
        <f t="shared" si="554"/>
        <v>1.0101994803367265</v>
      </c>
      <c r="W4386" s="49">
        <f t="shared" si="555"/>
        <v>1.0101994803367265</v>
      </c>
    </row>
    <row r="4387" spans="11:23">
      <c r="K4387" s="51">
        <v>438.5</v>
      </c>
      <c r="L4387" s="22">
        <f t="shared" si="549"/>
        <v>1.1328874702516845</v>
      </c>
      <c r="M4387" s="22">
        <f t="shared" si="556"/>
        <v>2.5800830306725864E-3</v>
      </c>
      <c r="Q4387" s="55">
        <f t="shared" si="550"/>
        <v>2.7831876998645061E-2</v>
      </c>
      <c r="R4387" s="49">
        <f t="shared" si="551"/>
        <v>3.1736101022606089</v>
      </c>
      <c r="S4387" s="52">
        <f>IF(K4387=0,C4415,(1/$C$59)*LN(1+$C$59/$C$58/(RodR+ABS(Calculations!K4387-RodR))))</f>
        <v>8.7697845991919453E-3</v>
      </c>
      <c r="T4387" s="53">
        <f t="shared" si="552"/>
        <v>8.8211732130367322E-3</v>
      </c>
      <c r="U4387" s="49">
        <f t="shared" si="553"/>
        <v>182.70833333333334</v>
      </c>
      <c r="V4387" s="49">
        <f t="shared" si="554"/>
        <v>1.0101994803367265</v>
      </c>
      <c r="W4387" s="49">
        <f t="shared" si="555"/>
        <v>1.0101994803367265</v>
      </c>
    </row>
    <row r="4388" spans="11:23">
      <c r="K4388" s="51">
        <v>438.6</v>
      </c>
      <c r="L4388" s="22">
        <f t="shared" si="549"/>
        <v>1.1326301066944542</v>
      </c>
      <c r="M4388" s="22">
        <f t="shared" si="556"/>
        <v>2.5789095643682369E-3</v>
      </c>
      <c r="Q4388" s="55">
        <f t="shared" si="550"/>
        <v>2.782555429576692E-2</v>
      </c>
      <c r="R4388" s="49">
        <f t="shared" si="551"/>
        <v>3.1736101022606089</v>
      </c>
      <c r="S4388" s="52">
        <f>IF(K4388=0,C4416,(1/$C$59)*LN(1+$C$59/$C$58/(RodR+ABS(Calculations!K4388-RodR))))</f>
        <v>8.7677923245663893E-3</v>
      </c>
      <c r="T4388" s="53">
        <f t="shared" si="552"/>
        <v>8.8191575297754347E-3</v>
      </c>
      <c r="U4388" s="49">
        <f t="shared" si="553"/>
        <v>182.75000000000003</v>
      </c>
      <c r="V4388" s="49">
        <f t="shared" si="554"/>
        <v>1.0101994803367265</v>
      </c>
      <c r="W4388" s="49">
        <f t="shared" si="555"/>
        <v>1.0101994803367265</v>
      </c>
    </row>
    <row r="4389" spans="11:23">
      <c r="K4389" s="51">
        <v>438.7</v>
      </c>
      <c r="L4389" s="22">
        <f t="shared" si="549"/>
        <v>1.1323728600442278</v>
      </c>
      <c r="M4389" s="22">
        <f t="shared" si="556"/>
        <v>2.5777368984862825E-3</v>
      </c>
      <c r="Q4389" s="55">
        <f t="shared" si="550"/>
        <v>2.7819234464966938E-2</v>
      </c>
      <c r="R4389" s="49">
        <f t="shared" si="551"/>
        <v>3.1736101022606089</v>
      </c>
      <c r="S4389" s="52">
        <f>IF(K4389=0,C4417,(1/$C$59)*LN(1+$C$59/$C$58/(RodR+ABS(Calculations!K4389-RodR))))</f>
        <v>8.7658009549285501E-3</v>
      </c>
      <c r="T4389" s="53">
        <f t="shared" si="552"/>
        <v>8.8171427674936364E-3</v>
      </c>
      <c r="U4389" s="49">
        <f t="shared" si="553"/>
        <v>182.79166666666666</v>
      </c>
      <c r="V4389" s="49">
        <f t="shared" si="554"/>
        <v>1.0101994803367265</v>
      </c>
      <c r="W4389" s="49">
        <f t="shared" si="555"/>
        <v>1.0101994803367265</v>
      </c>
    </row>
    <row r="4390" spans="11:23">
      <c r="K4390" s="51">
        <v>438.8</v>
      </c>
      <c r="L4390" s="22">
        <f t="shared" si="549"/>
        <v>1.1321157302213969</v>
      </c>
      <c r="M4390" s="22">
        <f t="shared" si="556"/>
        <v>2.5765650322406852E-3</v>
      </c>
      <c r="Q4390" s="55">
        <f t="shared" si="550"/>
        <v>2.7812917504289346E-2</v>
      </c>
      <c r="R4390" s="49">
        <f t="shared" si="551"/>
        <v>3.1736101022606089</v>
      </c>
      <c r="S4390" s="52">
        <f>IF(K4390=0,C4418,(1/$C$59)*LN(1+$C$59/$C$58/(RodR+ABS(Calculations!K4390-RodR))))</f>
        <v>8.7638104896621671E-3</v>
      </c>
      <c r="T4390" s="53">
        <f t="shared" si="552"/>
        <v>8.8151289255592909E-3</v>
      </c>
      <c r="U4390" s="49">
        <f t="shared" si="553"/>
        <v>182.83333333333334</v>
      </c>
      <c r="V4390" s="49">
        <f t="shared" si="554"/>
        <v>1.0101994803367265</v>
      </c>
      <c r="W4390" s="49">
        <f t="shared" si="555"/>
        <v>1.0101994803367265</v>
      </c>
    </row>
    <row r="4391" spans="11:23">
      <c r="K4391" s="51">
        <v>438.9</v>
      </c>
      <c r="L4391" s="22">
        <f t="shared" si="549"/>
        <v>1.1318587171463517</v>
      </c>
      <c r="M4391" s="22">
        <f t="shared" si="556"/>
        <v>2.5753939649508784E-3</v>
      </c>
      <c r="Q4391" s="55">
        <f t="shared" si="550"/>
        <v>2.7806603411778368E-2</v>
      </c>
      <c r="R4391" s="49">
        <f t="shared" si="551"/>
        <v>3.1736101022606089</v>
      </c>
      <c r="S4391" s="52">
        <f>IF(K4391=0,C4419,(1/$C$59)*LN(1+$C$59/$C$58/(RodR+ABS(Calculations!K4391-RodR))))</f>
        <v>8.761820928150978E-3</v>
      </c>
      <c r="T4391" s="53">
        <f t="shared" si="552"/>
        <v>8.8131160033427958E-3</v>
      </c>
      <c r="U4391" s="49">
        <f t="shared" si="553"/>
        <v>182.875</v>
      </c>
      <c r="V4391" s="49">
        <f t="shared" si="554"/>
        <v>1.0101994803367265</v>
      </c>
      <c r="W4391" s="49">
        <f t="shared" si="555"/>
        <v>1.0101994803367265</v>
      </c>
    </row>
    <row r="4392" spans="11:23">
      <c r="K4392" s="51">
        <v>439</v>
      </c>
      <c r="L4392" s="22">
        <f t="shared" si="549"/>
        <v>1.131601820739655</v>
      </c>
      <c r="M4392" s="22">
        <f t="shared" si="556"/>
        <v>2.5742236958297138E-3</v>
      </c>
      <c r="Q4392" s="55">
        <f t="shared" si="550"/>
        <v>2.7800292185482443E-2</v>
      </c>
      <c r="R4392" s="49">
        <f t="shared" si="551"/>
        <v>3.1736101022606089</v>
      </c>
      <c r="S4392" s="52">
        <f>IF(K4392=0,C4420,(1/$C$59)*LN(1+$C$59/$C$58/(RodR+ABS(Calculations!K4392-RodR))))</f>
        <v>8.7598322697800494E-3</v>
      </c>
      <c r="T4392" s="53">
        <f t="shared" si="552"/>
        <v>8.8111040002132237E-3</v>
      </c>
      <c r="U4392" s="49">
        <f t="shared" si="553"/>
        <v>182.91666666666669</v>
      </c>
      <c r="V4392" s="49">
        <f t="shared" si="554"/>
        <v>1.0101994803367265</v>
      </c>
      <c r="W4392" s="49">
        <f t="shared" si="555"/>
        <v>1.0101994803367265</v>
      </c>
    </row>
    <row r="4393" spans="11:23">
      <c r="K4393" s="51">
        <v>439.1</v>
      </c>
      <c r="L4393" s="22">
        <f t="shared" si="549"/>
        <v>1.1313450409217995</v>
      </c>
      <c r="M4393" s="22">
        <f t="shared" si="556"/>
        <v>2.5730542242652366E-3</v>
      </c>
      <c r="Q4393" s="55">
        <f t="shared" si="550"/>
        <v>2.7793983823448304E-2</v>
      </c>
      <c r="R4393" s="49">
        <f t="shared" si="551"/>
        <v>3.1736101022606089</v>
      </c>
      <c r="S4393" s="52">
        <f>IF(K4393=0,C4421,(1/$C$59)*LN(1+$C$59/$C$58/(RodR+ABS(Calculations!K4393-RodR))))</f>
        <v>8.7578445139339083E-3</v>
      </c>
      <c r="T4393" s="53">
        <f t="shared" si="552"/>
        <v>8.8090929155425213E-3</v>
      </c>
      <c r="U4393" s="49">
        <f t="shared" si="553"/>
        <v>182.95833333333334</v>
      </c>
      <c r="V4393" s="49">
        <f t="shared" si="554"/>
        <v>1.0101994803367265</v>
      </c>
      <c r="W4393" s="49">
        <f t="shared" si="555"/>
        <v>1.0101994803367265</v>
      </c>
    </row>
    <row r="4394" spans="11:23">
      <c r="K4394" s="51">
        <v>439.2</v>
      </c>
      <c r="L4394" s="22">
        <f t="shared" si="549"/>
        <v>1.1310883776135179</v>
      </c>
      <c r="M4394" s="22">
        <f t="shared" si="556"/>
        <v>2.5718855494034631E-3</v>
      </c>
      <c r="Q4394" s="55">
        <f t="shared" si="550"/>
        <v>2.7787678323728571E-2</v>
      </c>
      <c r="R4394" s="49">
        <f t="shared" si="551"/>
        <v>3.1736101022606089</v>
      </c>
      <c r="S4394" s="52">
        <f>IF(K4394=0,C4422,(1/$C$59)*LN(1+$C$59/$C$58/(RodR+ABS(Calculations!K4394-RodR))))</f>
        <v>8.7558576599989398E-3</v>
      </c>
      <c r="T4394" s="53">
        <f t="shared" si="552"/>
        <v>8.8070827487008799E-3</v>
      </c>
      <c r="U4394" s="49">
        <f t="shared" si="553"/>
        <v>183</v>
      </c>
      <c r="V4394" s="49">
        <f t="shared" si="554"/>
        <v>1.0101994803367265</v>
      </c>
      <c r="W4394" s="49">
        <f t="shared" si="555"/>
        <v>1.0101994803367265</v>
      </c>
    </row>
    <row r="4395" spans="11:23">
      <c r="K4395" s="51">
        <v>439.3</v>
      </c>
      <c r="L4395" s="22">
        <f t="shared" si="549"/>
        <v>1.1308318307355083</v>
      </c>
      <c r="M4395" s="22">
        <f t="shared" si="556"/>
        <v>2.5707176705962453E-3</v>
      </c>
      <c r="Q4395" s="55">
        <f t="shared" si="550"/>
        <v>2.7781375684375022E-2</v>
      </c>
      <c r="R4395" s="49">
        <f t="shared" si="551"/>
        <v>3.1736101022606089</v>
      </c>
      <c r="S4395" s="52">
        <f>IF(K4395=0,C4423,(1/$C$59)*LN(1+$C$59/$C$58/(RodR+ABS(Calculations!K4395-RodR))))</f>
        <v>8.7538717073612615E-3</v>
      </c>
      <c r="T4395" s="53">
        <f t="shared" si="552"/>
        <v>8.805073499060484E-3</v>
      </c>
      <c r="U4395" s="49">
        <f t="shared" si="553"/>
        <v>183.04166666666669</v>
      </c>
      <c r="V4395" s="49">
        <f t="shared" si="554"/>
        <v>1.0101994803367265</v>
      </c>
      <c r="W4395" s="49">
        <f t="shared" si="555"/>
        <v>1.0101994803367265</v>
      </c>
    </row>
    <row r="4396" spans="11:23">
      <c r="K4396" s="51">
        <v>439.4</v>
      </c>
      <c r="L4396" s="22">
        <f t="shared" si="549"/>
        <v>1.1305754002085024</v>
      </c>
      <c r="M4396" s="22">
        <f t="shared" si="556"/>
        <v>2.5695505871274893E-3</v>
      </c>
      <c r="Q4396" s="55">
        <f t="shared" si="550"/>
        <v>2.777507590344026E-2</v>
      </c>
      <c r="R4396" s="49">
        <f t="shared" si="551"/>
        <v>3.1736101022606089</v>
      </c>
      <c r="S4396" s="52">
        <f>IF(K4396=0,C4424,(1/$C$59)*LN(1+$C$59/$C$58/(RodR+ABS(Calculations!K4396-RodR))))</f>
        <v>8.7518866554072497E-3</v>
      </c>
      <c r="T4396" s="53">
        <f t="shared" si="552"/>
        <v>8.8030651659937367E-3</v>
      </c>
      <c r="U4396" s="49">
        <f t="shared" si="553"/>
        <v>183.08333333333334</v>
      </c>
      <c r="V4396" s="49">
        <f t="shared" si="554"/>
        <v>1.0101994803367265</v>
      </c>
      <c r="W4396" s="49">
        <f t="shared" si="555"/>
        <v>1.0101994803367265</v>
      </c>
    </row>
    <row r="4397" spans="11:23">
      <c r="K4397" s="51">
        <v>439.5</v>
      </c>
      <c r="L4397" s="22">
        <f t="shared" si="549"/>
        <v>1.1303190859534724</v>
      </c>
      <c r="M4397" s="22">
        <f t="shared" si="556"/>
        <v>2.5683842982120453E-3</v>
      </c>
      <c r="Q4397" s="55">
        <f t="shared" si="550"/>
        <v>2.7768778978982785E-2</v>
      </c>
      <c r="R4397" s="49">
        <f t="shared" si="551"/>
        <v>3.1736101022606089</v>
      </c>
      <c r="S4397" s="52">
        <f>IF(K4397=0,C4425,(1/$C$59)*LN(1+$C$59/$C$58/(RodR+ABS(Calculations!K4397-RodR))))</f>
        <v>8.7499025035251421E-3</v>
      </c>
      <c r="T4397" s="53">
        <f t="shared" si="552"/>
        <v>8.8010577488737158E-3</v>
      </c>
      <c r="U4397" s="49">
        <f t="shared" si="553"/>
        <v>183.125</v>
      </c>
      <c r="V4397" s="49">
        <f t="shared" si="554"/>
        <v>1.0101994803367265</v>
      </c>
      <c r="W4397" s="49">
        <f t="shared" si="555"/>
        <v>1.0101994803367265</v>
      </c>
    </row>
    <row r="4398" spans="11:23">
      <c r="K4398" s="51">
        <v>439.6</v>
      </c>
      <c r="L4398" s="22">
        <f t="shared" si="549"/>
        <v>1.1300628878912522</v>
      </c>
      <c r="M4398" s="22">
        <f t="shared" si="556"/>
        <v>2.5672188032019871E-3</v>
      </c>
      <c r="Q4398" s="55">
        <f t="shared" si="550"/>
        <v>2.7762484909057708E-2</v>
      </c>
      <c r="R4398" s="49">
        <f t="shared" si="551"/>
        <v>3.1736101022606089</v>
      </c>
      <c r="S4398" s="52">
        <f>IF(K4398=0,C4426,(1/$C$59)*LN(1+$C$59/$C$58/(RodR+ABS(Calculations!K4398-RodR))))</f>
        <v>8.7479192511021077E-3</v>
      </c>
      <c r="T4398" s="53">
        <f t="shared" si="552"/>
        <v>8.7990512470735045E-3</v>
      </c>
      <c r="U4398" s="49">
        <f t="shared" si="553"/>
        <v>183.16666666666669</v>
      </c>
      <c r="V4398" s="49">
        <f t="shared" si="554"/>
        <v>1.0101994803367265</v>
      </c>
      <c r="W4398" s="49">
        <f t="shared" si="555"/>
        <v>1.0101994803367265</v>
      </c>
    </row>
    <row r="4399" spans="11:23">
      <c r="K4399" s="51">
        <v>439.7</v>
      </c>
      <c r="L4399" s="22">
        <f t="shared" si="549"/>
        <v>1.1298068059429152</v>
      </c>
      <c r="M4399" s="22">
        <f t="shared" si="556"/>
        <v>2.5660541013126092E-3</v>
      </c>
      <c r="Q4399" s="55">
        <f t="shared" si="550"/>
        <v>2.7756193691726029E-2</v>
      </c>
      <c r="R4399" s="49">
        <f t="shared" si="551"/>
        <v>3.1736101022606089</v>
      </c>
      <c r="S4399" s="52">
        <f>IF(K4399=0,C4427,(1/$C$59)*LN(1+$C$59/$C$58/(RodR+ABS(Calculations!K4399-RodR))))</f>
        <v>8.7459368975271682E-3</v>
      </c>
      <c r="T4399" s="53">
        <f t="shared" si="552"/>
        <v>8.7970456599677331E-3</v>
      </c>
      <c r="U4399" s="49">
        <f t="shared" si="553"/>
        <v>183.20833333333334</v>
      </c>
      <c r="V4399" s="49">
        <f t="shared" si="554"/>
        <v>1.0101994803367265</v>
      </c>
      <c r="W4399" s="49">
        <f t="shared" si="555"/>
        <v>1.0101994803367265</v>
      </c>
    </row>
    <row r="4400" spans="11:23">
      <c r="K4400" s="51">
        <v>439.8</v>
      </c>
      <c r="L4400" s="22">
        <f t="shared" si="549"/>
        <v>1.1295508400295355</v>
      </c>
      <c r="M4400" s="22">
        <f t="shared" si="556"/>
        <v>2.5648901918613465E-3</v>
      </c>
      <c r="Q4400" s="55">
        <f t="shared" si="550"/>
        <v>2.7749905325048757E-2</v>
      </c>
      <c r="R4400" s="49">
        <f t="shared" si="551"/>
        <v>3.1736101022606089</v>
      </c>
      <c r="S4400" s="52">
        <f>IF(K4400=0,C4428,(1/$C$59)*LN(1+$C$59/$C$58/(RodR+ABS(Calculations!K4400-RodR))))</f>
        <v>8.7439554421893523E-3</v>
      </c>
      <c r="T4400" s="53">
        <f t="shared" si="552"/>
        <v>8.7950409869310443E-3</v>
      </c>
      <c r="U4400" s="49">
        <f t="shared" si="553"/>
        <v>183.25</v>
      </c>
      <c r="V4400" s="49">
        <f t="shared" si="554"/>
        <v>1.0101994803367265</v>
      </c>
      <c r="W4400" s="49">
        <f t="shared" si="555"/>
        <v>1.0101994803367265</v>
      </c>
    </row>
    <row r="4401" spans="11:23">
      <c r="K4401" s="51">
        <v>439.9</v>
      </c>
      <c r="L4401" s="22">
        <f t="shared" si="549"/>
        <v>1.1292949900722198</v>
      </c>
      <c r="M4401" s="22">
        <f t="shared" si="556"/>
        <v>2.5637270741318829E-3</v>
      </c>
      <c r="Q4401" s="55">
        <f t="shared" si="550"/>
        <v>2.7743619807087706E-2</v>
      </c>
      <c r="R4401" s="49">
        <f t="shared" si="551"/>
        <v>3.1736101022606089</v>
      </c>
      <c r="S4401" s="52">
        <f>IF(K4401=0,C4429,(1/$C$59)*LN(1+$C$59/$C$58/(RodR+ABS(Calculations!K4401-RodR))))</f>
        <v>8.7419748844779384E-3</v>
      </c>
      <c r="T4401" s="53">
        <f t="shared" si="552"/>
        <v>8.7930372273382993E-3</v>
      </c>
      <c r="U4401" s="49">
        <f t="shared" si="553"/>
        <v>183.29166666666666</v>
      </c>
      <c r="V4401" s="49">
        <f t="shared" si="554"/>
        <v>1.0101994803367265</v>
      </c>
      <c r="W4401" s="49">
        <f t="shared" si="555"/>
        <v>1.0101994803367265</v>
      </c>
    </row>
    <row r="4402" spans="11:23">
      <c r="K4402" s="51">
        <v>440</v>
      </c>
      <c r="L4402" s="22">
        <f t="shared" si="549"/>
        <v>1.1290392559922471</v>
      </c>
      <c r="M4402" s="22">
        <f t="shared" si="556"/>
        <v>2.5625647474079027E-3</v>
      </c>
      <c r="Q4402" s="55">
        <f t="shared" si="550"/>
        <v>2.7737337135908917E-2</v>
      </c>
      <c r="R4402" s="49">
        <f t="shared" si="551"/>
        <v>3.1736101022606089</v>
      </c>
      <c r="S4402" s="52">
        <f>IF(K4402=0,C4430,(1/$C$59)*LN(1+$C$59/$C$58/(RodR+ABS(Calculations!K4402-RodR))))</f>
        <v>8.7399952237835407E-3</v>
      </c>
      <c r="T4402" s="53">
        <f t="shared" si="552"/>
        <v>8.7910343805654712E-3</v>
      </c>
      <c r="U4402" s="49">
        <f t="shared" si="553"/>
        <v>183.33333333333334</v>
      </c>
      <c r="V4402" s="49">
        <f t="shared" si="554"/>
        <v>1.0101994803367265</v>
      </c>
      <c r="W4402" s="49">
        <f t="shared" si="555"/>
        <v>1.0101994803367265</v>
      </c>
    </row>
    <row r="4403" spans="11:23">
      <c r="K4403" s="51">
        <v>440.1</v>
      </c>
      <c r="L4403" s="22">
        <f t="shared" si="549"/>
        <v>1.1287836377108611</v>
      </c>
      <c r="M4403" s="22">
        <f t="shared" si="556"/>
        <v>2.561403210938451E-3</v>
      </c>
      <c r="Q4403" s="55">
        <f t="shared" si="550"/>
        <v>2.7731057309577568E-2</v>
      </c>
      <c r="R4403" s="49">
        <f t="shared" si="551"/>
        <v>3.1736101022606089</v>
      </c>
      <c r="S4403" s="52">
        <f>IF(K4403=0,C4431,(1/$C$59)*LN(1+$C$59/$C$58/(RodR+ABS(Calculations!K4403-RodR))))</f>
        <v>8.7380164594964994E-3</v>
      </c>
      <c r="T4403" s="53">
        <f t="shared" si="552"/>
        <v>8.789032445988984E-3</v>
      </c>
      <c r="U4403" s="49">
        <f t="shared" si="553"/>
        <v>183.37500000000003</v>
      </c>
      <c r="V4403" s="49">
        <f t="shared" si="554"/>
        <v>1.0101994803367265</v>
      </c>
      <c r="W4403" s="49">
        <f t="shared" si="555"/>
        <v>1.0101994803367265</v>
      </c>
    </row>
    <row r="4404" spans="11:23">
      <c r="K4404" s="51">
        <v>440.2</v>
      </c>
      <c r="L4404" s="22">
        <f t="shared" si="549"/>
        <v>1.1285281351494769</v>
      </c>
      <c r="M4404" s="22">
        <f t="shared" si="556"/>
        <v>2.5602424640409627E-3</v>
      </c>
      <c r="Q4404" s="55">
        <f t="shared" si="550"/>
        <v>2.7724780326163049E-2</v>
      </c>
      <c r="R4404" s="49">
        <f t="shared" si="551"/>
        <v>3.1736101022606089</v>
      </c>
      <c r="S4404" s="52">
        <f>IF(K4404=0,C4432,(1/$C$59)*LN(1+$C$59/$C$58/(RodR+ABS(Calculations!K4404-RodR))))</f>
        <v>8.7360385910084798E-3</v>
      </c>
      <c r="T4404" s="53">
        <f t="shared" si="552"/>
        <v>8.7870314229859265E-3</v>
      </c>
      <c r="U4404" s="49">
        <f t="shared" si="553"/>
        <v>183.41666666666666</v>
      </c>
      <c r="V4404" s="49">
        <f t="shared" si="554"/>
        <v>1.0101994803367265</v>
      </c>
      <c r="W4404" s="49">
        <f t="shared" si="555"/>
        <v>1.0101994803367265</v>
      </c>
    </row>
    <row r="4405" spans="11:23">
      <c r="K4405" s="51">
        <v>440.3</v>
      </c>
      <c r="L4405" s="22">
        <f t="shared" si="549"/>
        <v>1.1282727482295083</v>
      </c>
      <c r="M4405" s="22">
        <f t="shared" si="556"/>
        <v>2.55908250600001E-3</v>
      </c>
      <c r="Q4405" s="55">
        <f t="shared" si="550"/>
        <v>2.7718506183734719E-2</v>
      </c>
      <c r="R4405" s="49">
        <f t="shared" si="551"/>
        <v>3.1736101022606089</v>
      </c>
      <c r="S4405" s="52">
        <f>IF(K4405=0,C4433,(1/$C$59)*LN(1+$C$59/$C$58/(RodR+ABS(Calculations!K4405-RodR))))</f>
        <v>8.7340616177111422E-3</v>
      </c>
      <c r="T4405" s="53">
        <f t="shared" si="552"/>
        <v>8.7850313109338329E-3</v>
      </c>
      <c r="U4405" s="49">
        <f t="shared" si="553"/>
        <v>183.45833333333334</v>
      </c>
      <c r="V4405" s="49">
        <f t="shared" si="554"/>
        <v>1.0101994803367265</v>
      </c>
      <c r="W4405" s="49">
        <f t="shared" si="555"/>
        <v>1.0101994803367265</v>
      </c>
    </row>
    <row r="4406" spans="11:23">
      <c r="K4406" s="51">
        <v>440.4</v>
      </c>
      <c r="L4406" s="22">
        <f t="shared" si="549"/>
        <v>1.1280174768724729</v>
      </c>
      <c r="M4406" s="22">
        <f t="shared" si="556"/>
        <v>2.557923336029555E-3</v>
      </c>
      <c r="Q4406" s="55">
        <f t="shared" si="550"/>
        <v>2.7712234880364488E-2</v>
      </c>
      <c r="R4406" s="49">
        <f t="shared" si="551"/>
        <v>3.1736101022606089</v>
      </c>
      <c r="S4406" s="52">
        <f>IF(K4406=0,C4434,(1/$C$59)*LN(1+$C$59/$C$58/(RodR+ABS(Calculations!K4406-RodR))))</f>
        <v>8.7320855389969483E-3</v>
      </c>
      <c r="T4406" s="53">
        <f t="shared" si="552"/>
        <v>8.7830321092104684E-3</v>
      </c>
      <c r="U4406" s="49">
        <f t="shared" si="553"/>
        <v>183.5</v>
      </c>
      <c r="V4406" s="49">
        <f t="shared" si="554"/>
        <v>1.0101994803367265</v>
      </c>
      <c r="W4406" s="49">
        <f t="shared" si="555"/>
        <v>1.0101994803367265</v>
      </c>
    </row>
    <row r="4407" spans="11:23">
      <c r="K4407" s="51">
        <v>440.5</v>
      </c>
      <c r="L4407" s="22">
        <f t="shared" si="549"/>
        <v>1.1277623209999219</v>
      </c>
      <c r="M4407" s="22">
        <f t="shared" si="556"/>
        <v>2.5567649535505055E-3</v>
      </c>
      <c r="Q4407" s="55">
        <f t="shared" si="550"/>
        <v>2.7705966414125077E-2</v>
      </c>
      <c r="R4407" s="49">
        <f t="shared" si="551"/>
        <v>3.1736101022606089</v>
      </c>
      <c r="S4407" s="52">
        <f>IF(K4407=0,C4435,(1/$C$59)*LN(1+$C$59/$C$58/(RodR+ABS(Calculations!K4407-RodR))))</f>
        <v>8.730110354258613E-3</v>
      </c>
      <c r="T4407" s="53">
        <f t="shared" si="552"/>
        <v>8.7810338171944828E-3</v>
      </c>
      <c r="U4407" s="49">
        <f t="shared" si="553"/>
        <v>183.54166666666669</v>
      </c>
      <c r="V4407" s="49">
        <f t="shared" si="554"/>
        <v>1.0101994803367265</v>
      </c>
      <c r="W4407" s="49">
        <f t="shared" si="555"/>
        <v>1.0101994803367265</v>
      </c>
    </row>
    <row r="4408" spans="11:23">
      <c r="K4408" s="51">
        <v>440.6</v>
      </c>
      <c r="L4408" s="22">
        <f t="shared" si="549"/>
        <v>1.1275072805335085</v>
      </c>
      <c r="M4408" s="22">
        <f t="shared" si="556"/>
        <v>2.5556073577437388E-3</v>
      </c>
      <c r="Q4408" s="55">
        <f t="shared" si="550"/>
        <v>2.7699700783091735E-2</v>
      </c>
      <c r="R4408" s="49">
        <f t="shared" si="551"/>
        <v>3.1736101022606089</v>
      </c>
      <c r="S4408" s="52">
        <f>IF(K4408=0,C4436,(1/$C$59)*LN(1+$C$59/$C$58/(RodR+ABS(Calculations!K4408-RodR))))</f>
        <v>8.728136062889651E-3</v>
      </c>
      <c r="T4408" s="53">
        <f t="shared" si="552"/>
        <v>8.7790364342656396E-3</v>
      </c>
      <c r="U4408" s="49">
        <f t="shared" si="553"/>
        <v>183.58333333333334</v>
      </c>
      <c r="V4408" s="49">
        <f t="shared" si="554"/>
        <v>1.0101994803367265</v>
      </c>
      <c r="W4408" s="49">
        <f t="shared" si="555"/>
        <v>1.0101994803367265</v>
      </c>
    </row>
    <row r="4409" spans="11:23">
      <c r="K4409" s="51">
        <v>440.7</v>
      </c>
      <c r="L4409" s="22">
        <f t="shared" si="549"/>
        <v>1.1272523553949887</v>
      </c>
      <c r="M4409" s="22">
        <f t="shared" si="556"/>
        <v>2.5544505479264679E-3</v>
      </c>
      <c r="Q4409" s="55">
        <f t="shared" si="550"/>
        <v>2.7693437985342219E-2</v>
      </c>
      <c r="R4409" s="49">
        <f t="shared" si="551"/>
        <v>3.1736101022606089</v>
      </c>
      <c r="S4409" s="52">
        <f>IF(K4409=0,C4437,(1/$C$59)*LN(1+$C$59/$C$58/(RodR+ABS(Calculations!K4409-RodR))))</f>
        <v>8.7261626642843679E-3</v>
      </c>
      <c r="T4409" s="53">
        <f t="shared" si="552"/>
        <v>8.7770399598028157E-3</v>
      </c>
      <c r="U4409" s="49">
        <f t="shared" si="553"/>
        <v>183.625</v>
      </c>
      <c r="V4409" s="49">
        <f t="shared" si="554"/>
        <v>1.0101994803367265</v>
      </c>
      <c r="W4409" s="49">
        <f t="shared" si="555"/>
        <v>1.0101994803367265</v>
      </c>
    </row>
    <row r="4410" spans="11:23">
      <c r="K4410" s="51">
        <v>440.8</v>
      </c>
      <c r="L4410" s="22">
        <f t="shared" si="549"/>
        <v>1.1269975455061183</v>
      </c>
      <c r="M4410" s="22">
        <f t="shared" si="556"/>
        <v>2.5532945234172377E-3</v>
      </c>
      <c r="Q4410" s="55">
        <f t="shared" si="550"/>
        <v>2.7687178018954293E-2</v>
      </c>
      <c r="R4410" s="49">
        <f t="shared" si="551"/>
        <v>3.1736101022606089</v>
      </c>
      <c r="S4410" s="52">
        <f>IF(K4410=0,C4438,(1/$C$59)*LN(1+$C$59/$C$58/(RodR+ABS(Calculations!K4410-RodR))))</f>
        <v>8.7241901578370678E-3</v>
      </c>
      <c r="T4410" s="53">
        <f t="shared" si="552"/>
        <v>8.7750443931875564E-3</v>
      </c>
      <c r="U4410" s="49">
        <f t="shared" si="553"/>
        <v>183.66666666666669</v>
      </c>
      <c r="V4410" s="49">
        <f t="shared" si="554"/>
        <v>1.0101994803367265</v>
      </c>
      <c r="W4410" s="49">
        <f t="shared" si="555"/>
        <v>1.0101994803367265</v>
      </c>
    </row>
    <row r="4411" spans="11:23">
      <c r="K4411" s="51">
        <v>440.9</v>
      </c>
      <c r="L4411" s="22">
        <f t="shared" si="549"/>
        <v>1.1267428507887902</v>
      </c>
      <c r="M4411" s="22">
        <f t="shared" si="556"/>
        <v>2.5521392834295664E-3</v>
      </c>
      <c r="Q4411" s="55">
        <f t="shared" si="550"/>
        <v>2.7680920882009078E-2</v>
      </c>
      <c r="R4411" s="49">
        <f t="shared" si="551"/>
        <v>3.1736101022606089</v>
      </c>
      <c r="S4411" s="52">
        <f>IF(K4411=0,C4439,(1/$C$59)*LN(1+$C$59/$C$58/(RodR+ABS(Calculations!K4411-RodR))))</f>
        <v>8.7222185429431144E-3</v>
      </c>
      <c r="T4411" s="53">
        <f t="shared" si="552"/>
        <v>8.7730497337994116E-3</v>
      </c>
      <c r="U4411" s="49">
        <f t="shared" si="553"/>
        <v>183.70833333333334</v>
      </c>
      <c r="V4411" s="49">
        <f t="shared" si="554"/>
        <v>1.0101994803367265</v>
      </c>
      <c r="W4411" s="49">
        <f t="shared" si="555"/>
        <v>1.0101994803367265</v>
      </c>
    </row>
    <row r="4412" spans="11:23">
      <c r="K4412" s="51">
        <v>441</v>
      </c>
      <c r="L4412" s="22">
        <f t="shared" si="549"/>
        <v>1.1264882711648956</v>
      </c>
      <c r="M4412" s="22">
        <f t="shared" si="556"/>
        <v>2.550984827351499E-3</v>
      </c>
      <c r="Q4412" s="55">
        <f t="shared" si="550"/>
        <v>2.7674666572587665E-2</v>
      </c>
      <c r="R4412" s="49">
        <f t="shared" si="551"/>
        <v>3.1736101022606089</v>
      </c>
      <c r="S4412" s="52">
        <f>IF(K4412=0,C4440,(1/$C$59)*LN(1+$C$59/$C$58/(RodR+ABS(Calculations!K4412-RodR))))</f>
        <v>8.7202478189978647E-3</v>
      </c>
      <c r="T4412" s="53">
        <f t="shared" si="552"/>
        <v>8.7710559810212623E-3</v>
      </c>
      <c r="U4412" s="49">
        <f t="shared" si="553"/>
        <v>183.75</v>
      </c>
      <c r="V4412" s="49">
        <f t="shared" si="554"/>
        <v>1.0101994803367265</v>
      </c>
      <c r="W4412" s="49">
        <f t="shared" si="555"/>
        <v>1.0101994803367265</v>
      </c>
    </row>
    <row r="4413" spans="11:23">
      <c r="K4413" s="51">
        <v>441.1</v>
      </c>
      <c r="L4413" s="22">
        <f t="shared" si="549"/>
        <v>1.1262338065564983</v>
      </c>
      <c r="M4413" s="22">
        <f t="shared" si="556"/>
        <v>2.5498311543628027E-3</v>
      </c>
      <c r="Q4413" s="55">
        <f t="shared" si="550"/>
        <v>2.7668415088775381E-2</v>
      </c>
      <c r="R4413" s="49">
        <f t="shared" si="551"/>
        <v>3.1736101022606089</v>
      </c>
      <c r="S4413" s="52">
        <f>IF(K4413=0,C4441,(1/$C$59)*LN(1+$C$59/$C$58/(RodR+ABS(Calculations!K4413-RodR))))</f>
        <v>8.7182779853980062E-3</v>
      </c>
      <c r="T4413" s="53">
        <f t="shared" si="552"/>
        <v>8.7690631342339943E-3</v>
      </c>
      <c r="U4413" s="49">
        <f t="shared" si="553"/>
        <v>183.79166666666669</v>
      </c>
      <c r="V4413" s="49">
        <f t="shared" si="554"/>
        <v>1.0101994803367265</v>
      </c>
      <c r="W4413" s="49">
        <f t="shared" si="555"/>
        <v>1.0101994803367265</v>
      </c>
    </row>
    <row r="4414" spans="11:23">
      <c r="K4414" s="51">
        <v>441.2</v>
      </c>
      <c r="L4414" s="22">
        <f t="shared" si="549"/>
        <v>1.1259794568855925</v>
      </c>
      <c r="M4414" s="22">
        <f t="shared" si="556"/>
        <v>2.5486782638843852E-3</v>
      </c>
      <c r="Q4414" s="55">
        <f t="shared" si="550"/>
        <v>2.7662166428655835E-2</v>
      </c>
      <c r="R4414" s="49">
        <f t="shared" si="551"/>
        <v>3.1736101022606089</v>
      </c>
      <c r="S4414" s="52">
        <f>IF(K4414=0,C4442,(1/$C$59)*LN(1+$C$59/$C$58/(RodR+ABS(Calculations!K4414-RodR))))</f>
        <v>8.7163090415396868E-3</v>
      </c>
      <c r="T4414" s="53">
        <f t="shared" si="552"/>
        <v>8.7670711928209341E-3</v>
      </c>
      <c r="U4414" s="49">
        <f t="shared" si="553"/>
        <v>183.83333333333334</v>
      </c>
      <c r="V4414" s="49">
        <f t="shared" si="554"/>
        <v>1.0101994803367265</v>
      </c>
      <c r="W4414" s="49">
        <f t="shared" si="555"/>
        <v>1.0101994803367265</v>
      </c>
    </row>
    <row r="4415" spans="11:23">
      <c r="K4415" s="51">
        <v>441.3</v>
      </c>
      <c r="L4415" s="22">
        <f t="shared" si="549"/>
        <v>1.1257252220743783</v>
      </c>
      <c r="M4415" s="22">
        <f t="shared" si="556"/>
        <v>2.5475261551299866E-3</v>
      </c>
      <c r="Q4415" s="55">
        <f t="shared" si="550"/>
        <v>2.7655920590317701E-2</v>
      </c>
      <c r="R4415" s="49">
        <f t="shared" si="551"/>
        <v>3.1736101022606089</v>
      </c>
      <c r="S4415" s="52">
        <f>IF(K4415=0,C4443,(1/$C$59)*LN(1+$C$59/$C$58/(RodR+ABS(Calculations!K4415-RodR))))</f>
        <v>8.7143409868206505E-3</v>
      </c>
      <c r="T4415" s="53">
        <f t="shared" si="552"/>
        <v>8.7650801561645342E-3</v>
      </c>
      <c r="U4415" s="49">
        <f t="shared" si="553"/>
        <v>183.875</v>
      </c>
      <c r="V4415" s="49">
        <f t="shared" si="554"/>
        <v>1.0101994803367265</v>
      </c>
      <c r="W4415" s="49">
        <f t="shared" si="555"/>
        <v>1.0101994803367265</v>
      </c>
    </row>
    <row r="4416" spans="11:23">
      <c r="K4416" s="51">
        <v>441.4</v>
      </c>
      <c r="L4416" s="22">
        <f t="shared" si="549"/>
        <v>1.1254711020450889</v>
      </c>
      <c r="M4416" s="22">
        <f t="shared" si="556"/>
        <v>2.546374827383957E-3</v>
      </c>
      <c r="Q4416" s="55">
        <f t="shared" si="550"/>
        <v>2.7649677571850471E-2</v>
      </c>
      <c r="R4416" s="49">
        <f t="shared" si="551"/>
        <v>3.1736101022606089</v>
      </c>
      <c r="S4416" s="52">
        <f>IF(K4416=0,C4444,(1/$C$59)*LN(1+$C$59/$C$58/(RodR+ABS(Calculations!K4416-RodR))))</f>
        <v>8.7123738206388995E-3</v>
      </c>
      <c r="T4416" s="53">
        <f t="shared" si="552"/>
        <v>8.7630900236494551E-3</v>
      </c>
      <c r="U4416" s="49">
        <f t="shared" si="553"/>
        <v>183.91666666666666</v>
      </c>
      <c r="V4416" s="49">
        <f t="shared" si="554"/>
        <v>1.0101994803367265</v>
      </c>
      <c r="W4416" s="49">
        <f t="shared" si="555"/>
        <v>1.0101994803367265</v>
      </c>
    </row>
    <row r="4417" spans="11:23">
      <c r="K4417" s="51">
        <v>441.5</v>
      </c>
      <c r="L4417" s="22">
        <f t="shared" si="549"/>
        <v>1.1252170967199575</v>
      </c>
      <c r="M4417" s="22">
        <f t="shared" si="556"/>
        <v>2.5452242799643976E-3</v>
      </c>
      <c r="Q4417" s="55">
        <f t="shared" si="550"/>
        <v>2.7643437371343633E-2</v>
      </c>
      <c r="R4417" s="49">
        <f t="shared" si="551"/>
        <v>3.1736101022606089</v>
      </c>
      <c r="S4417" s="52">
        <f>IF(K4417=0,C4445,(1/$C$59)*LN(1+$C$59/$C$58/(RodR+ABS(Calculations!K4417-RodR))))</f>
        <v>8.7104075423924347E-3</v>
      </c>
      <c r="T4417" s="53">
        <f t="shared" si="552"/>
        <v>8.7611007946588153E-3</v>
      </c>
      <c r="U4417" s="49">
        <f t="shared" si="553"/>
        <v>183.95833333333334</v>
      </c>
      <c r="V4417" s="49">
        <f t="shared" si="554"/>
        <v>1.0101994803367265</v>
      </c>
      <c r="W4417" s="49">
        <f t="shared" si="555"/>
        <v>1.0101994803367265</v>
      </c>
    </row>
    <row r="4418" spans="11:23">
      <c r="K4418" s="51">
        <v>441.6</v>
      </c>
      <c r="L4418" s="22">
        <f t="shared" ref="L4418:L4481" si="557">IF(K4418&lt;RodR,EPRValue,Q4418*$C$43)</f>
        <v>1.1249632060213546</v>
      </c>
      <c r="M4418" s="22">
        <f t="shared" si="556"/>
        <v>2.5440745121538821E-3</v>
      </c>
      <c r="Q4418" s="55">
        <f t="shared" si="550"/>
        <v>2.763719998689004E-2</v>
      </c>
      <c r="R4418" s="49">
        <f t="shared" si="551"/>
        <v>3.1736101022606089</v>
      </c>
      <c r="S4418" s="52">
        <f>IF(K4418=0,C4446,(1/$C$59)*LN(1+$C$59/$C$58/(RodR+ABS(Calculations!K4418-RodR))))</f>
        <v>8.7084421514803147E-3</v>
      </c>
      <c r="T4418" s="53">
        <f t="shared" si="552"/>
        <v>8.7591124685786163E-3</v>
      </c>
      <c r="U4418" s="49">
        <f t="shared" si="553"/>
        <v>184.00000000000003</v>
      </c>
      <c r="V4418" s="49">
        <f t="shared" si="554"/>
        <v>1.0101994803367265</v>
      </c>
      <c r="W4418" s="49">
        <f t="shared" si="555"/>
        <v>1.0101994803367265</v>
      </c>
    </row>
    <row r="4419" spans="11:23">
      <c r="K4419" s="51">
        <v>441.7</v>
      </c>
      <c r="L4419" s="22">
        <f t="shared" si="557"/>
        <v>1.1247094298717182</v>
      </c>
      <c r="M4419" s="22">
        <f t="shared" si="556"/>
        <v>2.5429255232705117E-3</v>
      </c>
      <c r="Q4419" s="55">
        <f t="shared" si="550"/>
        <v>2.7630965416584215E-2</v>
      </c>
      <c r="R4419" s="49">
        <f t="shared" si="551"/>
        <v>3.1736101022606089</v>
      </c>
      <c r="S4419" s="52">
        <f>IF(K4419=0,C4447,(1/$C$59)*LN(1+$C$59/$C$58/(RodR+ABS(Calculations!K4419-RodR))))</f>
        <v>8.7064776473021292E-3</v>
      </c>
      <c r="T4419" s="53">
        <f t="shared" si="552"/>
        <v>8.7571250447935345E-3</v>
      </c>
      <c r="U4419" s="49">
        <f t="shared" si="553"/>
        <v>184.04166666666666</v>
      </c>
      <c r="V4419" s="49">
        <f t="shared" si="554"/>
        <v>1.0101994803367265</v>
      </c>
      <c r="W4419" s="49">
        <f t="shared" si="555"/>
        <v>1.0101994803367265</v>
      </c>
    </row>
    <row r="4420" spans="11:23">
      <c r="K4420" s="51">
        <v>441.8</v>
      </c>
      <c r="L4420" s="22">
        <f t="shared" si="557"/>
        <v>1.1244557681935208</v>
      </c>
      <c r="M4420" s="22">
        <f t="shared" si="556"/>
        <v>2.5417773125975263E-3</v>
      </c>
      <c r="Q4420" s="55">
        <f t="shared" ref="Q4420:Q4483" si="558">R4420*IF($C$56&lt;$C$55,S4420,T4420)</f>
        <v>2.7624733658521524E-2</v>
      </c>
      <c r="R4420" s="49">
        <f t="shared" ref="R4420:R4483" si="559">$C$70/$C$61*W4420</f>
        <v>3.1736101022606089</v>
      </c>
      <c r="S4420" s="52">
        <f>IF(K4420=0,C4448,(1/$C$59)*LN(1+$C$59/$C$58/(RodR+ABS(Calculations!K4420-RodR))))</f>
        <v>8.7045140292577282E-3</v>
      </c>
      <c r="T4420" s="53">
        <f t="shared" ref="T4420:T4483" si="560">IF((ABS(K4420))&lt;$C$55-$C$56,($C$53/2/PI()/$C$56*LN(($C$55-$C$56)*(ABS(K4420)+$C$56)/(ABS(K4420))/$C$55)+$C$60*LN($C$55*$C$54/($C$55-$C$56)/$C$53)),$C$60*LN((((ABS(K4420))+$C$56-$C$55)*$C$53+$C$55*$C$54)/($C$53*(ABS(K4420)))))</f>
        <v>8.75513852268958E-3</v>
      </c>
      <c r="U4420" s="49">
        <f t="shared" ref="U4420:U4483" si="561">K4420/$C$56</f>
        <v>184.08333333333334</v>
      </c>
      <c r="V4420" s="49">
        <f t="shared" ref="V4420:V4483" si="562">IF(K4420="","",1/(1.0212-0.0178*LOG10($C$53+0.01)))</f>
        <v>1.0101994803367265</v>
      </c>
      <c r="W4420" s="49">
        <f t="shared" ref="W4420:W4483" si="563">MAX(1/(-(0.21682*LOG10(3.7*U4420)-0.293)*(EXP(-3.7*U4420)-1)+1),1)*MAX(1/(-(0.1921*LOG10(U4420+0.2)+0.072)*(EXP(-150*U4420)-1)+1),1)*V4420</f>
        <v>1.0101994803367265</v>
      </c>
    </row>
    <row r="4421" spans="11:23">
      <c r="K4421" s="51">
        <v>441.9</v>
      </c>
      <c r="L4421" s="22">
        <f t="shared" si="557"/>
        <v>1.1242022209093367</v>
      </c>
      <c r="M4421" s="22">
        <f t="shared" si="556"/>
        <v>2.540629879453471E-3</v>
      </c>
      <c r="Q4421" s="55">
        <f t="shared" si="558"/>
        <v>2.7618504710799841E-2</v>
      </c>
      <c r="R4421" s="49">
        <f t="shared" si="559"/>
        <v>3.1736101022606089</v>
      </c>
      <c r="S4421" s="52">
        <f>IF(K4421=0,C4449,(1/$C$59)*LN(1+$C$59/$C$58/(RodR+ABS(Calculations!K4421-RodR))))</f>
        <v>8.7025512967477559E-3</v>
      </c>
      <c r="T4421" s="53">
        <f t="shared" si="560"/>
        <v>8.7531529016534257E-3</v>
      </c>
      <c r="U4421" s="49">
        <f t="shared" si="561"/>
        <v>184.125</v>
      </c>
      <c r="V4421" s="49">
        <f t="shared" si="562"/>
        <v>1.0101994803367265</v>
      </c>
      <c r="W4421" s="49">
        <f t="shared" si="563"/>
        <v>1.0101994803367265</v>
      </c>
    </row>
    <row r="4422" spans="11:23">
      <c r="K4422" s="51">
        <v>442</v>
      </c>
      <c r="L4422" s="22">
        <f t="shared" si="557"/>
        <v>1.1239487879418444</v>
      </c>
      <c r="M4422" s="22">
        <f t="shared" si="556"/>
        <v>2.5394832230511977E-3</v>
      </c>
      <c r="Q4422" s="55">
        <f t="shared" si="558"/>
        <v>2.7612278571519579E-2</v>
      </c>
      <c r="R4422" s="49">
        <f t="shared" si="559"/>
        <v>3.1736101022606089</v>
      </c>
      <c r="S4422" s="52">
        <f>IF(K4422=0,C4450,(1/$C$59)*LN(1+$C$59/$C$58/(RodR+ABS(Calculations!K4422-RodR))))</f>
        <v>8.7005894491736548E-3</v>
      </c>
      <c r="T4422" s="53">
        <f t="shared" si="560"/>
        <v>8.7511681810719753E-3</v>
      </c>
      <c r="U4422" s="49">
        <f t="shared" si="561"/>
        <v>184.16666666666669</v>
      </c>
      <c r="V4422" s="49">
        <f t="shared" si="562"/>
        <v>1.0101994803367265</v>
      </c>
      <c r="W4422" s="49">
        <f t="shared" si="563"/>
        <v>1.0101994803367265</v>
      </c>
    </row>
    <row r="4423" spans="11:23">
      <c r="K4423" s="51">
        <v>442.1</v>
      </c>
      <c r="L4423" s="22">
        <f t="shared" si="557"/>
        <v>1.1236954692136851</v>
      </c>
      <c r="M4423" s="22">
        <f t="shared" si="556"/>
        <v>2.5383373428131684E-3</v>
      </c>
      <c r="Q4423" s="55">
        <f t="shared" si="558"/>
        <v>2.760605523878026E-2</v>
      </c>
      <c r="R4423" s="49">
        <f t="shared" si="559"/>
        <v>3.1736101022606089</v>
      </c>
      <c r="S4423" s="52">
        <f>IF(K4423=0,C4451,(1/$C$59)*LN(1+$C$59/$C$58/(RodR+ABS(Calculations!K4423-RodR))))</f>
        <v>8.6986284859365878E-3</v>
      </c>
      <c r="T4423" s="53">
        <f t="shared" si="560"/>
        <v>8.7491843603330188E-3</v>
      </c>
      <c r="U4423" s="49">
        <f t="shared" si="561"/>
        <v>184.20833333333334</v>
      </c>
      <c r="V4423" s="49">
        <f t="shared" si="562"/>
        <v>1.0101994803367265</v>
      </c>
      <c r="W4423" s="49">
        <f t="shared" si="563"/>
        <v>1.0101994803367265</v>
      </c>
    </row>
    <row r="4424" spans="11:23">
      <c r="K4424" s="51">
        <v>442.2</v>
      </c>
      <c r="L4424" s="22">
        <f t="shared" si="557"/>
        <v>1.1234422646476392</v>
      </c>
      <c r="M4424" s="22">
        <f t="shared" si="556"/>
        <v>2.5371922379533451E-3</v>
      </c>
      <c r="Q4424" s="55">
        <f t="shared" si="558"/>
        <v>2.759983471068481E-2</v>
      </c>
      <c r="R4424" s="49">
        <f t="shared" si="559"/>
        <v>3.1736101022606089</v>
      </c>
      <c r="S4424" s="52">
        <f>IF(K4424=0,C4452,(1/$C$59)*LN(1+$C$59/$C$58/(RodR+ABS(Calculations!K4424-RodR))))</f>
        <v>8.6966684064387883E-3</v>
      </c>
      <c r="T4424" s="53">
        <f t="shared" si="560"/>
        <v>8.7472014388247973E-3</v>
      </c>
      <c r="U4424" s="49">
        <f t="shared" si="561"/>
        <v>184.25</v>
      </c>
      <c r="V4424" s="49">
        <f t="shared" si="562"/>
        <v>1.0101994803367265</v>
      </c>
      <c r="W4424" s="49">
        <f t="shared" si="563"/>
        <v>1.0101994803367265</v>
      </c>
    </row>
    <row r="4425" spans="11:23">
      <c r="K4425" s="51">
        <v>442.3</v>
      </c>
      <c r="L4425" s="22">
        <f t="shared" si="557"/>
        <v>1.1231891741665887</v>
      </c>
      <c r="M4425" s="22">
        <f t="shared" si="556"/>
        <v>2.536047907789607E-3</v>
      </c>
      <c r="Q4425" s="55">
        <f t="shared" si="558"/>
        <v>2.7593616985338652E-2</v>
      </c>
      <c r="R4425" s="49">
        <f t="shared" si="559"/>
        <v>3.1736101022606089</v>
      </c>
      <c r="S4425" s="52">
        <f>IF(K4425=0,C4453,(1/$C$59)*LN(1+$C$59/$C$58/(RodR+ABS(Calculations!K4425-RodR))))</f>
        <v>8.694709210083279E-3</v>
      </c>
      <c r="T4425" s="53">
        <f t="shared" si="560"/>
        <v>8.7452194159357722E-3</v>
      </c>
      <c r="U4425" s="49">
        <f t="shared" si="561"/>
        <v>184.29166666666669</v>
      </c>
      <c r="V4425" s="49">
        <f t="shared" si="562"/>
        <v>1.0101994803367265</v>
      </c>
      <c r="W4425" s="49">
        <f t="shared" si="563"/>
        <v>1.0101994803367265</v>
      </c>
    </row>
    <row r="4426" spans="11:23">
      <c r="K4426" s="51">
        <v>442.4</v>
      </c>
      <c r="L4426" s="22">
        <f t="shared" si="557"/>
        <v>1.1229361976934149</v>
      </c>
      <c r="M4426" s="22">
        <f t="shared" si="556"/>
        <v>2.5349043516740277E-3</v>
      </c>
      <c r="Q4426" s="55">
        <f t="shared" si="558"/>
        <v>2.7587402060847206E-2</v>
      </c>
      <c r="R4426" s="49">
        <f t="shared" si="559"/>
        <v>3.1736101022606089</v>
      </c>
      <c r="S4426" s="52">
        <f>IF(K4426=0,C4454,(1/$C$59)*LN(1+$C$59/$C$58/(RodR+ABS(Calculations!K4426-RodR))))</f>
        <v>8.6927508962730791E-3</v>
      </c>
      <c r="T4426" s="53">
        <f t="shared" si="560"/>
        <v>8.7432382910555134E-3</v>
      </c>
      <c r="U4426" s="49">
        <f t="shared" si="561"/>
        <v>184.33333333333334</v>
      </c>
      <c r="V4426" s="49">
        <f t="shared" si="562"/>
        <v>1.0101994803367265</v>
      </c>
      <c r="W4426" s="49">
        <f t="shared" si="563"/>
        <v>1.0101994803367265</v>
      </c>
    </row>
    <row r="4427" spans="11:23">
      <c r="K4427" s="51">
        <v>442.5</v>
      </c>
      <c r="L4427" s="22">
        <f t="shared" si="557"/>
        <v>1.1226833351511025</v>
      </c>
      <c r="M4427" s="22">
        <f t="shared" si="556"/>
        <v>2.5337615688549864E-3</v>
      </c>
      <c r="Q4427" s="55">
        <f t="shared" si="558"/>
        <v>2.7581189935318412E-2</v>
      </c>
      <c r="R4427" s="49">
        <f t="shared" si="559"/>
        <v>3.1736101022606089</v>
      </c>
      <c r="S4427" s="52">
        <f>IF(K4427=0,C4455,(1/$C$59)*LN(1+$C$59/$C$58/(RodR+ABS(Calculations!K4427-RodR))))</f>
        <v>8.6907934644120041E-3</v>
      </c>
      <c r="T4427" s="53">
        <f t="shared" si="560"/>
        <v>8.7412580635736065E-3</v>
      </c>
      <c r="U4427" s="49">
        <f t="shared" si="561"/>
        <v>184.375</v>
      </c>
      <c r="V4427" s="49">
        <f t="shared" si="562"/>
        <v>1.0101994803367265</v>
      </c>
      <c r="W4427" s="49">
        <f t="shared" si="563"/>
        <v>1.0101994803367265</v>
      </c>
    </row>
    <row r="4428" spans="11:23">
      <c r="K4428" s="51">
        <v>442.6</v>
      </c>
      <c r="L4428" s="22">
        <f t="shared" si="557"/>
        <v>1.1224305864627382</v>
      </c>
      <c r="M4428" s="22">
        <f t="shared" si="556"/>
        <v>2.5326195586163891E-3</v>
      </c>
      <c r="Q4428" s="55">
        <f t="shared" si="558"/>
        <v>2.7574980606862722E-2</v>
      </c>
      <c r="R4428" s="49">
        <f t="shared" si="559"/>
        <v>3.1736101022606089</v>
      </c>
      <c r="S4428" s="52">
        <f>IF(K4428=0,C4456,(1/$C$59)*LN(1+$C$59/$C$58/(RodR+ABS(Calculations!K4428-RodR))))</f>
        <v>8.6888369139046604E-3</v>
      </c>
      <c r="T4428" s="53">
        <f t="shared" si="560"/>
        <v>8.7392787328805129E-3</v>
      </c>
      <c r="U4428" s="49">
        <f t="shared" si="561"/>
        <v>184.41666666666669</v>
      </c>
      <c r="V4428" s="49">
        <f t="shared" si="562"/>
        <v>1.0101994803367265</v>
      </c>
      <c r="W4428" s="49">
        <f t="shared" si="563"/>
        <v>1.0101994803367265</v>
      </c>
    </row>
    <row r="4429" spans="11:23">
      <c r="K4429" s="51">
        <v>442.7</v>
      </c>
      <c r="L4429" s="22">
        <f t="shared" si="557"/>
        <v>1.1221779515514083</v>
      </c>
      <c r="M4429" s="22">
        <f t="shared" ref="M4429:M4492" si="564">L4419-L4429</f>
        <v>2.5314783203098656E-3</v>
      </c>
      <c r="Q4429" s="55">
        <f t="shared" si="558"/>
        <v>2.7568774073590593E-2</v>
      </c>
      <c r="R4429" s="49">
        <f t="shared" si="559"/>
        <v>3.1736101022606089</v>
      </c>
      <c r="S4429" s="52">
        <f>IF(K4429=0,C4457,(1/$C$59)*LN(1+$C$59/$C$58/(RodR+ABS(Calculations!K4429-RodR))))</f>
        <v>8.6868812441556545E-3</v>
      </c>
      <c r="T4429" s="53">
        <f t="shared" si="560"/>
        <v>8.7373002983671521E-3</v>
      </c>
      <c r="U4429" s="49">
        <f t="shared" si="561"/>
        <v>184.45833333333334</v>
      </c>
      <c r="V4429" s="49">
        <f t="shared" si="562"/>
        <v>1.0101994803367265</v>
      </c>
      <c r="W4429" s="49">
        <f t="shared" si="563"/>
        <v>1.0101994803367265</v>
      </c>
    </row>
    <row r="4430" spans="11:23">
      <c r="K4430" s="51">
        <v>442.8</v>
      </c>
      <c r="L4430" s="22">
        <f t="shared" si="557"/>
        <v>1.1219254303403015</v>
      </c>
      <c r="M4430" s="22">
        <f t="shared" si="564"/>
        <v>2.5303378532193221E-3</v>
      </c>
      <c r="Q4430" s="55">
        <f t="shared" si="558"/>
        <v>2.7562570333614977E-2</v>
      </c>
      <c r="R4430" s="49">
        <f t="shared" si="559"/>
        <v>3.1736101022606089</v>
      </c>
      <c r="S4430" s="52">
        <f>IF(K4430=0,C4458,(1/$C$59)*LN(1+$C$59/$C$58/(RodR+ABS(Calculations!K4430-RodR))))</f>
        <v>8.6849264545703821E-3</v>
      </c>
      <c r="T4430" s="53">
        <f t="shared" si="560"/>
        <v>8.7353227594250994E-3</v>
      </c>
      <c r="U4430" s="49">
        <f t="shared" si="561"/>
        <v>184.5</v>
      </c>
      <c r="V4430" s="49">
        <f t="shared" si="562"/>
        <v>1.0101994803367265</v>
      </c>
      <c r="W4430" s="49">
        <f t="shared" si="563"/>
        <v>1.0101994803367265</v>
      </c>
    </row>
    <row r="4431" spans="11:23">
      <c r="K4431" s="51">
        <v>442.9</v>
      </c>
      <c r="L4431" s="22">
        <f t="shared" si="557"/>
        <v>1.1216730227526752</v>
      </c>
      <c r="M4431" s="22">
        <f t="shared" si="564"/>
        <v>2.5291981566615274E-3</v>
      </c>
      <c r="Q4431" s="55">
        <f t="shared" si="558"/>
        <v>2.7556369385050527E-2</v>
      </c>
      <c r="R4431" s="49">
        <f t="shared" si="559"/>
        <v>3.1736101022606089</v>
      </c>
      <c r="S4431" s="52">
        <f>IF(K4431=0,C4459,(1/$C$59)*LN(1+$C$59/$C$58/(RodR+ABS(Calculations!K4431-RodR))))</f>
        <v>8.6829725445547717E-3</v>
      </c>
      <c r="T4431" s="53">
        <f t="shared" si="560"/>
        <v>8.7333461154463863E-3</v>
      </c>
      <c r="U4431" s="49">
        <f t="shared" si="561"/>
        <v>184.54166666666666</v>
      </c>
      <c r="V4431" s="49">
        <f t="shared" si="562"/>
        <v>1.0101994803367265</v>
      </c>
      <c r="W4431" s="49">
        <f t="shared" si="563"/>
        <v>1.0101994803367265</v>
      </c>
    </row>
    <row r="4432" spans="11:23">
      <c r="K4432" s="51">
        <v>443</v>
      </c>
      <c r="L4432" s="22">
        <f t="shared" si="557"/>
        <v>1.1214207287118891</v>
      </c>
      <c r="M4432" s="22">
        <f t="shared" si="564"/>
        <v>2.5280592299552485E-3</v>
      </c>
      <c r="Q4432" s="55">
        <f t="shared" si="558"/>
        <v>2.7550171226014407E-2</v>
      </c>
      <c r="R4432" s="49">
        <f t="shared" si="559"/>
        <v>3.1736101022606089</v>
      </c>
      <c r="S4432" s="52">
        <f>IF(K4432=0,C4460,(1/$C$59)*LN(1+$C$59/$C$58/(RodR+ABS(Calculations!K4432-RodR))))</f>
        <v>8.6810195135155442E-3</v>
      </c>
      <c r="T4432" s="53">
        <f t="shared" si="560"/>
        <v>8.7313703658237121E-3</v>
      </c>
      <c r="U4432" s="49">
        <f t="shared" si="561"/>
        <v>184.58333333333334</v>
      </c>
      <c r="V4432" s="49">
        <f t="shared" si="562"/>
        <v>1.0101994803367265</v>
      </c>
      <c r="W4432" s="49">
        <f t="shared" si="563"/>
        <v>1.0101994803367265</v>
      </c>
    </row>
    <row r="4433" spans="11:23">
      <c r="K4433" s="51">
        <v>443.1</v>
      </c>
      <c r="L4433" s="22">
        <f t="shared" si="557"/>
        <v>1.1211685481413372</v>
      </c>
      <c r="M4433" s="22">
        <f t="shared" si="564"/>
        <v>2.5269210723479762E-3</v>
      </c>
      <c r="Q4433" s="55">
        <f t="shared" si="558"/>
        <v>2.7543975854624612E-2</v>
      </c>
      <c r="R4433" s="49">
        <f t="shared" si="559"/>
        <v>3.1736101022606089</v>
      </c>
      <c r="S4433" s="52">
        <f>IF(K4433=0,C4461,(1/$C$59)*LN(1+$C$59/$C$58/(RodR+ABS(Calculations!K4433-RodR))))</f>
        <v>8.6790673608596828E-3</v>
      </c>
      <c r="T4433" s="53">
        <f t="shared" si="560"/>
        <v>8.7293955099499946E-3</v>
      </c>
      <c r="U4433" s="49">
        <f t="shared" si="561"/>
        <v>184.62500000000003</v>
      </c>
      <c r="V4433" s="49">
        <f t="shared" si="562"/>
        <v>1.0101994803367265</v>
      </c>
      <c r="W4433" s="49">
        <f t="shared" si="563"/>
        <v>1.0101994803367265</v>
      </c>
    </row>
    <row r="4434" spans="11:23">
      <c r="K4434" s="51">
        <v>443.2</v>
      </c>
      <c r="L4434" s="22">
        <f t="shared" si="557"/>
        <v>1.1209164809644463</v>
      </c>
      <c r="M4434" s="22">
        <f t="shared" si="564"/>
        <v>2.5257836831928948E-3</v>
      </c>
      <c r="Q4434" s="55">
        <f t="shared" si="558"/>
        <v>2.7537783268999971E-2</v>
      </c>
      <c r="R4434" s="49">
        <f t="shared" si="559"/>
        <v>3.1736101022606089</v>
      </c>
      <c r="S4434" s="52">
        <f>IF(K4434=0,C4462,(1/$C$59)*LN(1+$C$59/$C$58/(RodR+ABS(Calculations!K4434-RodR))))</f>
        <v>8.6771160859944341E-3</v>
      </c>
      <c r="T4434" s="53">
        <f t="shared" si="560"/>
        <v>8.7274215472188266E-3</v>
      </c>
      <c r="U4434" s="49">
        <f t="shared" si="561"/>
        <v>184.66666666666666</v>
      </c>
      <c r="V4434" s="49">
        <f t="shared" si="562"/>
        <v>1.0101994803367265</v>
      </c>
      <c r="W4434" s="49">
        <f t="shared" si="563"/>
        <v>1.0101994803367265</v>
      </c>
    </row>
    <row r="4435" spans="11:23">
      <c r="K4435" s="51">
        <v>443.3</v>
      </c>
      <c r="L4435" s="22">
        <f t="shared" si="557"/>
        <v>1.1206645271047817</v>
      </c>
      <c r="M4435" s="22">
        <f t="shared" si="564"/>
        <v>2.5246470618069949E-3</v>
      </c>
      <c r="Q4435" s="55">
        <f t="shared" si="558"/>
        <v>2.7531593467262677E-2</v>
      </c>
      <c r="R4435" s="49">
        <f t="shared" si="559"/>
        <v>3.1736101022606089</v>
      </c>
      <c r="S4435" s="52">
        <f>IF(K4435=0,C4463,(1/$C$59)*LN(1+$C$59/$C$58/(RodR+ABS(Calculations!K4435-RodR))))</f>
        <v>8.6751656883281032E-3</v>
      </c>
      <c r="T4435" s="53">
        <f t="shared" si="560"/>
        <v>8.725448477025128E-3</v>
      </c>
      <c r="U4435" s="49">
        <f t="shared" si="561"/>
        <v>184.70833333333334</v>
      </c>
      <c r="V4435" s="49">
        <f t="shared" si="562"/>
        <v>1.0101994803367265</v>
      </c>
      <c r="W4435" s="49">
        <f t="shared" si="563"/>
        <v>1.0101994803367265</v>
      </c>
    </row>
    <row r="4436" spans="11:23">
      <c r="K4436" s="51">
        <v>443.4</v>
      </c>
      <c r="L4436" s="22">
        <f t="shared" si="557"/>
        <v>1.1204126864859414</v>
      </c>
      <c r="M4436" s="22">
        <f t="shared" si="564"/>
        <v>2.5235112074735166E-3</v>
      </c>
      <c r="Q4436" s="55">
        <f t="shared" si="558"/>
        <v>2.7525406447535757E-2</v>
      </c>
      <c r="R4436" s="49">
        <f t="shared" si="559"/>
        <v>3.1736101022606089</v>
      </c>
      <c r="S4436" s="52">
        <f>IF(K4436=0,C4464,(1/$C$59)*LN(1+$C$59/$C$58/(RodR+ABS(Calculations!K4436-RodR))))</f>
        <v>8.6732161672692584E-3</v>
      </c>
      <c r="T4436" s="53">
        <f t="shared" si="560"/>
        <v>8.7234762987627185E-3</v>
      </c>
      <c r="U4436" s="49">
        <f t="shared" si="561"/>
        <v>184.75</v>
      </c>
      <c r="V4436" s="49">
        <f t="shared" si="562"/>
        <v>1.0101994803367265</v>
      </c>
      <c r="W4436" s="49">
        <f t="shared" si="563"/>
        <v>1.0101994803367265</v>
      </c>
    </row>
    <row r="4437" spans="11:23">
      <c r="K4437" s="51">
        <v>443.5</v>
      </c>
      <c r="L4437" s="22">
        <f t="shared" si="557"/>
        <v>1.120160959031592</v>
      </c>
      <c r="M4437" s="22">
        <f t="shared" si="564"/>
        <v>2.522376119510561E-3</v>
      </c>
      <c r="Q4437" s="55">
        <f t="shared" si="558"/>
        <v>2.7519222207943915E-2</v>
      </c>
      <c r="R4437" s="49">
        <f t="shared" si="559"/>
        <v>3.1736101022606089</v>
      </c>
      <c r="S4437" s="52">
        <f>IF(K4437=0,C4465,(1/$C$59)*LN(1+$C$59/$C$58/(RodR+ABS(Calculations!K4437-RodR))))</f>
        <v>8.6712675222269959E-3</v>
      </c>
      <c r="T4437" s="53">
        <f t="shared" si="560"/>
        <v>8.7215050118278556E-3</v>
      </c>
      <c r="U4437" s="49">
        <f t="shared" si="561"/>
        <v>184.79166666666669</v>
      </c>
      <c r="V4437" s="49">
        <f t="shared" si="562"/>
        <v>1.0101994803367265</v>
      </c>
      <c r="W4437" s="49">
        <f t="shared" si="563"/>
        <v>1.0101994803367265</v>
      </c>
    </row>
    <row r="4438" spans="11:23">
      <c r="K4438" s="51">
        <v>443.6</v>
      </c>
      <c r="L4438" s="22">
        <f t="shared" si="557"/>
        <v>1.1199093446654682</v>
      </c>
      <c r="M4438" s="22">
        <f t="shared" si="564"/>
        <v>2.5212417972699797E-3</v>
      </c>
      <c r="Q4438" s="55">
        <f t="shared" si="558"/>
        <v>2.7513040746613524E-2</v>
      </c>
      <c r="R4438" s="49">
        <f t="shared" si="559"/>
        <v>3.1736101022606089</v>
      </c>
      <c r="S4438" s="52">
        <f>IF(K4438=0,C4466,(1/$C$59)*LN(1+$C$59/$C$58/(RodR+ABS(Calculations!K4438-RodR))))</f>
        <v>8.6693197526109406E-3</v>
      </c>
      <c r="T4438" s="53">
        <f t="shared" si="560"/>
        <v>8.7195346156154728E-3</v>
      </c>
      <c r="U4438" s="49">
        <f t="shared" si="561"/>
        <v>184.83333333333334</v>
      </c>
      <c r="V4438" s="49">
        <f t="shared" si="562"/>
        <v>1.0101994803367265</v>
      </c>
      <c r="W4438" s="49">
        <f t="shared" si="563"/>
        <v>1.0101994803367265</v>
      </c>
    </row>
    <row r="4439" spans="11:23">
      <c r="K4439" s="51">
        <v>443.7</v>
      </c>
      <c r="L4439" s="22">
        <f t="shared" si="557"/>
        <v>1.1196578433114082</v>
      </c>
      <c r="M4439" s="22">
        <f t="shared" si="564"/>
        <v>2.5201082400001518E-3</v>
      </c>
      <c r="Q4439" s="55">
        <f t="shared" si="558"/>
        <v>2.7506862061673489E-2</v>
      </c>
      <c r="R4439" s="49">
        <f t="shared" si="559"/>
        <v>3.1736101022606089</v>
      </c>
      <c r="S4439" s="52">
        <f>IF(K4439=0,C4467,(1/$C$59)*LN(1+$C$59/$C$58/(RodR+ABS(Calculations!K4439-RodR))))</f>
        <v>8.667372857831512E-3</v>
      </c>
      <c r="T4439" s="53">
        <f t="shared" si="560"/>
        <v>8.7175651095231666E-3</v>
      </c>
      <c r="U4439" s="49">
        <f t="shared" si="561"/>
        <v>184.875</v>
      </c>
      <c r="V4439" s="49">
        <f t="shared" si="562"/>
        <v>1.0101994803367265</v>
      </c>
      <c r="W4439" s="49">
        <f t="shared" si="563"/>
        <v>1.0101994803367265</v>
      </c>
    </row>
    <row r="4440" spans="11:23">
      <c r="K4440" s="51">
        <v>443.8</v>
      </c>
      <c r="L4440" s="22">
        <f t="shared" si="557"/>
        <v>1.1194064548932827</v>
      </c>
      <c r="M4440" s="22">
        <f t="shared" si="564"/>
        <v>2.5189754470187342E-3</v>
      </c>
      <c r="Q4440" s="55">
        <f t="shared" si="558"/>
        <v>2.7500686151253548E-2</v>
      </c>
      <c r="R4440" s="49">
        <f t="shared" si="559"/>
        <v>3.1736101022606089</v>
      </c>
      <c r="S4440" s="52">
        <f>IF(K4440=0,C4468,(1/$C$59)*LN(1+$C$59/$C$58/(RodR+ABS(Calculations!K4440-RodR))))</f>
        <v>8.6654268372993917E-3</v>
      </c>
      <c r="T4440" s="53">
        <f t="shared" si="560"/>
        <v>8.7155964929467606E-3</v>
      </c>
      <c r="U4440" s="49">
        <f t="shared" si="561"/>
        <v>184.91666666666669</v>
      </c>
      <c r="V4440" s="49">
        <f t="shared" si="562"/>
        <v>1.0101994803367265</v>
      </c>
      <c r="W4440" s="49">
        <f t="shared" si="563"/>
        <v>1.0101994803367265</v>
      </c>
    </row>
    <row r="4441" spans="11:23">
      <c r="K4441" s="51">
        <v>443.9</v>
      </c>
      <c r="L4441" s="22">
        <f t="shared" si="557"/>
        <v>1.1191551793349972</v>
      </c>
      <c r="M4441" s="22">
        <f t="shared" si="564"/>
        <v>2.5178434176780229E-3</v>
      </c>
      <c r="Q4441" s="55">
        <f t="shared" si="558"/>
        <v>2.7494513013484257E-2</v>
      </c>
      <c r="R4441" s="49">
        <f t="shared" si="559"/>
        <v>3.1736101022606089</v>
      </c>
      <c r="S4441" s="52">
        <f>IF(K4441=0,C4469,(1/$C$59)*LN(1+$C$59/$C$58/(RodR+ABS(Calculations!K4441-RodR))))</f>
        <v>8.663481690425523E-3</v>
      </c>
      <c r="T4441" s="53">
        <f t="shared" si="560"/>
        <v>8.7136287652847429E-3</v>
      </c>
      <c r="U4441" s="49">
        <f t="shared" si="561"/>
        <v>184.95833333333334</v>
      </c>
      <c r="V4441" s="49">
        <f t="shared" si="562"/>
        <v>1.0101994803367265</v>
      </c>
      <c r="W4441" s="49">
        <f t="shared" si="563"/>
        <v>1.0101994803367265</v>
      </c>
    </row>
    <row r="4442" spans="11:23">
      <c r="K4442" s="51">
        <v>444</v>
      </c>
      <c r="L4442" s="22">
        <f t="shared" si="557"/>
        <v>1.1189040165606285</v>
      </c>
      <c r="M4442" s="22">
        <f t="shared" si="564"/>
        <v>2.5167121512605917E-3</v>
      </c>
      <c r="Q4442" s="55">
        <f t="shared" si="558"/>
        <v>2.7488342646500397E-2</v>
      </c>
      <c r="R4442" s="49">
        <f t="shared" si="559"/>
        <v>3.1736101022606089</v>
      </c>
      <c r="S4442" s="52">
        <f>IF(K4442=0,C4470,(1/$C$59)*LN(1+$C$59/$C$58/(RodR+ABS(Calculations!K4442-RodR))))</f>
        <v>8.6615374166221764E-3</v>
      </c>
      <c r="T4442" s="53">
        <f t="shared" si="560"/>
        <v>8.7116619259340541E-3</v>
      </c>
      <c r="U4442" s="49">
        <f t="shared" si="561"/>
        <v>185</v>
      </c>
      <c r="V4442" s="49">
        <f t="shared" si="562"/>
        <v>1.0101994803367265</v>
      </c>
      <c r="W4442" s="49">
        <f t="shared" si="563"/>
        <v>1.0101994803367265</v>
      </c>
    </row>
    <row r="4443" spans="11:23">
      <c r="K4443" s="51">
        <v>444.1</v>
      </c>
      <c r="L4443" s="22">
        <f t="shared" si="557"/>
        <v>1.1186529664942177</v>
      </c>
      <c r="M4443" s="22">
        <f t="shared" si="564"/>
        <v>2.5155816471194026E-3</v>
      </c>
      <c r="Q4443" s="55">
        <f t="shared" si="558"/>
        <v>2.7482175048435874E-2</v>
      </c>
      <c r="R4443" s="49">
        <f t="shared" si="559"/>
        <v>3.1736101022606089</v>
      </c>
      <c r="S4443" s="52">
        <f>IF(K4443=0,C4471,(1/$C$59)*LN(1+$C$59/$C$58/(RodR+ABS(Calculations!K4443-RodR))))</f>
        <v>8.6595940153013501E-3</v>
      </c>
      <c r="T4443" s="53">
        <f t="shared" si="560"/>
        <v>8.7096959742945183E-3</v>
      </c>
      <c r="U4443" s="49">
        <f t="shared" si="561"/>
        <v>185.04166666666669</v>
      </c>
      <c r="V4443" s="49">
        <f t="shared" si="562"/>
        <v>1.0101994803367265</v>
      </c>
      <c r="W4443" s="49">
        <f t="shared" si="563"/>
        <v>1.0101994803367265</v>
      </c>
    </row>
    <row r="4444" spans="11:23">
      <c r="K4444" s="51">
        <v>444.2</v>
      </c>
      <c r="L4444" s="22">
        <f t="shared" si="557"/>
        <v>1.1184020290599443</v>
      </c>
      <c r="M4444" s="22">
        <f t="shared" si="564"/>
        <v>2.5144519045019464E-3</v>
      </c>
      <c r="Q4444" s="55">
        <f t="shared" si="558"/>
        <v>2.7476010217427991E-2</v>
      </c>
      <c r="R4444" s="49">
        <f t="shared" si="559"/>
        <v>3.1736101022606089</v>
      </c>
      <c r="S4444" s="52">
        <f>IF(K4444=0,C4472,(1/$C$59)*LN(1+$C$59/$C$58/(RodR+ABS(Calculations!K4444-RodR))))</f>
        <v>8.657651485876109E-3</v>
      </c>
      <c r="T4444" s="53">
        <f t="shared" si="560"/>
        <v>8.707730909764632E-3</v>
      </c>
      <c r="U4444" s="49">
        <f t="shared" si="561"/>
        <v>185.08333333333334</v>
      </c>
      <c r="V4444" s="49">
        <f t="shared" si="562"/>
        <v>1.0101994803367265</v>
      </c>
      <c r="W4444" s="49">
        <f t="shared" si="563"/>
        <v>1.0101994803367265</v>
      </c>
    </row>
    <row r="4445" spans="11:23">
      <c r="K4445" s="51">
        <v>444.3</v>
      </c>
      <c r="L4445" s="22">
        <f t="shared" si="557"/>
        <v>1.1181512041819859</v>
      </c>
      <c r="M4445" s="22">
        <f t="shared" si="564"/>
        <v>2.5133229227958243E-3</v>
      </c>
      <c r="Q4445" s="55">
        <f t="shared" si="558"/>
        <v>2.7469848151613997E-2</v>
      </c>
      <c r="R4445" s="49">
        <f t="shared" si="559"/>
        <v>3.1736101022606089</v>
      </c>
      <c r="S4445" s="52">
        <f>IF(K4445=0,C4473,(1/$C$59)*LN(1+$C$59/$C$58/(RodR+ABS(Calculations!K4445-RodR))))</f>
        <v>8.6557098277595043E-3</v>
      </c>
      <c r="T4445" s="53">
        <f t="shared" si="560"/>
        <v>8.7057667317440041E-3</v>
      </c>
      <c r="U4445" s="49">
        <f t="shared" si="561"/>
        <v>185.125</v>
      </c>
      <c r="V4445" s="49">
        <f t="shared" si="562"/>
        <v>1.0101994803367265</v>
      </c>
      <c r="W4445" s="49">
        <f t="shared" si="563"/>
        <v>1.0101994803367265</v>
      </c>
    </row>
    <row r="4446" spans="11:23">
      <c r="K4446" s="51">
        <v>444.4</v>
      </c>
      <c r="L4446" s="22">
        <f t="shared" si="557"/>
        <v>1.1179004917846929</v>
      </c>
      <c r="M4446" s="22">
        <f t="shared" si="564"/>
        <v>2.5121947012485268E-3</v>
      </c>
      <c r="Q4446" s="55">
        <f t="shared" si="558"/>
        <v>2.7463688849135397E-2</v>
      </c>
      <c r="R4446" s="49">
        <f t="shared" si="559"/>
        <v>3.1736101022606089</v>
      </c>
      <c r="S4446" s="52">
        <f>IF(K4446=0,C4474,(1/$C$59)*LN(1+$C$59/$C$58/(RodR+ABS(Calculations!K4446-RodR))))</f>
        <v>8.6537690403659263E-3</v>
      </c>
      <c r="T4446" s="53">
        <f t="shared" si="560"/>
        <v>8.7038034396329147E-3</v>
      </c>
      <c r="U4446" s="49">
        <f t="shared" si="561"/>
        <v>185.16666666666666</v>
      </c>
      <c r="V4446" s="49">
        <f t="shared" si="562"/>
        <v>1.0101994803367265</v>
      </c>
      <c r="W4446" s="49">
        <f t="shared" si="563"/>
        <v>1.0101994803367265</v>
      </c>
    </row>
    <row r="4447" spans="11:23">
      <c r="K4447" s="51">
        <v>444.5</v>
      </c>
      <c r="L4447" s="22">
        <f t="shared" si="557"/>
        <v>1.117649891792345</v>
      </c>
      <c r="M4447" s="22">
        <f t="shared" si="564"/>
        <v>2.511067239246989E-3</v>
      </c>
      <c r="Q4447" s="55">
        <f t="shared" si="558"/>
        <v>2.7457532308131957E-2</v>
      </c>
      <c r="R4447" s="49">
        <f t="shared" si="559"/>
        <v>3.1736101022606089</v>
      </c>
      <c r="S4447" s="52">
        <f>IF(K4447=0,C4475,(1/$C$59)*LN(1+$C$59/$C$58/(RodR+ABS(Calculations!K4447-RodR))))</f>
        <v>8.651829123109217E-3</v>
      </c>
      <c r="T4447" s="53">
        <f t="shared" si="560"/>
        <v>8.7018410328325302E-3</v>
      </c>
      <c r="U4447" s="49">
        <f t="shared" si="561"/>
        <v>185.20833333333334</v>
      </c>
      <c r="V4447" s="49">
        <f t="shared" si="562"/>
        <v>1.0101994803367265</v>
      </c>
      <c r="W4447" s="49">
        <f t="shared" si="563"/>
        <v>1.0101994803367265</v>
      </c>
    </row>
    <row r="4448" spans="11:23">
      <c r="K4448" s="51">
        <v>444.6</v>
      </c>
      <c r="L4448" s="22">
        <f t="shared" si="557"/>
        <v>1.117399404129394</v>
      </c>
      <c r="M4448" s="22">
        <f t="shared" si="564"/>
        <v>2.5099405360742288E-3</v>
      </c>
      <c r="Q4448" s="55">
        <f t="shared" si="558"/>
        <v>2.7451378526747668E-2</v>
      </c>
      <c r="R4448" s="49">
        <f t="shared" si="559"/>
        <v>3.1736101022606089</v>
      </c>
      <c r="S4448" s="52">
        <f>IF(K4448=0,C4476,(1/$C$59)*LN(1+$C$59/$C$58/(RodR+ABS(Calculations!K4448-RodR))))</f>
        <v>8.6498900754045528E-3</v>
      </c>
      <c r="T4448" s="53">
        <f t="shared" si="560"/>
        <v>8.6998795107437951E-3</v>
      </c>
      <c r="U4448" s="49">
        <f t="shared" si="561"/>
        <v>185.25000000000003</v>
      </c>
      <c r="V4448" s="49">
        <f t="shared" si="562"/>
        <v>1.0101994803367265</v>
      </c>
      <c r="W4448" s="49">
        <f t="shared" si="563"/>
        <v>1.0101994803367265</v>
      </c>
    </row>
    <row r="4449" spans="11:23">
      <c r="K4449" s="51">
        <v>444.7</v>
      </c>
      <c r="L4449" s="22">
        <f t="shared" si="557"/>
        <v>1.1171490287203603</v>
      </c>
      <c r="M4449" s="22">
        <f t="shared" si="564"/>
        <v>2.5088145910479032E-3</v>
      </c>
      <c r="Q4449" s="55">
        <f t="shared" si="558"/>
        <v>2.7445227503128201E-2</v>
      </c>
      <c r="R4449" s="49">
        <f t="shared" si="559"/>
        <v>3.1736101022606089</v>
      </c>
      <c r="S4449" s="52">
        <f>IF(K4449=0,C4477,(1/$C$59)*LN(1+$C$59/$C$58/(RodR+ABS(Calculations!K4449-RodR))))</f>
        <v>8.6479518966676352E-3</v>
      </c>
      <c r="T4449" s="53">
        <f t="shared" si="560"/>
        <v>8.6979188727685525E-3</v>
      </c>
      <c r="U4449" s="49">
        <f t="shared" si="561"/>
        <v>185.29166666666666</v>
      </c>
      <c r="V4449" s="49">
        <f t="shared" si="562"/>
        <v>1.0101994803367265</v>
      </c>
      <c r="W4449" s="49">
        <f t="shared" si="563"/>
        <v>1.0101994803367265</v>
      </c>
    </row>
    <row r="4450" spans="11:23">
      <c r="K4450" s="51">
        <v>444.8</v>
      </c>
      <c r="L4450" s="22">
        <f t="shared" si="557"/>
        <v>1.1168987654897975</v>
      </c>
      <c r="M4450" s="22">
        <f t="shared" si="564"/>
        <v>2.5076894034852248E-3</v>
      </c>
      <c r="Q4450" s="55">
        <f t="shared" si="558"/>
        <v>2.743907923542006E-2</v>
      </c>
      <c r="R4450" s="49">
        <f t="shared" si="559"/>
        <v>3.1736101022606089</v>
      </c>
      <c r="S4450" s="52">
        <f>IF(K4450=0,C4478,(1/$C$59)*LN(1+$C$59/$C$58/(RodR+ABS(Calculations!K4450-RodR))))</f>
        <v>8.6460145863144315E-3</v>
      </c>
      <c r="T4450" s="53">
        <f t="shared" si="560"/>
        <v>8.6959591183093047E-3</v>
      </c>
      <c r="U4450" s="49">
        <f t="shared" si="561"/>
        <v>185.33333333333334</v>
      </c>
      <c r="V4450" s="49">
        <f t="shared" si="562"/>
        <v>1.0101994803367265</v>
      </c>
      <c r="W4450" s="49">
        <f t="shared" si="563"/>
        <v>1.0101994803367265</v>
      </c>
    </row>
    <row r="4451" spans="11:23">
      <c r="K4451" s="51">
        <v>444.9</v>
      </c>
      <c r="L4451" s="22">
        <f t="shared" si="557"/>
        <v>1.1166486143622585</v>
      </c>
      <c r="M4451" s="22">
        <f t="shared" si="564"/>
        <v>2.5065649727387118E-3</v>
      </c>
      <c r="Q4451" s="55">
        <f t="shared" si="558"/>
        <v>2.7432933721769713E-2</v>
      </c>
      <c r="R4451" s="49">
        <f t="shared" si="559"/>
        <v>3.1736101022606089</v>
      </c>
      <c r="S4451" s="52">
        <f>IF(K4451=0,C4479,(1/$C$59)*LN(1+$C$59/$C$58/(RodR+ABS(Calculations!K4451-RodR))))</f>
        <v>8.6440781437608968E-3</v>
      </c>
      <c r="T4451" s="53">
        <f t="shared" si="560"/>
        <v>8.6940002467690031E-3</v>
      </c>
      <c r="U4451" s="49">
        <f t="shared" si="561"/>
        <v>185.375</v>
      </c>
      <c r="V4451" s="49">
        <f t="shared" si="562"/>
        <v>1.0101994803367265</v>
      </c>
      <c r="W4451" s="49">
        <f t="shared" si="563"/>
        <v>1.0101994803367265</v>
      </c>
    </row>
    <row r="4452" spans="11:23">
      <c r="K4452" s="51">
        <v>445</v>
      </c>
      <c r="L4452" s="22">
        <f t="shared" si="557"/>
        <v>1.1163985752625378</v>
      </c>
      <c r="M4452" s="22">
        <f t="shared" si="564"/>
        <v>2.5054412980907159E-3</v>
      </c>
      <c r="Q4452" s="55">
        <f t="shared" si="558"/>
        <v>2.7426790960329576E-2</v>
      </c>
      <c r="R4452" s="49">
        <f t="shared" si="559"/>
        <v>3.1736101022606089</v>
      </c>
      <c r="S4452" s="52">
        <f>IF(K4452=0,C4480,(1/$C$59)*LN(1+$C$59/$C$58/(RodR+ABS(Calculations!K4452-RodR))))</f>
        <v>8.6421425684248578E-3</v>
      </c>
      <c r="T4452" s="53">
        <f t="shared" si="560"/>
        <v>8.6920422575510504E-3</v>
      </c>
      <c r="U4452" s="49">
        <f t="shared" si="561"/>
        <v>185.41666666666669</v>
      </c>
      <c r="V4452" s="49">
        <f t="shared" si="562"/>
        <v>1.0101994803367265</v>
      </c>
      <c r="W4452" s="49">
        <f t="shared" si="563"/>
        <v>1.0101994803367265</v>
      </c>
    </row>
    <row r="4453" spans="11:23">
      <c r="K4453" s="51">
        <v>445.1</v>
      </c>
      <c r="L4453" s="22">
        <f t="shared" si="557"/>
        <v>1.1161486481153247</v>
      </c>
      <c r="M4453" s="22">
        <f t="shared" si="564"/>
        <v>2.5043183788930889E-3</v>
      </c>
      <c r="Q4453" s="55">
        <f t="shared" si="558"/>
        <v>2.7420650949249472E-2</v>
      </c>
      <c r="R4453" s="49">
        <f t="shared" si="559"/>
        <v>3.1736101022606089</v>
      </c>
      <c r="S4453" s="52">
        <f>IF(K4453=0,C4481,(1/$C$59)*LN(1+$C$59/$C$58/(RodR+ABS(Calculations!K4453-RodR))))</f>
        <v>8.6402078597233294E-3</v>
      </c>
      <c r="T4453" s="53">
        <f t="shared" si="560"/>
        <v>8.6900851500595119E-3</v>
      </c>
      <c r="U4453" s="49">
        <f t="shared" si="561"/>
        <v>185.45833333333334</v>
      </c>
      <c r="V4453" s="49">
        <f t="shared" si="562"/>
        <v>1.0101994803367265</v>
      </c>
      <c r="W4453" s="49">
        <f t="shared" si="563"/>
        <v>1.0101994803367265</v>
      </c>
    </row>
    <row r="4454" spans="11:23">
      <c r="K4454" s="51">
        <v>445.2</v>
      </c>
      <c r="L4454" s="22">
        <f t="shared" si="557"/>
        <v>1.1158988328454806</v>
      </c>
      <c r="M4454" s="22">
        <f t="shared" si="564"/>
        <v>2.5031962144637099E-3</v>
      </c>
      <c r="Q4454" s="55">
        <f t="shared" si="558"/>
        <v>2.7414513686683455E-2</v>
      </c>
      <c r="R4454" s="49">
        <f t="shared" si="559"/>
        <v>3.1736101022606089</v>
      </c>
      <c r="S4454" s="52">
        <f>IF(K4454=0,C4482,(1/$C$59)*LN(1+$C$59/$C$58/(RodR+ABS(Calculations!K4454-RodR))))</f>
        <v>8.6382740170746538E-3</v>
      </c>
      <c r="T4454" s="53">
        <f t="shared" si="560"/>
        <v>8.6881289236989019E-3</v>
      </c>
      <c r="U4454" s="49">
        <f t="shared" si="561"/>
        <v>185.5</v>
      </c>
      <c r="V4454" s="49">
        <f t="shared" si="562"/>
        <v>1.0101994803367265</v>
      </c>
      <c r="W4454" s="49">
        <f t="shared" si="563"/>
        <v>1.0101994803367265</v>
      </c>
    </row>
    <row r="4455" spans="11:23">
      <c r="K4455" s="51">
        <v>445.3</v>
      </c>
      <c r="L4455" s="22">
        <f t="shared" si="557"/>
        <v>1.1156491293779007</v>
      </c>
      <c r="M4455" s="22">
        <f t="shared" si="564"/>
        <v>2.5020748040851526E-3</v>
      </c>
      <c r="Q4455" s="55">
        <f t="shared" si="558"/>
        <v>2.7408379170786413E-2</v>
      </c>
      <c r="R4455" s="49">
        <f t="shared" si="559"/>
        <v>3.1736101022606089</v>
      </c>
      <c r="S4455" s="52">
        <f>IF(K4455=0,C4483,(1/$C$59)*LN(1+$C$59/$C$58/(RodR+ABS(Calculations!K4455-RodR))))</f>
        <v>8.6363410398974418E-3</v>
      </c>
      <c r="T4455" s="53">
        <f t="shared" si="560"/>
        <v>8.6861735778741792E-3</v>
      </c>
      <c r="U4455" s="49">
        <f t="shared" si="561"/>
        <v>185.54166666666669</v>
      </c>
      <c r="V4455" s="49">
        <f t="shared" si="562"/>
        <v>1.0101994803367265</v>
      </c>
      <c r="W4455" s="49">
        <f t="shared" si="563"/>
        <v>1.0101994803367265</v>
      </c>
    </row>
    <row r="4456" spans="11:23">
      <c r="K4456" s="51">
        <v>445.4</v>
      </c>
      <c r="L4456" s="22">
        <f t="shared" si="557"/>
        <v>1.1153995376375485</v>
      </c>
      <c r="M4456" s="22">
        <f t="shared" si="564"/>
        <v>2.5009541471443519E-3</v>
      </c>
      <c r="Q4456" s="55">
        <f t="shared" si="558"/>
        <v>2.7402247399714908E-2</v>
      </c>
      <c r="R4456" s="49">
        <f t="shared" si="559"/>
        <v>3.1736101022606089</v>
      </c>
      <c r="S4456" s="52">
        <f>IF(K4456=0,C4484,(1/$C$59)*LN(1+$C$59/$C$58/(RodR+ABS(Calculations!K4456-RodR))))</f>
        <v>8.6344089276108264E-3</v>
      </c>
      <c r="T4456" s="53">
        <f t="shared" si="560"/>
        <v>8.6842191119911923E-3</v>
      </c>
      <c r="U4456" s="49">
        <f t="shared" si="561"/>
        <v>185.58333333333334</v>
      </c>
      <c r="V4456" s="49">
        <f t="shared" si="562"/>
        <v>1.0101994803367265</v>
      </c>
      <c r="W4456" s="49">
        <f t="shared" si="563"/>
        <v>1.0101994803367265</v>
      </c>
    </row>
    <row r="4457" spans="11:23">
      <c r="K4457" s="51">
        <v>445.5</v>
      </c>
      <c r="L4457" s="22">
        <f t="shared" si="557"/>
        <v>1.1151500575494213</v>
      </c>
      <c r="M4457" s="22">
        <f t="shared" si="564"/>
        <v>2.4998342429236597E-3</v>
      </c>
      <c r="Q4457" s="55">
        <f t="shared" si="558"/>
        <v>2.7396118371626331E-2</v>
      </c>
      <c r="R4457" s="49">
        <f t="shared" si="559"/>
        <v>3.1736101022606089</v>
      </c>
      <c r="S4457" s="52">
        <f>IF(K4457=0,C4485,(1/$C$59)*LN(1+$C$59/$C$58/(RodR+ABS(Calculations!K4457-RodR))))</f>
        <v>8.6324776796342043E-3</v>
      </c>
      <c r="T4457" s="53">
        <f t="shared" si="560"/>
        <v>8.6822655254560153E-3</v>
      </c>
      <c r="U4457" s="49">
        <f t="shared" si="561"/>
        <v>185.625</v>
      </c>
      <c r="V4457" s="49">
        <f t="shared" si="562"/>
        <v>1.0101994803367265</v>
      </c>
      <c r="W4457" s="49">
        <f t="shared" si="563"/>
        <v>1.0101994803367265</v>
      </c>
    </row>
    <row r="4458" spans="11:23">
      <c r="K4458" s="51">
        <v>445.6</v>
      </c>
      <c r="L4458" s="22">
        <f t="shared" si="557"/>
        <v>1.114900689038653</v>
      </c>
      <c r="M4458" s="22">
        <f t="shared" si="564"/>
        <v>2.498715090740955E-3</v>
      </c>
      <c r="Q4458" s="55">
        <f t="shared" si="558"/>
        <v>2.7389992084681441E-2</v>
      </c>
      <c r="R4458" s="49">
        <f t="shared" si="559"/>
        <v>3.1736101022606089</v>
      </c>
      <c r="S4458" s="52">
        <f>IF(K4458=0,C4486,(1/$C$59)*LN(1+$C$59/$C$58/(RodR+ABS(Calculations!K4458-RodR))))</f>
        <v>8.630547295388034E-3</v>
      </c>
      <c r="T4458" s="53">
        <f t="shared" si="560"/>
        <v>8.6803128176751697E-3</v>
      </c>
      <c r="U4458" s="49">
        <f t="shared" si="561"/>
        <v>185.66666666666669</v>
      </c>
      <c r="V4458" s="49">
        <f t="shared" si="562"/>
        <v>1.0101994803367265</v>
      </c>
      <c r="W4458" s="49">
        <f t="shared" si="563"/>
        <v>1.0101994803367265</v>
      </c>
    </row>
    <row r="4459" spans="11:23">
      <c r="K4459" s="51">
        <v>445.7</v>
      </c>
      <c r="L4459" s="22">
        <f t="shared" si="557"/>
        <v>1.1146514320303782</v>
      </c>
      <c r="M4459" s="22">
        <f t="shared" si="564"/>
        <v>2.4975966899820623E-3</v>
      </c>
      <c r="Q4459" s="55">
        <f t="shared" si="558"/>
        <v>2.7383868537040987E-2</v>
      </c>
      <c r="R4459" s="49">
        <f t="shared" si="559"/>
        <v>3.1736101022606089</v>
      </c>
      <c r="S4459" s="52">
        <f>IF(K4459=0,C4487,(1/$C$59)*LN(1+$C$59/$C$58/(RodR+ABS(Calculations!K4459-RodR))))</f>
        <v>8.6286177742927704E-3</v>
      </c>
      <c r="T4459" s="53">
        <f t="shared" si="560"/>
        <v>8.678360988055623E-3</v>
      </c>
      <c r="U4459" s="49">
        <f t="shared" si="561"/>
        <v>185.70833333333334</v>
      </c>
      <c r="V4459" s="49">
        <f t="shared" si="562"/>
        <v>1.0101994803367265</v>
      </c>
      <c r="W4459" s="49">
        <f t="shared" si="563"/>
        <v>1.0101994803367265</v>
      </c>
    </row>
    <row r="4460" spans="11:23">
      <c r="K4460" s="51">
        <v>445.8</v>
      </c>
      <c r="L4460" s="22">
        <f t="shared" si="557"/>
        <v>1.1144022864498675</v>
      </c>
      <c r="M4460" s="22">
        <f t="shared" si="564"/>
        <v>2.4964790399299996E-3</v>
      </c>
      <c r="Q4460" s="55">
        <f t="shared" si="558"/>
        <v>2.737774772686909E-2</v>
      </c>
      <c r="R4460" s="49">
        <f t="shared" si="559"/>
        <v>3.1736101022606089</v>
      </c>
      <c r="S4460" s="52">
        <f>IF(K4460=0,C4488,(1/$C$59)*LN(1+$C$59/$C$58/(RodR+ABS(Calculations!K4460-RodR))))</f>
        <v>8.62668911576993E-3</v>
      </c>
      <c r="T4460" s="53">
        <f t="shared" si="560"/>
        <v>8.6764100360063393E-3</v>
      </c>
      <c r="U4460" s="49">
        <f t="shared" si="561"/>
        <v>185.75</v>
      </c>
      <c r="V4460" s="49">
        <f t="shared" si="562"/>
        <v>1.0101994803367265</v>
      </c>
      <c r="W4460" s="49">
        <f t="shared" si="563"/>
        <v>1.0101994803367265</v>
      </c>
    </row>
    <row r="4461" spans="11:23">
      <c r="K4461" s="51">
        <v>445.9</v>
      </c>
      <c r="L4461" s="22">
        <f t="shared" si="557"/>
        <v>1.1141532522223905</v>
      </c>
      <c r="M4461" s="22">
        <f t="shared" si="564"/>
        <v>2.495362139868007E-3</v>
      </c>
      <c r="Q4461" s="55">
        <f t="shared" si="558"/>
        <v>2.7371629652329834E-2</v>
      </c>
      <c r="R4461" s="49">
        <f t="shared" si="559"/>
        <v>3.1736101022606089</v>
      </c>
      <c r="S4461" s="52">
        <f>IF(K4461=0,C4489,(1/$C$59)*LN(1+$C$59/$C$58/(RodR+ABS(Calculations!K4461-RodR))))</f>
        <v>8.6247613192410189E-3</v>
      </c>
      <c r="T4461" s="53">
        <f t="shared" si="560"/>
        <v>8.6744599609338488E-3</v>
      </c>
      <c r="U4461" s="49">
        <f t="shared" si="561"/>
        <v>185.79166666666666</v>
      </c>
      <c r="V4461" s="49">
        <f t="shared" si="562"/>
        <v>1.0101994803367265</v>
      </c>
      <c r="W4461" s="49">
        <f t="shared" si="563"/>
        <v>1.0101994803367265</v>
      </c>
    </row>
    <row r="4462" spans="11:23">
      <c r="K4462" s="51">
        <v>446</v>
      </c>
      <c r="L4462" s="22">
        <f t="shared" si="557"/>
        <v>1.1139043292732869</v>
      </c>
      <c r="M4462" s="22">
        <f t="shared" si="564"/>
        <v>2.494245989250965E-3</v>
      </c>
      <c r="Q4462" s="55">
        <f t="shared" si="558"/>
        <v>2.7365514311589016E-2</v>
      </c>
      <c r="R4462" s="49">
        <f t="shared" si="559"/>
        <v>3.1736101022606089</v>
      </c>
      <c r="S4462" s="52">
        <f>IF(K4462=0,C4490,(1/$C$59)*LN(1+$C$59/$C$58/(RodR+ABS(Calculations!K4462-RodR))))</f>
        <v>8.6228343841280811E-3</v>
      </c>
      <c r="T4462" s="53">
        <f t="shared" si="560"/>
        <v>8.6725107622486735E-3</v>
      </c>
      <c r="U4462" s="49">
        <f t="shared" si="561"/>
        <v>185.83333333333334</v>
      </c>
      <c r="V4462" s="49">
        <f t="shared" si="562"/>
        <v>1.0101994803367265</v>
      </c>
      <c r="W4462" s="49">
        <f t="shared" si="563"/>
        <v>1.0101994803367265</v>
      </c>
    </row>
    <row r="4463" spans="11:23">
      <c r="K4463" s="51">
        <v>446.1</v>
      </c>
      <c r="L4463" s="22">
        <f t="shared" si="557"/>
        <v>1.1136555175280316</v>
      </c>
      <c r="M4463" s="22">
        <f t="shared" si="564"/>
        <v>2.4931305872930576E-3</v>
      </c>
      <c r="Q4463" s="55">
        <f t="shared" si="558"/>
        <v>2.7359401702815769E-2</v>
      </c>
      <c r="R4463" s="49">
        <f t="shared" si="559"/>
        <v>3.1736101022606089</v>
      </c>
      <c r="S4463" s="52">
        <f>IF(K4463=0,C4491,(1/$C$59)*LN(1+$C$59/$C$58/(RodR+ABS(Calculations!K4463-RodR))))</f>
        <v>8.6209083098542152E-3</v>
      </c>
      <c r="T4463" s="53">
        <f t="shared" si="560"/>
        <v>8.6705624393586776E-3</v>
      </c>
      <c r="U4463" s="49">
        <f t="shared" si="561"/>
        <v>185.87500000000003</v>
      </c>
      <c r="V4463" s="49">
        <f t="shared" si="562"/>
        <v>1.0101994803367265</v>
      </c>
      <c r="W4463" s="49">
        <f t="shared" si="563"/>
        <v>1.0101994803367265</v>
      </c>
    </row>
    <row r="4464" spans="11:23">
      <c r="K4464" s="51">
        <v>446.2</v>
      </c>
      <c r="L4464" s="22">
        <f t="shared" si="557"/>
        <v>1.1134068169121347</v>
      </c>
      <c r="M4464" s="22">
        <f t="shared" si="564"/>
        <v>2.4920159333459146E-3</v>
      </c>
      <c r="Q4464" s="55">
        <f t="shared" si="558"/>
        <v>2.735329182418008E-2</v>
      </c>
      <c r="R4464" s="49">
        <f t="shared" si="559"/>
        <v>3.1736101022606089</v>
      </c>
      <c r="S4464" s="52">
        <f>IF(K4464=0,C4492,(1/$C$59)*LN(1+$C$59/$C$58/(RodR+ABS(Calculations!K4464-RodR))))</f>
        <v>8.6189830958427853E-3</v>
      </c>
      <c r="T4464" s="53">
        <f t="shared" si="560"/>
        <v>8.6686149916748358E-3</v>
      </c>
      <c r="U4464" s="49">
        <f t="shared" si="561"/>
        <v>185.91666666666666</v>
      </c>
      <c r="V4464" s="49">
        <f t="shared" si="562"/>
        <v>1.0101994803367265</v>
      </c>
      <c r="W4464" s="49">
        <f t="shared" si="563"/>
        <v>1.0101994803367265</v>
      </c>
    </row>
    <row r="4465" spans="11:23">
      <c r="K4465" s="51">
        <v>446.3</v>
      </c>
      <c r="L4465" s="22">
        <f t="shared" si="557"/>
        <v>1.1131582273511051</v>
      </c>
      <c r="M4465" s="22">
        <f t="shared" si="564"/>
        <v>2.4909020267955828E-3</v>
      </c>
      <c r="Q4465" s="55">
        <f t="shared" si="558"/>
        <v>2.7347184673851912E-2</v>
      </c>
      <c r="R4465" s="49">
        <f t="shared" si="559"/>
        <v>3.1736101022606089</v>
      </c>
      <c r="S4465" s="52">
        <f>IF(K4465=0,C4493,(1/$C$59)*LN(1+$C$59/$C$58/(RodR+ABS(Calculations!K4465-RodR))))</f>
        <v>8.6170587415171484E-3</v>
      </c>
      <c r="T4465" s="53">
        <f t="shared" si="560"/>
        <v>8.6666684186067905E-3</v>
      </c>
      <c r="U4465" s="49">
        <f t="shared" si="561"/>
        <v>185.95833333333334</v>
      </c>
      <c r="V4465" s="49">
        <f t="shared" si="562"/>
        <v>1.0101994803367265</v>
      </c>
      <c r="W4465" s="49">
        <f t="shared" si="563"/>
        <v>1.0101994803367265</v>
      </c>
    </row>
    <row r="4466" spans="11:23">
      <c r="K4466" s="51">
        <v>446.4</v>
      </c>
      <c r="L4466" s="22">
        <f t="shared" si="557"/>
        <v>1.1129097487705886</v>
      </c>
      <c r="M4466" s="22">
        <f t="shared" si="564"/>
        <v>2.4897888669599411E-3</v>
      </c>
      <c r="Q4466" s="55">
        <f t="shared" si="558"/>
        <v>2.7341080250004594E-2</v>
      </c>
      <c r="R4466" s="49">
        <f t="shared" si="559"/>
        <v>3.1736101022606089</v>
      </c>
      <c r="S4466" s="52">
        <f>IF(K4466=0,C4494,(1/$C$59)*LN(1+$C$59/$C$58/(RodR+ABS(Calculations!K4466-RodR))))</f>
        <v>8.615135246301725E-3</v>
      </c>
      <c r="T4466" s="53">
        <f t="shared" si="560"/>
        <v>8.6647227195661859E-3</v>
      </c>
      <c r="U4466" s="49">
        <f t="shared" si="561"/>
        <v>186</v>
      </c>
      <c r="V4466" s="49">
        <f t="shared" si="562"/>
        <v>1.0101994803367265</v>
      </c>
      <c r="W4466" s="49">
        <f t="shared" si="563"/>
        <v>1.0101994803367265</v>
      </c>
    </row>
    <row r="4467" spans="11:23">
      <c r="K4467" s="51">
        <v>446.5</v>
      </c>
      <c r="L4467" s="22">
        <f t="shared" si="557"/>
        <v>1.1126613810962995</v>
      </c>
      <c r="M4467" s="22">
        <f t="shared" si="564"/>
        <v>2.4886764531217853E-3</v>
      </c>
      <c r="Q4467" s="55">
        <f t="shared" si="558"/>
        <v>2.7334978550813131E-2</v>
      </c>
      <c r="R4467" s="49">
        <f t="shared" si="559"/>
        <v>3.1736101022606089</v>
      </c>
      <c r="S4467" s="52">
        <f>IF(K4467=0,C4495,(1/$C$59)*LN(1+$C$59/$C$58/(RodR+ABS(Calculations!K4467-RodR))))</f>
        <v>8.6132126096214612E-3</v>
      </c>
      <c r="T4467" s="53">
        <f t="shared" si="560"/>
        <v>8.6627778939637815E-3</v>
      </c>
      <c r="U4467" s="49">
        <f t="shared" si="561"/>
        <v>186.04166666666669</v>
      </c>
      <c r="V4467" s="49">
        <f t="shared" si="562"/>
        <v>1.0101994803367265</v>
      </c>
      <c r="W4467" s="49">
        <f t="shared" si="563"/>
        <v>1.0101994803367265</v>
      </c>
    </row>
    <row r="4468" spans="11:23">
      <c r="K4468" s="51">
        <v>446.6</v>
      </c>
      <c r="L4468" s="22">
        <f t="shared" si="557"/>
        <v>1.1124131242539865</v>
      </c>
      <c r="M4468" s="22">
        <f t="shared" si="564"/>
        <v>2.4875647846664961E-3</v>
      </c>
      <c r="Q4468" s="55">
        <f t="shared" si="558"/>
        <v>2.7328879574453378E-2</v>
      </c>
      <c r="R4468" s="49">
        <f t="shared" si="559"/>
        <v>3.1736101022606089</v>
      </c>
      <c r="S4468" s="52">
        <f>IF(K4468=0,C4496,(1/$C$59)*LN(1+$C$59/$C$58/(RodR+ABS(Calculations!K4468-RodR))))</f>
        <v>8.6112908309015704E-3</v>
      </c>
      <c r="T4468" s="53">
        <f t="shared" si="560"/>
        <v>8.6608339412123335E-3</v>
      </c>
      <c r="U4468" s="49">
        <f t="shared" si="561"/>
        <v>186.08333333333334</v>
      </c>
      <c r="V4468" s="49">
        <f t="shared" si="562"/>
        <v>1.0101994803367265</v>
      </c>
      <c r="W4468" s="49">
        <f t="shared" si="563"/>
        <v>1.0101994803367265</v>
      </c>
    </row>
    <row r="4469" spans="11:23">
      <c r="K4469" s="51">
        <v>446.7</v>
      </c>
      <c r="L4469" s="22">
        <f t="shared" si="557"/>
        <v>1.1121649781695002</v>
      </c>
      <c r="M4469" s="22">
        <f t="shared" si="564"/>
        <v>2.4864538608779796E-3</v>
      </c>
      <c r="Q4469" s="55">
        <f t="shared" si="558"/>
        <v>2.7322783319103684E-2</v>
      </c>
      <c r="R4469" s="49">
        <f t="shared" si="559"/>
        <v>3.1736101022606089</v>
      </c>
      <c r="S4469" s="52">
        <f>IF(K4469=0,C4497,(1/$C$59)*LN(1+$C$59/$C$58/(RodR+ABS(Calculations!K4469-RodR))))</f>
        <v>8.609369909568055E-3</v>
      </c>
      <c r="T4469" s="53">
        <f t="shared" si="560"/>
        <v>8.6588908607234932E-3</v>
      </c>
      <c r="U4469" s="49">
        <f t="shared" si="561"/>
        <v>186.125</v>
      </c>
      <c r="V4469" s="49">
        <f t="shared" si="562"/>
        <v>1.0101994803367265</v>
      </c>
      <c r="W4469" s="49">
        <f t="shared" si="563"/>
        <v>1.0101994803367265</v>
      </c>
    </row>
    <row r="4470" spans="11:23">
      <c r="K4470" s="51">
        <v>446.8</v>
      </c>
      <c r="L4470" s="22">
        <f t="shared" si="557"/>
        <v>1.1119169427687252</v>
      </c>
      <c r="M4470" s="22">
        <f t="shared" si="564"/>
        <v>2.4853436811422824E-3</v>
      </c>
      <c r="Q4470" s="55">
        <f t="shared" si="558"/>
        <v>2.7316689782943257E-2</v>
      </c>
      <c r="R4470" s="49">
        <f t="shared" si="559"/>
        <v>3.1736101022606089</v>
      </c>
      <c r="S4470" s="52">
        <f>IF(K4470=0,C4498,(1/$C$59)*LN(1+$C$59/$C$58/(RodR+ABS(Calculations!K4470-RodR))))</f>
        <v>8.6074498450471847E-3</v>
      </c>
      <c r="T4470" s="53">
        <f t="shared" si="560"/>
        <v>8.6569486519109118E-3</v>
      </c>
      <c r="U4470" s="49">
        <f t="shared" si="561"/>
        <v>186.16666666666669</v>
      </c>
      <c r="V4470" s="49">
        <f t="shared" si="562"/>
        <v>1.0101994803367265</v>
      </c>
      <c r="W4470" s="49">
        <f t="shared" si="563"/>
        <v>1.0101994803367265</v>
      </c>
    </row>
    <row r="4471" spans="11:23">
      <c r="K4471" s="51">
        <v>446.9</v>
      </c>
      <c r="L4471" s="22">
        <f t="shared" si="557"/>
        <v>1.111669017977615</v>
      </c>
      <c r="M4471" s="22">
        <f t="shared" si="564"/>
        <v>2.4842342447755072E-3</v>
      </c>
      <c r="Q4471" s="55">
        <f t="shared" si="558"/>
        <v>2.7310598964152964E-2</v>
      </c>
      <c r="R4471" s="49">
        <f t="shared" si="559"/>
        <v>3.1736101022606089</v>
      </c>
      <c r="S4471" s="52">
        <f>IF(K4471=0,C4499,(1/$C$59)*LN(1+$C$59/$C$58/(RodR+ABS(Calculations!K4471-RodR))))</f>
        <v>8.6055306367657531E-3</v>
      </c>
      <c r="T4471" s="53">
        <f t="shared" si="560"/>
        <v>8.6550073141878001E-3</v>
      </c>
      <c r="U4471" s="49">
        <f t="shared" si="561"/>
        <v>186.20833333333334</v>
      </c>
      <c r="V4471" s="49">
        <f t="shared" si="562"/>
        <v>1.0101994803367265</v>
      </c>
      <c r="W4471" s="49">
        <f t="shared" si="563"/>
        <v>1.0101994803367265</v>
      </c>
    </row>
    <row r="4472" spans="11:23">
      <c r="K4472" s="51">
        <v>447</v>
      </c>
      <c r="L4472" s="22">
        <f t="shared" si="557"/>
        <v>1.1114212037222251</v>
      </c>
      <c r="M4472" s="22">
        <f t="shared" si="564"/>
        <v>2.4831255510617822E-3</v>
      </c>
      <c r="Q4472" s="55">
        <f t="shared" si="558"/>
        <v>2.7304510860916203E-2</v>
      </c>
      <c r="R4472" s="49">
        <f t="shared" si="559"/>
        <v>3.1736101022606089</v>
      </c>
      <c r="S4472" s="52">
        <f>IF(K4472=0,C4500,(1/$C$59)*LN(1+$C$59/$C$58/(RodR+ABS(Calculations!K4472-RodR))))</f>
        <v>8.6036122841513518E-3</v>
      </c>
      <c r="T4472" s="53">
        <f t="shared" si="560"/>
        <v>8.6530668469686975E-3</v>
      </c>
      <c r="U4472" s="49">
        <f t="shared" si="561"/>
        <v>186.25</v>
      </c>
      <c r="V4472" s="49">
        <f t="shared" si="562"/>
        <v>1.0101994803367265</v>
      </c>
      <c r="W4472" s="49">
        <f t="shared" si="563"/>
        <v>1.0101994803367265</v>
      </c>
    </row>
    <row r="4473" spans="11:23">
      <c r="K4473" s="51">
        <v>447.1</v>
      </c>
      <c r="L4473" s="22">
        <f t="shared" si="557"/>
        <v>1.1111734999286105</v>
      </c>
      <c r="M4473" s="22">
        <f t="shared" si="564"/>
        <v>2.4820175994211269E-3</v>
      </c>
      <c r="Q4473" s="55">
        <f t="shared" si="558"/>
        <v>2.7298425471416359E-2</v>
      </c>
      <c r="R4473" s="49">
        <f t="shared" si="559"/>
        <v>3.1736101022606089</v>
      </c>
      <c r="S4473" s="52">
        <f>IF(K4473=0,C4501,(1/$C$59)*LN(1+$C$59/$C$58/(RodR+ABS(Calculations!K4473-RodR))))</f>
        <v>8.6016947866315689E-3</v>
      </c>
      <c r="T4473" s="53">
        <f t="shared" si="560"/>
        <v>8.6511272496677099E-3</v>
      </c>
      <c r="U4473" s="49">
        <f t="shared" si="561"/>
        <v>186.29166666666669</v>
      </c>
      <c r="V4473" s="49">
        <f t="shared" si="562"/>
        <v>1.0101994803367265</v>
      </c>
      <c r="W4473" s="49">
        <f t="shared" si="563"/>
        <v>1.0101994803367265</v>
      </c>
    </row>
    <row r="4474" spans="11:23">
      <c r="K4474" s="51">
        <v>447.2</v>
      </c>
      <c r="L4474" s="22">
        <f t="shared" si="557"/>
        <v>1.1109259065229637</v>
      </c>
      <c r="M4474" s="22">
        <f t="shared" si="564"/>
        <v>2.4809103891709761E-3</v>
      </c>
      <c r="Q4474" s="55">
        <f t="shared" si="558"/>
        <v>2.7292342793840178E-2</v>
      </c>
      <c r="R4474" s="49">
        <f t="shared" si="559"/>
        <v>3.1736101022606089</v>
      </c>
      <c r="S4474" s="52">
        <f>IF(K4474=0,C4502,(1/$C$59)*LN(1+$C$59/$C$58/(RodR+ABS(Calculations!K4474-RodR))))</f>
        <v>8.5997781436350489E-3</v>
      </c>
      <c r="T4474" s="53">
        <f t="shared" si="560"/>
        <v>8.6491885217004887E-3</v>
      </c>
      <c r="U4474" s="49">
        <f t="shared" si="561"/>
        <v>186.33333333333334</v>
      </c>
      <c r="V4474" s="49">
        <f t="shared" si="562"/>
        <v>1.0101994803367265</v>
      </c>
      <c r="W4474" s="49">
        <f t="shared" si="563"/>
        <v>1.0101994803367265</v>
      </c>
    </row>
    <row r="4475" spans="11:23">
      <c r="K4475" s="51">
        <v>447.3</v>
      </c>
      <c r="L4475" s="22">
        <f t="shared" si="557"/>
        <v>1.1106784234314764</v>
      </c>
      <c r="M4475" s="22">
        <f t="shared" si="564"/>
        <v>2.4798039196287647E-3</v>
      </c>
      <c r="Q4475" s="55">
        <f t="shared" si="558"/>
        <v>2.7286262826374395E-2</v>
      </c>
      <c r="R4475" s="49">
        <f t="shared" si="559"/>
        <v>3.1736101022606089</v>
      </c>
      <c r="S4475" s="52">
        <f>IF(K4475=0,C4503,(1/$C$59)*LN(1+$C$59/$C$58/(RodR+ABS(Calculations!K4475-RodR))))</f>
        <v>8.5978623545904364E-3</v>
      </c>
      <c r="T4475" s="53">
        <f t="shared" si="560"/>
        <v>8.6472506624822535E-3</v>
      </c>
      <c r="U4475" s="49">
        <f t="shared" si="561"/>
        <v>186.375</v>
      </c>
      <c r="V4475" s="49">
        <f t="shared" si="562"/>
        <v>1.0101994803367265</v>
      </c>
      <c r="W4475" s="49">
        <f t="shared" si="563"/>
        <v>1.0101994803367265</v>
      </c>
    </row>
    <row r="4476" spans="11:23">
      <c r="K4476" s="51">
        <v>447.4</v>
      </c>
      <c r="L4476" s="22">
        <f t="shared" si="557"/>
        <v>1.1104310505804429</v>
      </c>
      <c r="M4476" s="22">
        <f t="shared" si="564"/>
        <v>2.4786981901456784E-3</v>
      </c>
      <c r="Q4476" s="55">
        <f t="shared" si="558"/>
        <v>2.7280185567208279E-2</v>
      </c>
      <c r="R4476" s="49">
        <f t="shared" si="559"/>
        <v>3.1736101022606089</v>
      </c>
      <c r="S4476" s="52">
        <f>IF(K4476=0,C4504,(1/$C$59)*LN(1+$C$59/$C$58/(RodR+ABS(Calculations!K4476-RodR))))</f>
        <v>8.5959474189271721E-3</v>
      </c>
      <c r="T4476" s="53">
        <f t="shared" si="560"/>
        <v>8.6453136714295543E-3</v>
      </c>
      <c r="U4476" s="49">
        <f t="shared" si="561"/>
        <v>186.41666666666666</v>
      </c>
      <c r="V4476" s="49">
        <f t="shared" si="562"/>
        <v>1.0101994803367265</v>
      </c>
      <c r="W4476" s="49">
        <f t="shared" si="563"/>
        <v>1.0101994803367265</v>
      </c>
    </row>
    <row r="4477" spans="11:23">
      <c r="K4477" s="51">
        <v>447.5</v>
      </c>
      <c r="L4477" s="22">
        <f t="shared" si="557"/>
        <v>1.1101837878962608</v>
      </c>
      <c r="M4477" s="22">
        <f t="shared" si="564"/>
        <v>2.477593200038708E-3</v>
      </c>
      <c r="Q4477" s="55">
        <f t="shared" si="558"/>
        <v>2.7274111014533611E-2</v>
      </c>
      <c r="R4477" s="49">
        <f t="shared" si="559"/>
        <v>3.1736101022606089</v>
      </c>
      <c r="S4477" s="52">
        <f>IF(K4477=0,C4505,(1/$C$59)*LN(1+$C$59/$C$58/(RodR+ABS(Calculations!K4477-RodR))))</f>
        <v>8.5940333360754878E-3</v>
      </c>
      <c r="T4477" s="53">
        <f t="shared" si="560"/>
        <v>8.6433775479589428E-3</v>
      </c>
      <c r="U4477" s="49">
        <f t="shared" si="561"/>
        <v>186.45833333333334</v>
      </c>
      <c r="V4477" s="49">
        <f t="shared" si="562"/>
        <v>1.0101994803367265</v>
      </c>
      <c r="W4477" s="49">
        <f t="shared" si="563"/>
        <v>1.0101994803367265</v>
      </c>
    </row>
    <row r="4478" spans="11:23">
      <c r="K4478" s="51">
        <v>447.6</v>
      </c>
      <c r="L4478" s="22">
        <f t="shared" si="557"/>
        <v>1.1099366353053259</v>
      </c>
      <c r="M4478" s="22">
        <f t="shared" si="564"/>
        <v>2.4764889486605934E-3</v>
      </c>
      <c r="Q4478" s="55">
        <f t="shared" si="558"/>
        <v>2.7268039166542156E-2</v>
      </c>
      <c r="R4478" s="49">
        <f t="shared" si="559"/>
        <v>3.1736101022606089</v>
      </c>
      <c r="S4478" s="52">
        <f>IF(K4478=0,C4506,(1/$C$59)*LN(1+$C$59/$C$58/(RodR+ABS(Calculations!K4478-RodR))))</f>
        <v>8.5921201054656119E-3</v>
      </c>
      <c r="T4478" s="53">
        <f t="shared" si="560"/>
        <v>8.641442291487637E-3</v>
      </c>
      <c r="U4478" s="49">
        <f t="shared" si="561"/>
        <v>186.50000000000003</v>
      </c>
      <c r="V4478" s="49">
        <f t="shared" si="562"/>
        <v>1.0101994803367265</v>
      </c>
      <c r="W4478" s="49">
        <f t="shared" si="563"/>
        <v>1.0101994803367265</v>
      </c>
    </row>
    <row r="4479" spans="11:23">
      <c r="K4479" s="51">
        <v>447.7</v>
      </c>
      <c r="L4479" s="22">
        <f t="shared" si="557"/>
        <v>1.1096895927341035</v>
      </c>
      <c r="M4479" s="22">
        <f t="shared" si="564"/>
        <v>2.4753854353967153E-3</v>
      </c>
      <c r="Q4479" s="55">
        <f t="shared" si="558"/>
        <v>2.7261970021427356E-2</v>
      </c>
      <c r="R4479" s="49">
        <f t="shared" si="559"/>
        <v>3.1736101022606089</v>
      </c>
      <c r="S4479" s="52">
        <f>IF(K4479=0,C4507,(1/$C$59)*LN(1+$C$59/$C$58/(RodR+ABS(Calculations!K4479-RodR))))</f>
        <v>8.5902077265283018E-3</v>
      </c>
      <c r="T4479" s="53">
        <f t="shared" si="560"/>
        <v>8.6395079014335279E-3</v>
      </c>
      <c r="U4479" s="49">
        <f t="shared" si="561"/>
        <v>186.54166666666666</v>
      </c>
      <c r="V4479" s="49">
        <f t="shared" si="562"/>
        <v>1.0101994803367265</v>
      </c>
      <c r="W4479" s="49">
        <f t="shared" si="563"/>
        <v>1.0101994803367265</v>
      </c>
    </row>
    <row r="4480" spans="11:23">
      <c r="K4480" s="51">
        <v>447.8</v>
      </c>
      <c r="L4480" s="22">
        <f t="shared" si="557"/>
        <v>1.1094426601091956</v>
      </c>
      <c r="M4480" s="22">
        <f t="shared" si="564"/>
        <v>2.4742826595296474E-3</v>
      </c>
      <c r="Q4480" s="55">
        <f t="shared" si="558"/>
        <v>2.7255903577386043E-2</v>
      </c>
      <c r="R4480" s="49">
        <f t="shared" si="559"/>
        <v>3.1736101022606089</v>
      </c>
      <c r="S4480" s="52">
        <f>IF(K4480=0,C4508,(1/$C$59)*LN(1+$C$59/$C$58/(RodR+ABS(Calculations!K4480-RodR))))</f>
        <v>8.5882961986953801E-3</v>
      </c>
      <c r="T4480" s="53">
        <f t="shared" si="560"/>
        <v>8.6375743772147268E-3</v>
      </c>
      <c r="U4480" s="49">
        <f t="shared" si="561"/>
        <v>186.58333333333334</v>
      </c>
      <c r="V4480" s="49">
        <f t="shared" si="562"/>
        <v>1.0101994803367265</v>
      </c>
      <c r="W4480" s="49">
        <f t="shared" si="563"/>
        <v>1.0101994803367265</v>
      </c>
    </row>
    <row r="4481" spans="11:23">
      <c r="K4481" s="51">
        <v>447.9</v>
      </c>
      <c r="L4481" s="22">
        <f t="shared" si="557"/>
        <v>1.1091958373571691</v>
      </c>
      <c r="M4481" s="22">
        <f t="shared" si="564"/>
        <v>2.4731806204458806E-3</v>
      </c>
      <c r="Q4481" s="55">
        <f t="shared" si="558"/>
        <v>2.7249839832614163E-2</v>
      </c>
      <c r="R4481" s="49">
        <f t="shared" si="559"/>
        <v>3.1736101022606089</v>
      </c>
      <c r="S4481" s="52">
        <f>IF(K4481=0,C4509,(1/$C$59)*LN(1+$C$59/$C$58/(RodR+ABS(Calculations!K4481-RodR))))</f>
        <v>8.5863855213983917E-3</v>
      </c>
      <c r="T4481" s="53">
        <f t="shared" si="560"/>
        <v>8.6356417182502348E-3</v>
      </c>
      <c r="U4481" s="49">
        <f t="shared" si="561"/>
        <v>186.625</v>
      </c>
      <c r="V4481" s="49">
        <f t="shared" si="562"/>
        <v>1.0101994803367265</v>
      </c>
      <c r="W4481" s="49">
        <f t="shared" si="563"/>
        <v>1.0101994803367265</v>
      </c>
    </row>
    <row r="4482" spans="11:23">
      <c r="K4482" s="51">
        <v>448</v>
      </c>
      <c r="L4482" s="22">
        <f t="shared" ref="L4482:L4545" si="565">IF(K4482&lt;RodR,EPRValue,Q4482*$C$43)</f>
        <v>1.1089491244047625</v>
      </c>
      <c r="M4482" s="22">
        <f t="shared" si="564"/>
        <v>2.4720793174626277E-3</v>
      </c>
      <c r="Q4482" s="55">
        <f t="shared" si="558"/>
        <v>2.7243778785311885E-2</v>
      </c>
      <c r="R4482" s="49">
        <f t="shared" si="559"/>
        <v>3.1736101022606089</v>
      </c>
      <c r="S4482" s="52">
        <f>IF(K4482=0,C4510,(1/$C$59)*LN(1+$C$59/$C$58/(RodR+ABS(Calculations!K4482-RodR))))</f>
        <v>8.5844756940702139E-3</v>
      </c>
      <c r="T4482" s="53">
        <f t="shared" si="560"/>
        <v>8.6337099239592804E-3</v>
      </c>
      <c r="U4482" s="49">
        <f t="shared" si="561"/>
        <v>186.66666666666669</v>
      </c>
      <c r="V4482" s="49">
        <f t="shared" si="562"/>
        <v>1.0101994803367265</v>
      </c>
      <c r="W4482" s="49">
        <f t="shared" si="563"/>
        <v>1.0101994803367265</v>
      </c>
    </row>
    <row r="4483" spans="11:23">
      <c r="K4483" s="51">
        <v>448.1</v>
      </c>
      <c r="L4483" s="22">
        <f t="shared" si="565"/>
        <v>1.1087025211786798</v>
      </c>
      <c r="M4483" s="22">
        <f t="shared" si="564"/>
        <v>2.4709787499306302E-3</v>
      </c>
      <c r="Q4483" s="55">
        <f t="shared" si="558"/>
        <v>2.7237720433678531E-2</v>
      </c>
      <c r="R4483" s="49">
        <f t="shared" si="559"/>
        <v>3.1736101022606089</v>
      </c>
      <c r="S4483" s="52">
        <f>IF(K4483=0,C4511,(1/$C$59)*LN(1+$C$59/$C$58/(RodR+ABS(Calculations!K4483-RodR))))</f>
        <v>8.5825667161434551E-3</v>
      </c>
      <c r="T4483" s="53">
        <f t="shared" si="560"/>
        <v>8.631778993761538E-3</v>
      </c>
      <c r="U4483" s="49">
        <f t="shared" si="561"/>
        <v>186.70833333333334</v>
      </c>
      <c r="V4483" s="49">
        <f t="shared" si="562"/>
        <v>1.0101994803367265</v>
      </c>
      <c r="W4483" s="49">
        <f t="shared" si="563"/>
        <v>1.0101994803367265</v>
      </c>
    </row>
    <row r="4484" spans="11:23">
      <c r="K4484" s="51">
        <v>448.2</v>
      </c>
      <c r="L4484" s="22">
        <f t="shared" si="565"/>
        <v>1.1084560276057609</v>
      </c>
      <c r="M4484" s="22">
        <f t="shared" si="564"/>
        <v>2.4698789172028501E-3</v>
      </c>
      <c r="Q4484" s="55">
        <f t="shared" ref="Q4484:Q4547" si="566">R4484*IF($C$56&lt;$C$55,S4484,T4484)</f>
        <v>2.7231664775916768E-2</v>
      </c>
      <c r="R4484" s="49">
        <f t="shared" ref="R4484:R4547" si="567">$C$70/$C$61*W4484</f>
        <v>3.1736101022606089</v>
      </c>
      <c r="S4484" s="52">
        <f>IF(K4484=0,C4512,(1/$C$59)*LN(1+$C$59/$C$58/(RodR+ABS(Calculations!K4484-RodR))))</f>
        <v>8.5806585870517784E-3</v>
      </c>
      <c r="T4484" s="53">
        <f t="shared" ref="T4484:T4547" si="568">IF((ABS(K4484))&lt;$C$55-$C$56,($C$53/2/PI()/$C$56*LN(($C$55-$C$56)*(ABS(K4484)+$C$56)/(ABS(K4484))/$C$55)+$C$60*LN($C$55*$C$54/($C$55-$C$56)/$C$53)),$C$60*LN((((ABS(K4484))+$C$56-$C$55)*$C$53+$C$55*$C$54)/($C$53*(ABS(K4484)))))</f>
        <v>8.6298489270773444E-3</v>
      </c>
      <c r="U4484" s="49">
        <f t="shared" ref="U4484:U4547" si="569">K4484/$C$56</f>
        <v>186.75</v>
      </c>
      <c r="V4484" s="49">
        <f t="shared" ref="V4484:V4547" si="570">IF(K4484="","",1/(1.0212-0.0178*LOG10($C$53+0.01)))</f>
        <v>1.0101994803367265</v>
      </c>
      <c r="W4484" s="49">
        <f t="shared" ref="W4484:W4547" si="571">MAX(1/(-(0.21682*LOG10(3.7*U4484)-0.293)*(EXP(-3.7*U4484)-1)+1),1)*MAX(1/(-(0.1921*LOG10(U4484+0.2)+0.072)*(EXP(-150*U4484)-1)+1),1)*V4484</f>
        <v>1.0101994803367265</v>
      </c>
    </row>
    <row r="4485" spans="11:23">
      <c r="K4485" s="51">
        <v>448.3</v>
      </c>
      <c r="L4485" s="22">
        <f t="shared" si="565"/>
        <v>1.1082096436128808</v>
      </c>
      <c r="M4485" s="22">
        <f t="shared" si="564"/>
        <v>2.4687798185956122E-3</v>
      </c>
      <c r="Q4485" s="55">
        <f t="shared" si="566"/>
        <v>2.7225611810230112E-2</v>
      </c>
      <c r="R4485" s="49">
        <f t="shared" si="567"/>
        <v>3.1736101022606089</v>
      </c>
      <c r="S4485" s="52">
        <f>IF(K4485=0,C4513,(1/$C$59)*LN(1+$C$59/$C$58/(RodR+ABS(Calculations!K4485-RodR))))</f>
        <v>8.578751306229114E-3</v>
      </c>
      <c r="T4485" s="53">
        <f t="shared" si="568"/>
        <v>8.6279197233285997E-3</v>
      </c>
      <c r="U4485" s="49">
        <f t="shared" si="569"/>
        <v>186.79166666666669</v>
      </c>
      <c r="V4485" s="49">
        <f t="shared" si="570"/>
        <v>1.0101994803367265</v>
      </c>
      <c r="W4485" s="49">
        <f t="shared" si="571"/>
        <v>1.0101994803367265</v>
      </c>
    </row>
    <row r="4486" spans="11:23">
      <c r="K4486" s="51">
        <v>448.4</v>
      </c>
      <c r="L4486" s="22">
        <f t="shared" si="565"/>
        <v>1.1079633691269823</v>
      </c>
      <c r="M4486" s="22">
        <f t="shared" si="564"/>
        <v>2.4676814534605462E-3</v>
      </c>
      <c r="Q4486" s="55">
        <f t="shared" si="566"/>
        <v>2.7219561534823761E-2</v>
      </c>
      <c r="R4486" s="49">
        <f t="shared" si="567"/>
        <v>3.1736101022606089</v>
      </c>
      <c r="S4486" s="52">
        <f>IF(K4486=0,C4514,(1/$C$59)*LN(1+$C$59/$C$58/(RodR+ABS(Calculations!K4486-RodR))))</f>
        <v>8.576844873109923E-3</v>
      </c>
      <c r="T4486" s="53">
        <f t="shared" si="568"/>
        <v>8.6259913819349832E-3</v>
      </c>
      <c r="U4486" s="49">
        <f t="shared" si="569"/>
        <v>186.83333333333334</v>
      </c>
      <c r="V4486" s="49">
        <f t="shared" si="570"/>
        <v>1.0101994803367265</v>
      </c>
      <c r="W4486" s="49">
        <f t="shared" si="571"/>
        <v>1.0101994803367265</v>
      </c>
    </row>
    <row r="4487" spans="11:23">
      <c r="K4487" s="51">
        <v>448.5</v>
      </c>
      <c r="L4487" s="22">
        <f t="shared" si="565"/>
        <v>1.1077172040750423</v>
      </c>
      <c r="M4487" s="22">
        <f t="shared" si="564"/>
        <v>2.4665838212185598E-3</v>
      </c>
      <c r="Q4487" s="55">
        <f t="shared" si="566"/>
        <v>2.7213513947903729E-2</v>
      </c>
      <c r="R4487" s="49">
        <f t="shared" si="567"/>
        <v>3.1736101022606089</v>
      </c>
      <c r="S4487" s="52">
        <f>IF(K4487=0,C4515,(1/$C$59)*LN(1+$C$59/$C$58/(RodR+ABS(Calculations!K4487-RodR))))</f>
        <v>8.5749392871289215E-3</v>
      </c>
      <c r="T4487" s="53">
        <f t="shared" si="568"/>
        <v>8.6240639023199474E-3</v>
      </c>
      <c r="U4487" s="49">
        <f t="shared" si="569"/>
        <v>186.875</v>
      </c>
      <c r="V4487" s="49">
        <f t="shared" si="570"/>
        <v>1.0101994803367265</v>
      </c>
      <c r="W4487" s="49">
        <f t="shared" si="571"/>
        <v>1.0101994803367265</v>
      </c>
    </row>
    <row r="4488" spans="11:23">
      <c r="K4488" s="51">
        <v>448.6</v>
      </c>
      <c r="L4488" s="22">
        <f t="shared" si="565"/>
        <v>1.1074711483841746</v>
      </c>
      <c r="M4488" s="22">
        <f t="shared" si="564"/>
        <v>2.4654869211513386E-3</v>
      </c>
      <c r="Q4488" s="55">
        <f t="shared" si="566"/>
        <v>2.7207469047679414E-2</v>
      </c>
      <c r="R4488" s="49">
        <f t="shared" si="567"/>
        <v>3.1736101022606089</v>
      </c>
      <c r="S4488" s="52">
        <f>IF(K4488=0,C4516,(1/$C$59)*LN(1+$C$59/$C$58/(RodR+ABS(Calculations!K4488-RodR))))</f>
        <v>8.5730345477218941E-3</v>
      </c>
      <c r="T4488" s="53">
        <f t="shared" si="568"/>
        <v>8.6221372839049553E-3</v>
      </c>
      <c r="U4488" s="49">
        <f t="shared" si="569"/>
        <v>186.91666666666669</v>
      </c>
      <c r="V4488" s="49">
        <f t="shared" si="570"/>
        <v>1.0101994803367265</v>
      </c>
      <c r="W4488" s="49">
        <f t="shared" si="571"/>
        <v>1.0101994803367265</v>
      </c>
    </row>
    <row r="4489" spans="11:23">
      <c r="K4489" s="51">
        <v>448.7</v>
      </c>
      <c r="L4489" s="22">
        <f t="shared" si="565"/>
        <v>1.1072252019815267</v>
      </c>
      <c r="M4489" s="22">
        <f t="shared" si="564"/>
        <v>2.4643907525767617E-3</v>
      </c>
      <c r="Q4489" s="55">
        <f t="shared" si="566"/>
        <v>2.7201426832361035E-2</v>
      </c>
      <c r="R4489" s="49">
        <f t="shared" si="567"/>
        <v>3.1736101022606089</v>
      </c>
      <c r="S4489" s="52">
        <f>IF(K4489=0,C4517,(1/$C$59)*LN(1+$C$59/$C$58/(RodR+ABS(Calculations!K4489-RodR))))</f>
        <v>8.5711306543248839E-3</v>
      </c>
      <c r="T4489" s="53">
        <f t="shared" si="568"/>
        <v>8.6202115261136865E-3</v>
      </c>
      <c r="U4489" s="49">
        <f t="shared" si="569"/>
        <v>186.95833333333334</v>
      </c>
      <c r="V4489" s="49">
        <f t="shared" si="570"/>
        <v>1.0101994803367265</v>
      </c>
      <c r="W4489" s="49">
        <f t="shared" si="571"/>
        <v>1.0101994803367265</v>
      </c>
    </row>
    <row r="4490" spans="11:23">
      <c r="K4490" s="51">
        <v>448.8</v>
      </c>
      <c r="L4490" s="22">
        <f t="shared" si="565"/>
        <v>1.1069793647942803</v>
      </c>
      <c r="M4490" s="22">
        <f t="shared" si="564"/>
        <v>2.4632953149152925E-3</v>
      </c>
      <c r="Q4490" s="55">
        <f t="shared" si="566"/>
        <v>2.7195387300159645E-2</v>
      </c>
      <c r="R4490" s="49">
        <f t="shared" si="567"/>
        <v>3.1736101022606089</v>
      </c>
      <c r="S4490" s="52">
        <f>IF(K4490=0,C4518,(1/$C$59)*LN(1+$C$59/$C$58/(RodR+ABS(Calculations!K4490-RodR))))</f>
        <v>8.5692276063741961E-3</v>
      </c>
      <c r="T4490" s="53">
        <f t="shared" si="568"/>
        <v>8.6182866283684954E-3</v>
      </c>
      <c r="U4490" s="49">
        <f t="shared" si="569"/>
        <v>187</v>
      </c>
      <c r="V4490" s="49">
        <f t="shared" si="570"/>
        <v>1.0101994803367265</v>
      </c>
      <c r="W4490" s="49">
        <f t="shared" si="571"/>
        <v>1.0101994803367265</v>
      </c>
    </row>
    <row r="4491" spans="11:23">
      <c r="K4491" s="51">
        <v>448.9</v>
      </c>
      <c r="L4491" s="22">
        <f t="shared" si="565"/>
        <v>1.1067336367496854</v>
      </c>
      <c r="M4491" s="22">
        <f t="shared" si="564"/>
        <v>2.4622006074837E-3</v>
      </c>
      <c r="Q4491" s="55">
        <f t="shared" si="566"/>
        <v>2.7189350449287983E-2</v>
      </c>
      <c r="R4491" s="49">
        <f t="shared" si="567"/>
        <v>3.1736101022606089</v>
      </c>
      <c r="S4491" s="52">
        <f>IF(K4491=0,C4519,(1/$C$59)*LN(1+$C$59/$C$58/(RodR+ABS(Calculations!K4491-RodR))))</f>
        <v>8.5673254033066665E-3</v>
      </c>
      <c r="T4491" s="53">
        <f t="shared" si="568"/>
        <v>8.6163625900948417E-3</v>
      </c>
      <c r="U4491" s="49">
        <f t="shared" si="569"/>
        <v>187.04166666666666</v>
      </c>
      <c r="V4491" s="49">
        <f t="shared" si="570"/>
        <v>1.0101994803367265</v>
      </c>
      <c r="W4491" s="49">
        <f t="shared" si="571"/>
        <v>1.0101994803367265</v>
      </c>
    </row>
    <row r="4492" spans="11:23">
      <c r="K4492" s="51">
        <v>449</v>
      </c>
      <c r="L4492" s="22">
        <f t="shared" si="565"/>
        <v>1.1064880177751286</v>
      </c>
      <c r="M4492" s="22">
        <f t="shared" si="564"/>
        <v>2.4611066296338358E-3</v>
      </c>
      <c r="Q4492" s="55">
        <f t="shared" si="566"/>
        <v>2.7183316277962145E-2</v>
      </c>
      <c r="R4492" s="49">
        <f t="shared" si="567"/>
        <v>3.1736101022606089</v>
      </c>
      <c r="S4492" s="52">
        <f>IF(K4492=0,C4520,(1/$C$59)*LN(1+$C$59/$C$58/(RodR+ABS(Calculations!K4492-RodR))))</f>
        <v>8.5654240445601909E-3</v>
      </c>
      <c r="T4492" s="53">
        <f t="shared" si="568"/>
        <v>8.614439410715968E-3</v>
      </c>
      <c r="U4492" s="49">
        <f t="shared" si="569"/>
        <v>187.08333333333334</v>
      </c>
      <c r="V4492" s="49">
        <f t="shared" si="570"/>
        <v>1.0101994803367265</v>
      </c>
      <c r="W4492" s="49">
        <f t="shared" si="571"/>
        <v>1.0101994803367265</v>
      </c>
    </row>
    <row r="4493" spans="11:23">
      <c r="K4493" s="51">
        <v>449.1</v>
      </c>
      <c r="L4493" s="22">
        <f t="shared" si="565"/>
        <v>1.1062425077979625</v>
      </c>
      <c r="M4493" s="22">
        <f t="shared" ref="M4493:M4556" si="572">L4483-L4493</f>
        <v>2.4600133807173297E-3</v>
      </c>
      <c r="Q4493" s="55">
        <f t="shared" si="566"/>
        <v>2.7177284784397376E-2</v>
      </c>
      <c r="R4493" s="49">
        <f t="shared" si="567"/>
        <v>3.1736101022606089</v>
      </c>
      <c r="S4493" s="52">
        <f>IF(K4493=0,C4521,(1/$C$59)*LN(1+$C$59/$C$58/(RodR+ABS(Calculations!K4493-RodR))))</f>
        <v>8.5635235295723946E-3</v>
      </c>
      <c r="T4493" s="53">
        <f t="shared" si="568"/>
        <v>8.6125170896577865E-3</v>
      </c>
      <c r="U4493" s="49">
        <f t="shared" si="569"/>
        <v>187.12500000000003</v>
      </c>
      <c r="V4493" s="49">
        <f t="shared" si="570"/>
        <v>1.0101994803367265</v>
      </c>
      <c r="W4493" s="49">
        <f t="shared" si="571"/>
        <v>1.0101994803367265</v>
      </c>
    </row>
    <row r="4494" spans="11:23">
      <c r="K4494" s="51">
        <v>449.2</v>
      </c>
      <c r="L4494" s="22">
        <f t="shared" si="565"/>
        <v>1.1059971067456416</v>
      </c>
      <c r="M4494" s="22">
        <f t="shared" si="572"/>
        <v>2.4589208601193402E-3</v>
      </c>
      <c r="Q4494" s="55">
        <f t="shared" si="566"/>
        <v>2.7171255966811445E-2</v>
      </c>
      <c r="R4494" s="49">
        <f t="shared" si="567"/>
        <v>3.1736101022606089</v>
      </c>
      <c r="S4494" s="52">
        <f>IF(K4494=0,C4522,(1/$C$59)*LN(1+$C$59/$C$58/(RodR+ABS(Calculations!K4494-RodR))))</f>
        <v>8.5616238577816989E-3</v>
      </c>
      <c r="T4494" s="53">
        <f t="shared" si="568"/>
        <v>8.6105956263450995E-3</v>
      </c>
      <c r="U4494" s="49">
        <f t="shared" si="569"/>
        <v>187.16666666666666</v>
      </c>
      <c r="V4494" s="49">
        <f t="shared" si="570"/>
        <v>1.0101994803367265</v>
      </c>
      <c r="W4494" s="49">
        <f t="shared" si="571"/>
        <v>1.0101994803367265</v>
      </c>
    </row>
    <row r="4495" spans="11:23">
      <c r="K4495" s="51">
        <v>449.3</v>
      </c>
      <c r="L4495" s="22">
        <f t="shared" si="565"/>
        <v>1.1057518145457235</v>
      </c>
      <c r="M4495" s="22">
        <f t="shared" si="572"/>
        <v>2.4578290671573022E-3</v>
      </c>
      <c r="Q4495" s="55">
        <f t="shared" si="566"/>
        <v>2.7165229823424644E-2</v>
      </c>
      <c r="R4495" s="49">
        <f t="shared" si="567"/>
        <v>3.1736101022606089</v>
      </c>
      <c r="S4495" s="52">
        <f>IF(K4495=0,C4523,(1/$C$59)*LN(1+$C$59/$C$58/(RodR+ABS(Calculations!K4495-RodR))))</f>
        <v>8.5597250286273199E-3</v>
      </c>
      <c r="T4495" s="53">
        <f t="shared" si="568"/>
        <v>8.6086750202042633E-3</v>
      </c>
      <c r="U4495" s="49">
        <f t="shared" si="569"/>
        <v>187.20833333333334</v>
      </c>
      <c r="V4495" s="49">
        <f t="shared" si="570"/>
        <v>1.0101994803367265</v>
      </c>
      <c r="W4495" s="49">
        <f t="shared" si="571"/>
        <v>1.0101994803367265</v>
      </c>
    </row>
    <row r="4496" spans="11:23">
      <c r="K4496" s="51">
        <v>449.4</v>
      </c>
      <c r="L4496" s="22">
        <f t="shared" si="565"/>
        <v>1.1055066311257991</v>
      </c>
      <c r="M4496" s="22">
        <f t="shared" si="572"/>
        <v>2.4567380011832896E-3</v>
      </c>
      <c r="Q4496" s="55">
        <f t="shared" si="566"/>
        <v>2.7159206352458085E-2</v>
      </c>
      <c r="R4496" s="49">
        <f t="shared" si="567"/>
        <v>3.1736101022606089</v>
      </c>
      <c r="S4496" s="52">
        <f>IF(K4496=0,C4524,(1/$C$59)*LN(1+$C$59/$C$58/(RodR+ABS(Calculations!K4496-RodR))))</f>
        <v>8.5578270415487354E-3</v>
      </c>
      <c r="T4496" s="53">
        <f t="shared" si="568"/>
        <v>8.6067552706618616E-3</v>
      </c>
      <c r="U4496" s="49">
        <f t="shared" si="569"/>
        <v>187.25</v>
      </c>
      <c r="V4496" s="49">
        <f t="shared" si="570"/>
        <v>1.0101994803367265</v>
      </c>
      <c r="W4496" s="49">
        <f t="shared" si="571"/>
        <v>1.0101994803367265</v>
      </c>
    </row>
    <row r="4497" spans="11:23">
      <c r="K4497" s="51">
        <v>449.5</v>
      </c>
      <c r="L4497" s="22">
        <f t="shared" si="565"/>
        <v>1.1052615564134944</v>
      </c>
      <c r="M4497" s="22">
        <f t="shared" si="572"/>
        <v>2.4556476615478218E-3</v>
      </c>
      <c r="Q4497" s="55">
        <f t="shared" si="566"/>
        <v>2.7153185552133738E-2</v>
      </c>
      <c r="R4497" s="49">
        <f t="shared" si="567"/>
        <v>3.1736101022606089</v>
      </c>
      <c r="S4497" s="52">
        <f>IF(K4497=0,C4525,(1/$C$59)*LN(1+$C$59/$C$58/(RodR+ABS(Calculations!K4497-RodR))))</f>
        <v>8.555929895985687E-3</v>
      </c>
      <c r="T4497" s="53">
        <f t="shared" si="568"/>
        <v>8.6048363771449223E-3</v>
      </c>
      <c r="U4497" s="49">
        <f t="shared" si="569"/>
        <v>187.29166666666669</v>
      </c>
      <c r="V4497" s="49">
        <f t="shared" si="570"/>
        <v>1.0101994803367265</v>
      </c>
      <c r="W4497" s="49">
        <f t="shared" si="571"/>
        <v>1.0101994803367265</v>
      </c>
    </row>
    <row r="4498" spans="11:23">
      <c r="K4498" s="51">
        <v>449.6</v>
      </c>
      <c r="L4498" s="22">
        <f t="shared" si="565"/>
        <v>1.1050165903365365</v>
      </c>
      <c r="M4498" s="22">
        <f t="shared" si="572"/>
        <v>2.4545580476380557E-3</v>
      </c>
      <c r="Q4498" s="55">
        <f t="shared" si="566"/>
        <v>2.7147167420676056E-2</v>
      </c>
      <c r="R4498" s="49">
        <f t="shared" si="567"/>
        <v>3.1736101022606089</v>
      </c>
      <c r="S4498" s="52">
        <f>IF(K4498=0,C4526,(1/$C$59)*LN(1+$C$59/$C$58/(RodR+ABS(Calculations!K4498-RodR))))</f>
        <v>8.5540335913787055E-3</v>
      </c>
      <c r="T4498" s="53">
        <f t="shared" si="568"/>
        <v>8.6029183390809224E-3</v>
      </c>
      <c r="U4498" s="49">
        <f t="shared" si="569"/>
        <v>187.33333333333334</v>
      </c>
      <c r="V4498" s="49">
        <f t="shared" si="570"/>
        <v>1.0101994803367265</v>
      </c>
      <c r="W4498" s="49">
        <f t="shared" si="571"/>
        <v>1.0101994803367265</v>
      </c>
    </row>
    <row r="4499" spans="11:23">
      <c r="K4499" s="51">
        <v>449.7</v>
      </c>
      <c r="L4499" s="22">
        <f t="shared" si="565"/>
        <v>1.1047717328227571</v>
      </c>
      <c r="M4499" s="22">
        <f t="shared" si="572"/>
        <v>2.45346915876965E-3</v>
      </c>
      <c r="Q4499" s="55">
        <f t="shared" si="566"/>
        <v>2.714115195631207E-2</v>
      </c>
      <c r="R4499" s="49">
        <f t="shared" si="567"/>
        <v>3.1736101022606089</v>
      </c>
      <c r="S4499" s="52">
        <f>IF(K4499=0,C4527,(1/$C$59)*LN(1+$C$59/$C$58/(RodR+ABS(Calculations!K4499-RodR))))</f>
        <v>8.5521381271691285E-3</v>
      </c>
      <c r="T4499" s="53">
        <f t="shared" si="568"/>
        <v>8.6010011558979999E-3</v>
      </c>
      <c r="U4499" s="49">
        <f t="shared" si="569"/>
        <v>187.375</v>
      </c>
      <c r="V4499" s="49">
        <f t="shared" si="570"/>
        <v>1.0101994803367265</v>
      </c>
      <c r="W4499" s="49">
        <f t="shared" si="571"/>
        <v>1.0101994803367265</v>
      </c>
    </row>
    <row r="4500" spans="11:23">
      <c r="K4500" s="51">
        <v>449.8</v>
      </c>
      <c r="L4500" s="22">
        <f t="shared" si="565"/>
        <v>1.1045269837999165</v>
      </c>
      <c r="M4500" s="22">
        <f t="shared" si="572"/>
        <v>2.4523809943637342E-3</v>
      </c>
      <c r="Q4500" s="55">
        <f t="shared" si="566"/>
        <v>2.713513915726706E-2</v>
      </c>
      <c r="R4500" s="49">
        <f t="shared" si="567"/>
        <v>3.1736101022606089</v>
      </c>
      <c r="S4500" s="52">
        <f>IF(K4500=0,C4528,(1/$C$59)*LN(1+$C$59/$C$58/(RodR+ABS(Calculations!K4500-RodR))))</f>
        <v>8.5502435027977452E-3</v>
      </c>
      <c r="T4500" s="53">
        <f t="shared" si="568"/>
        <v>8.5990848270247472E-3</v>
      </c>
      <c r="U4500" s="49">
        <f t="shared" si="569"/>
        <v>187.41666666666669</v>
      </c>
      <c r="V4500" s="49">
        <f t="shared" si="570"/>
        <v>1.0101994803367265</v>
      </c>
      <c r="W4500" s="49">
        <f t="shared" si="571"/>
        <v>1.0101994803367265</v>
      </c>
    </row>
    <row r="4501" spans="11:23">
      <c r="K4501" s="51">
        <v>449.9</v>
      </c>
      <c r="L4501" s="22">
        <f t="shared" si="565"/>
        <v>1.1042823431959825</v>
      </c>
      <c r="M4501" s="22">
        <f t="shared" si="572"/>
        <v>2.4512935537028824E-3</v>
      </c>
      <c r="Q4501" s="55">
        <f t="shared" si="566"/>
        <v>2.7129129021771382E-2</v>
      </c>
      <c r="R4501" s="49">
        <f t="shared" si="567"/>
        <v>3.1736101022606089</v>
      </c>
      <c r="S4501" s="52">
        <f>IF(K4501=0,C4529,(1/$C$59)*LN(1+$C$59/$C$58/(RodR+ABS(Calculations!K4501-RodR))))</f>
        <v>8.5483497177069444E-3</v>
      </c>
      <c r="T4501" s="53">
        <f t="shared" si="568"/>
        <v>8.5971693518901993E-3</v>
      </c>
      <c r="U4501" s="49">
        <f t="shared" si="569"/>
        <v>187.45833333333334</v>
      </c>
      <c r="V4501" s="49">
        <f t="shared" si="570"/>
        <v>1.0101994803367265</v>
      </c>
      <c r="W4501" s="49">
        <f t="shared" si="571"/>
        <v>1.0101994803367265</v>
      </c>
    </row>
    <row r="4502" spans="11:23">
      <c r="K4502" s="51">
        <v>450</v>
      </c>
      <c r="L4502" s="22">
        <f t="shared" si="565"/>
        <v>1.1040378109389219</v>
      </c>
      <c r="M4502" s="22">
        <f t="shared" si="572"/>
        <v>2.4502068362066698E-3</v>
      </c>
      <c r="Q4502" s="55">
        <f t="shared" si="566"/>
        <v>2.7123121548055393E-2</v>
      </c>
      <c r="R4502" s="49">
        <f t="shared" si="567"/>
        <v>3.1736101022606089</v>
      </c>
      <c r="S4502" s="52">
        <f>IF(K4502=0,C4530,(1/$C$59)*LN(1+$C$59/$C$58/(RodR+ABS(Calculations!K4502-RodR))))</f>
        <v>8.5464567713391115E-3</v>
      </c>
      <c r="T4502" s="53">
        <f t="shared" si="568"/>
        <v>8.5952547299242774E-3</v>
      </c>
      <c r="U4502" s="49">
        <f t="shared" si="569"/>
        <v>187.5</v>
      </c>
      <c r="V4502" s="49">
        <f t="shared" si="570"/>
        <v>1.0101994803367265</v>
      </c>
      <c r="W4502" s="49">
        <f t="shared" si="571"/>
        <v>1.0101994803367265</v>
      </c>
    </row>
    <row r="4503" spans="11:23">
      <c r="K4503" s="51">
        <v>450.1</v>
      </c>
      <c r="L4503" s="22">
        <f t="shared" si="565"/>
        <v>1.1037933869567695</v>
      </c>
      <c r="M4503" s="22">
        <f t="shared" si="572"/>
        <v>2.4491208411929755E-3</v>
      </c>
      <c r="Q4503" s="55">
        <f t="shared" si="566"/>
        <v>2.7117116734351101E-2</v>
      </c>
      <c r="R4503" s="49">
        <f t="shared" si="567"/>
        <v>3.1736101022606089</v>
      </c>
      <c r="S4503" s="52">
        <f>IF(K4503=0,C4531,(1/$C$59)*LN(1+$C$59/$C$58/(RodR+ABS(Calculations!K4503-RodR))))</f>
        <v>8.5445646631371573E-3</v>
      </c>
      <c r="T4503" s="53">
        <f t="shared" si="568"/>
        <v>8.5933409605566911E-3</v>
      </c>
      <c r="U4503" s="49">
        <f t="shared" si="569"/>
        <v>187.54166666666669</v>
      </c>
      <c r="V4503" s="49">
        <f t="shared" si="570"/>
        <v>1.0101994803367265</v>
      </c>
      <c r="W4503" s="49">
        <f t="shared" si="571"/>
        <v>1.0101994803367265</v>
      </c>
    </row>
    <row r="4504" spans="11:23">
      <c r="K4504" s="51">
        <v>450.2</v>
      </c>
      <c r="L4504" s="22">
        <f t="shared" si="565"/>
        <v>1.1035490711776283</v>
      </c>
      <c r="M4504" s="22">
        <f t="shared" si="572"/>
        <v>2.4480355680132071E-3</v>
      </c>
      <c r="Q4504" s="55">
        <f t="shared" si="566"/>
        <v>2.7111114578892207E-2</v>
      </c>
      <c r="R4504" s="49">
        <f t="shared" si="567"/>
        <v>3.1736101022606089</v>
      </c>
      <c r="S4504" s="52">
        <f>IF(K4504=0,C4532,(1/$C$59)*LN(1+$C$59/$C$58/(RodR+ABS(Calculations!K4504-RodR))))</f>
        <v>8.5426733925445236E-3</v>
      </c>
      <c r="T4504" s="53">
        <f t="shared" si="568"/>
        <v>8.5914280432180315E-3</v>
      </c>
      <c r="U4504" s="49">
        <f t="shared" si="569"/>
        <v>187.58333333333334</v>
      </c>
      <c r="V4504" s="49">
        <f t="shared" si="570"/>
        <v>1.0101994803367265</v>
      </c>
      <c r="W4504" s="49">
        <f t="shared" si="571"/>
        <v>1.0101994803367265</v>
      </c>
    </row>
    <row r="4505" spans="11:23">
      <c r="K4505" s="51">
        <v>450.3</v>
      </c>
      <c r="L4505" s="22">
        <f t="shared" si="565"/>
        <v>1.1033048635296709</v>
      </c>
      <c r="M4505" s="22">
        <f t="shared" si="572"/>
        <v>2.4469510160525232E-3</v>
      </c>
      <c r="Q4505" s="55">
        <f t="shared" si="566"/>
        <v>2.7105115079914106E-2</v>
      </c>
      <c r="R4505" s="49">
        <f t="shared" si="567"/>
        <v>3.1736101022606089</v>
      </c>
      <c r="S4505" s="52">
        <f>IF(K4505=0,C4533,(1/$C$59)*LN(1+$C$59/$C$58/(RodR+ABS(Calculations!K4505-RodR))))</f>
        <v>8.5407829590051828E-3</v>
      </c>
      <c r="T4505" s="53">
        <f t="shared" si="568"/>
        <v>8.5895159773397844E-3</v>
      </c>
      <c r="U4505" s="49">
        <f t="shared" si="569"/>
        <v>187.625</v>
      </c>
      <c r="V4505" s="49">
        <f t="shared" si="570"/>
        <v>1.0101994803367265</v>
      </c>
      <c r="W4505" s="49">
        <f t="shared" si="571"/>
        <v>1.0101994803367265</v>
      </c>
    </row>
    <row r="4506" spans="11:23">
      <c r="K4506" s="51">
        <v>450.4</v>
      </c>
      <c r="L4506" s="22">
        <f t="shared" si="565"/>
        <v>1.1030607639411021</v>
      </c>
      <c r="M4506" s="22">
        <f t="shared" si="572"/>
        <v>2.4458671846969704E-3</v>
      </c>
      <c r="Q4506" s="55">
        <f t="shared" si="566"/>
        <v>2.7099118235652992E-2</v>
      </c>
      <c r="R4506" s="49">
        <f t="shared" si="567"/>
        <v>3.1736101022606089</v>
      </c>
      <c r="S4506" s="52">
        <f>IF(K4506=0,C4534,(1/$C$59)*LN(1+$C$59/$C$58/(RodR+ABS(Calculations!K4506-RodR))))</f>
        <v>8.5388933619633661E-3</v>
      </c>
      <c r="T4506" s="53">
        <f t="shared" si="568"/>
        <v>8.5876047623534395E-3</v>
      </c>
      <c r="U4506" s="49">
        <f t="shared" si="569"/>
        <v>187.66666666666666</v>
      </c>
      <c r="V4506" s="49">
        <f t="shared" si="570"/>
        <v>1.0101994803367265</v>
      </c>
      <c r="W4506" s="49">
        <f t="shared" si="571"/>
        <v>1.0101994803367265</v>
      </c>
    </row>
    <row r="4507" spans="11:23">
      <c r="K4507" s="51">
        <v>450.5</v>
      </c>
      <c r="L4507" s="22">
        <f t="shared" si="565"/>
        <v>1.1028167723402302</v>
      </c>
      <c r="M4507" s="22">
        <f t="shared" si="572"/>
        <v>2.4447840732642057E-3</v>
      </c>
      <c r="Q4507" s="55">
        <f t="shared" si="566"/>
        <v>2.7093124044347602E-2</v>
      </c>
      <c r="R4507" s="49">
        <f t="shared" si="567"/>
        <v>3.1736101022606089</v>
      </c>
      <c r="S4507" s="52">
        <f>IF(K4507=0,C4535,(1/$C$59)*LN(1+$C$59/$C$58/(RodR+ABS(Calculations!K4507-RodR))))</f>
        <v>8.5370046008640989E-3</v>
      </c>
      <c r="T4507" s="53">
        <f t="shared" si="568"/>
        <v>8.5856943976911487E-3</v>
      </c>
      <c r="U4507" s="49">
        <f t="shared" si="569"/>
        <v>187.70833333333334</v>
      </c>
      <c r="V4507" s="49">
        <f t="shared" si="570"/>
        <v>1.0101994803367265</v>
      </c>
      <c r="W4507" s="49">
        <f t="shared" si="571"/>
        <v>1.0101994803367265</v>
      </c>
    </row>
    <row r="4508" spans="11:23">
      <c r="K4508" s="51">
        <v>450.6</v>
      </c>
      <c r="L4508" s="22">
        <f t="shared" si="565"/>
        <v>1.102572888655432</v>
      </c>
      <c r="M4508" s="22">
        <f t="shared" si="572"/>
        <v>2.4437016811045265E-3</v>
      </c>
      <c r="Q4508" s="55">
        <f t="shared" si="566"/>
        <v>2.7087132504238352E-2</v>
      </c>
      <c r="R4508" s="49">
        <f t="shared" si="567"/>
        <v>3.1736101022606089</v>
      </c>
      <c r="S4508" s="52">
        <f>IF(K4508=0,C4536,(1/$C$59)*LN(1+$C$59/$C$58/(RodR+ABS(Calculations!K4508-RodR))))</f>
        <v>8.5351166751529411E-3</v>
      </c>
      <c r="T4508" s="53">
        <f t="shared" si="568"/>
        <v>8.5837848827852933E-3</v>
      </c>
      <c r="U4508" s="49">
        <f t="shared" si="569"/>
        <v>187.75000000000003</v>
      </c>
      <c r="V4508" s="49">
        <f t="shared" si="570"/>
        <v>1.0101994803367265</v>
      </c>
      <c r="W4508" s="49">
        <f t="shared" si="571"/>
        <v>1.0101994803367265</v>
      </c>
    </row>
    <row r="4509" spans="11:23">
      <c r="K4509" s="51">
        <v>450.7</v>
      </c>
      <c r="L4509" s="22">
        <f t="shared" si="565"/>
        <v>1.1023291128150836</v>
      </c>
      <c r="M4509" s="22">
        <f t="shared" si="572"/>
        <v>2.4426200076734794E-3</v>
      </c>
      <c r="Q4509" s="55">
        <f t="shared" si="566"/>
        <v>2.7081143613565645E-2</v>
      </c>
      <c r="R4509" s="49">
        <f t="shared" si="567"/>
        <v>3.1736101022606089</v>
      </c>
      <c r="S4509" s="52">
        <f>IF(K4509=0,C4537,(1/$C$59)*LN(1+$C$59/$C$58/(RodR+ABS(Calculations!K4509-RodR))))</f>
        <v>8.5332295842754438E-3</v>
      </c>
      <c r="T4509" s="53">
        <f t="shared" si="568"/>
        <v>8.5818762170691426E-3</v>
      </c>
      <c r="U4509" s="49">
        <f t="shared" si="569"/>
        <v>187.79166666666666</v>
      </c>
      <c r="V4509" s="49">
        <f t="shared" si="570"/>
        <v>1.0101994803367265</v>
      </c>
      <c r="W4509" s="49">
        <f t="shared" si="571"/>
        <v>1.0101994803367265</v>
      </c>
    </row>
    <row r="4510" spans="11:23">
      <c r="K4510" s="51">
        <v>450.8</v>
      </c>
      <c r="L4510" s="22">
        <f t="shared" si="565"/>
        <v>1.1020854447477324</v>
      </c>
      <c r="M4510" s="22">
        <f t="shared" si="572"/>
        <v>2.4415390521841385E-3</v>
      </c>
      <c r="Q4510" s="55">
        <f t="shared" si="566"/>
        <v>2.7075157370574088E-2</v>
      </c>
      <c r="R4510" s="49">
        <f t="shared" si="567"/>
        <v>3.1736101022606089</v>
      </c>
      <c r="S4510" s="52">
        <f>IF(K4510=0,C4538,(1/$C$59)*LN(1+$C$59/$C$58/(RodR+ABS(Calculations!K4510-RodR))))</f>
        <v>8.531343327678487E-3</v>
      </c>
      <c r="T4510" s="53">
        <f t="shared" si="568"/>
        <v>8.5799683999770743E-3</v>
      </c>
      <c r="U4510" s="49">
        <f t="shared" si="569"/>
        <v>187.83333333333334</v>
      </c>
      <c r="V4510" s="49">
        <f t="shared" si="570"/>
        <v>1.0101994803367265</v>
      </c>
      <c r="W4510" s="49">
        <f t="shared" si="571"/>
        <v>1.0101994803367265</v>
      </c>
    </row>
    <row r="4511" spans="11:23">
      <c r="K4511" s="51">
        <v>450.9</v>
      </c>
      <c r="L4511" s="22">
        <f t="shared" si="565"/>
        <v>1.1018418843818567</v>
      </c>
      <c r="M4511" s="22">
        <f t="shared" si="572"/>
        <v>2.440458814125801E-3</v>
      </c>
      <c r="Q4511" s="55">
        <f t="shared" si="566"/>
        <v>2.7069173773506591E-2</v>
      </c>
      <c r="R4511" s="49">
        <f t="shared" si="567"/>
        <v>3.1736101022606089</v>
      </c>
      <c r="S4511" s="52">
        <f>IF(K4511=0,C4539,(1/$C$59)*LN(1+$C$59/$C$58/(RodR+ABS(Calculations!K4511-RodR))))</f>
        <v>8.5294579048084147E-3</v>
      </c>
      <c r="T4511" s="53">
        <f t="shared" si="568"/>
        <v>8.5780614309419242E-3</v>
      </c>
      <c r="U4511" s="49">
        <f t="shared" si="569"/>
        <v>187.875</v>
      </c>
      <c r="V4511" s="49">
        <f t="shared" si="570"/>
        <v>1.0101994803367265</v>
      </c>
      <c r="W4511" s="49">
        <f t="shared" si="571"/>
        <v>1.0101994803367265</v>
      </c>
    </row>
    <row r="4512" spans="11:23">
      <c r="K4512" s="51">
        <v>451</v>
      </c>
      <c r="L4512" s="22">
        <f t="shared" si="565"/>
        <v>1.1015984316460719</v>
      </c>
      <c r="M4512" s="22">
        <f t="shared" si="572"/>
        <v>2.4393792928500968E-3</v>
      </c>
      <c r="Q4512" s="55">
        <f t="shared" si="566"/>
        <v>2.7063192820609441E-2</v>
      </c>
      <c r="R4512" s="49">
        <f t="shared" si="567"/>
        <v>3.1736101022606089</v>
      </c>
      <c r="S4512" s="52">
        <f>IF(K4512=0,C4540,(1/$C$59)*LN(1+$C$59/$C$58/(RodR+ABS(Calculations!K4512-RodR))))</f>
        <v>8.5275733151126323E-3</v>
      </c>
      <c r="T4512" s="53">
        <f t="shared" si="568"/>
        <v>8.5761553093996242E-3</v>
      </c>
      <c r="U4512" s="49">
        <f t="shared" si="569"/>
        <v>187.91666666666669</v>
      </c>
      <c r="V4512" s="49">
        <f t="shared" si="570"/>
        <v>1.0101994803367265</v>
      </c>
      <c r="W4512" s="49">
        <f t="shared" si="571"/>
        <v>1.0101994803367265</v>
      </c>
    </row>
    <row r="4513" spans="11:23">
      <c r="K4513" s="51">
        <v>451.1</v>
      </c>
      <c r="L4513" s="22">
        <f t="shared" si="565"/>
        <v>1.1013550864690957</v>
      </c>
      <c r="M4513" s="22">
        <f t="shared" si="572"/>
        <v>2.4383004876737946E-3</v>
      </c>
      <c r="Q4513" s="55">
        <f t="shared" si="566"/>
        <v>2.705721451013143E-2</v>
      </c>
      <c r="R4513" s="49">
        <f t="shared" si="567"/>
        <v>3.1736101022606089</v>
      </c>
      <c r="S4513" s="52">
        <f>IF(K4513=0,C4541,(1/$C$59)*LN(1+$C$59/$C$58/(RodR+ABS(Calculations!K4513-RodR))))</f>
        <v>8.5256895580393382E-3</v>
      </c>
      <c r="T4513" s="53">
        <f t="shared" si="568"/>
        <v>8.5742500347841238E-3</v>
      </c>
      <c r="U4513" s="49">
        <f t="shared" si="569"/>
        <v>187.95833333333334</v>
      </c>
      <c r="V4513" s="49">
        <f t="shared" si="570"/>
        <v>1.0101994803367265</v>
      </c>
      <c r="W4513" s="49">
        <f t="shared" si="571"/>
        <v>1.0101994803367265</v>
      </c>
    </row>
    <row r="4514" spans="11:23">
      <c r="K4514" s="51">
        <v>451.2</v>
      </c>
      <c r="L4514" s="22">
        <f t="shared" si="565"/>
        <v>1.1011118487796465</v>
      </c>
      <c r="M4514" s="22">
        <f t="shared" si="572"/>
        <v>2.4372223979818308E-3</v>
      </c>
      <c r="Q4514" s="55">
        <f t="shared" si="566"/>
        <v>2.7051238840321363E-2</v>
      </c>
      <c r="R4514" s="49">
        <f t="shared" si="567"/>
        <v>3.1736101022606089</v>
      </c>
      <c r="S4514" s="52">
        <f>IF(K4514=0,C4542,(1/$C$59)*LN(1+$C$59/$C$58/(RodR+ABS(Calculations!K4514-RodR))))</f>
        <v>8.5238066330367325E-3</v>
      </c>
      <c r="T4514" s="53">
        <f t="shared" si="568"/>
        <v>8.5723456065324739E-3</v>
      </c>
      <c r="U4514" s="49">
        <f t="shared" si="569"/>
        <v>188</v>
      </c>
      <c r="V4514" s="49">
        <f t="shared" si="570"/>
        <v>1.0101994803367265</v>
      </c>
      <c r="W4514" s="49">
        <f t="shared" si="571"/>
        <v>1.0101994803367265</v>
      </c>
    </row>
    <row r="4515" spans="11:23">
      <c r="K4515" s="51">
        <v>451.3</v>
      </c>
      <c r="L4515" s="22">
        <f t="shared" si="565"/>
        <v>1.1008687185064752</v>
      </c>
      <c r="M4515" s="22">
        <f t="shared" si="572"/>
        <v>2.4361450231957793E-3</v>
      </c>
      <c r="Q4515" s="55">
        <f t="shared" si="566"/>
        <v>2.7045265809428853E-2</v>
      </c>
      <c r="R4515" s="49">
        <f t="shared" si="567"/>
        <v>3.1736101022606089</v>
      </c>
      <c r="S4515" s="52">
        <f>IF(K4515=0,C4543,(1/$C$59)*LN(1+$C$59/$C$58/(RodR+ABS(Calculations!K4515-RodR))))</f>
        <v>8.521924539553272E-3</v>
      </c>
      <c r="T4515" s="53">
        <f t="shared" si="568"/>
        <v>8.5704420240795103E-3</v>
      </c>
      <c r="U4515" s="49">
        <f t="shared" si="569"/>
        <v>188.04166666666669</v>
      </c>
      <c r="V4515" s="49">
        <f t="shared" si="570"/>
        <v>1.0101994803367265</v>
      </c>
      <c r="W4515" s="49">
        <f t="shared" si="571"/>
        <v>1.0101994803367265</v>
      </c>
    </row>
    <row r="4516" spans="11:23">
      <c r="K4516" s="51">
        <v>451.4</v>
      </c>
      <c r="L4516" s="22">
        <f t="shared" si="565"/>
        <v>1.1006256955785048</v>
      </c>
      <c r="M4516" s="22">
        <f t="shared" si="572"/>
        <v>2.4350683625973257E-3</v>
      </c>
      <c r="Q4516" s="55">
        <f t="shared" si="566"/>
        <v>2.7039295415707737E-2</v>
      </c>
      <c r="R4516" s="49">
        <f t="shared" si="567"/>
        <v>3.1736101022606089</v>
      </c>
      <c r="S4516" s="52">
        <f>IF(K4516=0,C4544,(1/$C$59)*LN(1+$C$59/$C$58/(RodR+ABS(Calculations!K4516-RodR))))</f>
        <v>8.5200432770387424E-3</v>
      </c>
      <c r="T4516" s="53">
        <f t="shared" si="568"/>
        <v>8.5685392868629553E-3</v>
      </c>
      <c r="U4516" s="49">
        <f t="shared" si="569"/>
        <v>188.08333333333334</v>
      </c>
      <c r="V4516" s="49">
        <f t="shared" si="570"/>
        <v>1.0101994803367265</v>
      </c>
      <c r="W4516" s="49">
        <f t="shared" si="571"/>
        <v>1.0101994803367265</v>
      </c>
    </row>
    <row r="4517" spans="11:23">
      <c r="K4517" s="51">
        <v>451.5</v>
      </c>
      <c r="L4517" s="22">
        <f t="shared" si="565"/>
        <v>1.1003827799246584</v>
      </c>
      <c r="M4517" s="22">
        <f t="shared" si="572"/>
        <v>2.4339924155718506E-3</v>
      </c>
      <c r="Q4517" s="55">
        <f t="shared" si="566"/>
        <v>2.703332765741185E-2</v>
      </c>
      <c r="R4517" s="49">
        <f t="shared" si="567"/>
        <v>3.1736101022606089</v>
      </c>
      <c r="S4517" s="52">
        <f>IF(K4517=0,C4545,(1/$C$59)*LN(1+$C$59/$C$58/(RodR+ABS(Calculations!K4517-RodR))))</f>
        <v>8.5181628449429291E-3</v>
      </c>
      <c r="T4517" s="53">
        <f t="shared" si="568"/>
        <v>8.5666373943189822E-3</v>
      </c>
      <c r="U4517" s="49">
        <f t="shared" si="569"/>
        <v>188.125</v>
      </c>
      <c r="V4517" s="49">
        <f t="shared" si="570"/>
        <v>1.0101994803367265</v>
      </c>
      <c r="W4517" s="49">
        <f t="shared" si="571"/>
        <v>1.0101994803367265</v>
      </c>
    </row>
    <row r="4518" spans="11:23">
      <c r="K4518" s="51">
        <v>451.6</v>
      </c>
      <c r="L4518" s="22">
        <f t="shared" si="565"/>
        <v>1.1001399714738915</v>
      </c>
      <c r="M4518" s="22">
        <f t="shared" si="572"/>
        <v>2.4329171815404838E-3</v>
      </c>
      <c r="Q4518" s="55">
        <f t="shared" si="566"/>
        <v>2.7027362532795838E-2</v>
      </c>
      <c r="R4518" s="49">
        <f t="shared" si="567"/>
        <v>3.1736101022606089</v>
      </c>
      <c r="S4518" s="52">
        <f>IF(K4518=0,C4546,(1/$C$59)*LN(1+$C$59/$C$58/(RodR+ABS(Calculations!K4518-RodR))))</f>
        <v>8.5162832427158747E-3</v>
      </c>
      <c r="T4518" s="53">
        <f t="shared" si="568"/>
        <v>8.564736345886205E-3</v>
      </c>
      <c r="U4518" s="49">
        <f t="shared" si="569"/>
        <v>188.16666666666669</v>
      </c>
      <c r="V4518" s="49">
        <f t="shared" si="570"/>
        <v>1.0101994803367265</v>
      </c>
      <c r="W4518" s="49">
        <f t="shared" si="571"/>
        <v>1.0101994803367265</v>
      </c>
    </row>
    <row r="4519" spans="11:23">
      <c r="K4519" s="51">
        <v>451.7</v>
      </c>
      <c r="L4519" s="22">
        <f t="shared" si="565"/>
        <v>1.0998972701552296</v>
      </c>
      <c r="M4519" s="22">
        <f t="shared" si="572"/>
        <v>2.4318426598539666E-3</v>
      </c>
      <c r="Q4519" s="55">
        <f t="shared" si="566"/>
        <v>2.702140004011604E-2</v>
      </c>
      <c r="R4519" s="49">
        <f t="shared" si="567"/>
        <v>3.1736101022606089</v>
      </c>
      <c r="S4519" s="52">
        <f>IF(K4519=0,C4547,(1/$C$59)*LN(1+$C$59/$C$58/(RodR+ABS(Calculations!K4519-RodR))))</f>
        <v>8.5144044698081539E-3</v>
      </c>
      <c r="T4519" s="53">
        <f t="shared" si="568"/>
        <v>8.5628361410021326E-3</v>
      </c>
      <c r="U4519" s="49">
        <f t="shared" si="569"/>
        <v>188.20833333333334</v>
      </c>
      <c r="V4519" s="49">
        <f t="shared" si="570"/>
        <v>1.0101994803367265</v>
      </c>
      <c r="W4519" s="49">
        <f t="shared" si="571"/>
        <v>1.0101994803367265</v>
      </c>
    </row>
    <row r="4520" spans="11:23">
      <c r="K4520" s="51">
        <v>451.8</v>
      </c>
      <c r="L4520" s="22">
        <f t="shared" si="565"/>
        <v>1.0996546758978689</v>
      </c>
      <c r="M4520" s="22">
        <f t="shared" si="572"/>
        <v>2.430768849863485E-3</v>
      </c>
      <c r="Q4520" s="55">
        <f t="shared" si="566"/>
        <v>2.7015440177633018E-2</v>
      </c>
      <c r="R4520" s="49">
        <f t="shared" si="567"/>
        <v>3.1736101022606089</v>
      </c>
      <c r="S4520" s="52">
        <f>IF(K4520=0,C4548,(1/$C$59)*LN(1+$C$59/$C$58/(RodR+ABS(Calculations!K4520-RodR))))</f>
        <v>8.5125265256716705E-3</v>
      </c>
      <c r="T4520" s="53">
        <f t="shared" si="568"/>
        <v>8.5609367791058284E-3</v>
      </c>
      <c r="U4520" s="49">
        <f t="shared" si="569"/>
        <v>188.25</v>
      </c>
      <c r="V4520" s="49">
        <f t="shared" si="570"/>
        <v>1.0101994803367265</v>
      </c>
      <c r="W4520" s="49">
        <f t="shared" si="571"/>
        <v>1.0101994803367265</v>
      </c>
    </row>
    <row r="4521" spans="11:23">
      <c r="K4521" s="51">
        <v>451.9</v>
      </c>
      <c r="L4521" s="22">
        <f t="shared" si="565"/>
        <v>1.0994121886309016</v>
      </c>
      <c r="M4521" s="22">
        <f t="shared" si="572"/>
        <v>2.4296957509550854E-3</v>
      </c>
      <c r="Q4521" s="55">
        <f t="shared" si="566"/>
        <v>2.7009482943604758E-2</v>
      </c>
      <c r="R4521" s="49">
        <f t="shared" si="567"/>
        <v>3.1736101022606089</v>
      </c>
      <c r="S4521" s="52">
        <f>IF(K4521=0,C4549,(1/$C$59)*LN(1+$C$59/$C$58/(RodR+ABS(Calculations!K4521-RodR))))</f>
        <v>8.5106494097575217E-3</v>
      </c>
      <c r="T4521" s="53">
        <f t="shared" si="568"/>
        <v>8.5590382596361352E-3</v>
      </c>
      <c r="U4521" s="49">
        <f t="shared" si="569"/>
        <v>188.29166666666666</v>
      </c>
      <c r="V4521" s="49">
        <f t="shared" si="570"/>
        <v>1.0101994803367265</v>
      </c>
      <c r="W4521" s="49">
        <f t="shared" si="571"/>
        <v>1.0101994803367265</v>
      </c>
    </row>
    <row r="4522" spans="11:23">
      <c r="K4522" s="51">
        <v>452</v>
      </c>
      <c r="L4522" s="22">
        <f t="shared" si="565"/>
        <v>1.0991698082835923</v>
      </c>
      <c r="M4522" s="22">
        <f t="shared" si="572"/>
        <v>2.4286233624795095E-3</v>
      </c>
      <c r="Q4522" s="55">
        <f t="shared" si="566"/>
        <v>2.7003528336293495E-2</v>
      </c>
      <c r="R4522" s="49">
        <f t="shared" si="567"/>
        <v>3.1736101022606089</v>
      </c>
      <c r="S4522" s="52">
        <f>IF(K4522=0,C4550,(1/$C$59)*LN(1+$C$59/$C$58/(RodR+ABS(Calculations!K4522-RodR))))</f>
        <v>8.5087731215181366E-3</v>
      </c>
      <c r="T4522" s="53">
        <f t="shared" si="568"/>
        <v>8.5571405820330081E-3</v>
      </c>
      <c r="U4522" s="49">
        <f t="shared" si="569"/>
        <v>188.33333333333334</v>
      </c>
      <c r="V4522" s="49">
        <f t="shared" si="570"/>
        <v>1.0101994803367265</v>
      </c>
      <c r="W4522" s="49">
        <f t="shared" si="571"/>
        <v>1.0101994803367265</v>
      </c>
    </row>
    <row r="4523" spans="11:23">
      <c r="K4523" s="51">
        <v>452.1</v>
      </c>
      <c r="L4523" s="22">
        <f t="shared" si="565"/>
        <v>1.0989275347852729</v>
      </c>
      <c r="M4523" s="22">
        <f t="shared" si="572"/>
        <v>2.427551683822804E-3</v>
      </c>
      <c r="Q4523" s="55">
        <f t="shared" si="566"/>
        <v>2.6997576353963108E-2</v>
      </c>
      <c r="R4523" s="49">
        <f t="shared" si="567"/>
        <v>3.1736101022606089</v>
      </c>
      <c r="S4523" s="52">
        <f>IF(K4523=0,C4551,(1/$C$59)*LN(1+$C$59/$C$58/(RodR+ABS(Calculations!K4523-RodR))))</f>
        <v>8.5068976604064685E-3</v>
      </c>
      <c r="T4523" s="53">
        <f t="shared" si="568"/>
        <v>8.5552437457364055E-3</v>
      </c>
      <c r="U4523" s="49">
        <f t="shared" si="569"/>
        <v>188.37500000000003</v>
      </c>
      <c r="V4523" s="49">
        <f t="shared" si="570"/>
        <v>1.0101994803367265</v>
      </c>
      <c r="W4523" s="49">
        <f t="shared" si="571"/>
        <v>1.0101994803367265</v>
      </c>
    </row>
    <row r="4524" spans="11:23">
      <c r="K4524" s="51">
        <v>452.2</v>
      </c>
      <c r="L4524" s="22">
        <f t="shared" si="565"/>
        <v>1.0986853680652413</v>
      </c>
      <c r="M4524" s="22">
        <f t="shared" si="572"/>
        <v>2.4264807144052103E-3</v>
      </c>
      <c r="Q4524" s="55">
        <f t="shared" si="566"/>
        <v>2.6991626994876637E-2</v>
      </c>
      <c r="R4524" s="49">
        <f t="shared" si="567"/>
        <v>3.1736101022606089</v>
      </c>
      <c r="S4524" s="52">
        <f>IF(K4524=0,C4552,(1/$C$59)*LN(1+$C$59/$C$58/(RodR+ABS(Calculations!K4524-RodR))))</f>
        <v>8.5050230258752035E-3</v>
      </c>
      <c r="T4524" s="53">
        <f t="shared" si="568"/>
        <v>8.5533477501869536E-3</v>
      </c>
      <c r="U4524" s="49">
        <f t="shared" si="569"/>
        <v>188.41666666666666</v>
      </c>
      <c r="V4524" s="49">
        <f t="shared" si="570"/>
        <v>1.0101994803367265</v>
      </c>
      <c r="W4524" s="49">
        <f t="shared" si="571"/>
        <v>1.0101994803367265</v>
      </c>
    </row>
    <row r="4525" spans="11:23">
      <c r="K4525" s="51">
        <v>452.3</v>
      </c>
      <c r="L4525" s="22">
        <f t="shared" si="565"/>
        <v>1.0984433080529665</v>
      </c>
      <c r="M4525" s="22">
        <f t="shared" si="572"/>
        <v>2.4254104535086363E-3</v>
      </c>
      <c r="Q4525" s="55">
        <f t="shared" si="566"/>
        <v>2.6985680257301348E-2</v>
      </c>
      <c r="R4525" s="49">
        <f t="shared" si="567"/>
        <v>3.1736101022606089</v>
      </c>
      <c r="S4525" s="52">
        <f>IF(K4525=0,C4553,(1/$C$59)*LN(1+$C$59/$C$58/(RodR+ABS(Calculations!K4525-RodR))))</f>
        <v>8.5031492173783581E-3</v>
      </c>
      <c r="T4525" s="53">
        <f t="shared" si="568"/>
        <v>8.5514525948259448E-3</v>
      </c>
      <c r="U4525" s="49">
        <f t="shared" si="569"/>
        <v>188.45833333333334</v>
      </c>
      <c r="V4525" s="49">
        <f t="shared" si="570"/>
        <v>1.0101994803367265</v>
      </c>
      <c r="W4525" s="49">
        <f t="shared" si="571"/>
        <v>1.0101994803367265</v>
      </c>
    </row>
    <row r="4526" spans="11:23">
      <c r="K4526" s="51">
        <v>452.4</v>
      </c>
      <c r="L4526" s="22">
        <f t="shared" si="565"/>
        <v>1.0982013546779512</v>
      </c>
      <c r="M4526" s="22">
        <f t="shared" si="572"/>
        <v>2.4243409005535455E-3</v>
      </c>
      <c r="Q4526" s="55">
        <f t="shared" si="566"/>
        <v>2.6979736139505307E-2</v>
      </c>
      <c r="R4526" s="49">
        <f t="shared" si="567"/>
        <v>3.1736101022606089</v>
      </c>
      <c r="S4526" s="52">
        <f>IF(K4526=0,C4554,(1/$C$59)*LN(1+$C$59/$C$58/(RodR+ABS(Calculations!K4526-RodR))))</f>
        <v>8.5012762343702041E-3</v>
      </c>
      <c r="T4526" s="53">
        <f t="shared" si="568"/>
        <v>8.5495582790948987E-3</v>
      </c>
      <c r="U4526" s="49">
        <f t="shared" si="569"/>
        <v>188.5</v>
      </c>
      <c r="V4526" s="49">
        <f t="shared" si="570"/>
        <v>1.0101994803367265</v>
      </c>
      <c r="W4526" s="49">
        <f t="shared" si="571"/>
        <v>1.0101994803367265</v>
      </c>
    </row>
    <row r="4527" spans="11:23">
      <c r="K4527" s="51">
        <v>452.5</v>
      </c>
      <c r="L4527" s="22">
        <f t="shared" si="565"/>
        <v>1.0979595078696982</v>
      </c>
      <c r="M4527" s="22">
        <f t="shared" si="572"/>
        <v>2.4232720549601794E-3</v>
      </c>
      <c r="Q4527" s="55">
        <f t="shared" si="566"/>
        <v>2.6973794639756601E-2</v>
      </c>
      <c r="R4527" s="49">
        <f t="shared" si="567"/>
        <v>3.1736101022606089</v>
      </c>
      <c r="S4527" s="52">
        <f>IF(K4527=0,C4555,(1/$C$59)*LN(1+$C$59/$C$58/(RodR+ABS(Calculations!K4527-RodR))))</f>
        <v>8.4994040763050165E-3</v>
      </c>
      <c r="T4527" s="53">
        <f t="shared" si="568"/>
        <v>8.5476648024359978E-3</v>
      </c>
      <c r="U4527" s="49">
        <f t="shared" si="569"/>
        <v>188.54166666666669</v>
      </c>
      <c r="V4527" s="49">
        <f t="shared" si="570"/>
        <v>1.0101994803367265</v>
      </c>
      <c r="W4527" s="49">
        <f t="shared" si="571"/>
        <v>1.0101994803367265</v>
      </c>
    </row>
    <row r="4528" spans="11:23">
      <c r="K4528" s="51">
        <v>452.6</v>
      </c>
      <c r="L4528" s="22">
        <f t="shared" si="565"/>
        <v>1.0977177675578469</v>
      </c>
      <c r="M4528" s="22">
        <f t="shared" si="572"/>
        <v>2.4222039160446407E-3</v>
      </c>
      <c r="Q4528" s="55">
        <f t="shared" si="566"/>
        <v>2.6967855756326663E-2</v>
      </c>
      <c r="R4528" s="49">
        <f t="shared" si="567"/>
        <v>3.1736101022606089</v>
      </c>
      <c r="S4528" s="52">
        <f>IF(K4528=0,C4556,(1/$C$59)*LN(1+$C$59/$C$58/(RodR+ABS(Calculations!K4528-RodR))))</f>
        <v>8.4975327426381284E-3</v>
      </c>
      <c r="T4528" s="53">
        <f t="shared" si="568"/>
        <v>8.5457721642918736E-3</v>
      </c>
      <c r="U4528" s="49">
        <f t="shared" si="569"/>
        <v>188.58333333333334</v>
      </c>
      <c r="V4528" s="49">
        <f t="shared" si="570"/>
        <v>1.0101994803367265</v>
      </c>
      <c r="W4528" s="49">
        <f t="shared" si="571"/>
        <v>1.0101994803367265</v>
      </c>
    </row>
    <row r="4529" spans="11:23">
      <c r="K4529" s="51">
        <v>452.7</v>
      </c>
      <c r="L4529" s="22">
        <f t="shared" si="565"/>
        <v>1.0974761336720362</v>
      </c>
      <c r="M4529" s="22">
        <f t="shared" si="572"/>
        <v>2.4211364831934201E-3</v>
      </c>
      <c r="Q4529" s="55">
        <f t="shared" si="566"/>
        <v>2.6961919487486923E-2</v>
      </c>
      <c r="R4529" s="49">
        <f t="shared" si="567"/>
        <v>3.1736101022606089</v>
      </c>
      <c r="S4529" s="52">
        <f>IF(K4529=0,C4557,(1/$C$59)*LN(1+$C$59/$C$58/(RodR+ABS(Calculations!K4529-RodR))))</f>
        <v>8.4956622328248681E-3</v>
      </c>
      <c r="T4529" s="53">
        <f t="shared" si="568"/>
        <v>8.5438803641058273E-3</v>
      </c>
      <c r="U4529" s="49">
        <f t="shared" si="569"/>
        <v>188.625</v>
      </c>
      <c r="V4529" s="49">
        <f t="shared" si="570"/>
        <v>1.0101994803367265</v>
      </c>
      <c r="W4529" s="49">
        <f t="shared" si="571"/>
        <v>1.0101994803367265</v>
      </c>
    </row>
    <row r="4530" spans="11:23">
      <c r="K4530" s="51">
        <v>452.8</v>
      </c>
      <c r="L4530" s="22">
        <f t="shared" si="565"/>
        <v>1.0972346061420428</v>
      </c>
      <c r="M4530" s="22">
        <f t="shared" si="572"/>
        <v>2.4200697558260931E-3</v>
      </c>
      <c r="Q4530" s="55">
        <f t="shared" si="566"/>
        <v>2.6955985831512191E-2</v>
      </c>
      <c r="R4530" s="49">
        <f t="shared" si="567"/>
        <v>3.1736101022606089</v>
      </c>
      <c r="S4530" s="52">
        <f>IF(K4530=0,C4558,(1/$C$59)*LN(1+$C$59/$C$58/(RodR+ABS(Calculations!K4530-RodR))))</f>
        <v>8.493792546321632E-3</v>
      </c>
      <c r="T4530" s="53">
        <f t="shared" si="568"/>
        <v>8.5419894013211602E-3</v>
      </c>
      <c r="U4530" s="49">
        <f t="shared" si="569"/>
        <v>188.66666666666669</v>
      </c>
      <c r="V4530" s="49">
        <f t="shared" si="570"/>
        <v>1.0101994803367265</v>
      </c>
      <c r="W4530" s="49">
        <f t="shared" si="571"/>
        <v>1.0101994803367265</v>
      </c>
    </row>
    <row r="4531" spans="11:23">
      <c r="K4531" s="51">
        <v>452.9</v>
      </c>
      <c r="L4531" s="22">
        <f t="shared" si="565"/>
        <v>1.0969931848976424</v>
      </c>
      <c r="M4531" s="22">
        <f t="shared" si="572"/>
        <v>2.4190037332592063E-3</v>
      </c>
      <c r="Q4531" s="55">
        <f t="shared" si="566"/>
        <v>2.6950054786677245E-2</v>
      </c>
      <c r="R4531" s="49">
        <f t="shared" si="567"/>
        <v>3.1736101022606089</v>
      </c>
      <c r="S4531" s="52">
        <f>IF(K4531=0,C4559,(1/$C$59)*LN(1+$C$59/$C$58/(RodR+ABS(Calculations!K4531-RodR))))</f>
        <v>8.4919236825848031E-3</v>
      </c>
      <c r="T4531" s="53">
        <f t="shared" si="568"/>
        <v>8.5400992753822853E-3</v>
      </c>
      <c r="U4531" s="49">
        <f t="shared" si="569"/>
        <v>188.70833333333334</v>
      </c>
      <c r="V4531" s="49">
        <f t="shared" si="570"/>
        <v>1.0101994803367265</v>
      </c>
      <c r="W4531" s="49">
        <f t="shared" si="571"/>
        <v>1.0101994803367265</v>
      </c>
    </row>
    <row r="4532" spans="11:23">
      <c r="K4532" s="51">
        <v>453</v>
      </c>
      <c r="L4532" s="22">
        <f t="shared" si="565"/>
        <v>1.0967518698686787</v>
      </c>
      <c r="M4532" s="22">
        <f t="shared" si="572"/>
        <v>2.4179384149136673E-3</v>
      </c>
      <c r="Q4532" s="55">
        <f t="shared" si="566"/>
        <v>2.6944126351258542E-2</v>
      </c>
      <c r="R4532" s="49">
        <f t="shared" si="567"/>
        <v>3.1736101022606089</v>
      </c>
      <c r="S4532" s="52">
        <f>IF(K4532=0,C4560,(1/$C$59)*LN(1+$C$59/$C$58/(RodR+ABS(Calculations!K4532-RodR))))</f>
        <v>8.4900556410712983E-3</v>
      </c>
      <c r="T4532" s="53">
        <f t="shared" si="568"/>
        <v>8.5382099857333974E-3</v>
      </c>
      <c r="U4532" s="49">
        <f t="shared" si="569"/>
        <v>188.75</v>
      </c>
      <c r="V4532" s="49">
        <f t="shared" si="570"/>
        <v>1.0101994803367265</v>
      </c>
      <c r="W4532" s="49">
        <f t="shared" si="571"/>
        <v>1.0101994803367265</v>
      </c>
    </row>
    <row r="4533" spans="11:23">
      <c r="K4533" s="51">
        <v>453.1</v>
      </c>
      <c r="L4533" s="22">
        <f t="shared" si="565"/>
        <v>1.096510660985099</v>
      </c>
      <c r="M4533" s="22">
        <f t="shared" si="572"/>
        <v>2.4168738001739687E-3</v>
      </c>
      <c r="Q4533" s="55">
        <f t="shared" si="566"/>
        <v>2.6938200523535089E-2</v>
      </c>
      <c r="R4533" s="49">
        <f t="shared" si="567"/>
        <v>3.1736101022606089</v>
      </c>
      <c r="S4533" s="52">
        <f>IF(K4533=0,C4561,(1/$C$59)*LN(1+$C$59/$C$58/(RodR+ABS(Calculations!K4533-RodR))))</f>
        <v>8.4881884212388327E-3</v>
      </c>
      <c r="T4533" s="53">
        <f t="shared" si="568"/>
        <v>8.5363215318200215E-3</v>
      </c>
      <c r="U4533" s="49">
        <f t="shared" si="569"/>
        <v>188.79166666666669</v>
      </c>
      <c r="V4533" s="49">
        <f t="shared" si="570"/>
        <v>1.0101994803367265</v>
      </c>
      <c r="W4533" s="49">
        <f t="shared" si="571"/>
        <v>1.0101994803367265</v>
      </c>
    </row>
    <row r="4534" spans="11:23">
      <c r="K4534" s="51">
        <v>453.2</v>
      </c>
      <c r="L4534" s="22">
        <f t="shared" si="565"/>
        <v>1.0962695581768493</v>
      </c>
      <c r="M4534" s="22">
        <f t="shared" si="572"/>
        <v>2.4158098883919621E-3</v>
      </c>
      <c r="Q4534" s="55">
        <f t="shared" si="566"/>
        <v>2.6932277301785851E-2</v>
      </c>
      <c r="R4534" s="49">
        <f t="shared" si="567"/>
        <v>3.1736101022606089</v>
      </c>
      <c r="S4534" s="52">
        <f>IF(K4534=0,C4562,(1/$C$59)*LN(1+$C$59/$C$58/(RodR+ABS(Calculations!K4534-RodR))))</f>
        <v>8.4863220225451126E-3</v>
      </c>
      <c r="T4534" s="53">
        <f t="shared" si="568"/>
        <v>8.5344339130874677E-3</v>
      </c>
      <c r="U4534" s="49">
        <f t="shared" si="569"/>
        <v>188.83333333333334</v>
      </c>
      <c r="V4534" s="49">
        <f t="shared" si="570"/>
        <v>1.0101994803367265</v>
      </c>
      <c r="W4534" s="49">
        <f t="shared" si="571"/>
        <v>1.0101994803367265</v>
      </c>
    </row>
    <row r="4535" spans="11:23">
      <c r="K4535" s="51">
        <v>453.3</v>
      </c>
      <c r="L4535" s="22">
        <f t="shared" si="565"/>
        <v>1.0960285613740133</v>
      </c>
      <c r="M4535" s="22">
        <f t="shared" si="572"/>
        <v>2.4147466789532501E-3</v>
      </c>
      <c r="Q4535" s="55">
        <f t="shared" si="566"/>
        <v>2.692635668429318E-2</v>
      </c>
      <c r="R4535" s="49">
        <f t="shared" si="567"/>
        <v>3.1736101022606089</v>
      </c>
      <c r="S4535" s="52">
        <f>IF(K4535=0,C4563,(1/$C$59)*LN(1+$C$59/$C$58/(RodR+ABS(Calculations!K4535-RodR))))</f>
        <v>8.4844564444489078E-3</v>
      </c>
      <c r="T4535" s="53">
        <f t="shared" si="568"/>
        <v>8.532547128982151E-3</v>
      </c>
      <c r="U4535" s="49">
        <f t="shared" si="569"/>
        <v>188.875</v>
      </c>
      <c r="V4535" s="49">
        <f t="shared" si="570"/>
        <v>1.0101994803367265</v>
      </c>
      <c r="W4535" s="49">
        <f t="shared" si="571"/>
        <v>1.0101994803367265</v>
      </c>
    </row>
    <row r="4536" spans="11:23">
      <c r="K4536" s="51">
        <v>453.4</v>
      </c>
      <c r="L4536" s="22">
        <f t="shared" si="565"/>
        <v>1.095787670506708</v>
      </c>
      <c r="M4536" s="22">
        <f t="shared" si="572"/>
        <v>2.4136841712432133E-3</v>
      </c>
      <c r="Q4536" s="55">
        <f t="shared" si="566"/>
        <v>2.6920438669340251E-2</v>
      </c>
      <c r="R4536" s="49">
        <f t="shared" si="567"/>
        <v>3.1736101022606089</v>
      </c>
      <c r="S4536" s="52">
        <f>IF(K4536=0,C4564,(1/$C$59)*LN(1+$C$59/$C$58/(RodR+ABS(Calculations!K4536-RodR))))</f>
        <v>8.48259168640925E-3</v>
      </c>
      <c r="T4536" s="53">
        <f t="shared" si="568"/>
        <v>8.5306611789500528E-3</v>
      </c>
      <c r="U4536" s="49">
        <f t="shared" si="569"/>
        <v>188.91666666666666</v>
      </c>
      <c r="V4536" s="49">
        <f t="shared" si="570"/>
        <v>1.0101994803367265</v>
      </c>
      <c r="W4536" s="49">
        <f t="shared" si="571"/>
        <v>1.0101994803367265</v>
      </c>
    </row>
    <row r="4537" spans="11:23">
      <c r="K4537" s="51">
        <v>453.5</v>
      </c>
      <c r="L4537" s="22">
        <f t="shared" si="565"/>
        <v>1.0955468855050166</v>
      </c>
      <c r="M4537" s="22">
        <f t="shared" si="572"/>
        <v>2.4126223646816491E-3</v>
      </c>
      <c r="Q4537" s="55">
        <f t="shared" si="566"/>
        <v>2.6914523255209395E-2</v>
      </c>
      <c r="R4537" s="49">
        <f t="shared" si="567"/>
        <v>3.1736101022606089</v>
      </c>
      <c r="S4537" s="52">
        <f>IF(K4537=0,C4565,(1/$C$59)*LN(1+$C$59/$C$58/(RodR+ABS(Calculations!K4537-RodR))))</f>
        <v>8.4807277478849037E-3</v>
      </c>
      <c r="T4537" s="53">
        <f t="shared" si="568"/>
        <v>8.5287760624391477E-3</v>
      </c>
      <c r="U4537" s="49">
        <f t="shared" si="569"/>
        <v>188.95833333333334</v>
      </c>
      <c r="V4537" s="49">
        <f t="shared" si="570"/>
        <v>1.0101994803367265</v>
      </c>
      <c r="W4537" s="49">
        <f t="shared" si="571"/>
        <v>1.0101994803367265</v>
      </c>
    </row>
    <row r="4538" spans="11:23">
      <c r="K4538" s="51">
        <v>453.6</v>
      </c>
      <c r="L4538" s="22">
        <f t="shared" si="565"/>
        <v>1.0953062062992265</v>
      </c>
      <c r="M4538" s="22">
        <f t="shared" si="572"/>
        <v>2.4115612586204094E-3</v>
      </c>
      <c r="Q4538" s="55">
        <f t="shared" si="566"/>
        <v>2.6908610440187979E-2</v>
      </c>
      <c r="R4538" s="49">
        <f t="shared" si="567"/>
        <v>3.1736101022606089</v>
      </c>
      <c r="S4538" s="52">
        <f>IF(K4538=0,C4566,(1/$C$59)*LN(1+$C$59/$C$58/(RodR+ABS(Calculations!K4538-RodR))))</f>
        <v>8.4788646283362225E-3</v>
      </c>
      <c r="T4538" s="53">
        <f t="shared" si="568"/>
        <v>8.5268917788956407E-3</v>
      </c>
      <c r="U4538" s="49">
        <f t="shared" si="569"/>
        <v>189.00000000000003</v>
      </c>
      <c r="V4538" s="49">
        <f t="shared" si="570"/>
        <v>1.0101994803367265</v>
      </c>
      <c r="W4538" s="49">
        <f t="shared" si="571"/>
        <v>1.0101994803367265</v>
      </c>
    </row>
    <row r="4539" spans="11:23">
      <c r="K4539" s="51">
        <v>453.7</v>
      </c>
      <c r="L4539" s="22">
        <f t="shared" si="565"/>
        <v>1.0950656328196269</v>
      </c>
      <c r="M4539" s="22">
        <f t="shared" si="572"/>
        <v>2.4105008524093474E-3</v>
      </c>
      <c r="Q4539" s="55">
        <f t="shared" si="566"/>
        <v>2.6902700222563393E-2</v>
      </c>
      <c r="R4539" s="49">
        <f t="shared" si="567"/>
        <v>3.1736101022606089</v>
      </c>
      <c r="S4539" s="52">
        <f>IF(K4539=0,C4567,(1/$C$59)*LN(1+$C$59/$C$58/(RodR+ABS(Calculations!K4539-RodR))))</f>
        <v>8.4770023272235633E-3</v>
      </c>
      <c r="T4539" s="53">
        <f t="shared" si="568"/>
        <v>8.5250083277690642E-3</v>
      </c>
      <c r="U4539" s="49">
        <f t="shared" si="569"/>
        <v>189.04166666666666</v>
      </c>
      <c r="V4539" s="49">
        <f t="shared" si="570"/>
        <v>1.0101994803367265</v>
      </c>
      <c r="W4539" s="49">
        <f t="shared" si="571"/>
        <v>1.0101994803367265</v>
      </c>
    </row>
    <row r="4540" spans="11:23">
      <c r="K4540" s="51">
        <v>453.8</v>
      </c>
      <c r="L4540" s="22">
        <f t="shared" si="565"/>
        <v>1.0948251649965732</v>
      </c>
      <c r="M4540" s="22">
        <f t="shared" si="572"/>
        <v>2.409441145469593E-3</v>
      </c>
      <c r="Q4540" s="55">
        <f t="shared" si="566"/>
        <v>2.6896792600624671E-2</v>
      </c>
      <c r="R4540" s="49">
        <f t="shared" si="567"/>
        <v>3.1736101022606089</v>
      </c>
      <c r="S4540" s="52">
        <f>IF(K4540=0,C4568,(1/$C$59)*LN(1+$C$59/$C$58/(RodR+ABS(Calculations!K4540-RodR))))</f>
        <v>8.4751408440078037E-3</v>
      </c>
      <c r="T4540" s="53">
        <f t="shared" si="568"/>
        <v>8.5231257085067388E-3</v>
      </c>
      <c r="U4540" s="49">
        <f t="shared" si="569"/>
        <v>189.08333333333334</v>
      </c>
      <c r="V4540" s="49">
        <f t="shared" si="570"/>
        <v>1.0101994803367265</v>
      </c>
      <c r="W4540" s="49">
        <f t="shared" si="571"/>
        <v>1.0101994803367265</v>
      </c>
    </row>
    <row r="4541" spans="11:23">
      <c r="K4541" s="51">
        <v>453.9</v>
      </c>
      <c r="L4541" s="22">
        <f t="shared" si="565"/>
        <v>1.0945848027604215</v>
      </c>
      <c r="M4541" s="22">
        <f t="shared" si="572"/>
        <v>2.4083821372209435E-3</v>
      </c>
      <c r="Q4541" s="55">
        <f t="shared" si="566"/>
        <v>2.6890887572660855E-2</v>
      </c>
      <c r="R4541" s="49">
        <f t="shared" si="567"/>
        <v>3.1736101022606089</v>
      </c>
      <c r="S4541" s="52">
        <f>IF(K4541=0,C4569,(1/$C$59)*LN(1+$C$59/$C$58/(RodR+ABS(Calculations!K4541-RodR))))</f>
        <v>8.4732801781498245E-3</v>
      </c>
      <c r="T4541" s="53">
        <f t="shared" si="568"/>
        <v>8.5212439205584224E-3</v>
      </c>
      <c r="U4541" s="49">
        <f t="shared" si="569"/>
        <v>189.125</v>
      </c>
      <c r="V4541" s="49">
        <f t="shared" si="570"/>
        <v>1.0101994803367265</v>
      </c>
      <c r="W4541" s="49">
        <f t="shared" si="571"/>
        <v>1.0101994803367265</v>
      </c>
    </row>
    <row r="4542" spans="11:23">
      <c r="K4542" s="51">
        <v>454</v>
      </c>
      <c r="L4542" s="22">
        <f t="shared" si="565"/>
        <v>1.0943445460416992</v>
      </c>
      <c r="M4542" s="22">
        <f t="shared" si="572"/>
        <v>2.4073238269795016E-3</v>
      </c>
      <c r="Q4542" s="55">
        <f t="shared" si="566"/>
        <v>2.6884985136965196E-2</v>
      </c>
      <c r="R4542" s="49">
        <f t="shared" si="567"/>
        <v>3.1736101022606089</v>
      </c>
      <c r="S4542" s="52">
        <f>IF(K4542=0,C4570,(1/$C$59)*LN(1+$C$59/$C$58/(RodR+ABS(Calculations!K4542-RodR))))</f>
        <v>8.4714203291118301E-3</v>
      </c>
      <c r="T4542" s="53">
        <f t="shared" si="568"/>
        <v>8.5193629633729933E-3</v>
      </c>
      <c r="U4542" s="49">
        <f t="shared" si="569"/>
        <v>189.16666666666669</v>
      </c>
      <c r="V4542" s="49">
        <f t="shared" si="570"/>
        <v>1.0101994803367265</v>
      </c>
      <c r="W4542" s="49">
        <f t="shared" si="571"/>
        <v>1.0101994803367265</v>
      </c>
    </row>
    <row r="4543" spans="11:23">
      <c r="K4543" s="51">
        <v>454.1</v>
      </c>
      <c r="L4543" s="22">
        <f t="shared" si="565"/>
        <v>1.094104394770933</v>
      </c>
      <c r="M4543" s="22">
        <f t="shared" si="572"/>
        <v>2.406266214165953E-3</v>
      </c>
      <c r="Q4543" s="55">
        <f t="shared" si="566"/>
        <v>2.6879085291830935E-2</v>
      </c>
      <c r="R4543" s="49">
        <f t="shared" si="567"/>
        <v>3.1736101022606089</v>
      </c>
      <c r="S4543" s="52">
        <f>IF(K4543=0,C4571,(1/$C$59)*LN(1+$C$59/$C$58/(RodR+ABS(Calculations!K4543-RodR))))</f>
        <v>8.4695612963560235E-3</v>
      </c>
      <c r="T4543" s="53">
        <f t="shared" si="568"/>
        <v>8.517482836401101E-3</v>
      </c>
      <c r="U4543" s="49">
        <f t="shared" si="569"/>
        <v>189.20833333333334</v>
      </c>
      <c r="V4543" s="49">
        <f t="shared" si="570"/>
        <v>1.0101994803367265</v>
      </c>
      <c r="W4543" s="49">
        <f t="shared" si="571"/>
        <v>1.0101994803367265</v>
      </c>
    </row>
    <row r="4544" spans="11:23">
      <c r="K4544" s="51">
        <v>454.2</v>
      </c>
      <c r="L4544" s="22">
        <f t="shared" si="565"/>
        <v>1.0938643488787185</v>
      </c>
      <c r="M4544" s="22">
        <f t="shared" si="572"/>
        <v>2.4052092981308171E-3</v>
      </c>
      <c r="Q4544" s="55">
        <f t="shared" si="566"/>
        <v>2.687318803555299E-2</v>
      </c>
      <c r="R4544" s="49">
        <f t="shared" si="567"/>
        <v>3.1736101022606089</v>
      </c>
      <c r="S4544" s="52">
        <f>IF(K4544=0,C4572,(1/$C$59)*LN(1+$C$59/$C$58/(RodR+ABS(Calculations!K4544-RodR))))</f>
        <v>8.4677030793451364E-3</v>
      </c>
      <c r="T4544" s="53">
        <f t="shared" si="568"/>
        <v>8.5156035390927341E-3</v>
      </c>
      <c r="U4544" s="49">
        <f t="shared" si="569"/>
        <v>189.25</v>
      </c>
      <c r="V4544" s="49">
        <f t="shared" si="570"/>
        <v>1.0101994803367265</v>
      </c>
      <c r="W4544" s="49">
        <f t="shared" si="571"/>
        <v>1.0101994803367265</v>
      </c>
    </row>
    <row r="4545" spans="11:23">
      <c r="K4545" s="51">
        <v>454.3</v>
      </c>
      <c r="L4545" s="22">
        <f t="shared" si="565"/>
        <v>1.0936244082956499</v>
      </c>
      <c r="M4545" s="22">
        <f t="shared" si="572"/>
        <v>2.4041530783633913E-3</v>
      </c>
      <c r="Q4545" s="55">
        <f t="shared" si="566"/>
        <v>2.6867293366426265E-2</v>
      </c>
      <c r="R4545" s="49">
        <f t="shared" si="567"/>
        <v>3.1736101022606089</v>
      </c>
      <c r="S4545" s="52">
        <f>IF(K4545=0,C4573,(1/$C$59)*LN(1+$C$59/$C$58/(RodR+ABS(Calculations!K4545-RodR))))</f>
        <v>8.4658456775418937E-3</v>
      </c>
      <c r="T4545" s="53">
        <f t="shared" si="568"/>
        <v>8.5137250708989965E-3</v>
      </c>
      <c r="U4545" s="49">
        <f t="shared" si="569"/>
        <v>189.29166666666669</v>
      </c>
      <c r="V4545" s="49">
        <f t="shared" si="570"/>
        <v>1.0101994803367265</v>
      </c>
      <c r="W4545" s="49">
        <f t="shared" si="571"/>
        <v>1.0101994803367265</v>
      </c>
    </row>
    <row r="4546" spans="11:23">
      <c r="K4546" s="51">
        <v>454.4</v>
      </c>
      <c r="L4546" s="22">
        <f t="shared" ref="L4546:L4609" si="573">IF(K4546&lt;RodR,EPRValue,Q4546*$C$43)</f>
        <v>1.0933845729525287</v>
      </c>
      <c r="M4546" s="22">
        <f t="shared" si="572"/>
        <v>2.4030975541793342E-3</v>
      </c>
      <c r="Q4546" s="55">
        <f t="shared" si="566"/>
        <v>2.6861401282750736E-2</v>
      </c>
      <c r="R4546" s="49">
        <f t="shared" si="567"/>
        <v>3.1736101022606089</v>
      </c>
      <c r="S4546" s="52">
        <f>IF(K4546=0,C4574,(1/$C$59)*LN(1+$C$59/$C$58/(RodR+ABS(Calculations!K4546-RodR))))</f>
        <v>8.4639890904106233E-3</v>
      </c>
      <c r="T4546" s="53">
        <f t="shared" si="568"/>
        <v>8.5118474312712092E-3</v>
      </c>
      <c r="U4546" s="49">
        <f t="shared" si="569"/>
        <v>189.33333333333334</v>
      </c>
      <c r="V4546" s="49">
        <f t="shared" si="570"/>
        <v>1.0101994803367265</v>
      </c>
      <c r="W4546" s="49">
        <f t="shared" si="571"/>
        <v>1.0101994803367265</v>
      </c>
    </row>
    <row r="4547" spans="11:23">
      <c r="K4547" s="51">
        <v>454.5</v>
      </c>
      <c r="L4547" s="22">
        <f t="shared" si="573"/>
        <v>1.0931448427800854</v>
      </c>
      <c r="M4547" s="22">
        <f t="shared" si="572"/>
        <v>2.4020427249311638E-3</v>
      </c>
      <c r="Q4547" s="55">
        <f t="shared" si="566"/>
        <v>2.6855511782824658E-2</v>
      </c>
      <c r="R4547" s="49">
        <f t="shared" si="567"/>
        <v>3.1736101022606089</v>
      </c>
      <c r="S4547" s="52">
        <f>IF(K4547=0,C4575,(1/$C$59)*LN(1+$C$59/$C$58/(RodR+ABS(Calculations!K4547-RodR))))</f>
        <v>8.4621333174151048E-3</v>
      </c>
      <c r="T4547" s="53">
        <f t="shared" si="568"/>
        <v>8.5099706196613695E-3</v>
      </c>
      <c r="U4547" s="49">
        <f t="shared" si="569"/>
        <v>189.375</v>
      </c>
      <c r="V4547" s="49">
        <f t="shared" si="570"/>
        <v>1.0101994803367265</v>
      </c>
      <c r="W4547" s="49">
        <f t="shared" si="571"/>
        <v>1.0101994803367265</v>
      </c>
    </row>
    <row r="4548" spans="11:23">
      <c r="K4548" s="51">
        <v>454.6</v>
      </c>
      <c r="L4548" s="22">
        <f t="shared" si="573"/>
        <v>1.0929052177091547</v>
      </c>
      <c r="M4548" s="22">
        <f t="shared" si="572"/>
        <v>2.400988590071762E-3</v>
      </c>
      <c r="Q4548" s="55">
        <f t="shared" ref="Q4548:Q4611" si="574">R4548*IF($C$56&lt;$C$55,S4548,T4548)</f>
        <v>2.6849624864948823E-2</v>
      </c>
      <c r="R4548" s="49">
        <f t="shared" ref="R4548:R4611" si="575">$C$70/$C$61*W4548</f>
        <v>3.1736101022606089</v>
      </c>
      <c r="S4548" s="52">
        <f>IF(K4548=0,C4576,(1/$C$59)*LN(1+$C$59/$C$58/(RodR+ABS(Calculations!K4548-RodR))))</f>
        <v>8.4602783580199226E-3</v>
      </c>
      <c r="T4548" s="53">
        <f t="shared" ref="T4548:T4611" si="576">IF((ABS(K4548))&lt;$C$55-$C$56,($C$53/2/PI()/$C$56*LN(($C$55-$C$56)*(ABS(K4548)+$C$56)/(ABS(K4548))/$C$55)+$C$60*LN($C$55*$C$54/($C$55-$C$56)/$C$53)),$C$60*LN((((ABS(K4548))+$C$56-$C$55)*$C$53+$C$55*$C$54)/($C$53*(ABS(K4548)))))</f>
        <v>8.5080946355219102E-3</v>
      </c>
      <c r="U4548" s="49">
        <f t="shared" ref="U4548:U4611" si="577">K4548/$C$56</f>
        <v>189.41666666666669</v>
      </c>
      <c r="V4548" s="49">
        <f t="shared" ref="V4548:V4611" si="578">IF(K4548="","",1/(1.0212-0.0178*LOG10($C$53+0.01)))</f>
        <v>1.0101994803367265</v>
      </c>
      <c r="W4548" s="49">
        <f t="shared" ref="W4548:W4611" si="579">MAX(1/(-(0.21682*LOG10(3.7*U4548)-0.293)*(EXP(-3.7*U4548)-1)+1),1)*MAX(1/(-(0.1921*LOG10(U4548+0.2)+0.072)*(EXP(-150*U4548)-1)+1),1)*V4548</f>
        <v>1.0101994803367265</v>
      </c>
    </row>
    <row r="4549" spans="11:23">
      <c r="K4549" s="51">
        <v>454.7</v>
      </c>
      <c r="L4549" s="22">
        <f t="shared" si="573"/>
        <v>1.092665697670639</v>
      </c>
      <c r="M4549" s="22">
        <f t="shared" si="572"/>
        <v>2.3999351489878418E-3</v>
      </c>
      <c r="Q4549" s="55">
        <f t="shared" si="574"/>
        <v>2.6843740527425698E-2</v>
      </c>
      <c r="R4549" s="49">
        <f t="shared" si="575"/>
        <v>3.1736101022606089</v>
      </c>
      <c r="S4549" s="52">
        <f>IF(K4549=0,C4577,(1/$C$59)*LN(1+$C$59/$C$58/(RodR+ABS(Calculations!K4549-RodR))))</f>
        <v>8.4584242116901853E-3</v>
      </c>
      <c r="T4549" s="53">
        <f t="shared" si="576"/>
        <v>8.5062194783057186E-3</v>
      </c>
      <c r="U4549" s="49">
        <f t="shared" si="577"/>
        <v>189.45833333333334</v>
      </c>
      <c r="V4549" s="49">
        <f t="shared" si="578"/>
        <v>1.0101994803367265</v>
      </c>
      <c r="W4549" s="49">
        <f t="shared" si="579"/>
        <v>1.0101994803367265</v>
      </c>
    </row>
    <row r="4550" spans="11:23">
      <c r="K4550" s="51">
        <v>454.8</v>
      </c>
      <c r="L4550" s="22">
        <f t="shared" si="573"/>
        <v>1.0924262825955093</v>
      </c>
      <c r="M4550" s="22">
        <f t="shared" si="572"/>
        <v>2.3988824010638954E-3</v>
      </c>
      <c r="Q4550" s="55">
        <f t="shared" si="574"/>
        <v>2.6837858768559434E-2</v>
      </c>
      <c r="R4550" s="49">
        <f t="shared" si="575"/>
        <v>3.1736101022606089</v>
      </c>
      <c r="S4550" s="52">
        <f>IF(K4550=0,C4578,(1/$C$59)*LN(1+$C$59/$C$58/(RodR+ABS(Calculations!K4550-RodR))))</f>
        <v>8.4565708778915321E-3</v>
      </c>
      <c r="T4550" s="53">
        <f t="shared" si="576"/>
        <v>8.5043451474661243E-3</v>
      </c>
      <c r="U4550" s="49">
        <f t="shared" si="577"/>
        <v>189.5</v>
      </c>
      <c r="V4550" s="49">
        <f t="shared" si="578"/>
        <v>1.0101994803367265</v>
      </c>
      <c r="W4550" s="49">
        <f t="shared" si="579"/>
        <v>1.0101994803367265</v>
      </c>
    </row>
    <row r="4551" spans="11:23">
      <c r="K4551" s="51">
        <v>454.9</v>
      </c>
      <c r="L4551" s="22">
        <f t="shared" si="573"/>
        <v>1.0921869724147699</v>
      </c>
      <c r="M4551" s="22">
        <f t="shared" si="572"/>
        <v>2.3978303456515526E-3</v>
      </c>
      <c r="Q4551" s="55">
        <f t="shared" si="574"/>
        <v>2.6831979586655001E-2</v>
      </c>
      <c r="R4551" s="49">
        <f t="shared" si="575"/>
        <v>3.1736101022606089</v>
      </c>
      <c r="S4551" s="52">
        <f>IF(K4551=0,C4579,(1/$C$59)*LN(1+$C$59/$C$58/(RodR+ABS(Calculations!K4551-RodR))))</f>
        <v>8.4547183560898641E-3</v>
      </c>
      <c r="T4551" s="53">
        <f t="shared" si="576"/>
        <v>8.502471642457125E-3</v>
      </c>
      <c r="U4551" s="49">
        <f t="shared" si="577"/>
        <v>189.54166666666666</v>
      </c>
      <c r="V4551" s="49">
        <f t="shared" si="578"/>
        <v>1.0101994803367265</v>
      </c>
      <c r="W4551" s="49">
        <f t="shared" si="579"/>
        <v>1.0101994803367265</v>
      </c>
    </row>
    <row r="4552" spans="11:23">
      <c r="K4552" s="51">
        <v>455</v>
      </c>
      <c r="L4552" s="22">
        <f t="shared" si="573"/>
        <v>1.0919477670595286</v>
      </c>
      <c r="M4552" s="22">
        <f t="shared" si="572"/>
        <v>2.3967789821706109E-3</v>
      </c>
      <c r="Q4552" s="55">
        <f t="shared" si="574"/>
        <v>2.682610298001991E-2</v>
      </c>
      <c r="R4552" s="49">
        <f t="shared" si="575"/>
        <v>3.1736101022606089</v>
      </c>
      <c r="S4552" s="52">
        <f>IF(K4552=0,C4580,(1/$C$59)*LN(1+$C$59/$C$58/(RodR+ABS(Calculations!K4552-RodR))))</f>
        <v>8.4528666457518789E-3</v>
      </c>
      <c r="T4552" s="53">
        <f t="shared" si="576"/>
        <v>8.5005989627327232E-3</v>
      </c>
      <c r="U4552" s="49">
        <f t="shared" si="577"/>
        <v>189.58333333333334</v>
      </c>
      <c r="V4552" s="49">
        <f t="shared" si="578"/>
        <v>1.0101994803367265</v>
      </c>
      <c r="W4552" s="49">
        <f t="shared" si="579"/>
        <v>1.0101994803367265</v>
      </c>
    </row>
    <row r="4553" spans="11:23">
      <c r="K4553" s="51">
        <v>455.1</v>
      </c>
      <c r="L4553" s="22">
        <f t="shared" si="573"/>
        <v>1.091708666460858</v>
      </c>
      <c r="M4553" s="22">
        <f t="shared" si="572"/>
        <v>2.3957283100750626E-3</v>
      </c>
      <c r="Q4553" s="55">
        <f t="shared" si="574"/>
        <v>2.6820228946960806E-2</v>
      </c>
      <c r="R4553" s="49">
        <f t="shared" si="575"/>
        <v>3.1736101022606089</v>
      </c>
      <c r="S4553" s="52">
        <f>IF(K4553=0,C4581,(1/$C$59)*LN(1+$C$59/$C$58/(RodR+ABS(Calculations!K4553-RodR))))</f>
        <v>8.4510157463440032E-3</v>
      </c>
      <c r="T4553" s="53">
        <f t="shared" si="576"/>
        <v>8.4987271077478083E-3</v>
      </c>
      <c r="U4553" s="49">
        <f t="shared" si="577"/>
        <v>189.62500000000003</v>
      </c>
      <c r="V4553" s="49">
        <f t="shared" si="578"/>
        <v>1.0101994803367265</v>
      </c>
      <c r="W4553" s="49">
        <f t="shared" si="579"/>
        <v>1.0101994803367265</v>
      </c>
    </row>
    <row r="4554" spans="11:23">
      <c r="K4554" s="51">
        <v>455.2</v>
      </c>
      <c r="L4554" s="22">
        <f t="shared" si="573"/>
        <v>1.0914696705500369</v>
      </c>
      <c r="M4554" s="22">
        <f t="shared" si="572"/>
        <v>2.3946783286816764E-3</v>
      </c>
      <c r="Q4554" s="55">
        <f t="shared" si="574"/>
        <v>2.6814357485789399E-2</v>
      </c>
      <c r="R4554" s="49">
        <f t="shared" si="575"/>
        <v>3.1736101022606089</v>
      </c>
      <c r="S4554" s="52">
        <f>IF(K4554=0,C4582,(1/$C$59)*LN(1+$C$59/$C$58/(RodR+ABS(Calculations!K4554-RodR))))</f>
        <v>8.449165657334258E-3</v>
      </c>
      <c r="T4554" s="53">
        <f t="shared" si="576"/>
        <v>8.4968560769579354E-3</v>
      </c>
      <c r="U4554" s="49">
        <f t="shared" si="577"/>
        <v>189.66666666666666</v>
      </c>
      <c r="V4554" s="49">
        <f t="shared" si="578"/>
        <v>1.0101994803367265</v>
      </c>
      <c r="W4554" s="49">
        <f t="shared" si="579"/>
        <v>1.0101994803367265</v>
      </c>
    </row>
    <row r="4555" spans="11:23">
      <c r="K4555" s="51">
        <v>455.3</v>
      </c>
      <c r="L4555" s="22">
        <f t="shared" si="573"/>
        <v>1.0912307792582743</v>
      </c>
      <c r="M4555" s="22">
        <f t="shared" si="572"/>
        <v>2.3936290373756108E-3</v>
      </c>
      <c r="Q4555" s="55">
        <f t="shared" si="574"/>
        <v>2.6808488594815695E-2</v>
      </c>
      <c r="R4555" s="49">
        <f t="shared" si="575"/>
        <v>3.1736101022606089</v>
      </c>
      <c r="S4555" s="52">
        <f>IF(K4555=0,C4583,(1/$C$59)*LN(1+$C$59/$C$58/(RodR+ABS(Calculations!K4555-RodR))))</f>
        <v>8.4473163781901301E-3</v>
      </c>
      <c r="T4555" s="53">
        <f t="shared" si="576"/>
        <v>8.494985869818665E-3</v>
      </c>
      <c r="U4555" s="49">
        <f t="shared" si="577"/>
        <v>189.70833333333334</v>
      </c>
      <c r="V4555" s="49">
        <f t="shared" si="578"/>
        <v>1.0101994803367265</v>
      </c>
      <c r="W4555" s="49">
        <f t="shared" si="579"/>
        <v>1.0101994803367265</v>
      </c>
    </row>
    <row r="4556" spans="11:23">
      <c r="K4556" s="51">
        <v>455.4</v>
      </c>
      <c r="L4556" s="22">
        <f t="shared" si="573"/>
        <v>1.0909919925169167</v>
      </c>
      <c r="M4556" s="22">
        <f t="shared" si="572"/>
        <v>2.3925804356119684E-3</v>
      </c>
      <c r="Q4556" s="55">
        <f t="shared" si="574"/>
        <v>2.6802622272353065E-2</v>
      </c>
      <c r="R4556" s="49">
        <f t="shared" si="575"/>
        <v>3.1736101022606089</v>
      </c>
      <c r="S4556" s="52">
        <f>IF(K4556=0,C4584,(1/$C$59)*LN(1+$C$59/$C$58/(RodR+ABS(Calculations!K4556-RodR))))</f>
        <v>8.4454679083801644E-3</v>
      </c>
      <c r="T4556" s="53">
        <f t="shared" si="576"/>
        <v>8.4931164857862274E-3</v>
      </c>
      <c r="U4556" s="49">
        <f t="shared" si="577"/>
        <v>189.75</v>
      </c>
      <c r="V4556" s="49">
        <f t="shared" si="578"/>
        <v>1.0101994803367265</v>
      </c>
      <c r="W4556" s="49">
        <f t="shared" si="579"/>
        <v>1.0101994803367265</v>
      </c>
    </row>
    <row r="4557" spans="11:23">
      <c r="K4557" s="51">
        <v>455.5</v>
      </c>
      <c r="L4557" s="22">
        <f t="shared" si="573"/>
        <v>1.0907533102573448</v>
      </c>
      <c r="M4557" s="22">
        <f t="shared" ref="M4557:M4620" si="580">L4547-L4557</f>
        <v>2.3915325227406026E-3</v>
      </c>
      <c r="Q4557" s="55">
        <f t="shared" si="574"/>
        <v>2.6796758516715719E-2</v>
      </c>
      <c r="R4557" s="49">
        <f t="shared" si="575"/>
        <v>3.1736101022606089</v>
      </c>
      <c r="S4557" s="52">
        <f>IF(K4557=0,C4585,(1/$C$59)*LN(1+$C$59/$C$58/(RodR+ABS(Calculations!K4557-RodR))))</f>
        <v>8.4436202473731712E-3</v>
      </c>
      <c r="T4557" s="53">
        <f t="shared" si="576"/>
        <v>8.491247924317517E-3</v>
      </c>
      <c r="U4557" s="49">
        <f t="shared" si="577"/>
        <v>189.79166666666669</v>
      </c>
      <c r="V4557" s="49">
        <f t="shared" si="578"/>
        <v>1.0101994803367265</v>
      </c>
      <c r="W4557" s="49">
        <f t="shared" si="579"/>
        <v>1.0101994803367265</v>
      </c>
    </row>
    <row r="4558" spans="11:23">
      <c r="K4558" s="51">
        <v>455.6</v>
      </c>
      <c r="L4558" s="22">
        <f t="shared" si="573"/>
        <v>1.0905147324109725</v>
      </c>
      <c r="M4558" s="22">
        <f t="shared" si="580"/>
        <v>2.3904852981821989E-3</v>
      </c>
      <c r="Q4558" s="55">
        <f t="shared" si="574"/>
        <v>2.6790897326218699E-2</v>
      </c>
      <c r="R4558" s="49">
        <f t="shared" si="575"/>
        <v>3.1736101022606089</v>
      </c>
      <c r="S4558" s="52">
        <f>IF(K4558=0,C4586,(1/$C$59)*LN(1+$C$59/$C$58/(RodR+ABS(Calculations!K4558-RodR))))</f>
        <v>8.4417733946382228E-3</v>
      </c>
      <c r="T4558" s="53">
        <f t="shared" si="576"/>
        <v>8.48938018486943E-3</v>
      </c>
      <c r="U4558" s="49">
        <f t="shared" si="577"/>
        <v>189.83333333333334</v>
      </c>
      <c r="V4558" s="49">
        <f t="shared" si="578"/>
        <v>1.0101994803367265</v>
      </c>
      <c r="W4558" s="49">
        <f t="shared" si="579"/>
        <v>1.0101994803367265</v>
      </c>
    </row>
    <row r="4559" spans="11:23">
      <c r="K4559" s="51">
        <v>455.7</v>
      </c>
      <c r="L4559" s="22">
        <f t="shared" si="573"/>
        <v>1.0902762589093171</v>
      </c>
      <c r="M4559" s="22">
        <f t="shared" si="580"/>
        <v>2.3894387613219159E-3</v>
      </c>
      <c r="Q4559" s="55">
        <f t="shared" si="574"/>
        <v>2.6785038699179569E-2</v>
      </c>
      <c r="R4559" s="49">
        <f t="shared" si="575"/>
        <v>3.1736101022606089</v>
      </c>
      <c r="S4559" s="52">
        <f>IF(K4559=0,C4587,(1/$C$59)*LN(1+$C$59/$C$58/(RodR+ABS(Calculations!K4559-RodR))))</f>
        <v>8.4399273496451859E-3</v>
      </c>
      <c r="T4559" s="53">
        <f t="shared" si="576"/>
        <v>8.4875132668997526E-3</v>
      </c>
      <c r="U4559" s="49">
        <f t="shared" si="577"/>
        <v>189.875</v>
      </c>
      <c r="V4559" s="49">
        <f t="shared" si="578"/>
        <v>1.0101994803367265</v>
      </c>
      <c r="W4559" s="49">
        <f t="shared" si="579"/>
        <v>1.0101994803367265</v>
      </c>
    </row>
    <row r="4560" spans="11:23">
      <c r="K4560" s="51">
        <v>455.8</v>
      </c>
      <c r="L4560" s="22">
        <f t="shared" si="573"/>
        <v>1.0900378896839298</v>
      </c>
      <c r="M4560" s="22">
        <f t="shared" si="580"/>
        <v>2.388392911579551E-3</v>
      </c>
      <c r="Q4560" s="55">
        <f t="shared" si="574"/>
        <v>2.677918263391673E-2</v>
      </c>
      <c r="R4560" s="49">
        <f t="shared" si="575"/>
        <v>3.1736101022606089</v>
      </c>
      <c r="S4560" s="52">
        <f>IF(K4560=0,C4588,(1/$C$59)*LN(1+$C$59/$C$58/(RodR+ABS(Calculations!K4560-RodR))))</f>
        <v>8.438082111864191E-3</v>
      </c>
      <c r="T4560" s="53">
        <f t="shared" si="576"/>
        <v>8.4856471698671644E-3</v>
      </c>
      <c r="U4560" s="49">
        <f t="shared" si="577"/>
        <v>189.91666666666669</v>
      </c>
      <c r="V4560" s="49">
        <f t="shared" si="578"/>
        <v>1.0101994803367265</v>
      </c>
      <c r="W4560" s="49">
        <f t="shared" si="579"/>
        <v>1.0101994803367265</v>
      </c>
    </row>
    <row r="4561" spans="11:23">
      <c r="K4561" s="51">
        <v>455.9</v>
      </c>
      <c r="L4561" s="22">
        <f t="shared" si="573"/>
        <v>1.0897996246664643</v>
      </c>
      <c r="M4561" s="22">
        <f t="shared" si="580"/>
        <v>2.3873477483056238E-3</v>
      </c>
      <c r="Q4561" s="55">
        <f t="shared" si="574"/>
        <v>2.6773329128751116E-2</v>
      </c>
      <c r="R4561" s="49">
        <f t="shared" si="575"/>
        <v>3.1736101022606089</v>
      </c>
      <c r="S4561" s="52">
        <f>IF(K4561=0,C4589,(1/$C$59)*LN(1+$C$59/$C$58/(RodR+ABS(Calculations!K4561-RodR))))</f>
        <v>8.4362376807661666E-3</v>
      </c>
      <c r="T4561" s="53">
        <f t="shared" si="576"/>
        <v>8.4837818932294584E-3</v>
      </c>
      <c r="U4561" s="49">
        <f t="shared" si="577"/>
        <v>189.95833333333334</v>
      </c>
      <c r="V4561" s="49">
        <f t="shared" si="578"/>
        <v>1.0101994803367265</v>
      </c>
      <c r="W4561" s="49">
        <f t="shared" si="579"/>
        <v>1.0101994803367265</v>
      </c>
    </row>
    <row r="4562" spans="11:23">
      <c r="K4562" s="51">
        <v>456</v>
      </c>
      <c r="L4562" s="22">
        <f t="shared" si="573"/>
        <v>1.0895614637885391</v>
      </c>
      <c r="M4562" s="22">
        <f t="shared" si="580"/>
        <v>2.3863032709894316E-3</v>
      </c>
      <c r="Q4562" s="55">
        <f t="shared" si="574"/>
        <v>2.6767478182002778E-2</v>
      </c>
      <c r="R4562" s="49">
        <f t="shared" si="575"/>
        <v>3.1736101022606089</v>
      </c>
      <c r="S4562" s="52">
        <f>IF(K4562=0,C4590,(1/$C$59)*LN(1+$C$59/$C$58/(RodR+ABS(Calculations!K4562-RodR))))</f>
        <v>8.4343940558217635E-3</v>
      </c>
      <c r="T4562" s="53">
        <f t="shared" si="576"/>
        <v>8.4819174364466413E-3</v>
      </c>
      <c r="U4562" s="49">
        <f t="shared" si="577"/>
        <v>190</v>
      </c>
      <c r="V4562" s="49">
        <f t="shared" si="578"/>
        <v>1.0101994803367265</v>
      </c>
      <c r="W4562" s="49">
        <f t="shared" si="579"/>
        <v>1.0101994803367265</v>
      </c>
    </row>
    <row r="4563" spans="11:23">
      <c r="K4563" s="51">
        <v>456.1</v>
      </c>
      <c r="L4563" s="22">
        <f t="shared" si="573"/>
        <v>1.0893234069819451</v>
      </c>
      <c r="M4563" s="22">
        <f t="shared" si="580"/>
        <v>2.3852594789128823E-3</v>
      </c>
      <c r="Q4563" s="55">
        <f t="shared" si="574"/>
        <v>2.6761629791996009E-2</v>
      </c>
      <c r="R4563" s="49">
        <f t="shared" si="575"/>
        <v>3.1736101022606089</v>
      </c>
      <c r="S4563" s="52">
        <f>IF(K4563=0,C4591,(1/$C$59)*LN(1+$C$59/$C$58/(RodR+ABS(Calculations!K4563-RodR))))</f>
        <v>8.4325512365029682E-3</v>
      </c>
      <c r="T4563" s="53">
        <f t="shared" si="576"/>
        <v>8.4800537989771791E-3</v>
      </c>
      <c r="U4563" s="49">
        <f t="shared" si="577"/>
        <v>190.04166666666669</v>
      </c>
      <c r="V4563" s="49">
        <f t="shared" si="578"/>
        <v>1.0101994803367265</v>
      </c>
      <c r="W4563" s="49">
        <f t="shared" si="579"/>
        <v>1.0101994803367265</v>
      </c>
    </row>
    <row r="4564" spans="11:23">
      <c r="K4564" s="51">
        <v>456.2</v>
      </c>
      <c r="L4564" s="22">
        <f t="shared" si="573"/>
        <v>1.0890854541784725</v>
      </c>
      <c r="M4564" s="22">
        <f t="shared" si="580"/>
        <v>2.3842163715643849E-3</v>
      </c>
      <c r="Q4564" s="55">
        <f t="shared" si="574"/>
        <v>2.6755783957055083E-2</v>
      </c>
      <c r="R4564" s="49">
        <f t="shared" si="575"/>
        <v>3.1736101022606089</v>
      </c>
      <c r="S4564" s="52">
        <f>IF(K4564=0,C4592,(1/$C$59)*LN(1+$C$59/$C$58/(RodR+ABS(Calculations!K4564-RodR))))</f>
        <v>8.4307092222817622E-3</v>
      </c>
      <c r="T4564" s="53">
        <f t="shared" si="576"/>
        <v>8.4781909802824195E-3</v>
      </c>
      <c r="U4564" s="49">
        <f t="shared" si="577"/>
        <v>190.08333333333334</v>
      </c>
      <c r="V4564" s="49">
        <f t="shared" si="578"/>
        <v>1.0101994803367265</v>
      </c>
      <c r="W4564" s="49">
        <f t="shared" si="579"/>
        <v>1.0101994803367265</v>
      </c>
    </row>
    <row r="4565" spans="11:23">
      <c r="K4565" s="51">
        <v>456.3</v>
      </c>
      <c r="L4565" s="22">
        <f t="shared" si="573"/>
        <v>1.0888476053099789</v>
      </c>
      <c r="M4565" s="22">
        <f t="shared" si="580"/>
        <v>2.3831739482953473E-3</v>
      </c>
      <c r="Q4565" s="55">
        <f t="shared" si="574"/>
        <v>2.6749940675505939E-2</v>
      </c>
      <c r="R4565" s="49">
        <f t="shared" si="575"/>
        <v>3.1736101022606089</v>
      </c>
      <c r="S4565" s="52">
        <f>IF(K4565=0,C4593,(1/$C$59)*LN(1+$C$59/$C$58/(RodR+ABS(Calculations!K4565-RodR))))</f>
        <v>8.4288680126306526E-3</v>
      </c>
      <c r="T4565" s="53">
        <f t="shared" si="576"/>
        <v>8.4763289798217151E-3</v>
      </c>
      <c r="U4565" s="49">
        <f t="shared" si="577"/>
        <v>190.125</v>
      </c>
      <c r="V4565" s="49">
        <f t="shared" si="578"/>
        <v>1.0101994803367265</v>
      </c>
      <c r="W4565" s="49">
        <f t="shared" si="579"/>
        <v>1.0101994803367265</v>
      </c>
    </row>
    <row r="4566" spans="11:23">
      <c r="K4566" s="51">
        <v>456.4</v>
      </c>
      <c r="L4566" s="22">
        <f t="shared" si="573"/>
        <v>1.0886098603083576</v>
      </c>
      <c r="M4566" s="22">
        <f t="shared" si="580"/>
        <v>2.3821322085590957E-3</v>
      </c>
      <c r="Q4566" s="55">
        <f t="shared" si="574"/>
        <v>2.6744099945675375E-2</v>
      </c>
      <c r="R4566" s="49">
        <f t="shared" si="575"/>
        <v>3.1736101022606089</v>
      </c>
      <c r="S4566" s="52">
        <f>IF(K4566=0,C4594,(1/$C$59)*LN(1+$C$59/$C$58/(RodR+ABS(Calculations!K4566-RodR))))</f>
        <v>8.4270276070224134E-3</v>
      </c>
      <c r="T4566" s="53">
        <f t="shared" si="576"/>
        <v>8.4744677970570812E-3</v>
      </c>
      <c r="U4566" s="49">
        <f t="shared" si="577"/>
        <v>190.16666666666666</v>
      </c>
      <c r="V4566" s="49">
        <f t="shared" si="578"/>
        <v>1.0101994803367265</v>
      </c>
      <c r="W4566" s="49">
        <f t="shared" si="579"/>
        <v>1.0101994803367265</v>
      </c>
    </row>
    <row r="4567" spans="11:23">
      <c r="K4567" s="51">
        <v>456.5</v>
      </c>
      <c r="L4567" s="22">
        <f t="shared" si="573"/>
        <v>1.0883722191056029</v>
      </c>
      <c r="M4567" s="22">
        <f t="shared" si="580"/>
        <v>2.3810911517418987E-3</v>
      </c>
      <c r="Q4567" s="55">
        <f t="shared" si="574"/>
        <v>2.6738261765892692E-2</v>
      </c>
      <c r="R4567" s="49">
        <f t="shared" si="575"/>
        <v>3.1736101022606089</v>
      </c>
      <c r="S4567" s="52">
        <f>IF(K4567=0,C4595,(1/$C$59)*LN(1+$C$59/$C$58/(RodR+ABS(Calculations!K4567-RodR))))</f>
        <v>8.4251880049306116E-3</v>
      </c>
      <c r="T4567" s="53">
        <f t="shared" si="576"/>
        <v>8.4726074314489877E-3</v>
      </c>
      <c r="U4567" s="49">
        <f t="shared" si="577"/>
        <v>190.20833333333334</v>
      </c>
      <c r="V4567" s="49">
        <f t="shared" si="578"/>
        <v>1.0101994803367265</v>
      </c>
      <c r="W4567" s="49">
        <f t="shared" si="579"/>
        <v>1.0101994803367265</v>
      </c>
    </row>
    <row r="4568" spans="11:23">
      <c r="K4568" s="51">
        <v>456.6</v>
      </c>
      <c r="L4568" s="22">
        <f t="shared" si="573"/>
        <v>1.0881346816337785</v>
      </c>
      <c r="M4568" s="22">
        <f t="shared" si="580"/>
        <v>2.3800507771940538E-3</v>
      </c>
      <c r="Q4568" s="55">
        <f t="shared" si="574"/>
        <v>2.6732426134488882E-2</v>
      </c>
      <c r="R4568" s="49">
        <f t="shared" si="575"/>
        <v>3.1736101022606089</v>
      </c>
      <c r="S4568" s="52">
        <f>IF(K4568=0,C4596,(1/$C$59)*LN(1+$C$59/$C$58/(RodR+ABS(Calculations!K4568-RodR))))</f>
        <v>8.4233492058293433E-3</v>
      </c>
      <c r="T4568" s="53">
        <f t="shared" si="576"/>
        <v>8.4707478824603433E-3</v>
      </c>
      <c r="U4568" s="49">
        <f t="shared" si="577"/>
        <v>190.25000000000003</v>
      </c>
      <c r="V4568" s="49">
        <f t="shared" si="578"/>
        <v>1.0101994803367265</v>
      </c>
      <c r="W4568" s="49">
        <f t="shared" si="579"/>
        <v>1.0101994803367265</v>
      </c>
    </row>
    <row r="4569" spans="11:23">
      <c r="K4569" s="51">
        <v>456.7</v>
      </c>
      <c r="L4569" s="22">
        <f t="shared" si="573"/>
        <v>1.0878972478249473</v>
      </c>
      <c r="M4569" s="22">
        <f t="shared" si="580"/>
        <v>2.3790110843697754E-3</v>
      </c>
      <c r="Q4569" s="55">
        <f t="shared" si="574"/>
        <v>2.6726593049794918E-2</v>
      </c>
      <c r="R4569" s="49">
        <f t="shared" si="575"/>
        <v>3.1736101022606089</v>
      </c>
      <c r="S4569" s="52">
        <f>IF(K4569=0,C4597,(1/$C$59)*LN(1+$C$59/$C$58/(RodR+ABS(Calculations!K4569-RodR))))</f>
        <v>8.4215112091927027E-3</v>
      </c>
      <c r="T4569" s="53">
        <f t="shared" si="576"/>
        <v>8.4688891495529502E-3</v>
      </c>
      <c r="U4569" s="49">
        <f t="shared" si="577"/>
        <v>190.29166666666666</v>
      </c>
      <c r="V4569" s="49">
        <f t="shared" si="578"/>
        <v>1.0101994803367265</v>
      </c>
      <c r="W4569" s="49">
        <f t="shared" si="579"/>
        <v>1.0101994803367265</v>
      </c>
    </row>
    <row r="4570" spans="11:23">
      <c r="K4570" s="51">
        <v>456.8</v>
      </c>
      <c r="L4570" s="22">
        <f t="shared" si="573"/>
        <v>1.0876599176112405</v>
      </c>
      <c r="M4570" s="22">
        <f t="shared" si="580"/>
        <v>2.377972072689305E-3</v>
      </c>
      <c r="Q4570" s="55">
        <f t="shared" si="574"/>
        <v>2.672076251014345E-2</v>
      </c>
      <c r="R4570" s="49">
        <f t="shared" si="575"/>
        <v>3.1736101022606089</v>
      </c>
      <c r="S4570" s="52">
        <f>IF(K4570=0,C4598,(1/$C$59)*LN(1+$C$59/$C$58/(RodR+ABS(Calculations!K4570-RodR))))</f>
        <v>8.4196740144953097E-3</v>
      </c>
      <c r="T4570" s="53">
        <f t="shared" si="576"/>
        <v>8.4670312321899442E-3</v>
      </c>
      <c r="U4570" s="49">
        <f t="shared" si="577"/>
        <v>190.33333333333334</v>
      </c>
      <c r="V4570" s="49">
        <f t="shared" si="578"/>
        <v>1.0101994803367265</v>
      </c>
      <c r="W4570" s="49">
        <f t="shared" si="579"/>
        <v>1.0101994803367265</v>
      </c>
    </row>
    <row r="4571" spans="11:23">
      <c r="K4571" s="51">
        <v>456.9</v>
      </c>
      <c r="L4571" s="22">
        <f t="shared" si="573"/>
        <v>1.0874226909249611</v>
      </c>
      <c r="M4571" s="22">
        <f t="shared" si="580"/>
        <v>2.3769337415031622E-3</v>
      </c>
      <c r="Q4571" s="55">
        <f t="shared" si="574"/>
        <v>2.6714934513871365E-2</v>
      </c>
      <c r="R4571" s="49">
        <f t="shared" si="575"/>
        <v>3.1736101022606089</v>
      </c>
      <c r="S4571" s="52">
        <f>IF(K4571=0,C4599,(1/$C$59)*LN(1+$C$59/$C$58/(RodR+ABS(Calculations!K4571-RodR))))</f>
        <v>8.4178376212131183E-3</v>
      </c>
      <c r="T4571" s="53">
        <f t="shared" si="576"/>
        <v>8.4651741298349039E-3</v>
      </c>
      <c r="U4571" s="49">
        <f t="shared" si="577"/>
        <v>190.375</v>
      </c>
      <c r="V4571" s="49">
        <f t="shared" si="578"/>
        <v>1.0101994803367265</v>
      </c>
      <c r="W4571" s="49">
        <f t="shared" si="579"/>
        <v>1.0101994803367265</v>
      </c>
    </row>
    <row r="4572" spans="11:23">
      <c r="K4572" s="51">
        <v>457</v>
      </c>
      <c r="L4572" s="22">
        <f t="shared" si="573"/>
        <v>1.0871855676982742</v>
      </c>
      <c r="M4572" s="22">
        <f t="shared" si="580"/>
        <v>2.3758960902648951E-3</v>
      </c>
      <c r="Q4572" s="55">
        <f t="shared" si="574"/>
        <v>2.6709109059312133E-2</v>
      </c>
      <c r="R4572" s="49">
        <f t="shared" si="575"/>
        <v>3.1736101022606089</v>
      </c>
      <c r="S4572" s="52">
        <f>IF(K4572=0,C4600,(1/$C$59)*LN(1+$C$59/$C$58/(RodR+ABS(Calculations!K4572-RodR))))</f>
        <v>8.4160020288210086E-3</v>
      </c>
      <c r="T4572" s="53">
        <f t="shared" si="576"/>
        <v>8.463317841951196E-3</v>
      </c>
      <c r="U4572" s="49">
        <f t="shared" si="577"/>
        <v>190.41666666666669</v>
      </c>
      <c r="V4572" s="49">
        <f t="shared" si="578"/>
        <v>1.0101994803367265</v>
      </c>
      <c r="W4572" s="49">
        <f t="shared" si="579"/>
        <v>1.0101994803367265</v>
      </c>
    </row>
    <row r="4573" spans="11:23">
      <c r="K4573" s="51">
        <v>457.1</v>
      </c>
      <c r="L4573" s="22">
        <f t="shared" si="573"/>
        <v>1.0869485478636187</v>
      </c>
      <c r="M4573" s="22">
        <f t="shared" si="580"/>
        <v>2.3748591183263557E-3</v>
      </c>
      <c r="Q4573" s="55">
        <f t="shared" si="574"/>
        <v>2.6703286144805979E-2</v>
      </c>
      <c r="R4573" s="49">
        <f t="shared" si="575"/>
        <v>3.1736101022606089</v>
      </c>
      <c r="S4573" s="52">
        <f>IF(K4573=0,C4601,(1/$C$59)*LN(1+$C$59/$C$58/(RodR+ABS(Calculations!K4573-RodR))))</f>
        <v>8.4141672367959875E-3</v>
      </c>
      <c r="T4573" s="53">
        <f t="shared" si="576"/>
        <v>8.4614623680032922E-3</v>
      </c>
      <c r="U4573" s="49">
        <f t="shared" si="577"/>
        <v>190.45833333333334</v>
      </c>
      <c r="V4573" s="49">
        <f t="shared" si="578"/>
        <v>1.0101994803367265</v>
      </c>
      <c r="W4573" s="49">
        <f t="shared" si="579"/>
        <v>1.0101994803367265</v>
      </c>
    </row>
    <row r="4574" spans="11:23">
      <c r="K4574" s="51">
        <v>457.2</v>
      </c>
      <c r="L4574" s="22">
        <f t="shared" si="573"/>
        <v>1.0867116313532967</v>
      </c>
      <c r="M4574" s="22">
        <f t="shared" si="580"/>
        <v>2.373822825175731E-3</v>
      </c>
      <c r="Q4574" s="55">
        <f t="shared" si="574"/>
        <v>2.6697465768689747E-2</v>
      </c>
      <c r="R4574" s="49">
        <f t="shared" si="575"/>
        <v>3.1736101022606089</v>
      </c>
      <c r="S4574" s="52">
        <f>IF(K4574=0,C4602,(1/$C$59)*LN(1+$C$59/$C$58/(RodR+ABS(Calculations!K4574-RodR))))</f>
        <v>8.4123332446139967E-3</v>
      </c>
      <c r="T4574" s="53">
        <f t="shared" si="576"/>
        <v>8.4596077074561085E-3</v>
      </c>
      <c r="U4574" s="49">
        <f t="shared" si="577"/>
        <v>190.5</v>
      </c>
      <c r="V4574" s="49">
        <f t="shared" si="578"/>
        <v>1.0101994803367265</v>
      </c>
      <c r="W4574" s="49">
        <f t="shared" si="579"/>
        <v>1.0101994803367265</v>
      </c>
    </row>
    <row r="4575" spans="11:23">
      <c r="K4575" s="51">
        <v>457.3</v>
      </c>
      <c r="L4575" s="22">
        <f t="shared" si="573"/>
        <v>1.0864748180998154</v>
      </c>
      <c r="M4575" s="22">
        <f t="shared" si="580"/>
        <v>2.3727872101635405E-3</v>
      </c>
      <c r="Q4575" s="55">
        <f t="shared" si="574"/>
        <v>2.6691647929305333E-2</v>
      </c>
      <c r="R4575" s="49">
        <f t="shared" si="575"/>
        <v>3.1736101022606089</v>
      </c>
      <c r="S4575" s="52">
        <f>IF(K4575=0,C4603,(1/$C$59)*LN(1+$C$59/$C$58/(RodR+ABS(Calculations!K4575-RodR))))</f>
        <v>8.4105000517525706E-3</v>
      </c>
      <c r="T4575" s="53">
        <f t="shared" si="576"/>
        <v>8.4577538597750152E-3</v>
      </c>
      <c r="U4575" s="49">
        <f t="shared" si="577"/>
        <v>190.54166666666669</v>
      </c>
      <c r="V4575" s="49">
        <f t="shared" si="578"/>
        <v>1.0101994803367265</v>
      </c>
      <c r="W4575" s="49">
        <f t="shared" si="579"/>
        <v>1.0101994803367265</v>
      </c>
    </row>
    <row r="4576" spans="11:23">
      <c r="K4576" s="51">
        <v>457.4</v>
      </c>
      <c r="L4576" s="22">
        <f t="shared" si="573"/>
        <v>1.086238108035682</v>
      </c>
      <c r="M4576" s="22">
        <f t="shared" si="580"/>
        <v>2.3717522726756091E-3</v>
      </c>
      <c r="Q4576" s="55">
        <f t="shared" si="574"/>
        <v>2.6685832624994622E-2</v>
      </c>
      <c r="R4576" s="49">
        <f t="shared" si="575"/>
        <v>3.1736101022606089</v>
      </c>
      <c r="S4576" s="52">
        <f>IF(K4576=0,C4604,(1/$C$59)*LN(1+$C$59/$C$58/(RodR+ABS(Calculations!K4576-RodR))))</f>
        <v>8.4086676576892398E-3</v>
      </c>
      <c r="T4576" s="53">
        <f t="shared" si="576"/>
        <v>8.455900824425374E-3</v>
      </c>
      <c r="U4576" s="49">
        <f t="shared" si="577"/>
        <v>190.58333333333334</v>
      </c>
      <c r="V4576" s="49">
        <f t="shared" si="578"/>
        <v>1.0101994803367265</v>
      </c>
      <c r="W4576" s="49">
        <f t="shared" si="579"/>
        <v>1.0101994803367265</v>
      </c>
    </row>
    <row r="4577" spans="11:23">
      <c r="K4577" s="51">
        <v>457.5</v>
      </c>
      <c r="L4577" s="22">
        <f t="shared" si="573"/>
        <v>1.086001501093403</v>
      </c>
      <c r="M4577" s="22">
        <f t="shared" si="580"/>
        <v>2.3707180121999016E-3</v>
      </c>
      <c r="Q4577" s="55">
        <f t="shared" si="574"/>
        <v>2.6680019854099495E-2</v>
      </c>
      <c r="R4577" s="49">
        <f t="shared" si="575"/>
        <v>3.1736101022606089</v>
      </c>
      <c r="S4577" s="52">
        <f>IF(K4577=0,C4605,(1/$C$59)*LN(1+$C$59/$C$58/(RodR+ABS(Calculations!K4577-RodR))))</f>
        <v>8.4068360619015316E-3</v>
      </c>
      <c r="T4577" s="53">
        <f t="shared" si="576"/>
        <v>8.4540486008734435E-3</v>
      </c>
      <c r="U4577" s="49">
        <f t="shared" si="577"/>
        <v>190.625</v>
      </c>
      <c r="V4577" s="49">
        <f t="shared" si="578"/>
        <v>1.0101994803367265</v>
      </c>
      <c r="W4577" s="49">
        <f t="shared" si="579"/>
        <v>1.0101994803367265</v>
      </c>
    </row>
    <row r="4578" spans="11:23">
      <c r="K4578" s="51">
        <v>457.6</v>
      </c>
      <c r="L4578" s="22">
        <f t="shared" si="573"/>
        <v>1.0857649972056909</v>
      </c>
      <c r="M4578" s="22">
        <f t="shared" si="580"/>
        <v>2.3696844280876039E-3</v>
      </c>
      <c r="Q4578" s="55">
        <f t="shared" si="574"/>
        <v>2.6674209614966877E-2</v>
      </c>
      <c r="R4578" s="49">
        <f t="shared" si="575"/>
        <v>3.1736101022606089</v>
      </c>
      <c r="S4578" s="52">
        <f>IF(K4578=0,C4606,(1/$C$59)*LN(1+$C$59/$C$58/(RodR+ABS(Calculations!K4578-RodR))))</f>
        <v>8.405005263868566E-3</v>
      </c>
      <c r="T4578" s="53">
        <f t="shared" si="576"/>
        <v>8.45219718858615E-3</v>
      </c>
      <c r="U4578" s="49">
        <f t="shared" si="577"/>
        <v>190.66666666666669</v>
      </c>
      <c r="V4578" s="49">
        <f t="shared" si="578"/>
        <v>1.0101994803367265</v>
      </c>
      <c r="W4578" s="49">
        <f t="shared" si="579"/>
        <v>1.0101994803367265</v>
      </c>
    </row>
    <row r="4579" spans="11:23">
      <c r="K4579" s="51">
        <v>457.7</v>
      </c>
      <c r="L4579" s="22">
        <f t="shared" si="573"/>
        <v>1.0855285963051886</v>
      </c>
      <c r="M4579" s="22">
        <f t="shared" si="580"/>
        <v>2.3686515197587354E-3</v>
      </c>
      <c r="Q4579" s="55">
        <f t="shared" si="574"/>
        <v>2.6668401905942007E-2</v>
      </c>
      <c r="R4579" s="49">
        <f t="shared" si="575"/>
        <v>3.1736101022606089</v>
      </c>
      <c r="S4579" s="52">
        <f>IF(K4579=0,C4607,(1/$C$59)*LN(1+$C$59/$C$58/(RodR+ABS(Calculations!K4579-RodR))))</f>
        <v>8.4031752630689301E-3</v>
      </c>
      <c r="T4579" s="53">
        <f t="shared" si="576"/>
        <v>8.4503465870304165E-3</v>
      </c>
      <c r="U4579" s="49">
        <f t="shared" si="577"/>
        <v>190.70833333333334</v>
      </c>
      <c r="V4579" s="49">
        <f t="shared" si="578"/>
        <v>1.0101994803367265</v>
      </c>
      <c r="W4579" s="49">
        <f t="shared" si="579"/>
        <v>1.0101994803367265</v>
      </c>
    </row>
    <row r="4580" spans="11:23">
      <c r="K4580" s="51">
        <v>457.8</v>
      </c>
      <c r="L4580" s="22">
        <f t="shared" si="573"/>
        <v>1.0852922983246429</v>
      </c>
      <c r="M4580" s="22">
        <f t="shared" si="580"/>
        <v>2.3676192865975665E-3</v>
      </c>
      <c r="Q4580" s="55">
        <f t="shared" si="574"/>
        <v>2.6662596725372648E-2</v>
      </c>
      <c r="R4580" s="49">
        <f t="shared" si="575"/>
        <v>3.1736101022606089</v>
      </c>
      <c r="S4580" s="52">
        <f>IF(K4580=0,C4608,(1/$C$59)*LN(1+$C$59/$C$58/(RodR+ABS(Calculations!K4580-RodR))))</f>
        <v>8.4013460589820056E-3</v>
      </c>
      <c r="T4580" s="53">
        <f t="shared" si="576"/>
        <v>8.4484967956738391E-3</v>
      </c>
      <c r="U4580" s="49">
        <f t="shared" si="577"/>
        <v>190.75</v>
      </c>
      <c r="V4580" s="49">
        <f t="shared" si="578"/>
        <v>1.0101994803367265</v>
      </c>
      <c r="W4580" s="49">
        <f t="shared" si="579"/>
        <v>1.0101994803367265</v>
      </c>
    </row>
    <row r="4581" spans="11:23">
      <c r="K4581" s="51">
        <v>457.9</v>
      </c>
      <c r="L4581" s="22">
        <f t="shared" si="573"/>
        <v>1.085056103196868</v>
      </c>
      <c r="M4581" s="22">
        <f t="shared" si="580"/>
        <v>2.3665877280931724E-3</v>
      </c>
      <c r="Q4581" s="55">
        <f t="shared" si="574"/>
        <v>2.6656794071608234E-2</v>
      </c>
      <c r="R4581" s="49">
        <f t="shared" si="575"/>
        <v>3.1736101022606089</v>
      </c>
      <c r="S4581" s="52">
        <f>IF(K4581=0,C4609,(1/$C$59)*LN(1+$C$59/$C$58/(RodR+ABS(Calculations!K4581-RodR))))</f>
        <v>8.3995176510877033E-3</v>
      </c>
      <c r="T4581" s="53">
        <f t="shared" si="576"/>
        <v>8.4466478139844561E-3</v>
      </c>
      <c r="U4581" s="49">
        <f t="shared" si="577"/>
        <v>190.79166666666666</v>
      </c>
      <c r="V4581" s="49">
        <f t="shared" si="578"/>
        <v>1.0101994803367265</v>
      </c>
      <c r="W4581" s="49">
        <f t="shared" si="579"/>
        <v>1.0101994803367265</v>
      </c>
    </row>
    <row r="4582" spans="11:23">
      <c r="K4582" s="51">
        <v>458</v>
      </c>
      <c r="L4582" s="22">
        <f t="shared" si="573"/>
        <v>1.0848200108546775</v>
      </c>
      <c r="M4582" s="22">
        <f t="shared" si="580"/>
        <v>2.3655568435967389E-3</v>
      </c>
      <c r="Q4582" s="55">
        <f t="shared" si="574"/>
        <v>2.6650993942998188E-2</v>
      </c>
      <c r="R4582" s="49">
        <f t="shared" si="575"/>
        <v>3.1736101022606089</v>
      </c>
      <c r="S4582" s="52">
        <f>IF(K4582=0,C4610,(1/$C$59)*LN(1+$C$59/$C$58/(RodR+ABS(Calculations!K4582-RodR))))</f>
        <v>8.3976900388659254E-3</v>
      </c>
      <c r="T4582" s="53">
        <f t="shared" si="576"/>
        <v>8.4447996414309771E-3</v>
      </c>
      <c r="U4582" s="49">
        <f t="shared" si="577"/>
        <v>190.83333333333334</v>
      </c>
      <c r="V4582" s="49">
        <f t="shared" si="578"/>
        <v>1.0101994803367265</v>
      </c>
      <c r="W4582" s="49">
        <f t="shared" si="579"/>
        <v>1.0101994803367265</v>
      </c>
    </row>
    <row r="4583" spans="11:23">
      <c r="K4583" s="51">
        <v>458.1</v>
      </c>
      <c r="L4583" s="22">
        <f t="shared" si="573"/>
        <v>1.0845840212310576</v>
      </c>
      <c r="M4583" s="22">
        <f t="shared" si="580"/>
        <v>2.364526632561148E-3</v>
      </c>
      <c r="Q4583" s="55">
        <f t="shared" si="574"/>
        <v>2.6645196337896165E-2</v>
      </c>
      <c r="R4583" s="49">
        <f t="shared" si="575"/>
        <v>3.1736101022606089</v>
      </c>
      <c r="S4583" s="52">
        <f>IF(K4583=0,C4611,(1/$C$59)*LN(1+$C$59/$C$58/(RodR+ABS(Calculations!K4583-RodR))))</f>
        <v>8.395863221797915E-3</v>
      </c>
      <c r="T4583" s="53">
        <f t="shared" si="576"/>
        <v>8.4429522774821103E-3</v>
      </c>
      <c r="U4583" s="49">
        <f t="shared" si="577"/>
        <v>190.87500000000003</v>
      </c>
      <c r="V4583" s="49">
        <f t="shared" si="578"/>
        <v>1.0101994803367265</v>
      </c>
      <c r="W4583" s="49">
        <f t="shared" si="579"/>
        <v>1.0101994803367265</v>
      </c>
    </row>
    <row r="4584" spans="11:23">
      <c r="K4584" s="51">
        <v>458.2</v>
      </c>
      <c r="L4584" s="22">
        <f t="shared" si="573"/>
        <v>1.0843481342589925</v>
      </c>
      <c r="M4584" s="22">
        <f t="shared" si="580"/>
        <v>2.3634970943042788E-3</v>
      </c>
      <c r="Q4584" s="55">
        <f t="shared" si="574"/>
        <v>2.6639401254655783E-2</v>
      </c>
      <c r="R4584" s="49">
        <f t="shared" si="575"/>
        <v>3.1736101022606089</v>
      </c>
      <c r="S4584" s="52">
        <f>IF(K4584=0,C4612,(1/$C$59)*LN(1+$C$59/$C$58/(RodR+ABS(Calculations!K4584-RodR))))</f>
        <v>8.3940371993648961E-3</v>
      </c>
      <c r="T4584" s="53">
        <f t="shared" si="576"/>
        <v>8.4411057216072331E-3</v>
      </c>
      <c r="U4584" s="49">
        <f t="shared" si="577"/>
        <v>190.91666666666666</v>
      </c>
      <c r="V4584" s="49">
        <f t="shared" si="578"/>
        <v>1.0101994803367265</v>
      </c>
      <c r="W4584" s="49">
        <f t="shared" si="579"/>
        <v>1.0101994803367265</v>
      </c>
    </row>
    <row r="4585" spans="11:23">
      <c r="K4585" s="51">
        <v>458.3</v>
      </c>
      <c r="L4585" s="22">
        <f t="shared" si="573"/>
        <v>1.0841123498714331</v>
      </c>
      <c r="M4585" s="22">
        <f t="shared" si="580"/>
        <v>2.362468228382264E-3</v>
      </c>
      <c r="Q4585" s="55">
        <f t="shared" si="574"/>
        <v>2.6633608691629822E-2</v>
      </c>
      <c r="R4585" s="49">
        <f t="shared" si="575"/>
        <v>3.1736101022606089</v>
      </c>
      <c r="S4585" s="52">
        <f>IF(K4585=0,C4613,(1/$C$59)*LN(1+$C$59/$C$58/(RodR+ABS(Calculations!K4585-RodR))))</f>
        <v>8.3922119710478343E-3</v>
      </c>
      <c r="T4585" s="53">
        <f t="shared" si="576"/>
        <v>8.4392599732768352E-3</v>
      </c>
      <c r="U4585" s="49">
        <f t="shared" si="577"/>
        <v>190.95833333333334</v>
      </c>
      <c r="V4585" s="49">
        <f t="shared" si="578"/>
        <v>1.0101994803367265</v>
      </c>
      <c r="W4585" s="49">
        <f t="shared" si="579"/>
        <v>1.0101994803367265</v>
      </c>
    </row>
    <row r="4586" spans="11:23">
      <c r="K4586" s="51">
        <v>458.4</v>
      </c>
      <c r="L4586" s="22">
        <f t="shared" si="573"/>
        <v>1.0838766680015701</v>
      </c>
      <c r="M4586" s="22">
        <f t="shared" si="580"/>
        <v>2.3614400341118724E-3</v>
      </c>
      <c r="Q4586" s="55">
        <f t="shared" si="574"/>
        <v>2.6627818647176969E-2</v>
      </c>
      <c r="R4586" s="49">
        <f t="shared" si="575"/>
        <v>3.1736101022606089</v>
      </c>
      <c r="S4586" s="52">
        <f>IF(K4586=0,C4614,(1/$C$59)*LN(1+$C$59/$C$58/(RodR+ABS(Calculations!K4586-RodR))))</f>
        <v>8.3903875363295528E-3</v>
      </c>
      <c r="T4586" s="53">
        <f t="shared" si="576"/>
        <v>8.4374150319605212E-3</v>
      </c>
      <c r="U4586" s="49">
        <f t="shared" si="577"/>
        <v>191</v>
      </c>
      <c r="V4586" s="49">
        <f t="shared" si="578"/>
        <v>1.0101994803367265</v>
      </c>
      <c r="W4586" s="49">
        <f t="shared" si="579"/>
        <v>1.0101994803367265</v>
      </c>
    </row>
    <row r="4587" spans="11:23">
      <c r="K4587" s="51">
        <v>458.5</v>
      </c>
      <c r="L4587" s="22">
        <f t="shared" si="573"/>
        <v>1.0836410885824901</v>
      </c>
      <c r="M4587" s="22">
        <f t="shared" si="580"/>
        <v>2.3604125109129015E-3</v>
      </c>
      <c r="Q4587" s="55">
        <f t="shared" si="574"/>
        <v>2.6622031119653347E-2</v>
      </c>
      <c r="R4587" s="49">
        <f t="shared" si="575"/>
        <v>3.1736101022606089</v>
      </c>
      <c r="S4587" s="52">
        <f>IF(K4587=0,C4615,(1/$C$59)*LN(1+$C$59/$C$58/(RodR+ABS(Calculations!K4587-RodR))))</f>
        <v>8.3885638946920686E-3</v>
      </c>
      <c r="T4587" s="53">
        <f t="shared" si="576"/>
        <v>8.4355708971298893E-3</v>
      </c>
      <c r="U4587" s="49">
        <f t="shared" si="577"/>
        <v>191.04166666666669</v>
      </c>
      <c r="V4587" s="49">
        <f t="shared" si="578"/>
        <v>1.0101994803367265</v>
      </c>
      <c r="W4587" s="49">
        <f t="shared" si="579"/>
        <v>1.0101994803367265</v>
      </c>
    </row>
    <row r="4588" spans="11:23">
      <c r="K4588" s="51">
        <v>458.6</v>
      </c>
      <c r="L4588" s="22">
        <f t="shared" si="573"/>
        <v>1.0834056115474517</v>
      </c>
      <c r="M4588" s="22">
        <f t="shared" si="580"/>
        <v>2.3593856582391215E-3</v>
      </c>
      <c r="Q4588" s="55">
        <f t="shared" si="574"/>
        <v>2.6616246107419313E-2</v>
      </c>
      <c r="R4588" s="49">
        <f t="shared" si="575"/>
        <v>3.1736101022606089</v>
      </c>
      <c r="S4588" s="52">
        <f>IF(K4588=0,C4616,(1/$C$59)*LN(1+$C$59/$C$58/(RodR+ABS(Calculations!K4588-RodR))))</f>
        <v>8.3867410456187324E-3</v>
      </c>
      <c r="T4588" s="53">
        <f t="shared" si="576"/>
        <v>8.433727568255436E-3</v>
      </c>
      <c r="U4588" s="49">
        <f t="shared" si="577"/>
        <v>191.08333333333334</v>
      </c>
      <c r="V4588" s="49">
        <f t="shared" si="578"/>
        <v>1.0101994803367265</v>
      </c>
      <c r="W4588" s="49">
        <f t="shared" si="579"/>
        <v>1.0101994803367265</v>
      </c>
    </row>
    <row r="4589" spans="11:23">
      <c r="K4589" s="51">
        <v>458.7</v>
      </c>
      <c r="L4589" s="22">
        <f t="shared" si="573"/>
        <v>1.0831702368296789</v>
      </c>
      <c r="M4589" s="22">
        <f t="shared" si="580"/>
        <v>2.3583594755096637E-3</v>
      </c>
      <c r="Q4589" s="55">
        <f t="shared" si="574"/>
        <v>2.6610463608834355E-2</v>
      </c>
      <c r="R4589" s="49">
        <f t="shared" si="575"/>
        <v>3.1736101022606089</v>
      </c>
      <c r="S4589" s="52">
        <f>IF(K4589=0,C4617,(1/$C$59)*LN(1+$C$59/$C$58/(RodR+ABS(Calculations!K4589-RodR))))</f>
        <v>8.3849189885926226E-3</v>
      </c>
      <c r="T4589" s="53">
        <f t="shared" si="576"/>
        <v>8.4318850448101019E-3</v>
      </c>
      <c r="U4589" s="49">
        <f t="shared" si="577"/>
        <v>191.125</v>
      </c>
      <c r="V4589" s="49">
        <f t="shared" si="578"/>
        <v>1.0101994803367265</v>
      </c>
      <c r="W4589" s="49">
        <f t="shared" si="579"/>
        <v>1.0101994803367265</v>
      </c>
    </row>
    <row r="4590" spans="11:23">
      <c r="K4590" s="51">
        <v>458.8</v>
      </c>
      <c r="L4590" s="22">
        <f t="shared" si="573"/>
        <v>1.0829349643625321</v>
      </c>
      <c r="M4590" s="22">
        <f t="shared" si="580"/>
        <v>2.3573339621107969E-3</v>
      </c>
      <c r="Q4590" s="55">
        <f t="shared" si="574"/>
        <v>2.6604683622261337E-2</v>
      </c>
      <c r="R4590" s="49">
        <f t="shared" si="575"/>
        <v>3.1736101022606089</v>
      </c>
      <c r="S4590" s="52">
        <f>IF(K4590=0,C4618,(1/$C$59)*LN(1+$C$59/$C$58/(RodR+ABS(Calculations!K4590-RodR))))</f>
        <v>8.3830977230978793E-3</v>
      </c>
      <c r="T4590" s="53">
        <f t="shared" si="576"/>
        <v>8.4300433262646055E-3</v>
      </c>
      <c r="U4590" s="49">
        <f t="shared" si="577"/>
        <v>191.16666666666669</v>
      </c>
      <c r="V4590" s="49">
        <f t="shared" si="578"/>
        <v>1.0101994803367265</v>
      </c>
      <c r="W4590" s="49">
        <f t="shared" si="579"/>
        <v>1.0101994803367265</v>
      </c>
    </row>
    <row r="4591" spans="11:23">
      <c r="K4591" s="51">
        <v>458.9</v>
      </c>
      <c r="L4591" s="22">
        <f t="shared" si="573"/>
        <v>1.0826997940793723</v>
      </c>
      <c r="M4591" s="22">
        <f t="shared" si="580"/>
        <v>2.3563091174956252E-3</v>
      </c>
      <c r="Q4591" s="55">
        <f t="shared" si="574"/>
        <v>2.6598906146063118E-2</v>
      </c>
      <c r="R4591" s="49">
        <f t="shared" si="575"/>
        <v>3.1736101022606089</v>
      </c>
      <c r="S4591" s="52">
        <f>IF(K4591=0,C4619,(1/$C$59)*LN(1+$C$59/$C$58/(RodR+ABS(Calculations!K4591-RodR))))</f>
        <v>8.3812772486186408E-3</v>
      </c>
      <c r="T4591" s="53">
        <f t="shared" si="576"/>
        <v>8.4282024120929944E-3</v>
      </c>
      <c r="U4591" s="49">
        <f t="shared" si="577"/>
        <v>191.20833333333334</v>
      </c>
      <c r="V4591" s="49">
        <f t="shared" si="578"/>
        <v>1.0101994803367265</v>
      </c>
      <c r="W4591" s="49">
        <f t="shared" si="579"/>
        <v>1.0101994803367265</v>
      </c>
    </row>
    <row r="4592" spans="11:23">
      <c r="K4592" s="51">
        <v>459</v>
      </c>
      <c r="L4592" s="22">
        <f t="shared" si="573"/>
        <v>1.0824647259136626</v>
      </c>
      <c r="M4592" s="22">
        <f t="shared" si="580"/>
        <v>2.3552849410148902E-3</v>
      </c>
      <c r="Q4592" s="55">
        <f t="shared" si="574"/>
        <v>2.6593131178605071E-2</v>
      </c>
      <c r="R4592" s="49">
        <f t="shared" si="575"/>
        <v>3.1736101022606089</v>
      </c>
      <c r="S4592" s="52">
        <f>IF(K4592=0,C4620,(1/$C$59)*LN(1+$C$59/$C$58/(RodR+ABS(Calculations!K4592-RodR))))</f>
        <v>8.3794575646398382E-3</v>
      </c>
      <c r="T4592" s="53">
        <f t="shared" si="576"/>
        <v>8.4263623017673314E-3</v>
      </c>
      <c r="U4592" s="49">
        <f t="shared" si="577"/>
        <v>191.25</v>
      </c>
      <c r="V4592" s="49">
        <f t="shared" si="578"/>
        <v>1.0101994803367265</v>
      </c>
      <c r="W4592" s="49">
        <f t="shared" si="579"/>
        <v>1.0101994803367265</v>
      </c>
    </row>
    <row r="4593" spans="11:23">
      <c r="K4593" s="51">
        <v>459.1</v>
      </c>
      <c r="L4593" s="22">
        <f t="shared" si="573"/>
        <v>1.0822297597988997</v>
      </c>
      <c r="M4593" s="22">
        <f t="shared" si="580"/>
        <v>2.3542614321578892E-3</v>
      </c>
      <c r="Q4593" s="55">
        <f t="shared" si="574"/>
        <v>2.65873587182534E-2</v>
      </c>
      <c r="R4593" s="49">
        <f t="shared" si="575"/>
        <v>3.1736101022606089</v>
      </c>
      <c r="S4593" s="52">
        <f>IF(K4593=0,C4621,(1/$C$59)*LN(1+$C$59/$C$58/(RodR+ABS(Calculations!K4593-RodR))))</f>
        <v>8.3776386706466664E-3</v>
      </c>
      <c r="T4593" s="53">
        <f t="shared" si="576"/>
        <v>8.4245229947621132E-3</v>
      </c>
      <c r="U4593" s="49">
        <f t="shared" si="577"/>
        <v>191.29166666666669</v>
      </c>
      <c r="V4593" s="49">
        <f t="shared" si="578"/>
        <v>1.0101994803367265</v>
      </c>
      <c r="W4593" s="49">
        <f t="shared" si="579"/>
        <v>1.0101994803367265</v>
      </c>
    </row>
    <row r="4594" spans="11:23">
      <c r="K4594" s="51">
        <v>459.2</v>
      </c>
      <c r="L4594" s="22">
        <f t="shared" si="573"/>
        <v>1.0819948956686494</v>
      </c>
      <c r="M4594" s="22">
        <f t="shared" si="580"/>
        <v>2.3532385903430875E-3</v>
      </c>
      <c r="Q4594" s="55">
        <f t="shared" si="574"/>
        <v>2.6581588763376005E-2</v>
      </c>
      <c r="R4594" s="49">
        <f t="shared" si="575"/>
        <v>3.1736101022606089</v>
      </c>
      <c r="S4594" s="52">
        <f>IF(K4594=0,C4622,(1/$C$59)*LN(1+$C$59/$C$58/(RodR+ABS(Calculations!K4594-RodR))))</f>
        <v>8.3758205661248527E-3</v>
      </c>
      <c r="T4594" s="53">
        <f t="shared" si="576"/>
        <v>8.4226844905509503E-3</v>
      </c>
      <c r="U4594" s="49">
        <f t="shared" si="577"/>
        <v>191.33333333333334</v>
      </c>
      <c r="V4594" s="49">
        <f t="shared" si="578"/>
        <v>1.0101994803367265</v>
      </c>
      <c r="W4594" s="49">
        <f t="shared" si="579"/>
        <v>1.0101994803367265</v>
      </c>
    </row>
    <row r="4595" spans="11:23">
      <c r="K4595" s="51">
        <v>459.3</v>
      </c>
      <c r="L4595" s="22">
        <f t="shared" si="573"/>
        <v>1.0817601334565115</v>
      </c>
      <c r="M4595" s="22">
        <f t="shared" si="580"/>
        <v>2.3522164149216707E-3</v>
      </c>
      <c r="Q4595" s="55">
        <f t="shared" si="574"/>
        <v>2.6575821312341614E-2</v>
      </c>
      <c r="R4595" s="49">
        <f t="shared" si="575"/>
        <v>3.1736101022606089</v>
      </c>
      <c r="S4595" s="52">
        <f>IF(K4595=0,C4623,(1/$C$59)*LN(1+$C$59/$C$58/(RodR+ABS(Calculations!K4595-RodR))))</f>
        <v>8.3740032505603846E-3</v>
      </c>
      <c r="T4595" s="53">
        <f t="shared" si="576"/>
        <v>8.420846788608348E-3</v>
      </c>
      <c r="U4595" s="49">
        <f t="shared" si="577"/>
        <v>191.375</v>
      </c>
      <c r="V4595" s="49">
        <f t="shared" si="578"/>
        <v>1.0101994803367265</v>
      </c>
      <c r="W4595" s="49">
        <f t="shared" si="579"/>
        <v>1.0101994803367265</v>
      </c>
    </row>
    <row r="4596" spans="11:23">
      <c r="K4596" s="51">
        <v>459.4</v>
      </c>
      <c r="L4596" s="22">
        <f t="shared" si="573"/>
        <v>1.0815254730961879</v>
      </c>
      <c r="M4596" s="22">
        <f t="shared" si="580"/>
        <v>2.3511949053822701E-3</v>
      </c>
      <c r="Q4596" s="55">
        <f t="shared" si="574"/>
        <v>2.6570056363521471E-2</v>
      </c>
      <c r="R4596" s="49">
        <f t="shared" si="575"/>
        <v>3.1736101022606089</v>
      </c>
      <c r="S4596" s="52">
        <f>IF(K4596=0,C4624,(1/$C$59)*LN(1+$C$59/$C$58/(RodR+ABS(Calculations!K4596-RodR))))</f>
        <v>8.3721867234400442E-3</v>
      </c>
      <c r="T4596" s="53">
        <f t="shared" si="576"/>
        <v>8.4190098884092558E-3</v>
      </c>
      <c r="U4596" s="49">
        <f t="shared" si="577"/>
        <v>191.41666666666666</v>
      </c>
      <c r="V4596" s="49">
        <f t="shared" si="578"/>
        <v>1.0101994803367265</v>
      </c>
      <c r="W4596" s="49">
        <f t="shared" si="579"/>
        <v>1.0101994803367265</v>
      </c>
    </row>
    <row r="4597" spans="11:23">
      <c r="K4597" s="51">
        <v>459.5</v>
      </c>
      <c r="L4597" s="22">
        <f t="shared" si="573"/>
        <v>1.0812909145213463</v>
      </c>
      <c r="M4597" s="22">
        <f t="shared" si="580"/>
        <v>2.3501740611437949E-3</v>
      </c>
      <c r="Q4597" s="55">
        <f t="shared" si="574"/>
        <v>2.6564293915285971E-2</v>
      </c>
      <c r="R4597" s="49">
        <f t="shared" si="575"/>
        <v>3.1736101022606089</v>
      </c>
      <c r="S4597" s="52">
        <f>IF(K4597=0,C4625,(1/$C$59)*LN(1+$C$59/$C$58/(RodR+ABS(Calculations!K4597-RodR))))</f>
        <v>8.3703709842503447E-3</v>
      </c>
      <c r="T4597" s="53">
        <f t="shared" si="576"/>
        <v>8.4171737894292893E-3</v>
      </c>
      <c r="U4597" s="49">
        <f t="shared" si="577"/>
        <v>191.45833333333334</v>
      </c>
      <c r="V4597" s="49">
        <f t="shared" si="578"/>
        <v>1.0101994803367265</v>
      </c>
      <c r="W4597" s="49">
        <f t="shared" si="579"/>
        <v>1.0101994803367265</v>
      </c>
    </row>
    <row r="4598" spans="11:23">
      <c r="K4598" s="51">
        <v>459.6</v>
      </c>
      <c r="L4598" s="22">
        <f t="shared" si="573"/>
        <v>1.0810564576658601</v>
      </c>
      <c r="M4598" s="22">
        <f t="shared" si="580"/>
        <v>2.3491538815916257E-3</v>
      </c>
      <c r="Q4598" s="55">
        <f t="shared" si="574"/>
        <v>2.6558533966010576E-2</v>
      </c>
      <c r="R4598" s="49">
        <f t="shared" si="575"/>
        <v>3.1736101022606089</v>
      </c>
      <c r="S4598" s="52">
        <f>IF(K4598=0,C4626,(1/$C$59)*LN(1+$C$59/$C$58/(RodR+ABS(Calculations!K4598-RodR))))</f>
        <v>8.3685560324793969E-3</v>
      </c>
      <c r="T4598" s="53">
        <f t="shared" si="576"/>
        <v>8.4153384911442881E-3</v>
      </c>
      <c r="U4598" s="49">
        <f t="shared" si="577"/>
        <v>191.50000000000003</v>
      </c>
      <c r="V4598" s="49">
        <f t="shared" si="578"/>
        <v>1.0101994803367265</v>
      </c>
      <c r="W4598" s="49">
        <f t="shared" si="579"/>
        <v>1.0101994803367265</v>
      </c>
    </row>
    <row r="4599" spans="11:23">
      <c r="K4599" s="51">
        <v>459.7</v>
      </c>
      <c r="L4599" s="22">
        <f t="shared" si="573"/>
        <v>1.0808221024634985</v>
      </c>
      <c r="M4599" s="22">
        <f t="shared" si="580"/>
        <v>2.348134366180421E-3</v>
      </c>
      <c r="Q4599" s="55">
        <f t="shared" si="574"/>
        <v>2.6552776514068181E-2</v>
      </c>
      <c r="R4599" s="49">
        <f t="shared" si="575"/>
        <v>3.1736101022606089</v>
      </c>
      <c r="S4599" s="52">
        <f>IF(K4599=0,C4627,(1/$C$59)*LN(1+$C$59/$C$58/(RodR+ABS(Calculations!K4599-RodR))))</f>
        <v>8.3667418676145033E-3</v>
      </c>
      <c r="T4599" s="53">
        <f t="shared" si="576"/>
        <v>8.4135039930307593E-3</v>
      </c>
      <c r="U4599" s="49">
        <f t="shared" si="577"/>
        <v>191.54166666666666</v>
      </c>
      <c r="V4599" s="49">
        <f t="shared" si="578"/>
        <v>1.0101994803367265</v>
      </c>
      <c r="W4599" s="49">
        <f t="shared" si="579"/>
        <v>1.0101994803367265</v>
      </c>
    </row>
    <row r="4600" spans="11:23">
      <c r="K4600" s="51">
        <v>459.8</v>
      </c>
      <c r="L4600" s="22">
        <f t="shared" si="573"/>
        <v>1.0805878488482039</v>
      </c>
      <c r="M4600" s="22">
        <f t="shared" si="580"/>
        <v>2.3471155143282019E-3</v>
      </c>
      <c r="Q4600" s="55">
        <f t="shared" si="574"/>
        <v>2.6547021557835924E-2</v>
      </c>
      <c r="R4600" s="49">
        <f t="shared" si="575"/>
        <v>3.1736101022606089</v>
      </c>
      <c r="S4600" s="52">
        <f>IF(K4600=0,C4628,(1/$C$59)*LN(1+$C$59/$C$58/(RodR+ABS(Calculations!K4600-RodR))))</f>
        <v>8.3649284891443004E-3</v>
      </c>
      <c r="T4600" s="53">
        <f t="shared" si="576"/>
        <v>8.4116702945652138E-3</v>
      </c>
      <c r="U4600" s="49">
        <f t="shared" si="577"/>
        <v>191.58333333333334</v>
      </c>
      <c r="V4600" s="49">
        <f t="shared" si="578"/>
        <v>1.0101994803367265</v>
      </c>
      <c r="W4600" s="49">
        <f t="shared" si="579"/>
        <v>1.0101994803367265</v>
      </c>
    </row>
    <row r="4601" spans="11:23">
      <c r="K4601" s="51">
        <v>459.9</v>
      </c>
      <c r="L4601" s="22">
        <f t="shared" si="573"/>
        <v>1.0803536967539511</v>
      </c>
      <c r="M4601" s="22">
        <f t="shared" si="580"/>
        <v>2.3460973254212369E-3</v>
      </c>
      <c r="Q4601" s="55">
        <f t="shared" si="574"/>
        <v>2.6541269095691759E-2</v>
      </c>
      <c r="R4601" s="49">
        <f t="shared" si="575"/>
        <v>3.1736101022606089</v>
      </c>
      <c r="S4601" s="52">
        <f>IF(K4601=0,C4629,(1/$C$59)*LN(1+$C$59/$C$58/(RodR+ABS(Calculations!K4601-RodR))))</f>
        <v>8.3631158965576848E-3</v>
      </c>
      <c r="T4601" s="53">
        <f t="shared" si="576"/>
        <v>8.4098373952250522E-3</v>
      </c>
      <c r="U4601" s="49">
        <f t="shared" si="577"/>
        <v>191.625</v>
      </c>
      <c r="V4601" s="49">
        <f t="shared" si="578"/>
        <v>1.0101994803367265</v>
      </c>
      <c r="W4601" s="49">
        <f t="shared" si="579"/>
        <v>1.0101994803367265</v>
      </c>
    </row>
    <row r="4602" spans="11:23">
      <c r="K4602" s="51">
        <v>460</v>
      </c>
      <c r="L4602" s="22">
        <f t="shared" si="573"/>
        <v>1.0801196461147491</v>
      </c>
      <c r="M4602" s="22">
        <f t="shared" si="580"/>
        <v>2.3450797989135186E-3</v>
      </c>
      <c r="Q4602" s="55">
        <f t="shared" si="574"/>
        <v>2.6535519126014477E-2</v>
      </c>
      <c r="R4602" s="49">
        <f t="shared" si="575"/>
        <v>3.1736101022606089</v>
      </c>
      <c r="S4602" s="52">
        <f>IF(K4602=0,C4630,(1/$C$59)*LN(1+$C$59/$C$58/(RodR+ABS(Calculations!K4602-RodR))))</f>
        <v>8.361304089343817E-3</v>
      </c>
      <c r="T4602" s="53">
        <f t="shared" si="576"/>
        <v>8.4080052944881193E-3</v>
      </c>
      <c r="U4602" s="49">
        <f t="shared" si="577"/>
        <v>191.66666666666669</v>
      </c>
      <c r="V4602" s="49">
        <f t="shared" si="578"/>
        <v>1.0101994803367265</v>
      </c>
      <c r="W4602" s="49">
        <f t="shared" si="579"/>
        <v>1.0101994803367265</v>
      </c>
    </row>
    <row r="4603" spans="11:23">
      <c r="K4603" s="51">
        <v>460.1</v>
      </c>
      <c r="L4603" s="22">
        <f t="shared" si="573"/>
        <v>1.0798856968646418</v>
      </c>
      <c r="M4603" s="22">
        <f t="shared" si="580"/>
        <v>2.3440629342579289E-3</v>
      </c>
      <c r="Q4603" s="55">
        <f t="shared" si="574"/>
        <v>2.652977164718371E-2</v>
      </c>
      <c r="R4603" s="49">
        <f t="shared" si="575"/>
        <v>3.1736101022606089</v>
      </c>
      <c r="S4603" s="52">
        <f>IF(K4603=0,C4631,(1/$C$59)*LN(1+$C$59/$C$58/(RodR+ABS(Calculations!K4603-RodR))))</f>
        <v>8.3594930669921193E-3</v>
      </c>
      <c r="T4603" s="53">
        <f t="shared" si="576"/>
        <v>8.4061739918324819E-3</v>
      </c>
      <c r="U4603" s="49">
        <f t="shared" si="577"/>
        <v>191.70833333333334</v>
      </c>
      <c r="V4603" s="49">
        <f t="shared" si="578"/>
        <v>1.0101994803367265</v>
      </c>
      <c r="W4603" s="49">
        <f t="shared" si="579"/>
        <v>1.0101994803367265</v>
      </c>
    </row>
    <row r="4604" spans="11:23">
      <c r="K4604" s="51">
        <v>460.2</v>
      </c>
      <c r="L4604" s="22">
        <f t="shared" si="573"/>
        <v>1.0796518489378095</v>
      </c>
      <c r="M4604" s="22">
        <f t="shared" si="580"/>
        <v>2.3430467308398484E-3</v>
      </c>
      <c r="Q4604" s="55">
        <f t="shared" si="574"/>
        <v>2.6524026657582456E-2</v>
      </c>
      <c r="R4604" s="49">
        <f t="shared" si="575"/>
        <v>3.1736101022606089</v>
      </c>
      <c r="S4604" s="52">
        <f>IF(K4604=0,C4632,(1/$C$59)*LN(1+$C$59/$C$58/(RodR+ABS(Calculations!K4604-RodR))))</f>
        <v>8.3576828289930773E-3</v>
      </c>
      <c r="T4604" s="53">
        <f t="shared" si="576"/>
        <v>8.4043434867368799E-3</v>
      </c>
      <c r="U4604" s="49">
        <f t="shared" si="577"/>
        <v>191.75</v>
      </c>
      <c r="V4604" s="49">
        <f t="shared" si="578"/>
        <v>1.0101994803367265</v>
      </c>
      <c r="W4604" s="49">
        <f t="shared" si="579"/>
        <v>1.0101994803367265</v>
      </c>
    </row>
    <row r="4605" spans="11:23">
      <c r="K4605" s="51">
        <v>460.3</v>
      </c>
      <c r="L4605" s="22">
        <f t="shared" si="573"/>
        <v>1.0794181022683973</v>
      </c>
      <c r="M4605" s="22">
        <f t="shared" si="580"/>
        <v>2.3420311881141576E-3</v>
      </c>
      <c r="Q4605" s="55">
        <f t="shared" si="574"/>
        <v>2.6518284155592847E-2</v>
      </c>
      <c r="R4605" s="49">
        <f t="shared" si="575"/>
        <v>3.1736101022606089</v>
      </c>
      <c r="S4605" s="52">
        <f>IF(K4605=0,C4633,(1/$C$59)*LN(1+$C$59/$C$58/(RodR+ABS(Calculations!K4605-RodR))))</f>
        <v>8.3558733748369043E-3</v>
      </c>
      <c r="T4605" s="53">
        <f t="shared" si="576"/>
        <v>8.4025137786802699E-3</v>
      </c>
      <c r="U4605" s="49">
        <f t="shared" si="577"/>
        <v>191.79166666666669</v>
      </c>
      <c r="V4605" s="49">
        <f t="shared" si="578"/>
        <v>1.0101994803367265</v>
      </c>
      <c r="W4605" s="49">
        <f t="shared" si="579"/>
        <v>1.0101994803367265</v>
      </c>
    </row>
    <row r="4606" spans="11:23">
      <c r="K4606" s="51">
        <v>460.4</v>
      </c>
      <c r="L4606" s="22">
        <f t="shared" si="573"/>
        <v>1.0791844567906541</v>
      </c>
      <c r="M4606" s="22">
        <f t="shared" si="580"/>
        <v>2.3410163055337385E-3</v>
      </c>
      <c r="Q4606" s="55">
        <f t="shared" si="574"/>
        <v>2.651254413959956E-2</v>
      </c>
      <c r="R4606" s="49">
        <f t="shared" si="575"/>
        <v>3.1736101022606089</v>
      </c>
      <c r="S4606" s="52">
        <f>IF(K4606=0,C4634,(1/$C$59)*LN(1+$C$59/$C$58/(RodR+ABS(Calculations!K4606-RodR))))</f>
        <v>8.3540647040146136E-3</v>
      </c>
      <c r="T4606" s="53">
        <f t="shared" si="576"/>
        <v>8.4006848671420616E-3</v>
      </c>
      <c r="U4606" s="49">
        <f t="shared" si="577"/>
        <v>191.83333333333334</v>
      </c>
      <c r="V4606" s="49">
        <f t="shared" si="578"/>
        <v>1.0101994803367265</v>
      </c>
      <c r="W4606" s="49">
        <f t="shared" si="579"/>
        <v>1.0101994803367265</v>
      </c>
    </row>
    <row r="4607" spans="11:23">
      <c r="K4607" s="51">
        <v>460.5</v>
      </c>
      <c r="L4607" s="22">
        <f t="shared" si="573"/>
        <v>1.0789509124389312</v>
      </c>
      <c r="M4607" s="22">
        <f t="shared" si="580"/>
        <v>2.340002082415138E-3</v>
      </c>
      <c r="Q4607" s="55">
        <f t="shared" si="574"/>
        <v>2.6506806607989791E-2</v>
      </c>
      <c r="R4607" s="49">
        <f t="shared" si="575"/>
        <v>3.1736101022606089</v>
      </c>
      <c r="S4607" s="52">
        <f>IF(K4607=0,C4635,(1/$C$59)*LN(1+$C$59/$C$58/(RodR+ABS(Calculations!K4607-RodR))))</f>
        <v>8.3522568160180125E-3</v>
      </c>
      <c r="T4607" s="53">
        <f t="shared" si="576"/>
        <v>8.3988567516025507E-3</v>
      </c>
      <c r="U4607" s="49">
        <f t="shared" si="577"/>
        <v>191.875</v>
      </c>
      <c r="V4607" s="49">
        <f t="shared" si="578"/>
        <v>1.0101994803367265</v>
      </c>
      <c r="W4607" s="49">
        <f t="shared" si="579"/>
        <v>1.0101994803367265</v>
      </c>
    </row>
    <row r="4608" spans="11:23">
      <c r="K4608" s="51">
        <v>460.6</v>
      </c>
      <c r="L4608" s="22">
        <f t="shared" si="573"/>
        <v>1.0787174691475445</v>
      </c>
      <c r="M4608" s="22">
        <f t="shared" si="580"/>
        <v>2.338988518315599E-3</v>
      </c>
      <c r="Q4608" s="55">
        <f t="shared" si="574"/>
        <v>2.650107155914987E-2</v>
      </c>
      <c r="R4608" s="49">
        <f t="shared" si="575"/>
        <v>3.1736101022606089</v>
      </c>
      <c r="S4608" s="52">
        <f>IF(K4608=0,C4636,(1/$C$59)*LN(1+$C$59/$C$58/(RodR+ABS(Calculations!K4608-RodR))))</f>
        <v>8.3504497103386362E-3</v>
      </c>
      <c r="T4608" s="53">
        <f t="shared" si="576"/>
        <v>8.3970294315420316E-3</v>
      </c>
      <c r="U4608" s="49">
        <f t="shared" si="577"/>
        <v>191.91666666666669</v>
      </c>
      <c r="V4608" s="49">
        <f t="shared" si="578"/>
        <v>1.0101994803367265</v>
      </c>
      <c r="W4608" s="49">
        <f t="shared" si="579"/>
        <v>1.0101994803367265</v>
      </c>
    </row>
    <row r="4609" spans="11:23">
      <c r="K4609" s="51">
        <v>460.7</v>
      </c>
      <c r="L4609" s="22">
        <f t="shared" si="573"/>
        <v>1.078484126850948</v>
      </c>
      <c r="M4609" s="22">
        <f t="shared" si="580"/>
        <v>2.337975612550558E-3</v>
      </c>
      <c r="Q4609" s="55">
        <f t="shared" si="574"/>
        <v>2.6495338991469504E-2</v>
      </c>
      <c r="R4609" s="49">
        <f t="shared" si="575"/>
        <v>3.1736101022606089</v>
      </c>
      <c r="S4609" s="52">
        <f>IF(K4609=0,C4637,(1/$C$59)*LN(1+$C$59/$C$58/(RodR+ABS(Calculations!K4609-RodR))))</f>
        <v>8.3486433864690835E-3</v>
      </c>
      <c r="T4609" s="53">
        <f t="shared" si="576"/>
        <v>8.3952029064412511E-3</v>
      </c>
      <c r="U4609" s="49">
        <f t="shared" si="577"/>
        <v>191.95833333333334</v>
      </c>
      <c r="V4609" s="49">
        <f t="shared" si="578"/>
        <v>1.0101994803367265</v>
      </c>
      <c r="W4609" s="49">
        <f t="shared" si="579"/>
        <v>1.0101994803367265</v>
      </c>
    </row>
    <row r="4610" spans="11:23">
      <c r="K4610" s="51">
        <v>460.8</v>
      </c>
      <c r="L4610" s="22">
        <f t="shared" ref="L4610:L4673" si="581">IF(K4610&lt;RodR,EPRValue,Q4610*$C$43)</f>
        <v>1.0782508854835602</v>
      </c>
      <c r="M4610" s="22">
        <f t="shared" si="580"/>
        <v>2.3369633646437293E-3</v>
      </c>
      <c r="Q4610" s="55">
        <f t="shared" si="574"/>
        <v>2.6489608903337545E-2</v>
      </c>
      <c r="R4610" s="49">
        <f t="shared" si="575"/>
        <v>3.1736101022606089</v>
      </c>
      <c r="S4610" s="52">
        <f>IF(K4610=0,C4638,(1/$C$59)*LN(1+$C$59/$C$58/(RodR+ABS(Calculations!K4610-RodR))))</f>
        <v>8.346837843901684E-3</v>
      </c>
      <c r="T4610" s="53">
        <f t="shared" si="576"/>
        <v>8.393377175782285E-3</v>
      </c>
      <c r="U4610" s="49">
        <f t="shared" si="577"/>
        <v>192</v>
      </c>
      <c r="V4610" s="49">
        <f t="shared" si="578"/>
        <v>1.0101994803367265</v>
      </c>
      <c r="W4610" s="49">
        <f t="shared" si="579"/>
        <v>1.0101994803367265</v>
      </c>
    </row>
    <row r="4611" spans="11:23">
      <c r="K4611" s="51">
        <v>460.9</v>
      </c>
      <c r="L4611" s="22">
        <f t="shared" si="581"/>
        <v>1.0780177449799715</v>
      </c>
      <c r="M4611" s="22">
        <f t="shared" si="580"/>
        <v>2.3359517739796054E-3</v>
      </c>
      <c r="Q4611" s="55">
        <f t="shared" si="574"/>
        <v>2.6483881293147059E-2</v>
      </c>
      <c r="R4611" s="49">
        <f t="shared" si="575"/>
        <v>3.1736101022606089</v>
      </c>
      <c r="S4611" s="52">
        <f>IF(K4611=0,C4639,(1/$C$59)*LN(1+$C$59/$C$58/(RodR+ABS(Calculations!K4611-RodR))))</f>
        <v>8.3450330821300961E-3</v>
      </c>
      <c r="T4611" s="53">
        <f t="shared" si="576"/>
        <v>8.3915522390458804E-3</v>
      </c>
      <c r="U4611" s="49">
        <f t="shared" si="577"/>
        <v>192.04166666666666</v>
      </c>
      <c r="V4611" s="49">
        <f t="shared" si="578"/>
        <v>1.0101994803367265</v>
      </c>
      <c r="W4611" s="49">
        <f t="shared" si="579"/>
        <v>1.0101994803367265</v>
      </c>
    </row>
    <row r="4612" spans="11:23">
      <c r="K4612" s="51">
        <v>461</v>
      </c>
      <c r="L4612" s="22">
        <f t="shared" si="581"/>
        <v>1.0777847052747025</v>
      </c>
      <c r="M4612" s="22">
        <f t="shared" si="580"/>
        <v>2.3349408400465954E-3</v>
      </c>
      <c r="Q4612" s="55">
        <f t="shared" ref="Q4612:Q4675" si="582">R4612*IF($C$56&lt;$C$55,S4612,T4612)</f>
        <v>2.6478156159289411E-2</v>
      </c>
      <c r="R4612" s="49">
        <f t="shared" ref="R4612:R4675" si="583">$C$70/$C$61*W4612</f>
        <v>3.1736101022606089</v>
      </c>
      <c r="S4612" s="52">
        <f>IF(K4612=0,C4640,(1/$C$59)*LN(1+$C$59/$C$58/(RodR+ABS(Calculations!K4612-RodR))))</f>
        <v>8.3432291006474407E-3</v>
      </c>
      <c r="T4612" s="53">
        <f t="shared" ref="T4612:T4675" si="584">IF((ABS(K4612))&lt;$C$55-$C$56,($C$53/2/PI()/$C$56*LN(($C$55-$C$56)*(ABS(K4612)+$C$56)/(ABS(K4612))/$C$55)+$C$60*LN($C$55*$C$54/($C$55-$C$56)/$C$53)),$C$60*LN((((ABS(K4612))+$C$56-$C$55)*$C$53+$C$55*$C$54)/($C$53*(ABS(K4612)))))</f>
        <v>8.3897280957152265E-3</v>
      </c>
      <c r="U4612" s="49">
        <f t="shared" ref="U4612:U4675" si="585">K4612/$C$56</f>
        <v>192.08333333333334</v>
      </c>
      <c r="V4612" s="49">
        <f t="shared" ref="V4612:V4675" si="586">IF(K4612="","",1/(1.0212-0.0178*LOG10($C$53+0.01)))</f>
        <v>1.0101994803367265</v>
      </c>
      <c r="W4612" s="49">
        <f t="shared" ref="W4612:W4675" si="587">MAX(1/(-(0.21682*LOG10(3.7*U4612)-0.293)*(EXP(-3.7*U4612)-1)+1),1)*MAX(1/(-(0.1921*LOG10(U4612+0.2)+0.072)*(EXP(-150*U4612)-1)+1),1)*V4612</f>
        <v>1.0101994803367265</v>
      </c>
    </row>
    <row r="4613" spans="11:23">
      <c r="K4613" s="51">
        <v>461.1</v>
      </c>
      <c r="L4613" s="22">
        <f t="shared" si="581"/>
        <v>1.0775517663024812</v>
      </c>
      <c r="M4613" s="22">
        <f t="shared" si="580"/>
        <v>2.3339305621605799E-3</v>
      </c>
      <c r="Q4613" s="55">
        <f t="shared" si="582"/>
        <v>2.6472433500161038E-2</v>
      </c>
      <c r="R4613" s="49">
        <f t="shared" si="583"/>
        <v>3.1736101022606089</v>
      </c>
      <c r="S4613" s="52">
        <f>IF(K4613=0,C4641,(1/$C$59)*LN(1+$C$59/$C$58/(RodR+ABS(Calculations!K4613-RodR))))</f>
        <v>8.3414258989484361E-3</v>
      </c>
      <c r="T4613" s="53">
        <f t="shared" si="584"/>
        <v>8.3879047452719655E-3</v>
      </c>
      <c r="U4613" s="49">
        <f t="shared" si="585"/>
        <v>192.12500000000003</v>
      </c>
      <c r="V4613" s="49">
        <f t="shared" si="586"/>
        <v>1.0101994803367265</v>
      </c>
      <c r="W4613" s="49">
        <f t="shared" si="587"/>
        <v>1.0101994803367265</v>
      </c>
    </row>
    <row r="4614" spans="11:23">
      <c r="K4614" s="51">
        <v>461.2</v>
      </c>
      <c r="L4614" s="22">
        <f t="shared" si="581"/>
        <v>1.0773189279979301</v>
      </c>
      <c r="M4614" s="22">
        <f t="shared" si="580"/>
        <v>2.3329209398794681E-3</v>
      </c>
      <c r="Q4614" s="55">
        <f t="shared" si="582"/>
        <v>2.6466713314155801E-2</v>
      </c>
      <c r="R4614" s="49">
        <f t="shared" si="583"/>
        <v>3.1736101022606089</v>
      </c>
      <c r="S4614" s="52">
        <f>IF(K4614=0,C4642,(1/$C$59)*LN(1+$C$59/$C$58/(RodR+ABS(Calculations!K4614-RodR))))</f>
        <v>8.3396234765269923E-3</v>
      </c>
      <c r="T4614" s="53">
        <f t="shared" si="584"/>
        <v>8.3860821872006174E-3</v>
      </c>
      <c r="U4614" s="49">
        <f t="shared" si="585"/>
        <v>192.16666666666666</v>
      </c>
      <c r="V4614" s="49">
        <f t="shared" si="586"/>
        <v>1.0101994803367265</v>
      </c>
      <c r="W4614" s="49">
        <f t="shared" si="587"/>
        <v>1.0101994803367265</v>
      </c>
    </row>
    <row r="4615" spans="11:23">
      <c r="K4615" s="51">
        <v>461.3</v>
      </c>
      <c r="L4615" s="22">
        <f t="shared" si="581"/>
        <v>1.0770861902958448</v>
      </c>
      <c r="M4615" s="22">
        <f t="shared" si="580"/>
        <v>2.3319119725524473E-3</v>
      </c>
      <c r="Q4615" s="55">
        <f t="shared" si="582"/>
        <v>2.646099559967182E-2</v>
      </c>
      <c r="R4615" s="49">
        <f t="shared" si="583"/>
        <v>3.1736101022606089</v>
      </c>
      <c r="S4615" s="52">
        <f>IF(K4615=0,C4643,(1/$C$59)*LN(1+$C$59/$C$58/(RodR+ABS(Calculations!K4615-RodR))))</f>
        <v>8.337821832878357E-3</v>
      </c>
      <c r="T4615" s="53">
        <f t="shared" si="584"/>
        <v>8.3842604209834939E-3</v>
      </c>
      <c r="U4615" s="49">
        <f t="shared" si="585"/>
        <v>192.20833333333334</v>
      </c>
      <c r="V4615" s="49">
        <f t="shared" si="586"/>
        <v>1.0101994803367265</v>
      </c>
      <c r="W4615" s="49">
        <f t="shared" si="587"/>
        <v>1.0101994803367265</v>
      </c>
    </row>
    <row r="4616" spans="11:23">
      <c r="K4616" s="51">
        <v>461.4</v>
      </c>
      <c r="L4616" s="22">
        <f t="shared" si="581"/>
        <v>1.0768535531310197</v>
      </c>
      <c r="M4616" s="22">
        <f t="shared" si="580"/>
        <v>2.3309036596343979E-3</v>
      </c>
      <c r="Q4616" s="55">
        <f t="shared" si="582"/>
        <v>2.6455280355107157E-2</v>
      </c>
      <c r="R4616" s="49">
        <f t="shared" si="583"/>
        <v>3.1736101022606089</v>
      </c>
      <c r="S4616" s="52">
        <f>IF(K4616=0,C4644,(1/$C$59)*LN(1+$C$59/$C$58/(RodR+ABS(Calculations!K4616-RodR))))</f>
        <v>8.3360209674977637E-3</v>
      </c>
      <c r="T4616" s="53">
        <f t="shared" si="584"/>
        <v>8.3824394461057897E-3</v>
      </c>
      <c r="U4616" s="49">
        <f t="shared" si="585"/>
        <v>192.25</v>
      </c>
      <c r="V4616" s="49">
        <f t="shared" si="586"/>
        <v>1.0101994803367265</v>
      </c>
      <c r="W4616" s="49">
        <f t="shared" si="587"/>
        <v>1.0101994803367265</v>
      </c>
    </row>
    <row r="4617" spans="11:23">
      <c r="K4617" s="51">
        <v>461.5</v>
      </c>
      <c r="L4617" s="22">
        <f t="shared" si="581"/>
        <v>1.0766210164383521</v>
      </c>
      <c r="M4617" s="22">
        <f t="shared" si="580"/>
        <v>2.3298960005790903E-3</v>
      </c>
      <c r="Q4617" s="55">
        <f t="shared" si="582"/>
        <v>2.6449567578862437E-2</v>
      </c>
      <c r="R4617" s="49">
        <f t="shared" si="583"/>
        <v>3.1736101022606089</v>
      </c>
      <c r="S4617" s="52">
        <f>IF(K4617=0,C4645,(1/$C$59)*LN(1+$C$59/$C$58/(RodR+ABS(Calculations!K4617-RodR))))</f>
        <v>8.334220879881251E-3</v>
      </c>
      <c r="T4617" s="53">
        <f t="shared" si="584"/>
        <v>8.3806192620507047E-3</v>
      </c>
      <c r="U4617" s="49">
        <f t="shared" si="585"/>
        <v>192.29166666666669</v>
      </c>
      <c r="V4617" s="49">
        <f t="shared" si="586"/>
        <v>1.0101994803367265</v>
      </c>
      <c r="W4617" s="49">
        <f t="shared" si="587"/>
        <v>1.0101994803367265</v>
      </c>
    </row>
    <row r="4618" spans="11:23">
      <c r="K4618" s="51">
        <v>461.6</v>
      </c>
      <c r="L4618" s="22">
        <f t="shared" si="581"/>
        <v>1.0763885801527391</v>
      </c>
      <c r="M4618" s="22">
        <f t="shared" si="580"/>
        <v>2.3288889948054337E-3</v>
      </c>
      <c r="Q4618" s="55">
        <f t="shared" si="582"/>
        <v>2.6443857269338258E-2</v>
      </c>
      <c r="R4618" s="49">
        <f t="shared" si="583"/>
        <v>3.1736101022606089</v>
      </c>
      <c r="S4618" s="52">
        <f>IF(K4618=0,C4646,(1/$C$59)*LN(1+$C$59/$C$58/(RodR+ABS(Calculations!K4618-RodR))))</f>
        <v>8.3324215695248487E-3</v>
      </c>
      <c r="T4618" s="53">
        <f t="shared" si="584"/>
        <v>8.3787998683045456E-3</v>
      </c>
      <c r="U4618" s="49">
        <f t="shared" si="585"/>
        <v>192.33333333333334</v>
      </c>
      <c r="V4618" s="49">
        <f t="shared" si="586"/>
        <v>1.0101994803367265</v>
      </c>
      <c r="W4618" s="49">
        <f t="shared" si="587"/>
        <v>1.0101994803367265</v>
      </c>
    </row>
    <row r="4619" spans="11:23">
      <c r="K4619" s="51">
        <v>461.7</v>
      </c>
      <c r="L4619" s="22">
        <f t="shared" si="581"/>
        <v>1.0761562442091805</v>
      </c>
      <c r="M4619" s="22">
        <f t="shared" si="580"/>
        <v>2.3278826417674203E-3</v>
      </c>
      <c r="Q4619" s="55">
        <f t="shared" si="582"/>
        <v>2.6438149424937746E-2</v>
      </c>
      <c r="R4619" s="49">
        <f t="shared" si="583"/>
        <v>3.1736101022606089</v>
      </c>
      <c r="S4619" s="52">
        <f>IF(K4619=0,C4647,(1/$C$59)*LN(1+$C$59/$C$58/(RodR+ABS(Calculations!K4619-RodR))))</f>
        <v>8.3306230359253847E-3</v>
      </c>
      <c r="T4619" s="53">
        <f t="shared" si="584"/>
        <v>8.3769812643516295E-3</v>
      </c>
      <c r="U4619" s="49">
        <f t="shared" si="585"/>
        <v>192.375</v>
      </c>
      <c r="V4619" s="49">
        <f t="shared" si="586"/>
        <v>1.0101994803367265</v>
      </c>
      <c r="W4619" s="49">
        <f t="shared" si="587"/>
        <v>1.0101994803367265</v>
      </c>
    </row>
    <row r="4620" spans="11:23">
      <c r="K4620" s="51">
        <v>461.8</v>
      </c>
      <c r="L4620" s="22">
        <f t="shared" si="581"/>
        <v>1.0759240085427102</v>
      </c>
      <c r="M4620" s="22">
        <f t="shared" si="580"/>
        <v>2.3268769408499868E-3</v>
      </c>
      <c r="Q4620" s="55">
        <f t="shared" si="582"/>
        <v>2.6432444044064862E-2</v>
      </c>
      <c r="R4620" s="49">
        <f t="shared" si="583"/>
        <v>3.1736101022606089</v>
      </c>
      <c r="S4620" s="52">
        <f>IF(K4620=0,C4648,(1/$C$59)*LN(1+$C$59/$C$58/(RodR+ABS(Calculations!K4620-RodR))))</f>
        <v>8.3288252785799505E-3</v>
      </c>
      <c r="T4620" s="53">
        <f t="shared" si="584"/>
        <v>8.3751634496784817E-3</v>
      </c>
      <c r="U4620" s="49">
        <f t="shared" si="585"/>
        <v>192.41666666666669</v>
      </c>
      <c r="V4620" s="49">
        <f t="shared" si="586"/>
        <v>1.0101994803367265</v>
      </c>
      <c r="W4620" s="49">
        <f t="shared" si="587"/>
        <v>1.0101994803367265</v>
      </c>
    </row>
    <row r="4621" spans="11:23">
      <c r="K4621" s="51">
        <v>461.9</v>
      </c>
      <c r="L4621" s="22">
        <f t="shared" si="581"/>
        <v>1.0756918730883955</v>
      </c>
      <c r="M4621" s="22">
        <f t="shared" ref="M4621:M4684" si="588">L4611-L4621</f>
        <v>2.3258718915759591E-3</v>
      </c>
      <c r="Q4621" s="55">
        <f t="shared" si="582"/>
        <v>2.6426741125124401E-2</v>
      </c>
      <c r="R4621" s="49">
        <f t="shared" si="583"/>
        <v>3.1736101022606089</v>
      </c>
      <c r="S4621" s="52">
        <f>IF(K4621=0,C4649,(1/$C$59)*LN(1+$C$59/$C$58/(RodR+ABS(Calculations!K4621-RodR))))</f>
        <v>8.3270282969858979E-3</v>
      </c>
      <c r="T4621" s="53">
        <f t="shared" si="584"/>
        <v>8.3733464237712024E-3</v>
      </c>
      <c r="U4621" s="49">
        <f t="shared" si="585"/>
        <v>192.45833333333334</v>
      </c>
      <c r="V4621" s="49">
        <f t="shared" si="586"/>
        <v>1.0101994803367265</v>
      </c>
      <c r="W4621" s="49">
        <f t="shared" si="587"/>
        <v>1.0101994803367265</v>
      </c>
    </row>
    <row r="4622" spans="11:23">
      <c r="K4622" s="51">
        <v>462</v>
      </c>
      <c r="L4622" s="22">
        <f t="shared" si="581"/>
        <v>1.0754598377814069</v>
      </c>
      <c r="M4622" s="22">
        <f t="shared" si="588"/>
        <v>2.3248674932956348E-3</v>
      </c>
      <c r="Q4622" s="55">
        <f t="shared" si="582"/>
        <v>2.6421040666523676E-2</v>
      </c>
      <c r="R4622" s="49">
        <f t="shared" si="583"/>
        <v>3.1736101022606089</v>
      </c>
      <c r="S4622" s="52">
        <f>IF(K4622=0,C4650,(1/$C$59)*LN(1+$C$59/$C$58/(RodR+ABS(Calculations!K4622-RodR))))</f>
        <v>8.3252320906413747E-3</v>
      </c>
      <c r="T4622" s="53">
        <f t="shared" si="584"/>
        <v>8.3715301861161072E-3</v>
      </c>
      <c r="U4622" s="49">
        <f t="shared" si="585"/>
        <v>192.5</v>
      </c>
      <c r="V4622" s="49">
        <f t="shared" si="586"/>
        <v>1.0101994803367265</v>
      </c>
      <c r="W4622" s="49">
        <f t="shared" si="587"/>
        <v>1.0101994803367265</v>
      </c>
    </row>
    <row r="4623" spans="11:23">
      <c r="K4623" s="51">
        <v>462.1</v>
      </c>
      <c r="L4623" s="22">
        <f t="shared" si="581"/>
        <v>1.075227902556984</v>
      </c>
      <c r="M4623" s="22">
        <f t="shared" si="588"/>
        <v>2.3238637454972011E-3</v>
      </c>
      <c r="Q4623" s="55">
        <f t="shared" si="582"/>
        <v>2.6415342666671705E-2</v>
      </c>
      <c r="R4623" s="49">
        <f t="shared" si="583"/>
        <v>3.1736101022606089</v>
      </c>
      <c r="S4623" s="52">
        <f>IF(K4623=0,C4651,(1/$C$59)*LN(1+$C$59/$C$58/(RodR+ABS(Calculations!K4623-RodR))))</f>
        <v>8.3234366590450633E-3</v>
      </c>
      <c r="T4623" s="53">
        <f t="shared" si="584"/>
        <v>8.3697147362010588E-3</v>
      </c>
      <c r="U4623" s="49">
        <f t="shared" si="585"/>
        <v>192.54166666666669</v>
      </c>
      <c r="V4623" s="49">
        <f t="shared" si="586"/>
        <v>1.0101994803367265</v>
      </c>
      <c r="W4623" s="49">
        <f t="shared" si="587"/>
        <v>1.0101994803367265</v>
      </c>
    </row>
    <row r="4624" spans="11:23">
      <c r="K4624" s="51">
        <v>462.2</v>
      </c>
      <c r="L4624" s="22">
        <f t="shared" si="581"/>
        <v>1.07499606735033</v>
      </c>
      <c r="M4624" s="22">
        <f t="shared" si="588"/>
        <v>2.3228606476000113E-3</v>
      </c>
      <c r="Q4624" s="55">
        <f t="shared" si="582"/>
        <v>2.6409647123976622E-2</v>
      </c>
      <c r="R4624" s="49">
        <f t="shared" si="583"/>
        <v>3.1736101022606089</v>
      </c>
      <c r="S4624" s="52">
        <f>IF(K4624=0,C4652,(1/$C$59)*LN(1+$C$59/$C$58/(RodR+ABS(Calculations!K4624-RodR))))</f>
        <v>8.3216420016953702E-3</v>
      </c>
      <c r="T4624" s="53">
        <f t="shared" si="584"/>
        <v>8.3679000735130526E-3</v>
      </c>
      <c r="U4624" s="49">
        <f t="shared" si="585"/>
        <v>192.58333333333334</v>
      </c>
      <c r="V4624" s="49">
        <f t="shared" si="586"/>
        <v>1.0101994803367265</v>
      </c>
      <c r="W4624" s="49">
        <f t="shared" si="587"/>
        <v>1.0101994803367265</v>
      </c>
    </row>
    <row r="4625" spans="11:23">
      <c r="K4625" s="51">
        <v>462.3</v>
      </c>
      <c r="L4625" s="22">
        <f t="shared" si="581"/>
        <v>1.0747643320968214</v>
      </c>
      <c r="M4625" s="22">
        <f t="shared" si="588"/>
        <v>2.3218581990234188E-3</v>
      </c>
      <c r="Q4625" s="55">
        <f t="shared" si="582"/>
        <v>2.640395403685079E-2</v>
      </c>
      <c r="R4625" s="49">
        <f t="shared" si="583"/>
        <v>3.1736101022606089</v>
      </c>
      <c r="S4625" s="52">
        <f>IF(K4625=0,C4653,(1/$C$59)*LN(1+$C$59/$C$58/(RodR+ABS(Calculations!K4625-RodR))))</f>
        <v>8.3198481180920322E-3</v>
      </c>
      <c r="T4625" s="53">
        <f t="shared" si="584"/>
        <v>8.3660861975406228E-3</v>
      </c>
      <c r="U4625" s="49">
        <f t="shared" si="585"/>
        <v>192.625</v>
      </c>
      <c r="V4625" s="49">
        <f t="shared" si="586"/>
        <v>1.0101994803367265</v>
      </c>
      <c r="W4625" s="49">
        <f t="shared" si="587"/>
        <v>1.0101994803367265</v>
      </c>
    </row>
    <row r="4626" spans="11:23">
      <c r="K4626" s="51">
        <v>462.4</v>
      </c>
      <c r="L4626" s="22">
        <f t="shared" si="581"/>
        <v>1.0745326967317641</v>
      </c>
      <c r="M4626" s="22">
        <f t="shared" si="588"/>
        <v>2.3208563992556108E-3</v>
      </c>
      <c r="Q4626" s="55">
        <f t="shared" si="582"/>
        <v>2.639826340370487E-2</v>
      </c>
      <c r="R4626" s="49">
        <f t="shared" si="583"/>
        <v>3.1736101022606089</v>
      </c>
      <c r="S4626" s="52">
        <f>IF(K4626=0,C4654,(1/$C$59)*LN(1+$C$59/$C$58/(RodR+ABS(Calculations!K4626-RodR))))</f>
        <v>8.318055007734252E-3</v>
      </c>
      <c r="T4626" s="53">
        <f t="shared" si="584"/>
        <v>8.3642731077720935E-3</v>
      </c>
      <c r="U4626" s="49">
        <f t="shared" si="585"/>
        <v>192.66666666666666</v>
      </c>
      <c r="V4626" s="49">
        <f t="shared" si="586"/>
        <v>1.0101994803367265</v>
      </c>
      <c r="W4626" s="49">
        <f t="shared" si="587"/>
        <v>1.0101994803367265</v>
      </c>
    </row>
    <row r="4627" spans="11:23">
      <c r="K4627" s="51">
        <v>462.5</v>
      </c>
      <c r="L4627" s="22">
        <f t="shared" si="581"/>
        <v>1.0743011611906361</v>
      </c>
      <c r="M4627" s="22">
        <f t="shared" si="588"/>
        <v>2.3198552477159406E-3</v>
      </c>
      <c r="Q4627" s="55">
        <f t="shared" si="582"/>
        <v>2.6392575222953733E-2</v>
      </c>
      <c r="R4627" s="49">
        <f t="shared" si="583"/>
        <v>3.1736101022606089</v>
      </c>
      <c r="S4627" s="52">
        <f>IF(K4627=0,C4655,(1/$C$59)*LN(1+$C$59/$C$58/(RodR+ABS(Calculations!K4627-RodR))))</f>
        <v>8.3162626701225578E-3</v>
      </c>
      <c r="T4627" s="53">
        <f t="shared" si="584"/>
        <v>8.3624608036964466E-3</v>
      </c>
      <c r="U4627" s="49">
        <f t="shared" si="585"/>
        <v>192.70833333333334</v>
      </c>
      <c r="V4627" s="49">
        <f t="shared" si="586"/>
        <v>1.0101994803367265</v>
      </c>
      <c r="W4627" s="49">
        <f t="shared" si="587"/>
        <v>1.0101994803367265</v>
      </c>
    </row>
    <row r="4628" spans="11:23">
      <c r="K4628" s="51">
        <v>462.6</v>
      </c>
      <c r="L4628" s="22">
        <f t="shared" si="581"/>
        <v>1.0740697254089155</v>
      </c>
      <c r="M4628" s="22">
        <f t="shared" si="588"/>
        <v>2.3188547438235396E-3</v>
      </c>
      <c r="Q4628" s="55">
        <f t="shared" si="582"/>
        <v>2.638688949301226E-2</v>
      </c>
      <c r="R4628" s="49">
        <f t="shared" si="583"/>
        <v>3.1736101022606089</v>
      </c>
      <c r="S4628" s="52">
        <f>IF(K4628=0,C4656,(1/$C$59)*LN(1+$C$59/$C$58/(RodR+ABS(Calculations!K4628-RodR))))</f>
        <v>8.3144711047574791E-3</v>
      </c>
      <c r="T4628" s="53">
        <f t="shared" si="584"/>
        <v>8.3606492848029013E-3</v>
      </c>
      <c r="U4628" s="49">
        <f t="shared" si="585"/>
        <v>192.75000000000003</v>
      </c>
      <c r="V4628" s="49">
        <f t="shared" si="586"/>
        <v>1.0101994803367265</v>
      </c>
      <c r="W4628" s="49">
        <f t="shared" si="587"/>
        <v>1.0101994803367265</v>
      </c>
    </row>
    <row r="4629" spans="11:23">
      <c r="K4629" s="51">
        <v>462.7</v>
      </c>
      <c r="L4629" s="22">
        <f t="shared" si="581"/>
        <v>1.0738383893221481</v>
      </c>
      <c r="M4629" s="22">
        <f t="shared" si="588"/>
        <v>2.3178548870324001E-3</v>
      </c>
      <c r="Q4629" s="55">
        <f t="shared" si="582"/>
        <v>2.6381206212296986E-2</v>
      </c>
      <c r="R4629" s="49">
        <f t="shared" si="583"/>
        <v>3.1736101022606089</v>
      </c>
      <c r="S4629" s="52">
        <f>IF(K4629=0,C4657,(1/$C$59)*LN(1+$C$59/$C$58/(RodR+ABS(Calculations!K4629-RodR))))</f>
        <v>8.3126803111400697E-3</v>
      </c>
      <c r="T4629" s="53">
        <f t="shared" si="584"/>
        <v>8.358838550581553E-3</v>
      </c>
      <c r="U4629" s="49">
        <f t="shared" si="585"/>
        <v>192.79166666666666</v>
      </c>
      <c r="V4629" s="49">
        <f t="shared" si="586"/>
        <v>1.0101994803367265</v>
      </c>
      <c r="W4629" s="49">
        <f t="shared" si="587"/>
        <v>1.0101994803367265</v>
      </c>
    </row>
    <row r="4630" spans="11:23">
      <c r="K4630" s="51">
        <v>462.8</v>
      </c>
      <c r="L4630" s="22">
        <f t="shared" si="581"/>
        <v>1.0736071528658795</v>
      </c>
      <c r="M4630" s="22">
        <f t="shared" si="588"/>
        <v>2.3168556768307091E-3</v>
      </c>
      <c r="Q4630" s="55">
        <f t="shared" si="582"/>
        <v>2.6375525379224444E-2</v>
      </c>
      <c r="R4630" s="49">
        <f t="shared" si="583"/>
        <v>3.1736101022606089</v>
      </c>
      <c r="S4630" s="52">
        <f>IF(K4630=0,C4658,(1/$C$59)*LN(1+$C$59/$C$58/(RodR+ABS(Calculations!K4630-RodR))))</f>
        <v>8.3108902887713814E-3</v>
      </c>
      <c r="T4630" s="53">
        <f t="shared" si="584"/>
        <v>8.3570286005225109E-3</v>
      </c>
      <c r="U4630" s="49">
        <f t="shared" si="585"/>
        <v>192.83333333333334</v>
      </c>
      <c r="V4630" s="49">
        <f t="shared" si="586"/>
        <v>1.0101994803367265</v>
      </c>
      <c r="W4630" s="49">
        <f t="shared" si="587"/>
        <v>1.0101994803367265</v>
      </c>
    </row>
    <row r="4631" spans="11:23">
      <c r="K4631" s="51">
        <v>462.9</v>
      </c>
      <c r="L4631" s="22">
        <f t="shared" si="581"/>
        <v>1.073376015975827</v>
      </c>
      <c r="M4631" s="22">
        <f t="shared" si="588"/>
        <v>2.3158571125685423E-3</v>
      </c>
      <c r="Q4631" s="55">
        <f t="shared" si="582"/>
        <v>2.6369846992215399E-2</v>
      </c>
      <c r="R4631" s="49">
        <f t="shared" si="583"/>
        <v>3.1736101022606089</v>
      </c>
      <c r="S4631" s="52">
        <f>IF(K4631=0,C4659,(1/$C$59)*LN(1+$C$59/$C$58/(RodR+ABS(Calculations!K4631-RodR))))</f>
        <v>8.3091010371537984E-3</v>
      </c>
      <c r="T4631" s="53">
        <f t="shared" si="584"/>
        <v>8.3552194341167604E-3</v>
      </c>
      <c r="U4631" s="49">
        <f t="shared" si="585"/>
        <v>192.875</v>
      </c>
      <c r="V4631" s="49">
        <f t="shared" si="586"/>
        <v>1.0101994803367265</v>
      </c>
      <c r="W4631" s="49">
        <f t="shared" si="587"/>
        <v>1.0101994803367265</v>
      </c>
    </row>
    <row r="4632" spans="11:23">
      <c r="K4632" s="51">
        <v>463</v>
      </c>
      <c r="L4632" s="22">
        <f t="shared" si="581"/>
        <v>1.0731449785876384</v>
      </c>
      <c r="M4632" s="22">
        <f t="shared" si="588"/>
        <v>2.3148591937685037E-3</v>
      </c>
      <c r="Q4632" s="55">
        <f t="shared" si="582"/>
        <v>2.6364171049688887E-2</v>
      </c>
      <c r="R4632" s="49">
        <f t="shared" si="583"/>
        <v>3.1736101022606089</v>
      </c>
      <c r="S4632" s="52">
        <f>IF(K4632=0,C4660,(1/$C$59)*LN(1+$C$59/$C$58/(RodR+ABS(Calculations!K4632-RodR))))</f>
        <v>8.3073125557891637E-3</v>
      </c>
      <c r="T4632" s="53">
        <f t="shared" si="584"/>
        <v>8.3534110508550804E-3</v>
      </c>
      <c r="U4632" s="49">
        <f t="shared" si="585"/>
        <v>192.91666666666669</v>
      </c>
      <c r="V4632" s="49">
        <f t="shared" si="586"/>
        <v>1.0101994803367265</v>
      </c>
      <c r="W4632" s="49">
        <f t="shared" si="587"/>
        <v>1.0101994803367265</v>
      </c>
    </row>
    <row r="4633" spans="11:23">
      <c r="K4633" s="51">
        <v>463.1</v>
      </c>
      <c r="L4633" s="22">
        <f t="shared" si="581"/>
        <v>1.072914040637134</v>
      </c>
      <c r="M4633" s="22">
        <f t="shared" si="588"/>
        <v>2.3138619198499466E-3</v>
      </c>
      <c r="Q4633" s="55">
        <f t="shared" si="582"/>
        <v>2.6358497550068194E-2</v>
      </c>
      <c r="R4633" s="49">
        <f t="shared" si="583"/>
        <v>3.1736101022606089</v>
      </c>
      <c r="S4633" s="52">
        <f>IF(K4633=0,C4661,(1/$C$59)*LN(1+$C$59/$C$58/(RodR+ABS(Calculations!K4633-RodR))))</f>
        <v>8.3055248441806541E-3</v>
      </c>
      <c r="T4633" s="53">
        <f t="shared" si="584"/>
        <v>8.3516034502293494E-3</v>
      </c>
      <c r="U4633" s="49">
        <f t="shared" si="585"/>
        <v>192.95833333333334</v>
      </c>
      <c r="V4633" s="49">
        <f t="shared" si="586"/>
        <v>1.0101994803367265</v>
      </c>
      <c r="W4633" s="49">
        <f t="shared" si="587"/>
        <v>1.0101994803367265</v>
      </c>
    </row>
    <row r="4634" spans="11:23">
      <c r="K4634" s="51">
        <v>463.2</v>
      </c>
      <c r="L4634" s="22">
        <f t="shared" si="581"/>
        <v>1.0726832020600976</v>
      </c>
      <c r="M4634" s="22">
        <f t="shared" si="588"/>
        <v>2.3128652902324465E-3</v>
      </c>
      <c r="Q4634" s="55">
        <f t="shared" si="582"/>
        <v>2.6352826491775717E-2</v>
      </c>
      <c r="R4634" s="49">
        <f t="shared" si="583"/>
        <v>3.1736101022606089</v>
      </c>
      <c r="S4634" s="52">
        <f>IF(K4634=0,C4662,(1/$C$59)*LN(1+$C$59/$C$58/(RodR+ABS(Calculations!K4634-RodR))))</f>
        <v>8.3037379018311708E-3</v>
      </c>
      <c r="T4634" s="53">
        <f t="shared" si="584"/>
        <v>8.3497966317312364E-3</v>
      </c>
      <c r="U4634" s="49">
        <f t="shared" si="585"/>
        <v>193</v>
      </c>
      <c r="V4634" s="49">
        <f t="shared" si="586"/>
        <v>1.0101994803367265</v>
      </c>
      <c r="W4634" s="49">
        <f t="shared" si="587"/>
        <v>1.0101994803367265</v>
      </c>
    </row>
    <row r="4635" spans="11:23">
      <c r="K4635" s="51">
        <v>463.3</v>
      </c>
      <c r="L4635" s="22">
        <f t="shared" si="581"/>
        <v>1.0724524627923833</v>
      </c>
      <c r="M4635" s="22">
        <f t="shared" si="588"/>
        <v>2.3118693044381633E-3</v>
      </c>
      <c r="Q4635" s="55">
        <f t="shared" si="582"/>
        <v>2.6347157873235553E-2</v>
      </c>
      <c r="R4635" s="49">
        <f t="shared" si="583"/>
        <v>3.1736101022606089</v>
      </c>
      <c r="S4635" s="52">
        <f>IF(K4635=0,C4663,(1/$C$59)*LN(1+$C$59/$C$58/(RodR+ABS(Calculations!K4635-RodR))))</f>
        <v>8.3019517282441491E-3</v>
      </c>
      <c r="T4635" s="53">
        <f t="shared" si="584"/>
        <v>8.3479905948539556E-3</v>
      </c>
      <c r="U4635" s="49">
        <f t="shared" si="585"/>
        <v>193.04166666666669</v>
      </c>
      <c r="V4635" s="49">
        <f t="shared" si="586"/>
        <v>1.0101994803367265</v>
      </c>
      <c r="W4635" s="49">
        <f t="shared" si="587"/>
        <v>1.0101994803367265</v>
      </c>
    </row>
    <row r="4636" spans="11:23">
      <c r="K4636" s="51">
        <v>463.4</v>
      </c>
      <c r="L4636" s="22">
        <f t="shared" si="581"/>
        <v>1.072221822769946</v>
      </c>
      <c r="M4636" s="22">
        <f t="shared" si="588"/>
        <v>2.3108739618180607E-3</v>
      </c>
      <c r="Q4636" s="55">
        <f t="shared" si="582"/>
        <v>2.6341491692874312E-2</v>
      </c>
      <c r="R4636" s="49">
        <f t="shared" si="583"/>
        <v>3.1736101022606089</v>
      </c>
      <c r="S4636" s="52">
        <f>IF(K4636=0,C4664,(1/$C$59)*LN(1+$C$59/$C$58/(RodR+ABS(Calculations!K4636-RodR))))</f>
        <v>8.3001663229238156E-3</v>
      </c>
      <c r="T4636" s="53">
        <f t="shared" si="584"/>
        <v>8.3461853390896217E-3</v>
      </c>
      <c r="U4636" s="49">
        <f t="shared" si="585"/>
        <v>193.08333333333334</v>
      </c>
      <c r="V4636" s="49">
        <f t="shared" si="586"/>
        <v>1.0101994803367265</v>
      </c>
      <c r="W4636" s="49">
        <f t="shared" si="587"/>
        <v>1.0101994803367265</v>
      </c>
    </row>
    <row r="4637" spans="11:23">
      <c r="K4637" s="51">
        <v>463.5</v>
      </c>
      <c r="L4637" s="22">
        <f t="shared" si="581"/>
        <v>1.0719912819287769</v>
      </c>
      <c r="M4637" s="22">
        <f t="shared" si="588"/>
        <v>2.3098792618592157E-3</v>
      </c>
      <c r="Q4637" s="55">
        <f t="shared" si="582"/>
        <v>2.6335827949119466E-2</v>
      </c>
      <c r="R4637" s="49">
        <f t="shared" si="583"/>
        <v>3.1736101022606089</v>
      </c>
      <c r="S4637" s="52">
        <f>IF(K4637=0,C4665,(1/$C$59)*LN(1+$C$59/$C$58/(RodR+ABS(Calculations!K4637-RodR))))</f>
        <v>8.298381685374669E-3</v>
      </c>
      <c r="T4637" s="53">
        <f t="shared" si="584"/>
        <v>8.3443808639323408E-3</v>
      </c>
      <c r="U4637" s="49">
        <f t="shared" si="585"/>
        <v>193.125</v>
      </c>
      <c r="V4637" s="49">
        <f t="shared" si="586"/>
        <v>1.0101994803367265</v>
      </c>
      <c r="W4637" s="49">
        <f t="shared" si="587"/>
        <v>1.0101994803367265</v>
      </c>
    </row>
    <row r="4638" spans="11:23">
      <c r="K4638" s="51">
        <v>463.6</v>
      </c>
      <c r="L4638" s="22">
        <f t="shared" si="581"/>
        <v>1.0717608402048997</v>
      </c>
      <c r="M4638" s="22">
        <f t="shared" si="588"/>
        <v>2.3088852040158425E-3</v>
      </c>
      <c r="Q4638" s="55">
        <f t="shared" si="582"/>
        <v>2.6330166640399295E-2</v>
      </c>
      <c r="R4638" s="49">
        <f t="shared" si="583"/>
        <v>3.1736101022606089</v>
      </c>
      <c r="S4638" s="52">
        <f>IF(K4638=0,C4666,(1/$C$59)*LN(1+$C$59/$C$58/(RodR+ABS(Calculations!K4638-RodR))))</f>
        <v>8.2965978151014613E-3</v>
      </c>
      <c r="T4638" s="53">
        <f t="shared" si="584"/>
        <v>8.3425771688751208E-3</v>
      </c>
      <c r="U4638" s="49">
        <f t="shared" si="585"/>
        <v>193.16666666666669</v>
      </c>
      <c r="V4638" s="49">
        <f t="shared" si="586"/>
        <v>1.0101994803367265</v>
      </c>
      <c r="W4638" s="49">
        <f t="shared" si="587"/>
        <v>1.0101994803367265</v>
      </c>
    </row>
    <row r="4639" spans="11:23">
      <c r="K4639" s="51">
        <v>463.7</v>
      </c>
      <c r="L4639" s="22">
        <f t="shared" si="581"/>
        <v>1.0715304975344062</v>
      </c>
      <c r="M4639" s="22">
        <f t="shared" si="588"/>
        <v>2.3078917877419336E-3</v>
      </c>
      <c r="Q4639" s="55">
        <f t="shared" si="582"/>
        <v>2.6324507765143758E-2</v>
      </c>
      <c r="R4639" s="49">
        <f t="shared" si="583"/>
        <v>3.1736101022606089</v>
      </c>
      <c r="S4639" s="52">
        <f>IF(K4639=0,C4667,(1/$C$59)*LN(1+$C$59/$C$58/(RodR+ABS(Calculations!K4639-RodR))))</f>
        <v>8.2948147116094773E-3</v>
      </c>
      <c r="T4639" s="53">
        <f t="shared" si="584"/>
        <v>8.3407742534129612E-3</v>
      </c>
      <c r="U4639" s="49">
        <f t="shared" si="585"/>
        <v>193.20833333333334</v>
      </c>
      <c r="V4639" s="49">
        <f t="shared" si="586"/>
        <v>1.0101994803367265</v>
      </c>
      <c r="W4639" s="49">
        <f t="shared" si="587"/>
        <v>1.0101994803367265</v>
      </c>
    </row>
    <row r="4640" spans="11:23">
      <c r="K4640" s="51">
        <v>463.8</v>
      </c>
      <c r="L4640" s="22">
        <f t="shared" si="581"/>
        <v>1.0713002538534575</v>
      </c>
      <c r="M4640" s="22">
        <f t="shared" si="588"/>
        <v>2.3068990124219813E-3</v>
      </c>
      <c r="Q4640" s="55">
        <f t="shared" si="582"/>
        <v>2.6318851321784513E-2</v>
      </c>
      <c r="R4640" s="49">
        <f t="shared" si="583"/>
        <v>3.1736101022606089</v>
      </c>
      <c r="S4640" s="52">
        <f>IF(K4640=0,C4668,(1/$C$59)*LN(1+$C$59/$C$58/(RodR+ABS(Calculations!K4640-RodR))))</f>
        <v>8.2930323744045339E-3</v>
      </c>
      <c r="T4640" s="53">
        <f t="shared" si="584"/>
        <v>8.3389721170397564E-3</v>
      </c>
      <c r="U4640" s="49">
        <f t="shared" si="585"/>
        <v>193.25</v>
      </c>
      <c r="V4640" s="49">
        <f t="shared" si="586"/>
        <v>1.0101994803367265</v>
      </c>
      <c r="W4640" s="49">
        <f t="shared" si="587"/>
        <v>1.0101994803367265</v>
      </c>
    </row>
    <row r="4641" spans="11:23">
      <c r="K4641" s="51">
        <v>463.9</v>
      </c>
      <c r="L4641" s="22">
        <f t="shared" si="581"/>
        <v>1.071070109098214</v>
      </c>
      <c r="M4641" s="22">
        <f t="shared" si="588"/>
        <v>2.3059068776130065E-3</v>
      </c>
      <c r="Q4641" s="55">
        <f t="shared" si="582"/>
        <v>2.6313197308753193E-2</v>
      </c>
      <c r="R4641" s="49">
        <f t="shared" si="583"/>
        <v>3.1736101022606089</v>
      </c>
      <c r="S4641" s="52">
        <f>IF(K4641=0,C4669,(1/$C$59)*LN(1+$C$59/$C$58/(RodR+ABS(Calculations!K4641-RodR))))</f>
        <v>8.2912508029924399E-3</v>
      </c>
      <c r="T4641" s="53">
        <f t="shared" si="584"/>
        <v>8.3371707592516178E-3</v>
      </c>
      <c r="U4641" s="49">
        <f t="shared" si="585"/>
        <v>193.29166666666666</v>
      </c>
      <c r="V4641" s="49">
        <f t="shared" si="586"/>
        <v>1.0101994803367265</v>
      </c>
      <c r="W4641" s="49">
        <f t="shared" si="587"/>
        <v>1.0101994803367265</v>
      </c>
    </row>
    <row r="4642" spans="11:23">
      <c r="K4642" s="51">
        <v>464</v>
      </c>
      <c r="L4642" s="22">
        <f t="shared" si="581"/>
        <v>1.0708400632049733</v>
      </c>
      <c r="M4642" s="22">
        <f t="shared" si="588"/>
        <v>2.3049153826650848E-3</v>
      </c>
      <c r="Q4642" s="55">
        <f t="shared" si="582"/>
        <v>2.6307545724484814E-2</v>
      </c>
      <c r="R4642" s="49">
        <f t="shared" si="583"/>
        <v>3.1736101022606089</v>
      </c>
      <c r="S4642" s="52">
        <f>IF(K4642=0,C4670,(1/$C$59)*LN(1+$C$59/$C$58/(RodR+ABS(Calculations!K4642-RodR))))</f>
        <v>8.2894699968800722E-3</v>
      </c>
      <c r="T4642" s="53">
        <f t="shared" si="584"/>
        <v>8.3353701795428909E-3</v>
      </c>
      <c r="U4642" s="49">
        <f t="shared" si="585"/>
        <v>193.33333333333334</v>
      </c>
      <c r="V4642" s="49">
        <f t="shared" si="586"/>
        <v>1.0101994803367265</v>
      </c>
      <c r="W4642" s="49">
        <f t="shared" si="587"/>
        <v>1.0101994803367265</v>
      </c>
    </row>
    <row r="4643" spans="11:23">
      <c r="K4643" s="51">
        <v>464.1</v>
      </c>
      <c r="L4643" s="22">
        <f t="shared" si="581"/>
        <v>1.0706101161100674</v>
      </c>
      <c r="M4643" s="22">
        <f t="shared" si="588"/>
        <v>2.3039245270666253E-3</v>
      </c>
      <c r="Q4643" s="55">
        <f t="shared" si="582"/>
        <v>2.6301896567415228E-2</v>
      </c>
      <c r="R4643" s="49">
        <f t="shared" si="583"/>
        <v>3.1736101022606089</v>
      </c>
      <c r="S4643" s="52">
        <f>IF(K4643=0,C4671,(1/$C$59)*LN(1+$C$59/$C$58/(RodR+ABS(Calculations!K4643-RodR))))</f>
        <v>8.2876899555745683E-3</v>
      </c>
      <c r="T4643" s="53">
        <f t="shared" si="584"/>
        <v>8.333570377410799E-3</v>
      </c>
      <c r="U4643" s="49">
        <f t="shared" si="585"/>
        <v>193.37500000000003</v>
      </c>
      <c r="V4643" s="49">
        <f t="shared" si="586"/>
        <v>1.0101994803367265</v>
      </c>
      <c r="W4643" s="49">
        <f t="shared" si="587"/>
        <v>1.0101994803367265</v>
      </c>
    </row>
    <row r="4644" spans="11:23">
      <c r="K4644" s="51">
        <v>464.2</v>
      </c>
      <c r="L4644" s="22">
        <f t="shared" si="581"/>
        <v>1.0703802677497922</v>
      </c>
      <c r="M4644" s="22">
        <f t="shared" si="588"/>
        <v>2.3029343103053712E-3</v>
      </c>
      <c r="Q4644" s="55">
        <f t="shared" si="582"/>
        <v>2.6296249835979404E-2</v>
      </c>
      <c r="R4644" s="49">
        <f t="shared" si="583"/>
        <v>3.1736101022606089</v>
      </c>
      <c r="S4644" s="52">
        <f>IF(K4644=0,C4672,(1/$C$59)*LN(1+$C$59/$C$58/(RodR+ABS(Calculations!K4644-RodR))))</f>
        <v>8.2859106785827912E-3</v>
      </c>
      <c r="T4644" s="53">
        <f t="shared" si="584"/>
        <v>8.331771352350581E-3</v>
      </c>
      <c r="U4644" s="49">
        <f t="shared" si="585"/>
        <v>193.41666666666666</v>
      </c>
      <c r="V4644" s="49">
        <f t="shared" si="586"/>
        <v>1.0101994803367265</v>
      </c>
      <c r="W4644" s="49">
        <f t="shared" si="587"/>
        <v>1.0101994803367265</v>
      </c>
    </row>
    <row r="4645" spans="11:23">
      <c r="K4645" s="51">
        <v>464.3</v>
      </c>
      <c r="L4645" s="22">
        <f t="shared" si="581"/>
        <v>1.0701505180606166</v>
      </c>
      <c r="M4645" s="22">
        <f t="shared" si="588"/>
        <v>2.301944731766703E-3</v>
      </c>
      <c r="Q4645" s="55">
        <f t="shared" si="582"/>
        <v>2.6290605528616565E-2</v>
      </c>
      <c r="R4645" s="49">
        <f t="shared" si="583"/>
        <v>3.1736101022606089</v>
      </c>
      <c r="S4645" s="52">
        <f>IF(K4645=0,C4673,(1/$C$59)*LN(1+$C$59/$C$58/(RodR+ABS(Calculations!K4645-RodR))))</f>
        <v>8.2841321654129416E-3</v>
      </c>
      <c r="T4645" s="53">
        <f t="shared" si="584"/>
        <v>8.3299731038601298E-3</v>
      </c>
      <c r="U4645" s="49">
        <f t="shared" si="585"/>
        <v>193.45833333333334</v>
      </c>
      <c r="V4645" s="49">
        <f t="shared" si="586"/>
        <v>1.0101994803367265</v>
      </c>
      <c r="W4645" s="49">
        <f t="shared" si="587"/>
        <v>1.0101994803367265</v>
      </c>
    </row>
    <row r="4646" spans="11:23">
      <c r="K4646" s="51">
        <v>464.4</v>
      </c>
      <c r="L4646" s="22">
        <f t="shared" si="581"/>
        <v>1.0699208669790432</v>
      </c>
      <c r="M4646" s="22">
        <f t="shared" si="588"/>
        <v>2.3009557909028366E-3</v>
      </c>
      <c r="Q4646" s="55">
        <f t="shared" si="582"/>
        <v>2.628496364376675E-2</v>
      </c>
      <c r="R4646" s="49">
        <f t="shared" si="583"/>
        <v>3.1736101022606089</v>
      </c>
      <c r="S4646" s="52">
        <f>IF(K4646=0,C4674,(1/$C$59)*LN(1+$C$59/$C$58/(RodR+ABS(Calculations!K4646-RodR))))</f>
        <v>8.2823544155734771E-3</v>
      </c>
      <c r="T4646" s="53">
        <f t="shared" si="584"/>
        <v>8.328175631436013E-3</v>
      </c>
      <c r="U4646" s="49">
        <f t="shared" si="585"/>
        <v>193.5</v>
      </c>
      <c r="V4646" s="49">
        <f t="shared" si="586"/>
        <v>1.0101994803367265</v>
      </c>
      <c r="W4646" s="49">
        <f t="shared" si="587"/>
        <v>1.0101994803367265</v>
      </c>
    </row>
    <row r="4647" spans="11:23">
      <c r="K4647" s="51">
        <v>464.5</v>
      </c>
      <c r="L4647" s="22">
        <f t="shared" si="581"/>
        <v>1.0696913144415392</v>
      </c>
      <c r="M4647" s="22">
        <f t="shared" si="588"/>
        <v>2.2999674872377085E-3</v>
      </c>
      <c r="Q4647" s="55">
        <f t="shared" si="582"/>
        <v>2.627932417986914E-2</v>
      </c>
      <c r="R4647" s="49">
        <f t="shared" si="583"/>
        <v>3.1736101022606089</v>
      </c>
      <c r="S4647" s="52">
        <f>IF(K4647=0,C4675,(1/$C$59)*LN(1+$C$59/$C$58/(RodR+ABS(Calculations!K4647-RodR))))</f>
        <v>8.2805774285725879E-3</v>
      </c>
      <c r="T4647" s="53">
        <f t="shared" si="584"/>
        <v>8.3263789345761341E-3</v>
      </c>
      <c r="U4647" s="49">
        <f t="shared" si="585"/>
        <v>193.54166666666669</v>
      </c>
      <c r="V4647" s="49">
        <f t="shared" si="586"/>
        <v>1.0101994803367265</v>
      </c>
      <c r="W4647" s="49">
        <f t="shared" si="587"/>
        <v>1.0101994803367265</v>
      </c>
    </row>
    <row r="4648" spans="11:23">
      <c r="K4648" s="51">
        <v>464.6</v>
      </c>
      <c r="L4648" s="22">
        <f t="shared" si="581"/>
        <v>1.0694618603847095</v>
      </c>
      <c r="M4648" s="22">
        <f t="shared" si="588"/>
        <v>2.2989798201902278E-3</v>
      </c>
      <c r="Q4648" s="55">
        <f t="shared" si="582"/>
        <v>2.6273687135366295E-2</v>
      </c>
      <c r="R4648" s="49">
        <f t="shared" si="583"/>
        <v>3.1736101022606089</v>
      </c>
      <c r="S4648" s="52">
        <f>IF(K4648=0,C4676,(1/$C$59)*LN(1+$C$59/$C$58/(RodR+ABS(Calculations!K4648-RodR))))</f>
        <v>8.2788012039195242E-3</v>
      </c>
      <c r="T4648" s="53">
        <f t="shared" si="584"/>
        <v>8.324583012778837E-3</v>
      </c>
      <c r="U4648" s="49">
        <f t="shared" si="585"/>
        <v>193.58333333333334</v>
      </c>
      <c r="V4648" s="49">
        <f t="shared" si="586"/>
        <v>1.0101994803367265</v>
      </c>
      <c r="W4648" s="49">
        <f t="shared" si="587"/>
        <v>1.0101994803367265</v>
      </c>
    </row>
    <row r="4649" spans="11:23">
      <c r="K4649" s="51">
        <v>464.7</v>
      </c>
      <c r="L4649" s="22">
        <f t="shared" si="581"/>
        <v>1.0692325047452271</v>
      </c>
      <c r="M4649" s="22">
        <f t="shared" si="588"/>
        <v>2.2979927891790819E-3</v>
      </c>
      <c r="Q4649" s="55">
        <f t="shared" si="582"/>
        <v>2.6268052508702448E-2</v>
      </c>
      <c r="R4649" s="49">
        <f t="shared" si="583"/>
        <v>3.1736101022606089</v>
      </c>
      <c r="S4649" s="52">
        <f>IF(K4649=0,C4677,(1/$C$59)*LN(1+$C$59/$C$58/(RodR+ABS(Calculations!K4649-RodR))))</f>
        <v>8.2770257411240687E-3</v>
      </c>
      <c r="T4649" s="53">
        <f t="shared" si="584"/>
        <v>8.3227878655424692E-3</v>
      </c>
      <c r="U4649" s="49">
        <f t="shared" si="585"/>
        <v>193.625</v>
      </c>
      <c r="V4649" s="49">
        <f t="shared" si="586"/>
        <v>1.0101994803367265</v>
      </c>
      <c r="W4649" s="49">
        <f t="shared" si="587"/>
        <v>1.0101994803367265</v>
      </c>
    </row>
    <row r="4650" spans="11:23">
      <c r="K4650" s="51">
        <v>464.8</v>
      </c>
      <c r="L4650" s="22">
        <f t="shared" si="581"/>
        <v>1.069003247459765</v>
      </c>
      <c r="M4650" s="22">
        <f t="shared" si="588"/>
        <v>2.2970063936924578E-3</v>
      </c>
      <c r="Q4650" s="55">
        <f t="shared" si="582"/>
        <v>2.6262420298321834E-2</v>
      </c>
      <c r="R4650" s="49">
        <f t="shared" si="583"/>
        <v>3.1736101022606089</v>
      </c>
      <c r="S4650" s="52">
        <f>IF(K4650=0,C4678,(1/$C$59)*LN(1+$C$59/$C$58/(RodR+ABS(Calculations!K4650-RodR))))</f>
        <v>8.2752510396960008E-3</v>
      </c>
      <c r="T4650" s="53">
        <f t="shared" si="584"/>
        <v>8.3209934923660512E-3</v>
      </c>
      <c r="U4650" s="49">
        <f t="shared" si="585"/>
        <v>193.66666666666669</v>
      </c>
      <c r="V4650" s="49">
        <f t="shared" si="586"/>
        <v>1.0101994803367265</v>
      </c>
      <c r="W4650" s="49">
        <f t="shared" si="587"/>
        <v>1.0101994803367265</v>
      </c>
    </row>
    <row r="4651" spans="11:23">
      <c r="K4651" s="51">
        <v>464.9</v>
      </c>
      <c r="L4651" s="22">
        <f t="shared" si="581"/>
        <v>1.0687740884650305</v>
      </c>
      <c r="M4651" s="22">
        <f t="shared" si="588"/>
        <v>2.2960206331834598E-3</v>
      </c>
      <c r="Q4651" s="55">
        <f t="shared" si="582"/>
        <v>2.6256790502669516E-2</v>
      </c>
      <c r="R4651" s="49">
        <f t="shared" si="583"/>
        <v>3.1736101022606089</v>
      </c>
      <c r="S4651" s="52">
        <f>IF(K4651=0,C4679,(1/$C$59)*LN(1+$C$59/$C$58/(RodR+ABS(Calculations!K4651-RodR))))</f>
        <v>8.2734770991453616E-3</v>
      </c>
      <c r="T4651" s="53">
        <f t="shared" si="584"/>
        <v>8.319199892749261E-3</v>
      </c>
      <c r="U4651" s="49">
        <f t="shared" si="585"/>
        <v>193.70833333333334</v>
      </c>
      <c r="V4651" s="49">
        <f t="shared" si="586"/>
        <v>1.0101994803367265</v>
      </c>
      <c r="W4651" s="49">
        <f t="shared" si="587"/>
        <v>1.0101994803367265</v>
      </c>
    </row>
    <row r="4652" spans="11:23">
      <c r="K4652" s="51">
        <v>465</v>
      </c>
      <c r="L4652" s="22">
        <f t="shared" si="581"/>
        <v>1.0685450276979012</v>
      </c>
      <c r="M4652" s="22">
        <f t="shared" si="588"/>
        <v>2.2950355070721074E-3</v>
      </c>
      <c r="Q4652" s="55">
        <f t="shared" si="582"/>
        <v>2.6251163120194768E-2</v>
      </c>
      <c r="R4652" s="49">
        <f t="shared" si="583"/>
        <v>3.1736101022606089</v>
      </c>
      <c r="S4652" s="52">
        <f>IF(K4652=0,C4680,(1/$C$59)*LN(1+$C$59/$C$58/(RodR+ABS(Calculations!K4652-RodR))))</f>
        <v>8.2717039189835195E-3</v>
      </c>
      <c r="T4652" s="53">
        <f t="shared" si="584"/>
        <v>8.3174070661917853E-3</v>
      </c>
      <c r="U4652" s="49">
        <f t="shared" si="585"/>
        <v>193.75</v>
      </c>
      <c r="V4652" s="49">
        <f t="shared" si="586"/>
        <v>1.0101994803367265</v>
      </c>
      <c r="W4652" s="49">
        <f t="shared" si="587"/>
        <v>1.0101994803367265</v>
      </c>
    </row>
    <row r="4653" spans="11:23">
      <c r="K4653" s="51">
        <v>465.1</v>
      </c>
      <c r="L4653" s="22">
        <f t="shared" si="581"/>
        <v>1.0683160650951866</v>
      </c>
      <c r="M4653" s="22">
        <f t="shared" si="588"/>
        <v>2.2940510148807824E-3</v>
      </c>
      <c r="Q4653" s="55">
        <f t="shared" si="582"/>
        <v>2.6245538149345167E-2</v>
      </c>
      <c r="R4653" s="49">
        <f t="shared" si="583"/>
        <v>3.1736101022606089</v>
      </c>
      <c r="S4653" s="52">
        <f>IF(K4653=0,C4681,(1/$C$59)*LN(1+$C$59/$C$58/(RodR+ABS(Calculations!K4653-RodR))))</f>
        <v>8.2699314987213102E-3</v>
      </c>
      <c r="T4653" s="53">
        <f t="shared" si="584"/>
        <v>8.3156150121939786E-3</v>
      </c>
      <c r="U4653" s="49">
        <f t="shared" si="585"/>
        <v>193.79166666666669</v>
      </c>
      <c r="V4653" s="49">
        <f t="shared" si="586"/>
        <v>1.0101994803367265</v>
      </c>
      <c r="W4653" s="49">
        <f t="shared" si="587"/>
        <v>1.0101994803367265</v>
      </c>
    </row>
    <row r="4654" spans="11:23">
      <c r="K4654" s="51">
        <v>465.2</v>
      </c>
      <c r="L4654" s="22">
        <f t="shared" si="581"/>
        <v>1.0680872005937989</v>
      </c>
      <c r="M4654" s="22">
        <f t="shared" si="588"/>
        <v>2.2930671559933113E-3</v>
      </c>
      <c r="Q4654" s="55">
        <f t="shared" si="582"/>
        <v>2.6239915588570827E-2</v>
      </c>
      <c r="R4654" s="49">
        <f t="shared" si="583"/>
        <v>3.1736101022606089</v>
      </c>
      <c r="S4654" s="52">
        <f>IF(K4654=0,C4682,(1/$C$59)*LN(1+$C$59/$C$58/(RodR+ABS(Calculations!K4654-RodR))))</f>
        <v>8.268159837870364E-3</v>
      </c>
      <c r="T4654" s="53">
        <f t="shared" si="584"/>
        <v>8.3138237302566378E-3</v>
      </c>
      <c r="U4654" s="49">
        <f t="shared" si="585"/>
        <v>193.83333333333334</v>
      </c>
      <c r="V4654" s="49">
        <f t="shared" si="586"/>
        <v>1.0101994803367265</v>
      </c>
      <c r="W4654" s="49">
        <f t="shared" si="587"/>
        <v>1.0101994803367265</v>
      </c>
    </row>
    <row r="4655" spans="11:23">
      <c r="K4655" s="51">
        <v>465.3</v>
      </c>
      <c r="L4655" s="22">
        <f t="shared" si="581"/>
        <v>1.0678584341307185</v>
      </c>
      <c r="M4655" s="22">
        <f t="shared" si="588"/>
        <v>2.2920839298981033E-3</v>
      </c>
      <c r="Q4655" s="55">
        <f t="shared" si="582"/>
        <v>2.6234295436323527E-2</v>
      </c>
      <c r="R4655" s="49">
        <f t="shared" si="583"/>
        <v>3.1736101022606089</v>
      </c>
      <c r="S4655" s="52">
        <f>IF(K4655=0,C4683,(1/$C$59)*LN(1+$C$59/$C$58/(RodR+ABS(Calculations!K4655-RodR))))</f>
        <v>8.2663889359428418E-3</v>
      </c>
      <c r="T4655" s="53">
        <f t="shared" si="584"/>
        <v>8.3120332198807836E-3</v>
      </c>
      <c r="U4655" s="49">
        <f t="shared" si="585"/>
        <v>193.875</v>
      </c>
      <c r="V4655" s="49">
        <f t="shared" si="586"/>
        <v>1.0101994803367265</v>
      </c>
      <c r="W4655" s="49">
        <f t="shared" si="587"/>
        <v>1.0101994803367265</v>
      </c>
    </row>
    <row r="4656" spans="11:23">
      <c r="K4656" s="51">
        <v>465.4</v>
      </c>
      <c r="L4656" s="22">
        <f t="shared" si="581"/>
        <v>1.067629765642925</v>
      </c>
      <c r="M4656" s="22">
        <f t="shared" si="588"/>
        <v>2.2911013361182064E-3</v>
      </c>
      <c r="Q4656" s="55">
        <f t="shared" si="582"/>
        <v>2.6228677691055045E-2</v>
      </c>
      <c r="R4656" s="49">
        <f t="shared" si="583"/>
        <v>3.1736101022606089</v>
      </c>
      <c r="S4656" s="52">
        <f>IF(K4656=0,C4684,(1/$C$59)*LN(1+$C$59/$C$58/(RodR+ABS(Calculations!K4656-RodR))))</f>
        <v>8.2646187924508979E-3</v>
      </c>
      <c r="T4656" s="53">
        <f t="shared" si="584"/>
        <v>8.3102434805683301E-3</v>
      </c>
      <c r="U4656" s="49">
        <f t="shared" si="585"/>
        <v>193.91666666666666</v>
      </c>
      <c r="V4656" s="49">
        <f t="shared" si="586"/>
        <v>1.0101994803367265</v>
      </c>
      <c r="W4656" s="49">
        <f t="shared" si="587"/>
        <v>1.0101994803367265</v>
      </c>
    </row>
    <row r="4657" spans="11:23">
      <c r="K4657" s="51">
        <v>465.5</v>
      </c>
      <c r="L4657" s="22">
        <f t="shared" si="581"/>
        <v>1.0674011950675706</v>
      </c>
      <c r="M4657" s="22">
        <f t="shared" si="588"/>
        <v>2.2901193739686132E-3</v>
      </c>
      <c r="Q4657" s="55">
        <f t="shared" si="582"/>
        <v>2.622306235122137E-2</v>
      </c>
      <c r="R4657" s="49">
        <f t="shared" si="583"/>
        <v>3.1736101022606089</v>
      </c>
      <c r="S4657" s="52">
        <f>IF(K4657=0,C4685,(1/$C$59)*LN(1+$C$59/$C$58/(RodR+ABS(Calculations!K4657-RodR))))</f>
        <v>8.2628494069080186E-3</v>
      </c>
      <c r="T4657" s="53">
        <f t="shared" si="584"/>
        <v>8.3084545118209674E-3</v>
      </c>
      <c r="U4657" s="49">
        <f t="shared" si="585"/>
        <v>193.95833333333334</v>
      </c>
      <c r="V4657" s="49">
        <f t="shared" si="586"/>
        <v>1.0101994803367265</v>
      </c>
      <c r="W4657" s="49">
        <f t="shared" si="587"/>
        <v>1.0101994803367265</v>
      </c>
    </row>
    <row r="4658" spans="11:23">
      <c r="K4658" s="51">
        <v>465.6</v>
      </c>
      <c r="L4658" s="22">
        <f t="shared" si="581"/>
        <v>1.0671727223417031</v>
      </c>
      <c r="M4658" s="22">
        <f t="shared" si="588"/>
        <v>2.2891380430063446E-3</v>
      </c>
      <c r="Q4658" s="55">
        <f t="shared" si="582"/>
        <v>2.6217449415275953E-2</v>
      </c>
      <c r="R4658" s="49">
        <f t="shared" si="583"/>
        <v>3.1736101022606089</v>
      </c>
      <c r="S4658" s="52">
        <f>IF(K4658=0,C4686,(1/$C$59)*LN(1+$C$59/$C$58/(RodR+ABS(Calculations!K4658-RodR))))</f>
        <v>8.2610807788268889E-3</v>
      </c>
      <c r="T4658" s="53">
        <f t="shared" si="584"/>
        <v>8.3066663131414944E-3</v>
      </c>
      <c r="U4658" s="49">
        <f t="shared" si="585"/>
        <v>194.00000000000003</v>
      </c>
      <c r="V4658" s="49">
        <f t="shared" si="586"/>
        <v>1.0101994803367265</v>
      </c>
      <c r="W4658" s="49">
        <f t="shared" si="587"/>
        <v>1.0101994803367265</v>
      </c>
    </row>
    <row r="4659" spans="11:23">
      <c r="K4659" s="51">
        <v>465.7</v>
      </c>
      <c r="L4659" s="22">
        <f t="shared" si="581"/>
        <v>1.0669443474025422</v>
      </c>
      <c r="M4659" s="22">
        <f t="shared" si="588"/>
        <v>2.2881573426849489E-3</v>
      </c>
      <c r="Q4659" s="55">
        <f t="shared" si="582"/>
        <v>2.6211838881676452E-2</v>
      </c>
      <c r="R4659" s="49">
        <f t="shared" si="583"/>
        <v>3.1736101022606089</v>
      </c>
      <c r="S4659" s="52">
        <f>IF(K4659=0,C4687,(1/$C$59)*LN(1+$C$59/$C$58/(RodR+ABS(Calculations!K4659-RodR))))</f>
        <v>8.2593129077215173E-3</v>
      </c>
      <c r="T4659" s="53">
        <f t="shared" si="584"/>
        <v>8.3048788840320558E-3</v>
      </c>
      <c r="U4659" s="49">
        <f t="shared" si="585"/>
        <v>194.04166666666666</v>
      </c>
      <c r="V4659" s="49">
        <f t="shared" si="586"/>
        <v>1.0101994803367265</v>
      </c>
      <c r="W4659" s="49">
        <f t="shared" si="587"/>
        <v>1.0101994803367265</v>
      </c>
    </row>
    <row r="4660" spans="11:23">
      <c r="K4660" s="51">
        <v>465.8</v>
      </c>
      <c r="L4660" s="22">
        <f t="shared" si="581"/>
        <v>1.0667160701873073</v>
      </c>
      <c r="M4660" s="22">
        <f t="shared" si="588"/>
        <v>2.2871772724577522E-3</v>
      </c>
      <c r="Q4660" s="55">
        <f t="shared" si="582"/>
        <v>2.6206230748880528E-2</v>
      </c>
      <c r="R4660" s="49">
        <f t="shared" si="583"/>
        <v>3.1736101022606089</v>
      </c>
      <c r="S4660" s="52">
        <f>IF(K4660=0,C4688,(1/$C$59)*LN(1+$C$59/$C$58/(RodR+ABS(Calculations!K4660-RodR))))</f>
        <v>8.2575457931059158E-3</v>
      </c>
      <c r="T4660" s="53">
        <f t="shared" si="584"/>
        <v>8.3030922239972268E-3</v>
      </c>
      <c r="U4660" s="49">
        <f t="shared" si="585"/>
        <v>194.08333333333334</v>
      </c>
      <c r="V4660" s="49">
        <f t="shared" si="586"/>
        <v>1.0101994803367265</v>
      </c>
      <c r="W4660" s="49">
        <f t="shared" si="587"/>
        <v>1.0101994803367265</v>
      </c>
    </row>
    <row r="4661" spans="11:23">
      <c r="K4661" s="51">
        <v>465.9</v>
      </c>
      <c r="L4661" s="22">
        <f t="shared" si="581"/>
        <v>1.0664878906332858</v>
      </c>
      <c r="M4661" s="22">
        <f t="shared" si="588"/>
        <v>2.286197831744774E-3</v>
      </c>
      <c r="Q4661" s="55">
        <f t="shared" si="582"/>
        <v>2.6200625015347503E-2</v>
      </c>
      <c r="R4661" s="49">
        <f t="shared" si="583"/>
        <v>3.1736101022606089</v>
      </c>
      <c r="S4661" s="52">
        <f>IF(K4661=0,C4689,(1/$C$59)*LN(1+$C$59/$C$58/(RodR+ABS(Calculations!K4661-RodR))))</f>
        <v>8.2557794344946204E-3</v>
      </c>
      <c r="T4661" s="53">
        <f t="shared" si="584"/>
        <v>8.3013063325393759E-3</v>
      </c>
      <c r="U4661" s="49">
        <f t="shared" si="585"/>
        <v>194.125</v>
      </c>
      <c r="V4661" s="49">
        <f t="shared" si="586"/>
        <v>1.0101994803367265</v>
      </c>
      <c r="W4661" s="49">
        <f t="shared" si="587"/>
        <v>1.0101994803367265</v>
      </c>
    </row>
    <row r="4662" spans="11:23">
      <c r="K4662" s="51">
        <v>466</v>
      </c>
      <c r="L4662" s="22">
        <f t="shared" si="581"/>
        <v>1.0662598086777997</v>
      </c>
      <c r="M4662" s="22">
        <f t="shared" si="588"/>
        <v>2.285219020101481E-3</v>
      </c>
      <c r="Q4662" s="55">
        <f t="shared" si="582"/>
        <v>2.6195021679537561E-2</v>
      </c>
      <c r="R4662" s="49">
        <f t="shared" si="583"/>
        <v>3.1736101022606089</v>
      </c>
      <c r="S4662" s="52">
        <f>IF(K4662=0,C4690,(1/$C$59)*LN(1+$C$59/$C$58/(RodR+ABS(Calculations!K4662-RodR))))</f>
        <v>8.254013831402434E-3</v>
      </c>
      <c r="T4662" s="53">
        <f t="shared" si="584"/>
        <v>8.2995212091641936E-3</v>
      </c>
      <c r="U4662" s="49">
        <f t="shared" si="585"/>
        <v>194.16666666666669</v>
      </c>
      <c r="V4662" s="49">
        <f t="shared" si="586"/>
        <v>1.0101994803367265</v>
      </c>
      <c r="W4662" s="49">
        <f t="shared" si="587"/>
        <v>1.0101994803367265</v>
      </c>
    </row>
    <row r="4663" spans="11:23">
      <c r="K4663" s="51">
        <v>466.1</v>
      </c>
      <c r="L4663" s="22">
        <f t="shared" si="581"/>
        <v>1.0660318242583078</v>
      </c>
      <c r="M4663" s="22">
        <f t="shared" si="588"/>
        <v>2.2842408368788369E-3</v>
      </c>
      <c r="Q4663" s="55">
        <f t="shared" si="582"/>
        <v>2.6189420739914229E-2</v>
      </c>
      <c r="R4663" s="49">
        <f t="shared" si="583"/>
        <v>3.1736101022606089</v>
      </c>
      <c r="S4663" s="52">
        <f>IF(K4663=0,C4691,(1/$C$59)*LN(1+$C$59/$C$58/(RodR+ABS(Calculations!K4663-RodR))))</f>
        <v>8.2522489833452197E-3</v>
      </c>
      <c r="T4663" s="53">
        <f t="shared" si="584"/>
        <v>8.2977368533744961E-3</v>
      </c>
      <c r="U4663" s="49">
        <f t="shared" si="585"/>
        <v>194.20833333333334</v>
      </c>
      <c r="V4663" s="49">
        <f t="shared" si="586"/>
        <v>1.0101994803367265</v>
      </c>
      <c r="W4663" s="49">
        <f t="shared" si="587"/>
        <v>1.0101994803367265</v>
      </c>
    </row>
    <row r="4664" spans="11:23">
      <c r="K4664" s="51">
        <v>466.2</v>
      </c>
      <c r="L4664" s="22">
        <f t="shared" si="581"/>
        <v>1.0658039373121997</v>
      </c>
      <c r="M4664" s="22">
        <f t="shared" si="588"/>
        <v>2.2832632815992238E-3</v>
      </c>
      <c r="Q4664" s="55">
        <f t="shared" si="582"/>
        <v>2.6183822194939355E-2</v>
      </c>
      <c r="R4664" s="49">
        <f t="shared" si="583"/>
        <v>3.1736101022606089</v>
      </c>
      <c r="S4664" s="52">
        <f>IF(K4664=0,C4692,(1/$C$59)*LN(1+$C$59/$C$58/(RodR+ABS(Calculations!K4664-RodR))))</f>
        <v>8.2504848898383061E-3</v>
      </c>
      <c r="T4664" s="53">
        <f t="shared" si="584"/>
        <v>8.2959532646770841E-3</v>
      </c>
      <c r="U4664" s="49">
        <f t="shared" si="585"/>
        <v>194.25</v>
      </c>
      <c r="V4664" s="49">
        <f t="shared" si="586"/>
        <v>1.0101994803367265</v>
      </c>
      <c r="W4664" s="49">
        <f t="shared" si="587"/>
        <v>1.0101994803367265</v>
      </c>
    </row>
    <row r="4665" spans="11:23">
      <c r="K4665" s="51">
        <v>466.3</v>
      </c>
      <c r="L4665" s="22">
        <f t="shared" si="581"/>
        <v>1.0655761477770025</v>
      </c>
      <c r="M4665" s="22">
        <f t="shared" si="588"/>
        <v>2.2822863537159677E-3</v>
      </c>
      <c r="Q4665" s="55">
        <f t="shared" si="582"/>
        <v>2.6178226043078144E-2</v>
      </c>
      <c r="R4665" s="49">
        <f t="shared" si="583"/>
        <v>3.1736101022606089</v>
      </c>
      <c r="S4665" s="52">
        <f>IF(K4665=0,C4693,(1/$C$59)*LN(1+$C$59/$C$58/(RodR+ABS(Calculations!K4665-RodR))))</f>
        <v>8.2487215503980818E-3</v>
      </c>
      <c r="T4665" s="53">
        <f t="shared" si="584"/>
        <v>8.2941704425758874E-3</v>
      </c>
      <c r="U4665" s="49">
        <f t="shared" si="585"/>
        <v>194.29166666666669</v>
      </c>
      <c r="V4665" s="49">
        <f t="shared" si="586"/>
        <v>1.0101994803367265</v>
      </c>
      <c r="W4665" s="49">
        <f t="shared" si="587"/>
        <v>1.0101994803367265</v>
      </c>
    </row>
    <row r="4666" spans="11:23">
      <c r="K4666" s="51">
        <v>466.4</v>
      </c>
      <c r="L4666" s="22">
        <f t="shared" si="581"/>
        <v>1.065348455590243</v>
      </c>
      <c r="M4666" s="22">
        <f t="shared" si="588"/>
        <v>2.2813100526819508E-3</v>
      </c>
      <c r="Q4666" s="55">
        <f t="shared" si="582"/>
        <v>2.6172632282795816E-2</v>
      </c>
      <c r="R4666" s="49">
        <f t="shared" si="583"/>
        <v>3.1736101022606089</v>
      </c>
      <c r="S4666" s="52">
        <f>IF(K4666=0,C4694,(1/$C$59)*LN(1+$C$59/$C$58/(RodR+ABS(Calculations!K4666-RodR))))</f>
        <v>8.2469589645409389E-3</v>
      </c>
      <c r="T4666" s="53">
        <f t="shared" si="584"/>
        <v>8.2923883865779376E-3</v>
      </c>
      <c r="U4666" s="49">
        <f t="shared" si="585"/>
        <v>194.33333333333334</v>
      </c>
      <c r="V4666" s="49">
        <f t="shared" si="586"/>
        <v>1.0101994803367265</v>
      </c>
      <c r="W4666" s="49">
        <f t="shared" si="587"/>
        <v>1.0101994803367265</v>
      </c>
    </row>
    <row r="4667" spans="11:23">
      <c r="K4667" s="51">
        <v>466.5</v>
      </c>
      <c r="L4667" s="22">
        <f t="shared" si="581"/>
        <v>1.0651208606895495</v>
      </c>
      <c r="M4667" s="22">
        <f t="shared" si="588"/>
        <v>2.2803343780211094E-3</v>
      </c>
      <c r="Q4667" s="55">
        <f t="shared" si="582"/>
        <v>2.6167040912560068E-2</v>
      </c>
      <c r="R4667" s="49">
        <f t="shared" si="583"/>
        <v>3.1736101022606089</v>
      </c>
      <c r="S4667" s="52">
        <f>IF(K4667=0,C4695,(1/$C$59)*LN(1+$C$59/$C$58/(RodR+ABS(Calculations!K4667-RodR))))</f>
        <v>8.2451971317840534E-3</v>
      </c>
      <c r="T4667" s="53">
        <f t="shared" si="584"/>
        <v>8.2906070961884914E-3</v>
      </c>
      <c r="U4667" s="49">
        <f t="shared" si="585"/>
        <v>194.375</v>
      </c>
      <c r="V4667" s="49">
        <f t="shared" si="586"/>
        <v>1.0101994803367265</v>
      </c>
      <c r="W4667" s="49">
        <f t="shared" si="587"/>
        <v>1.0101994803367265</v>
      </c>
    </row>
    <row r="4668" spans="11:23">
      <c r="K4668" s="51">
        <v>466.6</v>
      </c>
      <c r="L4668" s="22">
        <f t="shared" si="581"/>
        <v>1.0648933630126214</v>
      </c>
      <c r="M4668" s="22">
        <f t="shared" si="588"/>
        <v>2.2793593290817427E-3</v>
      </c>
      <c r="Q4668" s="55">
        <f t="shared" si="582"/>
        <v>2.6161451930840345E-2</v>
      </c>
      <c r="R4668" s="49">
        <f t="shared" si="583"/>
        <v>3.1736101022606089</v>
      </c>
      <c r="S4668" s="52">
        <f>IF(K4668=0,C4696,(1/$C$59)*LN(1+$C$59/$C$58/(RodR+ABS(Calculations!K4668-RodR))))</f>
        <v>8.2434360516451463E-3</v>
      </c>
      <c r="T4668" s="53">
        <f t="shared" si="584"/>
        <v>8.2888265709154755E-3</v>
      </c>
      <c r="U4668" s="49">
        <f t="shared" si="585"/>
        <v>194.41666666666669</v>
      </c>
      <c r="V4668" s="49">
        <f t="shared" si="586"/>
        <v>1.0101994803367265</v>
      </c>
      <c r="W4668" s="49">
        <f t="shared" si="587"/>
        <v>1.0101994803367265</v>
      </c>
    </row>
    <row r="4669" spans="11:23">
      <c r="K4669" s="51">
        <v>466.7</v>
      </c>
      <c r="L4669" s="22">
        <f t="shared" si="581"/>
        <v>1.0646659624971209</v>
      </c>
      <c r="M4669" s="22">
        <f t="shared" si="588"/>
        <v>2.2783849054213157E-3</v>
      </c>
      <c r="Q4669" s="55">
        <f t="shared" si="582"/>
        <v>2.6155865336105179E-2</v>
      </c>
      <c r="R4669" s="49">
        <f t="shared" si="583"/>
        <v>3.1736101022606089</v>
      </c>
      <c r="S4669" s="52">
        <f>IF(K4669=0,C4697,(1/$C$59)*LN(1+$C$59/$C$58/(RodR+ABS(Calculations!K4669-RodR))))</f>
        <v>8.2416757236416574E-3</v>
      </c>
      <c r="T4669" s="53">
        <f t="shared" si="584"/>
        <v>8.2870468102648163E-3</v>
      </c>
      <c r="U4669" s="49">
        <f t="shared" si="585"/>
        <v>194.45833333333334</v>
      </c>
      <c r="V4669" s="49">
        <f t="shared" si="586"/>
        <v>1.0101994803367265</v>
      </c>
      <c r="W4669" s="49">
        <f t="shared" si="587"/>
        <v>1.0101994803367265</v>
      </c>
    </row>
    <row r="4670" spans="11:23">
      <c r="K4670" s="51">
        <v>466.8</v>
      </c>
      <c r="L4670" s="22">
        <f t="shared" si="581"/>
        <v>1.064438659080813</v>
      </c>
      <c r="M4670" s="22">
        <f t="shared" si="588"/>
        <v>2.2774111064942648E-3</v>
      </c>
      <c r="Q4670" s="55">
        <f t="shared" si="582"/>
        <v>2.6150281126825645E-2</v>
      </c>
      <c r="R4670" s="49">
        <f t="shared" si="583"/>
        <v>3.1736101022606089</v>
      </c>
      <c r="S4670" s="52">
        <f>IF(K4670=0,C4698,(1/$C$59)*LN(1+$C$59/$C$58/(RodR+ABS(Calculations!K4670-RodR))))</f>
        <v>8.2399161472918227E-3</v>
      </c>
      <c r="T4670" s="53">
        <f t="shared" si="584"/>
        <v>8.2852678137453305E-3</v>
      </c>
      <c r="U4670" s="49">
        <f t="shared" si="585"/>
        <v>194.5</v>
      </c>
      <c r="V4670" s="49">
        <f t="shared" si="586"/>
        <v>1.0101994803367265</v>
      </c>
      <c r="W4670" s="49">
        <f t="shared" si="587"/>
        <v>1.0101994803367265</v>
      </c>
    </row>
    <row r="4671" spans="11:23">
      <c r="K4671" s="51">
        <v>466.9</v>
      </c>
      <c r="L4671" s="22">
        <f t="shared" si="581"/>
        <v>1.0642114527015678</v>
      </c>
      <c r="M4671" s="22">
        <f t="shared" si="588"/>
        <v>2.2764379317179451E-3</v>
      </c>
      <c r="Q4671" s="55">
        <f t="shared" si="582"/>
        <v>2.6144699301475369E-2</v>
      </c>
      <c r="R4671" s="49">
        <f t="shared" si="583"/>
        <v>3.1736101022606089</v>
      </c>
      <c r="S4671" s="52">
        <f>IF(K4671=0,C4699,(1/$C$59)*LN(1+$C$59/$C$58/(RodR+ABS(Calculations!K4671-RodR))))</f>
        <v>8.238157322114685E-3</v>
      </c>
      <c r="T4671" s="53">
        <f t="shared" si="584"/>
        <v>8.283489580863836E-3</v>
      </c>
      <c r="U4671" s="49">
        <f t="shared" si="585"/>
        <v>194.54166666666666</v>
      </c>
      <c r="V4671" s="49">
        <f t="shared" si="586"/>
        <v>1.0101994803367265</v>
      </c>
      <c r="W4671" s="49">
        <f t="shared" si="587"/>
        <v>1.0101994803367265</v>
      </c>
    </row>
    <row r="4672" spans="11:23">
      <c r="K4672" s="51">
        <v>467</v>
      </c>
      <c r="L4672" s="22">
        <f t="shared" si="581"/>
        <v>1.0639843432972182</v>
      </c>
      <c r="M4672" s="22">
        <f t="shared" si="588"/>
        <v>2.2754653805814318E-3</v>
      </c>
      <c r="Q4672" s="55">
        <f t="shared" si="582"/>
        <v>2.6139119858527085E-2</v>
      </c>
      <c r="R4672" s="49">
        <f t="shared" si="583"/>
        <v>3.1736101022606089</v>
      </c>
      <c r="S4672" s="52">
        <f>IF(K4672=0,C4700,(1/$C$59)*LN(1+$C$59/$C$58/(RodR+ABS(Calculations!K4672-RodR))))</f>
        <v>8.2363992476290043E-3</v>
      </c>
      <c r="T4672" s="53">
        <f t="shared" si="584"/>
        <v>8.2817121111293749E-3</v>
      </c>
      <c r="U4672" s="49">
        <f t="shared" si="585"/>
        <v>194.58333333333334</v>
      </c>
      <c r="V4672" s="49">
        <f t="shared" si="586"/>
        <v>1.0101994803367265</v>
      </c>
      <c r="W4672" s="49">
        <f t="shared" si="587"/>
        <v>1.0101994803367265</v>
      </c>
    </row>
    <row r="4673" spans="11:23">
      <c r="K4673" s="51">
        <v>467.1</v>
      </c>
      <c r="L4673" s="22">
        <f t="shared" si="581"/>
        <v>1.0637573308057013</v>
      </c>
      <c r="M4673" s="22">
        <f t="shared" si="588"/>
        <v>2.2744934526064409E-3</v>
      </c>
      <c r="Q4673" s="55">
        <f t="shared" si="582"/>
        <v>2.6133542796456081E-2</v>
      </c>
      <c r="R4673" s="49">
        <f t="shared" si="583"/>
        <v>3.1736101022606089</v>
      </c>
      <c r="S4673" s="52">
        <f>IF(K4673=0,C4701,(1/$C$59)*LN(1+$C$59/$C$58/(RodR+ABS(Calculations!K4673-RodR))))</f>
        <v>8.2346419233543452E-3</v>
      </c>
      <c r="T4673" s="53">
        <f t="shared" si="584"/>
        <v>8.2799354040505434E-3</v>
      </c>
      <c r="U4673" s="49">
        <f t="shared" si="585"/>
        <v>194.62500000000003</v>
      </c>
      <c r="V4673" s="49">
        <f t="shared" si="586"/>
        <v>1.0101994803367265</v>
      </c>
      <c r="W4673" s="49">
        <f t="shared" si="587"/>
        <v>1.0101994803367265</v>
      </c>
    </row>
    <row r="4674" spans="11:23">
      <c r="K4674" s="51">
        <v>467.2</v>
      </c>
      <c r="L4674" s="22">
        <f t="shared" ref="L4674:L4737" si="589">IF(K4674&lt;RodR,EPRValue,Q4674*$C$43)</f>
        <v>1.0635304151650218</v>
      </c>
      <c r="M4674" s="22">
        <f t="shared" si="588"/>
        <v>2.2735221471779088E-3</v>
      </c>
      <c r="Q4674" s="55">
        <f t="shared" si="582"/>
        <v>2.6127968113739311E-2</v>
      </c>
      <c r="R4674" s="49">
        <f t="shared" si="583"/>
        <v>3.1736101022606089</v>
      </c>
      <c r="S4674" s="52">
        <f>IF(K4674=0,C4702,(1/$C$59)*LN(1+$C$59/$C$58/(RodR+ABS(Calculations!K4674-RodR))))</f>
        <v>8.2328853488108002E-3</v>
      </c>
      <c r="T4674" s="53">
        <f t="shared" si="584"/>
        <v>8.2781594591368312E-3</v>
      </c>
      <c r="U4674" s="49">
        <f t="shared" si="585"/>
        <v>194.66666666666666</v>
      </c>
      <c r="V4674" s="49">
        <f t="shared" si="586"/>
        <v>1.0101994803367265</v>
      </c>
      <c r="W4674" s="49">
        <f t="shared" si="587"/>
        <v>1.0101994803367265</v>
      </c>
    </row>
    <row r="4675" spans="11:23">
      <c r="K4675" s="51">
        <v>467.3</v>
      </c>
      <c r="L4675" s="22">
        <f t="shared" si="589"/>
        <v>1.0633035963131849</v>
      </c>
      <c r="M4675" s="22">
        <f t="shared" si="588"/>
        <v>2.2725514638175515E-3</v>
      </c>
      <c r="Q4675" s="55">
        <f t="shared" si="582"/>
        <v>2.612239580885373E-2</v>
      </c>
      <c r="R4675" s="49">
        <f t="shared" si="583"/>
        <v>3.1736101022606089</v>
      </c>
      <c r="S4675" s="52">
        <f>IF(K4675=0,C4703,(1/$C$59)*LN(1+$C$59/$C$58/(RodR+ABS(Calculations!K4675-RodR))))</f>
        <v>8.231129523518458E-3</v>
      </c>
      <c r="T4675" s="53">
        <f t="shared" si="584"/>
        <v>8.276384275897726E-3</v>
      </c>
      <c r="U4675" s="49">
        <f t="shared" si="585"/>
        <v>194.70833333333334</v>
      </c>
      <c r="V4675" s="49">
        <f t="shared" si="586"/>
        <v>1.0101994803367265</v>
      </c>
      <c r="W4675" s="49">
        <f t="shared" si="587"/>
        <v>1.0101994803367265</v>
      </c>
    </row>
    <row r="4676" spans="11:23">
      <c r="K4676" s="51">
        <v>467.4</v>
      </c>
      <c r="L4676" s="22">
        <f t="shared" si="589"/>
        <v>1.0630768741882637</v>
      </c>
      <c r="M4676" s="22">
        <f t="shared" si="588"/>
        <v>2.2715814019793612E-3</v>
      </c>
      <c r="Q4676" s="55">
        <f t="shared" ref="Q4676:Q4739" si="590">R4676*IF($C$56&lt;$C$55,S4676,T4676)</f>
        <v>2.6116825880277961E-2</v>
      </c>
      <c r="R4676" s="49">
        <f t="shared" ref="R4676:R4739" si="591">$C$70/$C$61*W4676</f>
        <v>3.1736101022606089</v>
      </c>
      <c r="S4676" s="52">
        <f>IF(K4676=0,C4704,(1/$C$59)*LN(1+$C$59/$C$58/(RodR+ABS(Calculations!K4676-RodR))))</f>
        <v>8.2293744469979363E-3</v>
      </c>
      <c r="T4676" s="53">
        <f t="shared" ref="T4676:T4739" si="592">IF((ABS(K4676))&lt;$C$55-$C$56,($C$53/2/PI()/$C$56*LN(($C$55-$C$56)*(ABS(K4676)+$C$56)/(ABS(K4676))/$C$55)+$C$60*LN($C$55*$C$54/($C$55-$C$56)/$C$53)),$C$60*LN((((ABS(K4676))+$C$56-$C$55)*$C$53+$C$55*$C$54)/($C$53*(ABS(K4676)))))</f>
        <v>8.2746098538433854E-3</v>
      </c>
      <c r="U4676" s="49">
        <f t="shared" ref="U4676:U4739" si="593">K4676/$C$56</f>
        <v>194.75</v>
      </c>
      <c r="V4676" s="49">
        <f t="shared" ref="V4676:V4739" si="594">IF(K4676="","",1/(1.0212-0.0178*LOG10($C$53+0.01)))</f>
        <v>1.0101994803367265</v>
      </c>
      <c r="W4676" s="49">
        <f t="shared" ref="W4676:W4739" si="595">MAX(1/(-(0.21682*LOG10(3.7*U4676)-0.293)*(EXP(-3.7*U4676)-1)+1),1)*MAX(1/(-(0.1921*LOG10(U4676+0.2)+0.072)*(EXP(-150*U4676)-1)+1),1)*V4676</f>
        <v>1.0101994803367265</v>
      </c>
    </row>
    <row r="4677" spans="11:23">
      <c r="K4677" s="51">
        <v>467.5</v>
      </c>
      <c r="L4677" s="22">
        <f t="shared" si="589"/>
        <v>1.0628502487284333</v>
      </c>
      <c r="M4677" s="22">
        <f t="shared" si="588"/>
        <v>2.2706119611162201E-3</v>
      </c>
      <c r="Q4677" s="55">
        <f t="shared" si="590"/>
        <v>2.6111258326493157E-2</v>
      </c>
      <c r="R4677" s="49">
        <f t="shared" si="591"/>
        <v>3.1736101022606089</v>
      </c>
      <c r="S4677" s="52">
        <f>IF(K4677=0,C4705,(1/$C$59)*LN(1+$C$59/$C$58/(RodR+ABS(Calculations!K4677-RodR))))</f>
        <v>8.2276201187706476E-3</v>
      </c>
      <c r="T4677" s="53">
        <f t="shared" si="592"/>
        <v>8.2728361924844125E-3</v>
      </c>
      <c r="U4677" s="49">
        <f t="shared" si="593"/>
        <v>194.79166666666669</v>
      </c>
      <c r="V4677" s="49">
        <f t="shared" si="594"/>
        <v>1.0101994803367265</v>
      </c>
      <c r="W4677" s="49">
        <f t="shared" si="595"/>
        <v>1.0101994803367265</v>
      </c>
    </row>
    <row r="4678" spans="11:23">
      <c r="K4678" s="51">
        <v>467.6</v>
      </c>
      <c r="L4678" s="22">
        <f t="shared" si="589"/>
        <v>1.0626237198718704</v>
      </c>
      <c r="M4678" s="22">
        <f t="shared" si="588"/>
        <v>2.2696431407509543E-3</v>
      </c>
      <c r="Q4678" s="55">
        <f t="shared" si="590"/>
        <v>2.6105693145980477E-2</v>
      </c>
      <c r="R4678" s="49">
        <f t="shared" si="591"/>
        <v>3.1736101022606089</v>
      </c>
      <c r="S4678" s="52">
        <f>IF(K4678=0,C4706,(1/$C$59)*LN(1+$C$59/$C$58/(RodR+ABS(Calculations!K4678-RodR))))</f>
        <v>8.2258665383580076E-3</v>
      </c>
      <c r="T4678" s="53">
        <f t="shared" si="592"/>
        <v>8.2710632913314073E-3</v>
      </c>
      <c r="U4678" s="49">
        <f t="shared" si="593"/>
        <v>194.83333333333334</v>
      </c>
      <c r="V4678" s="49">
        <f t="shared" si="594"/>
        <v>1.0101994803367265</v>
      </c>
      <c r="W4678" s="49">
        <f t="shared" si="595"/>
        <v>1.0101994803367265</v>
      </c>
    </row>
    <row r="4679" spans="11:23">
      <c r="K4679" s="51">
        <v>467.7</v>
      </c>
      <c r="L4679" s="22">
        <f t="shared" si="589"/>
        <v>1.0623972875568184</v>
      </c>
      <c r="M4679" s="22">
        <f t="shared" si="588"/>
        <v>2.2686749403024731E-3</v>
      </c>
      <c r="Q4679" s="55">
        <f t="shared" si="590"/>
        <v>2.6100130337222742E-2</v>
      </c>
      <c r="R4679" s="49">
        <f t="shared" si="591"/>
        <v>3.1736101022606089</v>
      </c>
      <c r="S4679" s="52">
        <f>IF(K4679=0,C4707,(1/$C$59)*LN(1+$C$59/$C$58/(RodR+ABS(Calculations!K4679-RodR))))</f>
        <v>8.224113705281956E-3</v>
      </c>
      <c r="T4679" s="53">
        <f t="shared" si="592"/>
        <v>8.2692911498963122E-3</v>
      </c>
      <c r="U4679" s="49">
        <f t="shared" si="593"/>
        <v>194.875</v>
      </c>
      <c r="V4679" s="49">
        <f t="shared" si="594"/>
        <v>1.0101994803367265</v>
      </c>
      <c r="W4679" s="49">
        <f t="shared" si="595"/>
        <v>1.0101994803367265</v>
      </c>
    </row>
    <row r="4680" spans="11:23">
      <c r="K4680" s="51">
        <v>467.8</v>
      </c>
      <c r="L4680" s="22">
        <f t="shared" si="589"/>
        <v>1.0621709517215898</v>
      </c>
      <c r="M4680" s="22">
        <f t="shared" si="588"/>
        <v>2.2677073592232144E-3</v>
      </c>
      <c r="Q4680" s="55">
        <f t="shared" si="590"/>
        <v>2.609456989870446E-2</v>
      </c>
      <c r="R4680" s="49">
        <f t="shared" si="591"/>
        <v>3.1736101022606089</v>
      </c>
      <c r="S4680" s="52">
        <f>IF(K4680=0,C4708,(1/$C$59)*LN(1+$C$59/$C$58/(RodR+ABS(Calculations!K4680-RodR))))</f>
        <v>8.2223616190649617E-3</v>
      </c>
      <c r="T4680" s="53">
        <f t="shared" si="592"/>
        <v>8.2675197676903966E-3</v>
      </c>
      <c r="U4680" s="49">
        <f t="shared" si="593"/>
        <v>194.91666666666669</v>
      </c>
      <c r="V4680" s="49">
        <f t="shared" si="594"/>
        <v>1.0101994803367265</v>
      </c>
      <c r="W4680" s="49">
        <f t="shared" si="595"/>
        <v>1.0101994803367265</v>
      </c>
    </row>
    <row r="4681" spans="11:23">
      <c r="K4681" s="51">
        <v>467.9</v>
      </c>
      <c r="L4681" s="22">
        <f t="shared" si="589"/>
        <v>1.0619447123044967</v>
      </c>
      <c r="M4681" s="22">
        <f t="shared" si="588"/>
        <v>2.2667403970710875E-3</v>
      </c>
      <c r="Q4681" s="55">
        <f t="shared" si="590"/>
        <v>2.6089011828910127E-2</v>
      </c>
      <c r="R4681" s="49">
        <f t="shared" si="591"/>
        <v>3.1736101022606089</v>
      </c>
      <c r="S4681" s="52">
        <f>IF(K4681=0,C4709,(1/$C$59)*LN(1+$C$59/$C$58/(RodR+ABS(Calculations!K4681-RodR))))</f>
        <v>8.2206102792294934E-3</v>
      </c>
      <c r="T4681" s="53">
        <f t="shared" si="592"/>
        <v>8.2657491442262691E-3</v>
      </c>
      <c r="U4681" s="49">
        <f t="shared" si="593"/>
        <v>194.95833333333334</v>
      </c>
      <c r="V4681" s="49">
        <f t="shared" si="594"/>
        <v>1.0101994803367265</v>
      </c>
      <c r="W4681" s="49">
        <f t="shared" si="595"/>
        <v>1.0101994803367265</v>
      </c>
    </row>
    <row r="4682" spans="11:23">
      <c r="K4682" s="51">
        <v>468</v>
      </c>
      <c r="L4682" s="22">
        <f t="shared" si="589"/>
        <v>1.0617185692439883</v>
      </c>
      <c r="M4682" s="22">
        <f t="shared" si="588"/>
        <v>2.2657740532299186E-3</v>
      </c>
      <c r="Q4682" s="55">
        <f t="shared" si="590"/>
        <v>2.608345612632762E-2</v>
      </c>
      <c r="R4682" s="49">
        <f t="shared" si="591"/>
        <v>3.1736101022606089</v>
      </c>
      <c r="S4682" s="52">
        <f>IF(K4682=0,C4710,(1/$C$59)*LN(1+$C$59/$C$58/(RodR+ABS(Calculations!K4682-RodR))))</f>
        <v>8.2188596852990833E-3</v>
      </c>
      <c r="T4682" s="53">
        <f t="shared" si="592"/>
        <v>8.2639792790160926E-3</v>
      </c>
      <c r="U4682" s="49">
        <f t="shared" si="593"/>
        <v>195</v>
      </c>
      <c r="V4682" s="49">
        <f t="shared" si="594"/>
        <v>1.0101994803367265</v>
      </c>
      <c r="W4682" s="49">
        <f t="shared" si="595"/>
        <v>1.0101994803367265</v>
      </c>
    </row>
    <row r="4683" spans="11:23">
      <c r="K4683" s="51">
        <v>468.1</v>
      </c>
      <c r="L4683" s="22">
        <f t="shared" si="589"/>
        <v>1.061492522478479</v>
      </c>
      <c r="M4683" s="22">
        <f t="shared" si="588"/>
        <v>2.2648083272223118E-3</v>
      </c>
      <c r="Q4683" s="55">
        <f t="shared" si="590"/>
        <v>2.6077902789443955E-2</v>
      </c>
      <c r="R4683" s="49">
        <f t="shared" si="591"/>
        <v>3.1736101022606089</v>
      </c>
      <c r="S4683" s="52">
        <f>IF(K4683=0,C4711,(1/$C$59)*LN(1+$C$59/$C$58/(RodR+ABS(Calculations!K4683-RodR))))</f>
        <v>8.2171098367969913E-3</v>
      </c>
      <c r="T4683" s="53">
        <f t="shared" si="592"/>
        <v>8.2622101715731418E-3</v>
      </c>
      <c r="U4683" s="49">
        <f t="shared" si="593"/>
        <v>195.04166666666669</v>
      </c>
      <c r="V4683" s="49">
        <f t="shared" si="594"/>
        <v>1.0101994803367265</v>
      </c>
      <c r="W4683" s="49">
        <f t="shared" si="595"/>
        <v>1.0101994803367265</v>
      </c>
    </row>
    <row r="4684" spans="11:23">
      <c r="K4684" s="51">
        <v>468.2</v>
      </c>
      <c r="L4684" s="22">
        <f t="shared" si="589"/>
        <v>1.0612665719465209</v>
      </c>
      <c r="M4684" s="22">
        <f t="shared" si="588"/>
        <v>2.2638432185009272E-3</v>
      </c>
      <c r="Q4684" s="55">
        <f t="shared" si="590"/>
        <v>2.6072351816749512E-2</v>
      </c>
      <c r="R4684" s="49">
        <f t="shared" si="591"/>
        <v>3.1736101022606089</v>
      </c>
      <c r="S4684" s="52">
        <f>IF(K4684=0,C4712,(1/$C$59)*LN(1+$C$59/$C$58/(RodR+ABS(Calculations!K4684-RodR))))</f>
        <v>8.2153607332475388E-3</v>
      </c>
      <c r="T4684" s="53">
        <f t="shared" si="592"/>
        <v>8.260441821410695E-3</v>
      </c>
      <c r="U4684" s="49">
        <f t="shared" si="593"/>
        <v>195.08333333333334</v>
      </c>
      <c r="V4684" s="49">
        <f t="shared" si="594"/>
        <v>1.0101994803367265</v>
      </c>
      <c r="W4684" s="49">
        <f t="shared" si="595"/>
        <v>1.0101994803367265</v>
      </c>
    </row>
    <row r="4685" spans="11:23">
      <c r="K4685" s="51">
        <v>468.3</v>
      </c>
      <c r="L4685" s="22">
        <f t="shared" si="589"/>
        <v>1.0610407175865959</v>
      </c>
      <c r="M4685" s="22">
        <f t="shared" ref="M4685:M4748" si="596">L4675-L4685</f>
        <v>2.2628787265890349E-3</v>
      </c>
      <c r="Q4685" s="55">
        <f t="shared" si="590"/>
        <v>2.6066803206732984E-2</v>
      </c>
      <c r="R4685" s="49">
        <f t="shared" si="591"/>
        <v>3.1736101022606089</v>
      </c>
      <c r="S4685" s="52">
        <f>IF(K4685=0,C4713,(1/$C$59)*LN(1+$C$59/$C$58/(RodR+ABS(Calculations!K4685-RodR))))</f>
        <v>8.2136123741745146E-3</v>
      </c>
      <c r="T4685" s="53">
        <f t="shared" si="592"/>
        <v>8.2586742280431405E-3</v>
      </c>
      <c r="U4685" s="49">
        <f t="shared" si="593"/>
        <v>195.125</v>
      </c>
      <c r="V4685" s="49">
        <f t="shared" si="594"/>
        <v>1.0101994803367265</v>
      </c>
      <c r="W4685" s="49">
        <f t="shared" si="595"/>
        <v>1.0101994803367265</v>
      </c>
    </row>
    <row r="4686" spans="11:23">
      <c r="K4686" s="51">
        <v>468.4</v>
      </c>
      <c r="L4686" s="22">
        <f t="shared" si="589"/>
        <v>1.0608149593374276</v>
      </c>
      <c r="M4686" s="22">
        <f t="shared" si="596"/>
        <v>2.2619148508360443E-3</v>
      </c>
      <c r="Q4686" s="55">
        <f t="shared" si="590"/>
        <v>2.6061256957888974E-2</v>
      </c>
      <c r="R4686" s="49">
        <f t="shared" si="591"/>
        <v>3.1736101022606089</v>
      </c>
      <c r="S4686" s="52">
        <f>IF(K4686=0,C4714,(1/$C$59)*LN(1+$C$59/$C$58/(RodR+ABS(Calculations!K4686-RodR))))</f>
        <v>8.2118647591035709E-3</v>
      </c>
      <c r="T4686" s="53">
        <f t="shared" si="592"/>
        <v>8.2569073909839821E-3</v>
      </c>
      <c r="U4686" s="49">
        <f t="shared" si="593"/>
        <v>195.16666666666666</v>
      </c>
      <c r="V4686" s="49">
        <f t="shared" si="594"/>
        <v>1.0101994803367265</v>
      </c>
      <c r="W4686" s="49">
        <f t="shared" si="595"/>
        <v>1.0101994803367265</v>
      </c>
    </row>
    <row r="4687" spans="11:23">
      <c r="K4687" s="51">
        <v>468.5</v>
      </c>
      <c r="L4687" s="22">
        <f t="shared" si="589"/>
        <v>1.0605892971375666</v>
      </c>
      <c r="M4687" s="22">
        <f t="shared" si="596"/>
        <v>2.2609515908666999E-3</v>
      </c>
      <c r="Q4687" s="55">
        <f t="shared" si="590"/>
        <v>2.6055713068707832E-2</v>
      </c>
      <c r="R4687" s="49">
        <f t="shared" si="591"/>
        <v>3.1736101022606089</v>
      </c>
      <c r="S4687" s="52">
        <f>IF(K4687=0,C4715,(1/$C$59)*LN(1+$C$59/$C$58/(RodR+ABS(Calculations!K4687-RodR))))</f>
        <v>8.2101178875590188E-3</v>
      </c>
      <c r="T4687" s="53">
        <f t="shared" si="592"/>
        <v>8.2551413097487186E-3</v>
      </c>
      <c r="U4687" s="49">
        <f t="shared" si="593"/>
        <v>195.20833333333334</v>
      </c>
      <c r="V4687" s="49">
        <f t="shared" si="594"/>
        <v>1.0101994803367265</v>
      </c>
      <c r="W4687" s="49">
        <f t="shared" si="595"/>
        <v>1.0101994803367265</v>
      </c>
    </row>
    <row r="4688" spans="11:23">
      <c r="K4688" s="51">
        <v>468.6</v>
      </c>
      <c r="L4688" s="22">
        <f t="shared" si="589"/>
        <v>1.0603637309258034</v>
      </c>
      <c r="M4688" s="22">
        <f t="shared" si="596"/>
        <v>2.2599889460670486E-3</v>
      </c>
      <c r="Q4688" s="55">
        <f t="shared" si="590"/>
        <v>2.6050171537685823E-2</v>
      </c>
      <c r="R4688" s="49">
        <f t="shared" si="591"/>
        <v>3.1736101022606089</v>
      </c>
      <c r="S4688" s="52">
        <f>IF(K4688=0,C4716,(1/$C$59)*LN(1+$C$59/$C$58/(RodR+ABS(Calculations!K4688-RodR))))</f>
        <v>8.208371759067034E-3</v>
      </c>
      <c r="T4688" s="53">
        <f t="shared" si="592"/>
        <v>8.2533759838515231E-3</v>
      </c>
      <c r="U4688" s="49">
        <f t="shared" si="593"/>
        <v>195.25000000000003</v>
      </c>
      <c r="V4688" s="49">
        <f t="shared" si="594"/>
        <v>1.0101994803367265</v>
      </c>
      <c r="W4688" s="49">
        <f t="shared" si="595"/>
        <v>1.0101994803367265</v>
      </c>
    </row>
    <row r="4689" spans="11:23">
      <c r="K4689" s="51">
        <v>468.7</v>
      </c>
      <c r="L4689" s="22">
        <f t="shared" si="589"/>
        <v>1.0601382606408944</v>
      </c>
      <c r="M4689" s="22">
        <f t="shared" si="596"/>
        <v>2.2590269159239451E-3</v>
      </c>
      <c r="Q4689" s="55">
        <f t="shared" si="590"/>
        <v>2.6044632363318363E-2</v>
      </c>
      <c r="R4689" s="49">
        <f t="shared" si="591"/>
        <v>3.1736101022606089</v>
      </c>
      <c r="S4689" s="52">
        <f>IF(K4689=0,C4717,(1/$C$59)*LN(1+$C$59/$C$58/(RodR+ABS(Calculations!K4689-RodR))))</f>
        <v>8.2066263731535236E-3</v>
      </c>
      <c r="T4689" s="53">
        <f t="shared" si="592"/>
        <v>8.2516114128092285E-3</v>
      </c>
      <c r="U4689" s="49">
        <f t="shared" si="593"/>
        <v>195.29166666666666</v>
      </c>
      <c r="V4689" s="49">
        <f t="shared" si="594"/>
        <v>1.0101994803367265</v>
      </c>
      <c r="W4689" s="49">
        <f t="shared" si="595"/>
        <v>1.0101994803367265</v>
      </c>
    </row>
    <row r="4690" spans="11:23">
      <c r="K4690" s="51">
        <v>468.8</v>
      </c>
      <c r="L4690" s="22">
        <f t="shared" si="589"/>
        <v>1.0599128862216303</v>
      </c>
      <c r="M4690" s="22">
        <f t="shared" si="596"/>
        <v>2.2580654999595495E-3</v>
      </c>
      <c r="Q4690" s="55">
        <f t="shared" si="590"/>
        <v>2.6039095544101703E-2</v>
      </c>
      <c r="R4690" s="49">
        <f t="shared" si="591"/>
        <v>3.1736101022606089</v>
      </c>
      <c r="S4690" s="52">
        <f>IF(K4690=0,C4718,(1/$C$59)*LN(1+$C$59/$C$58/(RodR+ABS(Calculations!K4690-RodR))))</f>
        <v>8.2048817293446583E-3</v>
      </c>
      <c r="T4690" s="53">
        <f t="shared" si="592"/>
        <v>8.2498475961362353E-3</v>
      </c>
      <c r="U4690" s="49">
        <f t="shared" si="593"/>
        <v>195.33333333333334</v>
      </c>
      <c r="V4690" s="49">
        <f t="shared" si="594"/>
        <v>1.0101994803367265</v>
      </c>
      <c r="W4690" s="49">
        <f t="shared" si="595"/>
        <v>1.0101994803367265</v>
      </c>
    </row>
    <row r="4691" spans="11:23">
      <c r="K4691" s="51">
        <v>468.9</v>
      </c>
      <c r="L4691" s="22">
        <f t="shared" si="589"/>
        <v>1.0596876076069035</v>
      </c>
      <c r="M4691" s="22">
        <f t="shared" si="596"/>
        <v>2.2571046975932152E-3</v>
      </c>
      <c r="Q4691" s="55">
        <f t="shared" si="590"/>
        <v>2.6033561078534613E-2</v>
      </c>
      <c r="R4691" s="49">
        <f t="shared" si="591"/>
        <v>3.1736101022606089</v>
      </c>
      <c r="S4691" s="52">
        <f>IF(K4691=0,C4719,(1/$C$59)*LN(1+$C$59/$C$58/(RodR+ABS(Calculations!K4691-RodR))))</f>
        <v>8.2031378271674033E-3</v>
      </c>
      <c r="T4691" s="53">
        <f t="shared" si="592"/>
        <v>8.2480845333502695E-3</v>
      </c>
      <c r="U4691" s="49">
        <f t="shared" si="593"/>
        <v>195.375</v>
      </c>
      <c r="V4691" s="49">
        <f t="shared" si="594"/>
        <v>1.0101994803367265</v>
      </c>
      <c r="W4691" s="49">
        <f t="shared" si="595"/>
        <v>1.0101994803367265</v>
      </c>
    </row>
    <row r="4692" spans="11:23">
      <c r="K4692" s="51">
        <v>469</v>
      </c>
      <c r="L4692" s="22">
        <f t="shared" si="589"/>
        <v>1.0594624247356417</v>
      </c>
      <c r="M4692" s="22">
        <f t="shared" si="596"/>
        <v>2.256144508346658E-3</v>
      </c>
      <c r="Q4692" s="55">
        <f t="shared" si="590"/>
        <v>2.60280289651167E-2</v>
      </c>
      <c r="R4692" s="49">
        <f t="shared" si="591"/>
        <v>3.1736101022606089</v>
      </c>
      <c r="S4692" s="52">
        <f>IF(K4692=0,C4720,(1/$C$59)*LN(1+$C$59/$C$58/(RodR+ABS(Calculations!K4692-RodR))))</f>
        <v>8.2013946661489874E-3</v>
      </c>
      <c r="T4692" s="53">
        <f t="shared" si="592"/>
        <v>8.2463222239668402E-3</v>
      </c>
      <c r="U4692" s="49">
        <f t="shared" si="593"/>
        <v>195.41666666666669</v>
      </c>
      <c r="V4692" s="49">
        <f t="shared" si="594"/>
        <v>1.0101994803367265</v>
      </c>
      <c r="W4692" s="49">
        <f t="shared" si="595"/>
        <v>1.0101994803367265</v>
      </c>
    </row>
    <row r="4693" spans="11:23">
      <c r="K4693" s="51">
        <v>469.1</v>
      </c>
      <c r="L4693" s="22">
        <f t="shared" si="589"/>
        <v>1.0592373375468058</v>
      </c>
      <c r="M4693" s="22">
        <f t="shared" si="596"/>
        <v>2.2551849316732042E-3</v>
      </c>
      <c r="Q4693" s="55">
        <f t="shared" si="590"/>
        <v>2.602249920234842E-2</v>
      </c>
      <c r="R4693" s="49">
        <f t="shared" si="591"/>
        <v>3.1736101022606089</v>
      </c>
      <c r="S4693" s="52">
        <f>IF(K4693=0,C4721,(1/$C$59)*LN(1+$C$59/$C$58/(RodR+ABS(Calculations!K4693-RodR))))</f>
        <v>8.199652245816905E-3</v>
      </c>
      <c r="T4693" s="53">
        <f t="shared" si="592"/>
        <v>8.2445606675043432E-3</v>
      </c>
      <c r="U4693" s="49">
        <f t="shared" si="593"/>
        <v>195.45833333333334</v>
      </c>
      <c r="V4693" s="49">
        <f t="shared" si="594"/>
        <v>1.0101994803367265</v>
      </c>
      <c r="W4693" s="49">
        <f t="shared" si="595"/>
        <v>1.0101994803367265</v>
      </c>
    </row>
    <row r="4694" spans="11:23">
      <c r="K4694" s="51">
        <v>469.2</v>
      </c>
      <c r="L4694" s="22">
        <f t="shared" si="589"/>
        <v>1.05901234597946</v>
      </c>
      <c r="M4694" s="22">
        <f t="shared" si="596"/>
        <v>2.2542259670608189E-3</v>
      </c>
      <c r="Q4694" s="55">
        <f t="shared" si="590"/>
        <v>2.6016971788732742E-2</v>
      </c>
      <c r="R4694" s="49">
        <f t="shared" si="591"/>
        <v>3.1736101022606089</v>
      </c>
      <c r="S4694" s="52">
        <f>IF(K4694=0,C4722,(1/$C$59)*LN(1+$C$59/$C$58/(RodR+ABS(Calculations!K4694-RodR))))</f>
        <v>8.1979105656994448E-3</v>
      </c>
      <c r="T4694" s="53">
        <f t="shared" si="592"/>
        <v>8.2427998634794029E-3</v>
      </c>
      <c r="U4694" s="49">
        <f t="shared" si="593"/>
        <v>195.5</v>
      </c>
      <c r="V4694" s="49">
        <f t="shared" si="594"/>
        <v>1.0101994803367265</v>
      </c>
      <c r="W4694" s="49">
        <f t="shared" si="595"/>
        <v>1.0101994803367265</v>
      </c>
    </row>
    <row r="4695" spans="11:23">
      <c r="K4695" s="51">
        <v>469.3</v>
      </c>
      <c r="L4695" s="22">
        <f t="shared" si="589"/>
        <v>1.0587874499726335</v>
      </c>
      <c r="M4695" s="22">
        <f t="shared" si="596"/>
        <v>2.2532676139623842E-3</v>
      </c>
      <c r="Q4695" s="55">
        <f t="shared" si="590"/>
        <v>2.6011446722771784E-2</v>
      </c>
      <c r="R4695" s="49">
        <f t="shared" si="591"/>
        <v>3.1736101022606089</v>
      </c>
      <c r="S4695" s="52">
        <f>IF(K4695=0,C4723,(1/$C$59)*LN(1+$C$59/$C$58/(RodR+ABS(Calculations!K4695-RodR))))</f>
        <v>8.1961696253246268E-3</v>
      </c>
      <c r="T4695" s="53">
        <f t="shared" si="592"/>
        <v>8.241039811410859E-3</v>
      </c>
      <c r="U4695" s="49">
        <f t="shared" si="593"/>
        <v>195.54166666666669</v>
      </c>
      <c r="V4695" s="49">
        <f t="shared" si="594"/>
        <v>1.0101994803367265</v>
      </c>
      <c r="W4695" s="49">
        <f t="shared" si="595"/>
        <v>1.0101994803367265</v>
      </c>
    </row>
    <row r="4696" spans="11:23">
      <c r="K4696" s="51">
        <v>469.4</v>
      </c>
      <c r="L4696" s="22">
        <f t="shared" si="589"/>
        <v>1.0585626494654927</v>
      </c>
      <c r="M4696" s="22">
        <f t="shared" si="596"/>
        <v>2.252309871934921E-3</v>
      </c>
      <c r="Q4696" s="55">
        <f t="shared" si="590"/>
        <v>2.600592400297104E-2</v>
      </c>
      <c r="R4696" s="49">
        <f t="shared" si="591"/>
        <v>3.1736101022606089</v>
      </c>
      <c r="S4696" s="52">
        <f>IF(K4696=0,C4724,(1/$C$59)*LN(1+$C$59/$C$58/(RodR+ABS(Calculations!K4696-RodR))))</f>
        <v>8.1944294242215325E-3</v>
      </c>
      <c r="T4696" s="53">
        <f t="shared" si="592"/>
        <v>8.2392805108162312E-3</v>
      </c>
      <c r="U4696" s="49">
        <f t="shared" si="593"/>
        <v>195.58333333333334</v>
      </c>
      <c r="V4696" s="49">
        <f t="shared" si="594"/>
        <v>1.0101994803367265</v>
      </c>
      <c r="W4696" s="49">
        <f t="shared" si="595"/>
        <v>1.0101994803367265</v>
      </c>
    </row>
    <row r="4697" spans="11:23">
      <c r="K4697" s="51">
        <v>469.5</v>
      </c>
      <c r="L4697" s="22">
        <f t="shared" si="589"/>
        <v>1.0583379443972034</v>
      </c>
      <c r="M4697" s="22">
        <f t="shared" si="596"/>
        <v>2.2513527403631439E-3</v>
      </c>
      <c r="Q4697" s="55">
        <f t="shared" si="590"/>
        <v>2.6000403627835979E-2</v>
      </c>
      <c r="R4697" s="49">
        <f t="shared" si="591"/>
        <v>3.1736101022606089</v>
      </c>
      <c r="S4697" s="52">
        <f>IF(K4697=0,C4725,(1/$C$59)*LN(1+$C$59/$C$58/(RodR+ABS(Calculations!K4697-RodR))))</f>
        <v>8.1926899619192382E-3</v>
      </c>
      <c r="T4697" s="53">
        <f t="shared" si="592"/>
        <v>8.2375219612150254E-3</v>
      </c>
      <c r="U4697" s="49">
        <f t="shared" si="593"/>
        <v>195.625</v>
      </c>
      <c r="V4697" s="49">
        <f t="shared" si="594"/>
        <v>1.0101994803367265</v>
      </c>
      <c r="W4697" s="49">
        <f t="shared" si="595"/>
        <v>1.0101994803367265</v>
      </c>
    </row>
    <row r="4698" spans="11:23">
      <c r="K4698" s="51">
        <v>469.6</v>
      </c>
      <c r="L4698" s="22">
        <f t="shared" si="589"/>
        <v>1.0581133347070351</v>
      </c>
      <c r="M4698" s="22">
        <f t="shared" si="596"/>
        <v>2.2503962187683246E-3</v>
      </c>
      <c r="Q4698" s="55">
        <f t="shared" si="590"/>
        <v>2.5994885595874623E-2</v>
      </c>
      <c r="R4698" s="49">
        <f t="shared" si="591"/>
        <v>3.1736101022606089</v>
      </c>
      <c r="S4698" s="52">
        <f>IF(K4698=0,C4726,(1/$C$59)*LN(1+$C$59/$C$58/(RodR+ABS(Calculations!K4698-RodR))))</f>
        <v>8.1909512379476253E-3</v>
      </c>
      <c r="T4698" s="53">
        <f t="shared" si="592"/>
        <v>8.235764162126312E-3</v>
      </c>
      <c r="U4698" s="49">
        <f t="shared" si="593"/>
        <v>195.66666666666669</v>
      </c>
      <c r="V4698" s="49">
        <f t="shared" si="594"/>
        <v>1.0101994803367265</v>
      </c>
      <c r="W4698" s="49">
        <f t="shared" si="595"/>
        <v>1.0101994803367265</v>
      </c>
    </row>
    <row r="4699" spans="11:23">
      <c r="K4699" s="51">
        <v>469.7</v>
      </c>
      <c r="L4699" s="22">
        <f t="shared" si="589"/>
        <v>1.0578888203342216</v>
      </c>
      <c r="M4699" s="22">
        <f t="shared" si="596"/>
        <v>2.2494403066728452E-3</v>
      </c>
      <c r="Q4699" s="55">
        <f t="shared" si="590"/>
        <v>2.5989369905594119E-2</v>
      </c>
      <c r="R4699" s="49">
        <f t="shared" si="591"/>
        <v>3.1736101022606089</v>
      </c>
      <c r="S4699" s="52">
        <f>IF(K4699=0,C4727,(1/$C$59)*LN(1+$C$59/$C$58/(RodR+ABS(Calculations!K4699-RodR))))</f>
        <v>8.1892132518362956E-3</v>
      </c>
      <c r="T4699" s="53">
        <f t="shared" si="592"/>
        <v>8.2340071130693887E-3</v>
      </c>
      <c r="U4699" s="49">
        <f t="shared" si="593"/>
        <v>195.70833333333334</v>
      </c>
      <c r="V4699" s="49">
        <f t="shared" si="594"/>
        <v>1.0101994803367265</v>
      </c>
      <c r="W4699" s="49">
        <f t="shared" si="595"/>
        <v>1.0101994803367265</v>
      </c>
    </row>
    <row r="4700" spans="11:23">
      <c r="K4700" s="51">
        <v>469.8</v>
      </c>
      <c r="L4700" s="22">
        <f t="shared" si="589"/>
        <v>1.0576644012181344</v>
      </c>
      <c r="M4700" s="22">
        <f t="shared" si="596"/>
        <v>2.248485003495837E-3</v>
      </c>
      <c r="Q4700" s="55">
        <f t="shared" si="590"/>
        <v>2.5983856555504989E-2</v>
      </c>
      <c r="R4700" s="49">
        <f t="shared" si="591"/>
        <v>3.1736101022606089</v>
      </c>
      <c r="S4700" s="52">
        <f>IF(K4700=0,C4728,(1/$C$59)*LN(1+$C$59/$C$58/(RodR+ABS(Calculations!K4700-RodR))))</f>
        <v>8.1874760031159181E-3</v>
      </c>
      <c r="T4700" s="53">
        <f t="shared" si="592"/>
        <v>8.2322508135648821E-3</v>
      </c>
      <c r="U4700" s="49">
        <f t="shared" si="593"/>
        <v>195.75</v>
      </c>
      <c r="V4700" s="49">
        <f t="shared" si="594"/>
        <v>1.0101994803367265</v>
      </c>
      <c r="W4700" s="49">
        <f t="shared" si="595"/>
        <v>1.0101994803367265</v>
      </c>
    </row>
    <row r="4701" spans="11:23">
      <c r="K4701" s="51">
        <v>469.9</v>
      </c>
      <c r="L4701" s="22">
        <f t="shared" si="589"/>
        <v>1.0574400772981447</v>
      </c>
      <c r="M4701" s="22">
        <f t="shared" si="596"/>
        <v>2.2475303087587939E-3</v>
      </c>
      <c r="Q4701" s="55">
        <f t="shared" si="590"/>
        <v>2.5978345544117758E-2</v>
      </c>
      <c r="R4701" s="49">
        <f t="shared" si="591"/>
        <v>3.1736101022606089</v>
      </c>
      <c r="S4701" s="52">
        <f>IF(K4701=0,C4729,(1/$C$59)*LN(1+$C$59/$C$58/(RodR+ABS(Calculations!K4701-RodR))))</f>
        <v>8.1857394913171597E-3</v>
      </c>
      <c r="T4701" s="53">
        <f t="shared" si="592"/>
        <v>8.2304952631327526E-3</v>
      </c>
      <c r="U4701" s="49">
        <f t="shared" si="593"/>
        <v>195.79166666666666</v>
      </c>
      <c r="V4701" s="49">
        <f t="shared" si="594"/>
        <v>1.0101994803367265</v>
      </c>
      <c r="W4701" s="49">
        <f t="shared" si="595"/>
        <v>1.0101994803367265</v>
      </c>
    </row>
    <row r="4702" spans="11:23">
      <c r="K4702" s="51">
        <v>470</v>
      </c>
      <c r="L4702" s="22">
        <f t="shared" si="589"/>
        <v>1.0572158485137257</v>
      </c>
      <c r="M4702" s="22">
        <f t="shared" si="596"/>
        <v>2.2465762219159302E-3</v>
      </c>
      <c r="Q4702" s="55">
        <f t="shared" si="590"/>
        <v>2.5972836869945455E-2</v>
      </c>
      <c r="R4702" s="49">
        <f t="shared" si="591"/>
        <v>3.1736101022606089</v>
      </c>
      <c r="S4702" s="52">
        <f>IF(K4702=0,C4730,(1/$C$59)*LN(1+$C$59/$C$58/(RodR+ABS(Calculations!K4702-RodR))))</f>
        <v>8.1840037159714805E-3</v>
      </c>
      <c r="T4702" s="53">
        <f t="shared" si="592"/>
        <v>8.2287404612942962E-3</v>
      </c>
      <c r="U4702" s="49">
        <f t="shared" si="593"/>
        <v>195.83333333333334</v>
      </c>
      <c r="V4702" s="49">
        <f t="shared" si="594"/>
        <v>1.0101994803367265</v>
      </c>
      <c r="W4702" s="49">
        <f t="shared" si="595"/>
        <v>1.0101994803367265</v>
      </c>
    </row>
    <row r="4703" spans="11:23">
      <c r="K4703" s="51">
        <v>470.1</v>
      </c>
      <c r="L4703" s="22">
        <f t="shared" si="589"/>
        <v>1.0569917148043515</v>
      </c>
      <c r="M4703" s="22">
        <f t="shared" si="596"/>
        <v>2.2456227424543229E-3</v>
      </c>
      <c r="Q4703" s="55">
        <f t="shared" si="590"/>
        <v>2.5967330531501118E-2</v>
      </c>
      <c r="R4703" s="49">
        <f t="shared" si="591"/>
        <v>3.1736101022606089</v>
      </c>
      <c r="S4703" s="52">
        <f>IF(K4703=0,C4731,(1/$C$59)*LN(1+$C$59/$C$58/(RodR+ABS(Calculations!K4703-RodR))))</f>
        <v>8.1822686766103402E-3</v>
      </c>
      <c r="T4703" s="53">
        <f t="shared" si="592"/>
        <v>8.2269864075705905E-3</v>
      </c>
      <c r="U4703" s="49">
        <f t="shared" si="593"/>
        <v>195.87500000000003</v>
      </c>
      <c r="V4703" s="49">
        <f t="shared" si="594"/>
        <v>1.0101994803367265</v>
      </c>
      <c r="W4703" s="49">
        <f t="shared" si="595"/>
        <v>1.0101994803367265</v>
      </c>
    </row>
    <row r="4704" spans="11:23">
      <c r="K4704" s="51">
        <v>470.2</v>
      </c>
      <c r="L4704" s="22">
        <f t="shared" si="589"/>
        <v>1.0567676761095297</v>
      </c>
      <c r="M4704" s="22">
        <f t="shared" si="596"/>
        <v>2.2446698699303269E-3</v>
      </c>
      <c r="Q4704" s="55">
        <f t="shared" si="590"/>
        <v>2.5961826527298625E-2</v>
      </c>
      <c r="R4704" s="49">
        <f t="shared" si="591"/>
        <v>3.1736101022606089</v>
      </c>
      <c r="S4704" s="52">
        <f>IF(K4704=0,C4732,(1/$C$59)*LN(1+$C$59/$C$58/(RodR+ABS(Calculations!K4704-RodR))))</f>
        <v>8.1805343727654623E-3</v>
      </c>
      <c r="T4704" s="53">
        <f t="shared" si="592"/>
        <v>8.2252331014831537E-3</v>
      </c>
      <c r="U4704" s="49">
        <f t="shared" si="593"/>
        <v>195.91666666666666</v>
      </c>
      <c r="V4704" s="49">
        <f t="shared" si="594"/>
        <v>1.0101994803367265</v>
      </c>
      <c r="W4704" s="49">
        <f t="shared" si="595"/>
        <v>1.0101994803367265</v>
      </c>
    </row>
    <row r="4705" spans="11:23">
      <c r="K4705" s="51">
        <v>470.3</v>
      </c>
      <c r="L4705" s="22">
        <f t="shared" si="589"/>
        <v>1.0565437323689046</v>
      </c>
      <c r="M4705" s="22">
        <f t="shared" si="596"/>
        <v>2.2437176037288786E-3</v>
      </c>
      <c r="Q4705" s="55">
        <f t="shared" si="590"/>
        <v>2.5956324855855202E-2</v>
      </c>
      <c r="R4705" s="49">
        <f t="shared" si="591"/>
        <v>3.1736101022606089</v>
      </c>
      <c r="S4705" s="52">
        <f>IF(K4705=0,C4733,(1/$C$59)*LN(1+$C$59/$C$58/(RodR+ABS(Calculations!K4705-RodR))))</f>
        <v>8.1788008039696287E-3</v>
      </c>
      <c r="T4705" s="53">
        <f t="shared" si="592"/>
        <v>8.2234805425543973E-3</v>
      </c>
      <c r="U4705" s="49">
        <f t="shared" si="593"/>
        <v>195.95833333333334</v>
      </c>
      <c r="V4705" s="49">
        <f t="shared" si="594"/>
        <v>1.0101994803367265</v>
      </c>
      <c r="W4705" s="49">
        <f t="shared" si="595"/>
        <v>1.0101994803367265</v>
      </c>
    </row>
    <row r="4706" spans="11:23">
      <c r="K4706" s="51">
        <v>470.4</v>
      </c>
      <c r="L4706" s="22">
        <f t="shared" si="589"/>
        <v>1.0563198835221215</v>
      </c>
      <c r="M4706" s="22">
        <f t="shared" si="596"/>
        <v>2.2427659433712499E-3</v>
      </c>
      <c r="Q4706" s="55">
        <f t="shared" si="590"/>
        <v>2.5950825515688104E-2</v>
      </c>
      <c r="R4706" s="49">
        <f t="shared" si="591"/>
        <v>3.1736101022606089</v>
      </c>
      <c r="S4706" s="52">
        <f>IF(K4706=0,C4734,(1/$C$59)*LN(1+$C$59/$C$58/(RodR+ABS(Calculations!K4706-RodR))))</f>
        <v>8.1770679697556262E-3</v>
      </c>
      <c r="T4706" s="53">
        <f t="shared" si="592"/>
        <v>8.2217287303067328E-3</v>
      </c>
      <c r="U4706" s="49">
        <f t="shared" si="593"/>
        <v>196</v>
      </c>
      <c r="V4706" s="49">
        <f t="shared" si="594"/>
        <v>1.0101994803367265</v>
      </c>
      <c r="W4706" s="49">
        <f t="shared" si="595"/>
        <v>1.0101994803367265</v>
      </c>
    </row>
    <row r="4707" spans="11:23">
      <c r="K4707" s="51">
        <v>470.5</v>
      </c>
      <c r="L4707" s="22">
        <f t="shared" si="589"/>
        <v>1.0560961295088578</v>
      </c>
      <c r="M4707" s="22">
        <f t="shared" si="596"/>
        <v>2.2418148883456279E-3</v>
      </c>
      <c r="Q4707" s="55">
        <f t="shared" si="590"/>
        <v>2.5945328505315373E-2</v>
      </c>
      <c r="R4707" s="49">
        <f t="shared" si="591"/>
        <v>3.1736101022606089</v>
      </c>
      <c r="S4707" s="52">
        <f>IF(K4707=0,C4735,(1/$C$59)*LN(1+$C$59/$C$58/(RodR+ABS(Calculations!K4707-RodR))))</f>
        <v>8.175335869656495E-3</v>
      </c>
      <c r="T4707" s="53">
        <f t="shared" si="592"/>
        <v>8.2199776642630194E-3</v>
      </c>
      <c r="U4707" s="49">
        <f t="shared" si="593"/>
        <v>196.04166666666669</v>
      </c>
      <c r="V4707" s="49">
        <f t="shared" si="594"/>
        <v>1.0101994803367265</v>
      </c>
      <c r="W4707" s="49">
        <f t="shared" si="595"/>
        <v>1.0101994803367265</v>
      </c>
    </row>
    <row r="4708" spans="11:23">
      <c r="K4708" s="51">
        <v>470.6</v>
      </c>
      <c r="L4708" s="22">
        <f t="shared" si="589"/>
        <v>1.0558724702688609</v>
      </c>
      <c r="M4708" s="22">
        <f t="shared" si="596"/>
        <v>2.2408644381741727E-3</v>
      </c>
      <c r="Q4708" s="55">
        <f t="shared" si="590"/>
        <v>2.5939833823256774E-2</v>
      </c>
      <c r="R4708" s="49">
        <f t="shared" si="591"/>
        <v>3.1736101022606089</v>
      </c>
      <c r="S4708" s="52">
        <f>IF(K4708=0,C4736,(1/$C$59)*LN(1+$C$59/$C$58/(RodR+ABS(Calculations!K4708-RodR))))</f>
        <v>8.1736045032058131E-3</v>
      </c>
      <c r="T4708" s="53">
        <f t="shared" si="592"/>
        <v>8.2182273439465603E-3</v>
      </c>
      <c r="U4708" s="49">
        <f t="shared" si="593"/>
        <v>196.08333333333334</v>
      </c>
      <c r="V4708" s="49">
        <f t="shared" si="594"/>
        <v>1.0101994803367265</v>
      </c>
      <c r="W4708" s="49">
        <f t="shared" si="595"/>
        <v>1.0101994803367265</v>
      </c>
    </row>
    <row r="4709" spans="11:23">
      <c r="K4709" s="51">
        <v>470.7</v>
      </c>
      <c r="L4709" s="22">
        <f t="shared" si="589"/>
        <v>1.0556489057419114</v>
      </c>
      <c r="M4709" s="22">
        <f t="shared" si="596"/>
        <v>2.2399145923102104E-3</v>
      </c>
      <c r="Q4709" s="55">
        <f t="shared" si="590"/>
        <v>2.5934341468032883E-2</v>
      </c>
      <c r="R4709" s="49">
        <f t="shared" si="591"/>
        <v>3.1736101022606089</v>
      </c>
      <c r="S4709" s="52">
        <f>IF(K4709=0,C4737,(1/$C$59)*LN(1+$C$59/$C$58/(RodR+ABS(Calculations!K4709-RodR))))</f>
        <v>8.1718738699374169E-3</v>
      </c>
      <c r="T4709" s="53">
        <f t="shared" si="592"/>
        <v>8.2164777688808772E-3</v>
      </c>
      <c r="U4709" s="49">
        <f t="shared" si="593"/>
        <v>196.125</v>
      </c>
      <c r="V4709" s="49">
        <f t="shared" si="594"/>
        <v>1.0101994803367265</v>
      </c>
      <c r="W4709" s="49">
        <f t="shared" si="595"/>
        <v>1.0101994803367265</v>
      </c>
    </row>
    <row r="4710" spans="11:23">
      <c r="K4710" s="51">
        <v>470.8</v>
      </c>
      <c r="L4710" s="22">
        <f t="shared" si="589"/>
        <v>1.055425435867928</v>
      </c>
      <c r="M4710" s="22">
        <f t="shared" si="596"/>
        <v>2.2389653502064011E-3</v>
      </c>
      <c r="Q4710" s="55">
        <f t="shared" si="590"/>
        <v>2.5928851438167672E-2</v>
      </c>
      <c r="R4710" s="49">
        <f t="shared" si="591"/>
        <v>3.1736101022606089</v>
      </c>
      <c r="S4710" s="52">
        <f>IF(K4710=0,C4738,(1/$C$59)*LN(1+$C$59/$C$58/(RodR+ABS(Calculations!K4710-RodR))))</f>
        <v>8.1701439693862114E-3</v>
      </c>
      <c r="T4710" s="53">
        <f t="shared" si="592"/>
        <v>8.2147289385908345E-3</v>
      </c>
      <c r="U4710" s="49">
        <f t="shared" si="593"/>
        <v>196.16666666666669</v>
      </c>
      <c r="V4710" s="49">
        <f t="shared" si="594"/>
        <v>1.0101994803367265</v>
      </c>
      <c r="W4710" s="49">
        <f t="shared" si="595"/>
        <v>1.0101994803367265</v>
      </c>
    </row>
    <row r="4711" spans="11:23">
      <c r="K4711" s="51">
        <v>470.9</v>
      </c>
      <c r="L4711" s="22">
        <f t="shared" si="589"/>
        <v>1.0552020605867252</v>
      </c>
      <c r="M4711" s="22">
        <f t="shared" si="596"/>
        <v>2.2380167114195437E-3</v>
      </c>
      <c r="Q4711" s="55">
        <f t="shared" si="590"/>
        <v>2.5923363732182542E-2</v>
      </c>
      <c r="R4711" s="49">
        <f t="shared" si="591"/>
        <v>3.1736101022606089</v>
      </c>
      <c r="S4711" s="52">
        <f>IF(K4711=0,C4739,(1/$C$59)*LN(1+$C$59/$C$58/(RodR+ABS(Calculations!K4711-RodR))))</f>
        <v>8.1684148010862934E-3</v>
      </c>
      <c r="T4711" s="53">
        <f t="shared" si="592"/>
        <v>8.2129808525999611E-3</v>
      </c>
      <c r="U4711" s="49">
        <f t="shared" si="593"/>
        <v>196.20833333333334</v>
      </c>
      <c r="V4711" s="49">
        <f t="shared" si="594"/>
        <v>1.0101994803367265</v>
      </c>
      <c r="W4711" s="49">
        <f t="shared" si="595"/>
        <v>1.0101994803367265</v>
      </c>
    </row>
    <row r="4712" spans="11:23">
      <c r="K4712" s="51">
        <v>471</v>
      </c>
      <c r="L4712" s="22">
        <f t="shared" si="589"/>
        <v>1.0549787798383232</v>
      </c>
      <c r="M4712" s="22">
        <f t="shared" si="596"/>
        <v>2.2370686754025204E-3</v>
      </c>
      <c r="Q4712" s="55">
        <f t="shared" si="590"/>
        <v>2.591787834860397E-2</v>
      </c>
      <c r="R4712" s="49">
        <f t="shared" si="591"/>
        <v>3.1736101022606089</v>
      </c>
      <c r="S4712" s="52">
        <f>IF(K4712=0,C4740,(1/$C$59)*LN(1+$C$59/$C$58/(RodR+ABS(Calculations!K4712-RodR))))</f>
        <v>8.166686364573357E-3</v>
      </c>
      <c r="T4712" s="53">
        <f t="shared" si="592"/>
        <v>8.2112335104342245E-3</v>
      </c>
      <c r="U4712" s="49">
        <f t="shared" si="593"/>
        <v>196.25</v>
      </c>
      <c r="V4712" s="49">
        <f t="shared" si="594"/>
        <v>1.0101994803367265</v>
      </c>
      <c r="W4712" s="49">
        <f t="shared" si="595"/>
        <v>1.0101994803367265</v>
      </c>
    </row>
    <row r="4713" spans="11:23">
      <c r="K4713" s="51">
        <v>471.1</v>
      </c>
      <c r="L4713" s="22">
        <f t="shared" si="589"/>
        <v>1.054755593562674</v>
      </c>
      <c r="M4713" s="22">
        <f t="shared" si="596"/>
        <v>2.2361212416774912E-3</v>
      </c>
      <c r="Q4713" s="55">
        <f t="shared" si="590"/>
        <v>2.5912395285956739E-2</v>
      </c>
      <c r="R4713" s="49">
        <f t="shared" si="591"/>
        <v>3.1736101022606089</v>
      </c>
      <c r="S4713" s="52">
        <f>IF(K4713=0,C4741,(1/$C$59)*LN(1+$C$59/$C$58/(RodR+ABS(Calculations!K4713-RodR))))</f>
        <v>8.1649586593825624E-3</v>
      </c>
      <c r="T4713" s="53">
        <f t="shared" si="592"/>
        <v>8.2094869116180521E-3</v>
      </c>
      <c r="U4713" s="49">
        <f t="shared" si="593"/>
        <v>196.29166666666669</v>
      </c>
      <c r="V4713" s="49">
        <f t="shared" si="594"/>
        <v>1.0101994803367265</v>
      </c>
      <c r="W4713" s="49">
        <f t="shared" si="595"/>
        <v>1.0101994803367265</v>
      </c>
    </row>
    <row r="4714" spans="11:23">
      <c r="K4714" s="51">
        <v>471.2</v>
      </c>
      <c r="L4714" s="22">
        <f t="shared" si="589"/>
        <v>1.0545325016998661</v>
      </c>
      <c r="M4714" s="22">
        <f t="shared" si="596"/>
        <v>2.2351744096635873E-3</v>
      </c>
      <c r="Q4714" s="55">
        <f t="shared" si="590"/>
        <v>2.5906914542768989E-2</v>
      </c>
      <c r="R4714" s="49">
        <f t="shared" si="591"/>
        <v>3.1736101022606089</v>
      </c>
      <c r="S4714" s="52">
        <f>IF(K4714=0,C4742,(1/$C$59)*LN(1+$C$59/$C$58/(RodR+ABS(Calculations!K4714-RodR))))</f>
        <v>8.1632316850501312E-3</v>
      </c>
      <c r="T4714" s="53">
        <f t="shared" si="592"/>
        <v>8.2077410556780795E-3</v>
      </c>
      <c r="U4714" s="49">
        <f t="shared" si="593"/>
        <v>196.33333333333334</v>
      </c>
      <c r="V4714" s="49">
        <f t="shared" si="594"/>
        <v>1.0101994803367265</v>
      </c>
      <c r="W4714" s="49">
        <f t="shared" si="595"/>
        <v>1.0101994803367265</v>
      </c>
    </row>
    <row r="4715" spans="11:23">
      <c r="K4715" s="51">
        <v>471.3</v>
      </c>
      <c r="L4715" s="22">
        <f t="shared" si="589"/>
        <v>1.0543095041899879</v>
      </c>
      <c r="M4715" s="22">
        <f t="shared" si="596"/>
        <v>2.2342281789167195E-3</v>
      </c>
      <c r="Q4715" s="55">
        <f t="shared" si="590"/>
        <v>2.5901436117568864E-2</v>
      </c>
      <c r="R4715" s="49">
        <f t="shared" si="591"/>
        <v>3.1736101022606089</v>
      </c>
      <c r="S4715" s="52">
        <f>IF(K4715=0,C4743,(1/$C$59)*LN(1+$C$59/$C$58/(RodR+ABS(Calculations!K4715-RodR))))</f>
        <v>8.1615054411122816E-3</v>
      </c>
      <c r="T4715" s="53">
        <f t="shared" si="592"/>
        <v>8.2059959421394001E-3</v>
      </c>
      <c r="U4715" s="49">
        <f t="shared" si="593"/>
        <v>196.375</v>
      </c>
      <c r="V4715" s="49">
        <f t="shared" si="594"/>
        <v>1.0101994803367265</v>
      </c>
      <c r="W4715" s="49">
        <f t="shared" si="595"/>
        <v>1.0101994803367265</v>
      </c>
    </row>
    <row r="4716" spans="11:23">
      <c r="K4716" s="51">
        <v>471.4</v>
      </c>
      <c r="L4716" s="22">
        <f t="shared" si="589"/>
        <v>1.0540866009732306</v>
      </c>
      <c r="M4716" s="22">
        <f t="shared" si="596"/>
        <v>2.2332825488908803E-3</v>
      </c>
      <c r="Q4716" s="55">
        <f t="shared" si="590"/>
        <v>2.5895960008887026E-2</v>
      </c>
      <c r="R4716" s="49">
        <f t="shared" si="591"/>
        <v>3.1736101022606089</v>
      </c>
      <c r="S4716" s="52">
        <f>IF(K4716=0,C4744,(1/$C$59)*LN(1+$C$59/$C$58/(RodR+ABS(Calculations!K4716-RodR))))</f>
        <v>8.159779927106028E-3</v>
      </c>
      <c r="T4716" s="53">
        <f t="shared" si="592"/>
        <v>8.2042515705297667E-3</v>
      </c>
      <c r="U4716" s="49">
        <f t="shared" si="593"/>
        <v>196.41666666666666</v>
      </c>
      <c r="V4716" s="49">
        <f t="shared" si="594"/>
        <v>1.0101994803367265</v>
      </c>
      <c r="W4716" s="49">
        <f t="shared" si="595"/>
        <v>1.0101994803367265</v>
      </c>
    </row>
    <row r="4717" spans="11:23">
      <c r="K4717" s="51">
        <v>471.5</v>
      </c>
      <c r="L4717" s="22">
        <f t="shared" si="589"/>
        <v>1.0538637919897509</v>
      </c>
      <c r="M4717" s="22">
        <f t="shared" si="596"/>
        <v>2.2323375191068973E-3</v>
      </c>
      <c r="Q4717" s="55">
        <f t="shared" si="590"/>
        <v>2.5890486215253292E-2</v>
      </c>
      <c r="R4717" s="49">
        <f t="shared" si="591"/>
        <v>3.1736101022606089</v>
      </c>
      <c r="S4717" s="52">
        <f>IF(K4717=0,C4745,(1/$C$59)*LN(1+$C$59/$C$58/(RodR+ABS(Calculations!K4717-RodR))))</f>
        <v>8.1580551425681179E-3</v>
      </c>
      <c r="T4717" s="53">
        <f t="shared" si="592"/>
        <v>8.2025079403749354E-3</v>
      </c>
      <c r="U4717" s="49">
        <f t="shared" si="593"/>
        <v>196.45833333333334</v>
      </c>
      <c r="V4717" s="49">
        <f t="shared" si="594"/>
        <v>1.0101994803367265</v>
      </c>
      <c r="W4717" s="49">
        <f t="shared" si="595"/>
        <v>1.0101994803367265</v>
      </c>
    </row>
    <row r="4718" spans="11:23">
      <c r="K4718" s="51">
        <v>471.6</v>
      </c>
      <c r="L4718" s="22">
        <f t="shared" si="589"/>
        <v>1.0536410771798077</v>
      </c>
      <c r="M4718" s="22">
        <f t="shared" si="596"/>
        <v>2.2313930890531797E-3</v>
      </c>
      <c r="Q4718" s="55">
        <f t="shared" si="590"/>
        <v>2.5885014735199992E-2</v>
      </c>
      <c r="R4718" s="49">
        <f t="shared" si="591"/>
        <v>3.1736101022606089</v>
      </c>
      <c r="S4718" s="52">
        <f>IF(K4718=0,C4746,(1/$C$59)*LN(1+$C$59/$C$58/(RodR+ABS(Calculations!K4718-RodR))))</f>
        <v>8.1563310870360912E-3</v>
      </c>
      <c r="T4718" s="53">
        <f t="shared" si="592"/>
        <v>8.200765051203332E-3</v>
      </c>
      <c r="U4718" s="49">
        <f t="shared" si="593"/>
        <v>196.50000000000003</v>
      </c>
      <c r="V4718" s="49">
        <f t="shared" si="594"/>
        <v>1.0101994803367265</v>
      </c>
      <c r="W4718" s="49">
        <f t="shared" si="595"/>
        <v>1.0101994803367265</v>
      </c>
    </row>
    <row r="4719" spans="11:23">
      <c r="K4719" s="51">
        <v>471.7</v>
      </c>
      <c r="L4719" s="22">
        <f t="shared" si="589"/>
        <v>1.053418456483729</v>
      </c>
      <c r="M4719" s="22">
        <f t="shared" si="596"/>
        <v>2.2304492581823876E-3</v>
      </c>
      <c r="Q4719" s="55">
        <f t="shared" si="590"/>
        <v>2.5879545567261148E-2</v>
      </c>
      <c r="R4719" s="49">
        <f t="shared" si="591"/>
        <v>3.1736101022606089</v>
      </c>
      <c r="S4719" s="52">
        <f>IF(K4719=0,C4747,(1/$C$59)*LN(1+$C$59/$C$58/(RodR+ABS(Calculations!K4719-RodR))))</f>
        <v>8.1546077600480188E-3</v>
      </c>
      <c r="T4719" s="53">
        <f t="shared" si="592"/>
        <v>8.1990229025416042E-3</v>
      </c>
      <c r="U4719" s="49">
        <f t="shared" si="593"/>
        <v>196.54166666666666</v>
      </c>
      <c r="V4719" s="49">
        <f t="shared" si="594"/>
        <v>1.0101994803367265</v>
      </c>
      <c r="W4719" s="49">
        <f t="shared" si="595"/>
        <v>1.0101994803367265</v>
      </c>
    </row>
    <row r="4720" spans="11:23">
      <c r="K4720" s="51">
        <v>471.8</v>
      </c>
      <c r="L4720" s="22">
        <f t="shared" si="589"/>
        <v>1.0531959298418767</v>
      </c>
      <c r="M4720" s="22">
        <f t="shared" si="596"/>
        <v>2.22950602605132E-3</v>
      </c>
      <c r="Q4720" s="55">
        <f t="shared" si="590"/>
        <v>2.5874078709971628E-2</v>
      </c>
      <c r="R4720" s="49">
        <f t="shared" si="591"/>
        <v>3.1736101022606089</v>
      </c>
      <c r="S4720" s="52">
        <f>IF(K4720=0,C4748,(1/$C$59)*LN(1+$C$59/$C$58/(RodR+ABS(Calculations!K4720-RodR))))</f>
        <v>8.1528851611422405E-3</v>
      </c>
      <c r="T4720" s="53">
        <f t="shared" si="592"/>
        <v>8.1972814939192864E-3</v>
      </c>
      <c r="U4720" s="49">
        <f t="shared" si="593"/>
        <v>196.58333333333334</v>
      </c>
      <c r="V4720" s="49">
        <f t="shared" si="594"/>
        <v>1.0101994803367265</v>
      </c>
      <c r="W4720" s="49">
        <f t="shared" si="595"/>
        <v>1.0101994803367265</v>
      </c>
    </row>
    <row r="4721" spans="11:23">
      <c r="K4721" s="51">
        <v>471.9</v>
      </c>
      <c r="L4721" s="22">
        <f t="shared" si="589"/>
        <v>1.0529734971946119</v>
      </c>
      <c r="M4721" s="22">
        <f t="shared" si="596"/>
        <v>2.228563392113303E-3</v>
      </c>
      <c r="Q4721" s="55">
        <f t="shared" si="590"/>
        <v>2.5868614161866262E-2</v>
      </c>
      <c r="R4721" s="49">
        <f t="shared" si="591"/>
        <v>3.1736101022606089</v>
      </c>
      <c r="S4721" s="52">
        <f>IF(K4721=0,C4749,(1/$C$59)*LN(1+$C$59/$C$58/(RodR+ABS(Calculations!K4721-RodR))))</f>
        <v>8.151163289857084E-3</v>
      </c>
      <c r="T4721" s="53">
        <f t="shared" si="592"/>
        <v>8.1955408248639214E-3</v>
      </c>
      <c r="U4721" s="49">
        <f t="shared" si="593"/>
        <v>196.625</v>
      </c>
      <c r="V4721" s="49">
        <f t="shared" si="594"/>
        <v>1.0101994803367265</v>
      </c>
      <c r="W4721" s="49">
        <f t="shared" si="595"/>
        <v>1.0101994803367265</v>
      </c>
    </row>
    <row r="4722" spans="11:23">
      <c r="K4722" s="51">
        <v>472</v>
      </c>
      <c r="L4722" s="22">
        <f t="shared" si="589"/>
        <v>1.0527511584824683</v>
      </c>
      <c r="M4722" s="22">
        <f t="shared" si="596"/>
        <v>2.2276213558549696E-3</v>
      </c>
      <c r="Q4722" s="55">
        <f t="shared" si="590"/>
        <v>2.5863151921484129E-2</v>
      </c>
      <c r="R4722" s="49">
        <f t="shared" si="591"/>
        <v>3.1736101022606089</v>
      </c>
      <c r="S4722" s="52">
        <f>IF(K4722=0,C4750,(1/$C$59)*LN(1+$C$59/$C$58/(RodR+ABS(Calculations!K4722-RodR))))</f>
        <v>8.1494421457322143E-3</v>
      </c>
      <c r="T4722" s="53">
        <f t="shared" si="592"/>
        <v>8.1938008949046046E-3</v>
      </c>
      <c r="U4722" s="49">
        <f t="shared" si="593"/>
        <v>196.66666666666669</v>
      </c>
      <c r="V4722" s="49">
        <f t="shared" si="594"/>
        <v>1.0101994803367265</v>
      </c>
      <c r="W4722" s="49">
        <f t="shared" si="595"/>
        <v>1.0101994803367265</v>
      </c>
    </row>
    <row r="4723" spans="11:23">
      <c r="K4723" s="51">
        <v>472.1</v>
      </c>
      <c r="L4723" s="22">
        <f t="shared" si="589"/>
        <v>1.0525289136459091</v>
      </c>
      <c r="M4723" s="22">
        <f t="shared" si="596"/>
        <v>2.2266799167649509E-3</v>
      </c>
      <c r="Q4723" s="55">
        <f t="shared" si="590"/>
        <v>2.5857691987362583E-2</v>
      </c>
      <c r="R4723" s="49">
        <f t="shared" si="591"/>
        <v>3.1736101022606089</v>
      </c>
      <c r="S4723" s="52">
        <f>IF(K4723=0,C4751,(1/$C$59)*LN(1+$C$59/$C$58/(RodR+ABS(Calculations!K4723-RodR))))</f>
        <v>8.1477217283067536E-3</v>
      </c>
      <c r="T4723" s="53">
        <f t="shared" si="592"/>
        <v>8.1920617035710942E-3</v>
      </c>
      <c r="U4723" s="49">
        <f t="shared" si="593"/>
        <v>196.70833333333334</v>
      </c>
      <c r="V4723" s="49">
        <f t="shared" si="594"/>
        <v>1.0101994803367265</v>
      </c>
      <c r="W4723" s="49">
        <f t="shared" si="595"/>
        <v>1.0101994803367265</v>
      </c>
    </row>
    <row r="4724" spans="11:23">
      <c r="K4724" s="51">
        <v>472.2</v>
      </c>
      <c r="L4724" s="22">
        <f t="shared" si="589"/>
        <v>1.052306762625467</v>
      </c>
      <c r="M4724" s="22">
        <f t="shared" si="596"/>
        <v>2.2257390743991579E-3</v>
      </c>
      <c r="Q4724" s="55">
        <f t="shared" si="590"/>
        <v>2.5852234358040675E-2</v>
      </c>
      <c r="R4724" s="49">
        <f t="shared" si="591"/>
        <v>3.1736101022606089</v>
      </c>
      <c r="S4724" s="52">
        <f>IF(K4724=0,C4752,(1/$C$59)*LN(1+$C$59/$C$58/(RodR+ABS(Calculations!K4724-RodR))))</f>
        <v>8.14600203712036E-3</v>
      </c>
      <c r="T4724" s="53">
        <f t="shared" si="592"/>
        <v>8.1903232503927146E-3</v>
      </c>
      <c r="U4724" s="49">
        <f t="shared" si="593"/>
        <v>196.75</v>
      </c>
      <c r="V4724" s="49">
        <f t="shared" si="594"/>
        <v>1.0101994803367265</v>
      </c>
      <c r="W4724" s="49">
        <f t="shared" si="595"/>
        <v>1.0101994803367265</v>
      </c>
    </row>
    <row r="4725" spans="11:23">
      <c r="K4725" s="51">
        <v>472.3</v>
      </c>
      <c r="L4725" s="22">
        <f t="shared" si="589"/>
        <v>1.0520847053618119</v>
      </c>
      <c r="M4725" s="22">
        <f t="shared" si="596"/>
        <v>2.2247988281760556E-3</v>
      </c>
      <c r="Q4725" s="55">
        <f t="shared" si="590"/>
        <v>2.584677903206083E-2</v>
      </c>
      <c r="R4725" s="49">
        <f t="shared" si="591"/>
        <v>3.1736101022606089</v>
      </c>
      <c r="S4725" s="52">
        <f>IF(K4725=0,C4753,(1/$C$59)*LN(1+$C$59/$C$58/(RodR+ABS(Calculations!K4725-RodR))))</f>
        <v>8.1442830717137534E-3</v>
      </c>
      <c r="T4725" s="53">
        <f t="shared" si="592"/>
        <v>8.1885855348998934E-3</v>
      </c>
      <c r="U4725" s="49">
        <f t="shared" si="593"/>
        <v>196.79166666666669</v>
      </c>
      <c r="V4725" s="49">
        <f t="shared" si="594"/>
        <v>1.0101994803367265</v>
      </c>
      <c r="W4725" s="49">
        <f t="shared" si="595"/>
        <v>1.0101994803367265</v>
      </c>
    </row>
    <row r="4726" spans="11:23">
      <c r="K4726" s="51">
        <v>472.4</v>
      </c>
      <c r="L4726" s="22">
        <f t="shared" si="589"/>
        <v>1.051862741795544</v>
      </c>
      <c r="M4726" s="22">
        <f t="shared" si="596"/>
        <v>2.2238591776866379E-3</v>
      </c>
      <c r="Q4726" s="55">
        <f t="shared" si="590"/>
        <v>2.5841326007963763E-2</v>
      </c>
      <c r="R4726" s="49">
        <f t="shared" si="591"/>
        <v>3.1736101022606089</v>
      </c>
      <c r="S4726" s="52">
        <f>IF(K4726=0,C4754,(1/$C$59)*LN(1+$C$59/$C$58/(RodR+ABS(Calculations!K4726-RodR))))</f>
        <v>8.1425648316271141E-3</v>
      </c>
      <c r="T4726" s="53">
        <f t="shared" si="592"/>
        <v>8.1868485566230671E-3</v>
      </c>
      <c r="U4726" s="49">
        <f t="shared" si="593"/>
        <v>196.83333333333334</v>
      </c>
      <c r="V4726" s="49">
        <f t="shared" si="594"/>
        <v>1.0101994803367265</v>
      </c>
      <c r="W4726" s="49">
        <f t="shared" si="595"/>
        <v>1.0101994803367265</v>
      </c>
    </row>
    <row r="4727" spans="11:23">
      <c r="K4727" s="51">
        <v>472.5</v>
      </c>
      <c r="L4727" s="22">
        <f t="shared" si="589"/>
        <v>1.0516408718674357</v>
      </c>
      <c r="M4727" s="22">
        <f t="shared" si="596"/>
        <v>2.2229201223151751E-3</v>
      </c>
      <c r="Q4727" s="55">
        <f t="shared" si="590"/>
        <v>2.5835875284294416E-2</v>
      </c>
      <c r="R4727" s="49">
        <f t="shared" si="591"/>
        <v>3.1736101022606089</v>
      </c>
      <c r="S4727" s="52">
        <f>IF(K4727=0,C4755,(1/$C$59)*LN(1+$C$59/$C$58/(RodR+ABS(Calculations!K4727-RodR))))</f>
        <v>8.1408473164019564E-3</v>
      </c>
      <c r="T4727" s="53">
        <f t="shared" si="592"/>
        <v>8.185112315093333E-3</v>
      </c>
      <c r="U4727" s="49">
        <f t="shared" si="593"/>
        <v>196.875</v>
      </c>
      <c r="V4727" s="49">
        <f t="shared" si="594"/>
        <v>1.0101994803367265</v>
      </c>
      <c r="W4727" s="49">
        <f t="shared" si="595"/>
        <v>1.0101994803367265</v>
      </c>
    </row>
    <row r="4728" spans="11:23">
      <c r="K4728" s="51">
        <v>472.6</v>
      </c>
      <c r="L4728" s="22">
        <f t="shared" si="589"/>
        <v>1.0514190955181897</v>
      </c>
      <c r="M4728" s="22">
        <f t="shared" si="596"/>
        <v>2.2219816616180221E-3</v>
      </c>
      <c r="Q4728" s="55">
        <f t="shared" si="590"/>
        <v>2.5830426859596019E-2</v>
      </c>
      <c r="R4728" s="49">
        <f t="shared" si="591"/>
        <v>3.1736101022606089</v>
      </c>
      <c r="S4728" s="52">
        <f>IF(K4728=0,C4756,(1/$C$59)*LN(1+$C$59/$C$58/(RodR+ABS(Calculations!K4728-RodR))))</f>
        <v>8.1391305255792534E-3</v>
      </c>
      <c r="T4728" s="53">
        <f t="shared" si="592"/>
        <v>8.1833768098420138E-3</v>
      </c>
      <c r="U4728" s="49">
        <f t="shared" si="593"/>
        <v>196.91666666666669</v>
      </c>
      <c r="V4728" s="49">
        <f t="shared" si="594"/>
        <v>1.0101994803367265</v>
      </c>
      <c r="W4728" s="49">
        <f t="shared" si="595"/>
        <v>1.0101994803367265</v>
      </c>
    </row>
    <row r="4729" spans="11:23">
      <c r="K4729" s="51">
        <v>472.7</v>
      </c>
      <c r="L4729" s="22">
        <f t="shared" si="589"/>
        <v>1.0511974126886119</v>
      </c>
      <c r="M4729" s="22">
        <f t="shared" si="596"/>
        <v>2.2210437951171169E-3</v>
      </c>
      <c r="Q4729" s="55">
        <f t="shared" si="590"/>
        <v>2.5824980732414338E-2</v>
      </c>
      <c r="R4729" s="49">
        <f t="shared" si="591"/>
        <v>3.1736101022606089</v>
      </c>
      <c r="S4729" s="52">
        <f>IF(K4729=0,C4757,(1/$C$59)*LN(1+$C$59/$C$58/(RodR+ABS(Calculations!K4729-RodR))))</f>
        <v>8.1374144587007795E-3</v>
      </c>
      <c r="T4729" s="53">
        <f t="shared" si="592"/>
        <v>8.1816420404006631E-3</v>
      </c>
      <c r="U4729" s="49">
        <f t="shared" si="593"/>
        <v>196.95833333333334</v>
      </c>
      <c r="V4729" s="49">
        <f t="shared" si="594"/>
        <v>1.0101994803367265</v>
      </c>
      <c r="W4729" s="49">
        <f t="shared" si="595"/>
        <v>1.0101994803367265</v>
      </c>
    </row>
    <row r="4730" spans="11:23">
      <c r="K4730" s="51">
        <v>472.8</v>
      </c>
      <c r="L4730" s="22">
        <f t="shared" si="589"/>
        <v>1.0509758233196109</v>
      </c>
      <c r="M4730" s="22">
        <f t="shared" si="596"/>
        <v>2.2201065222657856E-3</v>
      </c>
      <c r="Q4730" s="55">
        <f t="shared" si="590"/>
        <v>2.5819536901297672E-2</v>
      </c>
      <c r="R4730" s="49">
        <f t="shared" si="591"/>
        <v>3.1736101022606089</v>
      </c>
      <c r="S4730" s="52">
        <f>IF(K4730=0,C4758,(1/$C$59)*LN(1+$C$59/$C$58/(RodR+ABS(Calculations!K4730-RodR))))</f>
        <v>8.135699115309104E-3</v>
      </c>
      <c r="T4730" s="53">
        <f t="shared" si="592"/>
        <v>8.1799080063017088E-3</v>
      </c>
      <c r="U4730" s="49">
        <f t="shared" si="593"/>
        <v>197</v>
      </c>
      <c r="V4730" s="49">
        <f t="shared" si="594"/>
        <v>1.0101994803367265</v>
      </c>
      <c r="W4730" s="49">
        <f t="shared" si="595"/>
        <v>1.0101994803367265</v>
      </c>
    </row>
    <row r="4731" spans="11:23">
      <c r="K4731" s="51">
        <v>472.9</v>
      </c>
      <c r="L4731" s="22">
        <f t="shared" si="589"/>
        <v>1.050754327352061</v>
      </c>
      <c r="M4731" s="22">
        <f t="shared" si="596"/>
        <v>2.2191698425508832E-3</v>
      </c>
      <c r="Q4731" s="55">
        <f t="shared" si="590"/>
        <v>2.5814095364793455E-2</v>
      </c>
      <c r="R4731" s="49">
        <f t="shared" si="591"/>
        <v>3.1736101022606089</v>
      </c>
      <c r="S4731" s="52">
        <f>IF(K4731=0,C4759,(1/$C$59)*LN(1+$C$59/$C$58/(RodR+ABS(Calculations!K4731-RodR))))</f>
        <v>8.1339844949465268E-3</v>
      </c>
      <c r="T4731" s="53">
        <f t="shared" si="592"/>
        <v>8.1781747070773705E-3</v>
      </c>
      <c r="U4731" s="49">
        <f t="shared" si="593"/>
        <v>197.04166666666666</v>
      </c>
      <c r="V4731" s="49">
        <f t="shared" si="594"/>
        <v>1.0101994803367265</v>
      </c>
      <c r="W4731" s="49">
        <f t="shared" si="595"/>
        <v>1.0101994803367265</v>
      </c>
    </row>
    <row r="4732" spans="11:23">
      <c r="K4732" s="51">
        <v>473</v>
      </c>
      <c r="L4732" s="22">
        <f t="shared" si="589"/>
        <v>1.0505329247269042</v>
      </c>
      <c r="M4732" s="22">
        <f t="shared" si="596"/>
        <v>2.2182337555640697E-3</v>
      </c>
      <c r="Q4732" s="55">
        <f t="shared" si="590"/>
        <v>2.58086561214508E-2</v>
      </c>
      <c r="R4732" s="49">
        <f t="shared" si="591"/>
        <v>3.1736101022606089</v>
      </c>
      <c r="S4732" s="52">
        <f>IF(K4732=0,C4760,(1/$C$59)*LN(1+$C$59/$C$58/(RodR+ABS(Calculations!K4732-RodR))))</f>
        <v>8.1322705971558756E-3</v>
      </c>
      <c r="T4732" s="53">
        <f t="shared" si="592"/>
        <v>8.1764421422609763E-3</v>
      </c>
      <c r="U4732" s="49">
        <f t="shared" si="593"/>
        <v>197.08333333333334</v>
      </c>
      <c r="V4732" s="49">
        <f t="shared" si="594"/>
        <v>1.0101994803367265</v>
      </c>
      <c r="W4732" s="49">
        <f t="shared" si="595"/>
        <v>1.0101994803367265</v>
      </c>
    </row>
    <row r="4733" spans="11:23">
      <c r="K4733" s="51">
        <v>473.1</v>
      </c>
      <c r="L4733" s="22">
        <f t="shared" si="589"/>
        <v>1.0503116153851859</v>
      </c>
      <c r="M4733" s="22">
        <f t="shared" si="596"/>
        <v>2.217298260723144E-3</v>
      </c>
      <c r="Q4733" s="55">
        <f t="shared" si="590"/>
        <v>2.5803219169821364E-2</v>
      </c>
      <c r="R4733" s="49">
        <f t="shared" si="591"/>
        <v>3.1736101022606089</v>
      </c>
      <c r="S4733" s="52">
        <f>IF(K4733=0,C4761,(1/$C$59)*LN(1+$C$59/$C$58/(RodR+ABS(Calculations!K4733-RodR))))</f>
        <v>8.1305574214807774E-3</v>
      </c>
      <c r="T4733" s="53">
        <f t="shared" si="592"/>
        <v>8.1747103113856308E-3</v>
      </c>
      <c r="U4733" s="49">
        <f t="shared" si="593"/>
        <v>197.12500000000003</v>
      </c>
      <c r="V4733" s="49">
        <f t="shared" si="594"/>
        <v>1.0101994803367265</v>
      </c>
      <c r="W4733" s="49">
        <f t="shared" si="595"/>
        <v>1.0101994803367265</v>
      </c>
    </row>
    <row r="4734" spans="11:23">
      <c r="K4734" s="51">
        <v>473.2</v>
      </c>
      <c r="L4734" s="22">
        <f t="shared" si="589"/>
        <v>1.0500903992679511</v>
      </c>
      <c r="M4734" s="22">
        <f t="shared" si="596"/>
        <v>2.2163633575158492E-3</v>
      </c>
      <c r="Q4734" s="55">
        <f t="shared" si="590"/>
        <v>2.5797784508456777E-2</v>
      </c>
      <c r="R4734" s="49">
        <f t="shared" si="591"/>
        <v>3.1736101022606089</v>
      </c>
      <c r="S4734" s="52">
        <f>IF(K4734=0,C4762,(1/$C$59)*LN(1+$C$59/$C$58/(RodR+ABS(Calculations!K4734-RodR))))</f>
        <v>8.1288449674648561E-3</v>
      </c>
      <c r="T4734" s="53">
        <f t="shared" si="592"/>
        <v>8.1729792139848875E-3</v>
      </c>
      <c r="U4734" s="49">
        <f t="shared" si="593"/>
        <v>197.16666666666666</v>
      </c>
      <c r="V4734" s="49">
        <f t="shared" si="594"/>
        <v>1.0101994803367265</v>
      </c>
      <c r="W4734" s="49">
        <f t="shared" si="595"/>
        <v>1.0101994803367265</v>
      </c>
    </row>
    <row r="4735" spans="11:23">
      <c r="K4735" s="51">
        <v>473.3</v>
      </c>
      <c r="L4735" s="22">
        <f t="shared" si="589"/>
        <v>1.0498692763162787</v>
      </c>
      <c r="M4735" s="22">
        <f t="shared" si="596"/>
        <v>2.2154290455331793E-3</v>
      </c>
      <c r="Q4735" s="55">
        <f t="shared" si="590"/>
        <v>2.5792352135909524E-2</v>
      </c>
      <c r="R4735" s="49">
        <f t="shared" si="591"/>
        <v>3.1736101022606089</v>
      </c>
      <c r="S4735" s="52">
        <f>IF(K4735=0,C4763,(1/$C$59)*LN(1+$C$59/$C$58/(RodR+ABS(Calculations!K4735-RodR))))</f>
        <v>8.1271332346519991E-3</v>
      </c>
      <c r="T4735" s="53">
        <f t="shared" si="592"/>
        <v>8.1712488495936323E-3</v>
      </c>
      <c r="U4735" s="49">
        <f t="shared" si="593"/>
        <v>197.20833333333334</v>
      </c>
      <c r="V4735" s="49">
        <f t="shared" si="594"/>
        <v>1.0101994803367265</v>
      </c>
      <c r="W4735" s="49">
        <f t="shared" si="595"/>
        <v>1.0101994803367265</v>
      </c>
    </row>
    <row r="4736" spans="11:23">
      <c r="K4736" s="51">
        <v>473.4</v>
      </c>
      <c r="L4736" s="22">
        <f t="shared" si="589"/>
        <v>1.049648246471385</v>
      </c>
      <c r="M4736" s="22">
        <f t="shared" si="596"/>
        <v>2.2144953241589604E-3</v>
      </c>
      <c r="Q4736" s="55">
        <f t="shared" si="590"/>
        <v>2.5786922050735447E-2</v>
      </c>
      <c r="R4736" s="49">
        <f t="shared" si="591"/>
        <v>3.1736101022606089</v>
      </c>
      <c r="S4736" s="52">
        <f>IF(K4736=0,C4764,(1/$C$59)*LN(1+$C$59/$C$58/(RodR+ABS(Calculations!K4736-RodR))))</f>
        <v>8.1254222225871555E-3</v>
      </c>
      <c r="T4736" s="53">
        <f t="shared" si="592"/>
        <v>8.1695192177451952E-3</v>
      </c>
      <c r="U4736" s="49">
        <f t="shared" si="593"/>
        <v>197.25</v>
      </c>
      <c r="V4736" s="49">
        <f t="shared" si="594"/>
        <v>1.0101994803367265</v>
      </c>
      <c r="W4736" s="49">
        <f t="shared" si="595"/>
        <v>1.0101994803367265</v>
      </c>
    </row>
    <row r="4737" spans="11:23">
      <c r="K4737" s="51">
        <v>473.5</v>
      </c>
      <c r="L4737" s="22">
        <f t="shared" si="589"/>
        <v>1.0494273096744167</v>
      </c>
      <c r="M4737" s="22">
        <f t="shared" si="596"/>
        <v>2.2135621930190474E-3</v>
      </c>
      <c r="Q4737" s="55">
        <f t="shared" si="590"/>
        <v>2.5781494251488686E-2</v>
      </c>
      <c r="R4737" s="49">
        <f t="shared" si="591"/>
        <v>3.1736101022606089</v>
      </c>
      <c r="S4737" s="52">
        <f>IF(K4737=0,C4765,(1/$C$59)*LN(1+$C$59/$C$58/(RodR+ABS(Calculations!K4737-RodR))))</f>
        <v>8.1237119308147365E-3</v>
      </c>
      <c r="T4737" s="53">
        <f t="shared" si="592"/>
        <v>8.1677903179760217E-3</v>
      </c>
      <c r="U4737" s="49">
        <f t="shared" si="593"/>
        <v>197.29166666666669</v>
      </c>
      <c r="V4737" s="49">
        <f t="shared" si="594"/>
        <v>1.0101994803367265</v>
      </c>
      <c r="W4737" s="49">
        <f t="shared" si="595"/>
        <v>1.0101994803367265</v>
      </c>
    </row>
    <row r="4738" spans="11:23">
      <c r="K4738" s="51">
        <v>473.6</v>
      </c>
      <c r="L4738" s="22">
        <f t="shared" ref="L4738:L4801" si="597">IF(K4738&lt;RodR,EPRValue,Q4738*$C$43)</f>
        <v>1.0492064658666926</v>
      </c>
      <c r="M4738" s="22">
        <f t="shared" si="596"/>
        <v>2.2126296514970445E-3</v>
      </c>
      <c r="Q4738" s="55">
        <f t="shared" si="590"/>
        <v>2.5776068736727612E-2</v>
      </c>
      <c r="R4738" s="49">
        <f t="shared" si="591"/>
        <v>3.1736101022606089</v>
      </c>
      <c r="S4738" s="52">
        <f>IF(K4738=0,C4766,(1/$C$59)*LN(1+$C$59/$C$58/(RodR+ABS(Calculations!K4738-RodR))))</f>
        <v>8.1220023588804875E-3</v>
      </c>
      <c r="T4738" s="53">
        <f t="shared" si="592"/>
        <v>8.1660621498196671E-3</v>
      </c>
      <c r="U4738" s="49">
        <f t="shared" si="593"/>
        <v>197.33333333333334</v>
      </c>
      <c r="V4738" s="49">
        <f t="shared" si="594"/>
        <v>1.0101994803367265</v>
      </c>
      <c r="W4738" s="49">
        <f t="shared" si="595"/>
        <v>1.0101994803367265</v>
      </c>
    </row>
    <row r="4739" spans="11:23">
      <c r="K4739" s="51">
        <v>473.7</v>
      </c>
      <c r="L4739" s="22">
        <f t="shared" si="597"/>
        <v>1.0489857149894282</v>
      </c>
      <c r="M4739" s="22">
        <f t="shared" si="596"/>
        <v>2.2116976991837234E-3</v>
      </c>
      <c r="Q4739" s="55">
        <f t="shared" si="590"/>
        <v>2.5770645505008048E-2</v>
      </c>
      <c r="R4739" s="49">
        <f t="shared" si="591"/>
        <v>3.1736101022606089</v>
      </c>
      <c r="S4739" s="52">
        <f>IF(K4739=0,C4767,(1/$C$59)*LN(1+$C$59/$C$58/(RodR+ABS(Calculations!K4739-RodR))))</f>
        <v>8.1202935063293506E-3</v>
      </c>
      <c r="T4739" s="53">
        <f t="shared" si="592"/>
        <v>8.164334712813465E-3</v>
      </c>
      <c r="U4739" s="49">
        <f t="shared" si="593"/>
        <v>197.375</v>
      </c>
      <c r="V4739" s="49">
        <f t="shared" si="594"/>
        <v>1.0101994803367265</v>
      </c>
      <c r="W4739" s="49">
        <f t="shared" si="595"/>
        <v>1.0101994803367265</v>
      </c>
    </row>
    <row r="4740" spans="11:23">
      <c r="K4740" s="51">
        <v>473.8</v>
      </c>
      <c r="L4740" s="22">
        <f t="shared" si="597"/>
        <v>1.0487650569840792</v>
      </c>
      <c r="M4740" s="22">
        <f t="shared" si="596"/>
        <v>2.2107663355317442E-3</v>
      </c>
      <c r="Q4740" s="55">
        <f t="shared" ref="Q4740:Q4803" si="598">R4740*IF($C$56&lt;$C$55,S4740,T4740)</f>
        <v>2.5765224554891726E-2</v>
      </c>
      <c r="R4740" s="49">
        <f t="shared" ref="R4740:R4803" si="599">$C$70/$C$61*W4740</f>
        <v>3.1736101022606089</v>
      </c>
      <c r="S4740" s="52">
        <f>IF(K4740=0,C4768,(1/$C$59)*LN(1+$C$59/$C$58/(RodR+ABS(Calculations!K4740-RodR))))</f>
        <v>8.1185853727081276E-3</v>
      </c>
      <c r="T4740" s="53">
        <f t="shared" ref="T4740:T4803" si="600">IF((ABS(K4740))&lt;$C$55-$C$56,($C$53/2/PI()/$C$56*LN(($C$55-$C$56)*(ABS(K4740)+$C$56)/(ABS(K4740))/$C$55)+$C$60*LN($C$55*$C$54/($C$55-$C$56)/$C$53)),$C$60*LN((((ABS(K4740))+$C$56-$C$55)*$C$53+$C$55*$C$54)/($C$53*(ABS(K4740)))))</f>
        <v>8.1626080064923102E-3</v>
      </c>
      <c r="U4740" s="49">
        <f t="shared" ref="U4740:U4803" si="601">K4740/$C$56</f>
        <v>197.41666666666669</v>
      </c>
      <c r="V4740" s="49">
        <f t="shared" ref="V4740:V4803" si="602">IF(K4740="","",1/(1.0212-0.0178*LOG10($C$53+0.01)))</f>
        <v>1.0101994803367265</v>
      </c>
      <c r="W4740" s="49">
        <f t="shared" ref="W4740:W4803" si="603">MAX(1/(-(0.21682*LOG10(3.7*U4740)-0.293)*(EXP(-3.7*U4740)-1)+1),1)*MAX(1/(-(0.1921*LOG10(U4740+0.2)+0.072)*(EXP(-150*U4740)-1)+1),1)*V4740</f>
        <v>1.0101994803367265</v>
      </c>
    </row>
    <row r="4741" spans="11:23">
      <c r="K4741" s="51">
        <v>473.9</v>
      </c>
      <c r="L4741" s="22">
        <f t="shared" si="597"/>
        <v>1.0485444917919626</v>
      </c>
      <c r="M4741" s="22">
        <f t="shared" si="596"/>
        <v>2.2098355600983499E-3</v>
      </c>
      <c r="Q4741" s="55">
        <f t="shared" si="598"/>
        <v>2.5759805884936971E-2</v>
      </c>
      <c r="R4741" s="49">
        <f t="shared" si="599"/>
        <v>3.1736101022606089</v>
      </c>
      <c r="S4741" s="52">
        <f>IF(K4741=0,C4769,(1/$C$59)*LN(1+$C$59/$C$58/(RodR+ABS(Calculations!K4741-RodR))))</f>
        <v>8.1168779575625516E-3</v>
      </c>
      <c r="T4741" s="53">
        <f t="shared" si="600"/>
        <v>8.1608820303935327E-3</v>
      </c>
      <c r="U4741" s="49">
        <f t="shared" si="601"/>
        <v>197.45833333333334</v>
      </c>
      <c r="V4741" s="49">
        <f t="shared" si="602"/>
        <v>1.0101994803367265</v>
      </c>
      <c r="W4741" s="49">
        <f t="shared" si="603"/>
        <v>1.0101994803367265</v>
      </c>
    </row>
    <row r="4742" spans="11:23">
      <c r="K4742" s="51">
        <v>474</v>
      </c>
      <c r="L4742" s="22">
        <f t="shared" si="597"/>
        <v>1.0483240193546028</v>
      </c>
      <c r="M4742" s="22">
        <f t="shared" si="596"/>
        <v>2.2089053723013397E-3</v>
      </c>
      <c r="Q4742" s="55">
        <f t="shared" si="598"/>
        <v>2.5754389493707199E-2</v>
      </c>
      <c r="R4742" s="49">
        <f t="shared" si="599"/>
        <v>3.1736101022606089</v>
      </c>
      <c r="S4742" s="52">
        <f>IF(K4742=0,C4770,(1/$C$59)*LN(1+$C$59/$C$58/(RodR+ABS(Calculations!K4742-RodR))))</f>
        <v>8.1151712604399552E-3</v>
      </c>
      <c r="T4742" s="53">
        <f t="shared" si="600"/>
        <v>8.1591567840533664E-3</v>
      </c>
      <c r="U4742" s="49">
        <f t="shared" si="601"/>
        <v>197.5</v>
      </c>
      <c r="V4742" s="49">
        <f t="shared" si="602"/>
        <v>1.0101994803367265</v>
      </c>
      <c r="W4742" s="49">
        <f t="shared" si="603"/>
        <v>1.0101994803367265</v>
      </c>
    </row>
    <row r="4743" spans="11:23">
      <c r="K4743" s="51">
        <v>474.1</v>
      </c>
      <c r="L4743" s="22">
        <f t="shared" si="597"/>
        <v>1.0481036396134542</v>
      </c>
      <c r="M4743" s="22">
        <f t="shared" si="596"/>
        <v>2.2079757717317072E-3</v>
      </c>
      <c r="Q4743" s="55">
        <f t="shared" si="598"/>
        <v>2.5748975379764109E-2</v>
      </c>
      <c r="R4743" s="49">
        <f t="shared" si="599"/>
        <v>3.1736101022606089</v>
      </c>
      <c r="S4743" s="52">
        <f>IF(K4743=0,C4771,(1/$C$59)*LN(1+$C$59/$C$58/(RodR+ABS(Calculations!K4743-RodR))))</f>
        <v>8.1134652808871315E-3</v>
      </c>
      <c r="T4743" s="53">
        <f t="shared" si="600"/>
        <v>8.1574322670098093E-3</v>
      </c>
      <c r="U4743" s="49">
        <f t="shared" si="601"/>
        <v>197.54166666666669</v>
      </c>
      <c r="V4743" s="49">
        <f t="shared" si="602"/>
        <v>1.0101994803367265</v>
      </c>
      <c r="W4743" s="49">
        <f t="shared" si="603"/>
        <v>1.0101994803367265</v>
      </c>
    </row>
    <row r="4744" spans="11:23">
      <c r="K4744" s="51">
        <v>474.2</v>
      </c>
      <c r="L4744" s="22">
        <f t="shared" si="597"/>
        <v>1.0478833525100744</v>
      </c>
      <c r="M4744" s="22">
        <f t="shared" si="596"/>
        <v>2.2070467578767516E-3</v>
      </c>
      <c r="Q4744" s="55">
        <f t="shared" si="598"/>
        <v>2.5743563541671934E-2</v>
      </c>
      <c r="R4744" s="49">
        <f t="shared" si="599"/>
        <v>3.1736101022606089</v>
      </c>
      <c r="S4744" s="52">
        <f>IF(K4744=0,C4772,(1/$C$59)*LN(1+$C$59/$C$58/(RodR+ABS(Calculations!K4744-RodR))))</f>
        <v>8.1117600184516733E-3</v>
      </c>
      <c r="T4744" s="53">
        <f t="shared" si="600"/>
        <v>8.155708478799319E-3</v>
      </c>
      <c r="U4744" s="49">
        <f t="shared" si="601"/>
        <v>197.58333333333334</v>
      </c>
      <c r="V4744" s="49">
        <f t="shared" si="602"/>
        <v>1.0101994803367265</v>
      </c>
      <c r="W4744" s="49">
        <f t="shared" si="603"/>
        <v>1.0101994803367265</v>
      </c>
    </row>
    <row r="4745" spans="11:23">
      <c r="K4745" s="51">
        <v>474.3</v>
      </c>
      <c r="L4745" s="22">
        <f t="shared" si="597"/>
        <v>1.0476631579860891</v>
      </c>
      <c r="M4745" s="22">
        <f t="shared" si="596"/>
        <v>2.206118330189577E-3</v>
      </c>
      <c r="Q4745" s="55">
        <f t="shared" si="598"/>
        <v>2.5738153977996583E-2</v>
      </c>
      <c r="R4745" s="49">
        <f t="shared" si="599"/>
        <v>3.1736101022606089</v>
      </c>
      <c r="S4745" s="52">
        <f>IF(K4745=0,C4773,(1/$C$59)*LN(1+$C$59/$C$58/(RodR+ABS(Calculations!K4745-RodR))))</f>
        <v>8.1100554726817008E-3</v>
      </c>
      <c r="T4745" s="53">
        <f t="shared" si="600"/>
        <v>8.1539854189614548E-3</v>
      </c>
      <c r="U4745" s="49">
        <f t="shared" si="601"/>
        <v>197.625</v>
      </c>
      <c r="V4745" s="49">
        <f t="shared" si="602"/>
        <v>1.0101994803367265</v>
      </c>
      <c r="W4745" s="49">
        <f t="shared" si="603"/>
        <v>1.0101994803367265</v>
      </c>
    </row>
    <row r="4746" spans="11:23">
      <c r="K4746" s="51">
        <v>474.4</v>
      </c>
      <c r="L4746" s="22">
        <f t="shared" si="597"/>
        <v>1.0474430559831238</v>
      </c>
      <c r="M4746" s="22">
        <f t="shared" si="596"/>
        <v>2.2051904882611773E-3</v>
      </c>
      <c r="Q4746" s="55">
        <f t="shared" si="598"/>
        <v>2.5732746687303958E-2</v>
      </c>
      <c r="R4746" s="49">
        <f t="shared" si="599"/>
        <v>3.1736101022606089</v>
      </c>
      <c r="S4746" s="52">
        <f>IF(K4746=0,C4774,(1/$C$59)*LN(1+$C$59/$C$58/(RodR+ABS(Calculations!K4746-RodR))))</f>
        <v>8.1083516431253305E-3</v>
      </c>
      <c r="T4746" s="53">
        <f t="shared" si="600"/>
        <v>8.1522630870337794E-3</v>
      </c>
      <c r="U4746" s="49">
        <f t="shared" si="601"/>
        <v>197.66666666666666</v>
      </c>
      <c r="V4746" s="49">
        <f t="shared" si="602"/>
        <v>1.0101994803367265</v>
      </c>
      <c r="W4746" s="49">
        <f t="shared" si="603"/>
        <v>1.0101994803367265</v>
      </c>
    </row>
    <row r="4747" spans="11:23">
      <c r="K4747" s="51">
        <v>474.5</v>
      </c>
      <c r="L4747" s="22">
        <f t="shared" si="597"/>
        <v>1.0472230464428729</v>
      </c>
      <c r="M4747" s="22">
        <f t="shared" si="596"/>
        <v>2.2042632315437682E-3</v>
      </c>
      <c r="Q4747" s="55">
        <f t="shared" si="598"/>
        <v>2.5727341668161648E-2</v>
      </c>
      <c r="R4747" s="49">
        <f t="shared" si="599"/>
        <v>3.1736101022606089</v>
      </c>
      <c r="S4747" s="52">
        <f>IF(K4747=0,C4775,(1/$C$59)*LN(1+$C$59/$C$58/(RodR+ABS(Calculations!K4747-RodR))))</f>
        <v>8.1066485293312136E-3</v>
      </c>
      <c r="T4747" s="53">
        <f t="shared" si="600"/>
        <v>8.150541482555191E-3</v>
      </c>
      <c r="U4747" s="49">
        <f t="shared" si="601"/>
        <v>197.70833333333334</v>
      </c>
      <c r="V4747" s="49">
        <f t="shared" si="602"/>
        <v>1.0101994803367265</v>
      </c>
      <c r="W4747" s="49">
        <f t="shared" si="603"/>
        <v>1.0101994803367265</v>
      </c>
    </row>
    <row r="4748" spans="11:23">
      <c r="K4748" s="51">
        <v>474.6</v>
      </c>
      <c r="L4748" s="22">
        <f t="shared" si="597"/>
        <v>1.0470031293071329</v>
      </c>
      <c r="M4748" s="22">
        <f t="shared" si="596"/>
        <v>2.2033365595597321E-3</v>
      </c>
      <c r="Q4748" s="55">
        <f t="shared" si="598"/>
        <v>2.5721938919139761E-2</v>
      </c>
      <c r="R4748" s="49">
        <f t="shared" si="599"/>
        <v>3.1736101022606089</v>
      </c>
      <c r="S4748" s="52">
        <f>IF(K4748=0,C4776,(1/$C$59)*LN(1+$C$59/$C$58/(RodR+ABS(Calculations!K4748-RodR))))</f>
        <v>8.1049461308487919E-3</v>
      </c>
      <c r="T4748" s="53">
        <f t="shared" si="600"/>
        <v>8.1488206050648153E-3</v>
      </c>
      <c r="U4748" s="49">
        <f t="shared" si="601"/>
        <v>197.75000000000003</v>
      </c>
      <c r="V4748" s="49">
        <f t="shared" si="602"/>
        <v>1.0101994803367265</v>
      </c>
      <c r="W4748" s="49">
        <f t="shared" si="603"/>
        <v>1.0101994803367265</v>
      </c>
    </row>
    <row r="4749" spans="11:23">
      <c r="K4749" s="51">
        <v>474.7</v>
      </c>
      <c r="L4749" s="22">
        <f t="shared" si="597"/>
        <v>1.0467833045176318</v>
      </c>
      <c r="M4749" s="22">
        <f t="shared" ref="M4749:M4812" si="604">L4739-L4749</f>
        <v>2.2024104717963677E-3</v>
      </c>
      <c r="Q4749" s="55">
        <f t="shared" si="598"/>
        <v>2.5716538438806717E-2</v>
      </c>
      <c r="R4749" s="49">
        <f t="shared" si="599"/>
        <v>3.1736101022606089</v>
      </c>
      <c r="S4749" s="52">
        <f>IF(K4749=0,C4777,(1/$C$59)*LN(1+$C$59/$C$58/(RodR+ABS(Calculations!K4749-RodR))))</f>
        <v>8.1032444472269767E-3</v>
      </c>
      <c r="T4749" s="53">
        <f t="shared" si="600"/>
        <v>8.1471004541026574E-3</v>
      </c>
      <c r="U4749" s="49">
        <f t="shared" si="601"/>
        <v>197.79166666666666</v>
      </c>
      <c r="V4749" s="49">
        <f t="shared" si="602"/>
        <v>1.0101994803367265</v>
      </c>
      <c r="W4749" s="49">
        <f t="shared" si="603"/>
        <v>1.0101994803367265</v>
      </c>
    </row>
    <row r="4750" spans="11:23">
      <c r="K4750" s="51">
        <v>474.8</v>
      </c>
      <c r="L4750" s="22">
        <f t="shared" si="597"/>
        <v>1.0465635720162689</v>
      </c>
      <c r="M4750" s="22">
        <f t="shared" si="604"/>
        <v>2.2014849678102522E-3</v>
      </c>
      <c r="Q4750" s="55">
        <f t="shared" si="598"/>
        <v>2.5711140225735143E-2</v>
      </c>
      <c r="R4750" s="49">
        <f t="shared" si="599"/>
        <v>3.1736101022606089</v>
      </c>
      <c r="S4750" s="52">
        <f>IF(K4750=0,C4778,(1/$C$59)*LN(1+$C$59/$C$58/(RodR+ABS(Calculations!K4750-RodR))))</f>
        <v>8.1015434780160045E-3</v>
      </c>
      <c r="T4750" s="53">
        <f t="shared" si="600"/>
        <v>8.1453810292085108E-3</v>
      </c>
      <c r="U4750" s="49">
        <f t="shared" si="601"/>
        <v>197.83333333333334</v>
      </c>
      <c r="V4750" s="49">
        <f t="shared" si="602"/>
        <v>1.0101994803367265</v>
      </c>
      <c r="W4750" s="49">
        <f t="shared" si="603"/>
        <v>1.0101994803367265</v>
      </c>
    </row>
    <row r="4751" spans="11:23">
      <c r="K4751" s="51">
        <v>474.9</v>
      </c>
      <c r="L4751" s="22">
        <f t="shared" si="597"/>
        <v>1.046343931744909</v>
      </c>
      <c r="M4751" s="22">
        <f t="shared" si="604"/>
        <v>2.2005600470536013E-3</v>
      </c>
      <c r="Q4751" s="55">
        <f t="shared" si="598"/>
        <v>2.5705744278496818E-2</v>
      </c>
      <c r="R4751" s="49">
        <f t="shared" si="599"/>
        <v>3.1736101022606089</v>
      </c>
      <c r="S4751" s="52">
        <f>IF(K4751=0,C4779,(1/$C$59)*LN(1+$C$59/$C$58/(RodR+ABS(Calculations!K4751-RodR))))</f>
        <v>8.0998432227658464E-3</v>
      </c>
      <c r="T4751" s="53">
        <f t="shared" si="600"/>
        <v>8.1436623299226112E-3</v>
      </c>
      <c r="U4751" s="49">
        <f t="shared" si="601"/>
        <v>197.875</v>
      </c>
      <c r="V4751" s="49">
        <f t="shared" si="602"/>
        <v>1.0101994803367265</v>
      </c>
      <c r="W4751" s="49">
        <f t="shared" si="603"/>
        <v>1.0101994803367265</v>
      </c>
    </row>
    <row r="4752" spans="11:23">
      <c r="K4752" s="51">
        <v>475</v>
      </c>
      <c r="L4752" s="22">
        <f t="shared" si="597"/>
        <v>1.0461243836455199</v>
      </c>
      <c r="M4752" s="22">
        <f t="shared" si="604"/>
        <v>2.1996357090829921E-3</v>
      </c>
      <c r="Q4752" s="55">
        <f t="shared" si="598"/>
        <v>2.5700350595666051E-2</v>
      </c>
      <c r="R4752" s="49">
        <f t="shared" si="599"/>
        <v>3.1736101022606089</v>
      </c>
      <c r="S4752" s="52">
        <f>IF(K4752=0,C4780,(1/$C$59)*LN(1+$C$59/$C$58/(RodR+ABS(Calculations!K4752-RodR))))</f>
        <v>8.0981436810272679E-3</v>
      </c>
      <c r="T4752" s="53">
        <f t="shared" si="600"/>
        <v>8.1419443557860811E-3</v>
      </c>
      <c r="U4752" s="49">
        <f t="shared" si="601"/>
        <v>197.91666666666669</v>
      </c>
      <c r="V4752" s="49">
        <f t="shared" si="602"/>
        <v>1.0101994803367265</v>
      </c>
      <c r="W4752" s="49">
        <f t="shared" si="603"/>
        <v>1.0101994803367265</v>
      </c>
    </row>
    <row r="4753" spans="11:23">
      <c r="K4753" s="51">
        <v>475.1</v>
      </c>
      <c r="L4753" s="22">
        <f t="shared" si="597"/>
        <v>1.0459049276600683</v>
      </c>
      <c r="M4753" s="22">
        <f t="shared" si="604"/>
        <v>2.1987119533859456E-3</v>
      </c>
      <c r="Q4753" s="55">
        <f t="shared" si="598"/>
        <v>2.5694959175817132E-2</v>
      </c>
      <c r="R4753" s="49">
        <f t="shared" si="599"/>
        <v>3.1736101022606089</v>
      </c>
      <c r="S4753" s="52">
        <f>IF(K4753=0,C4781,(1/$C$59)*LN(1+$C$59/$C$58/(RodR+ABS(Calculations!K4753-RodR))))</f>
        <v>8.0964448523510296E-3</v>
      </c>
      <c r="T4753" s="53">
        <f t="shared" si="600"/>
        <v>8.1402271063398274E-3</v>
      </c>
      <c r="U4753" s="49">
        <f t="shared" si="601"/>
        <v>197.95833333333334</v>
      </c>
      <c r="V4753" s="49">
        <f t="shared" si="602"/>
        <v>1.0101994803367265</v>
      </c>
      <c r="W4753" s="49">
        <f t="shared" si="603"/>
        <v>1.0101994803367265</v>
      </c>
    </row>
    <row r="4754" spans="11:23">
      <c r="K4754" s="51">
        <v>475.2</v>
      </c>
      <c r="L4754" s="22">
        <f t="shared" si="597"/>
        <v>1.0456855637306246</v>
      </c>
      <c r="M4754" s="22">
        <f t="shared" si="604"/>
        <v>2.1977887794497608E-3</v>
      </c>
      <c r="Q4754" s="55">
        <f t="shared" si="598"/>
        <v>2.5689570017526895E-2</v>
      </c>
      <c r="R4754" s="49">
        <f t="shared" si="599"/>
        <v>3.1736101022606089</v>
      </c>
      <c r="S4754" s="52">
        <f>IF(K4754=0,C4782,(1/$C$59)*LN(1+$C$59/$C$58/(RodR+ABS(Calculations!K4754-RodR))))</f>
        <v>8.0947467362886948E-3</v>
      </c>
      <c r="T4754" s="53">
        <f t="shared" si="600"/>
        <v>8.1385105811254185E-3</v>
      </c>
      <c r="U4754" s="49">
        <f t="shared" si="601"/>
        <v>198</v>
      </c>
      <c r="V4754" s="49">
        <f t="shared" si="602"/>
        <v>1.0101994803367265</v>
      </c>
      <c r="W4754" s="49">
        <f t="shared" si="603"/>
        <v>1.0101994803367265</v>
      </c>
    </row>
    <row r="4755" spans="11:23">
      <c r="K4755" s="51">
        <v>475.3</v>
      </c>
      <c r="L4755" s="22">
        <f t="shared" si="597"/>
        <v>1.0454662917992239</v>
      </c>
      <c r="M4755" s="22">
        <f t="shared" si="604"/>
        <v>2.1968661868652095E-3</v>
      </c>
      <c r="Q4755" s="55">
        <f t="shared" si="598"/>
        <v>2.5684183119371293E-2</v>
      </c>
      <c r="R4755" s="49">
        <f t="shared" si="599"/>
        <v>3.1736101022606089</v>
      </c>
      <c r="S4755" s="52">
        <f>IF(K4755=0,C4783,(1/$C$59)*LN(1+$C$59/$C$58/(RodR+ABS(Calculations!K4755-RodR))))</f>
        <v>8.093049332391548E-3</v>
      </c>
      <c r="T4755" s="53">
        <f t="shared" si="600"/>
        <v>8.1367947796848732E-3</v>
      </c>
      <c r="U4755" s="49">
        <f t="shared" si="601"/>
        <v>198.04166666666669</v>
      </c>
      <c r="V4755" s="49">
        <f t="shared" si="602"/>
        <v>1.0101994803367265</v>
      </c>
      <c r="W4755" s="49">
        <f t="shared" si="603"/>
        <v>1.0101994803367265</v>
      </c>
    </row>
    <row r="4756" spans="11:23">
      <c r="K4756" s="51">
        <v>475.4</v>
      </c>
      <c r="L4756" s="22">
        <f t="shared" si="597"/>
        <v>1.0452471118080735</v>
      </c>
      <c r="M4756" s="22">
        <f t="shared" si="604"/>
        <v>2.1959441750503128E-3</v>
      </c>
      <c r="Q4756" s="55">
        <f t="shared" si="598"/>
        <v>2.5678798479930532E-2</v>
      </c>
      <c r="R4756" s="49">
        <f t="shared" si="599"/>
        <v>3.1736101022606089</v>
      </c>
      <c r="S4756" s="52">
        <f>IF(K4756=0,C4784,(1/$C$59)*LN(1+$C$59/$C$58/(RodR+ABS(Calculations!K4756-RodR))))</f>
        <v>8.0913526402122144E-3</v>
      </c>
      <c r="T4756" s="53">
        <f t="shared" si="600"/>
        <v>8.135079701560655E-3</v>
      </c>
      <c r="U4756" s="49">
        <f t="shared" si="601"/>
        <v>198.08333333333334</v>
      </c>
      <c r="V4756" s="49">
        <f t="shared" si="602"/>
        <v>1.0101994803367265</v>
      </c>
      <c r="W4756" s="49">
        <f t="shared" si="603"/>
        <v>1.0101994803367265</v>
      </c>
    </row>
    <row r="4757" spans="11:23">
      <c r="K4757" s="51">
        <v>475.5</v>
      </c>
      <c r="L4757" s="22">
        <f t="shared" si="597"/>
        <v>1.0450280236993112</v>
      </c>
      <c r="M4757" s="22">
        <f t="shared" si="604"/>
        <v>2.1950227435616476E-3</v>
      </c>
      <c r="Q4757" s="55">
        <f t="shared" si="598"/>
        <v>2.5673416097783095E-2</v>
      </c>
      <c r="R4757" s="49">
        <f t="shared" si="599"/>
        <v>3.1736101022606089</v>
      </c>
      <c r="S4757" s="52">
        <f>IF(K4757=0,C4785,(1/$C$59)*LN(1+$C$59/$C$58/(RodR+ABS(Calculations!K4757-RodR))))</f>
        <v>8.0896566593027745E-3</v>
      </c>
      <c r="T4757" s="53">
        <f t="shared" si="600"/>
        <v>8.1333653462952234E-3</v>
      </c>
      <c r="U4757" s="49">
        <f t="shared" si="601"/>
        <v>198.125</v>
      </c>
      <c r="V4757" s="49">
        <f t="shared" si="602"/>
        <v>1.0101994803367265</v>
      </c>
      <c r="W4757" s="49">
        <f t="shared" si="603"/>
        <v>1.0101994803367265</v>
      </c>
    </row>
    <row r="4758" spans="11:23">
      <c r="K4758" s="51">
        <v>475.6</v>
      </c>
      <c r="L4758" s="22">
        <f t="shared" si="597"/>
        <v>1.0448090274151776</v>
      </c>
      <c r="M4758" s="22">
        <f t="shared" si="604"/>
        <v>2.1941018919553468E-3</v>
      </c>
      <c r="Q4758" s="55">
        <f t="shared" si="598"/>
        <v>2.5668035971509996E-2</v>
      </c>
      <c r="R4758" s="49">
        <f t="shared" si="599"/>
        <v>3.1736101022606089</v>
      </c>
      <c r="S4758" s="52">
        <f>IF(K4758=0,C4786,(1/$C$59)*LN(1+$C$59/$C$58/(RodR+ABS(Calculations!K4758-RodR))))</f>
        <v>8.0879613892161101E-3</v>
      </c>
      <c r="T4758" s="53">
        <f t="shared" si="600"/>
        <v>8.1316517134317149E-3</v>
      </c>
      <c r="U4758" s="49">
        <f t="shared" si="601"/>
        <v>198.16666666666669</v>
      </c>
      <c r="V4758" s="49">
        <f t="shared" si="602"/>
        <v>1.0101994803367265</v>
      </c>
      <c r="W4758" s="49">
        <f t="shared" si="603"/>
        <v>1.0101994803367265</v>
      </c>
    </row>
    <row r="4759" spans="11:23">
      <c r="K4759" s="51">
        <v>475.7</v>
      </c>
      <c r="L4759" s="22">
        <f t="shared" si="597"/>
        <v>1.0445901228979819</v>
      </c>
      <c r="M4759" s="22">
        <f t="shared" si="604"/>
        <v>2.1931816196498755E-3</v>
      </c>
      <c r="Q4759" s="55">
        <f t="shared" si="598"/>
        <v>2.5662658099693935E-2</v>
      </c>
      <c r="R4759" s="49">
        <f t="shared" si="599"/>
        <v>3.1736101022606089</v>
      </c>
      <c r="S4759" s="52">
        <f>IF(K4759=0,C4787,(1/$C$59)*LN(1+$C$59/$C$58/(RodR+ABS(Calculations!K4759-RodR))))</f>
        <v>8.0862668295056308E-3</v>
      </c>
      <c r="T4759" s="53">
        <f t="shared" si="600"/>
        <v>8.129938802513479E-3</v>
      </c>
      <c r="U4759" s="49">
        <f t="shared" si="601"/>
        <v>198.20833333333334</v>
      </c>
      <c r="V4759" s="49">
        <f t="shared" si="602"/>
        <v>1.0101994803367265</v>
      </c>
      <c r="W4759" s="49">
        <f t="shared" si="603"/>
        <v>1.0101994803367265</v>
      </c>
    </row>
    <row r="4760" spans="11:23">
      <c r="K4760" s="51">
        <v>475.8</v>
      </c>
      <c r="L4760" s="22">
        <f t="shared" si="597"/>
        <v>1.0443713100900331</v>
      </c>
      <c r="M4760" s="22">
        <f t="shared" si="604"/>
        <v>2.1922619262357834E-3</v>
      </c>
      <c r="Q4760" s="55">
        <f t="shared" si="598"/>
        <v>2.5657282480917601E-2</v>
      </c>
      <c r="R4760" s="49">
        <f t="shared" si="599"/>
        <v>3.1736101022606089</v>
      </c>
      <c r="S4760" s="52">
        <f>IF(K4760=0,C4788,(1/$C$59)*LN(1+$C$59/$C$58/(RodR+ABS(Calculations!K4760-RodR))))</f>
        <v>8.084572979724744E-3</v>
      </c>
      <c r="T4760" s="53">
        <f t="shared" si="600"/>
        <v>8.1282266130849826E-3</v>
      </c>
      <c r="U4760" s="49">
        <f t="shared" si="601"/>
        <v>198.25</v>
      </c>
      <c r="V4760" s="49">
        <f t="shared" si="602"/>
        <v>1.0101994803367265</v>
      </c>
      <c r="W4760" s="49">
        <f t="shared" si="603"/>
        <v>1.0101994803367265</v>
      </c>
    </row>
    <row r="4761" spans="11:23">
      <c r="K4761" s="51">
        <v>475.9</v>
      </c>
      <c r="L4761" s="22">
        <f t="shared" si="597"/>
        <v>1.0441525889337431</v>
      </c>
      <c r="M4761" s="22">
        <f t="shared" si="604"/>
        <v>2.1913428111659528E-3</v>
      </c>
      <c r="Q4761" s="55">
        <f t="shared" si="598"/>
        <v>2.5651909113766216E-2</v>
      </c>
      <c r="R4761" s="49">
        <f t="shared" si="599"/>
        <v>3.1736101022606089</v>
      </c>
      <c r="S4761" s="52">
        <f>IF(K4761=0,C4789,(1/$C$59)*LN(1+$C$59/$C$58/(RodR+ABS(Calculations!K4761-RodR))))</f>
        <v>8.0828798394276553E-3</v>
      </c>
      <c r="T4761" s="53">
        <f t="shared" si="600"/>
        <v>8.1265151446898078E-3</v>
      </c>
      <c r="U4761" s="49">
        <f t="shared" si="601"/>
        <v>198.29166666666666</v>
      </c>
      <c r="V4761" s="49">
        <f t="shared" si="602"/>
        <v>1.0101994803367265</v>
      </c>
      <c r="W4761" s="49">
        <f t="shared" si="603"/>
        <v>1.0101994803367265</v>
      </c>
    </row>
    <row r="4762" spans="11:23">
      <c r="K4762" s="51">
        <v>476</v>
      </c>
      <c r="L4762" s="22">
        <f t="shared" si="597"/>
        <v>1.0439339593714887</v>
      </c>
      <c r="M4762" s="22">
        <f t="shared" si="604"/>
        <v>2.1904242740311552E-3</v>
      </c>
      <c r="Q4762" s="55">
        <f t="shared" si="598"/>
        <v>2.5646537996824138E-2</v>
      </c>
      <c r="R4762" s="49">
        <f t="shared" si="599"/>
        <v>3.1736101022606089</v>
      </c>
      <c r="S4762" s="52">
        <f>IF(K4762=0,C4790,(1/$C$59)*LN(1+$C$59/$C$58/(RodR+ABS(Calculations!K4762-RodR))))</f>
        <v>8.0811874081682979E-3</v>
      </c>
      <c r="T4762" s="53">
        <f t="shared" si="600"/>
        <v>8.1248043968730841E-3</v>
      </c>
      <c r="U4762" s="49">
        <f t="shared" si="601"/>
        <v>198.33333333333334</v>
      </c>
      <c r="V4762" s="49">
        <f t="shared" si="602"/>
        <v>1.0101994803367265</v>
      </c>
      <c r="W4762" s="49">
        <f t="shared" si="603"/>
        <v>1.0101994803367265</v>
      </c>
    </row>
    <row r="4763" spans="11:23">
      <c r="K4763" s="51">
        <v>476.1</v>
      </c>
      <c r="L4763" s="22">
        <f t="shared" si="597"/>
        <v>1.0437154213457838</v>
      </c>
      <c r="M4763" s="22">
        <f t="shared" si="604"/>
        <v>2.189506314284495E-3</v>
      </c>
      <c r="Q4763" s="55">
        <f t="shared" si="598"/>
        <v>2.5641169128679104E-2</v>
      </c>
      <c r="R4763" s="49">
        <f t="shared" si="599"/>
        <v>3.1736101022606089</v>
      </c>
      <c r="S4763" s="52">
        <f>IF(K4763=0,C4791,(1/$C$59)*LN(1+$C$59/$C$58/(RodR+ABS(Calculations!K4763-RodR))))</f>
        <v>8.0794956855016701E-3</v>
      </c>
      <c r="T4763" s="53">
        <f t="shared" si="600"/>
        <v>8.1230943691792835E-3</v>
      </c>
      <c r="U4763" s="49">
        <f t="shared" si="601"/>
        <v>198.37500000000003</v>
      </c>
      <c r="V4763" s="49">
        <f t="shared" si="602"/>
        <v>1.0101994803367265</v>
      </c>
      <c r="W4763" s="49">
        <f t="shared" si="603"/>
        <v>1.0101994803367265</v>
      </c>
    </row>
    <row r="4764" spans="11:23">
      <c r="K4764" s="51">
        <v>476.2</v>
      </c>
      <c r="L4764" s="22">
        <f t="shared" si="597"/>
        <v>1.0434969747991087</v>
      </c>
      <c r="M4764" s="22">
        <f t="shared" si="604"/>
        <v>2.1885889315158558E-3</v>
      </c>
      <c r="Q4764" s="55">
        <f t="shared" si="598"/>
        <v>2.5635802507918005E-2</v>
      </c>
      <c r="R4764" s="49">
        <f t="shared" si="599"/>
        <v>3.1736101022606089</v>
      </c>
      <c r="S4764" s="52">
        <f>IF(K4764=0,C4792,(1/$C$59)*LN(1+$C$59/$C$58/(RodR+ABS(Calculations!K4764-RodR))))</f>
        <v>8.0778046709825031E-3</v>
      </c>
      <c r="T4764" s="53">
        <f t="shared" si="600"/>
        <v>8.1213850611544305E-3</v>
      </c>
      <c r="U4764" s="49">
        <f t="shared" si="601"/>
        <v>198.41666666666666</v>
      </c>
      <c r="V4764" s="49">
        <f t="shared" si="602"/>
        <v>1.0101994803367265</v>
      </c>
      <c r="W4764" s="49">
        <f t="shared" si="603"/>
        <v>1.0101994803367265</v>
      </c>
    </row>
    <row r="4765" spans="11:23">
      <c r="K4765" s="51">
        <v>476.3</v>
      </c>
      <c r="L4765" s="22">
        <f t="shared" si="597"/>
        <v>1.0432786196741142</v>
      </c>
      <c r="M4765" s="22">
        <f t="shared" si="604"/>
        <v>2.1876721251097297E-3</v>
      </c>
      <c r="Q4765" s="55">
        <f t="shared" si="598"/>
        <v>2.5630438133131934E-2</v>
      </c>
      <c r="R4765" s="49">
        <f t="shared" si="599"/>
        <v>3.1736101022606089</v>
      </c>
      <c r="S4765" s="52">
        <f>IF(K4765=0,C4793,(1/$C$59)*LN(1+$C$59/$C$58/(RodR+ABS(Calculations!K4765-RodR))))</f>
        <v>8.0761143641668517E-3</v>
      </c>
      <c r="T4765" s="53">
        <f t="shared" si="600"/>
        <v>8.1196764723436652E-3</v>
      </c>
      <c r="U4765" s="49">
        <f t="shared" si="601"/>
        <v>198.45833333333334</v>
      </c>
      <c r="V4765" s="49">
        <f t="shared" si="602"/>
        <v>1.0101994803367265</v>
      </c>
      <c r="W4765" s="49">
        <f t="shared" si="603"/>
        <v>1.0101994803367265</v>
      </c>
    </row>
    <row r="4766" spans="11:23">
      <c r="K4766" s="51">
        <v>476.4</v>
      </c>
      <c r="L4766" s="22">
        <f t="shared" si="597"/>
        <v>1.0430603559133476</v>
      </c>
      <c r="M4766" s="22">
        <f t="shared" si="604"/>
        <v>2.1867558947259447E-3</v>
      </c>
      <c r="Q4766" s="55">
        <f t="shared" si="598"/>
        <v>2.5625076002909447E-2</v>
      </c>
      <c r="R4766" s="49">
        <f t="shared" si="599"/>
        <v>3.1736101022606089</v>
      </c>
      <c r="S4766" s="52">
        <f>IF(K4766=0,C4794,(1/$C$59)*LN(1+$C$59/$C$58/(RodR+ABS(Calculations!K4766-RodR))))</f>
        <v>8.0744247646099727E-3</v>
      </c>
      <c r="T4766" s="53">
        <f t="shared" si="600"/>
        <v>8.1179686022941205E-3</v>
      </c>
      <c r="U4766" s="49">
        <f t="shared" si="601"/>
        <v>198.5</v>
      </c>
      <c r="V4766" s="49">
        <f t="shared" si="602"/>
        <v>1.0101994803367265</v>
      </c>
      <c r="W4766" s="49">
        <f t="shared" si="603"/>
        <v>1.0101994803367265</v>
      </c>
    </row>
    <row r="4767" spans="11:23">
      <c r="K4767" s="51">
        <v>476.5</v>
      </c>
      <c r="L4767" s="22">
        <f t="shared" si="597"/>
        <v>1.0428421834594948</v>
      </c>
      <c r="M4767" s="22">
        <f t="shared" si="604"/>
        <v>2.1858402398164944E-3</v>
      </c>
      <c r="Q4767" s="55">
        <f t="shared" si="598"/>
        <v>2.5619716115842486E-2</v>
      </c>
      <c r="R4767" s="49">
        <f t="shared" si="599"/>
        <v>3.1736101022606089</v>
      </c>
      <c r="S4767" s="52">
        <f>IF(K4767=0,C4795,(1/$C$59)*LN(1+$C$59/$C$58/(RodR+ABS(Calculations!K4767-RodR))))</f>
        <v>8.072735871868188E-3</v>
      </c>
      <c r="T4767" s="53">
        <f t="shared" si="600"/>
        <v>8.1162614505509451E-3</v>
      </c>
      <c r="U4767" s="49">
        <f t="shared" si="601"/>
        <v>198.54166666666669</v>
      </c>
      <c r="V4767" s="49">
        <f t="shared" si="602"/>
        <v>1.0101994803367265</v>
      </c>
      <c r="W4767" s="49">
        <f t="shared" si="603"/>
        <v>1.0101994803367265</v>
      </c>
    </row>
    <row r="4768" spans="11:23">
      <c r="K4768" s="51">
        <v>476.6</v>
      </c>
      <c r="L4768" s="22">
        <f t="shared" si="597"/>
        <v>1.0426241022553087</v>
      </c>
      <c r="M4768" s="22">
        <f t="shared" si="604"/>
        <v>2.1849251598689001E-3</v>
      </c>
      <c r="Q4768" s="55">
        <f t="shared" si="598"/>
        <v>2.5614358470524654E-2</v>
      </c>
      <c r="R4768" s="49">
        <f t="shared" si="599"/>
        <v>3.1736101022606089</v>
      </c>
      <c r="S4768" s="52">
        <f>IF(K4768=0,C4796,(1/$C$59)*LN(1+$C$59/$C$58/(RodR+ABS(Calculations!K4768-RodR))))</f>
        <v>8.0710476854983452E-3</v>
      </c>
      <c r="T4768" s="53">
        <f t="shared" si="600"/>
        <v>8.1145550166623805E-3</v>
      </c>
      <c r="U4768" s="49">
        <f t="shared" si="601"/>
        <v>198.58333333333334</v>
      </c>
      <c r="V4768" s="49">
        <f t="shared" si="602"/>
        <v>1.0101994803367265</v>
      </c>
      <c r="W4768" s="49">
        <f t="shared" si="603"/>
        <v>1.0101994803367265</v>
      </c>
    </row>
    <row r="4769" spans="11:23">
      <c r="K4769" s="51">
        <v>476.7</v>
      </c>
      <c r="L4769" s="22">
        <f t="shared" si="597"/>
        <v>1.0424061122435422</v>
      </c>
      <c r="M4769" s="22">
        <f t="shared" si="604"/>
        <v>2.1840106544397386E-3</v>
      </c>
      <c r="Q4769" s="55">
        <f t="shared" si="598"/>
        <v>2.560900306554955E-2</v>
      </c>
      <c r="R4769" s="49">
        <f t="shared" si="599"/>
        <v>3.1736101022606089</v>
      </c>
      <c r="S4769" s="52">
        <f>IF(K4769=0,C4797,(1/$C$59)*LN(1+$C$59/$C$58/(RodR+ABS(Calculations!K4769-RodR))))</f>
        <v>8.0693602050572882E-3</v>
      </c>
      <c r="T4769" s="53">
        <f t="shared" si="600"/>
        <v>8.1128493001746873E-3</v>
      </c>
      <c r="U4769" s="49">
        <f t="shared" si="601"/>
        <v>198.625</v>
      </c>
      <c r="V4769" s="49">
        <f t="shared" si="602"/>
        <v>1.0101994803367265</v>
      </c>
      <c r="W4769" s="49">
        <f t="shared" si="603"/>
        <v>1.0101994803367265</v>
      </c>
    </row>
    <row r="4770" spans="11:23">
      <c r="K4770" s="51">
        <v>476.8</v>
      </c>
      <c r="L4770" s="22">
        <f t="shared" si="597"/>
        <v>1.0421882133669484</v>
      </c>
      <c r="M4770" s="22">
        <f t="shared" si="604"/>
        <v>2.1830967230846987E-3</v>
      </c>
      <c r="Q4770" s="55">
        <f t="shared" si="598"/>
        <v>2.5603649899510778E-2</v>
      </c>
      <c r="R4770" s="49">
        <f t="shared" si="599"/>
        <v>3.1736101022606089</v>
      </c>
      <c r="S4770" s="52">
        <f>IF(K4770=0,C4798,(1/$C$59)*LN(1+$C$59/$C$58/(RodR+ABS(Calculations!K4770-RodR))))</f>
        <v>8.0676734301018647E-3</v>
      </c>
      <c r="T4770" s="53">
        <f t="shared" si="600"/>
        <v>8.11114430063678E-3</v>
      </c>
      <c r="U4770" s="49">
        <f t="shared" si="601"/>
        <v>198.66666666666669</v>
      </c>
      <c r="V4770" s="49">
        <f t="shared" si="602"/>
        <v>1.0101994803367265</v>
      </c>
      <c r="W4770" s="49">
        <f t="shared" si="603"/>
        <v>1.0101994803367265</v>
      </c>
    </row>
    <row r="4771" spans="11:23">
      <c r="K4771" s="51">
        <v>476.9</v>
      </c>
      <c r="L4771" s="22">
        <f t="shared" si="597"/>
        <v>1.041970405568486</v>
      </c>
      <c r="M4771" s="22">
        <f t="shared" si="604"/>
        <v>2.1821833652571065E-3</v>
      </c>
      <c r="Q4771" s="55">
        <f t="shared" si="598"/>
        <v>2.5598298971006992E-2</v>
      </c>
      <c r="R4771" s="49">
        <f t="shared" si="599"/>
        <v>3.1736101022606089</v>
      </c>
      <c r="S4771" s="52">
        <f>IF(K4771=0,C4799,(1/$C$59)*LN(1+$C$59/$C$58/(RodR+ABS(Calculations!K4771-RodR))))</f>
        <v>8.065987360190513E-3</v>
      </c>
      <c r="T4771" s="53">
        <f t="shared" si="600"/>
        <v>8.109440017595582E-3</v>
      </c>
      <c r="U4771" s="49">
        <f t="shared" si="601"/>
        <v>198.70833333333334</v>
      </c>
      <c r="V4771" s="49">
        <f t="shared" si="602"/>
        <v>1.0101994803367265</v>
      </c>
      <c r="W4771" s="49">
        <f t="shared" si="603"/>
        <v>1.0101994803367265</v>
      </c>
    </row>
    <row r="4772" spans="11:23">
      <c r="K4772" s="51">
        <v>477</v>
      </c>
      <c r="L4772" s="22">
        <f t="shared" si="597"/>
        <v>1.0417526887909758</v>
      </c>
      <c r="M4772" s="22">
        <f t="shared" si="604"/>
        <v>2.1812705805128729E-3</v>
      </c>
      <c r="Q4772" s="55">
        <f t="shared" si="598"/>
        <v>2.5592950278633463E-2</v>
      </c>
      <c r="R4772" s="49">
        <f t="shared" si="599"/>
        <v>3.1736101022606089</v>
      </c>
      <c r="S4772" s="52">
        <f>IF(K4772=0,C4800,(1/$C$59)*LN(1+$C$59/$C$58/(RodR+ABS(Calculations!K4772-RodR))))</f>
        <v>8.0643019948806027E-3</v>
      </c>
      <c r="T4772" s="53">
        <f t="shared" si="600"/>
        <v>8.1077364506000164E-3</v>
      </c>
      <c r="U4772" s="49">
        <f t="shared" si="601"/>
        <v>198.75</v>
      </c>
      <c r="V4772" s="49">
        <f t="shared" si="602"/>
        <v>1.0101994803367265</v>
      </c>
      <c r="W4772" s="49">
        <f t="shared" si="603"/>
        <v>1.0101994803367265</v>
      </c>
    </row>
    <row r="4773" spans="11:23">
      <c r="K4773" s="51">
        <v>477.1</v>
      </c>
      <c r="L4773" s="22">
        <f t="shared" si="597"/>
        <v>1.0415350629774107</v>
      </c>
      <c r="M4773" s="22">
        <f t="shared" si="604"/>
        <v>2.1803583683730476E-3</v>
      </c>
      <c r="Q4773" s="55">
        <f t="shared" si="598"/>
        <v>2.5587603820989679E-2</v>
      </c>
      <c r="R4773" s="49">
        <f t="shared" si="599"/>
        <v>3.1736101022606089</v>
      </c>
      <c r="S4773" s="52">
        <f>IF(K4773=0,C4801,(1/$C$59)*LN(1+$C$59/$C$58/(RodR+ABS(Calculations!K4773-RodR))))</f>
        <v>8.0626173337308375E-3</v>
      </c>
      <c r="T4773" s="53">
        <f t="shared" si="600"/>
        <v>8.1060335991987812E-3</v>
      </c>
      <c r="U4773" s="49">
        <f t="shared" si="601"/>
        <v>198.79166666666669</v>
      </c>
      <c r="V4773" s="49">
        <f t="shared" si="602"/>
        <v>1.0101994803367265</v>
      </c>
      <c r="W4773" s="49">
        <f t="shared" si="603"/>
        <v>1.0101994803367265</v>
      </c>
    </row>
    <row r="4774" spans="11:23">
      <c r="K4774" s="51">
        <v>477.2</v>
      </c>
      <c r="L4774" s="22">
        <f t="shared" si="597"/>
        <v>1.0413175280707829</v>
      </c>
      <c r="M4774" s="22">
        <f t="shared" si="604"/>
        <v>2.1794467283258179E-3</v>
      </c>
      <c r="Q4774" s="55">
        <f t="shared" si="598"/>
        <v>2.5582259596675122E-2</v>
      </c>
      <c r="R4774" s="49">
        <f t="shared" si="599"/>
        <v>3.1736101022606089</v>
      </c>
      <c r="S4774" s="52">
        <f>IF(K4774=0,C4802,(1/$C$59)*LN(1+$C$59/$C$58/(RodR+ABS(Calculations!K4774-RodR))))</f>
        <v>8.0609333762999124E-3</v>
      </c>
      <c r="T4774" s="53">
        <f t="shared" si="600"/>
        <v>8.1043314629412472E-3</v>
      </c>
      <c r="U4774" s="49">
        <f t="shared" si="601"/>
        <v>198.83333333333334</v>
      </c>
      <c r="V4774" s="49">
        <f t="shared" si="602"/>
        <v>1.0101994803367265</v>
      </c>
      <c r="W4774" s="49">
        <f t="shared" si="603"/>
        <v>1.0101994803367265</v>
      </c>
    </row>
    <row r="4775" spans="11:23">
      <c r="K4775" s="51">
        <v>477.3</v>
      </c>
      <c r="L4775" s="22">
        <f t="shared" si="597"/>
        <v>1.0411000840141873</v>
      </c>
      <c r="M4775" s="22">
        <f t="shared" si="604"/>
        <v>2.1785356599268724E-3</v>
      </c>
      <c r="Q4775" s="55">
        <f t="shared" si="598"/>
        <v>2.5576917604291788E-2</v>
      </c>
      <c r="R4775" s="49">
        <f t="shared" si="599"/>
        <v>3.1736101022606089</v>
      </c>
      <c r="S4775" s="52">
        <f>IF(K4775=0,C4803,(1/$C$59)*LN(1+$C$59/$C$58/(RodR+ABS(Calculations!K4775-RodR))))</f>
        <v>8.0592501221473222E-3</v>
      </c>
      <c r="T4775" s="53">
        <f t="shared" si="600"/>
        <v>8.1026300413767835E-3</v>
      </c>
      <c r="U4775" s="49">
        <f t="shared" si="601"/>
        <v>198.875</v>
      </c>
      <c r="V4775" s="49">
        <f t="shared" si="602"/>
        <v>1.0101994803367265</v>
      </c>
      <c r="W4775" s="49">
        <f t="shared" si="603"/>
        <v>1.0101994803367265</v>
      </c>
    </row>
    <row r="4776" spans="11:23">
      <c r="K4776" s="51">
        <v>477.4</v>
      </c>
      <c r="L4776" s="22">
        <f t="shared" si="597"/>
        <v>1.0408827307506503</v>
      </c>
      <c r="M4776" s="22">
        <f t="shared" si="604"/>
        <v>2.1776251626972609E-3</v>
      </c>
      <c r="Q4776" s="55">
        <f t="shared" si="598"/>
        <v>2.5571577842440001E-2</v>
      </c>
      <c r="R4776" s="49">
        <f t="shared" si="599"/>
        <v>3.1736101022606089</v>
      </c>
      <c r="S4776" s="52">
        <f>IF(K4776=0,C4804,(1/$C$59)*LN(1+$C$59/$C$58/(RodR+ABS(Calculations!K4776-RodR))))</f>
        <v>8.0575675708320291E-3</v>
      </c>
      <c r="T4776" s="53">
        <f t="shared" si="600"/>
        <v>8.1009293340556492E-3</v>
      </c>
      <c r="U4776" s="49">
        <f t="shared" si="601"/>
        <v>198.91666666666666</v>
      </c>
      <c r="V4776" s="49">
        <f t="shared" si="602"/>
        <v>1.0101994803367265</v>
      </c>
      <c r="W4776" s="49">
        <f t="shared" si="603"/>
        <v>1.0101994803367265</v>
      </c>
    </row>
    <row r="4777" spans="11:23">
      <c r="K4777" s="51">
        <v>477.5</v>
      </c>
      <c r="L4777" s="22">
        <f t="shared" si="597"/>
        <v>1.0406654682233689</v>
      </c>
      <c r="M4777" s="22">
        <f t="shared" si="604"/>
        <v>2.1767152361258368E-3</v>
      </c>
      <c r="Q4777" s="55">
        <f t="shared" si="598"/>
        <v>2.5566240309724274E-2</v>
      </c>
      <c r="R4777" s="49">
        <f t="shared" si="599"/>
        <v>3.1736101022606089</v>
      </c>
      <c r="S4777" s="52">
        <f>IF(K4777=0,C4805,(1/$C$59)*LN(1+$C$59/$C$58/(RodR+ABS(Calculations!K4777-RodR))))</f>
        <v>8.055885721914317E-3</v>
      </c>
      <c r="T4777" s="53">
        <f t="shared" si="600"/>
        <v>8.0992293405281017E-3</v>
      </c>
      <c r="U4777" s="49">
        <f t="shared" si="601"/>
        <v>198.95833333333334</v>
      </c>
      <c r="V4777" s="49">
        <f t="shared" si="602"/>
        <v>1.0101994803367265</v>
      </c>
      <c r="W4777" s="49">
        <f t="shared" si="603"/>
        <v>1.0101994803367265</v>
      </c>
    </row>
    <row r="4778" spans="11:23">
      <c r="K4778" s="51">
        <v>477.6</v>
      </c>
      <c r="L4778" s="22">
        <f t="shared" si="597"/>
        <v>1.0404482963755415</v>
      </c>
      <c r="M4778" s="22">
        <f t="shared" si="604"/>
        <v>2.1758058797671787E-3</v>
      </c>
      <c r="Q4778" s="55">
        <f t="shared" si="598"/>
        <v>2.5560905004749137E-2</v>
      </c>
      <c r="R4778" s="49">
        <f t="shared" si="599"/>
        <v>3.1736101022606089</v>
      </c>
      <c r="S4778" s="52">
        <f>IF(K4778=0,C4806,(1/$C$59)*LN(1+$C$59/$C$58/(RodR+ABS(Calculations!K4778-RodR))))</f>
        <v>8.0542045749544752E-3</v>
      </c>
      <c r="T4778" s="53">
        <f t="shared" si="600"/>
        <v>8.0975300603446255E-3</v>
      </c>
      <c r="U4778" s="49">
        <f t="shared" si="601"/>
        <v>199.00000000000003</v>
      </c>
      <c r="V4778" s="49">
        <f t="shared" si="602"/>
        <v>1.0101994803367265</v>
      </c>
      <c r="W4778" s="49">
        <f t="shared" si="603"/>
        <v>1.0101994803367265</v>
      </c>
    </row>
    <row r="4779" spans="11:23">
      <c r="K4779" s="51">
        <v>477.7</v>
      </c>
      <c r="L4779" s="22">
        <f t="shared" si="597"/>
        <v>1.0402312151503641</v>
      </c>
      <c r="M4779" s="22">
        <f t="shared" si="604"/>
        <v>2.1748970931780853E-3</v>
      </c>
      <c r="Q4779" s="55">
        <f t="shared" si="598"/>
        <v>2.5555571926119087E-2</v>
      </c>
      <c r="R4779" s="49">
        <f t="shared" si="599"/>
        <v>3.1736101022606089</v>
      </c>
      <c r="S4779" s="52">
        <f>IF(K4779=0,C4807,(1/$C$59)*LN(1+$C$59/$C$58/(RodR+ABS(Calculations!K4779-RodR))))</f>
        <v>8.0525241295127843E-3</v>
      </c>
      <c r="T4779" s="53">
        <f t="shared" si="600"/>
        <v>8.0958314930565951E-3</v>
      </c>
      <c r="U4779" s="49">
        <f t="shared" si="601"/>
        <v>199.04166666666666</v>
      </c>
      <c r="V4779" s="49">
        <f t="shared" si="602"/>
        <v>1.0101994803367265</v>
      </c>
      <c r="W4779" s="49">
        <f t="shared" si="603"/>
        <v>1.0101994803367265</v>
      </c>
    </row>
    <row r="4780" spans="11:23">
      <c r="K4780" s="51">
        <v>477.8</v>
      </c>
      <c r="L4780" s="22">
        <f t="shared" si="597"/>
        <v>1.0400142244911375</v>
      </c>
      <c r="M4780" s="22">
        <f t="shared" si="604"/>
        <v>2.1739888758109949E-3</v>
      </c>
      <c r="Q4780" s="55">
        <f t="shared" si="598"/>
        <v>2.5550241072441176E-2</v>
      </c>
      <c r="R4780" s="49">
        <f t="shared" si="599"/>
        <v>3.1736101022606089</v>
      </c>
      <c r="S4780" s="52">
        <f>IF(K4780=0,C4808,(1/$C$59)*LN(1+$C$59/$C$58/(RodR+ABS(Calculations!K4780-RodR))))</f>
        <v>8.0508443851503263E-3</v>
      </c>
      <c r="T4780" s="53">
        <f t="shared" si="600"/>
        <v>8.0941336382153815E-3</v>
      </c>
      <c r="U4780" s="49">
        <f t="shared" si="601"/>
        <v>199.08333333333334</v>
      </c>
      <c r="V4780" s="49">
        <f t="shared" si="602"/>
        <v>1.0101994803367265</v>
      </c>
      <c r="W4780" s="49">
        <f t="shared" si="603"/>
        <v>1.0101994803367265</v>
      </c>
    </row>
    <row r="4781" spans="11:23">
      <c r="K4781" s="51">
        <v>477.9</v>
      </c>
      <c r="L4781" s="22">
        <f t="shared" si="597"/>
        <v>1.0397973243412637</v>
      </c>
      <c r="M4781" s="22">
        <f t="shared" si="604"/>
        <v>2.1730812272222622E-3</v>
      </c>
      <c r="Q4781" s="55">
        <f t="shared" si="598"/>
        <v>2.5544912442324954E-2</v>
      </c>
      <c r="R4781" s="49">
        <f t="shared" si="599"/>
        <v>3.1736101022606089</v>
      </c>
      <c r="S4781" s="52">
        <f>IF(K4781=0,C4809,(1/$C$59)*LN(1+$C$59/$C$58/(RodR+ABS(Calculations!K4781-RodR))))</f>
        <v>8.0491653414289741E-3</v>
      </c>
      <c r="T4781" s="53">
        <f t="shared" si="600"/>
        <v>8.0924364953728067E-3</v>
      </c>
      <c r="U4781" s="49">
        <f t="shared" si="601"/>
        <v>199.125</v>
      </c>
      <c r="V4781" s="49">
        <f t="shared" si="602"/>
        <v>1.0101994803367265</v>
      </c>
      <c r="W4781" s="49">
        <f t="shared" si="603"/>
        <v>1.0101994803367265</v>
      </c>
    </row>
    <row r="4782" spans="11:23">
      <c r="K4782" s="51">
        <v>478</v>
      </c>
      <c r="L4782" s="22">
        <f t="shared" si="597"/>
        <v>1.0395805146440427</v>
      </c>
      <c r="M4782" s="22">
        <f t="shared" si="604"/>
        <v>2.172174146933159E-3</v>
      </c>
      <c r="Q4782" s="55">
        <f t="shared" si="598"/>
        <v>2.5539586034377455E-2</v>
      </c>
      <c r="R4782" s="49">
        <f t="shared" si="599"/>
        <v>3.1736101022606089</v>
      </c>
      <c r="S4782" s="52">
        <f>IF(K4782=0,C4810,(1/$C$59)*LN(1+$C$59/$C$58/(RodR+ABS(Calculations!K4782-RodR))))</f>
        <v>8.0474869979098047E-3</v>
      </c>
      <c r="T4782" s="53">
        <f t="shared" si="600"/>
        <v>8.0907400640811335E-3</v>
      </c>
      <c r="U4782" s="49">
        <f t="shared" si="601"/>
        <v>199.16666666666669</v>
      </c>
      <c r="V4782" s="49">
        <f t="shared" si="602"/>
        <v>1.0101994803367265</v>
      </c>
      <c r="W4782" s="49">
        <f t="shared" si="603"/>
        <v>1.0101994803367265</v>
      </c>
    </row>
    <row r="4783" spans="11:23">
      <c r="K4783" s="51">
        <v>478.1</v>
      </c>
      <c r="L4783" s="22">
        <f t="shared" si="597"/>
        <v>1.0393637953429107</v>
      </c>
      <c r="M4783" s="22">
        <f t="shared" si="604"/>
        <v>2.1712676345000403E-3</v>
      </c>
      <c r="Q4783" s="55">
        <f t="shared" si="598"/>
        <v>2.5534261847209069E-2</v>
      </c>
      <c r="R4783" s="49">
        <f t="shared" si="599"/>
        <v>3.1736101022606089</v>
      </c>
      <c r="S4783" s="52">
        <f>IF(K4783=0,C4811,(1/$C$59)*LN(1+$C$59/$C$58/(RodR+ABS(Calculations!K4783-RodR))))</f>
        <v>8.0458093541549546E-3</v>
      </c>
      <c r="T4783" s="53">
        <f t="shared" si="600"/>
        <v>8.0890443438930738E-3</v>
      </c>
      <c r="U4783" s="49">
        <f t="shared" si="601"/>
        <v>199.20833333333334</v>
      </c>
      <c r="V4783" s="49">
        <f t="shared" si="602"/>
        <v>1.0101994803367265</v>
      </c>
      <c r="W4783" s="49">
        <f t="shared" si="603"/>
        <v>1.0101994803367265</v>
      </c>
    </row>
    <row r="4784" spans="11:23">
      <c r="K4784" s="51">
        <v>478.2</v>
      </c>
      <c r="L4784" s="22">
        <f t="shared" si="597"/>
        <v>1.0391471663814069</v>
      </c>
      <c r="M4784" s="22">
        <f t="shared" si="604"/>
        <v>2.1703616893760103E-3</v>
      </c>
      <c r="Q4784" s="55">
        <f t="shared" si="598"/>
        <v>2.5528939879432715E-2</v>
      </c>
      <c r="R4784" s="49">
        <f t="shared" si="599"/>
        <v>3.1736101022606089</v>
      </c>
      <c r="S4784" s="52">
        <f>IF(K4784=0,C4812,(1/$C$59)*LN(1+$C$59/$C$58/(RodR+ABS(Calculations!K4784-RodR))))</f>
        <v>8.0441324097273569E-3</v>
      </c>
      <c r="T4784" s="53">
        <f t="shared" si="600"/>
        <v>8.0873493343608955E-3</v>
      </c>
      <c r="U4784" s="49">
        <f t="shared" si="601"/>
        <v>199.25</v>
      </c>
      <c r="V4784" s="49">
        <f t="shared" si="602"/>
        <v>1.0101994803367265</v>
      </c>
      <c r="W4784" s="49">
        <f t="shared" si="603"/>
        <v>1.0101994803367265</v>
      </c>
    </row>
    <row r="4785" spans="11:23">
      <c r="K4785" s="51">
        <v>478.3</v>
      </c>
      <c r="L4785" s="22">
        <f t="shared" si="597"/>
        <v>1.0389306277030022</v>
      </c>
      <c r="M4785" s="22">
        <f t="shared" si="604"/>
        <v>2.1694563111851473E-3</v>
      </c>
      <c r="Q4785" s="55">
        <f t="shared" si="598"/>
        <v>2.5523620129659624E-2</v>
      </c>
      <c r="R4785" s="49">
        <f t="shared" si="599"/>
        <v>3.1736101022606089</v>
      </c>
      <c r="S4785" s="52">
        <f>IF(K4785=0,C4813,(1/$C$59)*LN(1+$C$59/$C$58/(RodR+ABS(Calculations!K4785-RodR))))</f>
        <v>8.042456164189412E-3</v>
      </c>
      <c r="T4785" s="53">
        <f t="shared" si="600"/>
        <v>8.0856550350393037E-3</v>
      </c>
      <c r="U4785" s="49">
        <f t="shared" si="601"/>
        <v>199.29166666666669</v>
      </c>
      <c r="V4785" s="49">
        <f t="shared" si="602"/>
        <v>1.0101994803367265</v>
      </c>
      <c r="W4785" s="49">
        <f t="shared" si="603"/>
        <v>1.0101994803367265</v>
      </c>
    </row>
    <row r="4786" spans="11:23">
      <c r="K4786" s="51">
        <v>478.4</v>
      </c>
      <c r="L4786" s="22">
        <f t="shared" si="597"/>
        <v>1.0387141792512695</v>
      </c>
      <c r="M4786" s="22">
        <f t="shared" si="604"/>
        <v>2.1685514993807775E-3</v>
      </c>
      <c r="Q4786" s="55">
        <f t="shared" si="598"/>
        <v>2.5518302596503541E-2</v>
      </c>
      <c r="R4786" s="49">
        <f t="shared" si="599"/>
        <v>3.1736101022606089</v>
      </c>
      <c r="S4786" s="52">
        <f>IF(K4786=0,C4814,(1/$C$59)*LN(1+$C$59/$C$58/(RodR+ABS(Calculations!K4786-RodR))))</f>
        <v>8.0407806171043129E-3</v>
      </c>
      <c r="T4786" s="53">
        <f t="shared" si="600"/>
        <v>8.0839614454807935E-3</v>
      </c>
      <c r="U4786" s="49">
        <f t="shared" si="601"/>
        <v>199.33333333333334</v>
      </c>
      <c r="V4786" s="49">
        <f t="shared" si="602"/>
        <v>1.0101994803367265</v>
      </c>
      <c r="W4786" s="49">
        <f t="shared" si="603"/>
        <v>1.0101994803367265</v>
      </c>
    </row>
    <row r="4787" spans="11:23">
      <c r="K4787" s="51">
        <v>478.5</v>
      </c>
      <c r="L4787" s="22">
        <f t="shared" si="597"/>
        <v>1.0384978209698847</v>
      </c>
      <c r="M4787" s="22">
        <f t="shared" si="604"/>
        <v>2.1676472534841729E-3</v>
      </c>
      <c r="Q4787" s="55">
        <f t="shared" si="598"/>
        <v>2.551298727858075E-2</v>
      </c>
      <c r="R4787" s="49">
        <f t="shared" si="599"/>
        <v>3.1736101022606089</v>
      </c>
      <c r="S4787" s="52">
        <f>IF(K4787=0,C4815,(1/$C$59)*LN(1+$C$59/$C$58/(RodR+ABS(Calculations!K4787-RodR))))</f>
        <v>8.0391057680360527E-3</v>
      </c>
      <c r="T4787" s="53">
        <f t="shared" si="600"/>
        <v>8.0822685652402991E-3</v>
      </c>
      <c r="U4787" s="49">
        <f t="shared" si="601"/>
        <v>199.375</v>
      </c>
      <c r="V4787" s="49">
        <f t="shared" si="602"/>
        <v>1.0101994803367265</v>
      </c>
      <c r="W4787" s="49">
        <f t="shared" si="603"/>
        <v>1.0101994803367265</v>
      </c>
    </row>
    <row r="4788" spans="11:23">
      <c r="K4788" s="51">
        <v>478.6</v>
      </c>
      <c r="L4788" s="22">
        <f t="shared" si="597"/>
        <v>1.0382815528024205</v>
      </c>
      <c r="M4788" s="22">
        <f t="shared" si="604"/>
        <v>2.1667435731209661E-3</v>
      </c>
      <c r="Q4788" s="55">
        <f t="shared" si="598"/>
        <v>2.5507674174504974E-2</v>
      </c>
      <c r="R4788" s="49">
        <f t="shared" si="599"/>
        <v>3.1736101022606089</v>
      </c>
      <c r="S4788" s="52">
        <f>IF(K4788=0,C4816,(1/$C$59)*LN(1+$C$59/$C$58/(RodR+ABS(Calculations!K4788-RodR))))</f>
        <v>8.0374316165478191E-3</v>
      </c>
      <c r="T4788" s="53">
        <f t="shared" si="600"/>
        <v>8.0805763938714293E-3</v>
      </c>
      <c r="U4788" s="49">
        <f t="shared" si="601"/>
        <v>199.41666666666669</v>
      </c>
      <c r="V4788" s="49">
        <f t="shared" si="602"/>
        <v>1.0101994803367265</v>
      </c>
      <c r="W4788" s="49">
        <f t="shared" si="603"/>
        <v>1.0101994803367265</v>
      </c>
    </row>
    <row r="4789" spans="11:23">
      <c r="K4789" s="51">
        <v>478.7</v>
      </c>
      <c r="L4789" s="22">
        <f t="shared" si="597"/>
        <v>1.0380653746926556</v>
      </c>
      <c r="M4789" s="22">
        <f t="shared" si="604"/>
        <v>2.1658404577085122E-3</v>
      </c>
      <c r="Q4789" s="55">
        <f t="shared" si="598"/>
        <v>2.5502363282895023E-2</v>
      </c>
      <c r="R4789" s="49">
        <f t="shared" si="599"/>
        <v>3.1736101022606089</v>
      </c>
      <c r="S4789" s="52">
        <f>IF(K4789=0,C4817,(1/$C$59)*LN(1+$C$59/$C$58/(RodR+ABS(Calculations!K4789-RodR))))</f>
        <v>8.035758162204398E-3</v>
      </c>
      <c r="T4789" s="53">
        <f t="shared" si="600"/>
        <v>8.0788849309302233E-3</v>
      </c>
      <c r="U4789" s="49">
        <f t="shared" si="601"/>
        <v>199.45833333333334</v>
      </c>
      <c r="V4789" s="49">
        <f t="shared" si="602"/>
        <v>1.0101994803367265</v>
      </c>
      <c r="W4789" s="49">
        <f t="shared" si="603"/>
        <v>1.0101994803367265</v>
      </c>
    </row>
    <row r="4790" spans="11:23">
      <c r="K4790" s="51">
        <v>478.8</v>
      </c>
      <c r="L4790" s="22">
        <f t="shared" si="597"/>
        <v>1.0378492865843683</v>
      </c>
      <c r="M4790" s="22">
        <f t="shared" si="604"/>
        <v>2.1649379067691932E-3</v>
      </c>
      <c r="Q4790" s="55">
        <f t="shared" si="598"/>
        <v>2.5497054602369687E-2</v>
      </c>
      <c r="R4790" s="49">
        <f t="shared" si="599"/>
        <v>3.1736101022606089</v>
      </c>
      <c r="S4790" s="52">
        <f>IF(K4790=0,C4818,(1/$C$59)*LN(1+$C$59/$C$58/(RodR+ABS(Calculations!K4790-RodR))))</f>
        <v>8.0340854045705748E-3</v>
      </c>
      <c r="T4790" s="53">
        <f t="shared" si="600"/>
        <v>8.0771941759705153E-3</v>
      </c>
      <c r="U4790" s="49">
        <f t="shared" si="601"/>
        <v>199.5</v>
      </c>
      <c r="V4790" s="49">
        <f t="shared" si="602"/>
        <v>1.0101994803367265</v>
      </c>
      <c r="W4790" s="49">
        <f t="shared" si="603"/>
        <v>1.0101994803367265</v>
      </c>
    </row>
    <row r="4791" spans="11:23">
      <c r="K4791" s="51">
        <v>478.9</v>
      </c>
      <c r="L4791" s="22">
        <f t="shared" si="597"/>
        <v>1.0376332884212678</v>
      </c>
      <c r="M4791" s="22">
        <f t="shared" si="604"/>
        <v>2.1640359199959214E-3</v>
      </c>
      <c r="Q4791" s="55">
        <f t="shared" si="598"/>
        <v>2.5491748131546057E-2</v>
      </c>
      <c r="R4791" s="49">
        <f t="shared" si="599"/>
        <v>3.1736101022606089</v>
      </c>
      <c r="S4791" s="52">
        <f>IF(K4791=0,C4819,(1/$C$59)*LN(1+$C$59/$C$58/(RodR+ABS(Calculations!K4791-RodR))))</f>
        <v>8.0324133432105958E-3</v>
      </c>
      <c r="T4791" s="53">
        <f t="shared" si="600"/>
        <v>8.0755041285492431E-3</v>
      </c>
      <c r="U4791" s="49">
        <f t="shared" si="601"/>
        <v>199.54166666666666</v>
      </c>
      <c r="V4791" s="49">
        <f t="shared" si="602"/>
        <v>1.0101994803367265</v>
      </c>
      <c r="W4791" s="49">
        <f t="shared" si="603"/>
        <v>1.0101994803367265</v>
      </c>
    </row>
    <row r="4792" spans="11:23">
      <c r="K4792" s="51">
        <v>479</v>
      </c>
      <c r="L4792" s="22">
        <f t="shared" si="597"/>
        <v>1.0374173801473037</v>
      </c>
      <c r="M4792" s="22">
        <f t="shared" si="604"/>
        <v>2.1631344967389943E-3</v>
      </c>
      <c r="Q4792" s="55">
        <f t="shared" si="598"/>
        <v>2.5486443869047134E-2</v>
      </c>
      <c r="R4792" s="49">
        <f t="shared" si="599"/>
        <v>3.1736101022606089</v>
      </c>
      <c r="S4792" s="52">
        <f>IF(K4792=0,C4820,(1/$C$59)*LN(1+$C$59/$C$58/(RodR+ABS(Calculations!K4792-RodR))))</f>
        <v>8.0307419776905701E-3</v>
      </c>
      <c r="T4792" s="53">
        <f t="shared" si="600"/>
        <v>8.0738147882209056E-3</v>
      </c>
      <c r="U4792" s="49">
        <f t="shared" si="601"/>
        <v>199.58333333333334</v>
      </c>
      <c r="V4792" s="49">
        <f t="shared" si="602"/>
        <v>1.0101994803367265</v>
      </c>
      <c r="W4792" s="49">
        <f t="shared" si="603"/>
        <v>1.0101994803367265</v>
      </c>
    </row>
    <row r="4793" spans="11:23">
      <c r="K4793" s="51">
        <v>479.1</v>
      </c>
      <c r="L4793" s="22">
        <f t="shared" si="597"/>
        <v>1.0372015617063568</v>
      </c>
      <c r="M4793" s="22">
        <f t="shared" si="604"/>
        <v>2.1622336365538786E-3</v>
      </c>
      <c r="Q4793" s="55">
        <f t="shared" si="598"/>
        <v>2.5481141813494222E-2</v>
      </c>
      <c r="R4793" s="49">
        <f t="shared" si="599"/>
        <v>3.1736101022606089</v>
      </c>
      <c r="S4793" s="52">
        <f>IF(K4793=0,C4821,(1/$C$59)*LN(1+$C$59/$C$58/(RodR+ABS(Calculations!K4793-RodR))))</f>
        <v>8.0290713075760727E-3</v>
      </c>
      <c r="T4793" s="53">
        <f t="shared" si="600"/>
        <v>8.0721261545433267E-3</v>
      </c>
      <c r="U4793" s="49">
        <f t="shared" si="601"/>
        <v>199.62500000000003</v>
      </c>
      <c r="V4793" s="49">
        <f t="shared" si="602"/>
        <v>1.0101994803367265</v>
      </c>
      <c r="W4793" s="49">
        <f t="shared" si="603"/>
        <v>1.0101994803367265</v>
      </c>
    </row>
    <row r="4794" spans="11:23">
      <c r="K4794" s="51">
        <v>479.2</v>
      </c>
      <c r="L4794" s="22">
        <f t="shared" si="597"/>
        <v>1.0369858330423072</v>
      </c>
      <c r="M4794" s="22">
        <f t="shared" si="604"/>
        <v>2.1613333390997358E-3</v>
      </c>
      <c r="Q4794" s="55">
        <f t="shared" si="598"/>
        <v>2.5475841963508609E-2</v>
      </c>
      <c r="R4794" s="49">
        <f t="shared" si="599"/>
        <v>3.1736101022606089</v>
      </c>
      <c r="S4794" s="52">
        <f>IF(K4794=0,C4822,(1/$C$59)*LN(1+$C$59/$C$58/(RodR+ABS(Calculations!K4794-RodR))))</f>
        <v>8.0274013324326751E-3</v>
      </c>
      <c r="T4794" s="53">
        <f t="shared" si="600"/>
        <v>8.0704382270721207E-3</v>
      </c>
      <c r="U4794" s="49">
        <f t="shared" si="601"/>
        <v>199.66666666666666</v>
      </c>
      <c r="V4794" s="49">
        <f t="shared" si="602"/>
        <v>1.0101994803367265</v>
      </c>
      <c r="W4794" s="49">
        <f t="shared" si="603"/>
        <v>1.0101994803367265</v>
      </c>
    </row>
    <row r="4795" spans="11:23">
      <c r="K4795" s="51">
        <v>479.3</v>
      </c>
      <c r="L4795" s="22">
        <f t="shared" si="597"/>
        <v>1.0367701940992411</v>
      </c>
      <c r="M4795" s="22">
        <f t="shared" si="604"/>
        <v>2.1604336037610583E-3</v>
      </c>
      <c r="Q4795" s="55">
        <f t="shared" si="598"/>
        <v>2.547054431771666E-2</v>
      </c>
      <c r="R4795" s="49">
        <f t="shared" si="599"/>
        <v>3.1736101022606089</v>
      </c>
      <c r="S4795" s="52">
        <f>IF(K4795=0,C4823,(1/$C$59)*LN(1+$C$59/$C$58/(RodR+ABS(Calculations!K4795-RodR))))</f>
        <v>8.0257320518275447E-3</v>
      </c>
      <c r="T4795" s="53">
        <f t="shared" si="600"/>
        <v>8.0687510053651136E-3</v>
      </c>
      <c r="U4795" s="49">
        <f t="shared" si="601"/>
        <v>199.70833333333334</v>
      </c>
      <c r="V4795" s="49">
        <f t="shared" si="602"/>
        <v>1.0101994803367265</v>
      </c>
      <c r="W4795" s="49">
        <f t="shared" si="603"/>
        <v>1.0101994803367265</v>
      </c>
    </row>
    <row r="4796" spans="11:23">
      <c r="K4796" s="51">
        <v>479.4</v>
      </c>
      <c r="L4796" s="22">
        <f t="shared" si="597"/>
        <v>1.0365546448211416</v>
      </c>
      <c r="M4796" s="22">
        <f t="shared" si="604"/>
        <v>2.1595344301279518E-3</v>
      </c>
      <c r="Q4796" s="55">
        <f t="shared" si="598"/>
        <v>2.5465248874742188E-2</v>
      </c>
      <c r="R4796" s="49">
        <f t="shared" si="599"/>
        <v>3.1736101022606089</v>
      </c>
      <c r="S4796" s="52">
        <f>IF(K4796=0,C4824,(1/$C$59)*LN(1+$C$59/$C$58/(RodR+ABS(Calculations!K4796-RodR))))</f>
        <v>8.0240634653270474E-3</v>
      </c>
      <c r="T4796" s="53">
        <f t="shared" si="600"/>
        <v>8.0670644889792552E-3</v>
      </c>
      <c r="U4796" s="49">
        <f t="shared" si="601"/>
        <v>199.75</v>
      </c>
      <c r="V4796" s="49">
        <f t="shared" si="602"/>
        <v>1.0101994803367265</v>
      </c>
      <c r="W4796" s="49">
        <f t="shared" si="603"/>
        <v>1.0101994803367265</v>
      </c>
    </row>
    <row r="4797" spans="11:23">
      <c r="K4797" s="51">
        <v>479.5</v>
      </c>
      <c r="L4797" s="22">
        <f t="shared" si="597"/>
        <v>1.0363391851520944</v>
      </c>
      <c r="M4797" s="22">
        <f t="shared" si="604"/>
        <v>2.1586358177902998E-3</v>
      </c>
      <c r="Q4797" s="55">
        <f t="shared" si="598"/>
        <v>2.5459955633211535E-2</v>
      </c>
      <c r="R4797" s="49">
        <f t="shared" si="599"/>
        <v>3.1736101022606089</v>
      </c>
      <c r="S4797" s="52">
        <f>IF(K4797=0,C4825,(1/$C$59)*LN(1+$C$59/$C$58/(RodR+ABS(Calculations!K4797-RodR))))</f>
        <v>8.0223955724983472E-3</v>
      </c>
      <c r="T4797" s="53">
        <f t="shared" si="600"/>
        <v>8.0653786774723766E-3</v>
      </c>
      <c r="U4797" s="49">
        <f t="shared" si="601"/>
        <v>199.79166666666669</v>
      </c>
      <c r="V4797" s="49">
        <f t="shared" si="602"/>
        <v>1.0101994803367265</v>
      </c>
      <c r="W4797" s="49">
        <f t="shared" si="603"/>
        <v>1.0101994803367265</v>
      </c>
    </row>
    <row r="4798" spans="11:23">
      <c r="K4798" s="51">
        <v>479.6</v>
      </c>
      <c r="L4798" s="22">
        <f t="shared" si="597"/>
        <v>1.0361238150362533</v>
      </c>
      <c r="M4798" s="22">
        <f t="shared" si="604"/>
        <v>2.1577377661672337E-3</v>
      </c>
      <c r="Q4798" s="55">
        <f t="shared" si="598"/>
        <v>2.5454664591752722E-2</v>
      </c>
      <c r="R4798" s="49">
        <f t="shared" si="599"/>
        <v>3.1736101022606089</v>
      </c>
      <c r="S4798" s="52">
        <f>IF(K4798=0,C4826,(1/$C$59)*LN(1+$C$59/$C$58/(RodR+ABS(Calculations!K4798-RodR))))</f>
        <v>8.0207283729091337E-3</v>
      </c>
      <c r="T4798" s="53">
        <f t="shared" si="600"/>
        <v>8.0636935704029803E-3</v>
      </c>
      <c r="U4798" s="49">
        <f t="shared" si="601"/>
        <v>199.83333333333334</v>
      </c>
      <c r="V4798" s="49">
        <f t="shared" si="602"/>
        <v>1.0101994803367265</v>
      </c>
      <c r="W4798" s="49">
        <f t="shared" si="603"/>
        <v>1.0101994803367265</v>
      </c>
    </row>
    <row r="4799" spans="11:23">
      <c r="K4799" s="51">
        <v>479.7</v>
      </c>
      <c r="L4799" s="22">
        <f t="shared" si="597"/>
        <v>1.0359085344177728</v>
      </c>
      <c r="M4799" s="22">
        <f t="shared" si="604"/>
        <v>2.1568402748828319E-3</v>
      </c>
      <c r="Q4799" s="55">
        <f t="shared" si="598"/>
        <v>2.5449375748993773E-2</v>
      </c>
      <c r="R4799" s="49">
        <f t="shared" si="599"/>
        <v>3.1736101022606089</v>
      </c>
      <c r="S4799" s="52">
        <f>IF(K4799=0,C4827,(1/$C$59)*LN(1+$C$59/$C$58/(RodR+ABS(Calculations!K4799-RodR))))</f>
        <v>8.0190618661270998E-3</v>
      </c>
      <c r="T4799" s="53">
        <f t="shared" si="600"/>
        <v>8.062009167329345E-3</v>
      </c>
      <c r="U4799" s="49">
        <f t="shared" si="601"/>
        <v>199.875</v>
      </c>
      <c r="V4799" s="49">
        <f t="shared" si="602"/>
        <v>1.0101994803367265</v>
      </c>
      <c r="W4799" s="49">
        <f t="shared" si="603"/>
        <v>1.0101994803367265</v>
      </c>
    </row>
    <row r="4800" spans="11:23">
      <c r="K4800" s="51">
        <v>479.8</v>
      </c>
      <c r="L4800" s="22">
        <f t="shared" si="597"/>
        <v>1.0356933432409092</v>
      </c>
      <c r="M4800" s="22">
        <f t="shared" si="604"/>
        <v>2.1559433434590325E-3</v>
      </c>
      <c r="Q4800" s="55">
        <f t="shared" si="598"/>
        <v>2.5444089103565232E-2</v>
      </c>
      <c r="R4800" s="49">
        <f t="shared" si="599"/>
        <v>3.1736101022606089</v>
      </c>
      <c r="S4800" s="52">
        <f>IF(K4800=0,C4828,(1/$C$59)*LN(1+$C$59/$C$58/(RodR+ABS(Calculations!K4800-RodR))))</f>
        <v>8.0173960517207314E-3</v>
      </c>
      <c r="T4800" s="53">
        <f t="shared" si="600"/>
        <v>8.060325467810419E-3</v>
      </c>
      <c r="U4800" s="49">
        <f t="shared" si="601"/>
        <v>199.91666666666669</v>
      </c>
      <c r="V4800" s="49">
        <f t="shared" si="602"/>
        <v>1.0101994803367265</v>
      </c>
      <c r="W4800" s="49">
        <f t="shared" si="603"/>
        <v>1.0101994803367265</v>
      </c>
    </row>
    <row r="4801" spans="11:23">
      <c r="K4801" s="51">
        <v>479.9</v>
      </c>
      <c r="L4801" s="22">
        <f t="shared" si="597"/>
        <v>1.0354782414499191</v>
      </c>
      <c r="M4801" s="22">
        <f t="shared" si="604"/>
        <v>2.1550469713487175E-3</v>
      </c>
      <c r="Q4801" s="55">
        <f t="shared" si="598"/>
        <v>2.5438804654097629E-2</v>
      </c>
      <c r="R4801" s="49">
        <f t="shared" si="599"/>
        <v>3.1736101022606089</v>
      </c>
      <c r="S4801" s="52">
        <f>IF(K4801=0,C4829,(1/$C$59)*LN(1+$C$59/$C$58/(RodR+ABS(Calculations!K4801-RodR))))</f>
        <v>8.0157309292585108E-3</v>
      </c>
      <c r="T4801" s="53">
        <f t="shared" si="600"/>
        <v>8.0586424714055947E-3</v>
      </c>
      <c r="U4801" s="49">
        <f t="shared" si="601"/>
        <v>199.95833333333334</v>
      </c>
      <c r="V4801" s="49">
        <f t="shared" si="602"/>
        <v>1.0101994803367265</v>
      </c>
      <c r="W4801" s="49">
        <f t="shared" si="603"/>
        <v>1.0101994803367265</v>
      </c>
    </row>
    <row r="4802" spans="11:23">
      <c r="K4802" s="51">
        <v>480</v>
      </c>
      <c r="L4802" s="22">
        <f t="shared" ref="L4802:L4865" si="605">IF(K4802&lt;RodR,EPRValue,Q4802*$C$43)</f>
        <v>1.0352632289891275</v>
      </c>
      <c r="M4802" s="22">
        <f t="shared" si="604"/>
        <v>2.1541511581761874E-3</v>
      </c>
      <c r="Q4802" s="55">
        <f t="shared" si="598"/>
        <v>2.5433522399223189E-2</v>
      </c>
      <c r="R4802" s="49">
        <f t="shared" si="599"/>
        <v>3.1736101022606089</v>
      </c>
      <c r="S4802" s="52">
        <f>IF(K4802=0,C4830,(1/$C$59)*LN(1+$C$59/$C$58/(RodR+ABS(Calculations!K4802-RodR))))</f>
        <v>8.0140664983094547E-3</v>
      </c>
      <c r="T4802" s="53">
        <f t="shared" si="600"/>
        <v>8.0569601776747084E-3</v>
      </c>
      <c r="U4802" s="49">
        <f t="shared" si="601"/>
        <v>200</v>
      </c>
      <c r="V4802" s="49">
        <f t="shared" si="602"/>
        <v>1.0101994803367265</v>
      </c>
      <c r="W4802" s="49">
        <f t="shared" si="603"/>
        <v>1.0101994803367265</v>
      </c>
    </row>
    <row r="4803" spans="11:23">
      <c r="K4803" s="51">
        <v>480.1</v>
      </c>
      <c r="L4803" s="22">
        <f t="shared" si="605"/>
        <v>1.035048305802859</v>
      </c>
      <c r="M4803" s="22">
        <f t="shared" si="604"/>
        <v>2.1532559034977972E-3</v>
      </c>
      <c r="Q4803" s="55">
        <f t="shared" si="598"/>
        <v>2.5428242337574125E-2</v>
      </c>
      <c r="R4803" s="49">
        <f t="shared" si="599"/>
        <v>3.1736101022606089</v>
      </c>
      <c r="S4803" s="52">
        <f>IF(K4803=0,C4831,(1/$C$59)*LN(1+$C$59/$C$58/(RodR+ABS(Calculations!K4803-RodR))))</f>
        <v>8.0124027584425744E-3</v>
      </c>
      <c r="T4803" s="53">
        <f t="shared" si="600"/>
        <v>8.05527858617738E-3</v>
      </c>
      <c r="U4803" s="49">
        <f t="shared" si="601"/>
        <v>200.04166666666669</v>
      </c>
      <c r="V4803" s="49">
        <f t="shared" si="602"/>
        <v>1.0101994803367265</v>
      </c>
      <c r="W4803" s="49">
        <f t="shared" si="603"/>
        <v>1.0101994803367265</v>
      </c>
    </row>
    <row r="4804" spans="11:23">
      <c r="K4804" s="51">
        <v>480.2</v>
      </c>
      <c r="L4804" s="22">
        <f t="shared" si="605"/>
        <v>1.0348334718355754</v>
      </c>
      <c r="M4804" s="22">
        <f t="shared" si="604"/>
        <v>2.1523612067317899E-3</v>
      </c>
      <c r="Q4804" s="55">
        <f t="shared" ref="Q4804:Q4867" si="606">R4804*IF($C$56&lt;$C$55,S4804,T4804)</f>
        <v>2.5422964467786018E-2</v>
      </c>
      <c r="R4804" s="49">
        <f t="shared" ref="R4804:R4867" si="607">$C$70/$C$61*W4804</f>
        <v>3.1736101022606089</v>
      </c>
      <c r="S4804" s="52">
        <f>IF(K4804=0,C4832,(1/$C$59)*LN(1+$C$59/$C$58/(RodR+ABS(Calculations!K4804-RodR))))</f>
        <v>8.0107397092279448E-3</v>
      </c>
      <c r="T4804" s="53">
        <f t="shared" ref="T4804:T4867" si="608">IF((ABS(K4804))&lt;$C$55-$C$56,($C$53/2/PI()/$C$56*LN(($C$55-$C$56)*(ABS(K4804)+$C$56)/(ABS(K4804))/$C$55)+$C$60*LN($C$55*$C$54/($C$55-$C$56)/$C$53)),$C$60*LN((((ABS(K4804))+$C$56-$C$55)*$C$53+$C$55*$C$54)/($C$53*(ABS(K4804)))))</f>
        <v>8.0535976964741171E-3</v>
      </c>
      <c r="U4804" s="49">
        <f t="shared" ref="U4804:U4867" si="609">K4804/$C$56</f>
        <v>200.08333333333334</v>
      </c>
      <c r="V4804" s="49">
        <f t="shared" ref="V4804:V4867" si="610">IF(K4804="","",1/(1.0212-0.0178*LOG10($C$53+0.01)))</f>
        <v>1.0101994803367265</v>
      </c>
      <c r="W4804" s="49">
        <f t="shared" ref="W4804:W4867" si="611">MAX(1/(-(0.21682*LOG10(3.7*U4804)-0.293)*(EXP(-3.7*U4804)-1)+1),1)*MAX(1/(-(0.1921*LOG10(U4804+0.2)+0.072)*(EXP(-150*U4804)-1)+1),1)*V4804</f>
        <v>1.0101994803367265</v>
      </c>
    </row>
    <row r="4805" spans="11:23">
      <c r="K4805" s="51">
        <v>480.3</v>
      </c>
      <c r="L4805" s="22">
        <f t="shared" si="605"/>
        <v>1.0346187270317386</v>
      </c>
      <c r="M4805" s="22">
        <f t="shared" si="604"/>
        <v>2.1514670675024661E-3</v>
      </c>
      <c r="Q4805" s="55">
        <f t="shared" si="606"/>
        <v>2.5417688788494448E-2</v>
      </c>
      <c r="R4805" s="49">
        <f t="shared" si="607"/>
        <v>3.1736101022606089</v>
      </c>
      <c r="S4805" s="52">
        <f>IF(K4805=0,C4833,(1/$C$59)*LN(1+$C$59/$C$58/(RodR+ABS(Calculations!K4805-RodR))))</f>
        <v>8.0090773502356372E-3</v>
      </c>
      <c r="T4805" s="53">
        <f t="shared" si="608"/>
        <v>8.0519175081258665E-3</v>
      </c>
      <c r="U4805" s="49">
        <f t="shared" si="609"/>
        <v>200.125</v>
      </c>
      <c r="V4805" s="49">
        <f t="shared" si="610"/>
        <v>1.0101994803367265</v>
      </c>
      <c r="W4805" s="49">
        <f t="shared" si="611"/>
        <v>1.0101994803367265</v>
      </c>
    </row>
    <row r="4806" spans="11:23">
      <c r="K4806" s="51">
        <v>480.4</v>
      </c>
      <c r="L4806" s="22">
        <f t="shared" si="605"/>
        <v>1.0344040713357754</v>
      </c>
      <c r="M4806" s="22">
        <f t="shared" si="604"/>
        <v>2.1505734853661806E-3</v>
      </c>
      <c r="Q4806" s="55">
        <f t="shared" si="606"/>
        <v>2.5412415298334143E-2</v>
      </c>
      <c r="R4806" s="49">
        <f t="shared" si="607"/>
        <v>3.1736101022606089</v>
      </c>
      <c r="S4806" s="52">
        <f>IF(K4806=0,C4834,(1/$C$59)*LN(1+$C$59/$C$58/(RodR+ABS(Calculations!K4806-RodR))))</f>
        <v>8.0074156810354576E-3</v>
      </c>
      <c r="T4806" s="53">
        <f t="shared" si="608"/>
        <v>8.0502380206938055E-3</v>
      </c>
      <c r="U4806" s="49">
        <f t="shared" si="609"/>
        <v>200.16666666666666</v>
      </c>
      <c r="V4806" s="49">
        <f t="shared" si="610"/>
        <v>1.0101994803367265</v>
      </c>
      <c r="W4806" s="49">
        <f t="shared" si="611"/>
        <v>1.0101994803367265</v>
      </c>
    </row>
    <row r="4807" spans="11:23">
      <c r="K4807" s="51">
        <v>480.5</v>
      </c>
      <c r="L4807" s="22">
        <f t="shared" si="605"/>
        <v>1.0341895046923186</v>
      </c>
      <c r="M4807" s="22">
        <f t="shared" si="604"/>
        <v>2.1496804597758157E-3</v>
      </c>
      <c r="Q4807" s="55">
        <f t="shared" si="606"/>
        <v>2.5407143995944882E-2</v>
      </c>
      <c r="R4807" s="49">
        <f t="shared" si="607"/>
        <v>3.1736101022606089</v>
      </c>
      <c r="S4807" s="52">
        <f>IF(K4807=0,C4835,(1/$C$59)*LN(1+$C$59/$C$58/(RodR+ABS(Calculations!K4807-RodR))))</f>
        <v>8.0057547011988025E-3</v>
      </c>
      <c r="T4807" s="53">
        <f t="shared" si="608"/>
        <v>8.0485592337391117E-3</v>
      </c>
      <c r="U4807" s="49">
        <f t="shared" si="609"/>
        <v>200.20833333333334</v>
      </c>
      <c r="V4807" s="49">
        <f t="shared" si="610"/>
        <v>1.0101994803367265</v>
      </c>
      <c r="W4807" s="49">
        <f t="shared" si="611"/>
        <v>1.0101994803367265</v>
      </c>
    </row>
    <row r="4808" spans="11:23">
      <c r="K4808" s="51">
        <v>480.6</v>
      </c>
      <c r="L4808" s="22">
        <f t="shared" si="605"/>
        <v>1.0339750270459322</v>
      </c>
      <c r="M4808" s="22">
        <f t="shared" si="604"/>
        <v>2.1487879903210327E-3</v>
      </c>
      <c r="Q4808" s="55">
        <f t="shared" si="606"/>
        <v>2.5401874879964759E-2</v>
      </c>
      <c r="R4808" s="49">
        <f t="shared" si="607"/>
        <v>3.1736101022606089</v>
      </c>
      <c r="S4808" s="52">
        <f>IF(K4808=0,C4836,(1/$C$59)*LN(1+$C$59/$C$58/(RodR+ABS(Calculations!K4808-RodR))))</f>
        <v>8.0040944102965361E-3</v>
      </c>
      <c r="T4808" s="53">
        <f t="shared" si="608"/>
        <v>8.0468811468238487E-3</v>
      </c>
      <c r="U4808" s="49">
        <f t="shared" si="609"/>
        <v>200.25000000000003</v>
      </c>
      <c r="V4808" s="49">
        <f t="shared" si="610"/>
        <v>1.0101994803367265</v>
      </c>
      <c r="W4808" s="49">
        <f t="shared" si="611"/>
        <v>1.0101994803367265</v>
      </c>
    </row>
    <row r="4809" spans="11:23">
      <c r="K4809" s="51">
        <v>480.7</v>
      </c>
      <c r="L4809" s="22">
        <f t="shared" si="605"/>
        <v>1.0337606383412141</v>
      </c>
      <c r="M4809" s="22">
        <f t="shared" si="604"/>
        <v>2.1478960765586308E-3</v>
      </c>
      <c r="Q4809" s="55">
        <f t="shared" si="606"/>
        <v>2.5396607949032698E-2</v>
      </c>
      <c r="R4809" s="49">
        <f t="shared" si="607"/>
        <v>3.1736101022606089</v>
      </c>
      <c r="S4809" s="52">
        <f>IF(K4809=0,C4837,(1/$C$59)*LN(1+$C$59/$C$58/(RodR+ABS(Calculations!K4809-RodR))))</f>
        <v>8.0024348078997862E-3</v>
      </c>
      <c r="T4809" s="53">
        <f t="shared" si="608"/>
        <v>8.0452037595100858E-3</v>
      </c>
      <c r="U4809" s="49">
        <f t="shared" si="609"/>
        <v>200.29166666666666</v>
      </c>
      <c r="V4809" s="49">
        <f t="shared" si="610"/>
        <v>1.0101994803367265</v>
      </c>
      <c r="W4809" s="49">
        <f t="shared" si="611"/>
        <v>1.0101994803367265</v>
      </c>
    </row>
    <row r="4810" spans="11:23">
      <c r="K4810" s="51">
        <v>480.8</v>
      </c>
      <c r="L4810" s="22">
        <f t="shared" si="605"/>
        <v>1.0335463385229344</v>
      </c>
      <c r="M4810" s="22">
        <f t="shared" si="604"/>
        <v>2.1470047179747986E-3</v>
      </c>
      <c r="Q4810" s="55">
        <f t="shared" si="606"/>
        <v>2.5391343201791854E-2</v>
      </c>
      <c r="R4810" s="49">
        <f t="shared" si="607"/>
        <v>3.1736101022606089</v>
      </c>
      <c r="S4810" s="52">
        <f>IF(K4810=0,C4838,(1/$C$59)*LN(1+$C$59/$C$58/(RodR+ABS(Calculations!K4810-RodR))))</f>
        <v>8.0007758935810129E-3</v>
      </c>
      <c r="T4810" s="53">
        <f t="shared" si="608"/>
        <v>8.0435270713607749E-3</v>
      </c>
      <c r="U4810" s="49">
        <f t="shared" si="609"/>
        <v>200.33333333333334</v>
      </c>
      <c r="V4810" s="49">
        <f t="shared" si="610"/>
        <v>1.0101994803367265</v>
      </c>
      <c r="W4810" s="49">
        <f t="shared" si="611"/>
        <v>1.0101994803367265</v>
      </c>
    </row>
    <row r="4811" spans="11:23">
      <c r="K4811" s="51">
        <v>480.9</v>
      </c>
      <c r="L4811" s="22">
        <f t="shared" si="605"/>
        <v>1.033332127535759</v>
      </c>
      <c r="M4811" s="22">
        <f t="shared" si="604"/>
        <v>2.146113914160086E-3</v>
      </c>
      <c r="Q4811" s="55">
        <f t="shared" si="606"/>
        <v>2.5386080636882823E-2</v>
      </c>
      <c r="R4811" s="49">
        <f t="shared" si="607"/>
        <v>3.1736101022606089</v>
      </c>
      <c r="S4811" s="52">
        <f>IF(K4811=0,C4839,(1/$C$59)*LN(1+$C$59/$C$58/(RodR+ABS(Calculations!K4811-RodR))))</f>
        <v>7.9991176669118695E-3</v>
      </c>
      <c r="T4811" s="53">
        <f t="shared" si="608"/>
        <v>8.0418510819384326E-3</v>
      </c>
      <c r="U4811" s="49">
        <f t="shared" si="609"/>
        <v>200.375</v>
      </c>
      <c r="V4811" s="49">
        <f t="shared" si="610"/>
        <v>1.0101994803367265</v>
      </c>
      <c r="W4811" s="49">
        <f t="shared" si="611"/>
        <v>1.0101994803367265</v>
      </c>
    </row>
    <row r="4812" spans="11:23">
      <c r="K4812" s="51">
        <v>481</v>
      </c>
      <c r="L4812" s="22">
        <f t="shared" si="605"/>
        <v>1.0331180053244908</v>
      </c>
      <c r="M4812" s="22">
        <f t="shared" si="604"/>
        <v>2.1452236646366529E-3</v>
      </c>
      <c r="Q4812" s="55">
        <f t="shared" si="606"/>
        <v>2.5380820252949576E-2</v>
      </c>
      <c r="R4812" s="49">
        <f t="shared" si="607"/>
        <v>3.1736101022606089</v>
      </c>
      <c r="S4812" s="52">
        <f>IF(K4812=0,C4840,(1/$C$59)*LN(1+$C$59/$C$58/(RodR+ABS(Calculations!K4812-RodR))))</f>
        <v>7.9974601274650746E-3</v>
      </c>
      <c r="T4812" s="53">
        <f t="shared" si="608"/>
        <v>8.040175790806901E-3</v>
      </c>
      <c r="U4812" s="49">
        <f t="shared" si="609"/>
        <v>200.41666666666669</v>
      </c>
      <c r="V4812" s="49">
        <f t="shared" si="610"/>
        <v>1.0101994803367265</v>
      </c>
      <c r="W4812" s="49">
        <f t="shared" si="611"/>
        <v>1.0101994803367265</v>
      </c>
    </row>
    <row r="4813" spans="11:23">
      <c r="K4813" s="51">
        <v>481.1</v>
      </c>
      <c r="L4813" s="22">
        <f t="shared" si="605"/>
        <v>1.0329039718339341</v>
      </c>
      <c r="M4813" s="22">
        <f t="shared" ref="M4813:M4876" si="612">L4803-L4813</f>
        <v>2.144333968924883E-3</v>
      </c>
      <c r="Q4813" s="55">
        <f t="shared" si="606"/>
        <v>2.5375562048636092E-2</v>
      </c>
      <c r="R4813" s="49">
        <f t="shared" si="607"/>
        <v>3.1736101022606089</v>
      </c>
      <c r="S4813" s="52">
        <f>IF(K4813=0,C4841,(1/$C$59)*LN(1+$C$59/$C$58/(RodR+ABS(Calculations!K4813-RodR))))</f>
        <v>7.9958032748133449E-3</v>
      </c>
      <c r="T4813" s="53">
        <f t="shared" si="608"/>
        <v>8.0385011975289255E-3</v>
      </c>
      <c r="U4813" s="49">
        <f t="shared" si="609"/>
        <v>200.45833333333334</v>
      </c>
      <c r="V4813" s="49">
        <f t="shared" si="610"/>
        <v>1.0101994803367265</v>
      </c>
      <c r="W4813" s="49">
        <f t="shared" si="611"/>
        <v>1.0101994803367265</v>
      </c>
    </row>
    <row r="4814" spans="11:23">
      <c r="K4814" s="51">
        <v>481.2</v>
      </c>
      <c r="L4814" s="22">
        <f t="shared" si="605"/>
        <v>1.0326900270089938</v>
      </c>
      <c r="M4814" s="22">
        <f t="shared" si="612"/>
        <v>2.1434448265815753E-3</v>
      </c>
      <c r="Q4814" s="55">
        <f t="shared" si="606"/>
        <v>2.5370306022588853E-2</v>
      </c>
      <c r="R4814" s="49">
        <f t="shared" si="607"/>
        <v>3.1736101022606089</v>
      </c>
      <c r="S4814" s="52">
        <f>IF(K4814=0,C4842,(1/$C$59)*LN(1+$C$59/$C$58/(RodR+ABS(Calculations!K4814-RodR))))</f>
        <v>7.9941471085301918E-3</v>
      </c>
      <c r="T4814" s="53">
        <f t="shared" si="608"/>
        <v>8.036827301669899E-3</v>
      </c>
      <c r="U4814" s="49">
        <f t="shared" si="609"/>
        <v>200.5</v>
      </c>
      <c r="V4814" s="49">
        <f t="shared" si="610"/>
        <v>1.0101994803367265</v>
      </c>
      <c r="W4814" s="49">
        <f t="shared" si="611"/>
        <v>1.0101994803367265</v>
      </c>
    </row>
    <row r="4815" spans="11:23">
      <c r="K4815" s="51">
        <v>481.3</v>
      </c>
      <c r="L4815" s="22">
        <f t="shared" si="605"/>
        <v>1.0324761707945762</v>
      </c>
      <c r="M4815" s="22">
        <f t="shared" si="612"/>
        <v>2.1425562371624185E-3</v>
      </c>
      <c r="Q4815" s="55">
        <f t="shared" si="606"/>
        <v>2.5365052173454354E-2</v>
      </c>
      <c r="R4815" s="49">
        <f t="shared" si="607"/>
        <v>3.1736101022606089</v>
      </c>
      <c r="S4815" s="52">
        <f>IF(K4815=0,C4843,(1/$C$59)*LN(1+$C$59/$C$58/(RodR+ABS(Calculations!K4815-RodR))))</f>
        <v>7.9924916281891266E-3</v>
      </c>
      <c r="T4815" s="53">
        <f t="shared" si="608"/>
        <v>8.0351541027927909E-3</v>
      </c>
      <c r="U4815" s="49">
        <f t="shared" si="609"/>
        <v>200.54166666666669</v>
      </c>
      <c r="V4815" s="49">
        <f t="shared" si="610"/>
        <v>1.0101994803367265</v>
      </c>
      <c r="W4815" s="49">
        <f t="shared" si="611"/>
        <v>1.0101994803367265</v>
      </c>
    </row>
    <row r="4816" spans="11:23">
      <c r="K4816" s="51">
        <v>481.4</v>
      </c>
      <c r="L4816" s="22">
        <f t="shared" si="605"/>
        <v>1.0322624031356211</v>
      </c>
      <c r="M4816" s="22">
        <f t="shared" si="612"/>
        <v>2.1416682001542675E-3</v>
      </c>
      <c r="Q4816" s="55">
        <f t="shared" si="606"/>
        <v>2.5359800499879924E-2</v>
      </c>
      <c r="R4816" s="49">
        <f t="shared" si="607"/>
        <v>3.1736101022606089</v>
      </c>
      <c r="S4816" s="52">
        <f>IF(K4816=0,C4844,(1/$C$59)*LN(1+$C$59/$C$58/(RodR+ABS(Calculations!K4816-RodR))))</f>
        <v>7.9908368333639242E-3</v>
      </c>
      <c r="T4816" s="53">
        <f t="shared" si="608"/>
        <v>8.0334816004636704E-3</v>
      </c>
      <c r="U4816" s="49">
        <f t="shared" si="609"/>
        <v>200.58333333333334</v>
      </c>
      <c r="V4816" s="49">
        <f t="shared" si="610"/>
        <v>1.0101994803367265</v>
      </c>
      <c r="W4816" s="49">
        <f t="shared" si="611"/>
        <v>1.0101994803367265</v>
      </c>
    </row>
    <row r="4817" spans="11:23">
      <c r="K4817" s="51">
        <v>481.5</v>
      </c>
      <c r="L4817" s="22">
        <f t="shared" si="605"/>
        <v>1.032048723977137</v>
      </c>
      <c r="M4817" s="22">
        <f t="shared" si="612"/>
        <v>2.1407807151816449E-3</v>
      </c>
      <c r="Q4817" s="55">
        <f t="shared" si="606"/>
        <v>2.5354551000514567E-2</v>
      </c>
      <c r="R4817" s="49">
        <f t="shared" si="607"/>
        <v>3.1736101022606089</v>
      </c>
      <c r="S4817" s="52">
        <f>IF(K4817=0,C4845,(1/$C$59)*LN(1+$C$59/$C$58/(RodR+ABS(Calculations!K4817-RodR))))</f>
        <v>7.9891827236288886E-3</v>
      </c>
      <c r="T4817" s="53">
        <f t="shared" si="608"/>
        <v>8.0318097942466103E-3</v>
      </c>
      <c r="U4817" s="49">
        <f t="shared" si="609"/>
        <v>200.625</v>
      </c>
      <c r="V4817" s="49">
        <f t="shared" si="610"/>
        <v>1.0101994803367265</v>
      </c>
      <c r="W4817" s="49">
        <f t="shared" si="611"/>
        <v>1.0101994803367265</v>
      </c>
    </row>
    <row r="4818" spans="11:23">
      <c r="K4818" s="51">
        <v>481.6</v>
      </c>
      <c r="L4818" s="22">
        <f t="shared" si="605"/>
        <v>1.0318351332642004</v>
      </c>
      <c r="M4818" s="22">
        <f t="shared" si="612"/>
        <v>2.1398937817318497E-3</v>
      </c>
      <c r="Q4818" s="55">
        <f t="shared" si="606"/>
        <v>2.5349303674008977E-2</v>
      </c>
      <c r="R4818" s="49">
        <f t="shared" si="607"/>
        <v>3.1736101022606089</v>
      </c>
      <c r="S4818" s="52">
        <f>IF(K4818=0,C4846,(1/$C$59)*LN(1+$C$59/$C$58/(RodR+ABS(Calculations!K4818-RodR))))</f>
        <v>7.9875292985588549E-3</v>
      </c>
      <c r="T4818" s="53">
        <f t="shared" si="608"/>
        <v>8.0301386837081292E-3</v>
      </c>
      <c r="U4818" s="49">
        <f t="shared" si="609"/>
        <v>200.66666666666669</v>
      </c>
      <c r="V4818" s="49">
        <f t="shared" si="610"/>
        <v>1.0101994803367265</v>
      </c>
      <c r="W4818" s="49">
        <f t="shared" si="611"/>
        <v>1.0101994803367265</v>
      </c>
    </row>
    <row r="4819" spans="11:23">
      <c r="K4819" s="51">
        <v>481.7</v>
      </c>
      <c r="L4819" s="22">
        <f t="shared" si="605"/>
        <v>1.031621630941888</v>
      </c>
      <c r="M4819" s="22">
        <f t="shared" si="612"/>
        <v>2.1390073993261538E-3</v>
      </c>
      <c r="Q4819" s="55">
        <f t="shared" si="606"/>
        <v>2.5344058519013835E-2</v>
      </c>
      <c r="R4819" s="49">
        <f t="shared" si="607"/>
        <v>3.1736101022606089</v>
      </c>
      <c r="S4819" s="52">
        <f>IF(K4819=0,C4847,(1/$C$59)*LN(1+$C$59/$C$58/(RodR+ABS(Calculations!K4819-RodR))))</f>
        <v>7.9858765577286543E-3</v>
      </c>
      <c r="T4819" s="53">
        <f t="shared" si="608"/>
        <v>8.0284682684129728E-3</v>
      </c>
      <c r="U4819" s="49">
        <f t="shared" si="609"/>
        <v>200.70833333333334</v>
      </c>
      <c r="V4819" s="49">
        <f t="shared" si="610"/>
        <v>1.0101994803367265</v>
      </c>
      <c r="W4819" s="49">
        <f t="shared" si="611"/>
        <v>1.0101994803367265</v>
      </c>
    </row>
    <row r="4820" spans="11:23">
      <c r="K4820" s="51">
        <v>481.8</v>
      </c>
      <c r="L4820" s="22">
        <f t="shared" si="605"/>
        <v>1.0314082169553447</v>
      </c>
      <c r="M4820" s="22">
        <f t="shared" si="612"/>
        <v>2.1381215675897458E-3</v>
      </c>
      <c r="Q4820" s="55">
        <f t="shared" si="606"/>
        <v>2.5338815534181509E-2</v>
      </c>
      <c r="R4820" s="49">
        <f t="shared" si="607"/>
        <v>3.1736101022606089</v>
      </c>
      <c r="S4820" s="52">
        <f>IF(K4820=0,C4848,(1/$C$59)*LN(1+$C$59/$C$58/(RodR+ABS(Calculations!K4820-RodR))))</f>
        <v>7.9842245007136509E-3</v>
      </c>
      <c r="T4820" s="53">
        <f t="shared" si="608"/>
        <v>8.0267985479285427E-3</v>
      </c>
      <c r="U4820" s="49">
        <f t="shared" si="609"/>
        <v>200.75</v>
      </c>
      <c r="V4820" s="49">
        <f t="shared" si="610"/>
        <v>1.0101994803367265</v>
      </c>
      <c r="W4820" s="49">
        <f t="shared" si="611"/>
        <v>1.0101994803367265</v>
      </c>
    </row>
    <row r="4821" spans="11:23">
      <c r="K4821" s="51">
        <v>481.9</v>
      </c>
      <c r="L4821" s="22">
        <f t="shared" si="605"/>
        <v>1.0311948912497497</v>
      </c>
      <c r="M4821" s="22">
        <f t="shared" si="612"/>
        <v>2.1372362860092586E-3</v>
      </c>
      <c r="Q4821" s="55">
        <f t="shared" si="606"/>
        <v>2.5333574718165199E-2</v>
      </c>
      <c r="R4821" s="49">
        <f t="shared" si="607"/>
        <v>3.1736101022606089</v>
      </c>
      <c r="S4821" s="52">
        <f>IF(K4821=0,C4849,(1/$C$59)*LN(1+$C$59/$C$58/(RodR+ABS(Calculations!K4821-RodR))))</f>
        <v>7.9825731270894689E-3</v>
      </c>
      <c r="T4821" s="53">
        <f t="shared" si="608"/>
        <v>8.0251295218202578E-3</v>
      </c>
      <c r="U4821" s="49">
        <f t="shared" si="609"/>
        <v>200.79166666666666</v>
      </c>
      <c r="V4821" s="49">
        <f t="shared" si="610"/>
        <v>1.0101994803367265</v>
      </c>
      <c r="W4821" s="49">
        <f t="shared" si="611"/>
        <v>1.0101994803367265</v>
      </c>
    </row>
    <row r="4822" spans="11:23">
      <c r="K4822" s="51">
        <v>482</v>
      </c>
      <c r="L4822" s="22">
        <f t="shared" si="605"/>
        <v>1.0309816537703849</v>
      </c>
      <c r="M4822" s="22">
        <f t="shared" si="612"/>
        <v>2.1363515541059641E-3</v>
      </c>
      <c r="Q4822" s="55">
        <f t="shared" si="606"/>
        <v>2.5328336069620642E-2</v>
      </c>
      <c r="R4822" s="49">
        <f t="shared" si="607"/>
        <v>3.1736101022606089</v>
      </c>
      <c r="S4822" s="52">
        <f>IF(K4822=0,C4850,(1/$C$59)*LN(1+$C$59/$C$58/(RodR+ABS(Calculations!K4822-RodR))))</f>
        <v>7.9809224364325339E-3</v>
      </c>
      <c r="T4822" s="53">
        <f t="shared" si="608"/>
        <v>8.0234611896557468E-3</v>
      </c>
      <c r="U4822" s="49">
        <f t="shared" si="609"/>
        <v>200.83333333333334</v>
      </c>
      <c r="V4822" s="49">
        <f t="shared" si="610"/>
        <v>1.0101994803367265</v>
      </c>
      <c r="W4822" s="49">
        <f t="shared" si="611"/>
        <v>1.0101994803367265</v>
      </c>
    </row>
    <row r="4823" spans="11:23">
      <c r="K4823" s="51">
        <v>482.1</v>
      </c>
      <c r="L4823" s="22">
        <f t="shared" si="605"/>
        <v>1.0307685044624633</v>
      </c>
      <c r="M4823" s="22">
        <f t="shared" si="612"/>
        <v>2.1354673714708561E-3</v>
      </c>
      <c r="Q4823" s="55">
        <f t="shared" si="606"/>
        <v>2.5323099587201869E-2</v>
      </c>
      <c r="R4823" s="49">
        <f t="shared" si="607"/>
        <v>3.1736101022606089</v>
      </c>
      <c r="S4823" s="52">
        <f>IF(K4823=0,C4851,(1/$C$59)*LN(1+$C$59/$C$58/(RodR+ABS(Calculations!K4823-RodR))))</f>
        <v>7.979272428318732E-3</v>
      </c>
      <c r="T4823" s="53">
        <f t="shared" si="608"/>
        <v>8.0217935510021963E-3</v>
      </c>
      <c r="U4823" s="49">
        <f t="shared" si="609"/>
        <v>200.87500000000003</v>
      </c>
      <c r="V4823" s="49">
        <f t="shared" si="610"/>
        <v>1.0101994803367265</v>
      </c>
      <c r="W4823" s="49">
        <f t="shared" si="611"/>
        <v>1.0101994803367265</v>
      </c>
    </row>
    <row r="4824" spans="11:23">
      <c r="K4824" s="51">
        <v>482.2</v>
      </c>
      <c r="L4824" s="22">
        <f t="shared" si="605"/>
        <v>1.0305554432713351</v>
      </c>
      <c r="M4824" s="22">
        <f t="shared" si="612"/>
        <v>2.1345837376587351E-3</v>
      </c>
      <c r="Q4824" s="55">
        <f t="shared" si="606"/>
        <v>2.5317865269566291E-2</v>
      </c>
      <c r="R4824" s="49">
        <f t="shared" si="607"/>
        <v>3.1736101022606089</v>
      </c>
      <c r="S4824" s="52">
        <f>IF(K4824=0,C4852,(1/$C$59)*LN(1+$C$59/$C$58/(RodR+ABS(Calculations!K4824-RodR))))</f>
        <v>7.9776231023250162E-3</v>
      </c>
      <c r="T4824" s="53">
        <f t="shared" si="608"/>
        <v>8.0201266054272472E-3</v>
      </c>
      <c r="U4824" s="49">
        <f t="shared" si="609"/>
        <v>200.91666666666666</v>
      </c>
      <c r="V4824" s="49">
        <f t="shared" si="610"/>
        <v>1.0101994803367265</v>
      </c>
      <c r="W4824" s="49">
        <f t="shared" si="611"/>
        <v>1.0101994803367265</v>
      </c>
    </row>
    <row r="4825" spans="11:23">
      <c r="K4825" s="51">
        <v>482.3</v>
      </c>
      <c r="L4825" s="22">
        <f t="shared" si="605"/>
        <v>1.0303424701423847</v>
      </c>
      <c r="M4825" s="22">
        <f t="shared" si="612"/>
        <v>2.1337006521915391E-3</v>
      </c>
      <c r="Q4825" s="55">
        <f t="shared" si="606"/>
        <v>2.531263311537215E-2</v>
      </c>
      <c r="R4825" s="49">
        <f t="shared" si="607"/>
        <v>3.1736101022606089</v>
      </c>
      <c r="S4825" s="52">
        <f>IF(K4825=0,C4853,(1/$C$59)*LN(1+$C$59/$C$58/(RodR+ABS(Calculations!K4825-RodR))))</f>
        <v>7.9759744580285997E-3</v>
      </c>
      <c r="T4825" s="53">
        <f t="shared" si="608"/>
        <v>8.0184603524987557E-3</v>
      </c>
      <c r="U4825" s="49">
        <f t="shared" si="609"/>
        <v>200.95833333333334</v>
      </c>
      <c r="V4825" s="49">
        <f t="shared" si="610"/>
        <v>1.0101994803367265</v>
      </c>
      <c r="W4825" s="49">
        <f t="shared" si="611"/>
        <v>1.0101994803367265</v>
      </c>
    </row>
    <row r="4826" spans="11:23">
      <c r="K4826" s="51">
        <v>482.4</v>
      </c>
      <c r="L4826" s="22">
        <f t="shared" si="605"/>
        <v>1.0301295850210304</v>
      </c>
      <c r="M4826" s="22">
        <f t="shared" si="612"/>
        <v>2.1328181145907621E-3</v>
      </c>
      <c r="Q4826" s="55">
        <f t="shared" si="606"/>
        <v>2.5307403123278536E-2</v>
      </c>
      <c r="R4826" s="49">
        <f t="shared" si="607"/>
        <v>3.1736101022606089</v>
      </c>
      <c r="S4826" s="52">
        <f>IF(K4826=0,C4854,(1/$C$59)*LN(1+$C$59/$C$58/(RodR+ABS(Calculations!K4826-RodR))))</f>
        <v>7.9743264950069646E-3</v>
      </c>
      <c r="T4826" s="53">
        <f t="shared" si="608"/>
        <v>8.0167947917854677E-3</v>
      </c>
      <c r="U4826" s="49">
        <f t="shared" si="609"/>
        <v>201</v>
      </c>
      <c r="V4826" s="49">
        <f t="shared" si="610"/>
        <v>1.0101994803367265</v>
      </c>
      <c r="W4826" s="49">
        <f t="shared" si="611"/>
        <v>1.0101994803367265</v>
      </c>
    </row>
    <row r="4827" spans="11:23">
      <c r="K4827" s="51">
        <v>482.5</v>
      </c>
      <c r="L4827" s="22">
        <f t="shared" si="605"/>
        <v>1.0299167878526903</v>
      </c>
      <c r="M4827" s="22">
        <f t="shared" si="612"/>
        <v>2.1319361244467316E-3</v>
      </c>
      <c r="Q4827" s="55">
        <f t="shared" si="606"/>
        <v>2.530217529194451E-2</v>
      </c>
      <c r="R4827" s="49">
        <f t="shared" si="607"/>
        <v>3.1736101022606089</v>
      </c>
      <c r="S4827" s="52">
        <f>IF(K4827=0,C4855,(1/$C$59)*LN(1+$C$59/$C$58/(RodR+ABS(Calculations!K4827-RodR))))</f>
        <v>7.9726792128375825E-3</v>
      </c>
      <c r="T4827" s="53">
        <f t="shared" si="608"/>
        <v>8.0151299228556905E-3</v>
      </c>
      <c r="U4827" s="49">
        <f t="shared" si="609"/>
        <v>201.04166666666669</v>
      </c>
      <c r="V4827" s="49">
        <f t="shared" si="610"/>
        <v>1.0101994803367265</v>
      </c>
      <c r="W4827" s="49">
        <f t="shared" si="611"/>
        <v>1.0101994803367265</v>
      </c>
    </row>
    <row r="4828" spans="11:23">
      <c r="K4828" s="51">
        <v>482.6</v>
      </c>
      <c r="L4828" s="22">
        <f t="shared" si="605"/>
        <v>1.0297040785829199</v>
      </c>
      <c r="M4828" s="22">
        <f t="shared" si="612"/>
        <v>2.1310546812804976E-3</v>
      </c>
      <c r="Q4828" s="55">
        <f t="shared" si="606"/>
        <v>2.5296949620032538E-2</v>
      </c>
      <c r="R4828" s="49">
        <f t="shared" si="607"/>
        <v>3.1736101022606089</v>
      </c>
      <c r="S4828" s="52">
        <f>IF(K4828=0,C4856,(1/$C$59)*LN(1+$C$59/$C$58/(RodR+ABS(Calculations!K4828-RodR))))</f>
        <v>7.9710326110989972E-3</v>
      </c>
      <c r="T4828" s="53">
        <f t="shared" si="608"/>
        <v>8.0134657452788343E-3</v>
      </c>
      <c r="U4828" s="49">
        <f t="shared" si="609"/>
        <v>201.08333333333334</v>
      </c>
      <c r="V4828" s="49">
        <f t="shared" si="610"/>
        <v>1.0101994803367265</v>
      </c>
      <c r="W4828" s="49">
        <f t="shared" si="611"/>
        <v>1.0101994803367265</v>
      </c>
    </row>
    <row r="4829" spans="11:23">
      <c r="K4829" s="51">
        <v>482.7</v>
      </c>
      <c r="L4829" s="22">
        <f t="shared" si="605"/>
        <v>1.0294914571572398</v>
      </c>
      <c r="M4829" s="22">
        <f t="shared" si="612"/>
        <v>2.1301737846481927E-3</v>
      </c>
      <c r="Q4829" s="55">
        <f t="shared" si="606"/>
        <v>2.5291726106204206E-2</v>
      </c>
      <c r="R4829" s="49">
        <f t="shared" si="607"/>
        <v>3.1736101022606089</v>
      </c>
      <c r="S4829" s="52">
        <f>IF(K4829=0,C4857,(1/$C$59)*LN(1+$C$59/$C$58/(RodR+ABS(Calculations!K4829-RodR))))</f>
        <v>7.9693866893694783E-3</v>
      </c>
      <c r="T4829" s="53">
        <f t="shared" si="608"/>
        <v>8.0118022586243218E-3</v>
      </c>
      <c r="U4829" s="49">
        <f t="shared" si="609"/>
        <v>201.125</v>
      </c>
      <c r="V4829" s="49">
        <f t="shared" si="610"/>
        <v>1.0101994803367265</v>
      </c>
      <c r="W4829" s="49">
        <f t="shared" si="611"/>
        <v>1.0101994803367265</v>
      </c>
    </row>
    <row r="4830" spans="11:23">
      <c r="K4830" s="51">
        <v>482.8</v>
      </c>
      <c r="L4830" s="22">
        <f t="shared" si="605"/>
        <v>1.0292789235212392</v>
      </c>
      <c r="M4830" s="22">
        <f t="shared" si="612"/>
        <v>2.1292934341055059E-3</v>
      </c>
      <c r="Q4830" s="55">
        <f t="shared" si="606"/>
        <v>2.5286504749122789E-2</v>
      </c>
      <c r="R4830" s="49">
        <f t="shared" si="607"/>
        <v>3.1736101022606089</v>
      </c>
      <c r="S4830" s="52">
        <f>IF(K4830=0,C4858,(1/$C$59)*LN(1+$C$59/$C$58/(RodR+ABS(Calculations!K4830-RodR))))</f>
        <v>7.9677414472278246E-3</v>
      </c>
      <c r="T4830" s="53">
        <f t="shared" si="608"/>
        <v>8.0101394624615702E-3</v>
      </c>
      <c r="U4830" s="49">
        <f t="shared" si="609"/>
        <v>201.16666666666669</v>
      </c>
      <c r="V4830" s="49">
        <f t="shared" si="610"/>
        <v>1.0101994803367265</v>
      </c>
      <c r="W4830" s="49">
        <f t="shared" si="611"/>
        <v>1.0101994803367265</v>
      </c>
    </row>
    <row r="4831" spans="11:23">
      <c r="K4831" s="51">
        <v>482.9</v>
      </c>
      <c r="L4831" s="22">
        <f t="shared" si="605"/>
        <v>1.029066477620576</v>
      </c>
      <c r="M4831" s="22">
        <f t="shared" si="612"/>
        <v>2.1284136291737088E-3</v>
      </c>
      <c r="Q4831" s="55">
        <f t="shared" si="606"/>
        <v>2.5281285547453264E-2</v>
      </c>
      <c r="R4831" s="49">
        <f t="shared" si="607"/>
        <v>3.1736101022606089</v>
      </c>
      <c r="S4831" s="52">
        <f>IF(K4831=0,C4859,(1/$C$59)*LN(1+$C$59/$C$58/(RodR+ABS(Calculations!K4831-RodR))))</f>
        <v>7.9660968842533725E-3</v>
      </c>
      <c r="T4831" s="53">
        <f t="shared" si="608"/>
        <v>8.0084773563613276E-3</v>
      </c>
      <c r="U4831" s="49">
        <f t="shared" si="609"/>
        <v>201.20833333333334</v>
      </c>
      <c r="V4831" s="49">
        <f t="shared" si="610"/>
        <v>1.0101994803367265</v>
      </c>
      <c r="W4831" s="49">
        <f t="shared" si="611"/>
        <v>1.0101994803367265</v>
      </c>
    </row>
    <row r="4832" spans="11:23">
      <c r="K4832" s="51">
        <v>483</v>
      </c>
      <c r="L4832" s="22">
        <f t="shared" si="605"/>
        <v>1.0288541194009073</v>
      </c>
      <c r="M4832" s="22">
        <f t="shared" si="612"/>
        <v>2.1275343694775462E-3</v>
      </c>
      <c r="Q4832" s="55">
        <f t="shared" si="606"/>
        <v>2.5276068499860572E-2</v>
      </c>
      <c r="R4832" s="49">
        <f t="shared" si="607"/>
        <v>3.1736101022606089</v>
      </c>
      <c r="S4832" s="52">
        <f>IF(K4832=0,C4860,(1/$C$59)*LN(1+$C$59/$C$58/(RodR+ABS(Calculations!K4832-RodR))))</f>
        <v>7.9644530000254465E-3</v>
      </c>
      <c r="T4832" s="53">
        <f t="shared" si="608"/>
        <v>8.0068159398939062E-3</v>
      </c>
      <c r="U4832" s="49">
        <f t="shared" si="609"/>
        <v>201.25</v>
      </c>
      <c r="V4832" s="49">
        <f t="shared" si="610"/>
        <v>1.0101994803367265</v>
      </c>
      <c r="W4832" s="49">
        <f t="shared" si="611"/>
        <v>1.0101994803367265</v>
      </c>
    </row>
    <row r="4833" spans="11:23">
      <c r="K4833" s="51">
        <v>483.1</v>
      </c>
      <c r="L4833" s="22">
        <f t="shared" si="605"/>
        <v>1.0286418488079936</v>
      </c>
      <c r="M4833" s="22">
        <f t="shared" si="612"/>
        <v>2.126655654469678E-3</v>
      </c>
      <c r="Q4833" s="55">
        <f t="shared" si="606"/>
        <v>2.5270853605012192E-2</v>
      </c>
      <c r="R4833" s="49">
        <f t="shared" si="607"/>
        <v>3.1736101022606089</v>
      </c>
      <c r="S4833" s="52">
        <f>IF(K4833=0,C4861,(1/$C$59)*LN(1+$C$59/$C$58/(RodR+ABS(Calculations!K4833-RodR))))</f>
        <v>7.9628097941241722E-3</v>
      </c>
      <c r="T4833" s="53">
        <f t="shared" si="608"/>
        <v>8.0051552126298355E-3</v>
      </c>
      <c r="U4833" s="49">
        <f t="shared" si="609"/>
        <v>201.29166666666669</v>
      </c>
      <c r="V4833" s="49">
        <f t="shared" si="610"/>
        <v>1.0101994803367265</v>
      </c>
      <c r="W4833" s="49">
        <f t="shared" si="611"/>
        <v>1.0101994803367265</v>
      </c>
    </row>
    <row r="4834" spans="11:23">
      <c r="K4834" s="51">
        <v>483.2</v>
      </c>
      <c r="L4834" s="22">
        <f t="shared" si="605"/>
        <v>1.0284296657875951</v>
      </c>
      <c r="M4834" s="22">
        <f t="shared" si="612"/>
        <v>2.1257774837399879E-3</v>
      </c>
      <c r="Q4834" s="55">
        <f t="shared" si="606"/>
        <v>2.5265640861575619E-2</v>
      </c>
      <c r="R4834" s="49">
        <f t="shared" si="607"/>
        <v>3.1736101022606089</v>
      </c>
      <c r="S4834" s="52">
        <f>IF(K4834=0,C4862,(1/$C$59)*LN(1+$C$59/$C$58/(RodR+ABS(Calculations!K4834-RodR))))</f>
        <v>7.9611672661296772E-3</v>
      </c>
      <c r="T4834" s="53">
        <f t="shared" si="608"/>
        <v>8.0034951741405364E-3</v>
      </c>
      <c r="U4834" s="49">
        <f t="shared" si="609"/>
        <v>201.33333333333334</v>
      </c>
      <c r="V4834" s="49">
        <f t="shared" si="610"/>
        <v>1.0101994803367265</v>
      </c>
      <c r="W4834" s="49">
        <f t="shared" si="611"/>
        <v>1.0101994803367265</v>
      </c>
    </row>
    <row r="4835" spans="11:23">
      <c r="K4835" s="51">
        <v>483.3</v>
      </c>
      <c r="L4835" s="22">
        <f t="shared" si="605"/>
        <v>1.0282175702855398</v>
      </c>
      <c r="M4835" s="22">
        <f t="shared" si="612"/>
        <v>2.1248998568448307E-3</v>
      </c>
      <c r="Q4835" s="55">
        <f t="shared" si="606"/>
        <v>2.5260430268219995E-2</v>
      </c>
      <c r="R4835" s="49">
        <f t="shared" si="607"/>
        <v>3.1736101022606089</v>
      </c>
      <c r="S4835" s="52">
        <f>IF(K4835=0,C4863,(1/$C$59)*LN(1+$C$59/$C$58/(RodR+ABS(Calculations!K4835-RodR))))</f>
        <v>7.959525415622613E-3</v>
      </c>
      <c r="T4835" s="53">
        <f t="shared" si="608"/>
        <v>8.0018358239983198E-3</v>
      </c>
      <c r="U4835" s="49">
        <f t="shared" si="609"/>
        <v>201.375</v>
      </c>
      <c r="V4835" s="49">
        <f t="shared" si="610"/>
        <v>1.0101994803367265</v>
      </c>
      <c r="W4835" s="49">
        <f t="shared" si="611"/>
        <v>1.0101994803367265</v>
      </c>
    </row>
    <row r="4836" spans="11:23">
      <c r="K4836" s="51">
        <v>483.4</v>
      </c>
      <c r="L4836" s="22">
        <f t="shared" si="605"/>
        <v>1.0280055622476911</v>
      </c>
      <c r="M4836" s="22">
        <f t="shared" si="612"/>
        <v>2.1240227733392292E-3</v>
      </c>
      <c r="Q4836" s="55">
        <f t="shared" si="606"/>
        <v>2.5255221823615323E-2</v>
      </c>
      <c r="R4836" s="49">
        <f t="shared" si="607"/>
        <v>3.1736101022606089</v>
      </c>
      <c r="S4836" s="52">
        <f>IF(K4836=0,C4864,(1/$C$59)*LN(1+$C$59/$C$58/(RodR+ABS(Calculations!K4836-RodR))))</f>
        <v>7.9578842421838963E-3</v>
      </c>
      <c r="T4836" s="53">
        <f t="shared" si="608"/>
        <v>8.0001771617739421E-3</v>
      </c>
      <c r="U4836" s="49">
        <f t="shared" si="609"/>
        <v>201.41666666666666</v>
      </c>
      <c r="V4836" s="49">
        <f t="shared" si="610"/>
        <v>1.0101994803367265</v>
      </c>
      <c r="W4836" s="49">
        <f t="shared" si="611"/>
        <v>1.0101994803367265</v>
      </c>
    </row>
    <row r="4837" spans="11:23">
      <c r="K4837" s="51">
        <v>483.5</v>
      </c>
      <c r="L4837" s="22">
        <f t="shared" si="605"/>
        <v>1.0277936416199451</v>
      </c>
      <c r="M4837" s="22">
        <f t="shared" si="612"/>
        <v>2.1231462327451212E-3</v>
      </c>
      <c r="Q4837" s="55">
        <f t="shared" si="606"/>
        <v>2.5250015526432433E-2</v>
      </c>
      <c r="R4837" s="49">
        <f t="shared" si="607"/>
        <v>3.1736101022606089</v>
      </c>
      <c r="S4837" s="52">
        <f>IF(K4837=0,C4865,(1/$C$59)*LN(1+$C$59/$C$58/(RodR+ABS(Calculations!K4837-RodR))))</f>
        <v>7.9562437453947095E-3</v>
      </c>
      <c r="T4837" s="53">
        <f t="shared" si="608"/>
        <v>7.9985191870408263E-3</v>
      </c>
      <c r="U4837" s="49">
        <f t="shared" si="609"/>
        <v>201.45833333333334</v>
      </c>
      <c r="V4837" s="49">
        <f t="shared" si="610"/>
        <v>1.0101994803367265</v>
      </c>
      <c r="W4837" s="49">
        <f t="shared" si="611"/>
        <v>1.0101994803367265</v>
      </c>
    </row>
    <row r="4838" spans="11:23">
      <c r="K4838" s="51">
        <v>483.6</v>
      </c>
      <c r="L4838" s="22">
        <f t="shared" si="605"/>
        <v>1.0275818083482329</v>
      </c>
      <c r="M4838" s="22">
        <f t="shared" si="612"/>
        <v>2.1222702346870292E-3</v>
      </c>
      <c r="Q4838" s="55">
        <f t="shared" si="606"/>
        <v>2.5244811375343002E-2</v>
      </c>
      <c r="R4838" s="49">
        <f t="shared" si="607"/>
        <v>3.1736101022606089</v>
      </c>
      <c r="S4838" s="52">
        <f>IF(K4838=0,C4866,(1/$C$59)*LN(1+$C$59/$C$58/(RodR+ABS(Calculations!K4838-RodR))))</f>
        <v>7.9546039248364984E-3</v>
      </c>
      <c r="T4838" s="53">
        <f t="shared" si="608"/>
        <v>7.9968618993704003E-3</v>
      </c>
      <c r="U4838" s="49">
        <f t="shared" si="609"/>
        <v>201.50000000000003</v>
      </c>
      <c r="V4838" s="49">
        <f t="shared" si="610"/>
        <v>1.0101994803367265</v>
      </c>
      <c r="W4838" s="49">
        <f t="shared" si="611"/>
        <v>1.0101994803367265</v>
      </c>
    </row>
    <row r="4839" spans="11:23">
      <c r="K4839" s="51">
        <v>483.7</v>
      </c>
      <c r="L4839" s="22">
        <f t="shared" si="605"/>
        <v>1.0273700623785877</v>
      </c>
      <c r="M4839" s="22">
        <f t="shared" si="612"/>
        <v>2.1213947786520304E-3</v>
      </c>
      <c r="Q4839" s="55">
        <f t="shared" si="606"/>
        <v>2.5239609369021216E-2</v>
      </c>
      <c r="R4839" s="49">
        <f t="shared" si="607"/>
        <v>3.1736101022606089</v>
      </c>
      <c r="S4839" s="52">
        <f>IF(K4839=0,C4867,(1/$C$59)*LN(1+$C$59/$C$58/(RodR+ABS(Calculations!K4839-RodR))))</f>
        <v>7.9529647800915034E-3</v>
      </c>
      <c r="T4839" s="53">
        <f t="shared" si="608"/>
        <v>7.9952052983371935E-3</v>
      </c>
      <c r="U4839" s="49">
        <f t="shared" si="609"/>
        <v>201.54166666666666</v>
      </c>
      <c r="V4839" s="49">
        <f t="shared" si="610"/>
        <v>1.0101994803367265</v>
      </c>
      <c r="W4839" s="49">
        <f t="shared" si="611"/>
        <v>1.0101994803367265</v>
      </c>
    </row>
    <row r="4840" spans="11:23">
      <c r="K4840" s="51">
        <v>483.8</v>
      </c>
      <c r="L4840" s="22">
        <f t="shared" si="605"/>
        <v>1.027158403657044</v>
      </c>
      <c r="M4840" s="22">
        <f t="shared" si="612"/>
        <v>2.1205198641951473E-3</v>
      </c>
      <c r="Q4840" s="55">
        <f t="shared" si="606"/>
        <v>2.5234409506141288E-2</v>
      </c>
      <c r="R4840" s="49">
        <f t="shared" si="607"/>
        <v>3.1736101022606089</v>
      </c>
      <c r="S4840" s="52">
        <f>IF(K4840=0,C4868,(1/$C$59)*LN(1+$C$59/$C$58/(RodR+ABS(Calculations!K4840-RodR))))</f>
        <v>7.9513263107419685E-3</v>
      </c>
      <c r="T4840" s="53">
        <f t="shared" si="608"/>
        <v>7.9935493835128612E-3</v>
      </c>
      <c r="U4840" s="49">
        <f t="shared" si="609"/>
        <v>201.58333333333334</v>
      </c>
      <c r="V4840" s="49">
        <f t="shared" si="610"/>
        <v>1.0101994803367265</v>
      </c>
      <c r="W4840" s="49">
        <f t="shared" si="611"/>
        <v>1.0101994803367265</v>
      </c>
    </row>
    <row r="4841" spans="11:23">
      <c r="K4841" s="51">
        <v>483.9</v>
      </c>
      <c r="L4841" s="22">
        <f t="shared" si="605"/>
        <v>1.0269468321297033</v>
      </c>
      <c r="M4841" s="22">
        <f t="shared" si="612"/>
        <v>2.1196454908727347E-3</v>
      </c>
      <c r="Q4841" s="55">
        <f t="shared" si="606"/>
        <v>2.522921178537909E-2</v>
      </c>
      <c r="R4841" s="49">
        <f t="shared" si="607"/>
        <v>3.1736101022606089</v>
      </c>
      <c r="S4841" s="52">
        <f>IF(K4841=0,C4869,(1/$C$59)*LN(1+$C$59/$C$58/(RodR+ABS(Calculations!K4841-RodR))))</f>
        <v>7.9496885163706631E-3</v>
      </c>
      <c r="T4841" s="53">
        <f t="shared" si="608"/>
        <v>7.9918941544728228E-3</v>
      </c>
      <c r="U4841" s="49">
        <f t="shared" si="609"/>
        <v>201.625</v>
      </c>
      <c r="V4841" s="49">
        <f t="shared" si="610"/>
        <v>1.0101994803367265</v>
      </c>
      <c r="W4841" s="49">
        <f t="shared" si="611"/>
        <v>1.0101994803367265</v>
      </c>
    </row>
    <row r="4842" spans="11:23">
      <c r="K4842" s="51">
        <v>484</v>
      </c>
      <c r="L4842" s="22">
        <f t="shared" si="605"/>
        <v>1.0267353477426666</v>
      </c>
      <c r="M4842" s="22">
        <f t="shared" si="612"/>
        <v>2.1187716582407035E-3</v>
      </c>
      <c r="Q4842" s="55">
        <f t="shared" si="606"/>
        <v>2.5224016205410472E-2</v>
      </c>
      <c r="R4842" s="49">
        <f t="shared" si="607"/>
        <v>3.1736101022606089</v>
      </c>
      <c r="S4842" s="52">
        <f>IF(K4842=0,C4870,(1/$C$59)*LN(1+$C$59/$C$58/(RodR+ABS(Calculations!K4842-RodR))))</f>
        <v>7.9480513965603516E-3</v>
      </c>
      <c r="T4842" s="53">
        <f t="shared" si="608"/>
        <v>7.9902396107896269E-3</v>
      </c>
      <c r="U4842" s="49">
        <f t="shared" si="609"/>
        <v>201.66666666666669</v>
      </c>
      <c r="V4842" s="49">
        <f t="shared" si="610"/>
        <v>1.0101994803367265</v>
      </c>
      <c r="W4842" s="49">
        <f t="shared" si="611"/>
        <v>1.0101994803367265</v>
      </c>
    </row>
    <row r="4843" spans="11:23">
      <c r="K4843" s="51">
        <v>484.1</v>
      </c>
      <c r="L4843" s="22">
        <f t="shared" si="605"/>
        <v>1.0265239504421051</v>
      </c>
      <c r="M4843" s="22">
        <f t="shared" si="612"/>
        <v>2.1178983658884931E-3</v>
      </c>
      <c r="Q4843" s="55">
        <f t="shared" si="606"/>
        <v>2.5218822764913006E-2</v>
      </c>
      <c r="R4843" s="49">
        <f t="shared" si="607"/>
        <v>3.1736101022606089</v>
      </c>
      <c r="S4843" s="52">
        <f>IF(K4843=0,C4871,(1/$C$59)*LN(1+$C$59/$C$58/(RodR+ABS(Calculations!K4843-RodR))))</f>
        <v>7.9464149508943361E-3</v>
      </c>
      <c r="T4843" s="53">
        <f t="shared" si="608"/>
        <v>7.988585752038915E-3</v>
      </c>
      <c r="U4843" s="49">
        <f t="shared" si="609"/>
        <v>201.70833333333334</v>
      </c>
      <c r="V4843" s="49">
        <f t="shared" si="610"/>
        <v>1.0101994803367265</v>
      </c>
      <c r="W4843" s="49">
        <f t="shared" si="611"/>
        <v>1.0101994803367265</v>
      </c>
    </row>
    <row r="4844" spans="11:23">
      <c r="K4844" s="51">
        <v>484.2</v>
      </c>
      <c r="L4844" s="22">
        <f t="shared" si="605"/>
        <v>1.026312640174291</v>
      </c>
      <c r="M4844" s="22">
        <f t="shared" si="612"/>
        <v>2.1170256133040688E-3</v>
      </c>
      <c r="Q4844" s="55">
        <f t="shared" si="606"/>
        <v>2.5213631462566759E-2</v>
      </c>
      <c r="R4844" s="49">
        <f t="shared" si="607"/>
        <v>3.1736101022606089</v>
      </c>
      <c r="S4844" s="52">
        <f>IF(K4844=0,C4872,(1/$C$59)*LN(1+$C$59/$C$58/(RodR+ABS(Calculations!K4844-RodR))))</f>
        <v>7.9447791789567096E-3</v>
      </c>
      <c r="T4844" s="53">
        <f t="shared" si="608"/>
        <v>7.9869325777945661E-3</v>
      </c>
      <c r="U4844" s="49">
        <f t="shared" si="609"/>
        <v>201.75</v>
      </c>
      <c r="V4844" s="49">
        <f t="shared" si="610"/>
        <v>1.0101994803367265</v>
      </c>
      <c r="W4844" s="49">
        <f t="shared" si="611"/>
        <v>1.0101994803367265</v>
      </c>
    </row>
    <row r="4845" spans="11:23">
      <c r="K4845" s="51">
        <v>484.3</v>
      </c>
      <c r="L4845" s="22">
        <f t="shared" si="605"/>
        <v>1.026101416885429</v>
      </c>
      <c r="M4845" s="22">
        <f t="shared" si="612"/>
        <v>2.1161534001108429E-3</v>
      </c>
      <c r="Q4845" s="55">
        <f t="shared" si="606"/>
        <v>2.5208442297050125E-2</v>
      </c>
      <c r="R4845" s="49">
        <f t="shared" si="607"/>
        <v>3.1736101022606089</v>
      </c>
      <c r="S4845" s="52">
        <f>IF(K4845=0,C4873,(1/$C$59)*LN(1+$C$59/$C$58/(RodR+ABS(Calculations!K4845-RodR))))</f>
        <v>7.9431440803310344E-3</v>
      </c>
      <c r="T4845" s="53">
        <f t="shared" si="608"/>
        <v>7.9852800876324525E-3</v>
      </c>
      <c r="U4845" s="49">
        <f t="shared" si="609"/>
        <v>201.79166666666669</v>
      </c>
      <c r="V4845" s="49">
        <f t="shared" si="610"/>
        <v>1.0101994803367265</v>
      </c>
      <c r="W4845" s="49">
        <f t="shared" si="611"/>
        <v>1.0101994803367265</v>
      </c>
    </row>
    <row r="4846" spans="11:23">
      <c r="K4846" s="51">
        <v>484.4</v>
      </c>
      <c r="L4846" s="22">
        <f t="shared" si="605"/>
        <v>1.0258902805218255</v>
      </c>
      <c r="M4846" s="22">
        <f t="shared" si="612"/>
        <v>2.1152817258656142E-3</v>
      </c>
      <c r="Q4846" s="55">
        <f t="shared" si="606"/>
        <v>2.5203255267044006E-2</v>
      </c>
      <c r="R4846" s="49">
        <f t="shared" si="607"/>
        <v>3.1736101022606089</v>
      </c>
      <c r="S4846" s="52">
        <f>IF(K4846=0,C4874,(1/$C$59)*LN(1+$C$59/$C$58/(RodR+ABS(Calculations!K4846-RodR))))</f>
        <v>7.9415096546016656E-3</v>
      </c>
      <c r="T4846" s="53">
        <f t="shared" si="608"/>
        <v>7.9836282811273397E-3</v>
      </c>
      <c r="U4846" s="49">
        <f t="shared" si="609"/>
        <v>201.83333333333334</v>
      </c>
      <c r="V4846" s="49">
        <f t="shared" si="610"/>
        <v>1.0101994803367265</v>
      </c>
      <c r="W4846" s="49">
        <f t="shared" si="611"/>
        <v>1.0101994803367265</v>
      </c>
    </row>
    <row r="4847" spans="11:23">
      <c r="K4847" s="51">
        <v>484.5</v>
      </c>
      <c r="L4847" s="22">
        <f t="shared" si="605"/>
        <v>1.0256792310298906</v>
      </c>
      <c r="M4847" s="22">
        <f t="shared" si="612"/>
        <v>2.1144105900545718E-3</v>
      </c>
      <c r="Q4847" s="55">
        <f t="shared" si="606"/>
        <v>2.5198070371231843E-2</v>
      </c>
      <c r="R4847" s="49">
        <f t="shared" si="607"/>
        <v>3.1736101022606089</v>
      </c>
      <c r="S4847" s="52">
        <f>IF(K4847=0,C4875,(1/$C$59)*LN(1+$C$59/$C$58/(RodR+ABS(Calculations!K4847-RodR))))</f>
        <v>7.939875901353758E-3</v>
      </c>
      <c r="T4847" s="53">
        <f t="shared" si="608"/>
        <v>7.9819771578555476E-3</v>
      </c>
      <c r="U4847" s="49">
        <f t="shared" si="609"/>
        <v>201.875</v>
      </c>
      <c r="V4847" s="49">
        <f t="shared" si="610"/>
        <v>1.0101994803367265</v>
      </c>
      <c r="W4847" s="49">
        <f t="shared" si="611"/>
        <v>1.0101994803367265</v>
      </c>
    </row>
    <row r="4848" spans="11:23">
      <c r="K4848" s="51">
        <v>484.6</v>
      </c>
      <c r="L4848" s="22">
        <f t="shared" si="605"/>
        <v>1.0254682683559651</v>
      </c>
      <c r="M4848" s="22">
        <f t="shared" si="612"/>
        <v>2.1135399922678211E-3</v>
      </c>
      <c r="Q4848" s="55">
        <f t="shared" si="606"/>
        <v>2.519288760829538E-2</v>
      </c>
      <c r="R4848" s="49">
        <f t="shared" si="607"/>
        <v>3.1736101022606089</v>
      </c>
      <c r="S4848" s="52">
        <f>IF(K4848=0,C4876,(1/$C$59)*LN(1+$C$59/$C$58/(RodR+ABS(Calculations!K4848-RodR))))</f>
        <v>7.9382428201719285E-3</v>
      </c>
      <c r="T4848" s="53">
        <f t="shared" si="608"/>
        <v>7.9803267173927314E-3</v>
      </c>
      <c r="U4848" s="49">
        <f t="shared" si="609"/>
        <v>201.91666666666669</v>
      </c>
      <c r="V4848" s="49">
        <f t="shared" si="610"/>
        <v>1.0101994803367265</v>
      </c>
      <c r="W4848" s="49">
        <f t="shared" si="611"/>
        <v>1.0101994803367265</v>
      </c>
    </row>
    <row r="4849" spans="11:23">
      <c r="K4849" s="51">
        <v>484.7</v>
      </c>
      <c r="L4849" s="22">
        <f t="shared" si="605"/>
        <v>1.0252573924464918</v>
      </c>
      <c r="M4849" s="22">
        <f t="shared" si="612"/>
        <v>2.1126699320959119E-3</v>
      </c>
      <c r="Q4849" s="55">
        <f t="shared" si="606"/>
        <v>2.5187706976918876E-2</v>
      </c>
      <c r="R4849" s="49">
        <f t="shared" si="607"/>
        <v>3.1736101022606089</v>
      </c>
      <c r="S4849" s="52">
        <f>IF(K4849=0,C4877,(1/$C$59)*LN(1+$C$59/$C$58/(RodR+ABS(Calculations!K4849-RodR))))</f>
        <v>7.9366104106415921E-3</v>
      </c>
      <c r="T4849" s="53">
        <f t="shared" si="608"/>
        <v>7.9786769593165451E-3</v>
      </c>
      <c r="U4849" s="49">
        <f t="shared" si="609"/>
        <v>201.95833333333334</v>
      </c>
      <c r="V4849" s="49">
        <f t="shared" si="610"/>
        <v>1.0101994803367265</v>
      </c>
      <c r="W4849" s="49">
        <f t="shared" si="611"/>
        <v>1.0101994803367265</v>
      </c>
    </row>
    <row r="4850" spans="11:23">
      <c r="K4850" s="51">
        <v>484.8</v>
      </c>
      <c r="L4850" s="22">
        <f t="shared" si="605"/>
        <v>1.0250466032480181</v>
      </c>
      <c r="M4850" s="22">
        <f t="shared" si="612"/>
        <v>2.1118004090259213E-3</v>
      </c>
      <c r="Q4850" s="55">
        <f t="shared" si="606"/>
        <v>2.518252847578914E-2</v>
      </c>
      <c r="R4850" s="49">
        <f t="shared" si="607"/>
        <v>3.1736101022606089</v>
      </c>
      <c r="S4850" s="52">
        <f>IF(K4850=0,C4878,(1/$C$59)*LN(1+$C$59/$C$58/(RodR+ABS(Calculations!K4850-RodR))))</f>
        <v>7.9349786723489617E-3</v>
      </c>
      <c r="T4850" s="53">
        <f t="shared" si="608"/>
        <v>7.9770278832026458E-3</v>
      </c>
      <c r="U4850" s="49">
        <f t="shared" si="609"/>
        <v>202</v>
      </c>
      <c r="V4850" s="49">
        <f t="shared" si="610"/>
        <v>1.0101994803367265</v>
      </c>
      <c r="W4850" s="49">
        <f t="shared" si="611"/>
        <v>1.0101994803367265</v>
      </c>
    </row>
    <row r="4851" spans="11:23">
      <c r="K4851" s="51">
        <v>484.9</v>
      </c>
      <c r="L4851" s="22">
        <f t="shared" si="605"/>
        <v>1.0248359007069869</v>
      </c>
      <c r="M4851" s="22">
        <f t="shared" si="612"/>
        <v>2.1109314227163445E-3</v>
      </c>
      <c r="Q4851" s="55">
        <f t="shared" si="606"/>
        <v>2.5177352103590424E-2</v>
      </c>
      <c r="R4851" s="49">
        <f t="shared" si="607"/>
        <v>3.1736101022606089</v>
      </c>
      <c r="S4851" s="52">
        <f>IF(K4851=0,C4879,(1/$C$59)*LN(1+$C$59/$C$58/(RodR+ABS(Calculations!K4851-RodR))))</f>
        <v>7.9333476048794489E-3</v>
      </c>
      <c r="T4851" s="53">
        <f t="shared" si="608"/>
        <v>7.9753794886289146E-3</v>
      </c>
      <c r="U4851" s="49">
        <f t="shared" si="609"/>
        <v>202.04166666666666</v>
      </c>
      <c r="V4851" s="49">
        <f t="shared" si="610"/>
        <v>1.0101994803367265</v>
      </c>
      <c r="W4851" s="49">
        <f t="shared" si="611"/>
        <v>1.0101994803367265</v>
      </c>
    </row>
    <row r="4852" spans="11:23">
      <c r="K4852" s="51">
        <v>485</v>
      </c>
      <c r="L4852" s="22">
        <f t="shared" si="605"/>
        <v>1.0246252847700128</v>
      </c>
      <c r="M4852" s="22">
        <f t="shared" si="612"/>
        <v>2.1100629726538145E-3</v>
      </c>
      <c r="Q4852" s="55">
        <f t="shared" si="606"/>
        <v>2.5172177859011203E-2</v>
      </c>
      <c r="R4852" s="49">
        <f t="shared" si="607"/>
        <v>3.1736101022606089</v>
      </c>
      <c r="S4852" s="52">
        <f>IF(K4852=0,C4880,(1/$C$59)*LN(1+$C$59/$C$58/(RodR+ABS(Calculations!K4852-RodR))))</f>
        <v>7.9317172078197922E-3</v>
      </c>
      <c r="T4852" s="53">
        <f t="shared" si="608"/>
        <v>7.9737317751725628E-3</v>
      </c>
      <c r="U4852" s="49">
        <f t="shared" si="609"/>
        <v>202.08333333333334</v>
      </c>
      <c r="V4852" s="49">
        <f t="shared" si="610"/>
        <v>1.0101994803367265</v>
      </c>
      <c r="W4852" s="49">
        <f t="shared" si="611"/>
        <v>1.0101994803367265</v>
      </c>
    </row>
    <row r="4853" spans="11:23">
      <c r="K4853" s="51">
        <v>485.1</v>
      </c>
      <c r="L4853" s="22">
        <f t="shared" si="605"/>
        <v>1.024414755383745</v>
      </c>
      <c r="M4853" s="22">
        <f t="shared" si="612"/>
        <v>2.1091950583600472E-3</v>
      </c>
      <c r="Q4853" s="55">
        <f t="shared" si="606"/>
        <v>2.5167005740740794E-2</v>
      </c>
      <c r="R4853" s="49">
        <f t="shared" si="607"/>
        <v>3.1736101022606089</v>
      </c>
      <c r="S4853" s="52">
        <f>IF(K4853=0,C4881,(1/$C$59)*LN(1+$C$59/$C$58/(RodR+ABS(Calculations!K4853-RodR))))</f>
        <v>7.930087480756999E-3</v>
      </c>
      <c r="T4853" s="53">
        <f t="shared" si="608"/>
        <v>7.9720847424119175E-3</v>
      </c>
      <c r="U4853" s="49">
        <f t="shared" si="609"/>
        <v>202.12500000000003</v>
      </c>
      <c r="V4853" s="49">
        <f t="shared" si="610"/>
        <v>1.0101994803367265</v>
      </c>
      <c r="W4853" s="49">
        <f t="shared" si="611"/>
        <v>1.0101994803367265</v>
      </c>
    </row>
    <row r="4854" spans="11:23">
      <c r="K4854" s="51">
        <v>485.2</v>
      </c>
      <c r="L4854" s="22">
        <f t="shared" si="605"/>
        <v>1.0242043124947624</v>
      </c>
      <c r="M4854" s="22">
        <f t="shared" si="612"/>
        <v>2.108327679528621E-3</v>
      </c>
      <c r="Q4854" s="55">
        <f t="shared" si="606"/>
        <v>2.5161835747466794E-2</v>
      </c>
      <c r="R4854" s="49">
        <f t="shared" si="607"/>
        <v>3.1736101022606089</v>
      </c>
      <c r="S4854" s="52">
        <f>IF(K4854=0,C4882,(1/$C$59)*LN(1+$C$59/$C$58/(RodR+ABS(Calculations!K4854-RodR))))</f>
        <v>7.9284584232775322E-3</v>
      </c>
      <c r="T4854" s="53">
        <f t="shared" si="608"/>
        <v>7.9704383899248596E-3</v>
      </c>
      <c r="U4854" s="49">
        <f t="shared" si="609"/>
        <v>202.16666666666666</v>
      </c>
      <c r="V4854" s="49">
        <f t="shared" si="610"/>
        <v>1.0101994803367265</v>
      </c>
      <c r="W4854" s="49">
        <f t="shared" si="611"/>
        <v>1.0101994803367265</v>
      </c>
    </row>
    <row r="4855" spans="11:23">
      <c r="K4855" s="51">
        <v>485.3</v>
      </c>
      <c r="L4855" s="22">
        <f t="shared" si="605"/>
        <v>1.0239939560498521</v>
      </c>
      <c r="M4855" s="22">
        <f t="shared" si="612"/>
        <v>2.1074608355768909E-3</v>
      </c>
      <c r="Q4855" s="55">
        <f t="shared" si="606"/>
        <v>2.5156667877881903E-2</v>
      </c>
      <c r="R4855" s="49">
        <f t="shared" si="607"/>
        <v>3.1736101022606089</v>
      </c>
      <c r="S4855" s="52">
        <f>IF(K4855=0,C4883,(1/$C$59)*LN(1+$C$59/$C$58/(RodR+ABS(Calculations!K4855-RodR))))</f>
        <v>7.9268300349694624E-3</v>
      </c>
      <c r="T4855" s="53">
        <f t="shared" si="608"/>
        <v>7.9687927172903839E-3</v>
      </c>
      <c r="U4855" s="49">
        <f t="shared" si="609"/>
        <v>202.20833333333334</v>
      </c>
      <c r="V4855" s="49">
        <f t="shared" si="610"/>
        <v>1.0101994803367265</v>
      </c>
      <c r="W4855" s="49">
        <f t="shared" si="611"/>
        <v>1.0101994803367265</v>
      </c>
    </row>
    <row r="4856" spans="11:23">
      <c r="K4856" s="51">
        <v>485.4</v>
      </c>
      <c r="L4856" s="22">
        <f t="shared" si="605"/>
        <v>1.0237836859956955</v>
      </c>
      <c r="M4856" s="22">
        <f t="shared" si="612"/>
        <v>2.1065945261300456E-3</v>
      </c>
      <c r="Q4856" s="55">
        <f t="shared" si="606"/>
        <v>2.5151502130676236E-2</v>
      </c>
      <c r="R4856" s="49">
        <f t="shared" si="607"/>
        <v>3.1736101022606089</v>
      </c>
      <c r="S4856" s="52">
        <f>IF(K4856=0,C4884,(1/$C$59)*LN(1+$C$59/$C$58/(RodR+ABS(Calculations!K4856-RodR))))</f>
        <v>7.9252023154200487E-3</v>
      </c>
      <c r="T4856" s="53">
        <f t="shared" si="608"/>
        <v>7.9671477240870394E-3</v>
      </c>
      <c r="U4856" s="49">
        <f t="shared" si="609"/>
        <v>202.25</v>
      </c>
      <c r="V4856" s="49">
        <f t="shared" si="610"/>
        <v>1.0101994803367265</v>
      </c>
      <c r="W4856" s="49">
        <f t="shared" si="611"/>
        <v>1.0101994803367265</v>
      </c>
    </row>
    <row r="4857" spans="11:23">
      <c r="K4857" s="51">
        <v>485.5</v>
      </c>
      <c r="L4857" s="22">
        <f t="shared" si="605"/>
        <v>1.0235735022791128</v>
      </c>
      <c r="M4857" s="22">
        <f t="shared" si="612"/>
        <v>2.1057287507777467E-3</v>
      </c>
      <c r="Q4857" s="55">
        <f t="shared" si="606"/>
        <v>2.5146338504543318E-2</v>
      </c>
      <c r="R4857" s="49">
        <f t="shared" si="607"/>
        <v>3.1736101022606089</v>
      </c>
      <c r="S4857" s="52">
        <f>IF(K4857=0,C4885,(1/$C$59)*LN(1+$C$59/$C$58/(RodR+ABS(Calculations!K4857-RodR))))</f>
        <v>7.9235752642176221E-3</v>
      </c>
      <c r="T4857" s="53">
        <f t="shared" si="608"/>
        <v>7.9655034098947072E-3</v>
      </c>
      <c r="U4857" s="49">
        <f t="shared" si="609"/>
        <v>202.29166666666669</v>
      </c>
      <c r="V4857" s="49">
        <f t="shared" si="610"/>
        <v>1.0101994803367265</v>
      </c>
      <c r="W4857" s="49">
        <f t="shared" si="611"/>
        <v>1.0101994803367265</v>
      </c>
    </row>
    <row r="4858" spans="11:23">
      <c r="K4858" s="51">
        <v>485.6</v>
      </c>
      <c r="L4858" s="22">
        <f t="shared" si="605"/>
        <v>1.023363404846958</v>
      </c>
      <c r="M4858" s="22">
        <f t="shared" si="612"/>
        <v>2.1048635090070711E-3</v>
      </c>
      <c r="Q4858" s="55">
        <f t="shared" si="606"/>
        <v>2.5141176998177497E-2</v>
      </c>
      <c r="R4858" s="49">
        <f t="shared" si="607"/>
        <v>3.1736101022606089</v>
      </c>
      <c r="S4858" s="52">
        <f>IF(K4858=0,C4886,(1/$C$59)*LN(1+$C$59/$C$58/(RodR+ABS(Calculations!K4858-RodR))))</f>
        <v>7.9219488809507722E-3</v>
      </c>
      <c r="T4858" s="53">
        <f t="shared" si="608"/>
        <v>7.9638597742926129E-3</v>
      </c>
      <c r="U4858" s="49">
        <f t="shared" si="609"/>
        <v>202.33333333333334</v>
      </c>
      <c r="V4858" s="49">
        <f t="shared" si="610"/>
        <v>1.0101994803367265</v>
      </c>
      <c r="W4858" s="49">
        <f t="shared" si="611"/>
        <v>1.0101994803367265</v>
      </c>
    </row>
    <row r="4859" spans="11:23">
      <c r="K4859" s="51">
        <v>485.7</v>
      </c>
      <c r="L4859" s="22">
        <f t="shared" si="605"/>
        <v>1.0231533936460493</v>
      </c>
      <c r="M4859" s="22">
        <f t="shared" si="612"/>
        <v>2.1039988004425414E-3</v>
      </c>
      <c r="Q4859" s="55">
        <f t="shared" si="606"/>
        <v>2.5136017610272246E-2</v>
      </c>
      <c r="R4859" s="49">
        <f t="shared" si="607"/>
        <v>3.1736101022606089</v>
      </c>
      <c r="S4859" s="52">
        <f>IF(K4859=0,C4887,(1/$C$59)*LN(1+$C$59/$C$58/(RodR+ABS(Calculations!K4859-RodR))))</f>
        <v>7.9203231652078161E-3</v>
      </c>
      <c r="T4859" s="53">
        <f t="shared" si="608"/>
        <v>7.9622168168606358E-3</v>
      </c>
      <c r="U4859" s="49">
        <f t="shared" si="609"/>
        <v>202.375</v>
      </c>
      <c r="V4859" s="49">
        <f t="shared" si="610"/>
        <v>1.0101994803367265</v>
      </c>
      <c r="W4859" s="49">
        <f t="shared" si="611"/>
        <v>1.0101994803367265</v>
      </c>
    </row>
    <row r="4860" spans="11:23">
      <c r="K4860" s="51">
        <v>485.8</v>
      </c>
      <c r="L4860" s="22">
        <f t="shared" si="605"/>
        <v>1.0229434686233791</v>
      </c>
      <c r="M4860" s="22">
        <f t="shared" si="612"/>
        <v>2.1031346246389582E-3</v>
      </c>
      <c r="Q4860" s="55">
        <f t="shared" si="606"/>
        <v>2.5130860339525312E-2</v>
      </c>
      <c r="R4860" s="49">
        <f t="shared" si="607"/>
        <v>3.1736101022606089</v>
      </c>
      <c r="S4860" s="52">
        <f>IF(K4860=0,C4888,(1/$C$59)*LN(1+$C$59/$C$58/(RodR+ABS(Calculations!K4860-RodR))))</f>
        <v>7.9186981165784136E-3</v>
      </c>
      <c r="T4860" s="53">
        <f t="shared" si="608"/>
        <v>7.9605745371797779E-3</v>
      </c>
      <c r="U4860" s="49">
        <f t="shared" si="609"/>
        <v>202.41666666666669</v>
      </c>
      <c r="V4860" s="49">
        <f t="shared" si="610"/>
        <v>1.0101994803367265</v>
      </c>
      <c r="W4860" s="49">
        <f t="shared" si="611"/>
        <v>1.0101994803367265</v>
      </c>
    </row>
    <row r="4861" spans="11:23">
      <c r="K4861" s="51">
        <v>485.9</v>
      </c>
      <c r="L4861" s="22">
        <f t="shared" si="605"/>
        <v>1.0227336297259022</v>
      </c>
      <c r="M4861" s="22">
        <f t="shared" si="612"/>
        <v>2.1022709810847306E-3</v>
      </c>
      <c r="Q4861" s="55">
        <f t="shared" si="606"/>
        <v>2.5125705184633529E-2</v>
      </c>
      <c r="R4861" s="49">
        <f t="shared" si="607"/>
        <v>3.1736101022606089</v>
      </c>
      <c r="S4861" s="52">
        <f>IF(K4861=0,C4889,(1/$C$59)*LN(1+$C$59/$C$58/(RodR+ABS(Calculations!K4861-RodR))))</f>
        <v>7.9170737346519419E-3</v>
      </c>
      <c r="T4861" s="53">
        <f t="shared" si="608"/>
        <v>7.9589329348301457E-3</v>
      </c>
      <c r="U4861" s="49">
        <f t="shared" si="609"/>
        <v>202.45833333333334</v>
      </c>
      <c r="V4861" s="49">
        <f t="shared" si="610"/>
        <v>1.0101994803367265</v>
      </c>
      <c r="W4861" s="49">
        <f t="shared" si="611"/>
        <v>1.0101994803367265</v>
      </c>
    </row>
    <row r="4862" spans="11:23">
      <c r="K4862" s="51">
        <v>486</v>
      </c>
      <c r="L4862" s="22">
        <f t="shared" si="605"/>
        <v>1.0225238769005751</v>
      </c>
      <c r="M4862" s="22">
        <f t="shared" si="612"/>
        <v>2.1014078694376881E-3</v>
      </c>
      <c r="Q4862" s="55">
        <f t="shared" si="606"/>
        <v>2.5120552144293765E-2</v>
      </c>
      <c r="R4862" s="49">
        <f t="shared" si="607"/>
        <v>3.1736101022606089</v>
      </c>
      <c r="S4862" s="52">
        <f>IF(K4862=0,C4890,(1/$C$59)*LN(1+$C$59/$C$58/(RodR+ABS(Calculations!K4862-RodR))))</f>
        <v>7.9154500190177831E-3</v>
      </c>
      <c r="T4862" s="53">
        <f t="shared" si="608"/>
        <v>7.9572920093934057E-3</v>
      </c>
      <c r="U4862" s="49">
        <f t="shared" si="609"/>
        <v>202.5</v>
      </c>
      <c r="V4862" s="49">
        <f t="shared" si="610"/>
        <v>1.0101994803367265</v>
      </c>
      <c r="W4862" s="49">
        <f t="shared" si="611"/>
        <v>1.0101994803367265</v>
      </c>
    </row>
    <row r="4863" spans="11:23">
      <c r="K4863" s="51">
        <v>486.1</v>
      </c>
      <c r="L4863" s="22">
        <f t="shared" si="605"/>
        <v>1.0223142100944911</v>
      </c>
      <c r="M4863" s="22">
        <f t="shared" si="612"/>
        <v>2.1005452892539633E-3</v>
      </c>
      <c r="Q4863" s="55">
        <f t="shared" si="606"/>
        <v>2.5115401217206245E-2</v>
      </c>
      <c r="R4863" s="49">
        <f t="shared" si="607"/>
        <v>3.1736101022606089</v>
      </c>
      <c r="S4863" s="52">
        <f>IF(K4863=0,C4891,(1/$C$59)*LN(1+$C$59/$C$58/(RodR+ABS(Calculations!K4863-RodR))))</f>
        <v>7.9138269692663812E-3</v>
      </c>
      <c r="T4863" s="53">
        <f t="shared" si="608"/>
        <v>7.9556517604501137E-3</v>
      </c>
      <c r="U4863" s="49">
        <f t="shared" si="609"/>
        <v>202.54166666666669</v>
      </c>
      <c r="V4863" s="49">
        <f t="shared" si="610"/>
        <v>1.0101994803367265</v>
      </c>
      <c r="W4863" s="49">
        <f t="shared" si="611"/>
        <v>1.0101994803367265</v>
      </c>
    </row>
    <row r="4864" spans="11:23">
      <c r="K4864" s="51">
        <v>486.2</v>
      </c>
      <c r="L4864" s="22">
        <f t="shared" si="605"/>
        <v>1.0221046292547429</v>
      </c>
      <c r="M4864" s="22">
        <f t="shared" si="612"/>
        <v>2.0996832400195231E-3</v>
      </c>
      <c r="Q4864" s="55">
        <f t="shared" si="606"/>
        <v>2.5110252402071192E-2</v>
      </c>
      <c r="R4864" s="49">
        <f t="shared" si="607"/>
        <v>3.1736101022606089</v>
      </c>
      <c r="S4864" s="52">
        <f>IF(K4864=0,C4892,(1/$C$59)*LN(1+$C$59/$C$58/(RodR+ABS(Calculations!K4864-RodR))))</f>
        <v>7.9122045849881785E-3</v>
      </c>
      <c r="T4864" s="53">
        <f t="shared" si="608"/>
        <v>7.9540121875828259E-3</v>
      </c>
      <c r="U4864" s="49">
        <f t="shared" si="609"/>
        <v>202.58333333333334</v>
      </c>
      <c r="V4864" s="49">
        <f t="shared" si="610"/>
        <v>1.0101994803367265</v>
      </c>
      <c r="W4864" s="49">
        <f t="shared" si="611"/>
        <v>1.0101994803367265</v>
      </c>
    </row>
    <row r="4865" spans="11:23">
      <c r="K4865" s="51">
        <v>486.3</v>
      </c>
      <c r="L4865" s="22">
        <f t="shared" si="605"/>
        <v>1.0218951343284921</v>
      </c>
      <c r="M4865" s="22">
        <f t="shared" si="612"/>
        <v>2.0988217213600002E-3</v>
      </c>
      <c r="Q4865" s="55">
        <f t="shared" si="606"/>
        <v>2.5105105697590509E-2</v>
      </c>
      <c r="R4865" s="49">
        <f t="shared" si="607"/>
        <v>3.1736101022606089</v>
      </c>
      <c r="S4865" s="52">
        <f>IF(K4865=0,C4893,(1/$C$59)*LN(1+$C$59/$C$58/(RodR+ABS(Calculations!K4865-RodR))))</f>
        <v>7.9105828657741462E-3</v>
      </c>
      <c r="T4865" s="53">
        <f t="shared" si="608"/>
        <v>7.95237329037299E-3</v>
      </c>
      <c r="U4865" s="49">
        <f t="shared" si="609"/>
        <v>202.625</v>
      </c>
      <c r="V4865" s="49">
        <f t="shared" si="610"/>
        <v>1.0101994803367265</v>
      </c>
      <c r="W4865" s="49">
        <f t="shared" si="611"/>
        <v>1.0101994803367265</v>
      </c>
    </row>
    <row r="4866" spans="11:23">
      <c r="K4866" s="51">
        <v>486.4</v>
      </c>
      <c r="L4866" s="22">
        <f t="shared" ref="L4866:L4929" si="613">IF(K4866&lt;RodR,EPRValue,Q4866*$C$43)</f>
        <v>1.0216857252628651</v>
      </c>
      <c r="M4866" s="22">
        <f t="shared" si="612"/>
        <v>2.0979607328304173E-3</v>
      </c>
      <c r="Q4866" s="55">
        <f t="shared" si="606"/>
        <v>2.5099961102465245E-2</v>
      </c>
      <c r="R4866" s="49">
        <f t="shared" si="607"/>
        <v>3.1736101022606089</v>
      </c>
      <c r="S4866" s="52">
        <f>IF(K4866=0,C4894,(1/$C$59)*LN(1+$C$59/$C$58/(RodR+ABS(Calculations!K4866-RodR))))</f>
        <v>7.9089618112149866E-3</v>
      </c>
      <c r="T4866" s="53">
        <f t="shared" si="608"/>
        <v>7.9507350684038282E-3</v>
      </c>
      <c r="U4866" s="49">
        <f t="shared" si="609"/>
        <v>202.66666666666666</v>
      </c>
      <c r="V4866" s="49">
        <f t="shared" si="610"/>
        <v>1.0101994803367265</v>
      </c>
      <c r="W4866" s="49">
        <f t="shared" si="611"/>
        <v>1.0101994803367265</v>
      </c>
    </row>
    <row r="4867" spans="11:23">
      <c r="K4867" s="51">
        <v>486.5</v>
      </c>
      <c r="L4867" s="22">
        <f t="shared" si="613"/>
        <v>1.0214764020051263</v>
      </c>
      <c r="M4867" s="22">
        <f t="shared" si="612"/>
        <v>2.097100273986463E-3</v>
      </c>
      <c r="Q4867" s="55">
        <f t="shared" si="606"/>
        <v>2.509481861539983E-2</v>
      </c>
      <c r="R4867" s="49">
        <f t="shared" si="607"/>
        <v>3.1736101022606089</v>
      </c>
      <c r="S4867" s="52">
        <f>IF(K4867=0,C4895,(1/$C$59)*LN(1+$C$59/$C$58/(RodR+ABS(Calculations!K4867-RodR))))</f>
        <v>7.9073414209024674E-3</v>
      </c>
      <c r="T4867" s="53">
        <f t="shared" si="608"/>
        <v>7.9490975212570137E-3</v>
      </c>
      <c r="U4867" s="49">
        <f t="shared" si="609"/>
        <v>202.70833333333334</v>
      </c>
      <c r="V4867" s="49">
        <f t="shared" si="610"/>
        <v>1.0101994803367265</v>
      </c>
      <c r="W4867" s="49">
        <f t="shared" si="611"/>
        <v>1.0101994803367265</v>
      </c>
    </row>
    <row r="4868" spans="11:23">
      <c r="K4868" s="51">
        <v>486.6</v>
      </c>
      <c r="L4868" s="22">
        <f t="shared" si="613"/>
        <v>1.0212671645025395</v>
      </c>
      <c r="M4868" s="22">
        <f t="shared" si="612"/>
        <v>2.0962403444184652E-3</v>
      </c>
      <c r="Q4868" s="55">
        <f t="shared" ref="Q4868:Q4931" si="614">R4868*IF($C$56&lt;$C$55,S4868,T4868)</f>
        <v>2.5089678235098677E-2</v>
      </c>
      <c r="R4868" s="49">
        <f t="shared" ref="R4868:R4931" si="615">$C$70/$C$61*W4868</f>
        <v>3.1736101022606089</v>
      </c>
      <c r="S4868" s="52">
        <f>IF(K4868=0,C4896,(1/$C$59)*LN(1+$C$59/$C$58/(RodR+ABS(Calculations!K4868-RodR))))</f>
        <v>7.9057216944283526E-3</v>
      </c>
      <c r="T4868" s="53">
        <f t="shared" ref="T4868:T4931" si="616">IF((ABS(K4868))&lt;$C$55-$C$56,($C$53/2/PI()/$C$56*LN(($C$55-$C$56)*(ABS(K4868)+$C$56)/(ABS(K4868))/$C$55)+$C$60*LN($C$55*$C$54/($C$55-$C$56)/$C$53)),$C$60*LN((((ABS(K4868))+$C$56-$C$55)*$C$53+$C$55*$C$54)/($C$53*(ABS(K4868)))))</f>
        <v>7.947460648516879E-3</v>
      </c>
      <c r="U4868" s="49">
        <f t="shared" ref="U4868:U4931" si="617">K4868/$C$56</f>
        <v>202.75000000000003</v>
      </c>
      <c r="V4868" s="49">
        <f t="shared" ref="V4868:V4931" si="618">IF(K4868="","",1/(1.0212-0.0178*LOG10($C$53+0.01)))</f>
        <v>1.0101994803367265</v>
      </c>
      <c r="W4868" s="49">
        <f t="shared" ref="W4868:W4931" si="619">MAX(1/(-(0.21682*LOG10(3.7*U4868)-0.293)*(EXP(-3.7*U4868)-1)+1),1)*MAX(1/(-(0.1921*LOG10(U4868+0.2)+0.072)*(EXP(-150*U4868)-1)+1),1)*V4868</f>
        <v>1.0101994803367265</v>
      </c>
    </row>
    <row r="4869" spans="11:23">
      <c r="K4869" s="51">
        <v>486.7</v>
      </c>
      <c r="L4869" s="22">
        <f t="shared" si="613"/>
        <v>1.0210580127024027</v>
      </c>
      <c r="M4869" s="22">
        <f t="shared" si="612"/>
        <v>2.0953809436465853E-3</v>
      </c>
      <c r="Q4869" s="55">
        <f t="shared" si="614"/>
        <v>2.5084539960267056E-2</v>
      </c>
      <c r="R4869" s="49">
        <f t="shared" si="615"/>
        <v>3.1736101022606089</v>
      </c>
      <c r="S4869" s="52">
        <f>IF(K4869=0,C4897,(1/$C$59)*LN(1+$C$59/$C$58/(RodR+ABS(Calculations!K4869-RodR))))</f>
        <v>7.9041026313846716E-3</v>
      </c>
      <c r="T4869" s="53">
        <f t="shared" si="616"/>
        <v>7.9458244497657669E-3</v>
      </c>
      <c r="U4869" s="49">
        <f t="shared" si="617"/>
        <v>202.79166666666666</v>
      </c>
      <c r="V4869" s="49">
        <f t="shared" si="618"/>
        <v>1.0101994803367265</v>
      </c>
      <c r="W4869" s="49">
        <f t="shared" si="619"/>
        <v>1.0101994803367265</v>
      </c>
    </row>
    <row r="4870" spans="11:23">
      <c r="K4870" s="51">
        <v>486.8</v>
      </c>
      <c r="L4870" s="22">
        <f t="shared" si="613"/>
        <v>1.0208489465520818</v>
      </c>
      <c r="M4870" s="22">
        <f t="shared" si="612"/>
        <v>2.0945220712973445E-3</v>
      </c>
      <c r="Q4870" s="55">
        <f t="shared" si="614"/>
        <v>2.5079403789611893E-2</v>
      </c>
      <c r="R4870" s="49">
        <f t="shared" si="615"/>
        <v>3.1736101022606089</v>
      </c>
      <c r="S4870" s="52">
        <f>IF(K4870=0,C4898,(1/$C$59)*LN(1+$C$59/$C$58/(RodR+ABS(Calculations!K4870-RodR))))</f>
        <v>7.9024842313639813E-3</v>
      </c>
      <c r="T4870" s="53">
        <f t="shared" si="616"/>
        <v>7.944188924588454E-3</v>
      </c>
      <c r="U4870" s="49">
        <f t="shared" si="617"/>
        <v>202.83333333333334</v>
      </c>
      <c r="V4870" s="49">
        <f t="shared" si="618"/>
        <v>1.0101994803367265</v>
      </c>
      <c r="W4870" s="49">
        <f t="shared" si="619"/>
        <v>1.0101994803367265</v>
      </c>
    </row>
    <row r="4871" spans="11:23">
      <c r="K4871" s="51">
        <v>486.9</v>
      </c>
      <c r="L4871" s="22">
        <f t="shared" si="613"/>
        <v>1.0206399659990126</v>
      </c>
      <c r="M4871" s="22">
        <f t="shared" si="612"/>
        <v>2.0936637268895719E-3</v>
      </c>
      <c r="Q4871" s="55">
        <f t="shared" si="614"/>
        <v>2.5074269721841829E-2</v>
      </c>
      <c r="R4871" s="49">
        <f t="shared" si="615"/>
        <v>3.1736101022606089</v>
      </c>
      <c r="S4871" s="52">
        <f>IF(K4871=0,C4899,(1/$C$59)*LN(1+$C$59/$C$58/(RodR+ABS(Calculations!K4871-RodR))))</f>
        <v>7.9008664939593746E-3</v>
      </c>
      <c r="T4871" s="53">
        <f t="shared" si="616"/>
        <v>7.9425540725683984E-3</v>
      </c>
      <c r="U4871" s="49">
        <f t="shared" si="617"/>
        <v>202.875</v>
      </c>
      <c r="V4871" s="49">
        <f t="shared" si="618"/>
        <v>1.0101994803367265</v>
      </c>
      <c r="W4871" s="49">
        <f t="shared" si="619"/>
        <v>1.0101994803367265</v>
      </c>
    </row>
    <row r="4872" spans="11:23">
      <c r="K4872" s="51">
        <v>487</v>
      </c>
      <c r="L4872" s="22">
        <f t="shared" si="613"/>
        <v>1.0204310709905602</v>
      </c>
      <c r="M4872" s="22">
        <f t="shared" si="612"/>
        <v>2.0928059100149277E-3</v>
      </c>
      <c r="Q4872" s="55">
        <f t="shared" si="614"/>
        <v>2.5069137755663769E-2</v>
      </c>
      <c r="R4872" s="49">
        <f t="shared" si="615"/>
        <v>3.1736101022606089</v>
      </c>
      <c r="S4872" s="52">
        <f>IF(K4872=0,C4900,(1/$C$59)*LN(1+$C$59/$C$58/(RodR+ABS(Calculations!K4872-RodR))))</f>
        <v>7.8992494187633995E-3</v>
      </c>
      <c r="T4872" s="53">
        <f t="shared" si="616"/>
        <v>7.940919893290382E-3</v>
      </c>
      <c r="U4872" s="49">
        <f t="shared" si="617"/>
        <v>202.91666666666669</v>
      </c>
      <c r="V4872" s="49">
        <f t="shared" si="618"/>
        <v>1.0101994803367265</v>
      </c>
      <c r="W4872" s="49">
        <f t="shared" si="619"/>
        <v>1.0101994803367265</v>
      </c>
    </row>
    <row r="4873" spans="11:23">
      <c r="K4873" s="51">
        <v>487.1</v>
      </c>
      <c r="L4873" s="22">
        <f t="shared" si="613"/>
        <v>1.0202222614742971</v>
      </c>
      <c r="M4873" s="22">
        <f t="shared" si="612"/>
        <v>2.0919486201940174E-3</v>
      </c>
      <c r="Q4873" s="55">
        <f t="shared" si="614"/>
        <v>2.506400788978972E-2</v>
      </c>
      <c r="R4873" s="49">
        <f t="shared" si="615"/>
        <v>3.1736101022606089</v>
      </c>
      <c r="S4873" s="52">
        <f>IF(K4873=0,C4901,(1/$C$59)*LN(1+$C$59/$C$58/(RodR+ABS(Calculations!K4873-RodR))))</f>
        <v>7.8976330053702123E-3</v>
      </c>
      <c r="T4873" s="53">
        <f t="shared" si="616"/>
        <v>7.9392863863389663E-3</v>
      </c>
      <c r="U4873" s="49">
        <f t="shared" si="617"/>
        <v>202.95833333333334</v>
      </c>
      <c r="V4873" s="49">
        <f t="shared" si="618"/>
        <v>1.0101994803367265</v>
      </c>
      <c r="W4873" s="49">
        <f t="shared" si="619"/>
        <v>1.0101994803367265</v>
      </c>
    </row>
    <row r="4874" spans="11:23">
      <c r="K4874" s="51">
        <v>487.2</v>
      </c>
      <c r="L4874" s="22">
        <f t="shared" si="613"/>
        <v>1.020013537397692</v>
      </c>
      <c r="M4874" s="22">
        <f t="shared" si="612"/>
        <v>2.0910918570509196E-3</v>
      </c>
      <c r="Q4874" s="55">
        <f t="shared" si="614"/>
        <v>2.5058880122929131E-2</v>
      </c>
      <c r="R4874" s="49">
        <f t="shared" si="615"/>
        <v>3.1736101022606089</v>
      </c>
      <c r="S4874" s="52">
        <f>IF(K4874=0,C4902,(1/$C$59)*LN(1+$C$59/$C$58/(RodR+ABS(Calculations!K4874-RodR))))</f>
        <v>7.896017253373161E-3</v>
      </c>
      <c r="T4874" s="53">
        <f t="shared" si="616"/>
        <v>7.9376535513000519E-3</v>
      </c>
      <c r="U4874" s="49">
        <f t="shared" si="617"/>
        <v>203</v>
      </c>
      <c r="V4874" s="49">
        <f t="shared" si="618"/>
        <v>1.0101994803367265</v>
      </c>
      <c r="W4874" s="49">
        <f t="shared" si="619"/>
        <v>1.0101994803367265</v>
      </c>
    </row>
    <row r="4875" spans="11:23">
      <c r="K4875" s="51">
        <v>487.3</v>
      </c>
      <c r="L4875" s="22">
        <f t="shared" si="613"/>
        <v>1.0198048987083155</v>
      </c>
      <c r="M4875" s="22">
        <f t="shared" si="612"/>
        <v>2.0902356201766281E-3</v>
      </c>
      <c r="Q4875" s="55">
        <f t="shared" si="614"/>
        <v>2.5053754453793965E-2</v>
      </c>
      <c r="R4875" s="49">
        <f t="shared" si="615"/>
        <v>3.1736101022606089</v>
      </c>
      <c r="S4875" s="52">
        <f>IF(K4875=0,C4903,(1/$C$59)*LN(1+$C$59/$C$58/(RodR+ABS(Calculations!K4875-RodR))))</f>
        <v>7.8944021623663877E-3</v>
      </c>
      <c r="T4875" s="53">
        <f t="shared" si="616"/>
        <v>7.936021387758424E-3</v>
      </c>
      <c r="U4875" s="49">
        <f t="shared" si="617"/>
        <v>203.04166666666669</v>
      </c>
      <c r="V4875" s="49">
        <f t="shared" si="618"/>
        <v>1.0101994803367265</v>
      </c>
      <c r="W4875" s="49">
        <f t="shared" si="619"/>
        <v>1.0101994803367265</v>
      </c>
    </row>
    <row r="4876" spans="11:23">
      <c r="K4876" s="51">
        <v>487.4</v>
      </c>
      <c r="L4876" s="22">
        <f t="shared" si="613"/>
        <v>1.0195963453538077</v>
      </c>
      <c r="M4876" s="22">
        <f t="shared" si="612"/>
        <v>2.0893799090573317E-3</v>
      </c>
      <c r="Q4876" s="55">
        <f t="shared" si="614"/>
        <v>2.5048630881097888E-2</v>
      </c>
      <c r="R4876" s="49">
        <f t="shared" si="615"/>
        <v>3.1736101022606089</v>
      </c>
      <c r="S4876" s="52">
        <f>IF(K4876=0,C4904,(1/$C$59)*LN(1+$C$59/$C$58/(RodR+ABS(Calculations!K4876-RodR))))</f>
        <v>7.892787731944571E-3</v>
      </c>
      <c r="T4876" s="53">
        <f t="shared" si="616"/>
        <v>7.9343898953002038E-3</v>
      </c>
      <c r="U4876" s="49">
        <f t="shared" si="617"/>
        <v>203.08333333333334</v>
      </c>
      <c r="V4876" s="49">
        <f t="shared" si="618"/>
        <v>1.0101994803367265</v>
      </c>
      <c r="W4876" s="49">
        <f t="shared" si="619"/>
        <v>1.0101994803367265</v>
      </c>
    </row>
    <row r="4877" spans="11:23">
      <c r="K4877" s="51">
        <v>487.5</v>
      </c>
      <c r="L4877" s="22">
        <f t="shared" si="613"/>
        <v>1.0193878772818092</v>
      </c>
      <c r="M4877" s="22">
        <f t="shared" ref="M4877:M4940" si="620">L4867-L4877</f>
        <v>2.0885247233171089E-3</v>
      </c>
      <c r="Q4877" s="55">
        <f t="shared" si="614"/>
        <v>2.5043509403554563E-2</v>
      </c>
      <c r="R4877" s="49">
        <f t="shared" si="615"/>
        <v>3.1736101022606089</v>
      </c>
      <c r="S4877" s="52">
        <f>IF(K4877=0,C4905,(1/$C$59)*LN(1+$C$59/$C$58/(RodR+ABS(Calculations!K4877-RodR))))</f>
        <v>7.8911739617023857E-3</v>
      </c>
      <c r="T4877" s="53">
        <f t="shared" si="616"/>
        <v>7.9327590735115139E-3</v>
      </c>
      <c r="U4877" s="49">
        <f t="shared" si="617"/>
        <v>203.125</v>
      </c>
      <c r="V4877" s="49">
        <f t="shared" si="618"/>
        <v>1.0101994803367265</v>
      </c>
      <c r="W4877" s="49">
        <f t="shared" si="619"/>
        <v>1.0101994803367265</v>
      </c>
    </row>
    <row r="4878" spans="11:23">
      <c r="K4878" s="51">
        <v>487.6</v>
      </c>
      <c r="L4878" s="22">
        <f t="shared" si="613"/>
        <v>1.0191794944400276</v>
      </c>
      <c r="M4878" s="22">
        <f t="shared" si="620"/>
        <v>2.0876700625118705E-3</v>
      </c>
      <c r="Q4878" s="55">
        <f t="shared" si="614"/>
        <v>2.5038390019879318E-2</v>
      </c>
      <c r="R4878" s="49">
        <f t="shared" si="615"/>
        <v>3.1736101022606089</v>
      </c>
      <c r="S4878" s="52">
        <f>IF(K4878=0,C4906,(1/$C$59)*LN(1+$C$59/$C$58/(RodR+ABS(Calculations!K4878-RodR))))</f>
        <v>7.8895608512350359E-3</v>
      </c>
      <c r="T4878" s="53">
        <f t="shared" si="616"/>
        <v>7.9311289219789211E-3</v>
      </c>
      <c r="U4878" s="49">
        <f t="shared" si="617"/>
        <v>203.16666666666669</v>
      </c>
      <c r="V4878" s="49">
        <f t="shared" si="618"/>
        <v>1.0101994803367265</v>
      </c>
      <c r="W4878" s="49">
        <f t="shared" si="619"/>
        <v>1.0101994803367265</v>
      </c>
    </row>
    <row r="4879" spans="11:23">
      <c r="K4879" s="51">
        <v>487.7</v>
      </c>
      <c r="L4879" s="22">
        <f t="shared" si="613"/>
        <v>1.0189711967761703</v>
      </c>
      <c r="M4879" s="22">
        <f t="shared" si="620"/>
        <v>2.0868159262323882E-3</v>
      </c>
      <c r="Q4879" s="55">
        <f t="shared" si="614"/>
        <v>2.5033272728787477E-2</v>
      </c>
      <c r="R4879" s="49">
        <f t="shared" si="615"/>
        <v>3.1736101022606089</v>
      </c>
      <c r="S4879" s="52">
        <f>IF(K4879=0,C4907,(1/$C$59)*LN(1+$C$59/$C$58/(RodR+ABS(Calculations!K4879-RodR))))</f>
        <v>7.8879484001377204E-3</v>
      </c>
      <c r="T4879" s="53">
        <f t="shared" si="616"/>
        <v>7.9294994402894364E-3</v>
      </c>
      <c r="U4879" s="49">
        <f t="shared" si="617"/>
        <v>203.20833333333334</v>
      </c>
      <c r="V4879" s="49">
        <f t="shared" si="618"/>
        <v>1.0101994803367265</v>
      </c>
      <c r="W4879" s="49">
        <f t="shared" si="619"/>
        <v>1.0101994803367265</v>
      </c>
    </row>
    <row r="4880" spans="11:23">
      <c r="K4880" s="51">
        <v>487.8</v>
      </c>
      <c r="L4880" s="22">
        <f t="shared" si="613"/>
        <v>1.0187629842380836</v>
      </c>
      <c r="M4880" s="22">
        <f t="shared" si="620"/>
        <v>2.0859623139981576E-3</v>
      </c>
      <c r="Q4880" s="55">
        <f t="shared" si="614"/>
        <v>2.5028157528997758E-2</v>
      </c>
      <c r="R4880" s="49">
        <f t="shared" si="615"/>
        <v>3.1736101022606089</v>
      </c>
      <c r="S4880" s="52">
        <f>IF(K4880=0,C4908,(1/$C$59)*LN(1+$C$59/$C$58/(RodR+ABS(Calculations!K4880-RodR))))</f>
        <v>7.88633660800671E-3</v>
      </c>
      <c r="T4880" s="53">
        <f t="shared" si="616"/>
        <v>7.9278706280300759E-3</v>
      </c>
      <c r="U4880" s="49">
        <f t="shared" si="617"/>
        <v>203.25</v>
      </c>
      <c r="V4880" s="49">
        <f t="shared" si="618"/>
        <v>1.0101994803367265</v>
      </c>
      <c r="W4880" s="49">
        <f t="shared" si="619"/>
        <v>1.0101994803367265</v>
      </c>
    </row>
    <row r="4881" spans="11:23">
      <c r="K4881" s="51">
        <v>487.9</v>
      </c>
      <c r="L4881" s="22">
        <f t="shared" si="613"/>
        <v>1.0185548567735776</v>
      </c>
      <c r="M4881" s="22">
        <f t="shared" si="620"/>
        <v>2.0851092254350334E-3</v>
      </c>
      <c r="Q4881" s="55">
        <f t="shared" si="614"/>
        <v>2.5023044419228008E-2</v>
      </c>
      <c r="R4881" s="49">
        <f t="shared" si="615"/>
        <v>3.1736101022606089</v>
      </c>
      <c r="S4881" s="52">
        <f>IF(K4881=0,C4909,(1/$C$59)*LN(1+$C$59/$C$58/(RodR+ABS(Calculations!K4881-RodR))))</f>
        <v>7.8847254744379997E-3</v>
      </c>
      <c r="T4881" s="53">
        <f t="shared" si="616"/>
        <v>7.9262424847885201E-3</v>
      </c>
      <c r="U4881" s="49">
        <f t="shared" si="617"/>
        <v>203.29166666666666</v>
      </c>
      <c r="V4881" s="49">
        <f t="shared" si="618"/>
        <v>1.0101994803367265</v>
      </c>
      <c r="W4881" s="49">
        <f t="shared" si="619"/>
        <v>1.0101994803367265</v>
      </c>
    </row>
    <row r="4882" spans="11:23">
      <c r="K4882" s="51">
        <v>488</v>
      </c>
      <c r="L4882" s="22">
        <f t="shared" si="613"/>
        <v>1.018346814330497</v>
      </c>
      <c r="M4882" s="22">
        <f t="shared" si="620"/>
        <v>2.0842566600631773E-3</v>
      </c>
      <c r="Q4882" s="55">
        <f t="shared" si="614"/>
        <v>2.5017933398196916E-2</v>
      </c>
      <c r="R4882" s="49">
        <f t="shared" si="615"/>
        <v>3.1736101022606089</v>
      </c>
      <c r="S4882" s="52">
        <f>IF(K4882=0,C4910,(1/$C$59)*LN(1+$C$59/$C$58/(RodR+ABS(Calculations!K4882-RodR))))</f>
        <v>7.8831149990278501E-3</v>
      </c>
      <c r="T4882" s="53">
        <f t="shared" si="616"/>
        <v>7.9246150101526681E-3</v>
      </c>
      <c r="U4882" s="49">
        <f t="shared" si="617"/>
        <v>203.33333333333334</v>
      </c>
      <c r="V4882" s="49">
        <f t="shared" si="618"/>
        <v>1.0101994803367265</v>
      </c>
      <c r="W4882" s="49">
        <f t="shared" si="619"/>
        <v>1.0101994803367265</v>
      </c>
    </row>
    <row r="4883" spans="11:23">
      <c r="K4883" s="51">
        <v>488.1</v>
      </c>
      <c r="L4883" s="22">
        <f t="shared" si="613"/>
        <v>1.0181388568567546</v>
      </c>
      <c r="M4883" s="22">
        <f t="shared" si="620"/>
        <v>2.083404617542417E-3</v>
      </c>
      <c r="Q4883" s="55">
        <f t="shared" si="614"/>
        <v>2.5012824464624845E-2</v>
      </c>
      <c r="R4883" s="49">
        <f t="shared" si="615"/>
        <v>3.1736101022606089</v>
      </c>
      <c r="S4883" s="52">
        <f>IF(K4883=0,C4911,(1/$C$59)*LN(1+$C$59/$C$58/(RodR+ABS(Calculations!K4883-RodR))))</f>
        <v>7.8815051813730507E-3</v>
      </c>
      <c r="T4883" s="53">
        <f t="shared" si="616"/>
        <v>7.9229882037106514E-3</v>
      </c>
      <c r="U4883" s="49">
        <f t="shared" si="617"/>
        <v>203.37500000000003</v>
      </c>
      <c r="V4883" s="49">
        <f t="shared" si="618"/>
        <v>1.0101994803367265</v>
      </c>
      <c r="W4883" s="49">
        <f t="shared" si="619"/>
        <v>1.0101994803367265</v>
      </c>
    </row>
    <row r="4884" spans="11:23">
      <c r="K4884" s="51">
        <v>488.2</v>
      </c>
      <c r="L4884" s="22">
        <f t="shared" si="613"/>
        <v>1.017930984300333</v>
      </c>
      <c r="M4884" s="22">
        <f t="shared" si="620"/>
        <v>2.0825530973589412E-3</v>
      </c>
      <c r="Q4884" s="55">
        <f t="shared" si="614"/>
        <v>2.500771761723387E-2</v>
      </c>
      <c r="R4884" s="49">
        <f t="shared" si="615"/>
        <v>3.1736101022606089</v>
      </c>
      <c r="S4884" s="52">
        <f>IF(K4884=0,C4912,(1/$C$59)*LN(1+$C$59/$C$58/(RodR+ABS(Calculations!K4884-RodR))))</f>
        <v>7.8798960210709271E-3</v>
      </c>
      <c r="T4884" s="53">
        <f t="shared" si="616"/>
        <v>7.9213620650512608E-3</v>
      </c>
      <c r="U4884" s="49">
        <f t="shared" si="617"/>
        <v>203.41666666666666</v>
      </c>
      <c r="V4884" s="49">
        <f t="shared" si="618"/>
        <v>1.0101994803367265</v>
      </c>
      <c r="W4884" s="49">
        <f t="shared" si="619"/>
        <v>1.0101994803367265</v>
      </c>
    </row>
    <row r="4885" spans="11:23">
      <c r="K4885" s="51">
        <v>488.3</v>
      </c>
      <c r="L4885" s="22">
        <f t="shared" si="613"/>
        <v>1.0177231966091784</v>
      </c>
      <c r="M4885" s="22">
        <f t="shared" si="620"/>
        <v>2.0817020991370505E-3</v>
      </c>
      <c r="Q4885" s="55">
        <f t="shared" si="614"/>
        <v>2.5002612854745185E-2</v>
      </c>
      <c r="R4885" s="49">
        <f t="shared" si="615"/>
        <v>3.1736101022606089</v>
      </c>
      <c r="S4885" s="52">
        <f>IF(K4885=0,C4913,(1/$C$59)*LN(1+$C$59/$C$58/(RodR+ABS(Calculations!K4885-RodR))))</f>
        <v>7.8782875177185307E-3</v>
      </c>
      <c r="T4885" s="53">
        <f t="shared" si="616"/>
        <v>7.9197365937630701E-3</v>
      </c>
      <c r="U4885" s="49">
        <f t="shared" si="617"/>
        <v>203.45833333333334</v>
      </c>
      <c r="V4885" s="49">
        <f t="shared" si="618"/>
        <v>1.0101994803367265</v>
      </c>
      <c r="W4885" s="49">
        <f t="shared" si="619"/>
        <v>1.0101994803367265</v>
      </c>
    </row>
    <row r="4886" spans="11:23">
      <c r="K4886" s="51">
        <v>488.4</v>
      </c>
      <c r="L4886" s="22">
        <f t="shared" si="613"/>
        <v>1.0175154937314104</v>
      </c>
      <c r="M4886" s="22">
        <f t="shared" si="620"/>
        <v>2.0808516223973506E-3</v>
      </c>
      <c r="Q4886" s="55">
        <f t="shared" si="614"/>
        <v>2.4997510175884217E-2</v>
      </c>
      <c r="R4886" s="49">
        <f t="shared" si="615"/>
        <v>3.1736101022606089</v>
      </c>
      <c r="S4886" s="52">
        <f>IF(K4886=0,C4914,(1/$C$59)*LN(1+$C$59/$C$58/(RodR+ABS(Calculations!K4886-RodR))))</f>
        <v>7.8766796709142453E-3</v>
      </c>
      <c r="T4886" s="53">
        <f t="shared" si="616"/>
        <v>7.9181117894353194E-3</v>
      </c>
      <c r="U4886" s="49">
        <f t="shared" si="617"/>
        <v>203.5</v>
      </c>
      <c r="V4886" s="49">
        <f t="shared" si="618"/>
        <v>1.0101994803367265</v>
      </c>
      <c r="W4886" s="49">
        <f t="shared" si="619"/>
        <v>1.0101994803367265</v>
      </c>
    </row>
    <row r="4887" spans="11:23">
      <c r="K4887" s="51">
        <v>488.5</v>
      </c>
      <c r="L4887" s="22">
        <f t="shared" si="613"/>
        <v>1.0173078756150435</v>
      </c>
      <c r="M4887" s="22">
        <f t="shared" si="620"/>
        <v>2.0800016667656962E-3</v>
      </c>
      <c r="Q4887" s="55">
        <f t="shared" si="614"/>
        <v>2.4992409579373844E-2</v>
      </c>
      <c r="R4887" s="49">
        <f t="shared" si="615"/>
        <v>3.1736101022606089</v>
      </c>
      <c r="S4887" s="52">
        <f>IF(K4887=0,C4915,(1/$C$59)*LN(1+$C$59/$C$58/(RodR+ABS(Calculations!K4887-RodR))))</f>
        <v>7.8750724802556515E-3</v>
      </c>
      <c r="T4887" s="53">
        <f t="shared" si="616"/>
        <v>7.9164876516583573E-3</v>
      </c>
      <c r="U4887" s="49">
        <f t="shared" si="617"/>
        <v>203.54166666666669</v>
      </c>
      <c r="V4887" s="49">
        <f t="shared" si="618"/>
        <v>1.0101994803367265</v>
      </c>
      <c r="W4887" s="49">
        <f t="shared" si="619"/>
        <v>1.0101994803367265</v>
      </c>
    </row>
    <row r="4888" spans="11:23">
      <c r="K4888" s="51">
        <v>488.6</v>
      </c>
      <c r="L4888" s="22">
        <f t="shared" si="613"/>
        <v>1.0171003422082656</v>
      </c>
      <c r="M4888" s="22">
        <f t="shared" si="620"/>
        <v>2.079152231762027E-3</v>
      </c>
      <c r="Q4888" s="55">
        <f t="shared" si="614"/>
        <v>2.498731106394118E-2</v>
      </c>
      <c r="R4888" s="49">
        <f t="shared" si="615"/>
        <v>3.1736101022606089</v>
      </c>
      <c r="S4888" s="52">
        <f>IF(K4888=0,C4916,(1/$C$59)*LN(1+$C$59/$C$58/(RodR+ABS(Calculations!K4888-RodR))))</f>
        <v>7.873465945341664E-3</v>
      </c>
      <c r="T4888" s="53">
        <f t="shared" si="616"/>
        <v>7.9148641800209883E-3</v>
      </c>
      <c r="U4888" s="49">
        <f t="shared" si="617"/>
        <v>203.58333333333334</v>
      </c>
      <c r="V4888" s="49">
        <f t="shared" si="618"/>
        <v>1.0101994803367265</v>
      </c>
      <c r="W4888" s="49">
        <f t="shared" si="619"/>
        <v>1.0101994803367265</v>
      </c>
    </row>
    <row r="4889" spans="11:23">
      <c r="K4889" s="51">
        <v>488.7</v>
      </c>
      <c r="L4889" s="22">
        <f t="shared" si="613"/>
        <v>1.0168928934591597</v>
      </c>
      <c r="M4889" s="22">
        <f t="shared" si="620"/>
        <v>2.0783033170106435E-3</v>
      </c>
      <c r="Q4889" s="55">
        <f t="shared" si="614"/>
        <v>2.4982214628310767E-2</v>
      </c>
      <c r="R4889" s="49">
        <f t="shared" si="615"/>
        <v>3.1736101022606089</v>
      </c>
      <c r="S4889" s="52">
        <f>IF(K4889=0,C4917,(1/$C$59)*LN(1+$C$59/$C$58/(RodR+ABS(Calculations!K4889-RodR))))</f>
        <v>7.8718600657703888E-3</v>
      </c>
      <c r="T4889" s="53">
        <f t="shared" si="616"/>
        <v>7.9132413741146677E-3</v>
      </c>
      <c r="U4889" s="49">
        <f t="shared" si="617"/>
        <v>203.625</v>
      </c>
      <c r="V4889" s="49">
        <f t="shared" si="618"/>
        <v>1.0101994803367265</v>
      </c>
      <c r="W4889" s="49">
        <f t="shared" si="619"/>
        <v>1.0101994803367265</v>
      </c>
    </row>
    <row r="4890" spans="11:23">
      <c r="K4890" s="51">
        <v>488.8</v>
      </c>
      <c r="L4890" s="22">
        <f t="shared" si="613"/>
        <v>1.0166855293160162</v>
      </c>
      <c r="M4890" s="22">
        <f t="shared" si="620"/>
        <v>2.0774549220674565E-3</v>
      </c>
      <c r="Q4890" s="55">
        <f t="shared" si="614"/>
        <v>2.4977120271212246E-2</v>
      </c>
      <c r="R4890" s="49">
        <f t="shared" si="615"/>
        <v>3.1736101022606089</v>
      </c>
      <c r="S4890" s="52">
        <f>IF(K4890=0,C4918,(1/$C$59)*LN(1+$C$59/$C$58/(RodR+ABS(Calculations!K4890-RodR))))</f>
        <v>7.8702548411415368E-3</v>
      </c>
      <c r="T4890" s="53">
        <f t="shared" si="616"/>
        <v>7.9116192335286443E-3</v>
      </c>
      <c r="U4890" s="49">
        <f t="shared" si="617"/>
        <v>203.66666666666669</v>
      </c>
      <c r="V4890" s="49">
        <f t="shared" si="618"/>
        <v>1.0101994803367265</v>
      </c>
      <c r="W4890" s="49">
        <f t="shared" si="619"/>
        <v>1.0101994803367265</v>
      </c>
    </row>
    <row r="4891" spans="11:23">
      <c r="K4891" s="51">
        <v>488.9</v>
      </c>
      <c r="L4891" s="22">
        <f t="shared" si="613"/>
        <v>1.0164782497270202</v>
      </c>
      <c r="M4891" s="22">
        <f t="shared" si="620"/>
        <v>2.0766070465574327E-3</v>
      </c>
      <c r="Q4891" s="55">
        <f t="shared" si="614"/>
        <v>2.4972027991372676E-2</v>
      </c>
      <c r="R4891" s="49">
        <f t="shared" si="615"/>
        <v>3.1736101022606089</v>
      </c>
      <c r="S4891" s="52">
        <f>IF(K4891=0,C4919,(1/$C$59)*LN(1+$C$59/$C$58/(RodR+ABS(Calculations!K4891-RodR))))</f>
        <v>7.868650271054007E-3</v>
      </c>
      <c r="T4891" s="53">
        <f t="shared" si="616"/>
        <v>7.9099977578552683E-3</v>
      </c>
      <c r="U4891" s="49">
        <f t="shared" si="617"/>
        <v>203.70833333333334</v>
      </c>
      <c r="V4891" s="49">
        <f t="shared" si="618"/>
        <v>1.0101994803367265</v>
      </c>
      <c r="W4891" s="49">
        <f t="shared" si="619"/>
        <v>1.0101994803367265</v>
      </c>
    </row>
    <row r="4892" spans="11:23">
      <c r="K4892" s="51">
        <v>489</v>
      </c>
      <c r="L4892" s="22">
        <f t="shared" si="613"/>
        <v>1.0162710546405307</v>
      </c>
      <c r="M4892" s="22">
        <f t="shared" si="620"/>
        <v>2.0757596899663167E-3</v>
      </c>
      <c r="Q4892" s="55">
        <f t="shared" si="614"/>
        <v>2.4966937787523374E-2</v>
      </c>
      <c r="R4892" s="49">
        <f t="shared" si="615"/>
        <v>3.1736101022606089</v>
      </c>
      <c r="S4892" s="52">
        <f>IF(K4892=0,C4920,(1/$C$59)*LN(1+$C$59/$C$58/(RodR+ABS(Calculations!K4892-RodR))))</f>
        <v>7.8670463551080393E-3</v>
      </c>
      <c r="T4892" s="53">
        <f t="shared" si="616"/>
        <v>7.9083769466842344E-3</v>
      </c>
      <c r="U4892" s="49">
        <f t="shared" si="617"/>
        <v>203.75</v>
      </c>
      <c r="V4892" s="49">
        <f t="shared" si="618"/>
        <v>1.0101994803367265</v>
      </c>
      <c r="W4892" s="49">
        <f t="shared" si="619"/>
        <v>1.0101994803367265</v>
      </c>
    </row>
    <row r="4893" spans="11:23">
      <c r="K4893" s="51">
        <v>489.1</v>
      </c>
      <c r="L4893" s="22">
        <f t="shared" si="613"/>
        <v>1.016063944004836</v>
      </c>
      <c r="M4893" s="22">
        <f t="shared" si="620"/>
        <v>2.0749128519186311E-3</v>
      </c>
      <c r="Q4893" s="55">
        <f t="shared" si="614"/>
        <v>2.4961849658393934E-2</v>
      </c>
      <c r="R4893" s="49">
        <f t="shared" si="615"/>
        <v>3.1736101022606089</v>
      </c>
      <c r="S4893" s="52">
        <f>IF(K4893=0,C4921,(1/$C$59)*LN(1+$C$59/$C$58/(RodR+ABS(Calculations!K4893-RodR))))</f>
        <v>7.8654430929033289E-3</v>
      </c>
      <c r="T4893" s="53">
        <f t="shared" si="616"/>
        <v>7.9067567996087811E-3</v>
      </c>
      <c r="U4893" s="49">
        <f t="shared" si="617"/>
        <v>203.79166666666669</v>
      </c>
      <c r="V4893" s="49">
        <f t="shared" si="618"/>
        <v>1.0101994803367265</v>
      </c>
      <c r="W4893" s="49">
        <f t="shared" si="619"/>
        <v>1.0101994803367265</v>
      </c>
    </row>
    <row r="4894" spans="11:23">
      <c r="K4894" s="51">
        <v>489.2</v>
      </c>
      <c r="L4894" s="22">
        <f t="shared" si="613"/>
        <v>1.0158569177683281</v>
      </c>
      <c r="M4894" s="22">
        <f t="shared" si="620"/>
        <v>2.0740665320049256E-3</v>
      </c>
      <c r="Q4894" s="55">
        <f t="shared" si="614"/>
        <v>2.4956763602716488E-2</v>
      </c>
      <c r="R4894" s="49">
        <f t="shared" si="615"/>
        <v>3.1736101022606089</v>
      </c>
      <c r="S4894" s="52">
        <f>IF(K4894=0,C4922,(1/$C$59)*LN(1+$C$59/$C$58/(RodR+ABS(Calculations!K4894-RodR))))</f>
        <v>7.8638404840403742E-3</v>
      </c>
      <c r="T4894" s="53">
        <f t="shared" si="616"/>
        <v>7.9051373162194946E-3</v>
      </c>
      <c r="U4894" s="49">
        <f t="shared" si="617"/>
        <v>203.83333333333334</v>
      </c>
      <c r="V4894" s="49">
        <f t="shared" si="618"/>
        <v>1.0101994803367265</v>
      </c>
      <c r="W4894" s="49">
        <f t="shared" si="619"/>
        <v>1.0101994803367265</v>
      </c>
    </row>
    <row r="4895" spans="11:23">
      <c r="K4895" s="51">
        <v>489.3</v>
      </c>
      <c r="L4895" s="22">
        <f t="shared" si="613"/>
        <v>1.0156499758794328</v>
      </c>
      <c r="M4895" s="22">
        <f t="shared" si="620"/>
        <v>2.073220729745584E-3</v>
      </c>
      <c r="Q4895" s="55">
        <f t="shared" si="614"/>
        <v>2.4951679619224006E-2</v>
      </c>
      <c r="R4895" s="49">
        <f t="shared" si="615"/>
        <v>3.1736101022606089</v>
      </c>
      <c r="S4895" s="52">
        <f>IF(K4895=0,C4923,(1/$C$59)*LN(1+$C$59/$C$58/(RodR+ABS(Calculations!K4895-RodR))))</f>
        <v>7.8622385281199355E-3</v>
      </c>
      <c r="T4895" s="53">
        <f t="shared" si="616"/>
        <v>7.9035184961096152E-3</v>
      </c>
      <c r="U4895" s="49">
        <f t="shared" si="617"/>
        <v>203.875</v>
      </c>
      <c r="V4895" s="49">
        <f t="shared" si="618"/>
        <v>1.0101994803367265</v>
      </c>
      <c r="W4895" s="49">
        <f t="shared" si="619"/>
        <v>1.0101994803367265</v>
      </c>
    </row>
    <row r="4896" spans="11:23">
      <c r="K4896" s="51">
        <v>489.4</v>
      </c>
      <c r="L4896" s="22">
        <f t="shared" si="613"/>
        <v>1.0154431182866108</v>
      </c>
      <c r="M4896" s="22">
        <f t="shared" si="620"/>
        <v>2.0723754447995457E-3</v>
      </c>
      <c r="Q4896" s="55">
        <f t="shared" si="614"/>
        <v>2.4946597706650309E-2</v>
      </c>
      <c r="R4896" s="49">
        <f t="shared" si="615"/>
        <v>3.1736101022606089</v>
      </c>
      <c r="S4896" s="52">
        <f>IF(K4896=0,C4924,(1/$C$59)*LN(1+$C$59/$C$58/(RodR+ABS(Calculations!K4896-RodR))))</f>
        <v>7.8606372247430403E-3</v>
      </c>
      <c r="T4896" s="53">
        <f t="shared" si="616"/>
        <v>7.9019003388710613E-3</v>
      </c>
      <c r="U4896" s="49">
        <f t="shared" si="617"/>
        <v>203.91666666666666</v>
      </c>
      <c r="V4896" s="49">
        <f t="shared" si="618"/>
        <v>1.0101994803367265</v>
      </c>
      <c r="W4896" s="49">
        <f t="shared" si="619"/>
        <v>1.0101994803367265</v>
      </c>
    </row>
    <row r="4897" spans="11:23">
      <c r="K4897" s="51">
        <v>489.5</v>
      </c>
      <c r="L4897" s="22">
        <f t="shared" si="613"/>
        <v>1.0152363449383557</v>
      </c>
      <c r="M4897" s="22">
        <f t="shared" si="620"/>
        <v>2.0715306766878605E-3</v>
      </c>
      <c r="Q4897" s="55">
        <f t="shared" si="614"/>
        <v>2.4941517863730025E-2</v>
      </c>
      <c r="R4897" s="49">
        <f t="shared" si="615"/>
        <v>3.1736101022606089</v>
      </c>
      <c r="S4897" s="52">
        <f>IF(K4897=0,C4925,(1/$C$59)*LN(1+$C$59/$C$58/(RodR+ABS(Calculations!K4897-RodR))))</f>
        <v>7.8590365735109729E-3</v>
      </c>
      <c r="T4897" s="53">
        <f t="shared" si="616"/>
        <v>7.9002828440970767E-3</v>
      </c>
      <c r="U4897" s="49">
        <f t="shared" si="617"/>
        <v>203.95833333333334</v>
      </c>
      <c r="V4897" s="49">
        <f t="shared" si="618"/>
        <v>1.0101994803367265</v>
      </c>
      <c r="W4897" s="49">
        <f t="shared" si="619"/>
        <v>1.0101994803367265</v>
      </c>
    </row>
    <row r="4898" spans="11:23">
      <c r="K4898" s="51">
        <v>489.6</v>
      </c>
      <c r="L4898" s="22">
        <f t="shared" si="613"/>
        <v>1.0150296557832303</v>
      </c>
      <c r="M4898" s="22">
        <f t="shared" si="620"/>
        <v>2.070686425035273E-3</v>
      </c>
      <c r="Q4898" s="55">
        <f t="shared" si="614"/>
        <v>2.4936440089199492E-2</v>
      </c>
      <c r="R4898" s="49">
        <f t="shared" si="615"/>
        <v>3.1736101022606089</v>
      </c>
      <c r="S4898" s="52">
        <f>IF(K4898=0,C4926,(1/$C$59)*LN(1+$C$59/$C$58/(RodR+ABS(Calculations!K4898-RodR))))</f>
        <v>7.8574365740255551E-3</v>
      </c>
      <c r="T4898" s="53">
        <f t="shared" si="616"/>
        <v>7.8986660113806936E-3</v>
      </c>
      <c r="U4898" s="49">
        <f t="shared" si="617"/>
        <v>204.00000000000003</v>
      </c>
      <c r="V4898" s="49">
        <f t="shared" si="618"/>
        <v>1.0101994803367265</v>
      </c>
      <c r="W4898" s="49">
        <f t="shared" si="619"/>
        <v>1.0101994803367265</v>
      </c>
    </row>
    <row r="4899" spans="11:23">
      <c r="K4899" s="51">
        <v>489.7</v>
      </c>
      <c r="L4899" s="22">
        <f t="shared" si="613"/>
        <v>1.0148230507697975</v>
      </c>
      <c r="M4899" s="22">
        <f t="shared" si="620"/>
        <v>2.0698426893621669E-3</v>
      </c>
      <c r="Q4899" s="55">
        <f t="shared" si="614"/>
        <v>2.4931364381795041E-2</v>
      </c>
      <c r="R4899" s="49">
        <f t="shared" si="615"/>
        <v>3.1736101022606089</v>
      </c>
      <c r="S4899" s="52">
        <f>IF(K4899=0,C4927,(1/$C$59)*LN(1+$C$59/$C$58/(RodR+ABS(Calculations!K4899-RodR))))</f>
        <v>7.8558372258886074E-3</v>
      </c>
      <c r="T4899" s="53">
        <f t="shared" si="616"/>
        <v>7.8970498403160439E-3</v>
      </c>
      <c r="U4899" s="49">
        <f t="shared" si="617"/>
        <v>204.04166666666666</v>
      </c>
      <c r="V4899" s="49">
        <f t="shared" si="618"/>
        <v>1.0101994803367265</v>
      </c>
      <c r="W4899" s="49">
        <f t="shared" si="619"/>
        <v>1.0101994803367265</v>
      </c>
    </row>
    <row r="4900" spans="11:23">
      <c r="K4900" s="51">
        <v>489.8</v>
      </c>
      <c r="L4900" s="22">
        <f t="shared" si="613"/>
        <v>1.0146165298467222</v>
      </c>
      <c r="M4900" s="22">
        <f t="shared" si="620"/>
        <v>2.0689994692939528E-3</v>
      </c>
      <c r="Q4900" s="55">
        <f t="shared" si="614"/>
        <v>2.4926290740255513E-2</v>
      </c>
      <c r="R4900" s="49">
        <f t="shared" si="615"/>
        <v>3.1736101022606089</v>
      </c>
      <c r="S4900" s="52">
        <f>IF(K4900=0,C4928,(1/$C$59)*LN(1+$C$59/$C$58/(RodR+ABS(Calculations!K4900-RodR))))</f>
        <v>7.8542385287027391E-3</v>
      </c>
      <c r="T4900" s="53">
        <f t="shared" si="616"/>
        <v>7.8954343304966073E-3</v>
      </c>
      <c r="U4900" s="49">
        <f t="shared" si="617"/>
        <v>204.08333333333334</v>
      </c>
      <c r="V4900" s="49">
        <f t="shared" si="618"/>
        <v>1.0101994803367265</v>
      </c>
      <c r="W4900" s="49">
        <f t="shared" si="619"/>
        <v>1.0101994803367265</v>
      </c>
    </row>
    <row r="4901" spans="11:23">
      <c r="K4901" s="51">
        <v>489.9</v>
      </c>
      <c r="L4901" s="22">
        <f t="shared" si="613"/>
        <v>1.0144100929626698</v>
      </c>
      <c r="M4901" s="22">
        <f t="shared" si="620"/>
        <v>2.0681567643503485E-3</v>
      </c>
      <c r="Q4901" s="55">
        <f t="shared" si="614"/>
        <v>2.4921219163319762E-2</v>
      </c>
      <c r="R4901" s="49">
        <f t="shared" si="615"/>
        <v>3.1736101022606089</v>
      </c>
      <c r="S4901" s="52">
        <f>IF(K4901=0,C4929,(1/$C$59)*LN(1+$C$59/$C$58/(RodR+ABS(Calculations!K4901-RodR))))</f>
        <v>7.852640482070565E-3</v>
      </c>
      <c r="T4901" s="53">
        <f t="shared" si="616"/>
        <v>7.8938194815167378E-3</v>
      </c>
      <c r="U4901" s="49">
        <f t="shared" si="617"/>
        <v>204.125</v>
      </c>
      <c r="V4901" s="49">
        <f t="shared" si="618"/>
        <v>1.0101994803367265</v>
      </c>
      <c r="W4901" s="49">
        <f t="shared" si="619"/>
        <v>1.0101994803367265</v>
      </c>
    </row>
    <row r="4902" spans="11:23">
      <c r="K4902" s="51">
        <v>490</v>
      </c>
      <c r="L4902" s="22">
        <f t="shared" si="613"/>
        <v>1.0142037400663397</v>
      </c>
      <c r="M4902" s="22">
        <f t="shared" si="620"/>
        <v>2.0673145741909593E-3</v>
      </c>
      <c r="Q4902" s="55">
        <f t="shared" si="614"/>
        <v>2.4916149649727475E-2</v>
      </c>
      <c r="R4902" s="49">
        <f t="shared" si="615"/>
        <v>3.1736101022606089</v>
      </c>
      <c r="S4902" s="52">
        <f>IF(K4902=0,C4930,(1/$C$59)*LN(1+$C$59/$C$58/(RodR+ABS(Calculations!K4902-RodR))))</f>
        <v>7.8510430855949619E-3</v>
      </c>
      <c r="T4902" s="53">
        <f t="shared" si="616"/>
        <v>7.8922052929710253E-3</v>
      </c>
      <c r="U4902" s="49">
        <f t="shared" si="617"/>
        <v>204.16666666666669</v>
      </c>
      <c r="V4902" s="49">
        <f t="shared" si="618"/>
        <v>1.0101994803367265</v>
      </c>
      <c r="W4902" s="49">
        <f t="shared" si="619"/>
        <v>1.0101994803367265</v>
      </c>
    </row>
    <row r="4903" spans="11:23">
      <c r="K4903" s="51">
        <v>490.1</v>
      </c>
      <c r="L4903" s="22">
        <f t="shared" si="613"/>
        <v>1.0139974711064648</v>
      </c>
      <c r="M4903" s="22">
        <f t="shared" si="620"/>
        <v>2.0664728983712521E-3</v>
      </c>
      <c r="Q4903" s="55">
        <f t="shared" si="614"/>
        <v>2.4911082198219161E-2</v>
      </c>
      <c r="R4903" s="49">
        <f t="shared" si="615"/>
        <v>3.1736101022606089</v>
      </c>
      <c r="S4903" s="52">
        <f>IF(K4903=0,C4931,(1/$C$59)*LN(1+$C$59/$C$58/(RodR+ABS(Calculations!K4903-RodR))))</f>
        <v>7.8494463388790684E-3</v>
      </c>
      <c r="T4903" s="53">
        <f t="shared" si="616"/>
        <v>7.8905917644545003E-3</v>
      </c>
      <c r="U4903" s="49">
        <f t="shared" si="617"/>
        <v>204.20833333333334</v>
      </c>
      <c r="V4903" s="49">
        <f t="shared" si="618"/>
        <v>1.0101994803367265</v>
      </c>
      <c r="W4903" s="49">
        <f t="shared" si="619"/>
        <v>1.0101994803367265</v>
      </c>
    </row>
    <row r="4904" spans="11:23">
      <c r="K4904" s="51">
        <v>490.2</v>
      </c>
      <c r="L4904" s="22">
        <f t="shared" si="613"/>
        <v>1.0137912860318821</v>
      </c>
      <c r="M4904" s="22">
        <f t="shared" si="620"/>
        <v>2.0656317364460275E-3</v>
      </c>
      <c r="Q4904" s="55">
        <f t="shared" si="614"/>
        <v>2.490601680753789E-2</v>
      </c>
      <c r="R4904" s="49">
        <f t="shared" si="615"/>
        <v>3.1736101022606089</v>
      </c>
      <c r="S4904" s="52">
        <f>IF(K4904=0,C4932,(1/$C$59)*LN(1+$C$59/$C$58/(RodR+ABS(Calculations!K4904-RodR))))</f>
        <v>7.8478502415268245E-3</v>
      </c>
      <c r="T4904" s="53">
        <f t="shared" si="616"/>
        <v>7.8889788955624138E-3</v>
      </c>
      <c r="U4904" s="49">
        <f t="shared" si="617"/>
        <v>204.25</v>
      </c>
      <c r="V4904" s="49">
        <f t="shared" si="618"/>
        <v>1.0101994803367265</v>
      </c>
      <c r="W4904" s="49">
        <f t="shared" si="619"/>
        <v>1.0101994803367265</v>
      </c>
    </row>
    <row r="4905" spans="11:23">
      <c r="K4905" s="51">
        <v>490.3</v>
      </c>
      <c r="L4905" s="22">
        <f t="shared" si="613"/>
        <v>1.0135851847914272</v>
      </c>
      <c r="M4905" s="22">
        <f t="shared" si="620"/>
        <v>2.0647910880056131E-3</v>
      </c>
      <c r="Q4905" s="55">
        <f t="shared" si="614"/>
        <v>2.4900953476426693E-2</v>
      </c>
      <c r="R4905" s="49">
        <f t="shared" si="615"/>
        <v>3.1736101022606089</v>
      </c>
      <c r="S4905" s="52">
        <f>IF(K4905=0,C4933,(1/$C$59)*LN(1+$C$59/$C$58/(RodR+ABS(Calculations!K4905-RodR))))</f>
        <v>7.8462547931421635E-3</v>
      </c>
      <c r="T4905" s="53">
        <f t="shared" si="616"/>
        <v>7.8873666858902437E-3</v>
      </c>
      <c r="U4905" s="49">
        <f t="shared" si="617"/>
        <v>204.29166666666669</v>
      </c>
      <c r="V4905" s="49">
        <f t="shared" si="618"/>
        <v>1.0101994803367265</v>
      </c>
      <c r="W4905" s="49">
        <f t="shared" si="619"/>
        <v>1.0101994803367265</v>
      </c>
    </row>
    <row r="4906" spans="11:23">
      <c r="K4906" s="51">
        <v>490.4</v>
      </c>
      <c r="L4906" s="22">
        <f t="shared" si="613"/>
        <v>1.0133791673339361</v>
      </c>
      <c r="M4906" s="22">
        <f t="shared" si="620"/>
        <v>2.0639509526747535E-3</v>
      </c>
      <c r="Q4906" s="55">
        <f t="shared" si="614"/>
        <v>2.489589220362862E-2</v>
      </c>
      <c r="R4906" s="49">
        <f t="shared" si="615"/>
        <v>3.1736101022606089</v>
      </c>
      <c r="S4906" s="52">
        <f>IF(K4906=0,C4934,(1/$C$59)*LN(1+$C$59/$C$58/(RodR+ABS(Calculations!K4906-RodR))))</f>
        <v>7.8446599933290201E-3</v>
      </c>
      <c r="T4906" s="53">
        <f t="shared" si="616"/>
        <v>7.8857551350339089E-3</v>
      </c>
      <c r="U4906" s="49">
        <f t="shared" si="617"/>
        <v>204.33333333333334</v>
      </c>
      <c r="V4906" s="49">
        <f t="shared" si="618"/>
        <v>1.0101994803367265</v>
      </c>
      <c r="W4906" s="49">
        <f t="shared" si="619"/>
        <v>1.0101994803367265</v>
      </c>
    </row>
    <row r="4907" spans="11:23">
      <c r="K4907" s="51">
        <v>490.5</v>
      </c>
      <c r="L4907" s="22">
        <f t="shared" si="613"/>
        <v>1.0131732336083819</v>
      </c>
      <c r="M4907" s="22">
        <f t="shared" si="620"/>
        <v>2.0631113299738324E-3</v>
      </c>
      <c r="Q4907" s="55">
        <f t="shared" si="614"/>
        <v>2.4890832987890073E-2</v>
      </c>
      <c r="R4907" s="49">
        <f t="shared" si="615"/>
        <v>3.1736101022606089</v>
      </c>
      <c r="S4907" s="52">
        <f>IF(K4907=0,C4935,(1/$C$59)*LN(1+$C$59/$C$58/(RodR+ABS(Calculations!K4907-RodR))))</f>
        <v>7.8430658416923892E-3</v>
      </c>
      <c r="T4907" s="53">
        <f t="shared" si="616"/>
        <v>7.884144242589779E-3</v>
      </c>
      <c r="U4907" s="49">
        <f t="shared" si="617"/>
        <v>204.375</v>
      </c>
      <c r="V4907" s="49">
        <f t="shared" si="618"/>
        <v>1.0101994803367265</v>
      </c>
      <c r="W4907" s="49">
        <f t="shared" si="619"/>
        <v>1.0101994803367265</v>
      </c>
    </row>
    <row r="4908" spans="11:23">
      <c r="K4908" s="51">
        <v>490.6</v>
      </c>
      <c r="L4908" s="22">
        <f t="shared" si="613"/>
        <v>1.0129673835637376</v>
      </c>
      <c r="M4908" s="22">
        <f t="shared" si="620"/>
        <v>2.0622722194927334E-3</v>
      </c>
      <c r="Q4908" s="55">
        <f t="shared" si="614"/>
        <v>2.4885775827957472E-2</v>
      </c>
      <c r="R4908" s="49">
        <f t="shared" si="615"/>
        <v>3.1736101022606089</v>
      </c>
      <c r="S4908" s="52">
        <f>IF(K4908=0,C4936,(1/$C$59)*LN(1+$C$59/$C$58/(RodR+ABS(Calculations!K4908-RodR))))</f>
        <v>7.8414723378372689E-3</v>
      </c>
      <c r="T4908" s="53">
        <f t="shared" si="616"/>
        <v>7.8825340081544407E-3</v>
      </c>
      <c r="U4908" s="49">
        <f t="shared" si="617"/>
        <v>204.41666666666669</v>
      </c>
      <c r="V4908" s="49">
        <f t="shared" si="618"/>
        <v>1.0101994803367265</v>
      </c>
      <c r="W4908" s="49">
        <f t="shared" si="619"/>
        <v>1.0101994803367265</v>
      </c>
    </row>
    <row r="4909" spans="11:23">
      <c r="K4909" s="51">
        <v>490.7</v>
      </c>
      <c r="L4909" s="22">
        <f t="shared" si="613"/>
        <v>1.0127616171489413</v>
      </c>
      <c r="M4909" s="22">
        <f t="shared" si="620"/>
        <v>2.0614336208562012E-3</v>
      </c>
      <c r="Q4909" s="55">
        <f t="shared" si="614"/>
        <v>2.4880720722576358E-2</v>
      </c>
      <c r="R4909" s="49">
        <f t="shared" si="615"/>
        <v>3.1736101022606089</v>
      </c>
      <c r="S4909" s="52">
        <f>IF(K4909=0,C4937,(1/$C$59)*LN(1+$C$59/$C$58/(RodR+ABS(Calculations!K4909-RodR))))</f>
        <v>7.8398794813683819E-3</v>
      </c>
      <c r="T4909" s="53">
        <f t="shared" si="616"/>
        <v>7.8809244313247078E-3</v>
      </c>
      <c r="U4909" s="49">
        <f t="shared" si="617"/>
        <v>204.45833333333334</v>
      </c>
      <c r="V4909" s="49">
        <f t="shared" si="618"/>
        <v>1.0101994803367265</v>
      </c>
      <c r="W4909" s="49">
        <f t="shared" si="619"/>
        <v>1.0101994803367265</v>
      </c>
    </row>
    <row r="4910" spans="11:23">
      <c r="K4910" s="51">
        <v>490.8</v>
      </c>
      <c r="L4910" s="22">
        <f t="shared" si="613"/>
        <v>1.0125559343131028</v>
      </c>
      <c r="M4910" s="22">
        <f t="shared" si="620"/>
        <v>2.0605955336194803E-3</v>
      </c>
      <c r="Q4910" s="55">
        <f t="shared" si="614"/>
        <v>2.487566767049651E-2</v>
      </c>
      <c r="R4910" s="49">
        <f t="shared" si="615"/>
        <v>3.1736101022606089</v>
      </c>
      <c r="S4910" s="52">
        <f>IF(K4910=0,C4938,(1/$C$59)*LN(1+$C$59/$C$58/(RodR+ABS(Calculations!K4910-RodR))))</f>
        <v>7.8382872718917827E-3</v>
      </c>
      <c r="T4910" s="53">
        <f t="shared" si="616"/>
        <v>7.8793155116978382E-3</v>
      </c>
      <c r="U4910" s="49">
        <f t="shared" si="617"/>
        <v>204.5</v>
      </c>
      <c r="V4910" s="49">
        <f t="shared" si="618"/>
        <v>1.0101994803367265</v>
      </c>
      <c r="W4910" s="49">
        <f t="shared" si="619"/>
        <v>1.0101994803367265</v>
      </c>
    </row>
    <row r="4911" spans="11:23">
      <c r="K4911" s="51">
        <v>490.9</v>
      </c>
      <c r="L4911" s="22">
        <f t="shared" si="613"/>
        <v>1.0123503350052632</v>
      </c>
      <c r="M4911" s="22">
        <f t="shared" si="620"/>
        <v>2.0597579574066494E-3</v>
      </c>
      <c r="Q4911" s="55">
        <f t="shared" si="614"/>
        <v>2.4870616670466007E-2</v>
      </c>
      <c r="R4911" s="49">
        <f t="shared" si="615"/>
        <v>3.1736101022606089</v>
      </c>
      <c r="S4911" s="52">
        <f>IF(K4911=0,C4939,(1/$C$59)*LN(1+$C$59/$C$58/(RodR+ABS(Calculations!K4911-RodR))))</f>
        <v>7.8366957090129953E-3</v>
      </c>
      <c r="T4911" s="53">
        <f t="shared" si="616"/>
        <v>7.8777072488710881E-3</v>
      </c>
      <c r="U4911" s="49">
        <f t="shared" si="617"/>
        <v>204.54166666666666</v>
      </c>
      <c r="V4911" s="49">
        <f t="shared" si="618"/>
        <v>1.0101994803367265</v>
      </c>
      <c r="W4911" s="49">
        <f t="shared" si="619"/>
        <v>1.0101994803367265</v>
      </c>
    </row>
    <row r="4912" spans="11:23">
      <c r="K4912" s="51">
        <v>491</v>
      </c>
      <c r="L4912" s="22">
        <f t="shared" si="613"/>
        <v>1.0121448191746012</v>
      </c>
      <c r="M4912" s="22">
        <f t="shared" si="620"/>
        <v>2.058920891738536E-3</v>
      </c>
      <c r="Q4912" s="55">
        <f t="shared" si="614"/>
        <v>2.4865567721236308E-2</v>
      </c>
      <c r="R4912" s="49">
        <f t="shared" si="615"/>
        <v>3.1736101022606089</v>
      </c>
      <c r="S4912" s="52">
        <f>IF(K4912=0,C4940,(1/$C$59)*LN(1+$C$59/$C$58/(RodR+ABS(Calculations!K4912-RodR))))</f>
        <v>7.8351047923386052E-3</v>
      </c>
      <c r="T4912" s="53">
        <f t="shared" si="616"/>
        <v>7.8760996424432732E-3</v>
      </c>
      <c r="U4912" s="49">
        <f t="shared" si="617"/>
        <v>204.58333333333334</v>
      </c>
      <c r="V4912" s="49">
        <f t="shared" si="618"/>
        <v>1.0101994803367265</v>
      </c>
      <c r="W4912" s="49">
        <f t="shared" si="619"/>
        <v>1.0101994803367265</v>
      </c>
    </row>
    <row r="4913" spans="11:23">
      <c r="K4913" s="51">
        <v>491.1</v>
      </c>
      <c r="L4913" s="22">
        <f t="shared" si="613"/>
        <v>1.0119393867702247</v>
      </c>
      <c r="M4913" s="22">
        <f t="shared" si="620"/>
        <v>2.0580843362401069E-3</v>
      </c>
      <c r="Q4913" s="55">
        <f t="shared" si="614"/>
        <v>2.4860520821557146E-2</v>
      </c>
      <c r="R4913" s="49">
        <f t="shared" si="615"/>
        <v>3.1736101022606089</v>
      </c>
      <c r="S4913" s="52">
        <f>IF(K4913=0,C4941,(1/$C$59)*LN(1+$C$59/$C$58/(RodR+ABS(Calculations!K4913-RodR))))</f>
        <v>7.8335145214746549E-3</v>
      </c>
      <c r="T4913" s="53">
        <f t="shared" si="616"/>
        <v>7.8744926920116514E-3</v>
      </c>
      <c r="U4913" s="49">
        <f t="shared" si="617"/>
        <v>204.62500000000003</v>
      </c>
      <c r="V4913" s="49">
        <f t="shared" si="618"/>
        <v>1.0101994803367265</v>
      </c>
      <c r="W4913" s="49">
        <f t="shared" si="619"/>
        <v>1.0101994803367265</v>
      </c>
    </row>
    <row r="4914" spans="11:23">
      <c r="K4914" s="51">
        <v>491.2</v>
      </c>
      <c r="L4914" s="22">
        <f t="shared" si="613"/>
        <v>1.0117340377413813</v>
      </c>
      <c r="M4914" s="22">
        <f t="shared" si="620"/>
        <v>2.0572482905008016E-3</v>
      </c>
      <c r="Q4914" s="55">
        <f t="shared" si="614"/>
        <v>2.485547597018167E-2</v>
      </c>
      <c r="R4914" s="49">
        <f t="shared" si="615"/>
        <v>3.1736101022606089</v>
      </c>
      <c r="S4914" s="52">
        <f>IF(K4914=0,C4942,(1/$C$59)*LN(1+$C$59/$C$58/(RodR+ABS(Calculations!K4914-RodR))))</f>
        <v>7.8319248960282643E-3</v>
      </c>
      <c r="T4914" s="53">
        <f t="shared" si="616"/>
        <v>7.8728863971754843E-3</v>
      </c>
      <c r="U4914" s="49">
        <f t="shared" si="617"/>
        <v>204.66666666666666</v>
      </c>
      <c r="V4914" s="49">
        <f t="shared" si="618"/>
        <v>1.0101994803367265</v>
      </c>
      <c r="W4914" s="49">
        <f t="shared" si="619"/>
        <v>1.0101994803367265</v>
      </c>
    </row>
    <row r="4915" spans="11:23">
      <c r="K4915" s="51">
        <v>491.3</v>
      </c>
      <c r="L4915" s="22">
        <f t="shared" si="613"/>
        <v>1.0115287720373511</v>
      </c>
      <c r="M4915" s="22">
        <f t="shared" si="620"/>
        <v>2.0564127540760868E-3</v>
      </c>
      <c r="Q4915" s="55">
        <f t="shared" si="614"/>
        <v>2.4850433165863835E-2</v>
      </c>
      <c r="R4915" s="49">
        <f t="shared" si="615"/>
        <v>3.1736101022606089</v>
      </c>
      <c r="S4915" s="52">
        <f>IF(K4915=0,C4943,(1/$C$59)*LN(1+$C$59/$C$58/(RodR+ABS(Calculations!K4915-RodR))))</f>
        <v>7.8303359156068064E-3</v>
      </c>
      <c r="T4915" s="53">
        <f t="shared" si="616"/>
        <v>7.8712807575329249E-3</v>
      </c>
      <c r="U4915" s="49">
        <f t="shared" si="617"/>
        <v>204.70833333333334</v>
      </c>
      <c r="V4915" s="49">
        <f t="shared" si="618"/>
        <v>1.0101994803367265</v>
      </c>
      <c r="W4915" s="49">
        <f t="shared" si="619"/>
        <v>1.0101994803367265</v>
      </c>
    </row>
    <row r="4916" spans="11:23">
      <c r="K4916" s="51">
        <v>491.4</v>
      </c>
      <c r="L4916" s="22">
        <f t="shared" si="613"/>
        <v>1.0113235896073802</v>
      </c>
      <c r="M4916" s="22">
        <f t="shared" si="620"/>
        <v>2.0555777265558461E-3</v>
      </c>
      <c r="Q4916" s="55">
        <f t="shared" si="614"/>
        <v>2.4845392407356757E-2</v>
      </c>
      <c r="R4916" s="49">
        <f t="shared" si="615"/>
        <v>3.1736101022606089</v>
      </c>
      <c r="S4916" s="52">
        <f>IF(K4916=0,C4944,(1/$C$59)*LN(1+$C$59/$C$58/(RodR+ABS(Calculations!K4916-RodR))))</f>
        <v>7.828747579817389E-3</v>
      </c>
      <c r="T4916" s="53">
        <f t="shared" si="616"/>
        <v>7.8696757726841159E-3</v>
      </c>
      <c r="U4916" s="49">
        <f t="shared" si="617"/>
        <v>204.75</v>
      </c>
      <c r="V4916" s="49">
        <f t="shared" si="618"/>
        <v>1.0101994803367265</v>
      </c>
      <c r="W4916" s="49">
        <f t="shared" si="619"/>
        <v>1.0101994803367265</v>
      </c>
    </row>
    <row r="4917" spans="11:23">
      <c r="K4917" s="51">
        <v>491.5</v>
      </c>
      <c r="L4917" s="22">
        <f t="shared" si="613"/>
        <v>1.0111184904008181</v>
      </c>
      <c r="M4917" s="22">
        <f t="shared" si="620"/>
        <v>2.054743207563714E-3</v>
      </c>
      <c r="Q4917" s="55">
        <f t="shared" si="614"/>
        <v>2.4840353693416094E-2</v>
      </c>
      <c r="R4917" s="49">
        <f t="shared" si="615"/>
        <v>3.1736101022606089</v>
      </c>
      <c r="S4917" s="52">
        <f>IF(K4917=0,C4945,(1/$C$59)*LN(1+$C$59/$C$58/(RodR+ABS(Calculations!K4917-RodR))))</f>
        <v>7.8271598882679212E-3</v>
      </c>
      <c r="T4917" s="53">
        <f t="shared" si="616"/>
        <v>7.8680714422276633E-3</v>
      </c>
      <c r="U4917" s="49">
        <f t="shared" si="617"/>
        <v>204.79166666666669</v>
      </c>
      <c r="V4917" s="49">
        <f t="shared" si="618"/>
        <v>1.0101994803367265</v>
      </c>
      <c r="W4917" s="49">
        <f t="shared" si="619"/>
        <v>1.0101994803367265</v>
      </c>
    </row>
    <row r="4918" spans="11:23">
      <c r="K4918" s="51">
        <v>491.6</v>
      </c>
      <c r="L4918" s="22">
        <f t="shared" si="613"/>
        <v>1.0109134743670469</v>
      </c>
      <c r="M4918" s="22">
        <f t="shared" si="620"/>
        <v>2.0539091966906842E-3</v>
      </c>
      <c r="Q4918" s="55">
        <f t="shared" si="614"/>
        <v>2.4835317022798311E-2</v>
      </c>
      <c r="R4918" s="49">
        <f t="shared" si="615"/>
        <v>3.1736101022606089</v>
      </c>
      <c r="S4918" s="52">
        <f>IF(K4918=0,C4946,(1/$C$59)*LN(1+$C$59/$C$58/(RodR+ABS(Calculations!K4918-RodR))))</f>
        <v>7.8255728405665689E-3</v>
      </c>
      <c r="T4918" s="53">
        <f t="shared" si="616"/>
        <v>7.8664677657641537E-3</v>
      </c>
      <c r="U4918" s="49">
        <f t="shared" si="617"/>
        <v>204.83333333333334</v>
      </c>
      <c r="V4918" s="49">
        <f t="shared" si="618"/>
        <v>1.0101994803367265</v>
      </c>
      <c r="W4918" s="49">
        <f t="shared" si="619"/>
        <v>1.0101994803367265</v>
      </c>
    </row>
    <row r="4919" spans="11:23">
      <c r="K4919" s="51">
        <v>491.7</v>
      </c>
      <c r="L4919" s="22">
        <f t="shared" si="613"/>
        <v>1.0107085414554844</v>
      </c>
      <c r="M4919" s="22">
        <f t="shared" si="620"/>
        <v>2.0530756934569183E-3</v>
      </c>
      <c r="Q4919" s="55">
        <f t="shared" si="614"/>
        <v>2.4830282394260744E-2</v>
      </c>
      <c r="R4919" s="49">
        <f t="shared" si="615"/>
        <v>3.1736101022606089</v>
      </c>
      <c r="S4919" s="52">
        <f>IF(K4919=0,C4947,(1/$C$59)*LN(1+$C$59/$C$58/(RodR+ABS(Calculations!K4919-RodR))))</f>
        <v>7.8239864363217684E-3</v>
      </c>
      <c r="T4919" s="53">
        <f t="shared" si="616"/>
        <v>7.864864742893083E-3</v>
      </c>
      <c r="U4919" s="49">
        <f t="shared" si="617"/>
        <v>204.875</v>
      </c>
      <c r="V4919" s="49">
        <f t="shared" si="618"/>
        <v>1.0101994803367265</v>
      </c>
      <c r="W4919" s="49">
        <f t="shared" si="619"/>
        <v>1.0101994803367265</v>
      </c>
    </row>
    <row r="4920" spans="11:23">
      <c r="K4920" s="51">
        <v>491.8</v>
      </c>
      <c r="L4920" s="22">
        <f t="shared" si="613"/>
        <v>1.0105036916155814</v>
      </c>
      <c r="M4920" s="22">
        <f t="shared" si="620"/>
        <v>2.0522426975213559E-3</v>
      </c>
      <c r="Q4920" s="55">
        <f t="shared" si="614"/>
        <v>2.482524980656154E-2</v>
      </c>
      <c r="R4920" s="49">
        <f t="shared" si="615"/>
        <v>3.1736101022606089</v>
      </c>
      <c r="S4920" s="52">
        <f>IF(K4920=0,C4948,(1/$C$59)*LN(1+$C$59/$C$58/(RodR+ABS(Calculations!K4920-RodR))))</f>
        <v>7.8224006751422149E-3</v>
      </c>
      <c r="T4920" s="53">
        <f t="shared" si="616"/>
        <v>7.8632623732157059E-3</v>
      </c>
      <c r="U4920" s="49">
        <f t="shared" si="617"/>
        <v>204.91666666666669</v>
      </c>
      <c r="V4920" s="49">
        <f t="shared" si="618"/>
        <v>1.0101994803367265</v>
      </c>
      <c r="W4920" s="49">
        <f t="shared" si="619"/>
        <v>1.0101994803367265</v>
      </c>
    </row>
    <row r="4921" spans="11:23">
      <c r="K4921" s="51">
        <v>491.9</v>
      </c>
      <c r="L4921" s="22">
        <f t="shared" si="613"/>
        <v>1.0102989247968586</v>
      </c>
      <c r="M4921" s="22">
        <f t="shared" si="620"/>
        <v>2.0514102084046026E-3</v>
      </c>
      <c r="Q4921" s="55">
        <f t="shared" si="614"/>
        <v>2.482021925846056E-2</v>
      </c>
      <c r="R4921" s="49">
        <f t="shared" si="615"/>
        <v>3.1736101022606089</v>
      </c>
      <c r="S4921" s="52">
        <f>IF(K4921=0,C4949,(1/$C$59)*LN(1+$C$59/$C$58/(RodR+ABS(Calculations!K4921-RodR))))</f>
        <v>7.820815556637141E-3</v>
      </c>
      <c r="T4921" s="53">
        <f t="shared" si="616"/>
        <v>7.8616606563324046E-3</v>
      </c>
      <c r="U4921" s="49">
        <f t="shared" si="617"/>
        <v>204.95833333333334</v>
      </c>
      <c r="V4921" s="49">
        <f t="shared" si="618"/>
        <v>1.0101994803367265</v>
      </c>
      <c r="W4921" s="49">
        <f t="shared" si="619"/>
        <v>1.0101994803367265</v>
      </c>
    </row>
    <row r="4922" spans="11:23">
      <c r="K4922" s="51">
        <v>492</v>
      </c>
      <c r="L4922" s="22">
        <f t="shared" si="613"/>
        <v>1.0100942409488349</v>
      </c>
      <c r="M4922" s="22">
        <f t="shared" si="620"/>
        <v>2.0505782257662641E-3</v>
      </c>
      <c r="Q4922" s="55">
        <f t="shared" si="614"/>
        <v>2.481519074871763E-2</v>
      </c>
      <c r="R4922" s="49">
        <f t="shared" si="615"/>
        <v>3.1736101022606089</v>
      </c>
      <c r="S4922" s="52">
        <f>IF(K4922=0,C4950,(1/$C$59)*LN(1+$C$59/$C$58/(RodR+ABS(Calculations!K4922-RodR))))</f>
        <v>7.8192310804157724E-3</v>
      </c>
      <c r="T4922" s="53">
        <f t="shared" si="616"/>
        <v>7.8600595918444441E-3</v>
      </c>
      <c r="U4922" s="49">
        <f t="shared" si="617"/>
        <v>205</v>
      </c>
      <c r="V4922" s="49">
        <f t="shared" si="618"/>
        <v>1.0101994803367265</v>
      </c>
      <c r="W4922" s="49">
        <f t="shared" si="619"/>
        <v>1.0101994803367265</v>
      </c>
    </row>
    <row r="4923" spans="11:23">
      <c r="K4923" s="51">
        <v>492.1</v>
      </c>
      <c r="L4923" s="22">
        <f t="shared" si="613"/>
        <v>1.0098896400210642</v>
      </c>
      <c r="M4923" s="22">
        <f t="shared" si="620"/>
        <v>2.0497467491604748E-3</v>
      </c>
      <c r="Q4923" s="55">
        <f t="shared" si="614"/>
        <v>2.4810164276093425E-2</v>
      </c>
      <c r="R4923" s="49">
        <f t="shared" si="615"/>
        <v>3.1736101022606089</v>
      </c>
      <c r="S4923" s="52">
        <f>IF(K4923=0,C4951,(1/$C$59)*LN(1+$C$59/$C$58/(RodR+ABS(Calculations!K4923-RodR))))</f>
        <v>7.817647246087597E-3</v>
      </c>
      <c r="T4923" s="53">
        <f t="shared" si="616"/>
        <v>7.858459179352871E-3</v>
      </c>
      <c r="U4923" s="49">
        <f t="shared" si="617"/>
        <v>205.04166666666669</v>
      </c>
      <c r="V4923" s="49">
        <f t="shared" si="618"/>
        <v>1.0101994803367265</v>
      </c>
      <c r="W4923" s="49">
        <f t="shared" si="619"/>
        <v>1.0101994803367265</v>
      </c>
    </row>
    <row r="4924" spans="11:23">
      <c r="K4924" s="51">
        <v>492.2</v>
      </c>
      <c r="L4924" s="22">
        <f t="shared" si="613"/>
        <v>1.0096851219632379</v>
      </c>
      <c r="M4924" s="22">
        <f t="shared" si="620"/>
        <v>2.0489157781433676E-3</v>
      </c>
      <c r="Q4924" s="55">
        <f t="shared" si="614"/>
        <v>2.4805139839352008E-2</v>
      </c>
      <c r="R4924" s="49">
        <f t="shared" si="615"/>
        <v>3.1736101022606089</v>
      </c>
      <c r="S4924" s="52">
        <f>IF(K4924=0,C4952,(1/$C$59)*LN(1+$C$59/$C$58/(RodR+ABS(Calculations!K4924-RodR))))</f>
        <v>7.8160640532631727E-3</v>
      </c>
      <c r="T4924" s="53">
        <f t="shared" si="616"/>
        <v>7.8568594184607217E-3</v>
      </c>
      <c r="U4924" s="49">
        <f t="shared" si="617"/>
        <v>205.08333333333334</v>
      </c>
      <c r="V4924" s="49">
        <f t="shared" si="618"/>
        <v>1.0101994803367265</v>
      </c>
      <c r="W4924" s="49">
        <f t="shared" si="619"/>
        <v>1.0101994803367265</v>
      </c>
    </row>
    <row r="4925" spans="11:23">
      <c r="K4925" s="51">
        <v>492.3</v>
      </c>
      <c r="L4925" s="22">
        <f t="shared" si="613"/>
        <v>1.0094806867249433</v>
      </c>
      <c r="M4925" s="22">
        <f t="shared" si="620"/>
        <v>2.0480853124078546E-3</v>
      </c>
      <c r="Q4925" s="55">
        <f t="shared" si="614"/>
        <v>2.4800117437254882E-2</v>
      </c>
      <c r="R4925" s="49">
        <f t="shared" si="615"/>
        <v>3.1736101022606089</v>
      </c>
      <c r="S4925" s="52">
        <f>IF(K4925=0,C4953,(1/$C$59)*LN(1+$C$59/$C$58/(RodR+ABS(Calculations!K4925-RodR))))</f>
        <v>7.8144815015522527E-3</v>
      </c>
      <c r="T4925" s="53">
        <f t="shared" si="616"/>
        <v>7.855260308768831E-3</v>
      </c>
      <c r="U4925" s="49">
        <f t="shared" si="617"/>
        <v>205.125</v>
      </c>
      <c r="V4925" s="49">
        <f t="shared" si="618"/>
        <v>1.0101994803367265</v>
      </c>
      <c r="W4925" s="49">
        <f t="shared" si="619"/>
        <v>1.0101994803367265</v>
      </c>
    </row>
    <row r="4926" spans="11:23">
      <c r="K4926" s="51">
        <v>492.4</v>
      </c>
      <c r="L4926" s="22">
        <f t="shared" si="613"/>
        <v>1.0092763342559745</v>
      </c>
      <c r="M4926" s="22">
        <f t="shared" si="620"/>
        <v>2.0472553514057079E-3</v>
      </c>
      <c r="Q4926" s="55">
        <f t="shared" si="614"/>
        <v>2.4795097068568618E-2</v>
      </c>
      <c r="R4926" s="49">
        <f t="shared" si="615"/>
        <v>3.1736101022606089</v>
      </c>
      <c r="S4926" s="52">
        <f>IF(K4926=0,C4954,(1/$C$59)*LN(1+$C$59/$C$58/(RodR+ABS(Calculations!K4926-RodR))))</f>
        <v>7.8128995905661844E-3</v>
      </c>
      <c r="T4926" s="53">
        <f t="shared" si="616"/>
        <v>7.8536618498802387E-3</v>
      </c>
      <c r="U4926" s="49">
        <f t="shared" si="617"/>
        <v>205.16666666666666</v>
      </c>
      <c r="V4926" s="49">
        <f t="shared" si="618"/>
        <v>1.0101994803367265</v>
      </c>
      <c r="W4926" s="49">
        <f t="shared" si="619"/>
        <v>1.0101994803367265</v>
      </c>
    </row>
    <row r="4927" spans="11:23">
      <c r="K4927" s="51">
        <v>492.5</v>
      </c>
      <c r="L4927" s="22">
        <f t="shared" si="613"/>
        <v>1.0090720645059872</v>
      </c>
      <c r="M4927" s="22">
        <f t="shared" si="620"/>
        <v>2.0464258948309499E-3</v>
      </c>
      <c r="Q4927" s="55">
        <f t="shared" si="614"/>
        <v>2.4790078732056405E-2</v>
      </c>
      <c r="R4927" s="49">
        <f t="shared" si="615"/>
        <v>3.1736101022606089</v>
      </c>
      <c r="S4927" s="52">
        <f>IF(K4927=0,C4955,(1/$C$59)*LN(1+$C$59/$C$58/(RodR+ABS(Calculations!K4927-RodR))))</f>
        <v>7.8113183199152499E-3</v>
      </c>
      <c r="T4927" s="53">
        <f t="shared" si="616"/>
        <v>7.8520640413977712E-3</v>
      </c>
      <c r="U4927" s="49">
        <f t="shared" si="617"/>
        <v>205.20833333333334</v>
      </c>
      <c r="V4927" s="49">
        <f t="shared" si="618"/>
        <v>1.0101994803367265</v>
      </c>
      <c r="W4927" s="49">
        <f t="shared" si="619"/>
        <v>1.0101994803367265</v>
      </c>
    </row>
    <row r="4928" spans="11:23">
      <c r="K4928" s="51">
        <v>492.6</v>
      </c>
      <c r="L4928" s="22">
        <f t="shared" si="613"/>
        <v>1.0088678774247744</v>
      </c>
      <c r="M4928" s="22">
        <f t="shared" si="620"/>
        <v>2.0455969422725762E-3</v>
      </c>
      <c r="Q4928" s="55">
        <f t="shared" si="614"/>
        <v>2.4785062426484802E-2</v>
      </c>
      <c r="R4928" s="49">
        <f t="shared" si="615"/>
        <v>3.1736101022606089</v>
      </c>
      <c r="S4928" s="52">
        <f>IF(K4928=0,C4956,(1/$C$59)*LN(1+$C$59/$C$58/(RodR+ABS(Calculations!K4928-RodR))))</f>
        <v>7.809737689210795E-3</v>
      </c>
      <c r="T4928" s="53">
        <f t="shared" si="616"/>
        <v>7.850466882924477E-3</v>
      </c>
      <c r="U4928" s="49">
        <f t="shared" si="617"/>
        <v>205.25000000000003</v>
      </c>
      <c r="V4928" s="49">
        <f t="shared" si="618"/>
        <v>1.0101994803367265</v>
      </c>
      <c r="W4928" s="49">
        <f t="shared" si="619"/>
        <v>1.0101994803367265</v>
      </c>
    </row>
    <row r="4929" spans="11:23">
      <c r="K4929" s="51">
        <v>492.7</v>
      </c>
      <c r="L4929" s="22">
        <f t="shared" si="613"/>
        <v>1.008663772962233</v>
      </c>
      <c r="M4929" s="22">
        <f t="shared" si="620"/>
        <v>2.0447684932514143E-3</v>
      </c>
      <c r="Q4929" s="55">
        <f t="shared" si="614"/>
        <v>2.4780048150622905E-2</v>
      </c>
      <c r="R4929" s="49">
        <f t="shared" si="615"/>
        <v>3.1736101022606089</v>
      </c>
      <c r="S4929" s="52">
        <f>IF(K4929=0,C4957,(1/$C$59)*LN(1+$C$59/$C$58/(RodR+ABS(Calculations!K4929-RodR))))</f>
        <v>7.8081576980649622E-3</v>
      </c>
      <c r="T4929" s="53">
        <f t="shared" si="616"/>
        <v>7.8488703740636264E-3</v>
      </c>
      <c r="U4929" s="49">
        <f t="shared" si="617"/>
        <v>205.29166666666666</v>
      </c>
      <c r="V4929" s="49">
        <f t="shared" si="618"/>
        <v>1.0101994803367265</v>
      </c>
      <c r="W4929" s="49">
        <f t="shared" si="619"/>
        <v>1.0101994803367265</v>
      </c>
    </row>
    <row r="4930" spans="11:23">
      <c r="K4930" s="51">
        <v>492.8</v>
      </c>
      <c r="L4930" s="22">
        <f t="shared" ref="L4930:L4993" si="621">IF(K4930&lt;RodR,EPRValue,Q4930*$C$43)</f>
        <v>1.0084597510681552</v>
      </c>
      <c r="M4930" s="22">
        <f t="shared" si="620"/>
        <v>2.0439405474261818E-3</v>
      </c>
      <c r="Q4930" s="55">
        <f t="shared" si="614"/>
        <v>2.4775035903237257E-2</v>
      </c>
      <c r="R4930" s="49">
        <f t="shared" si="615"/>
        <v>3.1736101022606089</v>
      </c>
      <c r="S4930" s="52">
        <f>IF(K4930=0,C4958,(1/$C$59)*LN(1+$C$59/$C$58/(RodR+ABS(Calculations!K4930-RodR))))</f>
        <v>7.8065783460890912E-3</v>
      </c>
      <c r="T4930" s="53">
        <f t="shared" si="616"/>
        <v>7.8472745144191596E-3</v>
      </c>
      <c r="U4930" s="49">
        <f t="shared" si="617"/>
        <v>205.33333333333334</v>
      </c>
      <c r="V4930" s="49">
        <f t="shared" si="618"/>
        <v>1.0101994803367265</v>
      </c>
      <c r="W4930" s="49">
        <f t="shared" si="619"/>
        <v>1.0101994803367265</v>
      </c>
    </row>
    <row r="4931" spans="11:23">
      <c r="K4931" s="51">
        <v>492.9</v>
      </c>
      <c r="L4931" s="22">
        <f t="shared" si="621"/>
        <v>1.0082558116924714</v>
      </c>
      <c r="M4931" s="22">
        <f t="shared" si="620"/>
        <v>2.0431131043872064E-3</v>
      </c>
      <c r="Q4931" s="55">
        <f t="shared" si="614"/>
        <v>2.4770025683097781E-2</v>
      </c>
      <c r="R4931" s="49">
        <f t="shared" si="615"/>
        <v>3.1736101022606089</v>
      </c>
      <c r="S4931" s="52">
        <f>IF(K4931=0,C4959,(1/$C$59)*LN(1+$C$59/$C$58/(RodR+ABS(Calculations!K4931-RodR))))</f>
        <v>7.8049996328955875E-3</v>
      </c>
      <c r="T4931" s="53">
        <f t="shared" si="616"/>
        <v>7.8456793035950115E-3</v>
      </c>
      <c r="U4931" s="49">
        <f t="shared" si="617"/>
        <v>205.375</v>
      </c>
      <c r="V4931" s="49">
        <f t="shared" si="618"/>
        <v>1.0101994803367265</v>
      </c>
      <c r="W4931" s="49">
        <f t="shared" si="619"/>
        <v>1.0101994803367265</v>
      </c>
    </row>
    <row r="4932" spans="11:23">
      <c r="K4932" s="51">
        <v>493</v>
      </c>
      <c r="L4932" s="22">
        <f t="shared" si="621"/>
        <v>1.0080519547851454</v>
      </c>
      <c r="M4932" s="22">
        <f t="shared" si="620"/>
        <v>2.0422861636895107E-3</v>
      </c>
      <c r="Q4932" s="55">
        <f t="shared" ref="Q4932:Q4995" si="622">R4932*IF($C$56&lt;$C$55,S4932,T4932)</f>
        <v>2.4765017488975236E-2</v>
      </c>
      <c r="R4932" s="49">
        <f t="shared" ref="R4932:R4995" si="623">$C$70/$C$61*W4932</f>
        <v>3.1736101022606089</v>
      </c>
      <c r="S4932" s="52">
        <f>IF(K4932=0,C4960,(1/$C$59)*LN(1+$C$59/$C$58/(RodR+ABS(Calculations!K4932-RodR))))</f>
        <v>7.8034215580971185E-3</v>
      </c>
      <c r="T4932" s="53">
        <f t="shared" ref="T4932:T4995" si="624">IF((ABS(K4932))&lt;$C$55-$C$56,($C$53/2/PI()/$C$56*LN(($C$55-$C$56)*(ABS(K4932)+$C$56)/(ABS(K4932))/$C$55)+$C$60*LN($C$55*$C$54/($C$55-$C$56)/$C$53)),$C$60*LN((((ABS(K4932))+$C$56-$C$55)*$C$53+$C$55*$C$54)/($C$53*(ABS(K4932)))))</f>
        <v>7.8440847411957917E-3</v>
      </c>
      <c r="U4932" s="49">
        <f t="shared" ref="U4932:U4995" si="625">K4932/$C$56</f>
        <v>205.41666666666669</v>
      </c>
      <c r="V4932" s="49">
        <f t="shared" ref="V4932:V4995" si="626">IF(K4932="","",1/(1.0212-0.0178*LOG10($C$53+0.01)))</f>
        <v>1.0101994803367265</v>
      </c>
      <c r="W4932" s="49">
        <f t="shared" ref="W4932:W4995" si="627">MAX(1/(-(0.21682*LOG10(3.7*U4932)-0.293)*(EXP(-3.7*U4932)-1)+1),1)*MAX(1/(-(0.1921*LOG10(U4932+0.2)+0.072)*(EXP(-150*U4932)-1)+1),1)*V4932</f>
        <v>1.0101994803367265</v>
      </c>
    </row>
    <row r="4933" spans="11:23">
      <c r="K4933" s="51">
        <v>493.1</v>
      </c>
      <c r="L4933" s="22">
        <f t="shared" si="621"/>
        <v>1.0078481802961763</v>
      </c>
      <c r="M4933" s="22">
        <f t="shared" si="620"/>
        <v>2.0414597248878952E-3</v>
      </c>
      <c r="Q4933" s="55">
        <f t="shared" si="622"/>
        <v>2.4760011319641232E-2</v>
      </c>
      <c r="R4933" s="49">
        <f t="shared" si="623"/>
        <v>3.1736101022606089</v>
      </c>
      <c r="S4933" s="52">
        <f>IF(K4933=0,C4961,(1/$C$59)*LN(1+$C$59/$C$58/(RodR+ABS(Calculations!K4933-RodR))))</f>
        <v>7.8018441213066198E-3</v>
      </c>
      <c r="T4933" s="53">
        <f t="shared" si="624"/>
        <v>7.8424908268258826E-3</v>
      </c>
      <c r="U4933" s="49">
        <f t="shared" si="625"/>
        <v>205.45833333333334</v>
      </c>
      <c r="V4933" s="49">
        <f t="shared" si="626"/>
        <v>1.0101994803367265</v>
      </c>
      <c r="W4933" s="49">
        <f t="shared" si="627"/>
        <v>1.0101994803367265</v>
      </c>
    </row>
    <row r="4934" spans="11:23">
      <c r="K4934" s="51">
        <v>493.2</v>
      </c>
      <c r="L4934" s="22">
        <f t="shared" si="621"/>
        <v>1.0076444881755273</v>
      </c>
      <c r="M4934" s="22">
        <f t="shared" si="620"/>
        <v>2.0406337877105774E-3</v>
      </c>
      <c r="Q4934" s="55">
        <f t="shared" si="622"/>
        <v>2.475500717386651E-2</v>
      </c>
      <c r="R4934" s="49">
        <f t="shared" si="623"/>
        <v>3.1736101022606089</v>
      </c>
      <c r="S4934" s="52">
        <f>IF(K4934=0,C4962,(1/$C$59)*LN(1+$C$59/$C$58/(RodR+ABS(Calculations!K4934-RodR))))</f>
        <v>7.8002673221367544E-3</v>
      </c>
      <c r="T4934" s="53">
        <f t="shared" si="624"/>
        <v>7.8408975600907805E-3</v>
      </c>
      <c r="U4934" s="49">
        <f t="shared" si="625"/>
        <v>205.5</v>
      </c>
      <c r="V4934" s="49">
        <f t="shared" si="626"/>
        <v>1.0101994803367265</v>
      </c>
      <c r="W4934" s="49">
        <f t="shared" si="627"/>
        <v>1.0101994803367265</v>
      </c>
    </row>
    <row r="4935" spans="11:23">
      <c r="K4935" s="51">
        <v>493.3</v>
      </c>
      <c r="L4935" s="22">
        <f t="shared" si="621"/>
        <v>1.007440878373334</v>
      </c>
      <c r="M4935" s="22">
        <f t="shared" si="620"/>
        <v>2.0398083516093291E-3</v>
      </c>
      <c r="Q4935" s="55">
        <f t="shared" si="622"/>
        <v>2.475000505042604E-2</v>
      </c>
      <c r="R4935" s="49">
        <f t="shared" si="623"/>
        <v>3.1736101022606089</v>
      </c>
      <c r="S4935" s="52">
        <f>IF(K4935=0,C4963,(1/$C$59)*LN(1+$C$59/$C$58/(RodR+ABS(Calculations!K4935-RodR))))</f>
        <v>7.7986911602015161E-3</v>
      </c>
      <c r="T4935" s="53">
        <f t="shared" si="624"/>
        <v>7.8393049405955408E-3</v>
      </c>
      <c r="U4935" s="49">
        <f t="shared" si="625"/>
        <v>205.54166666666669</v>
      </c>
      <c r="V4935" s="49">
        <f t="shared" si="626"/>
        <v>1.0101994803367265</v>
      </c>
      <c r="W4935" s="49">
        <f t="shared" si="627"/>
        <v>1.0101994803367265</v>
      </c>
    </row>
    <row r="4936" spans="11:23">
      <c r="K4936" s="51">
        <v>493.4</v>
      </c>
      <c r="L4936" s="22">
        <f t="shared" si="621"/>
        <v>1.0072373508396628</v>
      </c>
      <c r="M4936" s="22">
        <f t="shared" si="620"/>
        <v>2.0389834163117015E-3</v>
      </c>
      <c r="Q4936" s="55">
        <f t="shared" si="622"/>
        <v>2.4745004948093091E-2</v>
      </c>
      <c r="R4936" s="49">
        <f t="shared" si="623"/>
        <v>3.1736101022606089</v>
      </c>
      <c r="S4936" s="52">
        <f>IF(K4936=0,C4964,(1/$C$59)*LN(1+$C$59/$C$58/(RodR+ABS(Calculations!K4936-RodR))))</f>
        <v>7.797115635114365E-3</v>
      </c>
      <c r="T4936" s="53">
        <f t="shared" si="624"/>
        <v>7.8377129679454375E-3</v>
      </c>
      <c r="U4936" s="49">
        <f t="shared" si="625"/>
        <v>205.58333333333334</v>
      </c>
      <c r="V4936" s="49">
        <f t="shared" si="626"/>
        <v>1.0101994803367265</v>
      </c>
      <c r="W4936" s="49">
        <f t="shared" si="627"/>
        <v>1.0101994803367265</v>
      </c>
    </row>
    <row r="4937" spans="11:23">
      <c r="K4937" s="51">
        <v>493.5</v>
      </c>
      <c r="L4937" s="22">
        <f t="shared" si="621"/>
        <v>1.0070339055246833</v>
      </c>
      <c r="M4937" s="22">
        <f t="shared" si="620"/>
        <v>2.0381589813038836E-3</v>
      </c>
      <c r="Q4937" s="55">
        <f t="shared" si="622"/>
        <v>2.4740006865643469E-2</v>
      </c>
      <c r="R4937" s="49">
        <f t="shared" si="623"/>
        <v>3.1736101022606089</v>
      </c>
      <c r="S4937" s="52">
        <f>IF(K4937=0,C4965,(1/$C$59)*LN(1+$C$59/$C$58/(RodR+ABS(Calculations!K4937-RodR))))</f>
        <v>7.7955407464895578E-3</v>
      </c>
      <c r="T4937" s="53">
        <f t="shared" si="624"/>
        <v>7.8361216417477449E-3</v>
      </c>
      <c r="U4937" s="49">
        <f t="shared" si="625"/>
        <v>205.625</v>
      </c>
      <c r="V4937" s="49">
        <f t="shared" si="626"/>
        <v>1.0101994803367265</v>
      </c>
      <c r="W4937" s="49">
        <f t="shared" si="627"/>
        <v>1.0101994803367265</v>
      </c>
    </row>
    <row r="4938" spans="11:23">
      <c r="K4938" s="51">
        <v>493.6</v>
      </c>
      <c r="L4938" s="22">
        <f t="shared" si="621"/>
        <v>1.0068305423785988</v>
      </c>
      <c r="M4938" s="22">
        <f t="shared" si="620"/>
        <v>2.0373350461755368E-3</v>
      </c>
      <c r="Q4938" s="55">
        <f t="shared" si="622"/>
        <v>2.4735010801853811E-2</v>
      </c>
      <c r="R4938" s="49">
        <f t="shared" si="623"/>
        <v>3.1736101022606089</v>
      </c>
      <c r="S4938" s="52">
        <f>IF(K4938=0,C4966,(1/$C$59)*LN(1+$C$59/$C$58/(RodR+ABS(Calculations!K4938-RodR))))</f>
        <v>7.7939664939416162E-3</v>
      </c>
      <c r="T4938" s="53">
        <f t="shared" si="624"/>
        <v>7.8345309616073E-3</v>
      </c>
      <c r="U4938" s="49">
        <f t="shared" si="625"/>
        <v>205.66666666666669</v>
      </c>
      <c r="V4938" s="49">
        <f t="shared" si="626"/>
        <v>1.0101994803367265</v>
      </c>
      <c r="W4938" s="49">
        <f t="shared" si="627"/>
        <v>1.0101994803367265</v>
      </c>
    </row>
    <row r="4939" spans="11:23">
      <c r="K4939" s="51">
        <v>493.7</v>
      </c>
      <c r="L4939" s="22">
        <f t="shared" si="621"/>
        <v>1.0066272613516127</v>
      </c>
      <c r="M4939" s="22">
        <f t="shared" si="620"/>
        <v>2.0365116106202397E-3</v>
      </c>
      <c r="Q4939" s="55">
        <f t="shared" si="622"/>
        <v>2.4730016755500756E-2</v>
      </c>
      <c r="R4939" s="49">
        <f t="shared" si="623"/>
        <v>3.1736101022606089</v>
      </c>
      <c r="S4939" s="52">
        <f>IF(K4939=0,C4967,(1/$C$59)*LN(1+$C$59/$C$58/(RodR+ABS(Calculations!K4939-RodR))))</f>
        <v>7.7923928770850595E-3</v>
      </c>
      <c r="T4939" s="53">
        <f t="shared" si="624"/>
        <v>7.832940927131821E-3</v>
      </c>
      <c r="U4939" s="49">
        <f t="shared" si="625"/>
        <v>205.70833333333334</v>
      </c>
      <c r="V4939" s="49">
        <f t="shared" si="626"/>
        <v>1.0101994803367265</v>
      </c>
      <c r="W4939" s="49">
        <f t="shared" si="627"/>
        <v>1.0101994803367265</v>
      </c>
    </row>
    <row r="4940" spans="11:23">
      <c r="K4940" s="51">
        <v>493.8</v>
      </c>
      <c r="L4940" s="22">
        <f t="shared" si="621"/>
        <v>1.0064240623939966</v>
      </c>
      <c r="M4940" s="22">
        <f t="shared" si="620"/>
        <v>2.0356886741585978E-3</v>
      </c>
      <c r="Q4940" s="55">
        <f t="shared" si="622"/>
        <v>2.4725024725362608E-2</v>
      </c>
      <c r="R4940" s="49">
        <f t="shared" si="623"/>
        <v>3.1736101022606089</v>
      </c>
      <c r="S4940" s="52">
        <f>IF(K4940=0,C4968,(1/$C$59)*LN(1+$C$59/$C$58/(RodR+ABS(Calculations!K4940-RodR))))</f>
        <v>7.7908198955349344E-3</v>
      </c>
      <c r="T4940" s="53">
        <f t="shared" si="624"/>
        <v>7.8313515379276992E-3</v>
      </c>
      <c r="U4940" s="49">
        <f t="shared" si="625"/>
        <v>205.75</v>
      </c>
      <c r="V4940" s="49">
        <f t="shared" si="626"/>
        <v>1.0101994803367265</v>
      </c>
      <c r="W4940" s="49">
        <f t="shared" si="627"/>
        <v>1.0101994803367265</v>
      </c>
    </row>
    <row r="4941" spans="11:23">
      <c r="K4941" s="51">
        <v>493.9</v>
      </c>
      <c r="L4941" s="22">
        <f t="shared" si="621"/>
        <v>1.0062209454560567</v>
      </c>
      <c r="M4941" s="22">
        <f t="shared" ref="M4941:M5002" si="628">L4931-L4941</f>
        <v>2.0348662364146897E-3</v>
      </c>
      <c r="Q4941" s="55">
        <f t="shared" si="622"/>
        <v>2.4720034710218535E-2</v>
      </c>
      <c r="R4941" s="49">
        <f t="shared" si="623"/>
        <v>3.1736101022606089</v>
      </c>
      <c r="S4941" s="52">
        <f>IF(K4941=0,C4969,(1/$C$59)*LN(1+$C$59/$C$58/(RodR+ABS(Calculations!K4941-RodR))))</f>
        <v>7.7892475489065574E-3</v>
      </c>
      <c r="T4941" s="53">
        <f t="shared" si="624"/>
        <v>7.8297627936026563E-3</v>
      </c>
      <c r="U4941" s="49">
        <f t="shared" si="625"/>
        <v>205.79166666666666</v>
      </c>
      <c r="V4941" s="49">
        <f t="shared" si="626"/>
        <v>1.0101994803367265</v>
      </c>
      <c r="W4941" s="49">
        <f t="shared" si="627"/>
        <v>1.0101994803367265</v>
      </c>
    </row>
    <row r="4942" spans="11:23">
      <c r="K4942" s="51">
        <v>494</v>
      </c>
      <c r="L4942" s="22">
        <f t="shared" si="621"/>
        <v>1.0060179104881675</v>
      </c>
      <c r="M4942" s="22">
        <f t="shared" si="628"/>
        <v>2.0340442969779549E-3</v>
      </c>
      <c r="Q4942" s="55">
        <f t="shared" si="622"/>
        <v>2.4715046708849379E-2</v>
      </c>
      <c r="R4942" s="49">
        <f t="shared" si="623"/>
        <v>3.1736101022606089</v>
      </c>
      <c r="S4942" s="52">
        <f>IF(K4942=0,C4970,(1/$C$59)*LN(1+$C$59/$C$58/(RodR+ABS(Calculations!K4942-RodR))))</f>
        <v>7.7876758368157729E-3</v>
      </c>
      <c r="T4942" s="53">
        <f t="shared" si="624"/>
        <v>7.8281746937635295E-3</v>
      </c>
      <c r="U4942" s="49">
        <f t="shared" si="625"/>
        <v>205.83333333333334</v>
      </c>
      <c r="V4942" s="49">
        <f t="shared" si="626"/>
        <v>1.0101994803367265</v>
      </c>
      <c r="W4942" s="49">
        <f t="shared" si="627"/>
        <v>1.0101994803367265</v>
      </c>
    </row>
    <row r="4943" spans="11:23">
      <c r="K4943" s="51">
        <v>494.1</v>
      </c>
      <c r="L4943" s="22">
        <f t="shared" si="621"/>
        <v>1.0058149574406685</v>
      </c>
      <c r="M4943" s="22">
        <f t="shared" si="628"/>
        <v>2.0332228555077769E-3</v>
      </c>
      <c r="Q4943" s="55">
        <f t="shared" si="622"/>
        <v>2.4710060720035117E-2</v>
      </c>
      <c r="R4943" s="49">
        <f t="shared" si="623"/>
        <v>3.1736101022606089</v>
      </c>
      <c r="S4943" s="52">
        <f>IF(K4943=0,C4971,(1/$C$59)*LN(1+$C$59/$C$58/(RodR+ABS(Calculations!K4943-RodR))))</f>
        <v>7.7861047588781559E-3</v>
      </c>
      <c r="T4943" s="53">
        <f t="shared" si="624"/>
        <v>7.8265872380193745E-3</v>
      </c>
      <c r="U4943" s="49">
        <f t="shared" si="625"/>
        <v>205.87500000000003</v>
      </c>
      <c r="V4943" s="49">
        <f t="shared" si="626"/>
        <v>1.0101994803367265</v>
      </c>
      <c r="W4943" s="49">
        <f t="shared" si="627"/>
        <v>1.0101994803367265</v>
      </c>
    </row>
    <row r="4944" spans="11:23">
      <c r="K4944" s="51">
        <v>494.2</v>
      </c>
      <c r="L4944" s="22">
        <f t="shared" si="621"/>
        <v>1.0056120862640716</v>
      </c>
      <c r="M4944" s="22">
        <f t="shared" si="628"/>
        <v>2.0324019114557057E-3</v>
      </c>
      <c r="Q4944" s="55">
        <f t="shared" si="622"/>
        <v>2.4705076742559968E-2</v>
      </c>
      <c r="R4944" s="49">
        <f t="shared" si="623"/>
        <v>3.1736101022606089</v>
      </c>
      <c r="S4944" s="52">
        <f>IF(K4944=0,C4972,(1/$C$59)*LN(1+$C$59/$C$58/(RodR+ABS(Calculations!K4944-RodR))))</f>
        <v>7.7845343147106135E-3</v>
      </c>
      <c r="T4944" s="53">
        <f t="shared" si="624"/>
        <v>7.8250004259770335E-3</v>
      </c>
      <c r="U4944" s="49">
        <f t="shared" si="625"/>
        <v>205.91666666666666</v>
      </c>
      <c r="V4944" s="49">
        <f t="shared" si="626"/>
        <v>1.0101994803367265</v>
      </c>
      <c r="W4944" s="49">
        <f t="shared" si="627"/>
        <v>1.0101994803367265</v>
      </c>
    </row>
    <row r="4945" spans="11:23">
      <c r="K4945" s="51">
        <v>494.3</v>
      </c>
      <c r="L4945" s="22">
        <f t="shared" si="621"/>
        <v>1.0054092969087851</v>
      </c>
      <c r="M4945" s="22">
        <f t="shared" si="628"/>
        <v>2.0315814645488484E-3</v>
      </c>
      <c r="Q4945" s="55">
        <f t="shared" si="622"/>
        <v>2.47000947752056E-2</v>
      </c>
      <c r="R4945" s="49">
        <f t="shared" si="623"/>
        <v>3.1736101022606089</v>
      </c>
      <c r="S4945" s="52">
        <f>IF(K4945=0,C4973,(1/$C$59)*LN(1+$C$59/$C$58/(RodR+ABS(Calculations!K4945-RodR))))</f>
        <v>7.7829645039292515E-3</v>
      </c>
      <c r="T4945" s="53">
        <f t="shared" si="624"/>
        <v>7.8234142572466674E-3</v>
      </c>
      <c r="U4945" s="49">
        <f t="shared" si="625"/>
        <v>205.95833333333334</v>
      </c>
      <c r="V4945" s="49">
        <f t="shared" si="626"/>
        <v>1.0101994803367265</v>
      </c>
      <c r="W4945" s="49">
        <f t="shared" si="627"/>
        <v>1.0101994803367265</v>
      </c>
    </row>
    <row r="4946" spans="11:23">
      <c r="K4946" s="51">
        <v>494.4</v>
      </c>
      <c r="L4946" s="22">
        <f t="shared" si="621"/>
        <v>1.0052065893253201</v>
      </c>
      <c r="M4946" s="22">
        <f t="shared" si="628"/>
        <v>2.0307615143426716E-3</v>
      </c>
      <c r="Q4946" s="55">
        <f t="shared" si="622"/>
        <v>2.4695114816756205E-2</v>
      </c>
      <c r="R4946" s="49">
        <f t="shared" si="623"/>
        <v>3.1736101022606089</v>
      </c>
      <c r="S4946" s="52">
        <f>IF(K4946=0,C4974,(1/$C$59)*LN(1+$C$59/$C$58/(RodR+ABS(Calculations!K4946-RodR))))</f>
        <v>7.7813953261509708E-3</v>
      </c>
      <c r="T4946" s="53">
        <f t="shared" si="624"/>
        <v>7.8218287314357898E-3</v>
      </c>
      <c r="U4946" s="49">
        <f t="shared" si="625"/>
        <v>206</v>
      </c>
      <c r="V4946" s="49">
        <f t="shared" si="626"/>
        <v>1.0101994803367265</v>
      </c>
      <c r="W4946" s="49">
        <f t="shared" si="627"/>
        <v>1.0101994803367265</v>
      </c>
    </row>
    <row r="4947" spans="11:23">
      <c r="K4947" s="51">
        <v>494.5</v>
      </c>
      <c r="L4947" s="22">
        <f t="shared" si="621"/>
        <v>1.0050039634642214</v>
      </c>
      <c r="M4947" s="22">
        <f t="shared" si="628"/>
        <v>2.0299420604619201E-3</v>
      </c>
      <c r="Q4947" s="55">
        <f t="shared" si="622"/>
        <v>2.4690136865996814E-2</v>
      </c>
      <c r="R4947" s="49">
        <f t="shared" si="623"/>
        <v>3.1736101022606089</v>
      </c>
      <c r="S4947" s="52">
        <f>IF(K4947=0,C4975,(1/$C$59)*LN(1+$C$59/$C$58/(RodR+ABS(Calculations!K4947-RodR))))</f>
        <v>7.7798267809929354E-3</v>
      </c>
      <c r="T4947" s="53">
        <f t="shared" si="624"/>
        <v>7.8202438481541226E-3</v>
      </c>
      <c r="U4947" s="49">
        <f t="shared" si="625"/>
        <v>206.04166666666669</v>
      </c>
      <c r="V4947" s="49">
        <f t="shared" si="626"/>
        <v>1.0101994803367265</v>
      </c>
      <c r="W4947" s="49">
        <f t="shared" si="627"/>
        <v>1.0101994803367265</v>
      </c>
    </row>
    <row r="4948" spans="11:23">
      <c r="K4948" s="51">
        <v>494.6</v>
      </c>
      <c r="L4948" s="22">
        <f t="shared" si="621"/>
        <v>1.0048014192761379</v>
      </c>
      <c r="M4948" s="22">
        <f t="shared" si="628"/>
        <v>2.0291231024609502E-3</v>
      </c>
      <c r="Q4948" s="55">
        <f t="shared" si="622"/>
        <v>2.4685160921715008E-2</v>
      </c>
      <c r="R4948" s="49">
        <f t="shared" si="623"/>
        <v>3.1736101022606089</v>
      </c>
      <c r="S4948" s="52">
        <f>IF(K4948=0,C4976,(1/$C$59)*LN(1+$C$59/$C$58/(RodR+ABS(Calculations!K4948-RodR))))</f>
        <v>7.7782588680731148E-3</v>
      </c>
      <c r="T4948" s="53">
        <f t="shared" si="624"/>
        <v>7.818659607010954E-3</v>
      </c>
      <c r="U4948" s="49">
        <f t="shared" si="625"/>
        <v>206.08333333333334</v>
      </c>
      <c r="V4948" s="49">
        <f t="shared" si="626"/>
        <v>1.0101994803367265</v>
      </c>
      <c r="W4948" s="49">
        <f t="shared" si="627"/>
        <v>1.0101994803367265</v>
      </c>
    </row>
    <row r="4949" spans="11:23">
      <c r="K4949" s="51">
        <v>494.7</v>
      </c>
      <c r="L4949" s="22">
        <f t="shared" si="621"/>
        <v>1.0045989567116482</v>
      </c>
      <c r="M4949" s="22">
        <f t="shared" si="628"/>
        <v>2.0283046399645066E-3</v>
      </c>
      <c r="Q4949" s="55">
        <f t="shared" si="622"/>
        <v>2.4680186982696636E-2</v>
      </c>
      <c r="R4949" s="49">
        <f t="shared" si="623"/>
        <v>3.1736101022606089</v>
      </c>
      <c r="S4949" s="52">
        <f>IF(K4949=0,C4977,(1/$C$59)*LN(1+$C$59/$C$58/(RodR+ABS(Calculations!K4949-RodR))))</f>
        <v>7.7766915870089324E-3</v>
      </c>
      <c r="T4949" s="53">
        <f t="shared" si="624"/>
        <v>7.8170760076166756E-3</v>
      </c>
      <c r="U4949" s="49">
        <f t="shared" si="625"/>
        <v>206.125</v>
      </c>
      <c r="V4949" s="49">
        <f t="shared" si="626"/>
        <v>1.0101994803367265</v>
      </c>
      <c r="W4949" s="49">
        <f t="shared" si="627"/>
        <v>1.0101994803367265</v>
      </c>
    </row>
    <row r="4950" spans="11:23">
      <c r="K4950" s="51">
        <v>494.8</v>
      </c>
      <c r="L4950" s="22">
        <f t="shared" si="621"/>
        <v>1.0043965757214348</v>
      </c>
      <c r="M4950" s="22">
        <f t="shared" si="628"/>
        <v>2.0274866725618068E-3</v>
      </c>
      <c r="Q4950" s="55">
        <f t="shared" si="622"/>
        <v>2.4675215047730108E-2</v>
      </c>
      <c r="R4950" s="49">
        <f t="shared" si="623"/>
        <v>3.1736101022606089</v>
      </c>
      <c r="S4950" s="52">
        <f>IF(K4950=0,C4978,(1/$C$59)*LN(1+$C$59/$C$58/(RodR+ABS(Calculations!K4950-RodR))))</f>
        <v>7.7751249374186171E-3</v>
      </c>
      <c r="T4950" s="53">
        <f t="shared" si="624"/>
        <v>7.8154930495810161E-3</v>
      </c>
      <c r="U4950" s="49">
        <f t="shared" si="625"/>
        <v>206.16666666666669</v>
      </c>
      <c r="V4950" s="49">
        <f t="shared" si="626"/>
        <v>1.0101994803367265</v>
      </c>
      <c r="W4950" s="49">
        <f t="shared" si="627"/>
        <v>1.0101994803367265</v>
      </c>
    </row>
    <row r="4951" spans="11:23">
      <c r="K4951" s="51">
        <v>494.9</v>
      </c>
      <c r="L4951" s="22">
        <f t="shared" si="621"/>
        <v>1.0041942762561789</v>
      </c>
      <c r="M4951" s="22">
        <f t="shared" si="628"/>
        <v>2.0266691998778175E-3</v>
      </c>
      <c r="Q4951" s="55">
        <f t="shared" si="622"/>
        <v>2.4670245115603805E-2</v>
      </c>
      <c r="R4951" s="49">
        <f t="shared" si="623"/>
        <v>3.1736101022606089</v>
      </c>
      <c r="S4951" s="52">
        <f>IF(K4951=0,C4979,(1/$C$59)*LN(1+$C$59/$C$58/(RodR+ABS(Calculations!K4951-RodR))))</f>
        <v>7.7735589189203893E-3</v>
      </c>
      <c r="T4951" s="53">
        <f t="shared" si="624"/>
        <v>7.8139107325141538E-3</v>
      </c>
      <c r="U4951" s="49">
        <f t="shared" si="625"/>
        <v>206.20833333333334</v>
      </c>
      <c r="V4951" s="49">
        <f t="shared" si="626"/>
        <v>1.0101994803367265</v>
      </c>
      <c r="W4951" s="49">
        <f t="shared" si="627"/>
        <v>1.0101994803367265</v>
      </c>
    </row>
    <row r="4952" spans="11:23">
      <c r="K4952" s="51">
        <v>495</v>
      </c>
      <c r="L4952" s="22">
        <f t="shared" si="621"/>
        <v>1.0039920582666662</v>
      </c>
      <c r="M4952" s="22">
        <f t="shared" si="628"/>
        <v>2.0258522215013119E-3</v>
      </c>
      <c r="Q4952" s="55">
        <f t="shared" si="622"/>
        <v>2.466527718510866E-2</v>
      </c>
      <c r="R4952" s="49">
        <f t="shared" si="623"/>
        <v>3.1736101022606089</v>
      </c>
      <c r="S4952" s="52">
        <f>IF(K4952=0,C4980,(1/$C$59)*LN(1+$C$59/$C$58/(RodR+ABS(Calculations!K4952-RodR))))</f>
        <v>7.7719935311332741E-3</v>
      </c>
      <c r="T4952" s="53">
        <f t="shared" si="624"/>
        <v>7.8123290560273735E-3</v>
      </c>
      <c r="U4952" s="49">
        <f t="shared" si="625"/>
        <v>206.25</v>
      </c>
      <c r="V4952" s="49">
        <f t="shared" si="626"/>
        <v>1.0101994803367265</v>
      </c>
      <c r="W4952" s="49">
        <f t="shared" si="627"/>
        <v>1.0101994803367265</v>
      </c>
    </row>
    <row r="4953" spans="11:23">
      <c r="K4953" s="51">
        <v>495.1</v>
      </c>
      <c r="L4953" s="22">
        <f t="shared" si="621"/>
        <v>1.0037899217036808</v>
      </c>
      <c r="M4953" s="22">
        <f t="shared" si="628"/>
        <v>2.025035736987757E-3</v>
      </c>
      <c r="Q4953" s="55">
        <f t="shared" si="622"/>
        <v>2.466031125503558E-2</v>
      </c>
      <c r="R4953" s="49">
        <f t="shared" si="623"/>
        <v>3.1736101022606089</v>
      </c>
      <c r="S4953" s="52">
        <f>IF(K4953=0,C4981,(1/$C$59)*LN(1+$C$59/$C$58/(RodR+ABS(Calculations!K4953-RodR))))</f>
        <v>7.7704287736762873E-3</v>
      </c>
      <c r="T4953" s="53">
        <f t="shared" si="624"/>
        <v>7.8107480197315178E-3</v>
      </c>
      <c r="U4953" s="49">
        <f t="shared" si="625"/>
        <v>206.29166666666669</v>
      </c>
      <c r="V4953" s="49">
        <f t="shared" si="626"/>
        <v>1.0101994803367265</v>
      </c>
      <c r="W4953" s="49">
        <f t="shared" si="627"/>
        <v>1.0101994803367265</v>
      </c>
    </row>
    <row r="4954" spans="11:23">
      <c r="K4954" s="51">
        <v>495.2</v>
      </c>
      <c r="L4954" s="22">
        <f t="shared" si="621"/>
        <v>1.0035878665180415</v>
      </c>
      <c r="M4954" s="22">
        <f t="shared" si="628"/>
        <v>2.0242197460300648E-3</v>
      </c>
      <c r="Q4954" s="55">
        <f t="shared" si="622"/>
        <v>2.4655347324176322E-2</v>
      </c>
      <c r="R4954" s="49">
        <f t="shared" si="623"/>
        <v>3.1736101022606089</v>
      </c>
      <c r="S4954" s="52">
        <f>IF(K4954=0,C4982,(1/$C$59)*LN(1+$C$59/$C$58/(RodR+ABS(Calculations!K4954-RodR))))</f>
        <v>7.7688646461687143E-3</v>
      </c>
      <c r="T4954" s="53">
        <f t="shared" si="624"/>
        <v>7.8091676232378742E-3</v>
      </c>
      <c r="U4954" s="49">
        <f t="shared" si="625"/>
        <v>206.33333333333334</v>
      </c>
      <c r="V4954" s="49">
        <f t="shared" si="626"/>
        <v>1.0101994803367265</v>
      </c>
      <c r="W4954" s="49">
        <f t="shared" si="627"/>
        <v>1.0101994803367265</v>
      </c>
    </row>
    <row r="4955" spans="11:23">
      <c r="K4955" s="51">
        <v>495.3</v>
      </c>
      <c r="L4955" s="22">
        <f t="shared" si="621"/>
        <v>1.0033858926606358</v>
      </c>
      <c r="M4955" s="22">
        <f t="shared" si="628"/>
        <v>2.0234042481492853E-3</v>
      </c>
      <c r="Q4955" s="55">
        <f t="shared" si="622"/>
        <v>2.4650385391324321E-2</v>
      </c>
      <c r="R4955" s="49">
        <f t="shared" si="623"/>
        <v>3.1736101022606089</v>
      </c>
      <c r="S4955" s="52">
        <f>IF(K4955=0,C4983,(1/$C$59)*LN(1+$C$59/$C$58/(RodR+ABS(Calculations!K4955-RodR))))</f>
        <v>7.7673011482303671E-3</v>
      </c>
      <c r="T4955" s="53">
        <f t="shared" si="624"/>
        <v>7.8075878661583971E-3</v>
      </c>
      <c r="U4955" s="49">
        <f t="shared" si="625"/>
        <v>206.375</v>
      </c>
      <c r="V4955" s="49">
        <f t="shared" si="626"/>
        <v>1.0101994803367265</v>
      </c>
      <c r="W4955" s="49">
        <f t="shared" si="627"/>
        <v>1.0101994803367265</v>
      </c>
    </row>
    <row r="4956" spans="11:23">
      <c r="K4956" s="51">
        <v>495.4</v>
      </c>
      <c r="L4956" s="22">
        <f t="shared" si="621"/>
        <v>1.0031840000823158</v>
      </c>
      <c r="M4956" s="22">
        <f t="shared" si="628"/>
        <v>2.0225892430043579E-3</v>
      </c>
      <c r="Q4956" s="55">
        <f t="shared" si="622"/>
        <v>2.4645425455272162E-2</v>
      </c>
      <c r="R4956" s="49">
        <f t="shared" si="623"/>
        <v>3.1736101022606089</v>
      </c>
      <c r="S4956" s="52">
        <f>IF(K4956=0,C4984,(1/$C$59)*LN(1+$C$59/$C$58/(RodR+ABS(Calculations!K4956-RodR))))</f>
        <v>7.7657382794807921E-3</v>
      </c>
      <c r="T4956" s="53">
        <f t="shared" si="624"/>
        <v>7.8060087481050412E-3</v>
      </c>
      <c r="U4956" s="49">
        <f t="shared" si="625"/>
        <v>206.41666666666666</v>
      </c>
      <c r="V4956" s="49">
        <f t="shared" si="626"/>
        <v>1.0101994803367265</v>
      </c>
      <c r="W4956" s="49">
        <f t="shared" si="627"/>
        <v>1.0101994803367265</v>
      </c>
    </row>
    <row r="4957" spans="11:23">
      <c r="K4957" s="51">
        <v>495.5</v>
      </c>
      <c r="L4957" s="22">
        <f t="shared" si="621"/>
        <v>1.0029821887341064</v>
      </c>
      <c r="M4957" s="22">
        <f t="shared" si="628"/>
        <v>2.0217747301150002E-3</v>
      </c>
      <c r="Q4957" s="55">
        <f t="shared" si="622"/>
        <v>2.4640467514816657E-2</v>
      </c>
      <c r="R4957" s="49">
        <f t="shared" si="623"/>
        <v>3.1736101022606089</v>
      </c>
      <c r="S4957" s="52">
        <f>IF(K4957=0,C4985,(1/$C$59)*LN(1+$C$59/$C$58/(RodR+ABS(Calculations!K4957-RodR))))</f>
        <v>7.7641760395408665E-3</v>
      </c>
      <c r="T4957" s="53">
        <f t="shared" si="624"/>
        <v>7.8044302686899871E-3</v>
      </c>
      <c r="U4957" s="49">
        <f t="shared" si="625"/>
        <v>206.45833333333334</v>
      </c>
      <c r="V4957" s="49">
        <f t="shared" si="626"/>
        <v>1.0101994803367265</v>
      </c>
      <c r="W4957" s="49">
        <f t="shared" si="627"/>
        <v>1.0101994803367265</v>
      </c>
    </row>
    <row r="4958" spans="11:23">
      <c r="K4958" s="51">
        <v>495.6</v>
      </c>
      <c r="L4958" s="22">
        <f t="shared" si="621"/>
        <v>1.0027804585669282</v>
      </c>
      <c r="M4958" s="22">
        <f t="shared" si="628"/>
        <v>2.0209607092096515E-3</v>
      </c>
      <c r="Q4958" s="55">
        <f t="shared" si="622"/>
        <v>2.4635511568752069E-2</v>
      </c>
      <c r="R4958" s="49">
        <f t="shared" si="623"/>
        <v>3.1736101022606089</v>
      </c>
      <c r="S4958" s="52">
        <f>IF(K4958=0,C4986,(1/$C$59)*LN(1+$C$59/$C$58/(RodR+ABS(Calculations!K4958-RodR))))</f>
        <v>7.7626144280306623E-3</v>
      </c>
      <c r="T4958" s="53">
        <f t="shared" si="624"/>
        <v>7.8028524275260804E-3</v>
      </c>
      <c r="U4958" s="49">
        <f t="shared" si="625"/>
        <v>206.50000000000003</v>
      </c>
      <c r="V4958" s="49">
        <f t="shared" si="626"/>
        <v>1.0101994803367265</v>
      </c>
      <c r="W4958" s="49">
        <f t="shared" si="627"/>
        <v>1.0101994803367265</v>
      </c>
    </row>
    <row r="4959" spans="11:23">
      <c r="K4959" s="51">
        <v>495.7</v>
      </c>
      <c r="L4959" s="22">
        <f t="shared" si="621"/>
        <v>1.0025788095318398</v>
      </c>
      <c r="M4959" s="22">
        <f t="shared" si="628"/>
        <v>2.0201471798084736E-3</v>
      </c>
      <c r="Q4959" s="55">
        <f t="shared" si="622"/>
        <v>2.4630557615876032E-2</v>
      </c>
      <c r="R4959" s="49">
        <f t="shared" si="623"/>
        <v>3.1736101022606089</v>
      </c>
      <c r="S4959" s="52">
        <f>IF(K4959=0,C4987,(1/$C$59)*LN(1+$C$59/$C$58/(RodR+ABS(Calculations!K4959-RodR))))</f>
        <v>7.7610534445713185E-3</v>
      </c>
      <c r="T4959" s="53">
        <f t="shared" si="624"/>
        <v>7.8012752242261662E-3</v>
      </c>
      <c r="U4959" s="49">
        <f t="shared" si="625"/>
        <v>206.54166666666666</v>
      </c>
      <c r="V4959" s="49">
        <f t="shared" si="626"/>
        <v>1.0101994803367265</v>
      </c>
      <c r="W4959" s="49">
        <f t="shared" si="627"/>
        <v>1.0101994803367265</v>
      </c>
    </row>
    <row r="4960" spans="11:23">
      <c r="K4960" s="51">
        <v>495.8</v>
      </c>
      <c r="L4960" s="22">
        <f t="shared" si="621"/>
        <v>1.0023772415798993</v>
      </c>
      <c r="M4960" s="22">
        <f t="shared" si="628"/>
        <v>2.0193341415355448E-3</v>
      </c>
      <c r="Q4960" s="55">
        <f t="shared" si="622"/>
        <v>2.4625605654986189E-2</v>
      </c>
      <c r="R4960" s="49">
        <f t="shared" si="623"/>
        <v>3.1736101022606089</v>
      </c>
      <c r="S4960" s="52">
        <f>IF(K4960=0,C4988,(1/$C$59)*LN(1+$C$59/$C$58/(RodR+ABS(Calculations!K4960-RodR))))</f>
        <v>7.7594930887839716E-3</v>
      </c>
      <c r="T4960" s="53">
        <f t="shared" si="624"/>
        <v>7.7996986584035382E-3</v>
      </c>
      <c r="U4960" s="49">
        <f t="shared" si="625"/>
        <v>206.58333333333334</v>
      </c>
      <c r="V4960" s="49">
        <f t="shared" si="626"/>
        <v>1.0101994803367265</v>
      </c>
      <c r="W4960" s="49">
        <f t="shared" si="627"/>
        <v>1.0101994803367265</v>
      </c>
    </row>
    <row r="4961" spans="11:23">
      <c r="K4961" s="51">
        <v>495.9</v>
      </c>
      <c r="L4961" s="22">
        <f t="shared" si="621"/>
        <v>1.0021757546621983</v>
      </c>
      <c r="M4961" s="22">
        <f t="shared" si="628"/>
        <v>2.0185215939805268E-3</v>
      </c>
      <c r="Q4961" s="55">
        <f t="shared" si="622"/>
        <v>2.4620655684881001E-2</v>
      </c>
      <c r="R4961" s="49">
        <f t="shared" si="623"/>
        <v>3.1736101022606089</v>
      </c>
      <c r="S4961" s="52">
        <f>IF(K4961=0,C4989,(1/$C$59)*LN(1+$C$59/$C$58/(RodR+ABS(Calculations!K4961-RodR))))</f>
        <v>7.7579333602900208E-3</v>
      </c>
      <c r="T4961" s="53">
        <f t="shared" si="624"/>
        <v>7.7981227296717078E-3</v>
      </c>
      <c r="U4961" s="49">
        <f t="shared" si="625"/>
        <v>206.625</v>
      </c>
      <c r="V4961" s="49">
        <f t="shared" si="626"/>
        <v>1.0101994803367265</v>
      </c>
      <c r="W4961" s="49">
        <f t="shared" si="627"/>
        <v>1.0101994803367265</v>
      </c>
    </row>
    <row r="4962" spans="11:23">
      <c r="K4962" s="51">
        <v>496</v>
      </c>
      <c r="L4962" s="22">
        <f t="shared" si="621"/>
        <v>1.0019743487298982</v>
      </c>
      <c r="M4962" s="22">
        <f t="shared" si="628"/>
        <v>2.0177095367679421E-3</v>
      </c>
      <c r="Q4962" s="55">
        <f t="shared" si="622"/>
        <v>2.4615707704360633E-2</v>
      </c>
      <c r="R4962" s="49">
        <f t="shared" si="623"/>
        <v>3.1736101022606089</v>
      </c>
      <c r="S4962" s="52">
        <f>IF(K4962=0,C4990,(1/$C$59)*LN(1+$C$59/$C$58/(RodR+ABS(Calculations!K4962-RodR))))</f>
        <v>7.7563742587113977E-3</v>
      </c>
      <c r="T4962" s="53">
        <f t="shared" si="624"/>
        <v>7.7965474376450799E-3</v>
      </c>
      <c r="U4962" s="49">
        <f t="shared" si="625"/>
        <v>206.66666666666669</v>
      </c>
      <c r="V4962" s="49">
        <f t="shared" si="626"/>
        <v>1.0101994803367265</v>
      </c>
      <c r="W4962" s="49">
        <f t="shared" si="627"/>
        <v>1.0101994803367265</v>
      </c>
    </row>
    <row r="4963" spans="11:23">
      <c r="K4963" s="51">
        <v>496.1</v>
      </c>
      <c r="L4963" s="22">
        <f t="shared" si="621"/>
        <v>1.0017730237341591</v>
      </c>
      <c r="M4963" s="22">
        <f t="shared" si="628"/>
        <v>2.0168979695216471E-3</v>
      </c>
      <c r="Q4963" s="55">
        <f t="shared" si="622"/>
        <v>2.4610761712225232E-2</v>
      </c>
      <c r="R4963" s="49">
        <f t="shared" si="623"/>
        <v>3.1736101022606089</v>
      </c>
      <c r="S4963" s="52">
        <f>IF(K4963=0,C4991,(1/$C$59)*LN(1+$C$59/$C$58/(RodR+ABS(Calculations!K4963-RodR))))</f>
        <v>7.7548157836700316E-3</v>
      </c>
      <c r="T4963" s="53">
        <f t="shared" si="624"/>
        <v>7.7949727819371711E-3</v>
      </c>
      <c r="U4963" s="49">
        <f t="shared" si="625"/>
        <v>206.70833333333334</v>
      </c>
      <c r="V4963" s="49">
        <f t="shared" si="626"/>
        <v>1.0101994803367265</v>
      </c>
      <c r="W4963" s="49">
        <f t="shared" si="627"/>
        <v>1.0101994803367265</v>
      </c>
    </row>
    <row r="4964" spans="11:23">
      <c r="K4964" s="51">
        <v>496.2</v>
      </c>
      <c r="L4964" s="22">
        <f t="shared" si="621"/>
        <v>1.0015717796262449</v>
      </c>
      <c r="M4964" s="22">
        <f t="shared" si="628"/>
        <v>2.0160868917966646E-3</v>
      </c>
      <c r="Q4964" s="55">
        <f t="shared" si="622"/>
        <v>2.4605817707277478E-2</v>
      </c>
      <c r="R4964" s="49">
        <f t="shared" si="623"/>
        <v>3.1736101022606089</v>
      </c>
      <c r="S4964" s="52">
        <f>IF(K4964=0,C4992,(1/$C$59)*LN(1+$C$59/$C$58/(RodR+ABS(Calculations!K4964-RodR))))</f>
        <v>7.7532579347886479E-3</v>
      </c>
      <c r="T4964" s="53">
        <f t="shared" si="624"/>
        <v>7.7933987621630523E-3</v>
      </c>
      <c r="U4964" s="49">
        <f t="shared" si="625"/>
        <v>206.75</v>
      </c>
      <c r="V4964" s="49">
        <f t="shared" si="626"/>
        <v>1.0101994803367265</v>
      </c>
      <c r="W4964" s="49">
        <f t="shared" si="627"/>
        <v>1.0101994803367265</v>
      </c>
    </row>
    <row r="4965" spans="11:23">
      <c r="K4965" s="51">
        <v>496.3</v>
      </c>
      <c r="L4965" s="22">
        <f t="shared" si="621"/>
        <v>1.0013706163573841</v>
      </c>
      <c r="M4965" s="22">
        <f t="shared" si="628"/>
        <v>2.0152763032517118E-3</v>
      </c>
      <c r="Q4965" s="55">
        <f t="shared" si="622"/>
        <v>2.4600875688319201E-2</v>
      </c>
      <c r="R4965" s="49">
        <f t="shared" si="623"/>
        <v>3.1736101022606089</v>
      </c>
      <c r="S4965" s="52">
        <f>IF(K4965=0,C4993,(1/$C$59)*LN(1+$C$59/$C$58/(RodR+ABS(Calculations!K4965-RodR))))</f>
        <v>7.7517007116897057E-3</v>
      </c>
      <c r="T4965" s="53">
        <f t="shared" si="624"/>
        <v>7.7918253779369106E-3</v>
      </c>
      <c r="U4965" s="49">
        <f t="shared" si="625"/>
        <v>206.79166666666669</v>
      </c>
      <c r="V4965" s="49">
        <f t="shared" si="626"/>
        <v>1.0101994803367265</v>
      </c>
      <c r="W4965" s="49">
        <f t="shared" si="627"/>
        <v>1.0101994803367265</v>
      </c>
    </row>
    <row r="4966" spans="11:23">
      <c r="K4966" s="51">
        <v>496.4</v>
      </c>
      <c r="L4966" s="22">
        <f t="shared" si="621"/>
        <v>1.0011695338788742</v>
      </c>
      <c r="M4966" s="22">
        <f t="shared" si="628"/>
        <v>2.0144662034415894E-3</v>
      </c>
      <c r="Q4966" s="55">
        <f t="shared" si="622"/>
        <v>2.4595935654153914E-2</v>
      </c>
      <c r="R4966" s="49">
        <f t="shared" si="623"/>
        <v>3.1736101022606089</v>
      </c>
      <c r="S4966" s="52">
        <f>IF(K4966=0,C4994,(1/$C$59)*LN(1+$C$59/$C$58/(RodR+ABS(Calculations!K4966-RodR))))</f>
        <v>7.7501441139961932E-3</v>
      </c>
      <c r="T4966" s="53">
        <f t="shared" si="624"/>
        <v>7.7902526288749236E-3</v>
      </c>
      <c r="U4966" s="49">
        <f t="shared" si="625"/>
        <v>206.83333333333334</v>
      </c>
      <c r="V4966" s="49">
        <f t="shared" si="626"/>
        <v>1.0101994803367265</v>
      </c>
      <c r="W4966" s="49">
        <f t="shared" si="627"/>
        <v>1.0101994803367265</v>
      </c>
    </row>
    <row r="4967" spans="11:23">
      <c r="K4967" s="51">
        <v>496.5</v>
      </c>
      <c r="L4967" s="22">
        <f t="shared" si="621"/>
        <v>1.000968532142047</v>
      </c>
      <c r="M4967" s="22">
        <f t="shared" si="628"/>
        <v>2.0136565920594318E-3</v>
      </c>
      <c r="Q4967" s="55">
        <f t="shared" si="622"/>
        <v>2.4590997603585969E-2</v>
      </c>
      <c r="R4967" s="49">
        <f t="shared" si="623"/>
        <v>3.1736101022606089</v>
      </c>
      <c r="S4967" s="52">
        <f>IF(K4967=0,C4995,(1/$C$59)*LN(1+$C$59/$C$58/(RodR+ABS(Calculations!K4967-RodR))))</f>
        <v>7.7485881413313631E-3</v>
      </c>
      <c r="T4967" s="53">
        <f t="shared" si="624"/>
        <v>7.7886805145915058E-3</v>
      </c>
      <c r="U4967" s="49">
        <f t="shared" si="625"/>
        <v>206.875</v>
      </c>
      <c r="V4967" s="49">
        <f t="shared" si="626"/>
        <v>1.0101994803367265</v>
      </c>
      <c r="W4967" s="49">
        <f t="shared" si="627"/>
        <v>1.0101994803367265</v>
      </c>
    </row>
    <row r="4968" spans="11:23">
      <c r="K4968" s="51">
        <v>496.6</v>
      </c>
      <c r="L4968" s="22">
        <f t="shared" si="621"/>
        <v>1.0007676110983366</v>
      </c>
      <c r="M4968" s="22">
        <f t="shared" si="628"/>
        <v>2.0128474685916498E-3</v>
      </c>
      <c r="Q4968" s="55">
        <f t="shared" si="622"/>
        <v>2.4586061535422251E-2</v>
      </c>
      <c r="R4968" s="49">
        <f t="shared" si="623"/>
        <v>3.1736101022606089</v>
      </c>
      <c r="S4968" s="52">
        <f>IF(K4968=0,C4996,(1/$C$59)*LN(1+$C$59/$C$58/(RodR+ABS(Calculations!K4968-RodR))))</f>
        <v>7.7470327933192671E-3</v>
      </c>
      <c r="T4968" s="53">
        <f t="shared" si="624"/>
        <v>7.7871090347032814E-3</v>
      </c>
      <c r="U4968" s="49">
        <f t="shared" si="625"/>
        <v>206.91666666666669</v>
      </c>
      <c r="V4968" s="49">
        <f t="shared" si="626"/>
        <v>1.0101994803367265</v>
      </c>
      <c r="W4968" s="49">
        <f t="shared" si="627"/>
        <v>1.0101994803367265</v>
      </c>
    </row>
    <row r="4969" spans="11:23">
      <c r="K4969" s="51">
        <v>496.7</v>
      </c>
      <c r="L4969" s="22">
        <f t="shared" si="621"/>
        <v>1.0005667706991086</v>
      </c>
      <c r="M4969" s="22">
        <f t="shared" si="628"/>
        <v>2.0120388327311556E-3</v>
      </c>
      <c r="Q4969" s="55">
        <f t="shared" si="622"/>
        <v>2.4581127448467938E-2</v>
      </c>
      <c r="R4969" s="49">
        <f t="shared" si="623"/>
        <v>3.1736101022606089</v>
      </c>
      <c r="S4969" s="52">
        <f>IF(K4969=0,C4997,(1/$C$59)*LN(1+$C$59/$C$58/(RodR+ABS(Calculations!K4969-RodR))))</f>
        <v>7.745478069583419E-3</v>
      </c>
      <c r="T4969" s="53">
        <f t="shared" si="624"/>
        <v>7.7855381888253285E-3</v>
      </c>
      <c r="U4969" s="49">
        <f t="shared" si="625"/>
        <v>206.95833333333334</v>
      </c>
      <c r="V4969" s="49">
        <f t="shared" si="626"/>
        <v>1.0101994803367265</v>
      </c>
      <c r="W4969" s="49">
        <f t="shared" si="627"/>
        <v>1.0101994803367265</v>
      </c>
    </row>
    <row r="4970" spans="11:23">
      <c r="K4970" s="51">
        <v>496.8</v>
      </c>
      <c r="L4970" s="22">
        <f t="shared" si="621"/>
        <v>1.0003660108958314</v>
      </c>
      <c r="M4970" s="22">
        <f t="shared" si="628"/>
        <v>2.0112306840678329E-3</v>
      </c>
      <c r="Q4970" s="55">
        <f t="shared" si="622"/>
        <v>2.457619534153075E-2</v>
      </c>
      <c r="R4970" s="49">
        <f t="shared" si="623"/>
        <v>3.1736101022606089</v>
      </c>
      <c r="S4970" s="52">
        <f>IF(K4970=0,C4998,(1/$C$59)*LN(1+$C$59/$C$58/(RodR+ABS(Calculations!K4970-RodR))))</f>
        <v>7.7439239697481323E-3</v>
      </c>
      <c r="T4970" s="53">
        <f t="shared" si="624"/>
        <v>7.7839679765751664E-3</v>
      </c>
      <c r="U4970" s="49">
        <f t="shared" si="625"/>
        <v>207</v>
      </c>
      <c r="V4970" s="49">
        <f t="shared" si="626"/>
        <v>1.0101994803367265</v>
      </c>
      <c r="W4970" s="49">
        <f t="shared" si="627"/>
        <v>1.0101994803367265</v>
      </c>
    </row>
    <row r="4971" spans="11:23">
      <c r="K4971" s="51">
        <v>496.9</v>
      </c>
      <c r="L4971" s="22">
        <f t="shared" si="621"/>
        <v>1.0001653316400079</v>
      </c>
      <c r="M4971" s="22">
        <f t="shared" si="628"/>
        <v>2.0104230221904551E-3</v>
      </c>
      <c r="Q4971" s="55">
        <f t="shared" si="622"/>
        <v>2.4571265213419242E-2</v>
      </c>
      <c r="R4971" s="49">
        <f t="shared" si="623"/>
        <v>3.1736101022606089</v>
      </c>
      <c r="S4971" s="52">
        <f>IF(K4971=0,C4999,(1/$C$59)*LN(1+$C$59/$C$58/(RodR+ABS(Calculations!K4971-RodR))))</f>
        <v>7.7423704934379842E-3</v>
      </c>
      <c r="T4971" s="53">
        <f t="shared" si="624"/>
        <v>7.7823983975687612E-3</v>
      </c>
      <c r="U4971" s="49">
        <f t="shared" si="625"/>
        <v>207.04166666666666</v>
      </c>
      <c r="V4971" s="49">
        <f t="shared" si="626"/>
        <v>1.0101994803367265</v>
      </c>
      <c r="W4971" s="49">
        <f t="shared" si="627"/>
        <v>1.0101994803367265</v>
      </c>
    </row>
    <row r="4972" spans="11:23">
      <c r="K4972" s="51">
        <v>497</v>
      </c>
      <c r="L4972" s="22">
        <f t="shared" si="621"/>
        <v>0.99996473288317445</v>
      </c>
      <c r="M4972" s="22">
        <f t="shared" si="628"/>
        <v>2.0096158467237668E-3</v>
      </c>
      <c r="Q4972" s="55">
        <f t="shared" si="622"/>
        <v>2.4566337062942808E-2</v>
      </c>
      <c r="R4972" s="49">
        <f t="shared" si="623"/>
        <v>3.1736101022606089</v>
      </c>
      <c r="S4972" s="52">
        <f>IF(K4972=0,C5000,(1/$C$59)*LN(1+$C$59/$C$58/(RodR+ABS(Calculations!K4972-RodR))))</f>
        <v>7.7408176402778165E-3</v>
      </c>
      <c r="T4972" s="53">
        <f t="shared" si="624"/>
        <v>7.7808294514234103E-3</v>
      </c>
      <c r="U4972" s="49">
        <f t="shared" si="625"/>
        <v>207.08333333333334</v>
      </c>
      <c r="V4972" s="49">
        <f t="shared" si="626"/>
        <v>1.0101994803367265</v>
      </c>
      <c r="W4972" s="49">
        <f t="shared" si="627"/>
        <v>1.0101994803367265</v>
      </c>
    </row>
    <row r="4973" spans="11:23">
      <c r="K4973" s="51">
        <v>497.1</v>
      </c>
      <c r="L4973" s="22">
        <f t="shared" si="621"/>
        <v>0.99976421457686759</v>
      </c>
      <c r="M4973" s="22">
        <f t="shared" si="628"/>
        <v>2.0088091572915134E-3</v>
      </c>
      <c r="Q4973" s="55">
        <f t="shared" si="622"/>
        <v>2.4561410888910829E-2</v>
      </c>
      <c r="R4973" s="49">
        <f t="shared" si="623"/>
        <v>3.1736101022606089</v>
      </c>
      <c r="S4973" s="52">
        <f>IF(K4973=0,C5001,(1/$C$59)*LN(1+$C$59/$C$58/(RodR+ABS(Calculations!K4973-RodR))))</f>
        <v>7.7392654098924684E-3</v>
      </c>
      <c r="T4973" s="53">
        <f t="shared" si="624"/>
        <v>7.7792611377559742E-3</v>
      </c>
      <c r="U4973" s="49">
        <f t="shared" si="625"/>
        <v>207.12500000000003</v>
      </c>
      <c r="V4973" s="49">
        <f t="shared" si="626"/>
        <v>1.0101994803367265</v>
      </c>
      <c r="W4973" s="49">
        <f t="shared" si="627"/>
        <v>1.0101994803367265</v>
      </c>
    </row>
    <row r="4974" spans="11:23">
      <c r="K4974" s="51">
        <v>497.2</v>
      </c>
      <c r="L4974" s="22">
        <f t="shared" si="621"/>
        <v>0.99956377667276142</v>
      </c>
      <c r="M4974" s="22">
        <f t="shared" si="628"/>
        <v>2.0080029534834676E-3</v>
      </c>
      <c r="Q4974" s="55">
        <f t="shared" si="622"/>
        <v>2.4556486690136072E-2</v>
      </c>
      <c r="R4974" s="49">
        <f t="shared" si="623"/>
        <v>3.1736101022606089</v>
      </c>
      <c r="S4974" s="52">
        <f>IF(K4974=0,C5002,(1/$C$59)*LN(1+$C$59/$C$58/(RodR+ABS(Calculations!K4974-RodR))))</f>
        <v>7.7377138019078424E-3</v>
      </c>
      <c r="T4974" s="53">
        <f t="shared" si="624"/>
        <v>7.777693456184856E-3</v>
      </c>
      <c r="U4974" s="49">
        <f t="shared" si="625"/>
        <v>207.16666666666666</v>
      </c>
      <c r="V4974" s="49">
        <f t="shared" si="626"/>
        <v>1.0101994803367265</v>
      </c>
      <c r="W4974" s="49">
        <f t="shared" si="627"/>
        <v>1.0101994803367265</v>
      </c>
    </row>
    <row r="4975" spans="11:23">
      <c r="K4975" s="51">
        <v>497.3</v>
      </c>
      <c r="L4975" s="22">
        <f t="shared" si="621"/>
        <v>0.99936341912246063</v>
      </c>
      <c r="M4975" s="22">
        <f t="shared" si="628"/>
        <v>2.0071972349234857E-3</v>
      </c>
      <c r="Q4975" s="55">
        <f t="shared" si="622"/>
        <v>2.4551564465429606E-2</v>
      </c>
      <c r="R4975" s="49">
        <f t="shared" si="623"/>
        <v>3.1736101022606089</v>
      </c>
      <c r="S4975" s="52">
        <f>IF(K4975=0,C5003,(1/$C$59)*LN(1+$C$59/$C$58/(RodR+ABS(Calculations!K4975-RodR))))</f>
        <v>7.7361628159493085E-3</v>
      </c>
      <c r="T4975" s="53">
        <f t="shared" si="624"/>
        <v>7.7761264063275857E-3</v>
      </c>
      <c r="U4975" s="49">
        <f t="shared" si="625"/>
        <v>207.20833333333334</v>
      </c>
      <c r="V4975" s="49">
        <f t="shared" si="626"/>
        <v>1.0101994803367265</v>
      </c>
      <c r="W4975" s="49">
        <f t="shared" si="627"/>
        <v>1.0101994803367265</v>
      </c>
    </row>
    <row r="4976" spans="11:23">
      <c r="K4976" s="51">
        <v>497.4</v>
      </c>
      <c r="L4976" s="22">
        <f t="shared" si="621"/>
        <v>0.99916314187767319</v>
      </c>
      <c r="M4976" s="22">
        <f t="shared" si="628"/>
        <v>2.0063920012010072E-3</v>
      </c>
      <c r="Q4976" s="55">
        <f t="shared" si="622"/>
        <v>2.4546644213605022E-2</v>
      </c>
      <c r="R4976" s="49">
        <f t="shared" si="623"/>
        <v>3.1736101022606089</v>
      </c>
      <c r="S4976" s="52">
        <f>IF(K4976=0,C5004,(1/$C$59)*LN(1+$C$59/$C$58/(RodR+ABS(Calculations!K4976-RodR))))</f>
        <v>7.7346124516430321E-3</v>
      </c>
      <c r="T4976" s="53">
        <f t="shared" si="624"/>
        <v>7.7745599878021304E-3</v>
      </c>
      <c r="U4976" s="49">
        <f t="shared" si="625"/>
        <v>207.25</v>
      </c>
      <c r="V4976" s="49">
        <f t="shared" si="626"/>
        <v>1.0101994803367265</v>
      </c>
      <c r="W4976" s="49">
        <f t="shared" si="627"/>
        <v>1.0101994803367265</v>
      </c>
    </row>
    <row r="4977" spans="11:23">
      <c r="K4977" s="51">
        <v>497.5</v>
      </c>
      <c r="L4977" s="22">
        <f t="shared" si="621"/>
        <v>0.99896294489014081</v>
      </c>
      <c r="M4977" s="22">
        <f t="shared" si="628"/>
        <v>2.005587251906138E-3</v>
      </c>
      <c r="Q4977" s="55">
        <f t="shared" si="622"/>
        <v>2.4541725933476758E-2</v>
      </c>
      <c r="R4977" s="49">
        <f t="shared" si="623"/>
        <v>3.1736101022606089</v>
      </c>
      <c r="S4977" s="52">
        <f>IF(K4977=0,C5005,(1/$C$59)*LN(1+$C$59/$C$58/(RodR+ABS(Calculations!K4977-RodR))))</f>
        <v>7.733062708615443E-3</v>
      </c>
      <c r="T4977" s="53">
        <f t="shared" si="624"/>
        <v>7.7729942002275672E-3</v>
      </c>
      <c r="U4977" s="49">
        <f t="shared" si="625"/>
        <v>207.29166666666669</v>
      </c>
      <c r="V4977" s="49">
        <f t="shared" si="626"/>
        <v>1.0101994803367265</v>
      </c>
      <c r="W4977" s="49">
        <f t="shared" si="627"/>
        <v>1.0101994803367265</v>
      </c>
    </row>
    <row r="4978" spans="11:23">
      <c r="K4978" s="51">
        <v>497.6</v>
      </c>
      <c r="L4978" s="22">
        <f t="shared" si="621"/>
        <v>0.99876282811160533</v>
      </c>
      <c r="M4978" s="22">
        <f t="shared" si="628"/>
        <v>2.004782986731235E-3</v>
      </c>
      <c r="Q4978" s="55">
        <f t="shared" si="622"/>
        <v>2.4536809623859238E-2</v>
      </c>
      <c r="R4978" s="49">
        <f t="shared" si="623"/>
        <v>3.1736101022606089</v>
      </c>
      <c r="S4978" s="52">
        <f>IF(K4978=0,C5006,(1/$C$59)*LN(1+$C$59/$C$58/(RodR+ABS(Calculations!K4978-RodR))))</f>
        <v>7.7315135864929685E-3</v>
      </c>
      <c r="T4978" s="53">
        <f t="shared" si="624"/>
        <v>7.7714290432223145E-3</v>
      </c>
      <c r="U4978" s="49">
        <f t="shared" si="625"/>
        <v>207.33333333333334</v>
      </c>
      <c r="V4978" s="49">
        <f t="shared" si="626"/>
        <v>1.0101994803367265</v>
      </c>
      <c r="W4978" s="49">
        <f t="shared" si="627"/>
        <v>1.0101994803367265</v>
      </c>
    </row>
    <row r="4979" spans="11:23">
      <c r="K4979" s="51">
        <v>497.7</v>
      </c>
      <c r="L4979" s="22">
        <f t="shared" si="621"/>
        <v>0.99856279149387694</v>
      </c>
      <c r="M4979" s="22">
        <f t="shared" si="628"/>
        <v>2.0039792052316541E-3</v>
      </c>
      <c r="Q4979" s="55">
        <f t="shared" si="622"/>
        <v>2.453189528356858E-2</v>
      </c>
      <c r="R4979" s="49">
        <f t="shared" si="623"/>
        <v>3.1736101022606089</v>
      </c>
      <c r="S4979" s="52">
        <f>IF(K4979=0,C5007,(1/$C$59)*LN(1+$C$59/$C$58/(RodR+ABS(Calculations!K4979-RodR))))</f>
        <v>7.7299650849025694E-3</v>
      </c>
      <c r="T4979" s="53">
        <f t="shared" si="624"/>
        <v>7.7698645164058968E-3</v>
      </c>
      <c r="U4979" s="49">
        <f t="shared" si="625"/>
        <v>207.375</v>
      </c>
      <c r="V4979" s="49">
        <f t="shared" si="626"/>
        <v>1.0101994803367265</v>
      </c>
      <c r="W4979" s="49">
        <f t="shared" si="627"/>
        <v>1.0101994803367265</v>
      </c>
    </row>
    <row r="4980" spans="11:23">
      <c r="K4980" s="51">
        <v>497.8</v>
      </c>
      <c r="L4980" s="22">
        <f t="shared" si="621"/>
        <v>0.99836283498880007</v>
      </c>
      <c r="M4980" s="22">
        <f t="shared" si="628"/>
        <v>2.0031759070313626E-3</v>
      </c>
      <c r="Q4980" s="55">
        <f t="shared" si="622"/>
        <v>2.4526982911421729E-2</v>
      </c>
      <c r="R4980" s="49">
        <f t="shared" si="623"/>
        <v>3.1736101022606089</v>
      </c>
      <c r="S4980" s="52">
        <f>IF(K4980=0,C5008,(1/$C$59)*LN(1+$C$59/$C$58/(RodR+ABS(Calculations!K4980-RodR))))</f>
        <v>7.7284172034714667E-3</v>
      </c>
      <c r="T4980" s="53">
        <f t="shared" si="624"/>
        <v>7.7683006193973933E-3</v>
      </c>
      <c r="U4980" s="49">
        <f t="shared" si="625"/>
        <v>207.41666666666669</v>
      </c>
      <c r="V4980" s="49">
        <f t="shared" si="626"/>
        <v>1.0101994803367265</v>
      </c>
      <c r="W4980" s="49">
        <f t="shared" si="627"/>
        <v>1.0101994803367265</v>
      </c>
    </row>
    <row r="4981" spans="11:23">
      <c r="K4981" s="51">
        <v>497.9</v>
      </c>
      <c r="L4981" s="22">
        <f t="shared" si="621"/>
        <v>0.99816295854825343</v>
      </c>
      <c r="M4981" s="22">
        <f t="shared" si="628"/>
        <v>2.0023730917544391E-3</v>
      </c>
      <c r="Q4981" s="55">
        <f t="shared" si="622"/>
        <v>2.4522072506236486E-2</v>
      </c>
      <c r="R4981" s="49">
        <f t="shared" si="623"/>
        <v>3.1736101022606089</v>
      </c>
      <c r="S4981" s="52">
        <f>IF(K4981=0,C5009,(1/$C$59)*LN(1+$C$59/$C$58/(RodR+ABS(Calculations!K4981-RodR))))</f>
        <v>7.72686994182715E-3</v>
      </c>
      <c r="T4981" s="53">
        <f t="shared" si="624"/>
        <v>7.7667373518170027E-3</v>
      </c>
      <c r="U4981" s="49">
        <f t="shared" si="625"/>
        <v>207.45833333333334</v>
      </c>
      <c r="V4981" s="49">
        <f t="shared" si="626"/>
        <v>1.0101994803367265</v>
      </c>
      <c r="W4981" s="49">
        <f t="shared" si="627"/>
        <v>1.0101994803367265</v>
      </c>
    </row>
    <row r="4982" spans="11:23">
      <c r="K4982" s="51">
        <v>498</v>
      </c>
      <c r="L4982" s="22">
        <f t="shared" si="621"/>
        <v>0.99796316212418401</v>
      </c>
      <c r="M4982" s="22">
        <f t="shared" si="628"/>
        <v>2.0015707589904341E-3</v>
      </c>
      <c r="Q4982" s="55">
        <f t="shared" si="622"/>
        <v>2.4517164066832322E-2</v>
      </c>
      <c r="R4982" s="49">
        <f t="shared" si="623"/>
        <v>3.1736101022606089</v>
      </c>
      <c r="S4982" s="52">
        <f>IF(K4982=0,C5010,(1/$C$59)*LN(1+$C$59/$C$58/(RodR+ABS(Calculations!K4982-RodR))))</f>
        <v>7.7253232995976376E-3</v>
      </c>
      <c r="T4982" s="53">
        <f t="shared" si="624"/>
        <v>7.7651747132844702E-3</v>
      </c>
      <c r="U4982" s="49">
        <f t="shared" si="625"/>
        <v>207.5</v>
      </c>
      <c r="V4982" s="49">
        <f t="shared" si="626"/>
        <v>1.0101994803367265</v>
      </c>
      <c r="W4982" s="49">
        <f t="shared" si="627"/>
        <v>1.0101994803367265</v>
      </c>
    </row>
    <row r="4983" spans="11:23">
      <c r="K4983" s="51">
        <v>498.1</v>
      </c>
      <c r="L4983" s="22">
        <f t="shared" si="621"/>
        <v>0.99776344566853903</v>
      </c>
      <c r="M4983" s="22">
        <f t="shared" si="628"/>
        <v>2.0007689083285651E-3</v>
      </c>
      <c r="Q4983" s="55">
        <f t="shared" si="622"/>
        <v>2.451225759202871E-2</v>
      </c>
      <c r="R4983" s="49">
        <f t="shared" si="623"/>
        <v>3.1736101022606089</v>
      </c>
      <c r="S4983" s="52">
        <f>IF(K4983=0,C5011,(1/$C$59)*LN(1+$C$59/$C$58/(RodR+ABS(Calculations!K4983-RodR))))</f>
        <v>7.7237772764109465E-3</v>
      </c>
      <c r="T4983" s="53">
        <f t="shared" si="624"/>
        <v>7.7636127034204378E-3</v>
      </c>
      <c r="U4983" s="49">
        <f t="shared" si="625"/>
        <v>207.54166666666669</v>
      </c>
      <c r="V4983" s="49">
        <f t="shared" si="626"/>
        <v>1.0101994803367265</v>
      </c>
      <c r="W4983" s="49">
        <f t="shared" si="627"/>
        <v>1.0101994803367265</v>
      </c>
    </row>
    <row r="4984" spans="11:23">
      <c r="K4984" s="51">
        <v>498.2</v>
      </c>
      <c r="L4984" s="22">
        <f t="shared" si="621"/>
        <v>0.99756380913329967</v>
      </c>
      <c r="M4984" s="22">
        <f t="shared" si="628"/>
        <v>1.9999675394617444E-3</v>
      </c>
      <c r="Q4984" s="55">
        <f t="shared" si="622"/>
        <v>2.4507353080645965E-2</v>
      </c>
      <c r="R4984" s="49">
        <f t="shared" si="623"/>
        <v>3.1736101022606089</v>
      </c>
      <c r="S4984" s="52">
        <f>IF(K4984=0,C5012,(1/$C$59)*LN(1+$C$59/$C$58/(RodR+ABS(Calculations!K4984-RodR))))</f>
        <v>7.7222318718953593E-3</v>
      </c>
      <c r="T4984" s="53">
        <f t="shared" si="624"/>
        <v>7.7620513218453245E-3</v>
      </c>
      <c r="U4984" s="49">
        <f t="shared" si="625"/>
        <v>207.58333333333334</v>
      </c>
      <c r="V4984" s="49">
        <f t="shared" si="626"/>
        <v>1.0101994803367265</v>
      </c>
      <c r="W4984" s="49">
        <f t="shared" si="627"/>
        <v>1.0101994803367265</v>
      </c>
    </row>
    <row r="4985" spans="11:23">
      <c r="K4985" s="51">
        <v>498.3</v>
      </c>
      <c r="L4985" s="22">
        <f t="shared" si="621"/>
        <v>0.99736425247051497</v>
      </c>
      <c r="M4985" s="22">
        <f t="shared" si="628"/>
        <v>1.9991666519456608E-3</v>
      </c>
      <c r="Q4985" s="55">
        <f t="shared" si="622"/>
        <v>2.4502450531506067E-2</v>
      </c>
      <c r="R4985" s="49">
        <f t="shared" si="623"/>
        <v>3.1736101022606089</v>
      </c>
      <c r="S4985" s="52">
        <f>IF(K4985=0,C5013,(1/$C$59)*LN(1+$C$59/$C$58/(RodR+ABS(Calculations!K4985-RodR))))</f>
        <v>7.7206870856796851E-3</v>
      </c>
      <c r="T4985" s="53">
        <f t="shared" si="624"/>
        <v>7.7604905681804334E-3</v>
      </c>
      <c r="U4985" s="49">
        <f t="shared" si="625"/>
        <v>207.625</v>
      </c>
      <c r="V4985" s="49">
        <f t="shared" si="626"/>
        <v>1.0101994803367265</v>
      </c>
      <c r="W4985" s="49">
        <f t="shared" si="627"/>
        <v>1.0101994803367265</v>
      </c>
    </row>
    <row r="4986" spans="11:23">
      <c r="K4986" s="51">
        <v>498.4</v>
      </c>
      <c r="L4986" s="22">
        <f t="shared" si="621"/>
        <v>0.99716477563226924</v>
      </c>
      <c r="M4986" s="22">
        <f t="shared" si="628"/>
        <v>1.9983662454039486E-3</v>
      </c>
      <c r="Q4986" s="55">
        <f t="shared" si="622"/>
        <v>2.4497549943431861E-2</v>
      </c>
      <c r="R4986" s="49">
        <f t="shared" si="623"/>
        <v>3.1736101022606089</v>
      </c>
      <c r="S4986" s="52">
        <f>IF(K4986=0,C5014,(1/$C$59)*LN(1+$C$59/$C$58/(RodR+ABS(Calculations!K4986-RodR))))</f>
        <v>7.7191429173930019E-3</v>
      </c>
      <c r="T4986" s="53">
        <f t="shared" si="624"/>
        <v>7.7589304420466344E-3</v>
      </c>
      <c r="U4986" s="49">
        <f t="shared" si="625"/>
        <v>207.66666666666666</v>
      </c>
      <c r="V4986" s="49">
        <f t="shared" si="626"/>
        <v>1.0101994803367265</v>
      </c>
      <c r="W4986" s="49">
        <f t="shared" si="627"/>
        <v>1.0101994803367265</v>
      </c>
    </row>
    <row r="4987" spans="11:23">
      <c r="K4987" s="51">
        <v>498.5</v>
      </c>
      <c r="L4987" s="22">
        <f t="shared" si="621"/>
        <v>0.99696537857068024</v>
      </c>
      <c r="M4987" s="22">
        <f t="shared" si="628"/>
        <v>1.9975663194605753E-3</v>
      </c>
      <c r="Q4987" s="55">
        <f t="shared" si="622"/>
        <v>2.4492651315247013E-2</v>
      </c>
      <c r="R4987" s="49">
        <f t="shared" si="623"/>
        <v>3.1736101022606089</v>
      </c>
      <c r="S4987" s="52">
        <f>IF(K4987=0,C5015,(1/$C$59)*LN(1+$C$59/$C$58/(RodR+ABS(Calculations!K4987-RodR))))</f>
        <v>7.7175993666646512E-3</v>
      </c>
      <c r="T4987" s="53">
        <f t="shared" si="624"/>
        <v>7.7573709430661178E-3</v>
      </c>
      <c r="U4987" s="49">
        <f t="shared" si="625"/>
        <v>207.70833333333334</v>
      </c>
      <c r="V4987" s="49">
        <f t="shared" si="626"/>
        <v>1.0101994803367265</v>
      </c>
      <c r="W4987" s="49">
        <f t="shared" si="627"/>
        <v>1.0101994803367265</v>
      </c>
    </row>
    <row r="4988" spans="11:23">
      <c r="K4988" s="51">
        <v>498.6</v>
      </c>
      <c r="L4988" s="22">
        <f t="shared" si="621"/>
        <v>0.99676606123786604</v>
      </c>
      <c r="M4988" s="22">
        <f t="shared" si="628"/>
        <v>1.9967668737392863E-3</v>
      </c>
      <c r="Q4988" s="55">
        <f t="shared" si="622"/>
        <v>2.4487754645775198E-2</v>
      </c>
      <c r="R4988" s="49">
        <f t="shared" si="623"/>
        <v>3.1736101022606089</v>
      </c>
      <c r="S4988" s="52">
        <f>IF(K4988=0,C5016,(1/$C$59)*LN(1+$C$59/$C$58/(RodR+ABS(Calculations!K4988-RodR))))</f>
        <v>7.7160564331239722E-3</v>
      </c>
      <c r="T4988" s="53">
        <f t="shared" si="624"/>
        <v>7.7558120708601987E-3</v>
      </c>
      <c r="U4988" s="49">
        <f t="shared" si="625"/>
        <v>207.75000000000003</v>
      </c>
      <c r="V4988" s="49">
        <f t="shared" si="626"/>
        <v>1.0101994803367265</v>
      </c>
      <c r="W4988" s="49">
        <f t="shared" si="627"/>
        <v>1.0101994803367265</v>
      </c>
    </row>
    <row r="4989" spans="11:23">
      <c r="K4989" s="51">
        <v>498.7</v>
      </c>
      <c r="L4989" s="22">
        <f t="shared" si="621"/>
        <v>0.99656682358604709</v>
      </c>
      <c r="M4989" s="22">
        <f t="shared" si="628"/>
        <v>1.9959679078298542E-3</v>
      </c>
      <c r="Q4989" s="55">
        <f t="shared" si="622"/>
        <v>2.4482859933842607E-2</v>
      </c>
      <c r="R4989" s="49">
        <f t="shared" si="623"/>
        <v>3.1736101022606089</v>
      </c>
      <c r="S4989" s="52">
        <f>IF(K4989=0,C5017,(1/$C$59)*LN(1+$C$59/$C$58/(RodR+ABS(Calculations!K4989-RodR))))</f>
        <v>7.7145141164011001E-3</v>
      </c>
      <c r="T4989" s="53">
        <f t="shared" si="624"/>
        <v>7.7542538250519599E-3</v>
      </c>
      <c r="U4989" s="49">
        <f t="shared" si="625"/>
        <v>207.79166666666666</v>
      </c>
      <c r="V4989" s="49">
        <f t="shared" si="626"/>
        <v>1.0101994803367265</v>
      </c>
      <c r="W4989" s="49">
        <f t="shared" si="627"/>
        <v>1.0101994803367265</v>
      </c>
    </row>
    <row r="4990" spans="11:23">
      <c r="K4990" s="51">
        <v>498.8</v>
      </c>
      <c r="L4990" s="22">
        <f t="shared" si="621"/>
        <v>0.99636766556744394</v>
      </c>
      <c r="M4990" s="22">
        <f t="shared" si="628"/>
        <v>1.9951694213561355E-3</v>
      </c>
      <c r="Q4990" s="55">
        <f t="shared" si="622"/>
        <v>2.4477967178275432E-2</v>
      </c>
      <c r="R4990" s="49">
        <f t="shared" si="623"/>
        <v>3.1736101022606089</v>
      </c>
      <c r="S4990" s="52">
        <f>IF(K4990=0,C5018,(1/$C$59)*LN(1+$C$59/$C$58/(RodR+ABS(Calculations!K4990-RodR))))</f>
        <v>7.7129724161261702E-3</v>
      </c>
      <c r="T4990" s="53">
        <f t="shared" si="624"/>
        <v>7.7526962052627173E-3</v>
      </c>
      <c r="U4990" s="49">
        <f t="shared" si="625"/>
        <v>207.83333333333334</v>
      </c>
      <c r="V4990" s="49">
        <f t="shared" si="626"/>
        <v>1.0101994803367265</v>
      </c>
      <c r="W4990" s="49">
        <f t="shared" si="627"/>
        <v>1.0101994803367265</v>
      </c>
    </row>
    <row r="4991" spans="11:23">
      <c r="K4991" s="51">
        <v>498.9</v>
      </c>
      <c r="L4991" s="22">
        <f t="shared" si="621"/>
        <v>0.99616858713431122</v>
      </c>
      <c r="M4991" s="22">
        <f t="shared" si="628"/>
        <v>1.9943714139422086E-3</v>
      </c>
      <c r="Q4991" s="55">
        <f t="shared" si="622"/>
        <v>2.4473076377900704E-2</v>
      </c>
      <c r="R4991" s="49">
        <f t="shared" si="623"/>
        <v>3.1736101022606089</v>
      </c>
      <c r="S4991" s="52">
        <f>IF(K4991=0,C5019,(1/$C$59)*LN(1+$C$59/$C$58/(RodR+ABS(Calculations!K4991-RodR))))</f>
        <v>7.7114313319295814E-3</v>
      </c>
      <c r="T4991" s="53">
        <f t="shared" si="624"/>
        <v>7.7511392111166639E-3</v>
      </c>
      <c r="U4991" s="49">
        <f t="shared" si="625"/>
        <v>207.875</v>
      </c>
      <c r="V4991" s="49">
        <f t="shared" si="626"/>
        <v>1.0101994803367265</v>
      </c>
      <c r="W4991" s="49">
        <f t="shared" si="627"/>
        <v>1.0101994803367265</v>
      </c>
    </row>
    <row r="4992" spans="11:23">
      <c r="K4992" s="51">
        <v>499</v>
      </c>
      <c r="L4992" s="22">
        <f t="shared" si="621"/>
        <v>0.99596958823900661</v>
      </c>
      <c r="M4992" s="22">
        <f t="shared" si="628"/>
        <v>1.9935738851774021E-3</v>
      </c>
      <c r="Q4992" s="55">
        <f t="shared" si="622"/>
        <v>2.4468187531547982E-2</v>
      </c>
      <c r="R4992" s="49">
        <f t="shared" si="623"/>
        <v>3.1736101022606089</v>
      </c>
      <c r="S4992" s="52">
        <f>IF(K4992=0,C5020,(1/$C$59)*LN(1+$C$59/$C$58/(RodR+ABS(Calculations!K4992-RodR))))</f>
        <v>7.7098908634425298E-3</v>
      </c>
      <c r="T4992" s="53">
        <f t="shared" si="624"/>
        <v>7.749582842235341E-3</v>
      </c>
      <c r="U4992" s="49">
        <f t="shared" si="625"/>
        <v>207.91666666666669</v>
      </c>
      <c r="V4992" s="49">
        <f t="shared" si="626"/>
        <v>1.0101994803367265</v>
      </c>
      <c r="W4992" s="49">
        <f t="shared" si="627"/>
        <v>1.0101994803367265</v>
      </c>
    </row>
    <row r="4993" spans="11:23">
      <c r="K4993" s="51">
        <v>499.1</v>
      </c>
      <c r="L4993" s="22">
        <f t="shared" si="621"/>
        <v>0.99577066883378429</v>
      </c>
      <c r="M4993" s="22">
        <f t="shared" si="628"/>
        <v>1.9927768347547392E-3</v>
      </c>
      <c r="Q4993" s="55">
        <f t="shared" si="622"/>
        <v>2.4463300638044284E-2</v>
      </c>
      <c r="R4993" s="49">
        <f t="shared" si="623"/>
        <v>3.1736101022606089</v>
      </c>
      <c r="S4993" s="52">
        <f>IF(K4993=0,C5021,(1/$C$59)*LN(1+$C$59/$C$58/(RodR+ABS(Calculations!K4993-RodR))))</f>
        <v>7.7083510102954099E-3</v>
      </c>
      <c r="T4993" s="53">
        <f t="shared" si="624"/>
        <v>7.7480270982438326E-3</v>
      </c>
      <c r="U4993" s="49">
        <f t="shared" si="625"/>
        <v>207.95833333333334</v>
      </c>
      <c r="V4993" s="49">
        <f t="shared" si="626"/>
        <v>1.0101994803367265</v>
      </c>
      <c r="W4993" s="49">
        <f t="shared" si="627"/>
        <v>1.0101994803367265</v>
      </c>
    </row>
    <row r="4994" spans="11:23">
      <c r="K4994" s="51">
        <v>499.2</v>
      </c>
      <c r="L4994" s="22">
        <f t="shared" ref="L4994:L5002" si="629">IF(K4994&lt;RodR,EPRValue,Q4994*$C$43)</f>
        <v>0.99557182887110462</v>
      </c>
      <c r="M4994" s="22">
        <f t="shared" si="628"/>
        <v>1.9919802621950478E-3</v>
      </c>
      <c r="Q4994" s="55">
        <f t="shared" si="622"/>
        <v>2.4458415696221699E-2</v>
      </c>
      <c r="R4994" s="49">
        <f t="shared" si="623"/>
        <v>3.1736101022606089</v>
      </c>
      <c r="S4994" s="52">
        <f>IF(K4994=0,C5022,(1/$C$59)*LN(1+$C$59/$C$58/(RodR+ABS(Calculations!K4994-RodR))))</f>
        <v>7.7068117721202142E-3</v>
      </c>
      <c r="T4994" s="53">
        <f t="shared" si="624"/>
        <v>7.7464719787645664E-3</v>
      </c>
      <c r="U4994" s="49">
        <f t="shared" si="625"/>
        <v>208</v>
      </c>
      <c r="V4994" s="49">
        <f t="shared" si="626"/>
        <v>1.0101994803367265</v>
      </c>
      <c r="W4994" s="49">
        <f t="shared" si="627"/>
        <v>1.0101994803367265</v>
      </c>
    </row>
    <row r="4995" spans="11:23">
      <c r="K4995" s="51">
        <v>499.3</v>
      </c>
      <c r="L4995" s="22">
        <f t="shared" si="629"/>
        <v>0.99537306830332439</v>
      </c>
      <c r="M4995" s="22">
        <f t="shared" si="628"/>
        <v>1.9911841671905739E-3</v>
      </c>
      <c r="Q4995" s="55">
        <f t="shared" si="622"/>
        <v>2.4453532704909763E-2</v>
      </c>
      <c r="R4995" s="49">
        <f t="shared" si="623"/>
        <v>3.1736101022606089</v>
      </c>
      <c r="S4995" s="52">
        <f>IF(K4995=0,C5023,(1/$C$59)*LN(1+$C$59/$C$58/(RodR+ABS(Calculations!K4995-RodR))))</f>
        <v>7.7052731485481325E-3</v>
      </c>
      <c r="T4995" s="53">
        <f t="shared" si="624"/>
        <v>7.7449174834224093E-3</v>
      </c>
      <c r="U4995" s="49">
        <f t="shared" si="625"/>
        <v>208.04166666666669</v>
      </c>
      <c r="V4995" s="49">
        <f t="shared" si="626"/>
        <v>1.0101994803367265</v>
      </c>
      <c r="W4995" s="49">
        <f t="shared" si="627"/>
        <v>1.0101994803367265</v>
      </c>
    </row>
    <row r="4996" spans="11:23">
      <c r="K4996" s="51">
        <v>499.4</v>
      </c>
      <c r="L4996" s="22">
        <f t="shared" si="629"/>
        <v>0.99517438708293804</v>
      </c>
      <c r="M4996" s="22">
        <f t="shared" si="628"/>
        <v>1.9903885493312012E-3</v>
      </c>
      <c r="Q4996" s="55">
        <f t="shared" ref="Q4996:Q5002" si="630">R4996*IF($C$56&lt;$C$55,S4996,T4996)</f>
        <v>2.4448651662941398E-2</v>
      </c>
      <c r="R4996" s="49">
        <f t="shared" ref="R4996:R5002" si="631">$C$70/$C$61*W4996</f>
        <v>3.1736101022606089</v>
      </c>
      <c r="S4996" s="52">
        <f>IF(K4996=0,C5024,(1/$C$59)*LN(1+$C$59/$C$58/(RodR+ABS(Calculations!K4996-RodR))))</f>
        <v>7.7037351392114191E-3</v>
      </c>
      <c r="T4996" s="53">
        <f t="shared" ref="T4996:T5002" si="632">IF((ABS(K4996))&lt;$C$55-$C$56,($C$53/2/PI()/$C$56*LN(($C$55-$C$56)*(ABS(K4996)+$C$56)/(ABS(K4996))/$C$55)+$C$60*LN($C$55*$C$54/($C$55-$C$56)/$C$53)),$C$60*LN((((ABS(K4996))+$C$56-$C$55)*$C$53+$C$55*$C$54)/($C$53*(ABS(K4996)))))</f>
        <v>7.7433636118411225E-3</v>
      </c>
      <c r="U4996" s="49">
        <f t="shared" ref="U4996:U5002" si="633">K4996/$C$56</f>
        <v>208.08333333333334</v>
      </c>
      <c r="V4996" s="49">
        <f t="shared" ref="V4996:V5002" si="634">IF(K4996="","",1/(1.0212-0.0178*LOG10($C$53+0.01)))</f>
        <v>1.0101994803367265</v>
      </c>
      <c r="W4996" s="49">
        <f t="shared" ref="W4996:W5002" si="635">MAX(1/(-(0.21682*LOG10(3.7*U4996)-0.293)*(EXP(-3.7*U4996)-1)+1),1)*MAX(1/(-(0.1921*LOG10(U4996+0.2)+0.072)*(EXP(-150*U4996)-1)+1),1)*V4996</f>
        <v>1.0101994803367265</v>
      </c>
    </row>
    <row r="4997" spans="11:23">
      <c r="K4997" s="51">
        <v>499.5</v>
      </c>
      <c r="L4997" s="22">
        <f t="shared" si="629"/>
        <v>0.99497578516243956</v>
      </c>
      <c r="M4997" s="22">
        <f t="shared" si="628"/>
        <v>1.9895934082406752E-3</v>
      </c>
      <c r="Q4997" s="55">
        <f t="shared" si="630"/>
        <v>2.4443772569149515E-2</v>
      </c>
      <c r="R4997" s="49">
        <f t="shared" si="631"/>
        <v>3.1736101022606089</v>
      </c>
      <c r="S4997" s="52">
        <f>IF(K4997=0,C5025,(1/$C$59)*LN(1+$C$59/$C$58/(RodR+ABS(Calculations!K4997-RodR))))</f>
        <v>7.7021977437423264E-3</v>
      </c>
      <c r="T4997" s="53">
        <f t="shared" si="632"/>
        <v>7.7418103636457949E-3</v>
      </c>
      <c r="U4997" s="49">
        <f t="shared" si="633"/>
        <v>208.125</v>
      </c>
      <c r="V4997" s="49">
        <f t="shared" si="634"/>
        <v>1.0101994803367265</v>
      </c>
      <c r="W4997" s="49">
        <f t="shared" si="635"/>
        <v>1.0101994803367265</v>
      </c>
    </row>
    <row r="4998" spans="11:23">
      <c r="K4998" s="51">
        <v>499.6</v>
      </c>
      <c r="L4998" s="22">
        <f t="shared" si="629"/>
        <v>0.99477726249435727</v>
      </c>
      <c r="M4998" s="22">
        <f t="shared" si="628"/>
        <v>1.9887987435087684E-3</v>
      </c>
      <c r="Q4998" s="55">
        <f t="shared" si="630"/>
        <v>2.4438895422367865E-2</v>
      </c>
      <c r="R4998" s="49">
        <f t="shared" si="631"/>
        <v>3.1736101022606089</v>
      </c>
      <c r="S4998" s="52">
        <f>IF(K4998=0,C5026,(1/$C$59)*LN(1+$C$59/$C$58/(RodR+ABS(Calculations!K4998-RodR))))</f>
        <v>7.7006609617733708E-3</v>
      </c>
      <c r="T4998" s="53">
        <f t="shared" si="632"/>
        <v>7.7402577384608554E-3</v>
      </c>
      <c r="U4998" s="49">
        <f t="shared" si="633"/>
        <v>208.16666666666669</v>
      </c>
      <c r="V4998" s="49">
        <f t="shared" si="634"/>
        <v>1.0101994803367265</v>
      </c>
      <c r="W4998" s="49">
        <f t="shared" si="635"/>
        <v>1.0101994803367265</v>
      </c>
    </row>
    <row r="4999" spans="11:23">
      <c r="K4999" s="51">
        <v>499.7</v>
      </c>
      <c r="L4999" s="22">
        <f t="shared" si="629"/>
        <v>0.99457881903125345</v>
      </c>
      <c r="M4999" s="22">
        <f t="shared" si="628"/>
        <v>1.9880045547936431E-3</v>
      </c>
      <c r="Q4999" s="55">
        <f t="shared" si="630"/>
        <v>2.4434020221431037E-2</v>
      </c>
      <c r="R4999" s="49">
        <f t="shared" si="631"/>
        <v>3.1736101022606089</v>
      </c>
      <c r="S4999" s="52">
        <f>IF(K4999=0,C5027,(1/$C$59)*LN(1+$C$59/$C$58/(RodR+ABS(Calculations!K4999-RodR))))</f>
        <v>7.6991247929373329E-3</v>
      </c>
      <c r="T4999" s="53">
        <f t="shared" si="632"/>
        <v>7.7387057359122853E-3</v>
      </c>
      <c r="U4999" s="49">
        <f t="shared" si="633"/>
        <v>208.20833333333334</v>
      </c>
      <c r="V4999" s="49">
        <f t="shared" si="634"/>
        <v>1.0101994803367265</v>
      </c>
      <c r="W4999" s="49">
        <f t="shared" si="635"/>
        <v>1.0101994803367265</v>
      </c>
    </row>
    <row r="5000" spans="11:23">
      <c r="K5000" s="51">
        <v>499.8</v>
      </c>
      <c r="L5000" s="22">
        <f t="shared" si="629"/>
        <v>0.99438045472572478</v>
      </c>
      <c r="M5000" s="22">
        <f t="shared" si="628"/>
        <v>1.9872108417191559E-3</v>
      </c>
      <c r="Q5000" s="55">
        <f t="shared" si="630"/>
        <v>2.4429146965174467E-2</v>
      </c>
      <c r="R5000" s="49">
        <f t="shared" si="631"/>
        <v>3.1736101022606089</v>
      </c>
      <c r="S5000" s="52">
        <f>IF(K5000=0,C5028,(1/$C$59)*LN(1+$C$59/$C$58/(RodR+ABS(Calculations!K5000-RodR))))</f>
        <v>7.6975892368672597E-3</v>
      </c>
      <c r="T5000" s="53">
        <f t="shared" si="632"/>
        <v>7.7371543556247358E-3</v>
      </c>
      <c r="U5000" s="49">
        <f t="shared" si="633"/>
        <v>208.25</v>
      </c>
      <c r="V5000" s="49">
        <f t="shared" si="634"/>
        <v>1.0101994803367265</v>
      </c>
      <c r="W5000" s="49">
        <f t="shared" si="635"/>
        <v>1.0101994803367265</v>
      </c>
    </row>
    <row r="5001" spans="11:23">
      <c r="K5001" s="51">
        <v>499.9</v>
      </c>
      <c r="L5001" s="22">
        <f t="shared" si="629"/>
        <v>0.99418216953047089</v>
      </c>
      <c r="M5001" s="22">
        <f t="shared" si="628"/>
        <v>1.9864176038403292E-3</v>
      </c>
      <c r="Q5001" s="55">
        <f t="shared" si="630"/>
        <v>2.4424275652436111E-2</v>
      </c>
      <c r="R5001" s="49">
        <f t="shared" si="631"/>
        <v>3.1736101022606089</v>
      </c>
      <c r="S5001" s="52">
        <f>IF(K5001=0,C5029,(1/$C$59)*LN(1+$C$59/$C$58/(RodR+ABS(Calculations!K5001-RodR))))</f>
        <v>7.6960542931969944E-3</v>
      </c>
      <c r="T5001" s="53">
        <f t="shared" si="632"/>
        <v>7.7356035972248561E-3</v>
      </c>
      <c r="U5001" s="49">
        <f t="shared" si="633"/>
        <v>208.29166666666666</v>
      </c>
      <c r="V5001" s="49">
        <f t="shared" si="634"/>
        <v>1.0101994803367265</v>
      </c>
      <c r="W5001" s="49">
        <f t="shared" si="635"/>
        <v>1.0101994803367265</v>
      </c>
    </row>
    <row r="5002" spans="11:23">
      <c r="K5002" s="51">
        <v>500</v>
      </c>
      <c r="L5002" s="22">
        <f t="shared" si="629"/>
        <v>0.99398396339812189</v>
      </c>
      <c r="M5002" s="22">
        <f t="shared" si="628"/>
        <v>1.9856248408847144E-3</v>
      </c>
      <c r="Q5002" s="55">
        <f t="shared" si="630"/>
        <v>2.441940628205223E-2</v>
      </c>
      <c r="R5002" s="49">
        <f t="shared" si="631"/>
        <v>3.1736101022606089</v>
      </c>
      <c r="S5002" s="52">
        <f>IF(K5002=0,C5030,(1/$C$59)*LN(1+$C$59/$C$58/(RodR+ABS(Calculations!K5002-RodR))))</f>
        <v>7.6945199615598434E-3</v>
      </c>
      <c r="T5002" s="53">
        <f t="shared" si="632"/>
        <v>7.7340534603381863E-3</v>
      </c>
      <c r="U5002" s="49">
        <f t="shared" si="633"/>
        <v>208.33333333333334</v>
      </c>
      <c r="V5002" s="49">
        <f t="shared" si="634"/>
        <v>1.0101994803367265</v>
      </c>
      <c r="W5002" s="49">
        <f t="shared" si="635"/>
        <v>1.0101994803367265</v>
      </c>
    </row>
  </sheetData>
  <pageMargins left="0.7" right="0.7" top="0.75" bottom="0.75" header="0.3" footer="0.3"/>
  <ignoredErrors>
    <ignoredError sqref="F5:G11" evalError="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2DDA-95C7-45A0-8907-94A926B80DD3}">
  <sheetPr codeName="Sheet6"/>
  <dimension ref="A2:AD54"/>
  <sheetViews>
    <sheetView zoomScale="85" zoomScaleNormal="85" workbookViewId="0">
      <selection activeCell="D2" sqref="D2"/>
    </sheetView>
  </sheetViews>
  <sheetFormatPr defaultColWidth="9.140625" defaultRowHeight="15"/>
  <cols>
    <col min="1" max="1" width="9.140625" style="74"/>
    <col min="2" max="2" width="21.85546875" style="74" customWidth="1"/>
    <col min="3" max="4" width="18.85546875" style="74" customWidth="1"/>
    <col min="5" max="5" width="19" style="73" customWidth="1"/>
    <col min="6" max="8" width="18.85546875" style="74" customWidth="1"/>
    <col min="9" max="9" width="23.140625" style="74" customWidth="1"/>
    <col min="10" max="11" width="9.140625" style="73"/>
    <col min="12" max="12" width="41.140625" style="73" bestFit="1" customWidth="1"/>
    <col min="13" max="13" width="17.85546875" style="74" bestFit="1" customWidth="1"/>
    <col min="14" max="14" width="12.5703125" style="73" bestFit="1" customWidth="1"/>
    <col min="15" max="17" width="9.140625" style="73"/>
    <col min="18" max="18" width="0" style="73" hidden="1" customWidth="1"/>
    <col min="19" max="19" width="17.85546875" style="73" hidden="1" customWidth="1"/>
    <col min="20" max="20" width="0" style="73" hidden="1" customWidth="1"/>
    <col min="21" max="16384" width="9.140625" style="73"/>
  </cols>
  <sheetData>
    <row r="2" spans="1:20">
      <c r="A2" s="75"/>
    </row>
    <row r="3" spans="1:20">
      <c r="A3" s="75"/>
    </row>
    <row r="4" spans="1:20">
      <c r="A4" s="74" t="s">
        <v>1308</v>
      </c>
      <c r="B4" s="74" t="s">
        <v>1309</v>
      </c>
      <c r="C4" s="74" t="s">
        <v>1203</v>
      </c>
      <c r="D4" s="74" t="s">
        <v>1310</v>
      </c>
      <c r="F4" s="74" t="s">
        <v>1311</v>
      </c>
      <c r="G4" s="74" t="s">
        <v>1312</v>
      </c>
      <c r="H4" s="74" t="s">
        <v>1313</v>
      </c>
      <c r="I4" s="74" t="s">
        <v>1314</v>
      </c>
      <c r="L4" s="73" t="s">
        <v>1230</v>
      </c>
      <c r="M4" s="74">
        <f>LOOKUP('Simplified SLD'!$F$41,ALARP!$R$4:$R$11)</f>
        <v>50</v>
      </c>
      <c r="R4" s="73">
        <v>5</v>
      </c>
      <c r="S4" s="73" t="s">
        <v>1315</v>
      </c>
      <c r="T4" s="73" t="s">
        <v>1316</v>
      </c>
    </row>
    <row r="5" spans="1:20">
      <c r="A5" s="74">
        <v>2.4</v>
      </c>
      <c r="B5" s="74">
        <v>23.198777005354067</v>
      </c>
      <c r="C5" s="74">
        <v>4469.8241686340407</v>
      </c>
      <c r="D5" s="74">
        <v>1217.4042067844177</v>
      </c>
      <c r="F5" s="77">
        <f>BilinearInterpolatedValue(D5,'Simplified SLD'!$M$9,ALARP!$M$8)</f>
        <v>0.24036845590288886</v>
      </c>
      <c r="G5" s="77">
        <f>$M$12*$M$13*($M$14+'Simplified SLD'!$M$9)/(365*24*60*60)</f>
        <v>1.300101471334348E-6</v>
      </c>
      <c r="H5" s="74">
        <f t="shared" ref="H5:H36" si="0">F5*G5</f>
        <v>3.1250338318171113E-7</v>
      </c>
      <c r="L5" s="94" t="s">
        <v>1317</v>
      </c>
      <c r="M5" s="95" t="s">
        <v>1317</v>
      </c>
      <c r="R5" s="73">
        <v>50</v>
      </c>
      <c r="S5" s="73" t="s">
        <v>1318</v>
      </c>
      <c r="T5" s="73" t="s">
        <v>1319</v>
      </c>
    </row>
    <row r="6" spans="1:20">
      <c r="A6" s="74">
        <v>4.8</v>
      </c>
      <c r="B6" s="74">
        <v>12.549094781464936</v>
      </c>
      <c r="C6" s="74">
        <v>3521.1804154139272</v>
      </c>
      <c r="D6" s="74">
        <v>929.60975169117432</v>
      </c>
      <c r="F6" s="77">
        <f>BilinearInterpolatedValue(D6,'Simplified SLD'!$M$9,ALARP!$M$8)</f>
        <v>0.13620136451411699</v>
      </c>
      <c r="G6" s="77">
        <f>$M$12*$M$13*($M$14+'Simplified SLD'!$M$9)/(365*24*60*60)</f>
        <v>1.300101471334348E-6</v>
      </c>
      <c r="H6" s="74">
        <f t="shared" si="0"/>
        <v>1.7707559440254936E-7</v>
      </c>
      <c r="I6" s="74" t="str">
        <f t="shared" ref="I6:I37" si="1">IF(($M$29*($M$33-(H6*$M$26/$M$27*(1-(1+$M$27)^-$M$28))))&gt;$M$35*(A6-$A$5),"Proceed","Cost Disproportionate")</f>
        <v>Cost Disproportionate</v>
      </c>
      <c r="L6" s="94" t="s">
        <v>1320</v>
      </c>
      <c r="M6" s="95" t="s">
        <v>1318</v>
      </c>
      <c r="R6" s="73">
        <v>100</v>
      </c>
      <c r="S6" s="73" t="s">
        <v>1321</v>
      </c>
      <c r="T6" s="73" t="s">
        <v>1322</v>
      </c>
    </row>
    <row r="7" spans="1:20">
      <c r="A7" s="74">
        <v>7.1999999999999993</v>
      </c>
      <c r="B7" s="74">
        <v>8.3760882342179563</v>
      </c>
      <c r="C7" s="74">
        <v>2862.1597931919287</v>
      </c>
      <c r="D7" s="74">
        <v>742.79384049296948</v>
      </c>
      <c r="F7" s="77">
        <f>BilinearInterpolatedValue(D7,'Simplified SLD'!$M$9,ALARP!$M$8)</f>
        <v>8.1667419902468175E-2</v>
      </c>
      <c r="G7" s="77">
        <f>$M$12*$M$13*($M$14+'Simplified SLD'!$M$9)/(365*24*60*60)</f>
        <v>1.300101471334348E-6</v>
      </c>
      <c r="H7" s="74">
        <f t="shared" si="0"/>
        <v>1.061759327752789E-7</v>
      </c>
      <c r="I7" s="74" t="str">
        <f t="shared" si="1"/>
        <v>Cost Disproportionate</v>
      </c>
      <c r="R7" s="73">
        <v>200</v>
      </c>
      <c r="S7" s="73" t="s">
        <v>1323</v>
      </c>
      <c r="T7" s="73" t="s">
        <v>1324</v>
      </c>
    </row>
    <row r="8" spans="1:20">
      <c r="A8" s="74">
        <v>9.6</v>
      </c>
      <c r="B8" s="74">
        <v>5.15859647532469</v>
      </c>
      <c r="C8" s="74">
        <v>2118.730291677593</v>
      </c>
      <c r="D8" s="74">
        <v>641.14092742550361</v>
      </c>
      <c r="F8" s="77">
        <f>BilinearInterpolatedValue(D8,'Simplified SLD'!$M$9,ALARP!$M$8)</f>
        <v>4.2401403833455149E-2</v>
      </c>
      <c r="G8" s="77">
        <f>$M$12*$M$13*($M$14+'Simplified SLD'!$M$9)/(365*24*60*60)</f>
        <v>1.300101471334348E-6</v>
      </c>
      <c r="H8" s="74">
        <f t="shared" si="0"/>
        <v>5.5126127510516906E-8</v>
      </c>
      <c r="I8" s="74" t="str">
        <f t="shared" si="1"/>
        <v>Cost Disproportionate</v>
      </c>
      <c r="M8" s="93" t="str">
        <f>CONCATENATE(M4,"S_",LEFT(M5,1),"_",_xlfn.XLOOKUP(M6,S4:S7,T4:T7))</f>
        <v>50S_D_SFW</v>
      </c>
      <c r="R8" s="73">
        <v>500</v>
      </c>
    </row>
    <row r="9" spans="1:20">
      <c r="A9" s="74">
        <v>12</v>
      </c>
      <c r="B9" s="74">
        <v>3.742089693527312</v>
      </c>
      <c r="C9" s="74">
        <v>1687.1183616075448</v>
      </c>
      <c r="D9" s="74">
        <v>562.0437010385815</v>
      </c>
      <c r="F9" s="77">
        <f>BilinearInterpolatedValue(D9,'Simplified SLD'!$M$9,ALARP!$M$8)</f>
        <v>1.7792686258902971E-2</v>
      </c>
      <c r="G9" s="77">
        <f>$M$12*$M$13*($M$14+'Simplified SLD'!$M$9)/(365*24*60*60)</f>
        <v>1.300101471334348E-6</v>
      </c>
      <c r="H9" s="74">
        <f t="shared" si="0"/>
        <v>2.313229758419019E-8</v>
      </c>
      <c r="I9" s="74" t="str">
        <f t="shared" si="1"/>
        <v>Cost Disproportionate</v>
      </c>
      <c r="R9" s="73">
        <v>1000</v>
      </c>
    </row>
    <row r="10" spans="1:20">
      <c r="A10" s="74">
        <v>14.4</v>
      </c>
      <c r="B10" s="74">
        <v>2.9598438419776705</v>
      </c>
      <c r="C10" s="74">
        <v>1410.6579079729479</v>
      </c>
      <c r="D10" s="74">
        <v>499.05526571856149</v>
      </c>
      <c r="F10" s="77">
        <f>BilinearInterpolatedValue(D10,'Simplified SLD'!$M$9,ALARP!$M$8)</f>
        <v>8.2300896631735503E-3</v>
      </c>
      <c r="G10" s="77">
        <f>$M$12*$M$13*($M$14+'Simplified SLD'!$M$9)/(365*24*60*60)</f>
        <v>1.300101471334348E-6</v>
      </c>
      <c r="H10" s="74">
        <f t="shared" si="0"/>
        <v>1.0699951680305542E-8</v>
      </c>
      <c r="I10" s="74" t="str">
        <f t="shared" si="1"/>
        <v>Cost Disproportionate</v>
      </c>
      <c r="R10" s="73">
        <v>2000</v>
      </c>
    </row>
    <row r="11" spans="1:20">
      <c r="A11" s="74">
        <v>16.8</v>
      </c>
      <c r="B11" s="74">
        <v>2.4598378175322138</v>
      </c>
      <c r="C11" s="74">
        <v>1216.8398225109866</v>
      </c>
      <c r="D11" s="74">
        <v>449.10191611765225</v>
      </c>
      <c r="F11" s="77">
        <f>BilinearInterpolatedValue(D11,'Simplified SLD'!$M$9,ALARP!$M$8)</f>
        <v>4.5676689802354809E-3</v>
      </c>
      <c r="G11" s="77">
        <f>$M$12*$M$13*($M$14+'Simplified SLD'!$M$9)/(365*24*60*60)</f>
        <v>1.300101471334348E-6</v>
      </c>
      <c r="H11" s="74">
        <f t="shared" si="0"/>
        <v>5.9384331617724096E-9</v>
      </c>
      <c r="I11" s="74" t="str">
        <f t="shared" si="1"/>
        <v>Cost Disproportionate</v>
      </c>
      <c r="L11" s="94" t="s">
        <v>1325</v>
      </c>
      <c r="M11" s="95"/>
      <c r="N11" s="73" t="s">
        <v>1326</v>
      </c>
      <c r="R11" s="73">
        <v>5000</v>
      </c>
    </row>
    <row r="12" spans="1:20">
      <c r="A12" s="74">
        <v>19.2</v>
      </c>
      <c r="B12" s="74">
        <v>2.1109876899163589</v>
      </c>
      <c r="C12" s="74">
        <v>1072.7091583352446</v>
      </c>
      <c r="D12" s="74">
        <v>408.80022239623918</v>
      </c>
      <c r="F12" s="77">
        <f>BilinearInterpolatedValue(D12,'Simplified SLD'!$M$9,ALARP!$M$8)</f>
        <v>3.1168080062646103E-3</v>
      </c>
      <c r="G12" s="77">
        <f>$M$12*$M$13*($M$14+'Simplified SLD'!$M$9)/(365*24*60*60)</f>
        <v>1.300101471334348E-6</v>
      </c>
      <c r="H12" s="74">
        <f t="shared" si="0"/>
        <v>4.0521666748112955E-9</v>
      </c>
      <c r="I12" s="74" t="str">
        <f t="shared" si="1"/>
        <v>Cost Disproportionate</v>
      </c>
      <c r="L12" s="99" t="s">
        <v>1327</v>
      </c>
      <c r="M12" s="98">
        <v>0.1</v>
      </c>
    </row>
    <row r="13" spans="1:20">
      <c r="A13" s="74">
        <v>21.599999999999998</v>
      </c>
      <c r="B13" s="74">
        <v>1.8529145095318158</v>
      </c>
      <c r="C13" s="74">
        <v>960.95739374771597</v>
      </c>
      <c r="D13" s="74">
        <v>375.6541635530844</v>
      </c>
      <c r="F13" s="77">
        <f>BilinearInterpolatedValue(D13,'Simplified SLD'!$M$9,ALARP!$M$8)</f>
        <v>2.3130832710616879E-3</v>
      </c>
      <c r="G13" s="77">
        <f>$M$12*$M$13*($M$14+'Simplified SLD'!$M$9)/(365*24*60*60)</f>
        <v>1.300101471334348E-6</v>
      </c>
      <c r="H13" s="74">
        <f t="shared" si="0"/>
        <v>3.0072429640261672E-9</v>
      </c>
      <c r="I13" s="74" t="str">
        <f t="shared" si="1"/>
        <v>Cost Disproportionate</v>
      </c>
      <c r="L13" s="99" t="s">
        <v>1328</v>
      </c>
      <c r="M13" s="98">
        <v>100</v>
      </c>
    </row>
    <row r="14" spans="1:20">
      <c r="A14" s="74">
        <v>23.999999999999996</v>
      </c>
      <c r="B14" s="74">
        <v>1.6538016314101709</v>
      </c>
      <c r="C14" s="74">
        <v>871.56188216819032</v>
      </c>
      <c r="D14" s="74">
        <v>347.91009363119986</v>
      </c>
      <c r="F14" s="77">
        <f>BilinearInterpolatedValue(D14,'Simplified SLD'!$M$9,ALARP!$M$8)</f>
        <v>1.7791009363119985E-3</v>
      </c>
      <c r="G14" s="77">
        <f>$M$12*$M$13*($M$14+'Simplified SLD'!$M$9)/(365*24*60*60)</f>
        <v>1.300101471334348E-6</v>
      </c>
      <c r="H14" s="74">
        <f t="shared" si="0"/>
        <v>2.3130117449515453E-9</v>
      </c>
      <c r="I14" s="74" t="str">
        <f t="shared" si="1"/>
        <v>Cost Disproportionate</v>
      </c>
      <c r="L14" s="99" t="s">
        <v>1329</v>
      </c>
      <c r="M14" s="98">
        <v>4</v>
      </c>
    </row>
    <row r="15" spans="1:20">
      <c r="A15" s="74">
        <v>26.399999999999995</v>
      </c>
      <c r="B15" s="74">
        <v>1.495237357010148</v>
      </c>
      <c r="C15" s="74">
        <v>798.29242263479227</v>
      </c>
      <c r="D15" s="74">
        <v>324.3291676058704</v>
      </c>
      <c r="F15" s="77">
        <f>BilinearInterpolatedValue(D15,'Simplified SLD'!$M$9,ALARP!$M$8)</f>
        <v>1.5432916760587038E-3</v>
      </c>
      <c r="G15" s="77">
        <f>$M$12*$M$13*($M$14+'Simplified SLD'!$M$9)/(365*24*60*60)</f>
        <v>1.300101471334348E-6</v>
      </c>
      <c r="H15" s="74">
        <f t="shared" si="0"/>
        <v>2.006435778741973E-9</v>
      </c>
      <c r="I15" s="74" t="str">
        <f t="shared" si="1"/>
        <v>Cost Disproportionate</v>
      </c>
    </row>
    <row r="16" spans="1:20">
      <c r="A16" s="74">
        <v>28.799999999999994</v>
      </c>
      <c r="B16" s="74">
        <v>1.3658032869275385</v>
      </c>
      <c r="C16" s="74">
        <v>737.06092343660305</v>
      </c>
      <c r="D16" s="74">
        <v>304.02016503378326</v>
      </c>
      <c r="F16" s="77">
        <f>BilinearInterpolatedValue(D16,'Simplified SLD'!$M$9,ALARP!$M$8)</f>
        <v>1.3402016503378325E-3</v>
      </c>
      <c r="G16" s="77">
        <f>$M$12*$M$13*($M$14+'Simplified SLD'!$M$9)/(365*24*60*60)</f>
        <v>1.300101471334348E-6</v>
      </c>
      <c r="H16" s="74">
        <f t="shared" si="0"/>
        <v>1.7423981374889374E-9</v>
      </c>
      <c r="I16" s="74" t="str">
        <f t="shared" si="1"/>
        <v>Cost Disproportionate</v>
      </c>
    </row>
    <row r="17" spans="1:30">
      <c r="A17" s="74">
        <v>31.199999999999992</v>
      </c>
      <c r="B17" s="74">
        <v>1.258029570975171</v>
      </c>
      <c r="C17" s="74">
        <v>685.06769644627559</v>
      </c>
      <c r="D17" s="74">
        <v>286.32861380394576</v>
      </c>
      <c r="F17" s="77">
        <f>BilinearInterpolatedValue(D17,'Simplified SLD'!$M$9,ALARP!$M$8)</f>
        <v>1.2179716828236745E-3</v>
      </c>
      <c r="G17" s="77">
        <f>$M$12*$M$13*($M$14+'Simplified SLD'!$M$9)/(365*24*60*60)</f>
        <v>1.300101471334348E-6</v>
      </c>
      <c r="H17" s="74">
        <f t="shared" si="0"/>
        <v>1.5834867768826311E-9</v>
      </c>
      <c r="I17" s="74" t="str">
        <f t="shared" si="1"/>
        <v>Cost Disproportionate</v>
      </c>
    </row>
    <row r="18" spans="1:30">
      <c r="A18" s="74">
        <v>33.599999999999994</v>
      </c>
      <c r="B18" s="74">
        <v>1.1668172542016626</v>
      </c>
      <c r="C18" s="74">
        <v>640.32769842911773</v>
      </c>
      <c r="D18" s="74">
        <v>270.76421517753857</v>
      </c>
      <c r="F18" s="77">
        <f>BilinearInterpolatedValue(D18,'Simplified SLD'!$M$9,ALARP!$M$8)</f>
        <v>1.1245852910652314E-3</v>
      </c>
      <c r="G18" s="77">
        <f>$M$12*$M$13*($M$14+'Simplified SLD'!$M$9)/(365*24*60*60)</f>
        <v>1.300101471334348E-6</v>
      </c>
      <c r="H18" s="74">
        <f t="shared" si="0"/>
        <v>1.4620749915548733E-9</v>
      </c>
      <c r="I18" s="74" t="str">
        <f t="shared" si="1"/>
        <v>Cost Disproportionate</v>
      </c>
    </row>
    <row r="19" spans="1:30">
      <c r="A19" s="74">
        <v>35.999999999999993</v>
      </c>
      <c r="B19" s="74">
        <v>1.0885629648833588</v>
      </c>
      <c r="C19" s="74">
        <v>601.39242179665621</v>
      </c>
      <c r="D19" s="74">
        <v>256.95282854266316</v>
      </c>
      <c r="F19" s="77">
        <f>BilinearInterpolatedValue(D19,'Simplified SLD'!$M$9,ALARP!$M$8)</f>
        <v>1.0417169712559789E-3</v>
      </c>
      <c r="G19" s="77">
        <f>$M$12*$M$13*($M$14+'Simplified SLD'!$M$9)/(365*24*60*60)</f>
        <v>1.300101471334348E-6</v>
      </c>
      <c r="H19" s="74">
        <f t="shared" si="0"/>
        <v>1.3543377670438588E-9</v>
      </c>
      <c r="I19" s="74" t="str">
        <f t="shared" si="1"/>
        <v>Cost Disproportionate</v>
      </c>
    </row>
    <row r="20" spans="1:30">
      <c r="A20" s="74">
        <v>38.399999999999991</v>
      </c>
      <c r="B20" s="74">
        <v>1.0206457360782437</v>
      </c>
      <c r="C20" s="74">
        <v>567.1789362499735</v>
      </c>
      <c r="D20" s="74">
        <v>244.60413210717846</v>
      </c>
      <c r="F20" s="77">
        <f>BilinearInterpolatedValue(D20,'Simplified SLD'!$M$9,ALARP!$M$8)</f>
        <v>1E-3</v>
      </c>
      <c r="G20" s="77">
        <f>$M$12*$M$13*($M$14+'Simplified SLD'!$M$9)/(365*24*60*60)</f>
        <v>1.300101471334348E-6</v>
      </c>
      <c r="H20" s="74">
        <f t="shared" si="0"/>
        <v>1.300101471334348E-9</v>
      </c>
      <c r="I20" s="74" t="str">
        <f t="shared" si="1"/>
        <v>Cost Disproportionate</v>
      </c>
      <c r="M20" s="91"/>
    </row>
    <row r="21" spans="1:30">
      <c r="A21" s="74">
        <v>40.79999999999999</v>
      </c>
      <c r="B21" s="74">
        <v>0.96111213105105398</v>
      </c>
      <c r="C21" s="74">
        <v>536.86066843338267</v>
      </c>
      <c r="D21" s="74">
        <v>233.48941201665357</v>
      </c>
      <c r="F21" s="77">
        <f>BilinearInterpolatedValue(D21,'Simplified SLD'!$M$9,ALARP!$M$8)</f>
        <v>9.7512955390361658E-4</v>
      </c>
      <c r="G21" s="77">
        <f>$M$12*$M$13*($M$14+'Simplified SLD'!$M$9)/(365*24*60*60)</f>
        <v>1.300101471334348E-6</v>
      </c>
      <c r="H21" s="74">
        <f t="shared" si="0"/>
        <v>1.2677673677716984E-9</v>
      </c>
      <c r="I21" s="74" t="str">
        <f t="shared" si="1"/>
        <v>Cost Disproportionate</v>
      </c>
    </row>
    <row r="22" spans="1:30" ht="18.75">
      <c r="A22" s="74">
        <v>43.199999999999989</v>
      </c>
      <c r="B22" s="74">
        <v>0.90847551517759773</v>
      </c>
      <c r="C22" s="74">
        <v>509.79530164414183</v>
      </c>
      <c r="D22" s="74">
        <v>223.42601208218525</v>
      </c>
      <c r="F22" s="77">
        <f>BilinearInterpolatedValue(D22,'Simplified SLD'!$M$9,ALARP!$M$8)</f>
        <v>9.2840414137750104E-4</v>
      </c>
      <c r="G22" s="77">
        <f>$M$12*$M$13*($M$14+'Simplified SLD'!$M$9)/(365*24*60*60)</f>
        <v>1.300101471334348E-6</v>
      </c>
      <c r="H22" s="74">
        <f t="shared" si="0"/>
        <v>1.2070195901977912E-9</v>
      </c>
      <c r="I22" s="74" t="str">
        <f t="shared" si="1"/>
        <v>Cost Disproportionate</v>
      </c>
      <c r="L22" s="92"/>
      <c r="M22" s="91"/>
    </row>
    <row r="23" spans="1:30">
      <c r="A23" s="74">
        <v>45.599999999999987</v>
      </c>
      <c r="B23" s="74">
        <v>0.86158385608161758</v>
      </c>
      <c r="C23" s="74">
        <v>485.47581924739319</v>
      </c>
      <c r="D23" s="74">
        <v>214.26624748393468</v>
      </c>
      <c r="F23" s="77">
        <f>BilinearInterpolatedValue(D23,'Simplified SLD'!$M$9,ALARP!$M$8)</f>
        <v>8.8175786216806681E-4</v>
      </c>
      <c r="G23" s="77">
        <f>$M$12*$M$13*($M$14+'Simplified SLD'!$M$9)/(365*24*60*60)</f>
        <v>1.300101471334348E-6</v>
      </c>
      <c r="H23" s="74">
        <f t="shared" si="0"/>
        <v>1.1463746939653329E-9</v>
      </c>
      <c r="I23" s="74" t="str">
        <f t="shared" si="1"/>
        <v>Cost Disproportionate</v>
      </c>
      <c r="M23" s="90"/>
    </row>
    <row r="24" spans="1:30">
      <c r="A24" s="74">
        <v>47.999999999999986</v>
      </c>
      <c r="B24" s="74">
        <v>0.81953017307112175</v>
      </c>
      <c r="C24" s="74">
        <v>463.496437255199</v>
      </c>
      <c r="D24" s="74">
        <v>205.8893666102141</v>
      </c>
      <c r="F24" s="77">
        <f>BilinearInterpolatedValue(D24,'Simplified SLD'!$M$9,ALARP!$M$8)</f>
        <v>8.3681602768160754E-4</v>
      </c>
      <c r="G24" s="77">
        <f>$M$12*$M$13*($M$14+'Simplified SLD'!$M$9)/(365*24*60*60)</f>
        <v>1.300101471334348E-6</v>
      </c>
      <c r="H24" s="74">
        <f t="shared" si="0"/>
        <v>1.0879457488250224E-9</v>
      </c>
      <c r="I24" s="74" t="str">
        <f t="shared" si="1"/>
        <v>Cost Disproportionate</v>
      </c>
    </row>
    <row r="25" spans="1:30">
      <c r="A25" s="74">
        <v>50.399999999999984</v>
      </c>
      <c r="B25" s="74">
        <v>0.78159037024843181</v>
      </c>
      <c r="C25" s="74">
        <v>443.52838126973211</v>
      </c>
      <c r="D25" s="74">
        <v>198.19563149122823</v>
      </c>
      <c r="F25" s="77">
        <f>BilinearInterpolatedValue(D25,'Simplified SLD'!$M$9,ALARP!$M$8)</f>
        <v>7.9484881273245687E-4</v>
      </c>
      <c r="G25" s="77">
        <f>$M$12*$M$13*($M$14+'Simplified SLD'!$M$9)/(365*24*60*60)</f>
        <v>1.300101471334348E-6</v>
      </c>
      <c r="H25" s="74">
        <f t="shared" si="0"/>
        <v>1.0333841109218269E-9</v>
      </c>
      <c r="I25" s="74" t="str">
        <f t="shared" si="1"/>
        <v>Cost Disproportionate</v>
      </c>
      <c r="M25" s="91"/>
    </row>
    <row r="26" spans="1:30">
      <c r="A26" s="74">
        <v>52.799999999999983</v>
      </c>
      <c r="B26" s="74">
        <v>0.74717913772170363</v>
      </c>
      <c r="C26" s="74">
        <v>425.30233101123082</v>
      </c>
      <c r="D26" s="74">
        <v>191.10189539575813</v>
      </c>
      <c r="F26" s="77">
        <f>BilinearInterpolatedValue(D26,'Simplified SLD'!$M$9,ALARP!$M$8)</f>
        <v>7.6044419266942695E-4</v>
      </c>
      <c r="G26" s="77">
        <f>$M$12*$M$13*($M$14+'Simplified SLD'!$M$9)/(365*24*60*60)</f>
        <v>1.300101471334348E-6</v>
      </c>
      <c r="H26" s="74">
        <f t="shared" si="0"/>
        <v>9.8865461375718251E-10</v>
      </c>
      <c r="I26" s="74" t="str">
        <f t="shared" si="1"/>
        <v>Cost Disproportionate</v>
      </c>
      <c r="L26" s="97" t="s">
        <v>1330</v>
      </c>
      <c r="M26" s="100">
        <v>5700000</v>
      </c>
    </row>
    <row r="27" spans="1:30">
      <c r="A27" s="74">
        <v>55.199999999999982</v>
      </c>
      <c r="B27" s="74">
        <v>0.7158180646789829</v>
      </c>
      <c r="C27" s="74">
        <v>408.59547844162017</v>
      </c>
      <c r="D27" s="74">
        <v>184.53825489506531</v>
      </c>
      <c r="F27" s="77">
        <f>BilinearInterpolatedValue(D27,'Simplified SLD'!$M$9,ALARP!$M$8)</f>
        <v>7.3401766389495204E-4</v>
      </c>
      <c r="G27" s="77">
        <f>$M$12*$M$13*($M$14+'Simplified SLD'!$M$9)/(365*24*60*60)</f>
        <v>1.300101471334348E-6</v>
      </c>
      <c r="H27" s="74">
        <f t="shared" si="0"/>
        <v>9.5429744481522811E-10</v>
      </c>
      <c r="I27" s="74" t="str">
        <f t="shared" si="1"/>
        <v>Cost Disproportionate</v>
      </c>
      <c r="L27" s="97" t="s">
        <v>1331</v>
      </c>
      <c r="M27" s="101">
        <v>6.5299999999999997E-2</v>
      </c>
    </row>
    <row r="28" spans="1:30">
      <c r="A28" s="74">
        <v>57.59999999999998</v>
      </c>
      <c r="B28" s="74">
        <v>0.68711218468671309</v>
      </c>
      <c r="C28" s="74">
        <v>393.22183988336559</v>
      </c>
      <c r="D28" s="74">
        <v>178.4454841625321</v>
      </c>
      <c r="F28" s="77">
        <f>BilinearInterpolatedValue(D28,'Simplified SLD'!$M$9,ALARP!$M$8)</f>
        <v>7.091626852471515E-4</v>
      </c>
      <c r="G28" s="77">
        <f>$M$12*$M$13*($M$14+'Simplified SLD'!$M$9)/(365*24*60*60)</f>
        <v>1.300101471334348E-6</v>
      </c>
      <c r="H28" s="74">
        <f t="shared" si="0"/>
        <v>9.2198345050523884E-10</v>
      </c>
      <c r="I28" s="74" t="str">
        <f t="shared" si="1"/>
        <v>Cost Disproportionate</v>
      </c>
      <c r="L28" s="97" t="s">
        <v>1332</v>
      </c>
      <c r="M28" s="98">
        <v>50</v>
      </c>
    </row>
    <row r="29" spans="1:30">
      <c r="A29" s="74">
        <v>59.999999999999979</v>
      </c>
      <c r="B29" s="74">
        <v>0.66073245597604557</v>
      </c>
      <c r="C29" s="74">
        <v>379.02490303364044</v>
      </c>
      <c r="D29" s="74">
        <v>172.77304637815641</v>
      </c>
      <c r="F29" s="77">
        <f>BilinearInterpolatedValue(D29,'Simplified SLD'!$M$9,ALARP!$M$8)</f>
        <v>6.8238877890489818E-4</v>
      </c>
      <c r="G29" s="77">
        <f>$M$12*$M$13*($M$14+'Simplified SLD'!$M$9)/(365*24*60*60)</f>
        <v>1.300101471334348E-6</v>
      </c>
      <c r="H29" s="74">
        <f t="shared" si="0"/>
        <v>8.8717465547630725E-10</v>
      </c>
      <c r="I29" s="74" t="str">
        <f t="shared" si="1"/>
        <v>Cost Disproportionate</v>
      </c>
      <c r="L29" s="97" t="s">
        <v>1333</v>
      </c>
      <c r="M29" s="98">
        <v>3</v>
      </c>
      <c r="AB29" s="73">
        <f>0.1*135*(0.1+4)/(365*24*60*60)</f>
        <v>1.7551369863013697E-6</v>
      </c>
      <c r="AD29" s="73">
        <f>0.172*250*(0.2+5)/(365*24*60*60)</f>
        <v>7.0903094875697617E-6</v>
      </c>
    </row>
    <row r="30" spans="1:30">
      <c r="A30" s="74">
        <v>62.399999999999977</v>
      </c>
      <c r="B30" s="74">
        <v>0.63640249172270125</v>
      </c>
      <c r="C30" s="74">
        <v>365.87197566149285</v>
      </c>
      <c r="D30" s="74">
        <v>167.47753618977299</v>
      </c>
      <c r="F30" s="77">
        <f>BilinearInterpolatedValue(D30,'Simplified SLD'!$M$9,ALARP!$M$8)</f>
        <v>6.5850385489222836E-4</v>
      </c>
      <c r="G30" s="77">
        <f>$M$12*$M$13*($M$14+'Simplified SLD'!$M$9)/(365*24*60*60)</f>
        <v>1.300101471334348E-6</v>
      </c>
      <c r="H30" s="74">
        <f t="shared" si="0"/>
        <v>8.5612183062472611E-10</v>
      </c>
      <c r="I30" s="74" t="str">
        <f t="shared" si="1"/>
        <v>Cost Disproportionate</v>
      </c>
      <c r="L30" s="97"/>
      <c r="M30" s="98"/>
    </row>
    <row r="31" spans="1:30">
      <c r="A31" s="74">
        <v>64.799999999999983</v>
      </c>
      <c r="B31" s="74">
        <v>0.61388838161350423</v>
      </c>
      <c r="C31" s="74">
        <v>353.6497921775898</v>
      </c>
      <c r="D31" s="74">
        <v>162.52144786358798</v>
      </c>
      <c r="F31" s="77">
        <f>BilinearInterpolatedValue(D31,'Simplified SLD'!$M$9,ALARP!$M$8)</f>
        <v>6.3729179685615659E-4</v>
      </c>
      <c r="G31" s="77">
        <f>$M$12*$M$13*($M$14+'Simplified SLD'!$M$9)/(365*24*60*60)</f>
        <v>1.300101471334348E-6</v>
      </c>
      <c r="H31" s="74">
        <f t="shared" si="0"/>
        <v>8.2854400276199965E-10</v>
      </c>
      <c r="I31" s="74" t="str">
        <f t="shared" si="1"/>
        <v>Cost Disproportionate</v>
      </c>
      <c r="L31" s="97" t="s">
        <v>1334</v>
      </c>
      <c r="M31" s="102">
        <f>H5</f>
        <v>3.1250338318171113E-7</v>
      </c>
    </row>
    <row r="32" spans="1:30">
      <c r="A32" s="74">
        <v>67.199999999999989</v>
      </c>
      <c r="B32" s="74">
        <v>0.59299079407712851</v>
      </c>
      <c r="C32" s="74">
        <v>342.26106211143798</v>
      </c>
      <c r="D32" s="74">
        <v>157.87219216156544</v>
      </c>
      <c r="F32" s="77">
        <f>BilinearInterpolatedValue(D32,'Simplified SLD'!$M$9,ALARP!$M$8)</f>
        <v>6.1573329233752109E-4</v>
      </c>
      <c r="G32" s="77">
        <f>$M$12*$M$13*($M$14+'Simplified SLD'!$M$9)/(365*24*60*60)</f>
        <v>1.300101471334348E-6</v>
      </c>
      <c r="H32" s="74">
        <f t="shared" si="0"/>
        <v>8.0051575931755343E-10</v>
      </c>
      <c r="I32" s="74" t="str">
        <f t="shared" si="1"/>
        <v>Cost Disproportionate</v>
      </c>
      <c r="L32" s="103" t="s">
        <v>1335</v>
      </c>
      <c r="M32" s="104">
        <f>M26*M31</f>
        <v>1.7812692841357534</v>
      </c>
    </row>
    <row r="33" spans="1:29">
      <c r="A33" s="74">
        <v>69.599999999999994</v>
      </c>
      <c r="B33" s="74">
        <v>0.57353878311566786</v>
      </c>
      <c r="C33" s="74">
        <v>331.62173230798015</v>
      </c>
      <c r="D33" s="74">
        <v>153.50130507829508</v>
      </c>
      <c r="F33" s="77">
        <f>BilinearInterpolatedValue(D33,'Simplified SLD'!$M$9,ALARP!$M$8)</f>
        <v>5.9361660369617306E-4</v>
      </c>
      <c r="G33" s="77">
        <f>$M$12*$M$13*($M$14+'Simplified SLD'!$M$9)/(365*24*60*60)</f>
        <v>1.300101471334348E-6</v>
      </c>
      <c r="H33" s="74">
        <f t="shared" si="0"/>
        <v>7.7176181987389318E-10</v>
      </c>
      <c r="I33" s="74" t="str">
        <f t="shared" si="1"/>
        <v>Cost Disproportionate</v>
      </c>
      <c r="L33" s="97" t="s">
        <v>1336</v>
      </c>
      <c r="M33" s="100">
        <f>M32/M27*(1-(1+M27)^-M28)</f>
        <v>26.124205415253115</v>
      </c>
      <c r="AB33" s="73">
        <f>1-(2.71828^(-'Simplified SLD'!M9*'Simplified SLD'!M21^2/(116^2)))</f>
        <v>1.2237740548409981E-2</v>
      </c>
    </row>
    <row r="34" spans="1:29">
      <c r="A34" s="74">
        <v>72</v>
      </c>
      <c r="B34" s="74">
        <v>0.55538488444783074</v>
      </c>
      <c r="C34" s="74">
        <v>321.65879586893482</v>
      </c>
      <c r="D34" s="74">
        <v>149.38380596183268</v>
      </c>
      <c r="F34" s="77">
        <f>BilinearInterpolatedValue(D34,'Simplified SLD'!$M$9,ALARP!$M$8)</f>
        <v>5.717714999442789E-4</v>
      </c>
      <c r="G34" s="77">
        <f>$M$12*$M$13*($M$14+'Simplified SLD'!$M$9)/(365*24*60*60)</f>
        <v>1.300101471334348E-6</v>
      </c>
      <c r="H34" s="74">
        <f t="shared" si="0"/>
        <v>7.4336096834460406E-10</v>
      </c>
      <c r="I34" s="74" t="str">
        <f t="shared" si="1"/>
        <v>Cost Disproportionate</v>
      </c>
    </row>
    <row r="35" spans="1:29">
      <c r="A35" s="74">
        <v>74.400000000000006</v>
      </c>
      <c r="B35" s="74">
        <v>0.53840119760746152</v>
      </c>
      <c r="C35" s="74">
        <v>312.30852416913189</v>
      </c>
      <c r="D35" s="74">
        <v>145.49767296966274</v>
      </c>
      <c r="F35" s="77">
        <f>BilinearInterpolatedValue(D35,'Simplified SLD'!$M$9,ALARP!$M$8)</f>
        <v>5.4573440889674034E-4</v>
      </c>
      <c r="G35" s="77">
        <f>$M$12*$M$13*($M$14+'Simplified SLD'!$M$9)/(365*24*60*60)</f>
        <v>1.300101471334348E-6</v>
      </c>
      <c r="H35" s="74">
        <f t="shared" si="0"/>
        <v>7.0951010796443283E-10</v>
      </c>
      <c r="I35" s="74" t="str">
        <f t="shared" si="1"/>
        <v>Cost Disproportionate</v>
      </c>
      <c r="L35" s="94" t="s">
        <v>1337</v>
      </c>
      <c r="M35" s="96">
        <v>150</v>
      </c>
      <c r="N35" s="73" t="s">
        <v>1338</v>
      </c>
    </row>
    <row r="36" spans="1:29">
      <c r="A36" s="74">
        <v>76.800000000000011</v>
      </c>
      <c r="B36" s="74">
        <v>0.52247622969669816</v>
      </c>
      <c r="C36" s="74">
        <v>303.51502932136583</v>
      </c>
      <c r="D36" s="74">
        <v>141.8234114470026</v>
      </c>
      <c r="F36" s="77">
        <f>BilinearInterpolatedValue(D36,'Simplified SLD'!$M$9,ALARP!$M$8)</f>
        <v>5.2111685669491733E-4</v>
      </c>
      <c r="G36" s="77">
        <f>$M$12*$M$13*($M$14+'Simplified SLD'!$M$9)/(365*24*60*60)</f>
        <v>1.300101471334348E-6</v>
      </c>
      <c r="H36" s="74">
        <f t="shared" si="0"/>
        <v>6.7750479212619262E-10</v>
      </c>
      <c r="I36" s="74" t="str">
        <f t="shared" si="1"/>
        <v>Cost Disproportionate</v>
      </c>
    </row>
    <row r="37" spans="1:29">
      <c r="A37" s="74">
        <v>79.200000000000017</v>
      </c>
      <c r="B37" s="74">
        <v>0.50751233307278465</v>
      </c>
      <c r="C37" s="74">
        <v>295.2290869906335</v>
      </c>
      <c r="D37" s="74">
        <v>138.34369646422849</v>
      </c>
      <c r="F37" s="77">
        <f>BilinearInterpolatedValue(D37,'Simplified SLD'!$M$9,ALARP!$M$8)</f>
        <v>5.0055223017971158E-4</v>
      </c>
      <c r="G37" s="77">
        <f>$M$12*$M$13*($M$14+'Simplified SLD'!$M$9)/(365*24*60*60)</f>
        <v>1.300101471334348E-6</v>
      </c>
      <c r="H37" s="74">
        <f t="shared" ref="H37:H68" si="2">F37*G37</f>
        <v>6.5076869093633224E-10</v>
      </c>
      <c r="I37" s="74" t="str">
        <f t="shared" si="1"/>
        <v>Cost Disproportionate</v>
      </c>
    </row>
    <row r="38" spans="1:29">
      <c r="A38" s="74">
        <v>81.600000000000023</v>
      </c>
      <c r="B38" s="74">
        <v>0.49342361024114179</v>
      </c>
      <c r="C38" s="74">
        <v>287.4071659928544</v>
      </c>
      <c r="D38" s="74">
        <v>135.04307497030555</v>
      </c>
      <c r="F38" s="77">
        <f>BilinearInterpolatedValue(D38,'Simplified SLD'!$M$9,ALARP!$M$8)</f>
        <v>4.8391709785033997E-4</v>
      </c>
      <c r="G38" s="77">
        <f>$M$12*$M$13*($M$14+'Simplified SLD'!$M$9)/(365*24*60*60)</f>
        <v>1.300101471334348E-6</v>
      </c>
      <c r="H38" s="74">
        <f t="shared" si="2"/>
        <v>6.2914133091907468E-10</v>
      </c>
      <c r="I38" s="74" t="str">
        <f t="shared" ref="I38:I69" si="3">IF(($M$29*($M$33-(H38*$M$26/$M$27*(1-(1+$M$27)^-$M$28))))&gt;$M$35*(A38-$A$5),"Proceed","Cost Disproportionate")</f>
        <v>Cost Disproportionate</v>
      </c>
    </row>
    <row r="39" spans="1:29">
      <c r="A39" s="74">
        <v>84.000000000000028</v>
      </c>
      <c r="B39" s="74">
        <v>0.48013418926848583</v>
      </c>
      <c r="C39" s="74">
        <v>280.01062337763119</v>
      </c>
      <c r="D39" s="74">
        <v>131.90771620008604</v>
      </c>
      <c r="F39" s="77">
        <f>BilinearInterpolatedValue(D39,'Simplified SLD'!$M$9,ALARP!$M$8)</f>
        <v>4.6811488964843364E-4</v>
      </c>
      <c r="G39" s="77">
        <f>$M$12*$M$13*($M$14+'Simplified SLD'!$M$9)/(365*24*60*60)</f>
        <v>1.300101471334348E-6</v>
      </c>
      <c r="H39" s="74">
        <f t="shared" si="2"/>
        <v>6.0859685678544453E-10</v>
      </c>
      <c r="I39" s="74" t="str">
        <f t="shared" si="3"/>
        <v>Cost Disproportionate</v>
      </c>
    </row>
    <row r="40" spans="1:29">
      <c r="A40" s="74">
        <v>86.400000000000034</v>
      </c>
      <c r="B40" s="74">
        <v>0.46757679527953377</v>
      </c>
      <c r="C40" s="74">
        <v>273.00503288202498</v>
      </c>
      <c r="D40" s="74">
        <v>128.92520139165106</v>
      </c>
      <c r="F40" s="77">
        <f>BilinearInterpolatedValue(D40,'Simplified SLD'!$M$9,ALARP!$M$8)</f>
        <v>4.5181475265606956E-4</v>
      </c>
      <c r="G40" s="77">
        <f>$M$12*$M$13*($M$14+'Simplified SLD'!$M$9)/(365*24*60*60)</f>
        <v>1.300101471334348E-6</v>
      </c>
      <c r="H40" s="74">
        <f t="shared" si="2"/>
        <v>5.8740502469872056E-10</v>
      </c>
      <c r="I40" s="74" t="str">
        <f t="shared" si="3"/>
        <v>Cost Disproportionate</v>
      </c>
    </row>
    <row r="41" spans="1:29">
      <c r="A41" s="74">
        <v>88.80000000000004</v>
      </c>
      <c r="B41" s="74">
        <v>0.45569156024384372</v>
      </c>
      <c r="C41" s="74">
        <v>266.35962158854716</v>
      </c>
      <c r="D41" s="74">
        <v>126.08434572331045</v>
      </c>
      <c r="F41" s="77">
        <f>BilinearInterpolatedValue(D41,'Simplified SLD'!$M$9,ALARP!$M$8)</f>
        <v>4.3414463039899095E-4</v>
      </c>
      <c r="G41" s="77">
        <f>$M$12*$M$13*($M$14+'Simplified SLD'!$M$9)/(365*24*60*60)</f>
        <v>1.300101471334348E-6</v>
      </c>
      <c r="H41" s="74">
        <f t="shared" si="2"/>
        <v>5.6443207275363484E-10</v>
      </c>
      <c r="I41" s="74" t="str">
        <f t="shared" si="3"/>
        <v>Cost Disproportionate</v>
      </c>
    </row>
    <row r="42" spans="1:29">
      <c r="A42" s="74">
        <v>91.200000000000045</v>
      </c>
      <c r="B42" s="74">
        <v>0.44442502582433208</v>
      </c>
      <c r="C42" s="74">
        <v>260.04679491788193</v>
      </c>
      <c r="D42" s="74">
        <v>123.37504681131406</v>
      </c>
      <c r="F42" s="77">
        <f>BilinearInterpolatedValue(D42,'Simplified SLD'!$M$9,ALARP!$M$8)</f>
        <v>4.1729279116637345E-4</v>
      </c>
      <c r="G42" s="77">
        <f>$M$12*$M$13*($M$14+'Simplified SLD'!$M$9)/(365*24*60*60)</f>
        <v>1.300101471334348E-6</v>
      </c>
      <c r="H42" s="74">
        <f t="shared" si="2"/>
        <v>5.42522971772619E-10</v>
      </c>
      <c r="I42" s="74" t="str">
        <f t="shared" si="3"/>
        <v>Cost Disproportionate</v>
      </c>
    </row>
    <row r="43" spans="1:29">
      <c r="A43" s="74">
        <v>93.600000000000051</v>
      </c>
      <c r="B43" s="74">
        <v>0.43372930362796691</v>
      </c>
      <c r="C43" s="74">
        <v>254.04173415966503</v>
      </c>
      <c r="D43" s="74">
        <v>120.78815522291883</v>
      </c>
      <c r="F43" s="77">
        <f>BilinearInterpolatedValue(D43,'Simplified SLD'!$M$9,ALARP!$M$8)</f>
        <v>4.0120232548655511E-4</v>
      </c>
      <c r="G43" s="77">
        <f>$M$12*$M$13*($M$14+'Simplified SLD'!$M$9)/(365*24*60*60)</f>
        <v>1.300101471334348E-6</v>
      </c>
      <c r="H43" s="74">
        <f t="shared" si="2"/>
        <v>5.2160373366783227E-10</v>
      </c>
      <c r="I43" s="74" t="str">
        <f t="shared" si="3"/>
        <v>Cost Disproportionate</v>
      </c>
      <c r="AA43" s="73" t="s">
        <v>1339</v>
      </c>
      <c r="AB43" s="73">
        <f>D5/1000</f>
        <v>1.2174042067844177</v>
      </c>
    </row>
    <row r="44" spans="1:29">
      <c r="A44" s="74">
        <v>96.000000000000057</v>
      </c>
      <c r="B44" s="74">
        <v>0.42356136454617876</v>
      </c>
      <c r="C44" s="74">
        <v>248.32205390002321</v>
      </c>
      <c r="D44" s="74">
        <v>118.31536333178028</v>
      </c>
      <c r="F44" s="77">
        <f>BilinearInterpolatedValue(D44,'Simplified SLD'!$M$9,ALARP!$M$8)</f>
        <v>3.9004999796090478E-4</v>
      </c>
      <c r="G44" s="77">
        <f>$M$12*$M$13*($M$14+'Simplified SLD'!$M$9)/(365*24*60*60)</f>
        <v>1.300101471334348E-6</v>
      </c>
      <c r="H44" s="74">
        <f t="shared" si="2"/>
        <v>5.0710457624293177E-10</v>
      </c>
      <c r="I44" s="74" t="str">
        <f t="shared" si="3"/>
        <v>Cost Disproportionate</v>
      </c>
      <c r="AA44" s="73" t="s">
        <v>1340</v>
      </c>
      <c r="AB44" s="73">
        <f>116/(SQRT(4))/1000</f>
        <v>5.8000000000000003E-2</v>
      </c>
      <c r="AC44" s="73" t="s">
        <v>1341</v>
      </c>
    </row>
    <row r="45" spans="1:29">
      <c r="A45" s="74">
        <v>98.400000000000063</v>
      </c>
      <c r="B45" s="74">
        <v>0.41388243455708223</v>
      </c>
      <c r="C45" s="74">
        <v>242.86750916688914</v>
      </c>
      <c r="D45" s="74">
        <v>115.94910953046622</v>
      </c>
      <c r="F45" s="77">
        <f>BilinearInterpolatedValue(D45,'Simplified SLD'!$M$9,ALARP!$M$8)</f>
        <v>3.8127119635802964E-4</v>
      </c>
      <c r="G45" s="77">
        <f>$M$12*$M$13*($M$14+'Simplified SLD'!$M$9)/(365*24*60*60)</f>
        <v>1.300101471334348E-6</v>
      </c>
      <c r="H45" s="74">
        <f t="shared" si="2"/>
        <v>4.9569124336248145E-10</v>
      </c>
      <c r="I45" s="74" t="str">
        <f t="shared" si="3"/>
        <v>Cost Disproportionate</v>
      </c>
      <c r="AA45" s="73" t="s">
        <v>1342</v>
      </c>
      <c r="AB45" s="73">
        <v>0.11600000000000001</v>
      </c>
    </row>
    <row r="46" spans="1:29">
      <c r="A46" s="74">
        <v>100.80000000000007</v>
      </c>
      <c r="B46" s="74">
        <v>0.40465747879186259</v>
      </c>
      <c r="C46" s="74">
        <v>237.65974404870056</v>
      </c>
      <c r="D46" s="74">
        <v>113.68249536064631</v>
      </c>
      <c r="F46" s="77">
        <f>BilinearInterpolatedValue(D46,'Simplified SLD'!$M$9,ALARP!$M$8)</f>
        <v>3.7286205778799781E-4</v>
      </c>
      <c r="G46" s="77">
        <f>$M$12*$M$13*($M$14+'Simplified SLD'!$M$9)/(365*24*60*60)</f>
        <v>1.300101471334348E-6</v>
      </c>
      <c r="H46" s="74">
        <f t="shared" si="2"/>
        <v>4.8475850993492867E-10</v>
      </c>
      <c r="I46" s="74" t="str">
        <f t="shared" si="3"/>
        <v>Cost Disproportionate</v>
      </c>
      <c r="AA46" s="73" t="s">
        <v>1343</v>
      </c>
      <c r="AB46" s="73">
        <v>4</v>
      </c>
    </row>
    <row r="47" spans="1:29">
      <c r="A47" s="74">
        <v>103.20000000000007</v>
      </c>
      <c r="B47" s="74">
        <v>0.39585475914410989</v>
      </c>
      <c r="C47" s="74">
        <v>232.68207507188791</v>
      </c>
      <c r="D47" s="74">
        <v>111.50921355711384</v>
      </c>
      <c r="F47" s="77">
        <f>BilinearInterpolatedValue(D47,'Simplified SLD'!$M$9,ALARP!$M$8)</f>
        <v>3.6479918229689233E-4</v>
      </c>
      <c r="G47" s="77">
        <f>$M$12*$M$13*($M$14+'Simplified SLD'!$M$9)/(365*24*60*60)</f>
        <v>1.300101471334348E-6</v>
      </c>
      <c r="H47" s="74">
        <f t="shared" si="2"/>
        <v>4.7427595364575677E-10</v>
      </c>
      <c r="I47" s="74" t="str">
        <f t="shared" si="3"/>
        <v>Cost Disproportionate</v>
      </c>
    </row>
    <row r="48" spans="1:29">
      <c r="A48" s="74">
        <v>105.60000000000008</v>
      </c>
      <c r="B48" s="74">
        <v>0.38744545344658915</v>
      </c>
      <c r="C48" s="74">
        <v>227.91930383970239</v>
      </c>
      <c r="D48" s="74">
        <v>109.42348535146998</v>
      </c>
      <c r="F48" s="77">
        <f>BilinearInterpolatedValue(D48,'Simplified SLD'!$M$9,ALARP!$M$8)</f>
        <v>3.5737821371064515E-4</v>
      </c>
      <c r="G48" s="77">
        <f>$M$12*$M$13*($M$14+'Simplified SLD'!$M$9)/(365*24*60*60)</f>
        <v>1.300101471334348E-6</v>
      </c>
      <c r="H48" s="74">
        <f t="shared" si="2"/>
        <v>4.6462794146805084E-10</v>
      </c>
      <c r="I48" s="74" t="str">
        <f t="shared" si="3"/>
        <v>Cost Disproportionate</v>
      </c>
      <c r="AB48" s="73">
        <f>1-(2.71828^(-AB45*AB46*(AB43)^2))</f>
        <v>0.49725963277401619</v>
      </c>
    </row>
    <row r="49" spans="1:9">
      <c r="A49" s="74">
        <v>108.00000000000009</v>
      </c>
      <c r="B49" s="74">
        <v>0.37940332642184954</v>
      </c>
      <c r="C49" s="74">
        <v>223.35755440888764</v>
      </c>
      <c r="D49" s="74">
        <v>107.42000566350386</v>
      </c>
      <c r="F49" s="77">
        <f>BilinearInterpolatedValue(D49,'Simplified SLD'!$M$9,ALARP!$M$8)</f>
        <v>3.5104721789667217E-4</v>
      </c>
      <c r="G49" s="77">
        <f>$M$12*$M$13*($M$14+'Simplified SLD'!$M$9)/(365*24*60*60)</f>
        <v>1.300101471334348E-6</v>
      </c>
      <c r="H49" s="74">
        <f t="shared" si="2"/>
        <v>4.5639700449529295E-10</v>
      </c>
      <c r="I49" s="74" t="str">
        <f t="shared" si="3"/>
        <v>Cost Disproportionate</v>
      </c>
    </row>
    <row r="50" spans="1:9">
      <c r="A50" s="74">
        <v>110.40000000000009</v>
      </c>
      <c r="B50" s="74">
        <v>0.37170444435710842</v>
      </c>
      <c r="C50" s="74">
        <v>218.98413166442955</v>
      </c>
      <c r="D50" s="74">
        <v>105.49389503724274</v>
      </c>
      <c r="F50" s="77">
        <f>BilinearInterpolatedValue(D50,'Simplified SLD'!$M$9,ALARP!$M$8)</f>
        <v>3.4496070831768706E-4</v>
      </c>
      <c r="G50" s="77">
        <f>$M$12*$M$13*($M$14+'Simplified SLD'!$M$9)/(365*24*60*60)</f>
        <v>1.300101471334348E-6</v>
      </c>
      <c r="H50" s="74">
        <f t="shared" si="2"/>
        <v>4.4848392443636383E-10</v>
      </c>
      <c r="I50" s="74" t="str">
        <f t="shared" si="3"/>
        <v>Cost Disproportionate</v>
      </c>
    </row>
    <row r="51" spans="1:9">
      <c r="A51" s="74">
        <v>112.8000000000001</v>
      </c>
      <c r="B51" s="74">
        <v>0.36432692685561252</v>
      </c>
      <c r="C51" s="74">
        <v>214.78739758654385</v>
      </c>
      <c r="D51" s="74">
        <v>103.64065736529136</v>
      </c>
      <c r="F51" s="77">
        <f>BilinearInterpolatedValue(D51,'Simplified SLD'!$M$9,ALARP!$M$8)</f>
        <v>3.3910447727432072E-4</v>
      </c>
      <c r="G51" s="77">
        <f>$M$12*$M$13*($M$14+'Simplified SLD'!$M$9)/(365*24*60*60)</f>
        <v>1.300101471334348E-6</v>
      </c>
      <c r="H51" s="74">
        <f t="shared" si="2"/>
        <v>4.4087022984040935E-10</v>
      </c>
      <c r="I51" s="74" t="str">
        <f t="shared" si="3"/>
        <v>Cost Disproportionate</v>
      </c>
    </row>
    <row r="52" spans="1:9">
      <c r="A52" s="74">
        <v>115.2000000000001</v>
      </c>
      <c r="B52" s="74">
        <v>0.3572507301492937</v>
      </c>
      <c r="C52" s="74">
        <v>210.75666281936509</v>
      </c>
      <c r="D52" s="74">
        <v>101.85614259796351</v>
      </c>
      <c r="F52" s="77">
        <f>BilinearInterpolatedValue(D52,'Simplified SLD'!$M$9,ALARP!$M$8)</f>
        <v>3.3346541060956471E-4</v>
      </c>
      <c r="G52" s="77">
        <f>$M$12*$M$13*($M$14+'Simplified SLD'!$M$9)/(365*24*60*60)</f>
        <v>1.300101471334348E-6</v>
      </c>
      <c r="H52" s="74">
        <f t="shared" si="2"/>
        <v>4.3353887097260756E-10</v>
      </c>
      <c r="I52" s="74" t="str">
        <f t="shared" si="3"/>
        <v>Cost Disproportionate</v>
      </c>
    </row>
    <row r="53" spans="1:9">
      <c r="A53" s="74">
        <v>117.60000000000011</v>
      </c>
      <c r="B53" s="74">
        <v>0.35045745737729372</v>
      </c>
      <c r="C53" s="74">
        <v>206.882091371765</v>
      </c>
      <c r="D53" s="74">
        <v>100.13651375950624</v>
      </c>
      <c r="F53" s="77">
        <f>BilinearInterpolatedValue(D53,'Simplified SLD'!$M$9,ALARP!$M$8)</f>
        <v>3.2803138348003972E-4</v>
      </c>
      <c r="G53" s="77">
        <f>$M$12*$M$13*($M$14+'Simplified SLD'!$M$9)/(365*24*60*60)</f>
        <v>1.300101471334348E-6</v>
      </c>
      <c r="H53" s="74">
        <f t="shared" si="2"/>
        <v>4.2647408430624137E-10</v>
      </c>
      <c r="I53" s="74" t="str">
        <f t="shared" si="3"/>
        <v>Cost Disproportionate</v>
      </c>
    </row>
    <row r="54" spans="1:9">
      <c r="A54" s="74">
        <v>120.00000000000011</v>
      </c>
      <c r="B54" s="74">
        <v>0.34393019198541819</v>
      </c>
      <c r="C54" s="74">
        <v>203.15461662605804</v>
      </c>
      <c r="D54" s="74">
        <v>98.478217697670985</v>
      </c>
      <c r="F54" s="77">
        <f>BilinearInterpolatedValue(D54,'Simplified SLD'!$M$9,ALARP!$M$8)</f>
        <v>3.2097811840231424E-4</v>
      </c>
      <c r="G54" s="77">
        <f>$M$12*$M$13*($M$14+'Simplified SLD'!$M$9)/(365*24*60*60)</f>
        <v>1.300101471334348E-6</v>
      </c>
      <c r="H54" s="74">
        <f t="shared" si="2"/>
        <v>4.173041240009793E-10</v>
      </c>
      <c r="I54" s="74" t="str">
        <f t="shared" si="3"/>
        <v>Cost Disproportionate</v>
      </c>
    </row>
  </sheetData>
  <conditionalFormatting sqref="H5:H54">
    <cfRule type="cellIs" dxfId="2" priority="1" operator="lessThan">
      <formula>0.000001</formula>
    </cfRule>
  </conditionalFormatting>
  <dataValidations count="1">
    <dataValidation type="list" allowBlank="1" showInputMessage="1" showErrorMessage="1" sqref="M6" xr:uid="{A7F3AE70-7AFB-40EA-98DF-885369C4F9AC}">
      <formula1>$S$4:$S$7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9E339-1557-4EFA-96B4-BABE2594B1DA}">
  <sheetPr codeName="Sheet4"/>
  <dimension ref="A1:M21"/>
  <sheetViews>
    <sheetView zoomScaleNormal="100" workbookViewId="0">
      <selection activeCell="P25" sqref="P25"/>
    </sheetView>
  </sheetViews>
  <sheetFormatPr defaultColWidth="9.140625" defaultRowHeight="15"/>
  <cols>
    <col min="1" max="3" width="9.140625" style="5"/>
    <col min="4" max="4" width="26.7109375" style="19" customWidth="1"/>
    <col min="5" max="5" width="20.7109375" style="5" customWidth="1"/>
    <col min="6" max="6" width="3.7109375" style="5" customWidth="1"/>
    <col min="7" max="7" width="20.7109375" style="5" customWidth="1"/>
    <col min="8" max="8" width="24.5703125" style="5" customWidth="1"/>
    <col min="9" max="9" width="25" style="5" customWidth="1"/>
    <col min="10" max="10" width="24.28515625" style="5" bestFit="1" customWidth="1"/>
    <col min="11" max="11" width="9.140625" style="5" hidden="1" customWidth="1"/>
    <col min="12" max="12" width="9.140625" style="19" hidden="1" customWidth="1"/>
    <col min="13" max="13" width="9.140625" style="5" hidden="1" customWidth="1"/>
    <col min="14" max="14" width="0" style="5" hidden="1" customWidth="1"/>
    <col min="15" max="16384" width="9.140625" style="5"/>
  </cols>
  <sheetData>
    <row r="1" spans="2:13">
      <c r="H1" s="72">
        <v>1</v>
      </c>
      <c r="I1" s="72" t="s">
        <v>1344</v>
      </c>
      <c r="J1" s="72"/>
    </row>
    <row r="3" spans="2:13">
      <c r="B3" s="167" t="s">
        <v>1345</v>
      </c>
      <c r="C3" s="168"/>
      <c r="D3" s="56" t="s">
        <v>1346</v>
      </c>
      <c r="E3" s="56" t="s">
        <v>1347</v>
      </c>
      <c r="G3" s="74" t="s">
        <v>1348</v>
      </c>
      <c r="H3" s="74" t="s">
        <v>1349</v>
      </c>
      <c r="I3" s="130" t="s">
        <v>1350</v>
      </c>
      <c r="J3" s="130" t="s">
        <v>1351</v>
      </c>
    </row>
    <row r="4" spans="2:13">
      <c r="B4" s="170" t="s">
        <v>1352</v>
      </c>
      <c r="C4" s="171"/>
      <c r="D4" s="71" t="s">
        <v>1353</v>
      </c>
      <c r="E4" s="71">
        <v>1</v>
      </c>
      <c r="F4" s="72">
        <f>E4</f>
        <v>1</v>
      </c>
      <c r="G4" s="128">
        <f>IF(E4&lt;&gt;"",_xlfn.XLOOKUP(E4,Calculations!K:K,Calculations!L:L,""))</f>
        <v>279.42384882936585</v>
      </c>
      <c r="H4" s="128">
        <f>G4*1000/(1000+0.5*$H$1+(1.5*'Simplified SLD'!$F$41))</f>
        <v>257.18979136579304</v>
      </c>
      <c r="I4" s="129">
        <f>_xlfn.XLOOKUP(D4,'EG0 extract'!$A$3:$A$7,'EG0 extract'!$B$3:$B$7)</f>
        <v>1090.0497436523401</v>
      </c>
      <c r="J4" s="130">
        <f>IFERROR(_xlfn.XLOOKUP(K4,Calculations!L:L,Calculations!K:K,,1)+0.1,0)</f>
        <v>0</v>
      </c>
      <c r="K4" s="5">
        <f>I4/(1000/(1000+0.5*$H$1+(1.5*'Simplified SLD'!$F$41)))</f>
        <v>1184.284543991085</v>
      </c>
      <c r="L4" s="19" t="s">
        <v>1354</v>
      </c>
    </row>
    <row r="5" spans="2:13">
      <c r="B5" s="170" t="s">
        <v>1355</v>
      </c>
      <c r="C5" s="171"/>
      <c r="D5" s="71" t="s">
        <v>1356</v>
      </c>
      <c r="E5" s="71">
        <v>90</v>
      </c>
      <c r="F5" s="72">
        <f t="shared" ref="F5:F10" si="0">E5</f>
        <v>90</v>
      </c>
      <c r="G5" s="128">
        <f>IF(E5&lt;&gt;"",_xlfn.XLOOKUP(E5,Calculations!K:K,Calculations!L:L,""))</f>
        <v>5.4438907937427388</v>
      </c>
      <c r="H5" s="128">
        <f>G5*1000/(1000+0.5*$H$1+(1.5*'Simplified SLD'!$F$41))</f>
        <v>5.0107145232111359</v>
      </c>
      <c r="I5" s="129">
        <f>_xlfn.XLOOKUP(D5,ComboData!$I$13:$I$15,ComboData!$J$13:$J$15)</f>
        <v>1000</v>
      </c>
      <c r="J5" s="130">
        <f>IFERROR(_xlfn.XLOOKUP(K5,Calculations!L:L,Calculations!K:K,,1)+0.1,0)</f>
        <v>0</v>
      </c>
      <c r="K5" s="5">
        <f>I5/(1000/(1000+0.5*$H$1+(1.5*'Simplified SLD'!$F$41)))</f>
        <v>1086.45</v>
      </c>
      <c r="L5" s="19">
        <v>4853</v>
      </c>
      <c r="M5" s="5">
        <v>2067</v>
      </c>
    </row>
    <row r="6" spans="2:13" ht="13.9" customHeight="1">
      <c r="B6" s="170" t="s">
        <v>1357</v>
      </c>
      <c r="C6" s="171"/>
      <c r="D6" s="71" t="s">
        <v>1358</v>
      </c>
      <c r="E6" s="71">
        <v>50</v>
      </c>
      <c r="F6" s="72">
        <f t="shared" si="0"/>
        <v>50</v>
      </c>
      <c r="G6" s="128">
        <f>IF(E6&lt;&gt;"",_xlfn.XLOOKUP(E6,Calculations!K:K,Calculations!L:L,""))</f>
        <v>9.6666009333692067</v>
      </c>
      <c r="H6" s="128">
        <f>G6*1000/(1000+0.5*$H$1+(1.5*'Simplified SLD'!$F$41))</f>
        <v>8.897419055979757</v>
      </c>
      <c r="I6" s="129">
        <f>_xlfn.XLOOKUP(D6,'EG0 extract'!$A$3:$A$7,'EG0 extract'!$B$3:$B$7)</f>
        <v>4999.1989135742097</v>
      </c>
      <c r="J6" s="130">
        <f>IFERROR(_xlfn.XLOOKUP(K6,Calculations!L:L,Calculations!K:K,,1)+0.1,0)</f>
        <v>0</v>
      </c>
      <c r="K6" s="5">
        <f>I6/(1000/(1000+0.5*$H$1+(1.5*'Simplified SLD'!$F$41)))</f>
        <v>5431.3796596527</v>
      </c>
      <c r="L6" s="19">
        <v>3835</v>
      </c>
    </row>
    <row r="7" spans="2:13">
      <c r="B7" s="170" t="s">
        <v>1359</v>
      </c>
      <c r="C7" s="171"/>
      <c r="D7" s="71" t="s">
        <v>1360</v>
      </c>
      <c r="E7" s="71">
        <v>2</v>
      </c>
      <c r="F7" s="72">
        <f t="shared" si="0"/>
        <v>2</v>
      </c>
      <c r="G7" s="128">
        <f>IF(E7&lt;&gt;"",_xlfn.XLOOKUP(E7,Calculations!K:K,Calculations!L:L,""))</f>
        <v>181.46706406650625</v>
      </c>
      <c r="H7" s="128">
        <f>G7*1000/(1000+0.5*$H$1+(1.5*'Simplified SLD'!$F$41))</f>
        <v>167.02753377192346</v>
      </c>
      <c r="I7" s="129"/>
      <c r="J7" s="130"/>
      <c r="L7" s="19" t="s">
        <v>1360</v>
      </c>
    </row>
    <row r="8" spans="2:13">
      <c r="B8" s="170" t="s">
        <v>1361</v>
      </c>
      <c r="C8" s="171"/>
      <c r="D8" s="71" t="s">
        <v>1358</v>
      </c>
      <c r="E8" s="71">
        <v>1</v>
      </c>
      <c r="F8" s="72">
        <f t="shared" si="0"/>
        <v>1</v>
      </c>
      <c r="G8" s="128">
        <f>IF(E8&lt;&gt;"",_xlfn.XLOOKUP(E8,Calculations!K:K,Calculations!L:L,""))</f>
        <v>279.42384882936585</v>
      </c>
      <c r="H8" s="128">
        <f>G8*1000/(1000+0.5*$H$1+(1.5*'Simplified SLD'!$F$41))</f>
        <v>257.18979136579304</v>
      </c>
      <c r="I8" s="129">
        <f>_xlfn.XLOOKUP(D8,'EG0 extract'!$A$3:$A$7,'EG0 extract'!$B$3:$B$7)</f>
        <v>4999.1989135742097</v>
      </c>
      <c r="J8" s="130">
        <f>IFERROR(_xlfn.XLOOKUP(K8,Calculations!L:L,Calculations!K:K,,1)+0.1,0)</f>
        <v>0</v>
      </c>
      <c r="K8" s="5">
        <f>I8/(1000/(1000+0.5*$H$1+(1.5*'Simplified SLD'!$F$41)))</f>
        <v>5431.3796596527</v>
      </c>
      <c r="L8" s="19" t="s">
        <v>1354</v>
      </c>
    </row>
    <row r="9" spans="2:13">
      <c r="B9" s="170" t="s">
        <v>1362</v>
      </c>
      <c r="C9" s="171"/>
      <c r="D9" s="71" t="s">
        <v>1363</v>
      </c>
      <c r="E9" s="71">
        <v>10.7</v>
      </c>
      <c r="F9" s="72">
        <f t="shared" si="0"/>
        <v>10.7</v>
      </c>
      <c r="G9" s="128">
        <f>IF(E9&lt;&gt;"",_xlfn.XLOOKUP(E9,Calculations!K:K,Calculations!L:L,""))</f>
        <v>42.005929408657572</v>
      </c>
      <c r="H9" s="128">
        <f>G9*1000/(1000+0.5*$H$1+(1.5*'Simplified SLD'!$F$41))</f>
        <v>38.663472234026017</v>
      </c>
      <c r="I9" s="129">
        <f>_xlfn.XLOOKUP(D9,'EG0 extract'!$A$3:$A$7,'EG0 extract'!$B$3:$B$7)</f>
        <v>626.86920166015602</v>
      </c>
      <c r="J9" s="130">
        <f>IFERROR(_xlfn.XLOOKUP(K9,Calculations!L:L,Calculations!K:K,,1)+0.1,0)</f>
        <v>0.1</v>
      </c>
      <c r="K9" s="5">
        <f>I9/(1000/(1000+0.5*$H$1+(1.5*'Simplified SLD'!$F$41)))</f>
        <v>681.06204414367653</v>
      </c>
      <c r="L9" s="19" t="s">
        <v>1354</v>
      </c>
      <c r="M9" s="5">
        <v>2067</v>
      </c>
    </row>
    <row r="10" spans="2:13">
      <c r="B10" s="170" t="s">
        <v>1364</v>
      </c>
      <c r="C10" s="171"/>
      <c r="D10" s="71" t="s">
        <v>1363</v>
      </c>
      <c r="E10" s="71">
        <v>10.7</v>
      </c>
      <c r="F10" s="72">
        <f t="shared" si="0"/>
        <v>10.7</v>
      </c>
      <c r="G10" s="128">
        <f>IF(E10&lt;&gt;"",_xlfn.XLOOKUP(E10,Calculations!K:K,Calculations!L:L,""))</f>
        <v>42.005929408657572</v>
      </c>
      <c r="H10" s="128">
        <f>G10*1000/(1000+0.5*$H$1+(1.5*'Simplified SLD'!$F$41))</f>
        <v>38.663472234026017</v>
      </c>
      <c r="I10" s="129">
        <f>_xlfn.XLOOKUP(D10,'EG0 extract'!$A$3:$A$7,'EG0 extract'!$B$3:$B$7)</f>
        <v>626.86920166015602</v>
      </c>
      <c r="J10" s="130">
        <f>IFERROR(_xlfn.XLOOKUP(K10,Calculations!L:L,Calculations!K:K,,1)+0.1,0)</f>
        <v>0.1</v>
      </c>
      <c r="K10" s="5">
        <f>I10/(1000/(1000+0.5*$H$1+(1.5*'Simplified SLD'!$F$41)))</f>
        <v>681.06204414367653</v>
      </c>
      <c r="L10" s="19" t="s">
        <v>1354</v>
      </c>
      <c r="M10" s="5">
        <v>2067</v>
      </c>
    </row>
    <row r="20" spans="1:1">
      <c r="A20" s="72">
        <v>0</v>
      </c>
    </row>
    <row r="21" spans="1:1">
      <c r="A21" s="72">
        <v>5000</v>
      </c>
    </row>
  </sheetData>
  <mergeCells count="8">
    <mergeCell ref="B3:C3"/>
    <mergeCell ref="B4:C4"/>
    <mergeCell ref="B10:C10"/>
    <mergeCell ref="B9:C9"/>
    <mergeCell ref="B8:C8"/>
    <mergeCell ref="B7:C7"/>
    <mergeCell ref="B6:C6"/>
    <mergeCell ref="B5:C5"/>
  </mergeCells>
  <conditionalFormatting sqref="H4:H10">
    <cfRule type="cellIs" dxfId="1" priority="1" operator="lessThan">
      <formula>$I4</formula>
    </cfRule>
    <cfRule type="cellIs" dxfId="0" priority="2" operator="greaterThan">
      <formula>$I4</formula>
    </cfRule>
  </conditionalFormatting>
  <pageMargins left="0.7" right="0.7" top="0.75" bottom="0.75" header="0.3" footer="0.3"/>
  <ignoredErrors>
    <ignoredError sqref="I5" formula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7571AB-5962-4BE9-95E1-554E161D527C}">
          <x14:formula1>
            <xm:f>ComboData!$I$2:$I$7</xm:f>
          </x14:formula1>
          <xm:sqref>D4:D10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E8F81-CCFB-412A-A603-A1A6CC8E47BD}">
  <sheetPr codeName="Sheet10"/>
  <dimension ref="A1:BB115"/>
  <sheetViews>
    <sheetView zoomScale="70" zoomScaleNormal="70" workbookViewId="0">
      <selection activeCell="G3" sqref="G3"/>
    </sheetView>
  </sheetViews>
  <sheetFormatPr defaultColWidth="8.85546875" defaultRowHeight="12.75"/>
  <cols>
    <col min="1" max="16384" width="8.85546875" style="59"/>
  </cols>
  <sheetData>
    <row r="1" spans="1:54" ht="27" customHeight="1">
      <c r="A1" s="59" t="s">
        <v>1365</v>
      </c>
      <c r="D1" s="59">
        <f>'Simplified SLD'!F41</f>
        <v>57.3</v>
      </c>
    </row>
    <row r="2" spans="1:54" ht="24.6" customHeight="1">
      <c r="A2" s="59" t="s">
        <v>1366</v>
      </c>
      <c r="D2" s="59">
        <f ca="1">IF(D1&lt;B6,B6,OFFSET(A6,0,MATCH(D1,B6:I6,1)))</f>
        <v>50</v>
      </c>
      <c r="P2" s="59">
        <f ca="1">IF(D1&lt;L6,L6,OFFSET(K6,0,MATCH(D1,L6:S6,1)))</f>
        <v>50</v>
      </c>
    </row>
    <row r="3" spans="1:54" ht="31.9" customHeight="1">
      <c r="A3" s="59" t="s">
        <v>1191</v>
      </c>
      <c r="D3" s="60">
        <v>0.1</v>
      </c>
      <c r="E3" s="59" t="s">
        <v>1367</v>
      </c>
    </row>
    <row r="4" spans="1:54" ht="15">
      <c r="A4" s="61" t="s">
        <v>1221</v>
      </c>
      <c r="B4" s="61"/>
      <c r="C4" s="61"/>
      <c r="D4" s="61">
        <f ca="1">OFFSET(A5,0,MATCH($D$2,B6:I6,0))</f>
        <v>620.53149512617699</v>
      </c>
      <c r="E4" s="61"/>
      <c r="F4" s="61"/>
      <c r="G4" s="61"/>
      <c r="H4" s="61"/>
      <c r="I4" s="61"/>
      <c r="K4" s="62" t="s">
        <v>1368</v>
      </c>
      <c r="L4" s="62"/>
      <c r="M4" s="62"/>
      <c r="N4" s="62"/>
      <c r="O4" s="62"/>
      <c r="P4" s="62">
        <f ca="1">OFFSET(K5,0,MATCH($P$2,L6:S6,0))</f>
        <v>1078.8708673501701</v>
      </c>
      <c r="Q4" s="62"/>
      <c r="R4" s="62"/>
      <c r="S4" s="62"/>
      <c r="T4" s="62"/>
      <c r="V4" s="59" t="s">
        <v>1369</v>
      </c>
      <c r="AA4" s="63">
        <f ca="1">OFFSET(V5,0,MATCH($P$2,W6:AD6,0))</f>
        <v>6966.0542903083697</v>
      </c>
      <c r="AF4" s="64" t="s">
        <v>1370</v>
      </c>
      <c r="AG4" s="64"/>
      <c r="AH4" s="64">
        <f ca="1">AG5</f>
        <v>314.731352948542</v>
      </c>
      <c r="AI4" s="65"/>
      <c r="AJ4" s="66" t="s">
        <v>1371</v>
      </c>
      <c r="AK4" s="66"/>
      <c r="AL4" s="66">
        <f ca="1">AK5</f>
        <v>729.54194041188305</v>
      </c>
      <c r="AN4" s="67" t="s">
        <v>1372</v>
      </c>
      <c r="AO4" s="67"/>
      <c r="AP4" s="67"/>
      <c r="AQ4" s="67"/>
      <c r="AR4" s="67"/>
      <c r="AS4" s="68">
        <f ca="1">OFFSET(AN5,0,MATCH($P$2,AO6:AV6,0))</f>
        <v>56620.195002105997</v>
      </c>
      <c r="AT4" s="67"/>
      <c r="AV4" s="62" t="s">
        <v>1373</v>
      </c>
      <c r="AW4" s="62"/>
      <c r="AX4" s="62"/>
      <c r="AY4" s="62"/>
      <c r="AZ4" s="62"/>
      <c r="BA4" s="62">
        <f ca="1">OFFSET(AV5,0,MATCH($P$2,AW6:BD6,0))</f>
        <v>25880.513499698802</v>
      </c>
      <c r="BB4" s="62"/>
    </row>
    <row r="5" spans="1:54" ht="15">
      <c r="A5" s="61"/>
      <c r="B5" s="61">
        <f ca="1">OFFSET(B6,MATCH($D$3,$A$7:$A$115,1),0)+(OFFSET(B6,1+MATCH($D$3,$A$7:$A$115,1),0)-OFFSET(B6,MATCH($D$3,$A$7:$A$115,1),0))*($D$3-OFFSET($A$6,MATCH($D$3,$A$7:$A$115,1),0))/(OFFSET($A$6,1+MATCH($D$3,$A$7:$A$115,1),0)-OFFSET($A$6,MATCH($D$3,$A$7:$A$115,1),0))</f>
        <v>606.90518946546297</v>
      </c>
      <c r="C5" s="61">
        <f ca="1">OFFSET(C6,MATCH($D$3,$A$7:$A$115,1),0)+(OFFSET(C6,1+MATCH($D$3,$A$7:$A$115,1),0)-OFFSET(C6,MATCH($D$3,$A$7:$A$115,1),0))*($D$3-OFFSET($A$6,MATCH($D$3,$A$7:$A$115,1),0))/(OFFSET($A$6,1+MATCH($D$3,$A$7:$A$115,1),0)-OFFSET($A$6,MATCH($D$3,$A$7:$A$115,1),0))</f>
        <v>620.53149512617699</v>
      </c>
      <c r="D5" s="61">
        <f t="shared" ref="D5:I5" ca="1" si="0">OFFSET(D6,MATCH($D$3,$A$7:$A$115,1),0)+(OFFSET(D6,1+MATCH($D$3,$A$7:$A$115,1),0)-OFFSET(D6,MATCH($D$3,$A$7:$A$115,1),0))*($D$3-OFFSET($A$6,MATCH($D$3,$A$7:$A$115,1),0))/(OFFSET($A$6,1+MATCH($D$3,$A$7:$A$115,1),0)-OFFSET($A$6,MATCH($D$3,$A$7:$A$115,1),0))</f>
        <v>665.23927910429904</v>
      </c>
      <c r="E5" s="61">
        <f t="shared" ca="1" si="0"/>
        <v>800.02649575783596</v>
      </c>
      <c r="F5" s="61">
        <f t="shared" ca="1" si="0"/>
        <v>1210.48244184694</v>
      </c>
      <c r="G5" s="61">
        <f t="shared" ca="1" si="0"/>
        <v>1831.86403873308</v>
      </c>
      <c r="H5" s="61">
        <f t="shared" ca="1" si="0"/>
        <v>3111.2869137375901</v>
      </c>
      <c r="I5" s="61">
        <f t="shared" ca="1" si="0"/>
        <v>6501.0056226997003</v>
      </c>
      <c r="K5" s="62"/>
      <c r="L5" s="62">
        <f ca="1">OFFSET(L6,MATCH($D$3,$A$7:$A$115,1),0)+(OFFSET(L6,1+MATCH($D$3,$A$7:$A$115,1),0)-OFFSET(L6,MATCH($D$3,$A$7:$A$115,1),0))*($D$3-OFFSET($A$6,MATCH($D$3,$A$7:$A$115,1),0))/(OFFSET($A$6,1+MATCH($D$3,$A$7:$A$115,1),0)-OFFSET($A$6,MATCH($D$3,$A$7:$A$115,1),0))</f>
        <v>1007.02307386641</v>
      </c>
      <c r="M5" s="62">
        <f t="shared" ref="M5:T5" ca="1" si="1">OFFSET(M6,MATCH($D$3,$A$7:$A$115,1),0)+(OFFSET(M6,1+MATCH($D$3,$A$7:$A$115,1),0)-OFFSET(M6,MATCH($D$3,$A$7:$A$115,1),0))*($D$3-OFFSET($A$6,MATCH($D$3,$A$7:$A$115,1),0))/(OFFSET($A$6,1+MATCH($D$3,$A$7:$A$115,1),0)-OFFSET($A$6,MATCH($D$3,$A$7:$A$115,1),0))</f>
        <v>1078.8708673501701</v>
      </c>
      <c r="N5" s="62">
        <f t="shared" ca="1" si="1"/>
        <v>1156.1615269158001</v>
      </c>
      <c r="O5" s="62">
        <f t="shared" ca="1" si="1"/>
        <v>1297.13164341583</v>
      </c>
      <c r="P5" s="62">
        <f t="shared" ca="1" si="1"/>
        <v>1790.6218973468399</v>
      </c>
      <c r="Q5" s="62">
        <f t="shared" ca="1" si="1"/>
        <v>2648.4584381807999</v>
      </c>
      <c r="R5" s="62">
        <f t="shared" ca="1" si="1"/>
        <v>4295.3946175383198</v>
      </c>
      <c r="S5" s="62">
        <f t="shared" ca="1" si="1"/>
        <v>7997.9483246660302</v>
      </c>
      <c r="T5" s="62">
        <f t="shared" ca="1" si="1"/>
        <v>3333.8881364948602</v>
      </c>
      <c r="W5" s="63">
        <f t="shared" ref="W5:AD5" ca="1" si="2">OFFSET(W6,MATCH($D$3,$A$7:$A$115,1),0)+(OFFSET(W6,1+MATCH($D$3,$A$7:$A$115,1),0)-OFFSET(W6,MATCH($D$3,$A$7:$A$115,1),0))*($D$3-OFFSET($A$6,MATCH($D$3,$A$7:$A$115,1),0))/(OFFSET($A$6,1+MATCH($D$3,$A$7:$A$115,1),0)-OFFSET($A$6,MATCH($D$3,$A$7:$A$115,1),0))</f>
        <v>6966.0542903083697</v>
      </c>
      <c r="X5" s="63">
        <f t="shared" ca="1" si="2"/>
        <v>6966.0542903083697</v>
      </c>
      <c r="Y5" s="63">
        <f t="shared" ca="1" si="2"/>
        <v>7128.2244886429198</v>
      </c>
      <c r="Z5" s="63">
        <f t="shared" ca="1" si="2"/>
        <v>7463.9559503074597</v>
      </c>
      <c r="AA5" s="63">
        <f t="shared" ca="1" si="2"/>
        <v>7998.0224219926304</v>
      </c>
      <c r="AB5" s="63">
        <f t="shared" ca="1" si="2"/>
        <v>7998.0224219926304</v>
      </c>
      <c r="AC5" s="63">
        <f t="shared" ca="1" si="2"/>
        <v>11560.4269457337</v>
      </c>
      <c r="AD5" s="63">
        <f t="shared" ca="1" si="2"/>
        <v>18321.958967703202</v>
      </c>
      <c r="AF5" s="64"/>
      <c r="AG5" s="64">
        <f ca="1">OFFSET(AG6,MATCH($D$3,$A$7:$A$115,1),0)+(OFFSET(AG6,1+MATCH($D$3,$A$7:$A$115,1),0)-OFFSET(AG6,MATCH($D$3,$A$7:$A$115,1),0))*($D$3-OFFSET($A$6,MATCH($D$3,$A$7:$A$115,1),0))/(OFFSET($A$6,1+MATCH($D$3,$A$7:$A$115,1),0)-OFFSET($A$6,MATCH($D$3,$A$7:$A$115,1),0))</f>
        <v>314.731352948542</v>
      </c>
      <c r="AH5" s="64"/>
      <c r="AI5" s="65"/>
      <c r="AJ5" s="66"/>
      <c r="AK5" s="66">
        <f ca="1">OFFSET(AK6,MATCH($D$3,$A$7:$A$115,1),0)+(OFFSET(AK6,1+MATCH($D$3,$A$7:$A$115,1),0)-OFFSET(AK6,MATCH($D$3,$A$7:$A$115,1),0))*($D$3-OFFSET($A$6,MATCH($D$3,$A$7:$A$115,1),0))/(OFFSET($A$6,1+MATCH($D$3,$A$7:$A$115,1),0)-OFFSET($A$6,MATCH($D$3,$A$7:$A$115,1),0))</f>
        <v>729.54194041188305</v>
      </c>
      <c r="AL5" s="66"/>
      <c r="AN5" s="67"/>
      <c r="AO5" s="69">
        <f t="shared" ref="AO5:AT5" ca="1" si="3">OFFSET(AO6,MATCH($D$3,$A$7:$A$115,1),0)+(OFFSET(AO6,1+MATCH($D$3,$A$7:$A$115,1),0)-OFFSET(AO6,MATCH($D$3,$A$7:$A$115,1),0))*($D$3-OFFSET($A$6,MATCH($D$3,$A$7:$A$115,1),0))/(OFFSET($A$6,1+MATCH($D$3,$A$7:$A$115,1),0)-OFFSET($A$6,MATCH($D$3,$A$7:$A$115,1),0))</f>
        <v>41972.729015406803</v>
      </c>
      <c r="AP5" s="69">
        <f t="shared" ca="1" si="3"/>
        <v>56620.195002105997</v>
      </c>
      <c r="AQ5" s="69">
        <f t="shared" ca="1" si="3"/>
        <v>71280.062272316107</v>
      </c>
      <c r="AR5" s="69">
        <f t="shared" ca="1" si="3"/>
        <v>103031.22346107299</v>
      </c>
      <c r="AS5" s="69">
        <f t="shared" ca="1" si="3"/>
        <v>196322.00000499201</v>
      </c>
      <c r="AT5" s="69">
        <f t="shared" ca="1" si="3"/>
        <v>357247.379518567</v>
      </c>
      <c r="AV5" s="62"/>
      <c r="AW5" s="62">
        <f t="shared" ref="AW5:BB5" ca="1" si="4">OFFSET(AW6,MATCH($D$3,$A$7:$A$115,1),0)+(OFFSET(AW6,1+MATCH($D$3,$A$7:$A$115,1),0)-OFFSET(AW6,MATCH($D$3,$A$7:$A$115,1),0))*($D$3-OFFSET($A$6,MATCH($D$3,$A$7:$A$115,1),0))/(OFFSET($A$6,1+MATCH($D$3,$A$7:$A$115,1),0)-OFFSET($A$6,MATCH($D$3,$A$7:$A$115,1),0))</f>
        <v>18748.225320547201</v>
      </c>
      <c r="AX5" s="62">
        <f t="shared" ca="1" si="4"/>
        <v>25880.513499698802</v>
      </c>
      <c r="AY5" s="62">
        <f t="shared" ca="1" si="4"/>
        <v>31839.330226640501</v>
      </c>
      <c r="AZ5" s="62">
        <f t="shared" ca="1" si="4"/>
        <v>46022.523161903999</v>
      </c>
      <c r="BA5" s="62">
        <f t="shared" ca="1" si="4"/>
        <v>87693.705469299806</v>
      </c>
      <c r="BB5" s="62">
        <f t="shared" ca="1" si="4"/>
        <v>155944.23957101299</v>
      </c>
    </row>
    <row r="6" spans="1:54" ht="15">
      <c r="A6" s="70"/>
      <c r="B6" s="70">
        <v>5</v>
      </c>
      <c r="C6" s="70">
        <v>50</v>
      </c>
      <c r="D6" s="70">
        <v>100</v>
      </c>
      <c r="E6" s="70">
        <v>200</v>
      </c>
      <c r="F6" s="70">
        <v>500</v>
      </c>
      <c r="G6" s="70">
        <v>1000</v>
      </c>
      <c r="H6" s="70">
        <v>2000</v>
      </c>
      <c r="I6" s="70">
        <v>5000</v>
      </c>
      <c r="K6" s="62" t="s">
        <v>1161</v>
      </c>
      <c r="L6" s="62">
        <v>5</v>
      </c>
      <c r="M6" s="62">
        <v>50</v>
      </c>
      <c r="N6" s="62">
        <v>100</v>
      </c>
      <c r="O6" s="62">
        <v>200</v>
      </c>
      <c r="P6" s="62">
        <v>500</v>
      </c>
      <c r="Q6" s="62">
        <v>1000</v>
      </c>
      <c r="R6" s="62">
        <v>2000</v>
      </c>
      <c r="S6" s="62">
        <v>5000</v>
      </c>
      <c r="T6" s="62" t="s">
        <v>1374</v>
      </c>
      <c r="V6" s="63"/>
      <c r="W6" s="63">
        <v>5</v>
      </c>
      <c r="X6" s="63">
        <v>50</v>
      </c>
      <c r="Y6" s="63">
        <v>100</v>
      </c>
      <c r="Z6" s="63">
        <v>200</v>
      </c>
      <c r="AA6" s="63">
        <v>500</v>
      </c>
      <c r="AB6" s="63">
        <v>1000</v>
      </c>
      <c r="AC6" s="63">
        <v>2000</v>
      </c>
      <c r="AD6" s="63">
        <v>5000</v>
      </c>
      <c r="AF6" s="64" t="s">
        <v>1161</v>
      </c>
      <c r="AG6" s="64">
        <v>50</v>
      </c>
      <c r="AH6" s="64"/>
      <c r="AI6" s="65"/>
      <c r="AJ6" s="66" t="s">
        <v>1161</v>
      </c>
      <c r="AK6" s="66"/>
      <c r="AL6" s="66"/>
      <c r="AN6" s="67"/>
      <c r="AO6" s="67">
        <v>5</v>
      </c>
      <c r="AP6" s="67">
        <v>50</v>
      </c>
      <c r="AQ6" s="67">
        <v>100</v>
      </c>
      <c r="AR6" s="67">
        <v>200</v>
      </c>
      <c r="AS6" s="67">
        <v>500</v>
      </c>
      <c r="AT6" s="67">
        <v>1000</v>
      </c>
      <c r="AV6" s="62"/>
      <c r="AW6" s="62">
        <v>5</v>
      </c>
      <c r="AX6" s="62">
        <v>50</v>
      </c>
      <c r="AY6" s="62">
        <v>100</v>
      </c>
      <c r="AZ6" s="62">
        <v>200</v>
      </c>
      <c r="BA6" s="62">
        <v>500</v>
      </c>
      <c r="BB6" s="62">
        <v>1000</v>
      </c>
    </row>
    <row r="7" spans="1:54" ht="15">
      <c r="A7" s="70">
        <v>0.01</v>
      </c>
      <c r="B7" s="70">
        <v>665.12667728851102</v>
      </c>
      <c r="C7" s="70">
        <v>729.54194041188305</v>
      </c>
      <c r="D7" s="70">
        <v>818.57519529731303</v>
      </c>
      <c r="E7" s="70">
        <v>983.65862119866301</v>
      </c>
      <c r="F7" s="70">
        <v>1455.1858140720201</v>
      </c>
      <c r="G7" s="70">
        <v>2254.3668649344299</v>
      </c>
      <c r="H7" s="70">
        <v>3916.88340881564</v>
      </c>
      <c r="I7" s="70">
        <v>8184.3864401159099</v>
      </c>
      <c r="K7" s="62">
        <v>0.01</v>
      </c>
      <c r="L7" s="62">
        <v>1182.9262923956201</v>
      </c>
      <c r="M7" s="62">
        <v>1296.8917579215799</v>
      </c>
      <c r="N7" s="62">
        <v>1422.02622031498</v>
      </c>
      <c r="O7" s="62">
        <v>1632.8631050803799</v>
      </c>
      <c r="P7" s="62">
        <v>2254.3668649344299</v>
      </c>
      <c r="Q7" s="62">
        <v>3257.9256386664701</v>
      </c>
      <c r="R7" s="62">
        <v>5046.0015907680399</v>
      </c>
      <c r="S7" s="62">
        <v>9839.0247147335995</v>
      </c>
      <c r="T7" s="62">
        <v>3333.8881364948602</v>
      </c>
      <c r="V7" s="63">
        <v>0.01</v>
      </c>
      <c r="W7" s="63">
        <v>7997.93725534239</v>
      </c>
      <c r="X7" s="63">
        <v>7997.93725534239</v>
      </c>
      <c r="Y7" s="63">
        <v>7997.5402070597602</v>
      </c>
      <c r="Z7" s="63">
        <v>7997.5402070597602</v>
      </c>
      <c r="AA7" s="63">
        <v>7998.0224219926304</v>
      </c>
      <c r="AB7" s="63">
        <v>9396.5892610018509</v>
      </c>
      <c r="AC7" s="63">
        <v>14892.7919697426</v>
      </c>
      <c r="AD7" s="63">
        <v>22027.416512269501</v>
      </c>
      <c r="AF7" s="64">
        <v>0.01</v>
      </c>
      <c r="AG7" s="64">
        <v>353.13438615568901</v>
      </c>
      <c r="AH7" s="64"/>
      <c r="AI7" s="65"/>
      <c r="AJ7" s="66">
        <v>0.01</v>
      </c>
      <c r="AK7" s="66">
        <v>897.39325105067098</v>
      </c>
      <c r="AL7" s="66"/>
      <c r="AN7" s="67">
        <v>0.01</v>
      </c>
      <c r="AO7" s="67">
        <v>54071.731240635701</v>
      </c>
      <c r="AP7" s="67">
        <v>72940.284102325095</v>
      </c>
      <c r="AQ7" s="67">
        <v>93965.885214675101</v>
      </c>
      <c r="AR7" s="67">
        <v>132729.972228792</v>
      </c>
      <c r="AS7" s="67">
        <v>258803.08067482</v>
      </c>
      <c r="AT7" s="67">
        <v>460223.49482828297</v>
      </c>
      <c r="AV7" s="62">
        <v>0.01</v>
      </c>
      <c r="AW7" s="62">
        <v>23603.327815027202</v>
      </c>
      <c r="AX7" s="62">
        <v>30406.9819811425</v>
      </c>
      <c r="AY7" s="62">
        <v>39171.589102403799</v>
      </c>
      <c r="AZ7" s="62">
        <v>56620.195002105997</v>
      </c>
      <c r="BA7" s="62">
        <v>107886.640577645</v>
      </c>
      <c r="BB7" s="62">
        <v>196321.91794280999</v>
      </c>
    </row>
    <row r="8" spans="1:54" ht="15">
      <c r="A8" s="70">
        <v>0.02</v>
      </c>
      <c r="B8" s="70">
        <v>650.26161656773297</v>
      </c>
      <c r="C8" s="70">
        <v>712.81874710100794</v>
      </c>
      <c r="D8" s="70">
        <v>800.02649575783596</v>
      </c>
      <c r="E8" s="70">
        <v>961.40018175129001</v>
      </c>
      <c r="F8" s="70">
        <v>1422.19210096302</v>
      </c>
      <c r="G8" s="70">
        <v>2203.0433112093201</v>
      </c>
      <c r="H8" s="70">
        <v>3827.9836818275098</v>
      </c>
      <c r="I8" s="70">
        <v>7997.9483246660302</v>
      </c>
      <c r="K8" s="62">
        <v>0.02</v>
      </c>
      <c r="L8" s="62">
        <v>1156.2930586042201</v>
      </c>
      <c r="M8" s="62">
        <v>1267.7810140100601</v>
      </c>
      <c r="N8" s="62">
        <v>1358.3423518961099</v>
      </c>
      <c r="O8" s="62">
        <v>1595.7657060014201</v>
      </c>
      <c r="P8" s="62">
        <v>2203.0433112093201</v>
      </c>
      <c r="Q8" s="62">
        <v>3183.6897841712298</v>
      </c>
      <c r="R8" s="62">
        <v>4931.4400869173596</v>
      </c>
      <c r="S8" s="62">
        <v>9839.0247147335995</v>
      </c>
      <c r="T8" s="62">
        <v>3333.8881364948602</v>
      </c>
      <c r="V8" s="63">
        <v>0.02</v>
      </c>
      <c r="W8" s="63">
        <v>7997.93725534239</v>
      </c>
      <c r="X8" s="63">
        <v>7997.93725534239</v>
      </c>
      <c r="Y8" s="63">
        <v>7997.5402070597602</v>
      </c>
      <c r="Z8" s="63">
        <v>7997.5402070597602</v>
      </c>
      <c r="AA8" s="63">
        <v>7998.0224219926304</v>
      </c>
      <c r="AB8" s="63">
        <v>9183.0466178241695</v>
      </c>
      <c r="AC8" s="63">
        <v>14553.6899183445</v>
      </c>
      <c r="AD8" s="63">
        <v>21526.364076998001</v>
      </c>
      <c r="AF8" s="64">
        <v>0.02</v>
      </c>
      <c r="AG8" s="64">
        <v>353.13438615568901</v>
      </c>
      <c r="AH8" s="64"/>
      <c r="AI8" s="65"/>
      <c r="AJ8" s="66">
        <v>0.02</v>
      </c>
      <c r="AK8" s="66">
        <v>876.95379255960097</v>
      </c>
      <c r="AL8" s="66"/>
      <c r="AN8" s="67">
        <v>0.02</v>
      </c>
      <c r="AO8" s="67">
        <v>52840.903852188298</v>
      </c>
      <c r="AP8" s="67">
        <v>71280.062272316107</v>
      </c>
      <c r="AQ8" s="67">
        <v>91826.663809061298</v>
      </c>
      <c r="AR8" s="67">
        <v>129708.709533473</v>
      </c>
      <c r="AS8" s="67">
        <v>247154.80815667499</v>
      </c>
      <c r="AT8" s="67">
        <v>449747.41842052998</v>
      </c>
      <c r="AV8" s="62">
        <v>0.02</v>
      </c>
      <c r="AW8" s="62">
        <v>23066.1972229655</v>
      </c>
      <c r="AX8" s="62">
        <v>29714.835345195701</v>
      </c>
      <c r="AY8" s="62">
        <v>38279.4717698452</v>
      </c>
      <c r="AZ8" s="62">
        <v>55331.236597201801</v>
      </c>
      <c r="BA8" s="62">
        <v>105431.40085422101</v>
      </c>
      <c r="BB8" s="62">
        <v>191852.90478214301</v>
      </c>
    </row>
    <row r="9" spans="1:54" ht="15">
      <c r="A9" s="70">
        <v>0.03</v>
      </c>
      <c r="B9" s="70">
        <v>635.39655584695504</v>
      </c>
      <c r="C9" s="70">
        <v>696.71493132016496</v>
      </c>
      <c r="D9" s="70">
        <v>781.47779621835798</v>
      </c>
      <c r="E9" s="70">
        <v>939.76003228856598</v>
      </c>
      <c r="F9" s="70">
        <v>1390.1148798848201</v>
      </c>
      <c r="G9" s="70">
        <v>2152.6362495150202</v>
      </c>
      <c r="H9" s="70">
        <v>3740.9169389009799</v>
      </c>
      <c r="I9" s="70">
        <v>7815.3943366213598</v>
      </c>
      <c r="K9" s="62">
        <v>0.03</v>
      </c>
      <c r="L9" s="62">
        <v>1156.2930586042201</v>
      </c>
      <c r="M9" s="62">
        <v>1238.67027009854</v>
      </c>
      <c r="N9" s="62">
        <v>1327.4278526636499</v>
      </c>
      <c r="O9" s="62">
        <v>1559.2865969071199</v>
      </c>
      <c r="P9" s="62">
        <v>2152.6362495150202</v>
      </c>
      <c r="Q9" s="62">
        <v>3111.2869137375901</v>
      </c>
      <c r="R9" s="62">
        <v>4818.71156712828</v>
      </c>
      <c r="S9" s="62">
        <v>9396.2341905401299</v>
      </c>
      <c r="T9" s="62">
        <v>3333.8881364948602</v>
      </c>
      <c r="V9" s="63">
        <v>0.03</v>
      </c>
      <c r="W9" s="63">
        <v>7997.93725534239</v>
      </c>
      <c r="X9" s="63">
        <v>7997.93725534239</v>
      </c>
      <c r="Y9" s="63">
        <v>7997.5402070597602</v>
      </c>
      <c r="Z9" s="63">
        <v>7997.5402070597602</v>
      </c>
      <c r="AA9" s="63">
        <v>7998.0224219926304</v>
      </c>
      <c r="AB9" s="63">
        <v>9183.0466178241695</v>
      </c>
      <c r="AC9" s="63">
        <v>14221.919803192901</v>
      </c>
      <c r="AD9" s="63">
        <v>21036.187198461001</v>
      </c>
      <c r="AF9" s="64">
        <v>0.03</v>
      </c>
      <c r="AG9" s="64">
        <v>345.09606615072101</v>
      </c>
      <c r="AH9" s="64"/>
      <c r="AI9" s="65"/>
      <c r="AJ9" s="66">
        <v>0.03</v>
      </c>
      <c r="AK9" s="66">
        <v>857.13371159856297</v>
      </c>
      <c r="AL9" s="66"/>
      <c r="AN9" s="67">
        <v>0.03</v>
      </c>
      <c r="AO9" s="67">
        <v>51637.979351640199</v>
      </c>
      <c r="AP9" s="67">
        <v>69657.819373058999</v>
      </c>
      <c r="AQ9" s="67">
        <v>87693.936079085601</v>
      </c>
      <c r="AR9" s="67">
        <v>126756.42897768199</v>
      </c>
      <c r="AS9" s="67">
        <v>241528.785015651</v>
      </c>
      <c r="AT9" s="67">
        <v>439509.87752202898</v>
      </c>
      <c r="AV9" s="62">
        <v>0.03</v>
      </c>
      <c r="AW9" s="62">
        <v>22540.692834195201</v>
      </c>
      <c r="AX9" s="62">
        <v>29714.835345195701</v>
      </c>
      <c r="AY9" s="62">
        <v>37408.281603211202</v>
      </c>
      <c r="AZ9" s="62">
        <v>54071.731240635701</v>
      </c>
      <c r="BA9" s="62">
        <v>103031.65227442799</v>
      </c>
      <c r="BB9" s="62">
        <v>187486.02513529599</v>
      </c>
    </row>
    <row r="10" spans="1:54" ht="15">
      <c r="A10" s="70">
        <v>0.04</v>
      </c>
      <c r="B10" s="70">
        <v>635.39655584695504</v>
      </c>
      <c r="C10" s="70">
        <v>680.61111553932199</v>
      </c>
      <c r="D10" s="70">
        <v>763.54738666353001</v>
      </c>
      <c r="E10" s="70">
        <v>918.11988282584298</v>
      </c>
      <c r="F10" s="70">
        <v>1358.0376588066299</v>
      </c>
      <c r="G10" s="70">
        <v>2104.0621718823199</v>
      </c>
      <c r="H10" s="70">
        <v>3655.6831800360701</v>
      </c>
      <c r="I10" s="70">
        <v>7637.5013014629303</v>
      </c>
      <c r="K10" s="62">
        <v>0.04</v>
      </c>
      <c r="L10" s="62">
        <v>1129.65982481283</v>
      </c>
      <c r="M10" s="62">
        <v>1210.79828124708</v>
      </c>
      <c r="N10" s="62">
        <v>1297.13164341583</v>
      </c>
      <c r="O10" s="62">
        <v>1524.04406778211</v>
      </c>
      <c r="P10" s="62">
        <v>2104.0621718823199</v>
      </c>
      <c r="Q10" s="62">
        <v>3040.7170273655702</v>
      </c>
      <c r="R10" s="62">
        <v>4709.6490154624198</v>
      </c>
      <c r="S10" s="62">
        <v>9182.6071832538091</v>
      </c>
      <c r="T10" s="62">
        <v>3333.8881364948602</v>
      </c>
      <c r="V10" s="63">
        <v>0.04</v>
      </c>
      <c r="W10" s="63">
        <v>7997.93725534239</v>
      </c>
      <c r="X10" s="63">
        <v>7997.93725534239</v>
      </c>
      <c r="Y10" s="63">
        <v>7997.5402070597602</v>
      </c>
      <c r="Z10" s="63">
        <v>7997.5402070597602</v>
      </c>
      <c r="AA10" s="63">
        <v>7998.0224219926304</v>
      </c>
      <c r="AB10" s="63">
        <v>8974.0864348005107</v>
      </c>
      <c r="AC10" s="63">
        <v>13582.2083656907</v>
      </c>
      <c r="AD10" s="63">
        <v>20557.662702139602</v>
      </c>
      <c r="AF10" s="64">
        <v>0.04</v>
      </c>
      <c r="AG10" s="64">
        <v>345.09606615072101</v>
      </c>
      <c r="AH10" s="64"/>
      <c r="AI10" s="65"/>
      <c r="AJ10" s="66">
        <v>0.04</v>
      </c>
      <c r="AK10" s="66">
        <v>837.31363063752497</v>
      </c>
      <c r="AL10" s="66"/>
      <c r="AN10" s="67">
        <v>0.04</v>
      </c>
      <c r="AO10" s="67">
        <v>50462.182658772101</v>
      </c>
      <c r="AP10" s="67">
        <v>66522.619885483597</v>
      </c>
      <c r="AQ10" s="67">
        <v>85697.329433846098</v>
      </c>
      <c r="AR10" s="67">
        <v>123870.80532076101</v>
      </c>
      <c r="AS10" s="67">
        <v>236031.26768092799</v>
      </c>
      <c r="AT10" s="67">
        <v>419728.90046040103</v>
      </c>
      <c r="AV10" s="62">
        <v>0.04</v>
      </c>
      <c r="AW10" s="62">
        <v>22027.5897289356</v>
      </c>
      <c r="AX10" s="62">
        <v>29714.835345195701</v>
      </c>
      <c r="AY10" s="62">
        <v>36556.468442062796</v>
      </c>
      <c r="AZ10" s="62">
        <v>52840.903852188298</v>
      </c>
      <c r="BA10" s="62">
        <v>100685.447780594</v>
      </c>
      <c r="BB10" s="62">
        <v>183218.59127822201</v>
      </c>
    </row>
    <row r="11" spans="1:54" ht="15">
      <c r="A11" s="70">
        <v>0.05</v>
      </c>
      <c r="B11" s="70">
        <v>620.53149512617699</v>
      </c>
      <c r="C11" s="70">
        <v>680.61111553932199</v>
      </c>
      <c r="D11" s="70">
        <v>746.23526709335101</v>
      </c>
      <c r="E11" s="70">
        <v>897.09802334776805</v>
      </c>
      <c r="F11" s="70">
        <v>1326.8769297592401</v>
      </c>
      <c r="G11" s="70">
        <v>2055.4880942496302</v>
      </c>
      <c r="H11" s="70">
        <v>3572.2824052327701</v>
      </c>
      <c r="I11" s="70">
        <v>7464.2692191907499</v>
      </c>
      <c r="K11" s="62">
        <v>0.05</v>
      </c>
      <c r="L11" s="62">
        <v>1104.2653460815</v>
      </c>
      <c r="M11" s="62">
        <v>1182.9262923956201</v>
      </c>
      <c r="N11" s="62">
        <v>1267.45372415267</v>
      </c>
      <c r="O11" s="62">
        <v>1455.4138794860401</v>
      </c>
      <c r="P11" s="62">
        <v>2055.4880942496302</v>
      </c>
      <c r="Q11" s="62">
        <v>2971.0636330243501</v>
      </c>
      <c r="R11" s="62">
        <v>4602.4194478581703</v>
      </c>
      <c r="S11" s="62">
        <v>8973.6411288537292</v>
      </c>
      <c r="T11" s="62">
        <v>3333.8881364948602</v>
      </c>
      <c r="V11" s="63">
        <v>0.05</v>
      </c>
      <c r="W11" s="63">
        <v>7997.93725534239</v>
      </c>
      <c r="X11" s="63">
        <v>7997.93725534239</v>
      </c>
      <c r="Y11" s="63">
        <v>7997.5402070597602</v>
      </c>
      <c r="Z11" s="63">
        <v>7997.5402070597602</v>
      </c>
      <c r="AA11" s="63">
        <v>7998.0224219926304</v>
      </c>
      <c r="AB11" s="63">
        <v>8769.7087119308799</v>
      </c>
      <c r="AC11" s="63">
        <v>12970.908181143401</v>
      </c>
      <c r="AD11" s="63">
        <v>20089.236937071801</v>
      </c>
      <c r="AF11" s="64">
        <v>0.05</v>
      </c>
      <c r="AG11" s="64">
        <v>337.24072064791301</v>
      </c>
      <c r="AH11" s="64"/>
      <c r="AI11" s="65"/>
      <c r="AJ11" s="66">
        <v>0.05</v>
      </c>
      <c r="AK11" s="66">
        <v>818.11292720652</v>
      </c>
      <c r="AL11" s="66"/>
      <c r="AN11" s="67">
        <v>0.05</v>
      </c>
      <c r="AO11" s="67">
        <v>48191.197615855897</v>
      </c>
      <c r="AP11" s="67">
        <v>65008.113136726599</v>
      </c>
      <c r="AQ11" s="67">
        <v>83747.227601772</v>
      </c>
      <c r="AR11" s="67">
        <v>121051.063482492</v>
      </c>
      <c r="AS11" s="67">
        <v>230658.36203716401</v>
      </c>
      <c r="AT11" s="67">
        <v>410174.71340108302</v>
      </c>
      <c r="AV11" s="62">
        <v>0.05</v>
      </c>
      <c r="AW11" s="62">
        <v>21526.112826967401</v>
      </c>
      <c r="AX11" s="62">
        <v>29038.190313637399</v>
      </c>
      <c r="AY11" s="62">
        <v>35724.807366619498</v>
      </c>
      <c r="AZ11" s="62">
        <v>51637.979351640199</v>
      </c>
      <c r="BA11" s="62">
        <v>98393.760901553993</v>
      </c>
      <c r="BB11" s="62">
        <v>179047.91548687301</v>
      </c>
    </row>
    <row r="12" spans="1:54" ht="15">
      <c r="A12" s="70">
        <v>0.06</v>
      </c>
      <c r="B12" s="70">
        <v>620.53149512617699</v>
      </c>
      <c r="C12" s="70">
        <v>665.12667728851102</v>
      </c>
      <c r="D12" s="70">
        <v>729.541437507821</v>
      </c>
      <c r="E12" s="70">
        <v>876.69445385434301</v>
      </c>
      <c r="F12" s="70">
        <v>1296.6326927426601</v>
      </c>
      <c r="G12" s="70">
        <v>2008.74700067855</v>
      </c>
      <c r="H12" s="70">
        <v>3490.7146144910798</v>
      </c>
      <c r="I12" s="70">
        <v>7127.90378589992</v>
      </c>
      <c r="K12" s="62">
        <v>0.06</v>
      </c>
      <c r="L12" s="62">
        <v>1104.2653460815</v>
      </c>
      <c r="M12" s="62">
        <v>1156.2930586042201</v>
      </c>
      <c r="N12" s="62">
        <v>1239.0123848588</v>
      </c>
      <c r="O12" s="62">
        <v>1422.02622031498</v>
      </c>
      <c r="P12" s="62">
        <v>2008.74700067855</v>
      </c>
      <c r="Q12" s="62">
        <v>2904.1597147755401</v>
      </c>
      <c r="R12" s="62">
        <v>4602.4194478581703</v>
      </c>
      <c r="S12" s="62">
        <v>8769.3360273399103</v>
      </c>
      <c r="T12" s="62">
        <v>3333.8881364948602</v>
      </c>
      <c r="V12" s="63">
        <v>0.06</v>
      </c>
      <c r="W12" s="63">
        <v>7997.93725534239</v>
      </c>
      <c r="X12" s="63">
        <v>7997.93725534239</v>
      </c>
      <c r="Y12" s="63">
        <v>7997.5402070597602</v>
      </c>
      <c r="Z12" s="63">
        <v>7997.5402070597602</v>
      </c>
      <c r="AA12" s="63">
        <v>7998.0224219926304</v>
      </c>
      <c r="AB12" s="63">
        <v>8374.7006466537005</v>
      </c>
      <c r="AC12" s="63">
        <v>12675.797747224</v>
      </c>
      <c r="AD12" s="63">
        <v>20089.236937071801</v>
      </c>
      <c r="AF12" s="64">
        <v>0.06</v>
      </c>
      <c r="AG12" s="64">
        <v>329.564184639102</v>
      </c>
      <c r="AH12" s="64"/>
      <c r="AI12" s="65"/>
      <c r="AJ12" s="66">
        <v>0.06</v>
      </c>
      <c r="AK12" s="66">
        <v>799.53160130554704</v>
      </c>
      <c r="AL12" s="66"/>
      <c r="AN12" s="67">
        <v>0.06</v>
      </c>
      <c r="AO12" s="67">
        <v>47094.459105369097</v>
      </c>
      <c r="AP12" s="67">
        <v>63528.484997843698</v>
      </c>
      <c r="AQ12" s="67">
        <v>81840.530261985798</v>
      </c>
      <c r="AR12" s="67">
        <v>115603.02462015201</v>
      </c>
      <c r="AS12" s="67">
        <v>220276.65053415601</v>
      </c>
      <c r="AT12" s="67">
        <v>400838.23198964499</v>
      </c>
      <c r="AV12" s="62">
        <v>0.06</v>
      </c>
      <c r="AW12" s="62">
        <v>21036.262128290698</v>
      </c>
      <c r="AX12" s="62">
        <v>28377.0468864676</v>
      </c>
      <c r="AY12" s="62">
        <v>34911.748216442298</v>
      </c>
      <c r="AZ12" s="62">
        <v>50462.182658772101</v>
      </c>
      <c r="BA12" s="62">
        <v>96154.644579637505</v>
      </c>
      <c r="BB12" s="62">
        <v>174971.98196821299</v>
      </c>
    </row>
    <row r="13" spans="1:54" ht="15">
      <c r="A13" s="70">
        <v>7.0000000000000007E-2</v>
      </c>
      <c r="B13" s="70">
        <v>606.90518946546297</v>
      </c>
      <c r="C13" s="70">
        <v>650.26161656773297</v>
      </c>
      <c r="D13" s="70">
        <v>712.84760792229099</v>
      </c>
      <c r="E13" s="70">
        <v>856.90917434556695</v>
      </c>
      <c r="F13" s="70">
        <v>1267.30494775688</v>
      </c>
      <c r="G13" s="70">
        <v>1962.9223991382701</v>
      </c>
      <c r="H13" s="70">
        <v>3333.9944772233298</v>
      </c>
      <c r="I13" s="70">
        <v>6965.5472603623202</v>
      </c>
      <c r="K13" s="62">
        <v>7.0000000000000007E-2</v>
      </c>
      <c r="L13" s="62">
        <v>1078.8708673501701</v>
      </c>
      <c r="M13" s="62">
        <v>1129.65982481283</v>
      </c>
      <c r="N13" s="62">
        <v>1210.5710455649401</v>
      </c>
      <c r="O13" s="62">
        <v>1389.87514111322</v>
      </c>
      <c r="P13" s="62">
        <v>1962.9223991382701</v>
      </c>
      <c r="Q13" s="62">
        <v>2838.17228855755</v>
      </c>
      <c r="R13" s="62">
        <v>4602.4194478581703</v>
      </c>
      <c r="S13" s="62">
        <v>8569.6918787123304</v>
      </c>
      <c r="T13" s="62">
        <v>3333.8881364948602</v>
      </c>
      <c r="V13" s="63">
        <v>7.0000000000000007E-2</v>
      </c>
      <c r="W13" s="63">
        <v>7997.93725534239</v>
      </c>
      <c r="X13" s="63">
        <v>7997.93725534239</v>
      </c>
      <c r="Y13" s="63">
        <v>7997.5402070597602</v>
      </c>
      <c r="Z13" s="63">
        <v>7997.5402070597602</v>
      </c>
      <c r="AA13" s="63">
        <v>7998.0224219926304</v>
      </c>
      <c r="AB13" s="63">
        <v>7998.0224219926304</v>
      </c>
      <c r="AC13" s="63">
        <v>12387.102757520301</v>
      </c>
      <c r="AD13" s="63">
        <v>19632.463554219601</v>
      </c>
      <c r="AF13" s="64">
        <v>7.0000000000000007E-2</v>
      </c>
      <c r="AG13" s="64">
        <v>329.564184639102</v>
      </c>
      <c r="AH13" s="64"/>
      <c r="AI13" s="65"/>
      <c r="AJ13" s="66">
        <v>7.0000000000000007E-2</v>
      </c>
      <c r="AK13" s="66">
        <v>781.56965293460701</v>
      </c>
      <c r="AL13" s="66"/>
      <c r="AN13" s="67">
        <v>7.0000000000000007E-2</v>
      </c>
      <c r="AO13" s="67">
        <v>46022.523161903999</v>
      </c>
      <c r="AP13" s="67">
        <v>62082.185308396103</v>
      </c>
      <c r="AQ13" s="67">
        <v>78157.349059276807</v>
      </c>
      <c r="AR13" s="67">
        <v>112971.62727520301</v>
      </c>
      <c r="AS13" s="67">
        <v>215262.977030735</v>
      </c>
      <c r="AT13" s="67">
        <v>391713.40884698002</v>
      </c>
      <c r="AV13" s="62">
        <v>7.0000000000000007E-2</v>
      </c>
      <c r="AW13" s="62">
        <v>20557.262552685799</v>
      </c>
      <c r="AX13" s="62">
        <v>27731.405063686401</v>
      </c>
      <c r="AY13" s="62">
        <v>34116.515911312003</v>
      </c>
      <c r="AZ13" s="62">
        <v>49313.5137735838</v>
      </c>
      <c r="BA13" s="62">
        <v>93965.178228337405</v>
      </c>
      <c r="BB13" s="62">
        <v>170989.44686021801</v>
      </c>
    </row>
    <row r="14" spans="1:54" ht="15">
      <c r="A14" s="70">
        <v>0.08</v>
      </c>
      <c r="B14" s="70">
        <v>606.90518946546297</v>
      </c>
      <c r="C14" s="70">
        <v>635.39655584695504</v>
      </c>
      <c r="D14" s="70">
        <v>696.77206832141098</v>
      </c>
      <c r="E14" s="70">
        <v>837.74218482143999</v>
      </c>
      <c r="F14" s="70">
        <v>1238.89369480191</v>
      </c>
      <c r="G14" s="70">
        <v>1918.9307816596099</v>
      </c>
      <c r="H14" s="70">
        <v>3257.9256386664701</v>
      </c>
      <c r="I14" s="70">
        <v>6965.5472603623202</v>
      </c>
      <c r="K14" s="62">
        <v>0.08</v>
      </c>
      <c r="L14" s="62">
        <v>1054.0957661488701</v>
      </c>
      <c r="M14" s="62">
        <v>1129.65982481283</v>
      </c>
      <c r="N14" s="62">
        <v>1182.74799625572</v>
      </c>
      <c r="O14" s="62">
        <v>1358.3423518961099</v>
      </c>
      <c r="P14" s="62">
        <v>1874.93916418094</v>
      </c>
      <c r="Q14" s="62">
        <v>2773.1013543703498</v>
      </c>
      <c r="R14" s="62">
        <v>4497.0228643155397</v>
      </c>
      <c r="S14" s="62">
        <v>8374.7086829710006</v>
      </c>
      <c r="T14" s="62">
        <v>3333.8881364948602</v>
      </c>
      <c r="V14" s="63">
        <v>0.08</v>
      </c>
      <c r="W14" s="63">
        <v>7997.93725534239</v>
      </c>
      <c r="X14" s="63">
        <v>7997.93725534239</v>
      </c>
      <c r="Y14" s="63">
        <v>7997.5402070597602</v>
      </c>
      <c r="Z14" s="63">
        <v>7997.5402070597602</v>
      </c>
      <c r="AA14" s="63">
        <v>7998.0224219926304</v>
      </c>
      <c r="AB14" s="63">
        <v>7998.0224219926304</v>
      </c>
      <c r="AC14" s="63">
        <v>12104.823212032201</v>
      </c>
      <c r="AD14" s="63">
        <v>19185.012077139902</v>
      </c>
      <c r="AF14" s="64">
        <v>0.08</v>
      </c>
      <c r="AG14" s="64">
        <v>322.06238792328401</v>
      </c>
      <c r="AH14" s="64"/>
      <c r="AI14" s="65"/>
      <c r="AJ14" s="66">
        <v>0.08</v>
      </c>
      <c r="AK14" s="66">
        <v>763.60770456366697</v>
      </c>
      <c r="AL14" s="66"/>
      <c r="AN14" s="67">
        <v>0.08</v>
      </c>
      <c r="AO14" s="67">
        <v>44974.614705241002</v>
      </c>
      <c r="AP14" s="67">
        <v>59288.021117367898</v>
      </c>
      <c r="AQ14" s="67">
        <v>76377.764875476307</v>
      </c>
      <c r="AR14" s="67">
        <v>110399.91110714999</v>
      </c>
      <c r="AS14" s="67">
        <v>210363.20640108001</v>
      </c>
      <c r="AT14" s="67">
        <v>374083.95488570601</v>
      </c>
      <c r="AV14" s="62">
        <v>0.08</v>
      </c>
      <c r="AW14" s="62">
        <v>20089.114100152899</v>
      </c>
      <c r="AX14" s="62">
        <v>27099.7146848548</v>
      </c>
      <c r="AY14" s="62">
        <v>33339.885531447799</v>
      </c>
      <c r="AZ14" s="62">
        <v>48191.197615855897</v>
      </c>
      <c r="BA14" s="62">
        <v>91826.335376489194</v>
      </c>
      <c r="BB14" s="62">
        <v>167096.95050782801</v>
      </c>
    </row>
    <row r="15" spans="1:54" ht="15">
      <c r="A15" s="70">
        <v>0.09</v>
      </c>
      <c r="B15" s="70">
        <v>606.90518946546297</v>
      </c>
      <c r="C15" s="70">
        <v>635.39655584695504</v>
      </c>
      <c r="D15" s="70">
        <v>680.69652872052995</v>
      </c>
      <c r="E15" s="70">
        <v>818.57519529731303</v>
      </c>
      <c r="F15" s="70">
        <v>1238.89369480191</v>
      </c>
      <c r="G15" s="70">
        <v>1874.93916418094</v>
      </c>
      <c r="H15" s="70">
        <v>3183.6897841712298</v>
      </c>
      <c r="I15" s="70">
        <v>6807.0748622299197</v>
      </c>
      <c r="K15" s="62">
        <v>0.09</v>
      </c>
      <c r="L15" s="62">
        <v>1030.55942000764</v>
      </c>
      <c r="M15" s="62">
        <v>1104.2653460815</v>
      </c>
      <c r="N15" s="62">
        <v>1156.1615269158001</v>
      </c>
      <c r="O15" s="62">
        <v>1327.4278526636499</v>
      </c>
      <c r="P15" s="62">
        <v>1831.86403873308</v>
      </c>
      <c r="Q15" s="62">
        <v>2709.8634042447702</v>
      </c>
      <c r="R15" s="62">
        <v>4395.2922488961303</v>
      </c>
      <c r="S15" s="62">
        <v>8184.3864401159099</v>
      </c>
      <c r="T15" s="62">
        <v>3333.8881364948602</v>
      </c>
      <c r="V15" s="63">
        <v>0.09</v>
      </c>
      <c r="W15" s="63">
        <v>7997.93725534239</v>
      </c>
      <c r="X15" s="63">
        <v>7997.93725534239</v>
      </c>
      <c r="Y15" s="63">
        <v>7997.5402070597602</v>
      </c>
      <c r="Z15" s="63">
        <v>7997.5402070597602</v>
      </c>
      <c r="AA15" s="63">
        <v>7998.0224219926304</v>
      </c>
      <c r="AB15" s="63">
        <v>7998.0224219926304</v>
      </c>
      <c r="AC15" s="63">
        <v>11829.8756027905</v>
      </c>
      <c r="AD15" s="63">
        <v>18748.4361567948</v>
      </c>
      <c r="AF15" s="64">
        <v>0.09</v>
      </c>
      <c r="AG15" s="64">
        <v>314.731352948542</v>
      </c>
      <c r="AH15" s="64"/>
      <c r="AI15" s="65"/>
      <c r="AJ15" s="66">
        <v>0.09</v>
      </c>
      <c r="AK15" s="66">
        <v>746.26513372275895</v>
      </c>
      <c r="AL15" s="66"/>
      <c r="AN15" s="67">
        <v>0.09</v>
      </c>
      <c r="AO15" s="67">
        <v>42950.880252321498</v>
      </c>
      <c r="AP15" s="67">
        <v>57938.606455348498</v>
      </c>
      <c r="AQ15" s="67">
        <v>74639.259943305296</v>
      </c>
      <c r="AR15" s="67">
        <v>107887.101035773</v>
      </c>
      <c r="AS15" s="67">
        <v>205574.418058685</v>
      </c>
      <c r="AT15" s="67">
        <v>365568.57317090599</v>
      </c>
      <c r="AV15" s="62">
        <v>0.09</v>
      </c>
      <c r="AW15" s="62">
        <v>19631.816770691999</v>
      </c>
      <c r="AX15" s="62">
        <v>26482.750830192199</v>
      </c>
      <c r="AY15" s="62">
        <v>32581.081996630499</v>
      </c>
      <c r="AZ15" s="62">
        <v>47094.459105369097</v>
      </c>
      <c r="BA15" s="62">
        <v>89736.168966421901</v>
      </c>
      <c r="BB15" s="62">
        <v>159576.69862176699</v>
      </c>
    </row>
    <row r="16" spans="1:54" ht="15">
      <c r="A16" s="70">
        <v>0.1</v>
      </c>
      <c r="B16" s="70">
        <v>606.90518946546297</v>
      </c>
      <c r="C16" s="70">
        <v>620.53149512617699</v>
      </c>
      <c r="D16" s="70">
        <v>665.23927910429904</v>
      </c>
      <c r="E16" s="70">
        <v>800.02649575783596</v>
      </c>
      <c r="F16" s="70">
        <v>1210.48244184694</v>
      </c>
      <c r="G16" s="70">
        <v>1831.86403873308</v>
      </c>
      <c r="H16" s="70">
        <v>3111.2869137375901</v>
      </c>
      <c r="I16" s="70">
        <v>6501.0056226997003</v>
      </c>
      <c r="K16" s="62">
        <v>0.1</v>
      </c>
      <c r="L16" s="62">
        <v>1007.02307386641</v>
      </c>
      <c r="M16" s="62">
        <v>1078.8708673501701</v>
      </c>
      <c r="N16" s="62">
        <v>1156.1615269158001</v>
      </c>
      <c r="O16" s="62">
        <v>1297.13164341583</v>
      </c>
      <c r="P16" s="62">
        <v>1790.6218973468399</v>
      </c>
      <c r="Q16" s="62">
        <v>2648.4584381807999</v>
      </c>
      <c r="R16" s="62">
        <v>4295.3946175383198</v>
      </c>
      <c r="S16" s="62">
        <v>7997.9483246660302</v>
      </c>
      <c r="T16" s="62">
        <v>3333.8881364948602</v>
      </c>
      <c r="V16" s="63">
        <v>0.1</v>
      </c>
      <c r="W16" s="63">
        <v>6966.0542903083697</v>
      </c>
      <c r="X16" s="63">
        <v>6966.0542903083697</v>
      </c>
      <c r="Y16" s="63">
        <v>7128.2244886429198</v>
      </c>
      <c r="Z16" s="63">
        <v>7463.9559503074597</v>
      </c>
      <c r="AA16" s="63">
        <v>7998.0224219926304</v>
      </c>
      <c r="AB16" s="63">
        <v>7998.0224219926304</v>
      </c>
      <c r="AC16" s="63">
        <v>11560.4269457337</v>
      </c>
      <c r="AD16" s="63">
        <v>18321.958967703202</v>
      </c>
      <c r="AF16" s="64">
        <v>0.1</v>
      </c>
      <c r="AG16" s="64">
        <v>314.731352948542</v>
      </c>
      <c r="AH16" s="64"/>
      <c r="AI16" s="65"/>
      <c r="AJ16" s="66">
        <v>0.1</v>
      </c>
      <c r="AK16" s="66">
        <v>729.54194041188305</v>
      </c>
      <c r="AL16" s="66"/>
      <c r="AN16" s="67">
        <v>0.1</v>
      </c>
      <c r="AO16" s="67">
        <v>41972.729015406803</v>
      </c>
      <c r="AP16" s="67">
        <v>56620.195002105997</v>
      </c>
      <c r="AQ16" s="67">
        <v>71280.062272316107</v>
      </c>
      <c r="AR16" s="67">
        <v>103031.22346107299</v>
      </c>
      <c r="AS16" s="67">
        <v>196322.00000499201</v>
      </c>
      <c r="AT16" s="67">
        <v>357247.379518567</v>
      </c>
      <c r="AV16" s="62">
        <v>0.1</v>
      </c>
      <c r="AW16" s="62">
        <v>18748.225320547201</v>
      </c>
      <c r="AX16" s="62">
        <v>25880.513499698802</v>
      </c>
      <c r="AY16" s="62">
        <v>31839.330226640501</v>
      </c>
      <c r="AZ16" s="62">
        <v>46022.523161903999</v>
      </c>
      <c r="BA16" s="62">
        <v>87693.705469299806</v>
      </c>
      <c r="BB16" s="62">
        <v>155944.23957101299</v>
      </c>
    </row>
    <row r="17" spans="1:54" ht="15">
      <c r="A17" s="70">
        <v>0.2</v>
      </c>
      <c r="B17" s="70">
        <v>504.70789701011302</v>
      </c>
      <c r="C17" s="70">
        <v>540.631793751994</v>
      </c>
      <c r="D17" s="70">
        <v>579.29697123805295</v>
      </c>
      <c r="E17" s="70">
        <v>649.78202948806802</v>
      </c>
      <c r="F17" s="70">
        <v>897.042167311453</v>
      </c>
      <c r="G17" s="70">
        <v>1390.1148798848201</v>
      </c>
      <c r="H17" s="70">
        <v>2360.67994050787</v>
      </c>
      <c r="I17" s="70">
        <v>5046.0114967095897</v>
      </c>
      <c r="K17" s="62">
        <v>0.2</v>
      </c>
      <c r="L17" s="62">
        <v>763.60770456366697</v>
      </c>
      <c r="M17" s="62">
        <v>818.11292720652</v>
      </c>
      <c r="N17" s="62">
        <v>876.69445385434301</v>
      </c>
      <c r="O17" s="62">
        <v>1030.0303700473601</v>
      </c>
      <c r="P17" s="62">
        <v>1358.0376588066299</v>
      </c>
      <c r="Q17" s="62">
        <v>1962.9223991382701</v>
      </c>
      <c r="R17" s="62">
        <v>3257.9256386664701</v>
      </c>
      <c r="S17" s="62">
        <v>6208.1424163471802</v>
      </c>
      <c r="T17" s="62">
        <v>3333.8881364948602</v>
      </c>
      <c r="V17" s="63">
        <v>0.2</v>
      </c>
      <c r="W17" s="63">
        <v>6966.0542903083697</v>
      </c>
      <c r="X17" s="63">
        <v>6966.0542903083697</v>
      </c>
      <c r="Y17" s="63">
        <v>6965.6142226801603</v>
      </c>
      <c r="Z17" s="63">
        <v>6965.6142226801603</v>
      </c>
      <c r="AA17" s="63">
        <v>6966.0523953056099</v>
      </c>
      <c r="AB17" s="63">
        <v>6966.0523953056099</v>
      </c>
      <c r="AC17" s="63">
        <v>7998.0224219926304</v>
      </c>
      <c r="AD17" s="63">
        <v>14892.2744689064</v>
      </c>
      <c r="AF17" s="64">
        <v>0.2</v>
      </c>
      <c r="AG17" s="64">
        <v>255.82324807018901</v>
      </c>
      <c r="AH17" s="64"/>
      <c r="AI17" s="65"/>
      <c r="AJ17" s="66">
        <v>0.2</v>
      </c>
      <c r="AK17" s="66">
        <v>620.53149512617699</v>
      </c>
      <c r="AL17" s="66"/>
      <c r="AN17" s="67">
        <v>0.2</v>
      </c>
      <c r="AO17" s="67">
        <v>31839.330226640501</v>
      </c>
      <c r="AP17" s="67">
        <v>41017.830185074803</v>
      </c>
      <c r="AQ17" s="67">
        <v>52840.903852188298</v>
      </c>
      <c r="AR17" s="67">
        <v>74639.259943305296</v>
      </c>
      <c r="AS17" s="67">
        <v>145535.92123741799</v>
      </c>
      <c r="AT17" s="67">
        <v>258802.76695363299</v>
      </c>
      <c r="AV17" s="62">
        <v>0.2</v>
      </c>
      <c r="AW17" s="62">
        <v>14553.491173017501</v>
      </c>
      <c r="AX17" s="62">
        <v>19631.816770691999</v>
      </c>
      <c r="AY17" s="62">
        <v>25291.452532935498</v>
      </c>
      <c r="AZ17" s="62">
        <v>34911.748216442298</v>
      </c>
      <c r="BA17" s="62">
        <v>66522.373881161097</v>
      </c>
      <c r="BB17" s="62">
        <v>118295.94496987099</v>
      </c>
    </row>
    <row r="18" spans="1:54" ht="15">
      <c r="A18" s="70">
        <v>0.3</v>
      </c>
      <c r="B18" s="70">
        <v>409.94313491515197</v>
      </c>
      <c r="C18" s="70">
        <v>439.67325635670898</v>
      </c>
      <c r="D18" s="70">
        <v>471.09622392443401</v>
      </c>
      <c r="E18" s="70">
        <v>540.96299218980005</v>
      </c>
      <c r="F18" s="70">
        <v>746.73747425934801</v>
      </c>
      <c r="G18" s="70">
        <v>1054.6787966100001</v>
      </c>
      <c r="H18" s="70">
        <v>1790.6218973468399</v>
      </c>
      <c r="I18" s="70">
        <v>3917.28407275677</v>
      </c>
      <c r="K18" s="62">
        <v>0.3</v>
      </c>
      <c r="L18" s="62">
        <v>620.53149512617699</v>
      </c>
      <c r="M18" s="62">
        <v>650.26161656773297</v>
      </c>
      <c r="N18" s="62">
        <v>680.69652872052995</v>
      </c>
      <c r="O18" s="62">
        <v>781.47779621835798</v>
      </c>
      <c r="P18" s="62">
        <v>1078.50758941095</v>
      </c>
      <c r="Q18" s="62">
        <v>1523.9227163824301</v>
      </c>
      <c r="R18" s="62">
        <v>2529.3144741760798</v>
      </c>
      <c r="S18" s="62">
        <v>5046.0114967095897</v>
      </c>
      <c r="T18" s="62">
        <v>3333.8881364948602</v>
      </c>
      <c r="V18" s="63">
        <v>0.3</v>
      </c>
      <c r="W18" s="63">
        <v>6966.0542903083697</v>
      </c>
      <c r="X18" s="63">
        <v>6966.0542903083697</v>
      </c>
      <c r="Y18" s="63">
        <v>6965.6142226801603</v>
      </c>
      <c r="Z18" s="63">
        <v>6965.6142226801603</v>
      </c>
      <c r="AA18" s="63">
        <v>6966.0523953056099</v>
      </c>
      <c r="AB18" s="63">
        <v>6966.0523953056099</v>
      </c>
      <c r="AC18" s="63">
        <v>6966.0523953056099</v>
      </c>
      <c r="AD18" s="63">
        <v>11829.251597161099</v>
      </c>
      <c r="AF18" s="64">
        <v>0.3</v>
      </c>
      <c r="AG18" s="64">
        <v>203.207629041025</v>
      </c>
      <c r="AH18" s="64"/>
      <c r="AI18" s="65"/>
      <c r="AJ18" s="66">
        <v>0.3</v>
      </c>
      <c r="AK18" s="66">
        <v>528.24424315134502</v>
      </c>
      <c r="AL18" s="66"/>
      <c r="AN18" s="67">
        <v>0.3</v>
      </c>
      <c r="AO18" s="67">
        <v>29714.835345195701</v>
      </c>
      <c r="AP18" s="67">
        <v>31114.630221477801</v>
      </c>
      <c r="AQ18" s="67">
        <v>40083.858520667301</v>
      </c>
      <c r="AR18" s="67">
        <v>55331.236597201801</v>
      </c>
      <c r="AS18" s="67">
        <v>105431.40085422101</v>
      </c>
      <c r="AT18" s="67">
        <v>187486.02513529599</v>
      </c>
      <c r="AV18" s="62">
        <v>0.3</v>
      </c>
      <c r="AW18" s="62">
        <v>11297.3791712118</v>
      </c>
      <c r="AX18" s="62">
        <v>14892.2012289063</v>
      </c>
      <c r="AY18" s="62">
        <v>19185.370564303099</v>
      </c>
      <c r="AZ18" s="62">
        <v>27731.405063686401</v>
      </c>
      <c r="BA18" s="62">
        <v>50462.068680005803</v>
      </c>
      <c r="BB18" s="62">
        <v>89736.189236747203</v>
      </c>
    </row>
    <row r="19" spans="1:54" ht="15">
      <c r="A19" s="70">
        <v>0.4</v>
      </c>
      <c r="B19" s="70">
        <v>333.14032119113102</v>
      </c>
      <c r="C19" s="70">
        <v>357.296044862396</v>
      </c>
      <c r="D19" s="70">
        <v>374.02469633450198</v>
      </c>
      <c r="E19" s="70">
        <v>419.77815519854698</v>
      </c>
      <c r="F19" s="70">
        <v>566.18854419065997</v>
      </c>
      <c r="G19" s="70">
        <v>837.47018530909395</v>
      </c>
      <c r="H19" s="70">
        <v>1326.8769297592401</v>
      </c>
      <c r="I19" s="70">
        <v>2837.49665410955</v>
      </c>
      <c r="K19" s="62">
        <v>0.4</v>
      </c>
      <c r="L19" s="62">
        <v>540.631793751994</v>
      </c>
      <c r="M19" s="62">
        <v>579.65257814403697</v>
      </c>
      <c r="N19" s="62">
        <v>620.72240020955303</v>
      </c>
      <c r="O19" s="62">
        <v>665.23927910429904</v>
      </c>
      <c r="P19" s="62">
        <v>818.22385266217805</v>
      </c>
      <c r="Q19" s="62">
        <v>1210.48244184694</v>
      </c>
      <c r="R19" s="62">
        <v>1918.9307816596099</v>
      </c>
      <c r="S19" s="62">
        <v>4101.3917117635301</v>
      </c>
      <c r="T19" s="62">
        <v>3257.7592393528198</v>
      </c>
      <c r="V19" s="63">
        <v>0.4</v>
      </c>
      <c r="W19" s="63">
        <v>5045.9839472078502</v>
      </c>
      <c r="X19" s="63">
        <v>5045.9839472078502</v>
      </c>
      <c r="Y19" s="63">
        <v>5046.4421103288896</v>
      </c>
      <c r="Z19" s="63">
        <v>5046.4421103288896</v>
      </c>
      <c r="AA19" s="63">
        <v>5046.0015907680399</v>
      </c>
      <c r="AB19" s="63">
        <v>5046.0015907680399</v>
      </c>
      <c r="AC19" s="63">
        <v>5284.2895187774802</v>
      </c>
      <c r="AD19" s="63">
        <v>8569.6918787123304</v>
      </c>
      <c r="AF19" s="64">
        <v>0.4</v>
      </c>
      <c r="AG19" s="64">
        <v>147.210913838897</v>
      </c>
      <c r="AH19" s="64"/>
      <c r="AI19" s="65"/>
      <c r="AJ19" s="66">
        <v>0.4</v>
      </c>
      <c r="AK19" s="66">
        <v>419.85317539567097</v>
      </c>
      <c r="AL19" s="66"/>
      <c r="AN19" s="67">
        <v>0.4</v>
      </c>
      <c r="AO19" s="67">
        <v>22540.692834195201</v>
      </c>
      <c r="AP19" s="67">
        <v>29038.190313637399</v>
      </c>
      <c r="AQ19" s="67">
        <v>29714.835345195701</v>
      </c>
      <c r="AR19" s="67">
        <v>41017.830185074803</v>
      </c>
      <c r="AS19" s="67">
        <v>78157.016995606595</v>
      </c>
      <c r="AT19" s="67">
        <v>138985.372759694</v>
      </c>
      <c r="AV19" s="62">
        <v>0.4</v>
      </c>
      <c r="AW19" s="62">
        <v>9615.4550950589091</v>
      </c>
      <c r="AX19" s="62">
        <v>11560.131365597001</v>
      </c>
      <c r="AY19" s="62">
        <v>14553.491173017501</v>
      </c>
      <c r="AZ19" s="62">
        <v>20557.262552685799</v>
      </c>
      <c r="BA19" s="62">
        <v>37408.020523232299</v>
      </c>
      <c r="BB19" s="62">
        <v>66522.316634922303</v>
      </c>
    </row>
    <row r="20" spans="1:54" ht="15">
      <c r="A20" s="70">
        <v>0.5</v>
      </c>
      <c r="B20" s="70">
        <v>258.81501758723999</v>
      </c>
      <c r="C20" s="70">
        <v>271.20256818788903</v>
      </c>
      <c r="D20" s="70">
        <v>290.55554840685301</v>
      </c>
      <c r="E20" s="70">
        <v>325.79807753185997</v>
      </c>
      <c r="F20" s="70">
        <v>419.54981926177697</v>
      </c>
      <c r="G20" s="70">
        <v>592.76681308401999</v>
      </c>
      <c r="H20" s="70">
        <v>961.19660946783904</v>
      </c>
      <c r="I20" s="70">
        <v>2056.0102201821301</v>
      </c>
      <c r="K20" s="62">
        <v>0.5</v>
      </c>
      <c r="L20" s="62">
        <v>429.76321587618997</v>
      </c>
      <c r="M20" s="62">
        <v>449.58329683722701</v>
      </c>
      <c r="N20" s="62">
        <v>481.60715366347199</v>
      </c>
      <c r="O20" s="62">
        <v>528.59719249681496</v>
      </c>
      <c r="P20" s="62">
        <v>696.33041256504396</v>
      </c>
      <c r="Q20" s="62">
        <v>918.12148401998002</v>
      </c>
      <c r="R20" s="62">
        <v>1455.1858140720201</v>
      </c>
      <c r="S20" s="62">
        <v>3041.0249301423401</v>
      </c>
      <c r="T20" s="62">
        <v>3111.7160489170801</v>
      </c>
      <c r="V20" s="63">
        <v>0.5</v>
      </c>
      <c r="W20" s="63">
        <v>5045.9839472078502</v>
      </c>
      <c r="X20" s="63">
        <v>5045.9839472078502</v>
      </c>
      <c r="Y20" s="63">
        <v>5046.4421103288896</v>
      </c>
      <c r="Z20" s="63">
        <v>5046.4421103288896</v>
      </c>
      <c r="AA20" s="63">
        <v>5046.0015907680399</v>
      </c>
      <c r="AB20" s="63">
        <v>5046.0015907680399</v>
      </c>
      <c r="AC20" s="63">
        <v>5046.0015907680399</v>
      </c>
      <c r="AD20" s="63">
        <v>6965.5472603623202</v>
      </c>
      <c r="AF20" s="64">
        <v>0.5</v>
      </c>
      <c r="AG20" s="64">
        <v>106.64487970039799</v>
      </c>
      <c r="AH20" s="64"/>
      <c r="AI20" s="65"/>
      <c r="AJ20" s="66">
        <v>0.5</v>
      </c>
      <c r="AK20" s="66">
        <v>333.14032119113102</v>
      </c>
      <c r="AL20" s="66"/>
      <c r="AN20" s="67">
        <v>0.5</v>
      </c>
      <c r="AO20" s="67">
        <v>16329.1999557208</v>
      </c>
      <c r="AP20" s="67">
        <v>21526.112826967401</v>
      </c>
      <c r="AQ20" s="67">
        <v>27099.7146848548</v>
      </c>
      <c r="AR20" s="67">
        <v>31839.330226640501</v>
      </c>
      <c r="AS20" s="67">
        <v>57938.770137535801</v>
      </c>
      <c r="AT20" s="67">
        <v>103031.01623974901</v>
      </c>
      <c r="AV20" s="62">
        <v>0.5</v>
      </c>
      <c r="AW20" s="62">
        <v>7637.4503750855501</v>
      </c>
      <c r="AX20" s="62">
        <v>9396.88247318098</v>
      </c>
      <c r="AY20" s="62">
        <v>10788.9265472688</v>
      </c>
      <c r="AZ20" s="62">
        <v>14892.2012289063</v>
      </c>
      <c r="BA20" s="62">
        <v>28377.567044059298</v>
      </c>
      <c r="BB20" s="62">
        <v>48191.366697143501</v>
      </c>
    </row>
    <row r="21" spans="1:54" ht="15">
      <c r="A21" s="70">
        <v>0.6</v>
      </c>
      <c r="B21" s="70">
        <v>196.25788705396599</v>
      </c>
      <c r="C21" s="70">
        <v>205.54855000445201</v>
      </c>
      <c r="D21" s="70">
        <v>220.07049015683901</v>
      </c>
      <c r="E21" s="70">
        <v>241.71063961956199</v>
      </c>
      <c r="F21" s="70">
        <v>318.73569587316899</v>
      </c>
      <c r="G21" s="70">
        <v>429.63123160063702</v>
      </c>
      <c r="H21" s="70">
        <v>680.75004804135006</v>
      </c>
      <c r="I21" s="70">
        <v>1455.5241233373099</v>
      </c>
      <c r="K21" s="62">
        <v>0.6</v>
      </c>
      <c r="L21" s="62">
        <v>341.19222908155302</v>
      </c>
      <c r="M21" s="62">
        <v>357.296044862396</v>
      </c>
      <c r="N21" s="62">
        <v>374.02469633450198</v>
      </c>
      <c r="O21" s="62">
        <v>409.88551544415901</v>
      </c>
      <c r="P21" s="62">
        <v>528.61237092763395</v>
      </c>
      <c r="Q21" s="62">
        <v>729.32412567404299</v>
      </c>
      <c r="R21" s="62">
        <v>1129.8311431360601</v>
      </c>
      <c r="S21" s="62">
        <v>2254.1007178476302</v>
      </c>
      <c r="T21" s="62">
        <v>2306.9248505584301</v>
      </c>
      <c r="V21" s="63">
        <v>0.6</v>
      </c>
      <c r="W21" s="63">
        <v>5045.9839472078502</v>
      </c>
      <c r="X21" s="63">
        <v>5045.9839472078502</v>
      </c>
      <c r="Y21" s="63">
        <v>5046.4421103288896</v>
      </c>
      <c r="Z21" s="63">
        <v>5046.4421103288896</v>
      </c>
      <c r="AA21" s="63">
        <v>5046.0015907680399</v>
      </c>
      <c r="AB21" s="63">
        <v>5046.0015907680399</v>
      </c>
      <c r="AC21" s="63">
        <v>5046.0015907680399</v>
      </c>
      <c r="AD21" s="63">
        <v>5407.2353453937303</v>
      </c>
      <c r="AF21" s="64">
        <v>0.6</v>
      </c>
      <c r="AG21" s="64">
        <v>82.782780370647799</v>
      </c>
      <c r="AH21" s="64"/>
      <c r="AI21" s="65"/>
      <c r="AJ21" s="66">
        <v>0.6</v>
      </c>
      <c r="AK21" s="66">
        <v>252.62124228691599</v>
      </c>
      <c r="AL21" s="66"/>
      <c r="AN21" s="67">
        <v>0.6</v>
      </c>
      <c r="AO21" s="67">
        <v>13898.548387603099</v>
      </c>
      <c r="AP21" s="67">
        <v>15957.9365306161</v>
      </c>
      <c r="AQ21" s="67">
        <v>20089.114100152899</v>
      </c>
      <c r="AR21" s="67">
        <v>29038.190313637399</v>
      </c>
      <c r="AS21" s="67">
        <v>42950.320184393597</v>
      </c>
      <c r="AT21" s="67">
        <v>76378.200718619395</v>
      </c>
      <c r="AV21" s="62">
        <v>0.6</v>
      </c>
      <c r="AW21" s="62">
        <v>6652.3234161959999</v>
      </c>
      <c r="AX21" s="62">
        <v>7815.7188255533702</v>
      </c>
      <c r="AY21" s="62">
        <v>8769.0674954464903</v>
      </c>
      <c r="AZ21" s="62">
        <v>11040.052538362601</v>
      </c>
      <c r="BA21" s="62">
        <v>20089.916066461301</v>
      </c>
      <c r="BB21" s="62">
        <v>34117.099720246901</v>
      </c>
    </row>
    <row r="22" spans="1:54" ht="15">
      <c r="A22" s="70">
        <v>0.7</v>
      </c>
      <c r="B22" s="70">
        <v>155.998347601858</v>
      </c>
      <c r="C22" s="70">
        <v>163.430877962247</v>
      </c>
      <c r="D22" s="70">
        <v>171.225581369548</v>
      </c>
      <c r="E22" s="70">
        <v>191.62915086297301</v>
      </c>
      <c r="F22" s="70">
        <v>247.24931747033901</v>
      </c>
      <c r="G22" s="70">
        <v>333.39956836605802</v>
      </c>
      <c r="H22" s="70">
        <v>516.69797452716205</v>
      </c>
      <c r="I22" s="70">
        <v>1078.76376503234</v>
      </c>
      <c r="K22" s="62">
        <v>0.7</v>
      </c>
      <c r="L22" s="62">
        <v>277.39634348821301</v>
      </c>
      <c r="M22" s="62">
        <v>283.59011878853698</v>
      </c>
      <c r="N22" s="62">
        <v>297.35673823799499</v>
      </c>
      <c r="O22" s="62">
        <v>325.79807753185997</v>
      </c>
      <c r="P22" s="62">
        <v>401.219978645666</v>
      </c>
      <c r="Q22" s="62">
        <v>553.35765575938296</v>
      </c>
      <c r="R22" s="62">
        <v>837.47018530909395</v>
      </c>
      <c r="S22" s="62">
        <v>1709.54605563777</v>
      </c>
      <c r="T22" s="62">
        <v>1790.3359056660499</v>
      </c>
      <c r="V22" s="63">
        <v>0.7</v>
      </c>
      <c r="W22" s="63">
        <v>5045.9839472078502</v>
      </c>
      <c r="X22" s="63">
        <v>5045.9839472078502</v>
      </c>
      <c r="Y22" s="63">
        <v>5046.4421103288896</v>
      </c>
      <c r="Z22" s="63">
        <v>5046.4421103288896</v>
      </c>
      <c r="AA22" s="63">
        <v>5046.0015907680399</v>
      </c>
      <c r="AB22" s="63">
        <v>5046.0015907680399</v>
      </c>
      <c r="AC22" s="63">
        <v>5046.0015907680399</v>
      </c>
      <c r="AD22" s="63">
        <v>5283.7200939081904</v>
      </c>
      <c r="AF22" s="64">
        <v>0.7</v>
      </c>
      <c r="AG22" s="64">
        <v>68.855717583454194</v>
      </c>
      <c r="AH22" s="64"/>
      <c r="AI22" s="65"/>
      <c r="AJ22" s="66">
        <v>0.7</v>
      </c>
      <c r="AK22" s="66">
        <v>200.593529764192</v>
      </c>
      <c r="AL22" s="66"/>
      <c r="AN22" s="67">
        <v>0.7</v>
      </c>
      <c r="AO22" s="67">
        <v>11040.052538362601</v>
      </c>
      <c r="AP22" s="67">
        <v>13898.548387603099</v>
      </c>
      <c r="AQ22" s="67">
        <v>15957.9365306161</v>
      </c>
      <c r="AR22" s="67">
        <v>22540.692834195201</v>
      </c>
      <c r="AS22" s="67">
        <v>34116.519530015001</v>
      </c>
      <c r="AT22" s="67">
        <v>57938.397956900102</v>
      </c>
      <c r="AV22" s="62">
        <v>0.7</v>
      </c>
      <c r="AW22" s="62">
        <v>5406.7695035795496</v>
      </c>
      <c r="AX22" s="62">
        <v>6965.4558248438198</v>
      </c>
      <c r="AY22" s="62">
        <v>8183.8819297803902</v>
      </c>
      <c r="AZ22" s="62">
        <v>9839.4532784728199</v>
      </c>
      <c r="BA22" s="62">
        <v>15239.7954074229</v>
      </c>
      <c r="BB22" s="62">
        <v>27100.124162157899</v>
      </c>
    </row>
    <row r="23" spans="1:54" ht="15">
      <c r="A23" s="70">
        <v>0.8</v>
      </c>
      <c r="B23" s="70">
        <v>132.462001460626</v>
      </c>
      <c r="C23" s="70">
        <v>139.27515429098199</v>
      </c>
      <c r="D23" s="70">
        <v>145.25740201427899</v>
      </c>
      <c r="E23" s="70">
        <v>159.478071661212</v>
      </c>
      <c r="F23" s="70">
        <v>206.00717608408999</v>
      </c>
      <c r="G23" s="70">
        <v>277.49355448692103</v>
      </c>
      <c r="H23" s="70">
        <v>419.54981926177697</v>
      </c>
      <c r="I23" s="70">
        <v>876.78913996164101</v>
      </c>
      <c r="K23" s="62">
        <v>0.8</v>
      </c>
      <c r="L23" s="62">
        <v>225.36863096548899</v>
      </c>
      <c r="M23" s="62">
        <v>235.898048976041</v>
      </c>
      <c r="N23" s="62">
        <v>247.27524948140601</v>
      </c>
      <c r="O23" s="62">
        <v>270.77026889807701</v>
      </c>
      <c r="P23" s="62">
        <v>333.39956836605802</v>
      </c>
      <c r="Q23" s="62">
        <v>439.71264393949798</v>
      </c>
      <c r="R23" s="62">
        <v>650.50581102476804</v>
      </c>
      <c r="S23" s="62">
        <v>1358.4209382071699</v>
      </c>
      <c r="T23" s="62">
        <v>1389.4939574488101</v>
      </c>
      <c r="V23" s="63">
        <v>0.8</v>
      </c>
      <c r="W23" s="63">
        <v>5045.9839472078502</v>
      </c>
      <c r="X23" s="63">
        <v>5045.9839472078502</v>
      </c>
      <c r="Y23" s="63">
        <v>5046.4421103288896</v>
      </c>
      <c r="Z23" s="63">
        <v>5046.4421103288896</v>
      </c>
      <c r="AA23" s="63">
        <v>5046.0015907680399</v>
      </c>
      <c r="AB23" s="63">
        <v>5046.0015907680399</v>
      </c>
      <c r="AC23" s="63">
        <v>5046.0015907680399</v>
      </c>
      <c r="AD23" s="63">
        <v>5046.0114967095897</v>
      </c>
      <c r="AF23" s="64">
        <v>0.8</v>
      </c>
      <c r="AG23" s="64">
        <v>61.367722892125798</v>
      </c>
      <c r="AH23" s="64"/>
      <c r="AI23" s="65"/>
      <c r="AJ23" s="66">
        <v>0.8</v>
      </c>
      <c r="AK23" s="66">
        <v>163.430877962247</v>
      </c>
      <c r="AL23" s="66"/>
      <c r="AN23" s="67">
        <v>0.8</v>
      </c>
      <c r="AO23" s="67">
        <v>10068.877023422699</v>
      </c>
      <c r="AP23" s="67">
        <v>11297.3791712118</v>
      </c>
      <c r="AQ23" s="67">
        <v>13898.548387603099</v>
      </c>
      <c r="AR23" s="67">
        <v>17904.9380418125</v>
      </c>
      <c r="AS23" s="67">
        <v>29714.222135359902</v>
      </c>
      <c r="AT23" s="67">
        <v>46022.373390477602</v>
      </c>
      <c r="AV23" s="62">
        <v>0.8</v>
      </c>
      <c r="AW23" s="62">
        <v>4295.3044689236704</v>
      </c>
      <c r="AX23" s="62">
        <v>5533.1075793458704</v>
      </c>
      <c r="AY23" s="62">
        <v>6965.4558248438198</v>
      </c>
      <c r="AZ23" s="62">
        <v>8183.8819297803902</v>
      </c>
      <c r="BA23" s="62">
        <v>13581.8758003691</v>
      </c>
      <c r="BB23" s="62">
        <v>22027.716952734099</v>
      </c>
    </row>
    <row r="24" spans="1:54" ht="15">
      <c r="A24" s="70">
        <v>0.9</v>
      </c>
      <c r="B24" s="70">
        <v>118.21631826988001</v>
      </c>
      <c r="C24" s="70">
        <v>121.31320592004199</v>
      </c>
      <c r="D24" s="70">
        <v>126.708702474802</v>
      </c>
      <c r="E24" s="70">
        <v>139.07450216778699</v>
      </c>
      <c r="F24" s="70">
        <v>174.84644703670301</v>
      </c>
      <c r="G24" s="70">
        <v>241.75036528550601</v>
      </c>
      <c r="H24" s="70">
        <v>365.47678944425098</v>
      </c>
      <c r="I24" s="70">
        <v>764.14944521067196</v>
      </c>
      <c r="K24" s="62">
        <v>0.9</v>
      </c>
      <c r="L24" s="62">
        <v>196.25788705396599</v>
      </c>
      <c r="M24" s="62">
        <v>205.54855000445201</v>
      </c>
      <c r="N24" s="62">
        <v>210.17785040245101</v>
      </c>
      <c r="O24" s="62">
        <v>230.581419895876</v>
      </c>
      <c r="P24" s="62">
        <v>283.90899870255998</v>
      </c>
      <c r="Q24" s="62">
        <v>365.47678944425098</v>
      </c>
      <c r="R24" s="62">
        <v>553.35765575938296</v>
      </c>
      <c r="S24" s="62">
        <v>1130.0342467810599</v>
      </c>
      <c r="T24" s="62">
        <v>1155.66948765542</v>
      </c>
      <c r="V24" s="63">
        <v>0.9</v>
      </c>
      <c r="W24" s="63">
        <v>5045.9839472078502</v>
      </c>
      <c r="X24" s="63">
        <v>5045.9839472078502</v>
      </c>
      <c r="Y24" s="63">
        <v>5046.4421103288896</v>
      </c>
      <c r="Z24" s="63">
        <v>5046.4421103288896</v>
      </c>
      <c r="AA24" s="63">
        <v>5046.0015907680399</v>
      </c>
      <c r="AB24" s="63">
        <v>5046.0015907680399</v>
      </c>
      <c r="AC24" s="63">
        <v>5046.0015907680399</v>
      </c>
      <c r="AD24" s="63">
        <v>5046.0114967095897</v>
      </c>
      <c r="AF24" s="64">
        <v>0.9</v>
      </c>
      <c r="AG24" s="64">
        <v>55.968028464208501</v>
      </c>
      <c r="AH24" s="64"/>
      <c r="AI24" s="65"/>
      <c r="AJ24" s="66">
        <v>0.9</v>
      </c>
      <c r="AK24" s="66">
        <v>145.46892959130699</v>
      </c>
      <c r="AL24" s="66"/>
      <c r="AN24" s="67">
        <v>0.9</v>
      </c>
      <c r="AO24" s="67">
        <v>10068.877023422699</v>
      </c>
      <c r="AP24" s="67">
        <v>10068.877023422699</v>
      </c>
      <c r="AQ24" s="67">
        <v>11560.131365597001</v>
      </c>
      <c r="AR24" s="67">
        <v>15239.4371672089</v>
      </c>
      <c r="AS24" s="67">
        <v>27731.143897210401</v>
      </c>
      <c r="AT24" s="67">
        <v>39171.364792347304</v>
      </c>
      <c r="AV24" s="62">
        <v>0.9</v>
      </c>
      <c r="AW24" s="62">
        <v>3572.1546241998699</v>
      </c>
      <c r="AX24" s="62">
        <v>4602.2362358160899</v>
      </c>
      <c r="AY24" s="62">
        <v>5661.7708957704699</v>
      </c>
      <c r="AZ24" s="62">
        <v>7997.8626771183199</v>
      </c>
      <c r="BA24" s="62">
        <v>11297.0036231786</v>
      </c>
      <c r="BB24" s="62">
        <v>18748.693614280201</v>
      </c>
    </row>
    <row r="25" spans="1:54" ht="15">
      <c r="A25" s="70">
        <v>1</v>
      </c>
      <c r="B25" s="70">
        <v>107.68690025932899</v>
      </c>
      <c r="C25" s="70">
        <v>113.261298029621</v>
      </c>
      <c r="D25" s="70">
        <v>118.052642689712</v>
      </c>
      <c r="E25" s="70">
        <v>126.708702474802</v>
      </c>
      <c r="F25" s="70">
        <v>159.266082513009</v>
      </c>
      <c r="G25" s="70">
        <v>220.67104857697899</v>
      </c>
      <c r="H25" s="70">
        <v>333.39956836605802</v>
      </c>
      <c r="I25" s="70">
        <v>681.02911873926701</v>
      </c>
      <c r="K25" s="62">
        <v>1</v>
      </c>
      <c r="L25" s="62">
        <v>175.199051032863</v>
      </c>
      <c r="M25" s="62">
        <v>178.91531621305799</v>
      </c>
      <c r="N25" s="62">
        <v>187.301120970428</v>
      </c>
      <c r="O25" s="62">
        <v>205.84982050990601</v>
      </c>
      <c r="P25" s="62">
        <v>247.24931747033901</v>
      </c>
      <c r="Q25" s="62">
        <v>326.06763211961402</v>
      </c>
      <c r="R25" s="62">
        <v>481.87127735655201</v>
      </c>
      <c r="S25" s="62">
        <v>983.99105634532202</v>
      </c>
      <c r="T25" s="62">
        <v>1006.51899529552</v>
      </c>
      <c r="V25" s="63">
        <v>1</v>
      </c>
      <c r="W25" s="63">
        <v>5045.9839472078502</v>
      </c>
      <c r="X25" s="63">
        <v>5045.9839472078502</v>
      </c>
      <c r="Y25" s="63">
        <v>5046.4421103288896</v>
      </c>
      <c r="Z25" s="63">
        <v>5046.4421103288896</v>
      </c>
      <c r="AA25" s="63">
        <v>5046.0015907680399</v>
      </c>
      <c r="AB25" s="63">
        <v>5046.0015907680399</v>
      </c>
      <c r="AC25" s="63">
        <v>5046.0015907680399</v>
      </c>
      <c r="AD25" s="63">
        <v>5046.0114967095897</v>
      </c>
      <c r="AF25" s="64">
        <v>1</v>
      </c>
      <c r="AG25" s="64">
        <v>52.232403271350996</v>
      </c>
      <c r="AH25" s="64"/>
      <c r="AI25" s="65"/>
      <c r="AJ25" s="66">
        <v>1</v>
      </c>
      <c r="AK25" s="66">
        <v>132.462001460626</v>
      </c>
      <c r="AL25" s="66"/>
      <c r="AN25" s="67">
        <v>1</v>
      </c>
      <c r="AO25" s="67">
        <v>10068.877023422699</v>
      </c>
      <c r="AP25" s="67">
        <v>10068.877023422699</v>
      </c>
      <c r="AQ25" s="67">
        <v>10543.226117710999</v>
      </c>
      <c r="AR25" s="67">
        <v>13582.315658077599</v>
      </c>
      <c r="AS25" s="67">
        <v>23065.993716939</v>
      </c>
      <c r="AT25" s="67">
        <v>32581.065426864599</v>
      </c>
      <c r="AV25" s="62">
        <v>1</v>
      </c>
      <c r="AW25" s="62">
        <v>3183.8394342677998</v>
      </c>
      <c r="AX25" s="62">
        <v>4008.5247877363099</v>
      </c>
      <c r="AY25" s="62">
        <v>4931.64532907184</v>
      </c>
      <c r="AZ25" s="62">
        <v>6807.3394600810598</v>
      </c>
      <c r="BA25" s="62">
        <v>10068.4102326313</v>
      </c>
      <c r="BB25" s="62">
        <v>16709.382992926101</v>
      </c>
    </row>
    <row r="26" spans="1:54" ht="15">
      <c r="A26" s="70">
        <v>1.1000000000000001</v>
      </c>
      <c r="B26" s="70">
        <v>100.873747428972</v>
      </c>
      <c r="C26" s="70">
        <v>105.209390139199</v>
      </c>
      <c r="D26" s="70">
        <v>110.63316287392099</v>
      </c>
      <c r="E26" s="70">
        <v>121.144092612958</v>
      </c>
      <c r="F26" s="70">
        <v>149.18467017414801</v>
      </c>
      <c r="G26" s="70">
        <v>206.00717608408999</v>
      </c>
      <c r="H26" s="70">
        <v>311.40375962672499</v>
      </c>
      <c r="I26" s="70">
        <v>635.19641535783796</v>
      </c>
      <c r="K26" s="62">
        <v>1.1000000000000001</v>
      </c>
      <c r="L26" s="62">
        <v>159.714612782052</v>
      </c>
      <c r="M26" s="62">
        <v>167.14714314244199</v>
      </c>
      <c r="N26" s="62">
        <v>174.93532127744299</v>
      </c>
      <c r="O26" s="62">
        <v>187.301120970428</v>
      </c>
      <c r="P26" s="62">
        <v>225.25350873100601</v>
      </c>
      <c r="Q26" s="62">
        <v>296.73988713383699</v>
      </c>
      <c r="R26" s="62">
        <v>439.71264393949798</v>
      </c>
      <c r="S26" s="62">
        <v>876.78913996164101</v>
      </c>
      <c r="T26" s="62">
        <v>917.96089045682299</v>
      </c>
      <c r="V26" s="63">
        <v>1.1000000000000001</v>
      </c>
      <c r="W26" s="63">
        <v>5045.9839472078502</v>
      </c>
      <c r="X26" s="63">
        <v>5045.9839472078502</v>
      </c>
      <c r="Y26" s="63">
        <v>5046.4421103288896</v>
      </c>
      <c r="Z26" s="63">
        <v>5046.4421103288896</v>
      </c>
      <c r="AA26" s="63">
        <v>5046.0015907680399</v>
      </c>
      <c r="AB26" s="63">
        <v>5046.0015907680399</v>
      </c>
      <c r="AC26" s="63">
        <v>5046.0015907680399</v>
      </c>
      <c r="AD26" s="63">
        <v>5046.0114967095897</v>
      </c>
      <c r="AF26" s="64">
        <v>1.1000000000000001</v>
      </c>
      <c r="AG26" s="64">
        <v>49.881557874221997</v>
      </c>
      <c r="AH26" s="64"/>
      <c r="AI26" s="65"/>
      <c r="AJ26" s="66">
        <v>1.1000000000000001</v>
      </c>
      <c r="AK26" s="66">
        <v>123.790716040172</v>
      </c>
      <c r="AL26" s="66"/>
      <c r="AN26" s="67">
        <v>1.1000000000000001</v>
      </c>
      <c r="AO26" s="67">
        <v>10068.877023422699</v>
      </c>
      <c r="AP26" s="67">
        <v>10068.877023422699</v>
      </c>
      <c r="AQ26" s="67">
        <v>10068.877023422699</v>
      </c>
      <c r="AR26" s="67">
        <v>12105.012759853</v>
      </c>
      <c r="AS26" s="67">
        <v>20089.916066461301</v>
      </c>
      <c r="AT26" s="67">
        <v>29714.607729765299</v>
      </c>
      <c r="AV26" s="62">
        <v>1.1000000000000001</v>
      </c>
      <c r="AW26" s="62">
        <v>2904.0354750552701</v>
      </c>
      <c r="AX26" s="62">
        <v>3655.8632878978001</v>
      </c>
      <c r="AY26" s="62">
        <v>4497.6004061936801</v>
      </c>
      <c r="AZ26" s="62">
        <v>6208.20245046531</v>
      </c>
      <c r="BA26" s="62">
        <v>10068.4102326313</v>
      </c>
      <c r="BB26" s="62">
        <v>15594.649444054199</v>
      </c>
    </row>
    <row r="27" spans="1:54" ht="15">
      <c r="A27" s="70">
        <v>1.2</v>
      </c>
      <c r="B27" s="70">
        <v>95.918727188712595</v>
      </c>
      <c r="C27" s="70">
        <v>100.873747428972</v>
      </c>
      <c r="D27" s="70">
        <v>105.68684299672699</v>
      </c>
      <c r="E27" s="70">
        <v>115.57948275111499</v>
      </c>
      <c r="F27" s="70">
        <v>141.85273392770401</v>
      </c>
      <c r="G27" s="70">
        <v>192.259795622008</v>
      </c>
      <c r="H27" s="70">
        <v>296.73988713383699</v>
      </c>
      <c r="I27" s="70">
        <v>606.45387255931496</v>
      </c>
      <c r="K27" s="62">
        <v>1.2</v>
      </c>
      <c r="L27" s="62">
        <v>149.18519477150099</v>
      </c>
      <c r="M27" s="62">
        <v>155.998347601858</v>
      </c>
      <c r="N27" s="62">
        <v>163.18781156910799</v>
      </c>
      <c r="O27" s="62">
        <v>174.93532127744299</v>
      </c>
      <c r="P27" s="62">
        <v>215.17209639214599</v>
      </c>
      <c r="Q27" s="62">
        <v>277.49355448692103</v>
      </c>
      <c r="R27" s="62">
        <v>410.38489895372197</v>
      </c>
      <c r="S27" s="62">
        <v>818.52722888355299</v>
      </c>
      <c r="T27" s="62">
        <v>856.59167745457103</v>
      </c>
      <c r="V27" s="63">
        <v>1.2</v>
      </c>
      <c r="W27" s="63">
        <v>5045.9839472078502</v>
      </c>
      <c r="X27" s="63">
        <v>5045.9839472078502</v>
      </c>
      <c r="Y27" s="63">
        <v>5046.4421103288896</v>
      </c>
      <c r="Z27" s="63">
        <v>5046.4421103288896</v>
      </c>
      <c r="AA27" s="63">
        <v>5046.0015907680399</v>
      </c>
      <c r="AB27" s="63">
        <v>5046.0015907680399</v>
      </c>
      <c r="AC27" s="63">
        <v>5046.0015907680399</v>
      </c>
      <c r="AD27" s="63">
        <v>5046.0114967095897</v>
      </c>
      <c r="AF27" s="64">
        <v>1.2</v>
      </c>
      <c r="AG27" s="64">
        <v>47.636517949081203</v>
      </c>
      <c r="AH27" s="64"/>
      <c r="AI27" s="65"/>
      <c r="AJ27" s="66">
        <v>1.2</v>
      </c>
      <c r="AK27" s="66">
        <v>118.21631826988001</v>
      </c>
      <c r="AL27" s="66"/>
      <c r="AN27" s="67">
        <v>1.2</v>
      </c>
      <c r="AO27" s="67">
        <v>10068.877023422699</v>
      </c>
      <c r="AP27" s="67">
        <v>10068.877023422699</v>
      </c>
      <c r="AQ27" s="67">
        <v>10068.877023422699</v>
      </c>
      <c r="AR27" s="67">
        <v>11040.052538362601</v>
      </c>
      <c r="AS27" s="67">
        <v>17904.3438305036</v>
      </c>
      <c r="AT27" s="67">
        <v>29714.607729765299</v>
      </c>
      <c r="AV27" s="62">
        <v>1.2</v>
      </c>
      <c r="AW27" s="62">
        <v>2710.2654201989399</v>
      </c>
      <c r="AX27" s="62">
        <v>3411.7130187788298</v>
      </c>
      <c r="AY27" s="62">
        <v>4197.6443612760904</v>
      </c>
      <c r="AZ27" s="62">
        <v>5793.5345330727696</v>
      </c>
      <c r="BA27" s="62">
        <v>9396.6753360563507</v>
      </c>
      <c r="BB27" s="62">
        <v>14892.4815365369</v>
      </c>
    </row>
    <row r="28" spans="1:54" ht="15">
      <c r="A28" s="70">
        <v>1.3</v>
      </c>
      <c r="B28" s="70">
        <v>94.060594598615396</v>
      </c>
      <c r="C28" s="70">
        <v>95.918727188712595</v>
      </c>
      <c r="D28" s="70">
        <v>100.74052311953299</v>
      </c>
      <c r="E28" s="70">
        <v>110.63316287392099</v>
      </c>
      <c r="F28" s="70">
        <v>135.437289712065</v>
      </c>
      <c r="G28" s="70">
        <v>183.094875313952</v>
      </c>
      <c r="H28" s="70">
        <v>283.90899870255998</v>
      </c>
      <c r="I28" s="70">
        <v>579.26498072287404</v>
      </c>
      <c r="K28" s="62">
        <v>1.3</v>
      </c>
      <c r="L28" s="62">
        <v>145.46892959130699</v>
      </c>
      <c r="M28" s="62">
        <v>149.18519477150099</v>
      </c>
      <c r="N28" s="62">
        <v>155.768331753317</v>
      </c>
      <c r="O28" s="62">
        <v>166.89755147700299</v>
      </c>
      <c r="P28" s="62">
        <v>200.50822389925699</v>
      </c>
      <c r="Q28" s="62">
        <v>264.66266605564402</v>
      </c>
      <c r="R28" s="62">
        <v>382.890138029556</v>
      </c>
      <c r="S28" s="62">
        <v>781.23960579357697</v>
      </c>
      <c r="T28" s="62">
        <v>799.88341733856498</v>
      </c>
      <c r="V28" s="63">
        <v>1.3</v>
      </c>
      <c r="W28" s="63">
        <v>5045.9839472078502</v>
      </c>
      <c r="X28" s="63">
        <v>5045.9839472078502</v>
      </c>
      <c r="Y28" s="63">
        <v>5046.4421103288896</v>
      </c>
      <c r="Z28" s="63">
        <v>5046.4421103288896</v>
      </c>
      <c r="AA28" s="63">
        <v>5046.0015907680399</v>
      </c>
      <c r="AB28" s="63">
        <v>5046.0015907680399</v>
      </c>
      <c r="AC28" s="63">
        <v>5046.0015907680399</v>
      </c>
      <c r="AD28" s="63">
        <v>5046.0114967095897</v>
      </c>
      <c r="AF28" s="64">
        <v>1.3</v>
      </c>
      <c r="AG28" s="64">
        <v>45.492521465249602</v>
      </c>
      <c r="AH28" s="64"/>
      <c r="AI28" s="65"/>
      <c r="AJ28" s="66">
        <v>1.3</v>
      </c>
      <c r="AK28" s="66">
        <v>113.261298029621</v>
      </c>
      <c r="AL28" s="66"/>
      <c r="AN28" s="67">
        <v>1.3</v>
      </c>
      <c r="AO28" s="67">
        <v>10068.877023422699</v>
      </c>
      <c r="AP28" s="67">
        <v>10068.877023422699</v>
      </c>
      <c r="AQ28" s="67">
        <v>10068.877023422699</v>
      </c>
      <c r="AR28" s="67">
        <v>10302.9512496891</v>
      </c>
      <c r="AS28" s="67">
        <v>15957.2861592718</v>
      </c>
      <c r="AT28" s="67">
        <v>28377.465015928599</v>
      </c>
      <c r="AV28" s="62">
        <v>1.3</v>
      </c>
      <c r="AW28" s="62">
        <v>2648.2590026449202</v>
      </c>
      <c r="AX28" s="62">
        <v>3258.24713533263</v>
      </c>
      <c r="AY28" s="62">
        <v>3917.0653218441298</v>
      </c>
      <c r="AZ28" s="62">
        <v>5406.7695035795496</v>
      </c>
      <c r="BA28" s="62">
        <v>8973.1902925634404</v>
      </c>
      <c r="BB28" s="62">
        <v>13898.6955698211</v>
      </c>
    </row>
    <row r="29" spans="1:54" ht="15">
      <c r="A29" s="70">
        <v>1.4</v>
      </c>
      <c r="B29" s="70">
        <v>89.724951888388404</v>
      </c>
      <c r="C29" s="70">
        <v>94.060594598615396</v>
      </c>
      <c r="D29" s="70">
        <v>98.267363180936201</v>
      </c>
      <c r="E29" s="70">
        <v>108.160002935324</v>
      </c>
      <c r="F29" s="70">
        <v>132.68781361964901</v>
      </c>
      <c r="G29" s="70">
        <v>179.42890719073</v>
      </c>
      <c r="H29" s="70">
        <v>277.49355448692103</v>
      </c>
      <c r="I29" s="70">
        <v>566.05894754517396</v>
      </c>
      <c r="K29" s="62">
        <v>1.4</v>
      </c>
      <c r="L29" s="62">
        <v>139.27515429098199</v>
      </c>
      <c r="M29" s="62">
        <v>142.372041941145</v>
      </c>
      <c r="N29" s="62">
        <v>148.96714192217499</v>
      </c>
      <c r="O29" s="62">
        <v>159.478071661212</v>
      </c>
      <c r="P29" s="62">
        <v>195.92576374523</v>
      </c>
      <c r="Q29" s="62">
        <v>252.74826965517201</v>
      </c>
      <c r="R29" s="62">
        <v>373.725217721501</v>
      </c>
      <c r="S29" s="62">
        <v>746.28245914672505</v>
      </c>
      <c r="T29" s="62">
        <v>764.14944521067196</v>
      </c>
      <c r="V29" s="63">
        <v>1.4</v>
      </c>
      <c r="W29" s="63">
        <v>5045.9839472078502</v>
      </c>
      <c r="X29" s="63">
        <v>5045.9839472078502</v>
      </c>
      <c r="Y29" s="63">
        <v>5046.4421103288896</v>
      </c>
      <c r="Z29" s="63">
        <v>5046.4421103288896</v>
      </c>
      <c r="AA29" s="63">
        <v>5046.0015907680399</v>
      </c>
      <c r="AB29" s="63">
        <v>5046.0015907680399</v>
      </c>
      <c r="AC29" s="63">
        <v>5046.0015907680399</v>
      </c>
      <c r="AD29" s="63">
        <v>5046.0114967095897</v>
      </c>
      <c r="AF29" s="64">
        <v>1.4</v>
      </c>
      <c r="AG29" s="64">
        <v>44.456985250973098</v>
      </c>
      <c r="AH29" s="64"/>
      <c r="AI29" s="65"/>
      <c r="AJ29" s="66">
        <v>1.4</v>
      </c>
      <c r="AK29" s="66">
        <v>110.164410379458</v>
      </c>
      <c r="AL29" s="66"/>
      <c r="AN29" s="67">
        <v>1.4</v>
      </c>
      <c r="AO29" s="67">
        <v>10068.877023422699</v>
      </c>
      <c r="AP29" s="67">
        <v>10068.877023422699</v>
      </c>
      <c r="AQ29" s="67">
        <v>10068.877023422699</v>
      </c>
      <c r="AR29" s="67">
        <v>10068.877023422699</v>
      </c>
      <c r="AS29" s="67">
        <v>15239.7954074229</v>
      </c>
      <c r="AT29" s="67">
        <v>25880.569375417399</v>
      </c>
      <c r="AV29" s="62">
        <v>1.4</v>
      </c>
      <c r="AW29" s="62">
        <v>2528.8966488534202</v>
      </c>
      <c r="AX29" s="62">
        <v>3111.7569738612401</v>
      </c>
      <c r="AY29" s="62">
        <v>3827.9310966102198</v>
      </c>
      <c r="AZ29" s="62">
        <v>5164.1693948994298</v>
      </c>
      <c r="BA29" s="62">
        <v>8570.1493546184593</v>
      </c>
      <c r="BB29" s="62">
        <v>13582.216063179299</v>
      </c>
    </row>
    <row r="30" spans="1:54" ht="15">
      <c r="A30" s="70">
        <v>1.5</v>
      </c>
      <c r="B30" s="70">
        <v>89.724951888388404</v>
      </c>
      <c r="C30" s="70">
        <v>91.583084478485702</v>
      </c>
      <c r="D30" s="70">
        <v>96.412493226988502</v>
      </c>
      <c r="E30" s="70">
        <v>105.68684299672699</v>
      </c>
      <c r="F30" s="70">
        <v>129.93833752723199</v>
      </c>
      <c r="G30" s="70">
        <v>174.84644703670301</v>
      </c>
      <c r="H30" s="70">
        <v>264.66266605564402</v>
      </c>
      <c r="I30" s="70">
        <v>540.42370667081502</v>
      </c>
      <c r="K30" s="62">
        <v>1.5</v>
      </c>
      <c r="L30" s="62">
        <v>135.55888911078799</v>
      </c>
      <c r="M30" s="62">
        <v>139.27515429098199</v>
      </c>
      <c r="N30" s="62">
        <v>145.25740201427899</v>
      </c>
      <c r="O30" s="62">
        <v>152.67688183006999</v>
      </c>
      <c r="P30" s="62">
        <v>187.67733546797999</v>
      </c>
      <c r="Q30" s="62">
        <v>241.75036528550601</v>
      </c>
      <c r="R30" s="62">
        <v>357.22836116700103</v>
      </c>
      <c r="S30" s="62">
        <v>712.87896346195498</v>
      </c>
      <c r="T30" s="62">
        <v>746.28245914672505</v>
      </c>
      <c r="V30" s="63">
        <v>1.5</v>
      </c>
      <c r="W30" s="63">
        <v>5045.9839472078502</v>
      </c>
      <c r="X30" s="63">
        <v>5045.9839472078502</v>
      </c>
      <c r="Y30" s="63">
        <v>5046.4421103288896</v>
      </c>
      <c r="Z30" s="63">
        <v>5046.4421103288896</v>
      </c>
      <c r="AA30" s="63">
        <v>5046.0015907680399</v>
      </c>
      <c r="AB30" s="63">
        <v>5046.0015907680399</v>
      </c>
      <c r="AC30" s="63">
        <v>5046.0015907680399</v>
      </c>
      <c r="AD30" s="63">
        <v>5046.0114967095897</v>
      </c>
      <c r="AF30" s="64">
        <v>1.5</v>
      </c>
      <c r="AG30" s="64">
        <v>43.445020718734398</v>
      </c>
      <c r="AH30" s="64"/>
      <c r="AI30" s="65"/>
      <c r="AJ30" s="66">
        <v>1.5</v>
      </c>
      <c r="AK30" s="66">
        <v>105.209390139199</v>
      </c>
      <c r="AL30" s="66"/>
      <c r="AN30" s="67">
        <v>1.5</v>
      </c>
      <c r="AO30" s="67">
        <v>10068.877023422699</v>
      </c>
      <c r="AP30" s="67">
        <v>10068.877023422699</v>
      </c>
      <c r="AQ30" s="67">
        <v>10068.877023422699</v>
      </c>
      <c r="AR30" s="67">
        <v>10068.877023422699</v>
      </c>
      <c r="AS30" s="67">
        <v>14553.457578313701</v>
      </c>
      <c r="AT30" s="67">
        <v>24153.034743621301</v>
      </c>
      <c r="AV30" s="62">
        <v>1.5</v>
      </c>
      <c r="AW30" s="62">
        <v>2471.5407126159498</v>
      </c>
      <c r="AX30" s="62">
        <v>3040.44959367412</v>
      </c>
      <c r="AY30" s="62">
        <v>3655.8632878978001</v>
      </c>
      <c r="AZ30" s="62">
        <v>4931.64532907184</v>
      </c>
      <c r="BA30" s="62">
        <v>8374.47005865967</v>
      </c>
      <c r="BB30" s="62">
        <v>13273.1277976693</v>
      </c>
    </row>
    <row r="31" spans="1:54" ht="15">
      <c r="A31" s="70">
        <v>1.6</v>
      </c>
      <c r="B31" s="70">
        <v>85.389309178161398</v>
      </c>
      <c r="C31" s="70">
        <v>89.724951888388404</v>
      </c>
      <c r="D31" s="70">
        <v>93.939333288391495</v>
      </c>
      <c r="E31" s="70">
        <v>100.74052311953299</v>
      </c>
      <c r="F31" s="70">
        <v>127.188861434816</v>
      </c>
      <c r="G31" s="70">
        <v>171.18047891348101</v>
      </c>
      <c r="H31" s="70">
        <v>259.16371387081102</v>
      </c>
      <c r="I31" s="70">
        <v>528.77132445519806</v>
      </c>
      <c r="K31" s="62">
        <v>1.6</v>
      </c>
      <c r="L31" s="62">
        <v>129.98449134049599</v>
      </c>
      <c r="M31" s="62">
        <v>135.55888911078799</v>
      </c>
      <c r="N31" s="62">
        <v>139.07450216778699</v>
      </c>
      <c r="O31" s="62">
        <v>148.96714192217499</v>
      </c>
      <c r="P31" s="62">
        <v>183.094875313952</v>
      </c>
      <c r="Q31" s="62">
        <v>236.25141310067201</v>
      </c>
      <c r="R31" s="62">
        <v>348.97993288975198</v>
      </c>
      <c r="S31" s="62">
        <v>696.56562836009005</v>
      </c>
      <c r="T31" s="62">
        <v>729.19229856381901</v>
      </c>
      <c r="V31" s="63">
        <v>1.6</v>
      </c>
      <c r="W31" s="63">
        <v>4102.0525914384398</v>
      </c>
      <c r="X31" s="63">
        <v>4102.0525914384398</v>
      </c>
      <c r="Y31" s="63">
        <v>4101.6950137848298</v>
      </c>
      <c r="Z31" s="63">
        <v>4101.6950137848298</v>
      </c>
      <c r="AA31" s="63">
        <v>4197.32997024213</v>
      </c>
      <c r="AB31" s="63">
        <v>4295.3946175383198</v>
      </c>
      <c r="AC31" s="63">
        <v>4602.4194478581703</v>
      </c>
      <c r="AD31" s="63">
        <v>5046.0114967095897</v>
      </c>
      <c r="AF31" s="64">
        <v>1.6</v>
      </c>
      <c r="AG31" s="64">
        <v>42.456091311543602</v>
      </c>
      <c r="AH31" s="64"/>
      <c r="AI31" s="65"/>
      <c r="AJ31" s="66">
        <v>1.6</v>
      </c>
      <c r="AK31" s="66">
        <v>105.209390139199</v>
      </c>
      <c r="AL31" s="66"/>
      <c r="AN31" s="67">
        <v>1.6</v>
      </c>
      <c r="AO31" s="67">
        <v>10068.877023422699</v>
      </c>
      <c r="AP31" s="67">
        <v>10068.877023422699</v>
      </c>
      <c r="AQ31" s="67">
        <v>10068.877023422699</v>
      </c>
      <c r="AR31" s="67">
        <v>10068.877023422699</v>
      </c>
      <c r="AS31" s="67">
        <v>14222.4577742043</v>
      </c>
      <c r="AT31" s="67">
        <v>22541.0722458854</v>
      </c>
      <c r="AV31" s="62">
        <v>1.6</v>
      </c>
      <c r="AW31" s="62">
        <v>2359.9291610187101</v>
      </c>
      <c r="AX31" s="62">
        <v>2971.46745414527</v>
      </c>
      <c r="AY31" s="62">
        <v>3572.1546241998699</v>
      </c>
      <c r="AZ31" s="62">
        <v>4819.2586972551699</v>
      </c>
      <c r="BA31" s="62">
        <v>8374.47005865967</v>
      </c>
      <c r="BB31" s="62">
        <v>12675.781128020701</v>
      </c>
    </row>
    <row r="32" spans="1:54" ht="15">
      <c r="A32" s="70">
        <v>1.7</v>
      </c>
      <c r="B32" s="70">
        <v>85.389309178161398</v>
      </c>
      <c r="C32" s="70">
        <v>89.724951888388404</v>
      </c>
      <c r="D32" s="70">
        <v>92.084463334443697</v>
      </c>
      <c r="E32" s="70">
        <v>100.74052311953299</v>
      </c>
      <c r="F32" s="70">
        <v>123.52289331159299</v>
      </c>
      <c r="G32" s="70">
        <v>167.51451079025799</v>
      </c>
      <c r="H32" s="70">
        <v>252.74826965517201</v>
      </c>
      <c r="I32" s="70">
        <v>516.34211675853896</v>
      </c>
      <c r="K32" s="62">
        <v>1.7</v>
      </c>
      <c r="L32" s="62">
        <v>126.887603690334</v>
      </c>
      <c r="M32" s="62">
        <v>132.462001460626</v>
      </c>
      <c r="N32" s="62">
        <v>135.983052244541</v>
      </c>
      <c r="O32" s="62">
        <v>145.25740201427899</v>
      </c>
      <c r="P32" s="62">
        <v>179.42890719073</v>
      </c>
      <c r="Q32" s="62">
        <v>230.75246091583901</v>
      </c>
      <c r="R32" s="62">
        <v>340.73150461250202</v>
      </c>
      <c r="S32" s="62">
        <v>681.02911873926701</v>
      </c>
      <c r="T32" s="62">
        <v>712.87896346195498</v>
      </c>
      <c r="V32" s="63">
        <v>1.7</v>
      </c>
      <c r="W32" s="63">
        <v>3740.95549142953</v>
      </c>
      <c r="X32" s="63">
        <v>3740.95549142953</v>
      </c>
      <c r="Y32" s="63">
        <v>3740.6136627496699</v>
      </c>
      <c r="Z32" s="63">
        <v>3740.6136627496699</v>
      </c>
      <c r="AA32" s="63">
        <v>3827.9836818275098</v>
      </c>
      <c r="AB32" s="63">
        <v>3916.88340881564</v>
      </c>
      <c r="AC32" s="63">
        <v>4197.32997024213</v>
      </c>
      <c r="AD32" s="63">
        <v>4819.1784562455696</v>
      </c>
      <c r="AF32" s="64">
        <v>1.7</v>
      </c>
      <c r="AG32" s="64">
        <v>41.489672685938999</v>
      </c>
      <c r="AH32" s="64"/>
      <c r="AI32" s="65"/>
      <c r="AJ32" s="66">
        <v>1.7</v>
      </c>
      <c r="AK32" s="66">
        <v>102.731880019069</v>
      </c>
      <c r="AL32" s="66"/>
      <c r="AN32" s="67">
        <v>1.7</v>
      </c>
      <c r="AO32" s="67">
        <v>10068.877023422699</v>
      </c>
      <c r="AP32" s="67">
        <v>10068.877023422699</v>
      </c>
      <c r="AQ32" s="67">
        <v>10068.877023422699</v>
      </c>
      <c r="AR32" s="67">
        <v>10068.877023422699</v>
      </c>
      <c r="AS32" s="67">
        <v>13898.2726719442</v>
      </c>
      <c r="AT32" s="67">
        <v>22027.716952734099</v>
      </c>
      <c r="AV32" s="62">
        <v>1.7</v>
      </c>
      <c r="AW32" s="62">
        <v>2306.44862587836</v>
      </c>
      <c r="AX32" s="62">
        <v>2904.0354750552701</v>
      </c>
      <c r="AY32" s="62">
        <v>3490.7712011602098</v>
      </c>
      <c r="AZ32" s="62">
        <v>4709.1973060967803</v>
      </c>
      <c r="BA32" s="62">
        <v>8374.47005865967</v>
      </c>
      <c r="BB32" s="62">
        <v>12386.85079287</v>
      </c>
    </row>
    <row r="33" spans="1:54" ht="15">
      <c r="A33" s="70">
        <v>1.8</v>
      </c>
      <c r="B33" s="70">
        <v>83.531176588064099</v>
      </c>
      <c r="C33" s="70">
        <v>87.866819298291105</v>
      </c>
      <c r="D33" s="70">
        <v>89.611303395846704</v>
      </c>
      <c r="E33" s="70">
        <v>98.267363180936201</v>
      </c>
      <c r="F33" s="70">
        <v>120.77341721917701</v>
      </c>
      <c r="G33" s="70">
        <v>162.932050636231</v>
      </c>
      <c r="H33" s="70">
        <v>252.74826965517201</v>
      </c>
      <c r="I33" s="70">
        <v>504.68973454292097</v>
      </c>
      <c r="K33" s="62">
        <v>1.8</v>
      </c>
      <c r="L33" s="62">
        <v>123.790716040172</v>
      </c>
      <c r="M33" s="62">
        <v>129.98449134049599</v>
      </c>
      <c r="N33" s="62">
        <v>135.983052244541</v>
      </c>
      <c r="O33" s="62">
        <v>145.25740201427899</v>
      </c>
      <c r="P33" s="62">
        <v>174.84644703670301</v>
      </c>
      <c r="Q33" s="62">
        <v>225.25350873100601</v>
      </c>
      <c r="R33" s="62">
        <v>333.39956836605802</v>
      </c>
      <c r="S33" s="62">
        <v>665.49260911844306</v>
      </c>
      <c r="T33" s="62">
        <v>696.56562836009005</v>
      </c>
      <c r="V33" s="63">
        <v>1.8</v>
      </c>
      <c r="W33" s="63">
        <v>3111.66792091659</v>
      </c>
      <c r="X33" s="63">
        <v>3111.66792091659</v>
      </c>
      <c r="Y33" s="63">
        <v>3111.1944583767299</v>
      </c>
      <c r="Z33" s="63">
        <v>3111.1944583767299</v>
      </c>
      <c r="AA33" s="63">
        <v>3183.6897841712298</v>
      </c>
      <c r="AB33" s="63">
        <v>3257.9256386664701</v>
      </c>
      <c r="AC33" s="63">
        <v>3490.7146144910798</v>
      </c>
      <c r="AD33" s="63">
        <v>4008.1726540385898</v>
      </c>
      <c r="AF33" s="64">
        <v>1.8</v>
      </c>
      <c r="AG33" s="64">
        <v>41.489672685938999</v>
      </c>
      <c r="AH33" s="64"/>
      <c r="AI33" s="65"/>
      <c r="AJ33" s="66">
        <v>1.8</v>
      </c>
      <c r="AK33" s="66">
        <v>100.873747428972</v>
      </c>
      <c r="AL33" s="66"/>
      <c r="AN33" s="67">
        <v>1.8</v>
      </c>
      <c r="AO33" s="67">
        <v>10068.877023422699</v>
      </c>
      <c r="AP33" s="67">
        <v>10068.877023422699</v>
      </c>
      <c r="AQ33" s="67">
        <v>10068.877023422699</v>
      </c>
      <c r="AR33" s="67">
        <v>10068.877023422699</v>
      </c>
      <c r="AS33" s="67">
        <v>13898.2726719442</v>
      </c>
      <c r="AT33" s="67">
        <v>21526.456417798301</v>
      </c>
      <c r="AV33" s="62">
        <v>1.8</v>
      </c>
      <c r="AW33" s="62">
        <v>2202.5878764753702</v>
      </c>
      <c r="AX33" s="62">
        <v>2837.3785761846898</v>
      </c>
      <c r="AY33" s="62">
        <v>3411.7130187788298</v>
      </c>
      <c r="AZ33" s="62">
        <v>4602.2362358160899</v>
      </c>
      <c r="BA33" s="62">
        <v>8183.6584068789498</v>
      </c>
      <c r="BB33" s="62">
        <v>12386.85079287</v>
      </c>
    </row>
    <row r="34" spans="1:54" ht="15">
      <c r="A34" s="70">
        <v>1.9</v>
      </c>
      <c r="B34" s="70">
        <v>81.6730439979669</v>
      </c>
      <c r="C34" s="70">
        <v>85.389309178161398</v>
      </c>
      <c r="D34" s="70">
        <v>89.611303395846704</v>
      </c>
      <c r="E34" s="70">
        <v>96.412493226988502</v>
      </c>
      <c r="F34" s="70">
        <v>120.77341721917701</v>
      </c>
      <c r="G34" s="70">
        <v>159.266082513009</v>
      </c>
      <c r="H34" s="70">
        <v>247.24931747033901</v>
      </c>
      <c r="I34" s="70">
        <v>504.68973454292097</v>
      </c>
      <c r="K34" s="62">
        <v>1.9</v>
      </c>
      <c r="L34" s="62">
        <v>123.790716040172</v>
      </c>
      <c r="M34" s="62">
        <v>126.887603690334</v>
      </c>
      <c r="N34" s="62">
        <v>132.89160232129399</v>
      </c>
      <c r="O34" s="62">
        <v>139.07450216778699</v>
      </c>
      <c r="P34" s="62">
        <v>171.18047891348101</v>
      </c>
      <c r="Q34" s="62">
        <v>220.67104857697899</v>
      </c>
      <c r="R34" s="62">
        <v>326.06763211961402</v>
      </c>
      <c r="S34" s="62">
        <v>649.95609949762002</v>
      </c>
      <c r="T34" s="62">
        <v>681.02911873926701</v>
      </c>
      <c r="V34" s="63">
        <v>1.9</v>
      </c>
      <c r="W34" s="63">
        <v>2528.8336651560799</v>
      </c>
      <c r="X34" s="63">
        <v>2528.8336651560799</v>
      </c>
      <c r="Y34" s="63">
        <v>2529.3835828217898</v>
      </c>
      <c r="Z34" s="63">
        <v>2588.1211313634699</v>
      </c>
      <c r="AA34" s="63">
        <v>2587.96996414764</v>
      </c>
      <c r="AB34" s="63">
        <v>2709.8634042447702</v>
      </c>
      <c r="AC34" s="63">
        <v>2838.17228855755</v>
      </c>
      <c r="AD34" s="63">
        <v>3257.7592393528198</v>
      </c>
      <c r="AF34" s="64">
        <v>1.9</v>
      </c>
      <c r="AG34" s="64">
        <v>40.545252433973303</v>
      </c>
      <c r="AH34" s="64"/>
      <c r="AI34" s="65"/>
      <c r="AJ34" s="66">
        <v>1.9</v>
      </c>
      <c r="AK34" s="66">
        <v>100.873747428972</v>
      </c>
      <c r="AL34" s="66"/>
      <c r="AN34" s="67">
        <v>1.9</v>
      </c>
      <c r="AO34" s="67">
        <v>10068.877023422699</v>
      </c>
      <c r="AP34" s="67">
        <v>10068.877023422699</v>
      </c>
      <c r="AQ34" s="67">
        <v>10068.877023422699</v>
      </c>
      <c r="AR34" s="67">
        <v>10068.877023422699</v>
      </c>
      <c r="AS34" s="67">
        <v>13581.8758003691</v>
      </c>
      <c r="AT34" s="67">
        <v>20557.531898525602</v>
      </c>
      <c r="AV34" s="62">
        <v>1.9</v>
      </c>
      <c r="AW34" s="62">
        <v>2152.9827424321502</v>
      </c>
      <c r="AX34" s="62">
        <v>2773.04691797239</v>
      </c>
      <c r="AY34" s="62">
        <v>3411.7130187788298</v>
      </c>
      <c r="AZ34" s="62">
        <v>4497.6004061936801</v>
      </c>
      <c r="BA34" s="62">
        <v>7997.7143992763204</v>
      </c>
      <c r="BB34" s="62">
        <v>12105.311698851099</v>
      </c>
    </row>
    <row r="35" spans="1:54" ht="15">
      <c r="A35" s="70">
        <v>2</v>
      </c>
      <c r="B35" s="70">
        <v>81.6730439979669</v>
      </c>
      <c r="C35" s="70">
        <v>85.389309178161398</v>
      </c>
      <c r="D35" s="70">
        <v>89.611303395846704</v>
      </c>
      <c r="E35" s="70">
        <v>96.412493226988502</v>
      </c>
      <c r="F35" s="70">
        <v>118.02394112675999</v>
      </c>
      <c r="G35" s="70">
        <v>159.266082513009</v>
      </c>
      <c r="H35" s="70">
        <v>241.75036528550601</v>
      </c>
      <c r="I35" s="70">
        <v>493.03735232730401</v>
      </c>
      <c r="K35" s="62">
        <v>2</v>
      </c>
      <c r="L35" s="62">
        <v>121.31320592004199</v>
      </c>
      <c r="M35" s="62">
        <v>123.790716040172</v>
      </c>
      <c r="N35" s="62">
        <v>129.800152398048</v>
      </c>
      <c r="O35" s="62">
        <v>139.07450216778699</v>
      </c>
      <c r="P35" s="62">
        <v>167.51451079025799</v>
      </c>
      <c r="Q35" s="62">
        <v>220.67104857697899</v>
      </c>
      <c r="R35" s="62">
        <v>326.06763211961402</v>
      </c>
      <c r="S35" s="62">
        <v>649.95609949762002</v>
      </c>
      <c r="T35" s="62">
        <v>665.49260911844306</v>
      </c>
      <c r="V35" s="63">
        <v>2</v>
      </c>
      <c r="W35" s="63">
        <v>2152.8715044264</v>
      </c>
      <c r="X35" s="63">
        <v>2152.8715044264</v>
      </c>
      <c r="Y35" s="63">
        <v>2152.8449821703998</v>
      </c>
      <c r="Z35" s="63">
        <v>2202.9264709269901</v>
      </c>
      <c r="AA35" s="63">
        <v>2203.0433112093201</v>
      </c>
      <c r="AB35" s="63">
        <v>2306.6069106903401</v>
      </c>
      <c r="AC35" s="63">
        <v>2415.6694623561998</v>
      </c>
      <c r="AD35" s="63">
        <v>2773.0201391831301</v>
      </c>
      <c r="AF35" s="64">
        <v>2</v>
      </c>
      <c r="AG35" s="64">
        <v>39.622329811527798</v>
      </c>
      <c r="AH35" s="64"/>
      <c r="AI35" s="65"/>
      <c r="AJ35" s="66">
        <v>2</v>
      </c>
      <c r="AK35" s="66">
        <v>98.396237308842302</v>
      </c>
      <c r="AL35" s="66"/>
      <c r="AN35" s="67">
        <v>2</v>
      </c>
      <c r="AO35" s="67">
        <v>8183.8819297803902</v>
      </c>
      <c r="AP35" s="67">
        <v>8374.5516637590099</v>
      </c>
      <c r="AQ35" s="67">
        <v>9182.9603326195902</v>
      </c>
      <c r="AR35" s="67">
        <v>10068.877023422699</v>
      </c>
      <c r="AS35" s="67">
        <v>13273.267159478801</v>
      </c>
      <c r="AT35" s="67">
        <v>20089.1959831768</v>
      </c>
      <c r="AV35" s="62">
        <v>2</v>
      </c>
      <c r="AW35" s="62">
        <v>2103.3776083889302</v>
      </c>
      <c r="AX35" s="62">
        <v>2710.2654201989399</v>
      </c>
      <c r="AY35" s="62">
        <v>3334.2049968362999</v>
      </c>
      <c r="AZ35" s="62">
        <v>4497.6004061936801</v>
      </c>
      <c r="BA35" s="62">
        <v>7815.6645070161503</v>
      </c>
      <c r="BB35" s="62">
        <v>11829.81998394</v>
      </c>
    </row>
    <row r="36" spans="1:54" ht="15">
      <c r="A36" s="70">
        <v>2.1</v>
      </c>
      <c r="B36" s="70">
        <v>79.814911407869602</v>
      </c>
      <c r="C36" s="70">
        <v>83.531176588064099</v>
      </c>
      <c r="D36" s="70">
        <v>87.756433441899006</v>
      </c>
      <c r="E36" s="70">
        <v>93.939333288391495</v>
      </c>
      <c r="F36" s="70">
        <v>118.02394112675999</v>
      </c>
      <c r="G36" s="70">
        <v>155.600114389787</v>
      </c>
      <c r="H36" s="70">
        <v>236.25141310067201</v>
      </c>
      <c r="I36" s="70">
        <v>482.161795592727</v>
      </c>
      <c r="K36" s="62">
        <v>2.1</v>
      </c>
      <c r="L36" s="62">
        <v>121.31320592004199</v>
      </c>
      <c r="M36" s="62">
        <v>123.790716040172</v>
      </c>
      <c r="N36" s="62">
        <v>126.708702474802</v>
      </c>
      <c r="O36" s="62">
        <v>135.983052244541</v>
      </c>
      <c r="P36" s="62">
        <v>162.932050636231</v>
      </c>
      <c r="Q36" s="62">
        <v>215.17209639214599</v>
      </c>
      <c r="R36" s="62">
        <v>318.73569587316899</v>
      </c>
      <c r="S36" s="62">
        <v>635.19641535783796</v>
      </c>
      <c r="T36" s="62">
        <v>649.95609949762002</v>
      </c>
      <c r="V36" s="63">
        <v>2.1</v>
      </c>
      <c r="W36" s="63">
        <v>1963.3419802364699</v>
      </c>
      <c r="X36" s="63">
        <v>1963.3419802364699</v>
      </c>
      <c r="Y36" s="63">
        <v>1963.0299568830801</v>
      </c>
      <c r="Z36" s="63">
        <v>1963.0299568830801</v>
      </c>
      <c r="AA36" s="63">
        <v>2008.74700067855</v>
      </c>
      <c r="AB36" s="63">
        <v>2055.4880942496302</v>
      </c>
      <c r="AC36" s="63">
        <v>2203.0433112093201</v>
      </c>
      <c r="AD36" s="63">
        <v>2529.0969381362102</v>
      </c>
      <c r="AF36" s="64">
        <v>2.1</v>
      </c>
      <c r="AG36" s="64">
        <v>39.622329811527798</v>
      </c>
      <c r="AH36" s="64"/>
      <c r="AI36" s="65"/>
      <c r="AJ36" s="66">
        <v>2.1</v>
      </c>
      <c r="AK36" s="66">
        <v>95.918727188712595</v>
      </c>
      <c r="AL36" s="66"/>
      <c r="AN36" s="67">
        <v>2.1</v>
      </c>
      <c r="AO36" s="67">
        <v>7997.8626771183199</v>
      </c>
      <c r="AP36" s="67">
        <v>8183.8819297803902</v>
      </c>
      <c r="AQ36" s="67">
        <v>8973.6886733747706</v>
      </c>
      <c r="AR36" s="67">
        <v>10068.877023422699</v>
      </c>
      <c r="AS36" s="67">
        <v>12970.499691602299</v>
      </c>
      <c r="AT36" s="67">
        <v>19632.2828950316</v>
      </c>
      <c r="AV36" s="62">
        <v>2.1</v>
      </c>
      <c r="AW36" s="62">
        <v>2103.3776083889302</v>
      </c>
      <c r="AX36" s="62">
        <v>2648.2590026449202</v>
      </c>
      <c r="AY36" s="62">
        <v>3334.2049968362999</v>
      </c>
      <c r="AZ36" s="62">
        <v>4395.2898172295399</v>
      </c>
      <c r="BA36" s="62">
        <v>7815.6645070161503</v>
      </c>
      <c r="BB36" s="62">
        <v>11560.3756481367</v>
      </c>
    </row>
    <row r="37" spans="1:54" ht="15">
      <c r="A37" s="70">
        <v>2.2000000000000002</v>
      </c>
      <c r="B37" s="70">
        <v>79.814911407869602</v>
      </c>
      <c r="C37" s="70">
        <v>83.531176588064099</v>
      </c>
      <c r="D37" s="70">
        <v>85.901563487951194</v>
      </c>
      <c r="E37" s="70">
        <v>93.939333288391495</v>
      </c>
      <c r="F37" s="70">
        <v>115.274465034344</v>
      </c>
      <c r="G37" s="70">
        <v>155.600114389787</v>
      </c>
      <c r="H37" s="70">
        <v>236.25141310067201</v>
      </c>
      <c r="I37" s="70">
        <v>482.161795592727</v>
      </c>
      <c r="K37" s="62">
        <v>2.2000000000000002</v>
      </c>
      <c r="L37" s="62">
        <v>118.21631826988001</v>
      </c>
      <c r="M37" s="62">
        <v>121.31320592004199</v>
      </c>
      <c r="N37" s="62">
        <v>123.617252551555</v>
      </c>
      <c r="O37" s="62">
        <v>135.983052244541</v>
      </c>
      <c r="P37" s="62">
        <v>162.932050636231</v>
      </c>
      <c r="Q37" s="62">
        <v>210.589636238118</v>
      </c>
      <c r="R37" s="62">
        <v>311.40375962672499</v>
      </c>
      <c r="S37" s="62">
        <v>620.436731218055</v>
      </c>
      <c r="T37" s="62">
        <v>649.95609949762002</v>
      </c>
      <c r="V37" s="63">
        <v>2.2000000000000002</v>
      </c>
      <c r="W37" s="63">
        <v>1749.6567323752899</v>
      </c>
      <c r="X37" s="63">
        <v>1749.6567323752899</v>
      </c>
      <c r="Y37" s="63">
        <v>1749.71991217908</v>
      </c>
      <c r="Z37" s="63">
        <v>1749.71991217908</v>
      </c>
      <c r="AA37" s="63">
        <v>1790.6218973468399</v>
      </c>
      <c r="AB37" s="63">
        <v>1831.86403873308</v>
      </c>
      <c r="AC37" s="63">
        <v>1962.9223991382701</v>
      </c>
      <c r="AD37" s="63">
        <v>2254.1007178476302</v>
      </c>
      <c r="AF37" s="64">
        <v>2.2000000000000002</v>
      </c>
      <c r="AG37" s="64">
        <v>39.622329811527798</v>
      </c>
      <c r="AH37" s="64"/>
      <c r="AI37" s="65"/>
      <c r="AJ37" s="66">
        <v>2.2000000000000002</v>
      </c>
      <c r="AK37" s="66">
        <v>94.060594598615396</v>
      </c>
      <c r="AL37" s="66"/>
      <c r="AN37" s="67">
        <v>2.2000000000000002</v>
      </c>
      <c r="AO37" s="67">
        <v>7997.8626771183199</v>
      </c>
      <c r="AP37" s="67">
        <v>8183.8819297803902</v>
      </c>
      <c r="AQ37" s="67">
        <v>8769.0674954464903</v>
      </c>
      <c r="AR37" s="67">
        <v>10068.877023422699</v>
      </c>
      <c r="AS37" s="67">
        <v>12675.5204544107</v>
      </c>
      <c r="AT37" s="67">
        <v>19185.448772066</v>
      </c>
      <c r="AV37" s="62">
        <v>2.2000000000000002</v>
      </c>
      <c r="AW37" s="62">
        <v>2103.3776083889302</v>
      </c>
      <c r="AX37" s="62">
        <v>2648.2590026449202</v>
      </c>
      <c r="AY37" s="62">
        <v>3258.24713533263</v>
      </c>
      <c r="AZ37" s="62">
        <v>4395.2898172295399</v>
      </c>
      <c r="BA37" s="62">
        <v>7637.5087300984396</v>
      </c>
      <c r="BB37" s="62">
        <v>11560.3756481367</v>
      </c>
    </row>
    <row r="38" spans="1:54" ht="15">
      <c r="A38" s="70">
        <v>2.2999999999999998</v>
      </c>
      <c r="B38" s="70">
        <v>79.814911407869602</v>
      </c>
      <c r="C38" s="70">
        <v>81.6730439979669</v>
      </c>
      <c r="D38" s="70">
        <v>85.901563487951194</v>
      </c>
      <c r="E38" s="70">
        <v>93.939333288391495</v>
      </c>
      <c r="F38" s="70">
        <v>115.274465034344</v>
      </c>
      <c r="G38" s="70">
        <v>152.85063829737001</v>
      </c>
      <c r="H38" s="70">
        <v>230.75246091583901</v>
      </c>
      <c r="I38" s="70">
        <v>471.28623885815102</v>
      </c>
      <c r="K38" s="62">
        <v>2.2999999999999998</v>
      </c>
      <c r="L38" s="62">
        <v>115.73880814975</v>
      </c>
      <c r="M38" s="62">
        <v>121.31320592004199</v>
      </c>
      <c r="N38" s="62">
        <v>123.617252551555</v>
      </c>
      <c r="O38" s="62">
        <v>132.89160232129399</v>
      </c>
      <c r="P38" s="62">
        <v>159.266082513009</v>
      </c>
      <c r="Q38" s="62">
        <v>210.589636238118</v>
      </c>
      <c r="R38" s="62">
        <v>311.40375962672499</v>
      </c>
      <c r="S38" s="62">
        <v>620.436731218055</v>
      </c>
      <c r="T38" s="62">
        <v>635.19641535783796</v>
      </c>
      <c r="V38" s="63">
        <v>2.2999999999999998</v>
      </c>
      <c r="W38" s="63">
        <v>1559.5078306553301</v>
      </c>
      <c r="X38" s="63">
        <v>1559.5078306553301</v>
      </c>
      <c r="Y38" s="63">
        <v>1559.2865969071199</v>
      </c>
      <c r="Z38" s="63">
        <v>1559.2865969071199</v>
      </c>
      <c r="AA38" s="63">
        <v>1595.4090947852601</v>
      </c>
      <c r="AB38" s="63">
        <v>1632.98526804829</v>
      </c>
      <c r="AC38" s="63">
        <v>1749.37975596059</v>
      </c>
      <c r="AD38" s="63">
        <v>2056.0102201821301</v>
      </c>
      <c r="AF38" s="64">
        <v>2.2999999999999998</v>
      </c>
      <c r="AG38" s="64">
        <v>38.720415472812</v>
      </c>
      <c r="AH38" s="64"/>
      <c r="AI38" s="65"/>
      <c r="AJ38" s="66">
        <v>2.2999999999999998</v>
      </c>
      <c r="AK38" s="66">
        <v>94.060594598615396</v>
      </c>
      <c r="AL38" s="66"/>
      <c r="AN38" s="67">
        <v>2.2999999999999998</v>
      </c>
      <c r="AO38" s="67">
        <v>7997.8626771183199</v>
      </c>
      <c r="AP38" s="67">
        <v>8183.8819297803902</v>
      </c>
      <c r="AQ38" s="67">
        <v>8569.8718790541807</v>
      </c>
      <c r="AR38" s="67">
        <v>10068.877023422699</v>
      </c>
      <c r="AS38" s="67">
        <v>12387.355919068401</v>
      </c>
      <c r="AT38" s="67">
        <v>18748.693614280201</v>
      </c>
      <c r="AV38" s="62">
        <v>2.2999999999999998</v>
      </c>
      <c r="AW38" s="62">
        <v>2056.0977150039898</v>
      </c>
      <c r="AX38" s="62">
        <v>2587.8027455297402</v>
      </c>
      <c r="AY38" s="62">
        <v>3183.8394342677998</v>
      </c>
      <c r="AZ38" s="62">
        <v>4295.3044689236704</v>
      </c>
      <c r="BA38" s="62">
        <v>7464.2205973588098</v>
      </c>
      <c r="BB38" s="62">
        <v>11560.3756481367</v>
      </c>
    </row>
    <row r="39" spans="1:54" ht="15">
      <c r="A39" s="70">
        <v>2.4</v>
      </c>
      <c r="B39" s="70">
        <v>77.956778817772303</v>
      </c>
      <c r="C39" s="70">
        <v>81.6730439979669</v>
      </c>
      <c r="D39" s="70">
        <v>85.901563487951194</v>
      </c>
      <c r="E39" s="70">
        <v>92.084463334443697</v>
      </c>
      <c r="F39" s="70">
        <v>112.52498894192701</v>
      </c>
      <c r="G39" s="70">
        <v>149.18467017414801</v>
      </c>
      <c r="H39" s="70">
        <v>230.75246091583901</v>
      </c>
      <c r="I39" s="70">
        <v>471.28623885815102</v>
      </c>
      <c r="K39" s="62">
        <v>2.4</v>
      </c>
      <c r="L39" s="62">
        <v>115.73880814975</v>
      </c>
      <c r="M39" s="62">
        <v>118.21631826988001</v>
      </c>
      <c r="N39" s="62">
        <v>123.617252551555</v>
      </c>
      <c r="O39" s="62">
        <v>132.89160232129399</v>
      </c>
      <c r="P39" s="62">
        <v>159.266082513009</v>
      </c>
      <c r="Q39" s="62">
        <v>206.00717608408999</v>
      </c>
      <c r="R39" s="62">
        <v>304.07182338028099</v>
      </c>
      <c r="S39" s="62">
        <v>606.45387255931496</v>
      </c>
      <c r="T39" s="62">
        <v>635.19641535783796</v>
      </c>
      <c r="V39" s="63">
        <v>2.4</v>
      </c>
      <c r="W39" s="63">
        <v>1296.8917579215799</v>
      </c>
      <c r="X39" s="63">
        <v>1296.8917579215799</v>
      </c>
      <c r="Y39" s="63">
        <v>1297.13164341583</v>
      </c>
      <c r="Z39" s="63">
        <v>1327.4278526636499</v>
      </c>
      <c r="AA39" s="63">
        <v>1326.8769297592401</v>
      </c>
      <c r="AB39" s="63">
        <v>1390.1148798848201</v>
      </c>
      <c r="AC39" s="63">
        <v>1455.1858140720201</v>
      </c>
      <c r="AD39" s="63">
        <v>1875.00988309954</v>
      </c>
      <c r="AF39" s="64">
        <v>2.4</v>
      </c>
      <c r="AG39" s="64">
        <v>38.720415472812</v>
      </c>
      <c r="AH39" s="64"/>
      <c r="AI39" s="65"/>
      <c r="AJ39" s="66">
        <v>2.4</v>
      </c>
      <c r="AK39" s="66">
        <v>94.060594598615396</v>
      </c>
      <c r="AL39" s="66"/>
      <c r="AN39" s="67">
        <v>2.4</v>
      </c>
      <c r="AO39" s="67">
        <v>7997.8626771183199</v>
      </c>
      <c r="AP39" s="67">
        <v>8183.8819297803902</v>
      </c>
      <c r="AQ39" s="67">
        <v>8374.5516637590099</v>
      </c>
      <c r="AR39" s="67">
        <v>9839.4532784728199</v>
      </c>
      <c r="AS39" s="67">
        <v>12105.032556739799</v>
      </c>
      <c r="AT39" s="67">
        <v>18322.017421674002</v>
      </c>
      <c r="AV39" s="62">
        <v>2.4</v>
      </c>
      <c r="AW39" s="62">
        <v>2056.0977150039898</v>
      </c>
      <c r="AX39" s="62">
        <v>2528.8966488534202</v>
      </c>
      <c r="AY39" s="62">
        <v>3183.8394342677998</v>
      </c>
      <c r="AZ39" s="62">
        <v>4295.3044689236704</v>
      </c>
      <c r="BA39" s="62">
        <v>7464.2205973588098</v>
      </c>
      <c r="BB39" s="62">
        <v>11296.9786914413</v>
      </c>
    </row>
    <row r="40" spans="1:54" ht="15">
      <c r="A40" s="70">
        <v>2.5</v>
      </c>
      <c r="B40" s="70">
        <v>77.956778817772303</v>
      </c>
      <c r="C40" s="70">
        <v>79.814911407869602</v>
      </c>
      <c r="D40" s="70">
        <v>85.901563487951194</v>
      </c>
      <c r="E40" s="70">
        <v>92.084463334443697</v>
      </c>
      <c r="F40" s="70">
        <v>112.52498894192701</v>
      </c>
      <c r="G40" s="70">
        <v>149.18467017414801</v>
      </c>
      <c r="H40" s="70">
        <v>225.25350873100601</v>
      </c>
      <c r="I40" s="70">
        <v>460.41068212357499</v>
      </c>
      <c r="K40" s="62">
        <v>2.5</v>
      </c>
      <c r="L40" s="62">
        <v>115.73880814975</v>
      </c>
      <c r="M40" s="62">
        <v>118.21631826988001</v>
      </c>
      <c r="N40" s="62">
        <v>121.144092612958</v>
      </c>
      <c r="O40" s="62">
        <v>129.800152398048</v>
      </c>
      <c r="P40" s="62">
        <v>155.600114389787</v>
      </c>
      <c r="Q40" s="62">
        <v>206.00717608408999</v>
      </c>
      <c r="R40" s="62">
        <v>304.07182338028099</v>
      </c>
      <c r="S40" s="62">
        <v>606.45387255931496</v>
      </c>
      <c r="T40" s="62">
        <v>620.436731218055</v>
      </c>
      <c r="V40" s="63">
        <v>2.5</v>
      </c>
      <c r="W40" s="63">
        <v>763.60770456366697</v>
      </c>
      <c r="X40" s="63">
        <v>763.60770456366697</v>
      </c>
      <c r="Y40" s="63">
        <v>781.47779621835798</v>
      </c>
      <c r="Z40" s="63">
        <v>800.02649575783596</v>
      </c>
      <c r="AA40" s="63">
        <v>856.71651795600997</v>
      </c>
      <c r="AB40" s="63">
        <v>961.19660946783904</v>
      </c>
      <c r="AC40" s="63">
        <v>1129.8311431360601</v>
      </c>
      <c r="AD40" s="63">
        <v>1709.54605563777</v>
      </c>
      <c r="AF40" s="64">
        <v>2.5</v>
      </c>
      <c r="AG40" s="64">
        <v>37.839031210905198</v>
      </c>
      <c r="AH40" s="64"/>
      <c r="AI40" s="65"/>
      <c r="AJ40" s="66">
        <v>2.5</v>
      </c>
      <c r="AK40" s="66">
        <v>94.060594598615396</v>
      </c>
      <c r="AL40" s="66"/>
      <c r="AN40" s="67">
        <v>2.5</v>
      </c>
      <c r="AO40" s="67">
        <v>7997.8626771183199</v>
      </c>
      <c r="AP40" s="67">
        <v>8183.8819297803902</v>
      </c>
      <c r="AQ40" s="67">
        <v>8183.8819297803902</v>
      </c>
      <c r="AR40" s="67">
        <v>9839.4532784728199</v>
      </c>
      <c r="AS40" s="67">
        <v>11829.5238962605</v>
      </c>
      <c r="AT40" s="67">
        <v>17904.748263235499</v>
      </c>
      <c r="AV40" s="62">
        <v>2.5</v>
      </c>
      <c r="AW40" s="62">
        <v>2056.0977150039898</v>
      </c>
      <c r="AX40" s="62">
        <v>2471.5407126159498</v>
      </c>
      <c r="AY40" s="62">
        <v>3111.7569738612401</v>
      </c>
      <c r="AZ40" s="62">
        <v>4197.6443612760904</v>
      </c>
      <c r="BA40" s="62">
        <v>7464.2205973588098</v>
      </c>
      <c r="BB40" s="62">
        <v>11296.9786914413</v>
      </c>
    </row>
    <row r="41" spans="1:54" ht="15">
      <c r="A41" s="70">
        <v>2.6</v>
      </c>
      <c r="B41" s="70">
        <v>76.098646227675005</v>
      </c>
      <c r="C41" s="70">
        <v>79.814911407869602</v>
      </c>
      <c r="D41" s="70">
        <v>84.046693534003495</v>
      </c>
      <c r="E41" s="70">
        <v>89.611303395846704</v>
      </c>
      <c r="F41" s="70">
        <v>112.52498894192701</v>
      </c>
      <c r="G41" s="70">
        <v>149.18467017414801</v>
      </c>
      <c r="H41" s="70">
        <v>225.25350873100601</v>
      </c>
      <c r="I41" s="70">
        <v>460.41068212357499</v>
      </c>
      <c r="K41" s="62">
        <v>2.6</v>
      </c>
      <c r="L41" s="62">
        <v>113.261298029621</v>
      </c>
      <c r="M41" s="62">
        <v>115.73880814975</v>
      </c>
      <c r="N41" s="62">
        <v>121.144092612958</v>
      </c>
      <c r="O41" s="62">
        <v>129.800152398048</v>
      </c>
      <c r="P41" s="62">
        <v>155.600114389787</v>
      </c>
      <c r="Q41" s="62">
        <v>200.50822389925699</v>
      </c>
      <c r="R41" s="62">
        <v>296.73988713383699</v>
      </c>
      <c r="S41" s="62">
        <v>593.24783938161499</v>
      </c>
      <c r="T41" s="62">
        <v>620.436731218055</v>
      </c>
      <c r="V41" s="63">
        <v>2.6</v>
      </c>
      <c r="W41" s="63">
        <v>566.02627248332305</v>
      </c>
      <c r="X41" s="63">
        <v>566.02627248332305</v>
      </c>
      <c r="Y41" s="63">
        <v>579.29697123805295</v>
      </c>
      <c r="Z41" s="63">
        <v>592.89935090033703</v>
      </c>
      <c r="AA41" s="63">
        <v>650.50581102476804</v>
      </c>
      <c r="AB41" s="63">
        <v>746.73747425934801</v>
      </c>
      <c r="AC41" s="63">
        <v>961.19660946783904</v>
      </c>
      <c r="AD41" s="63">
        <v>1559.6187377968299</v>
      </c>
      <c r="AF41" s="64">
        <v>2.6</v>
      </c>
      <c r="AG41" s="64">
        <v>37.839031210905198</v>
      </c>
      <c r="AH41" s="64"/>
      <c r="AI41" s="65"/>
      <c r="AJ41" s="66">
        <v>2.6</v>
      </c>
      <c r="AK41" s="66">
        <v>91.583084478485702</v>
      </c>
      <c r="AL41" s="66"/>
      <c r="AN41" s="67">
        <v>2.6</v>
      </c>
      <c r="AO41" s="67">
        <v>7997.8626771183199</v>
      </c>
      <c r="AP41" s="67">
        <v>7997.8626771183199</v>
      </c>
      <c r="AQ41" s="67">
        <v>8183.8819297803902</v>
      </c>
      <c r="AR41" s="67">
        <v>9615.4550950589091</v>
      </c>
      <c r="AS41" s="67">
        <v>11559.8564087949</v>
      </c>
      <c r="AT41" s="67">
        <v>17496.886138964699</v>
      </c>
      <c r="AV41" s="62">
        <v>2.6</v>
      </c>
      <c r="AW41" s="62">
        <v>2056.0977150039898</v>
      </c>
      <c r="AX41" s="62">
        <v>2471.5407126159498</v>
      </c>
      <c r="AY41" s="62">
        <v>3111.7569738612401</v>
      </c>
      <c r="AZ41" s="62">
        <v>4197.6443612760904</v>
      </c>
      <c r="BA41" s="62">
        <v>7293.8530511260296</v>
      </c>
      <c r="BB41" s="62">
        <v>11040.3010448656</v>
      </c>
    </row>
    <row r="42" spans="1:54" ht="15">
      <c r="A42" s="70">
        <v>2.7</v>
      </c>
      <c r="B42" s="70">
        <v>76.098646227675005</v>
      </c>
      <c r="C42" s="70">
        <v>79.814911407869602</v>
      </c>
      <c r="D42" s="70">
        <v>84.046693534003495</v>
      </c>
      <c r="E42" s="70">
        <v>89.611303395846704</v>
      </c>
      <c r="F42" s="70">
        <v>110.69200488031601</v>
      </c>
      <c r="G42" s="70">
        <v>145.51870205092601</v>
      </c>
      <c r="H42" s="70">
        <v>225.25350873100601</v>
      </c>
      <c r="I42" s="70">
        <v>460.41068212357499</v>
      </c>
      <c r="K42" s="62">
        <v>2.7</v>
      </c>
      <c r="L42" s="62">
        <v>110.164410379458</v>
      </c>
      <c r="M42" s="62">
        <v>115.73880814975</v>
      </c>
      <c r="N42" s="62">
        <v>121.144092612958</v>
      </c>
      <c r="O42" s="62">
        <v>126.708702474802</v>
      </c>
      <c r="P42" s="62">
        <v>152.85063829737001</v>
      </c>
      <c r="Q42" s="62">
        <v>200.50822389925699</v>
      </c>
      <c r="R42" s="62">
        <v>296.73988713383699</v>
      </c>
      <c r="S42" s="62">
        <v>593.24783938161499</v>
      </c>
      <c r="T42" s="62">
        <v>606.45387255931496</v>
      </c>
      <c r="V42" s="63">
        <v>2.7</v>
      </c>
      <c r="W42" s="63">
        <v>492.93972393949701</v>
      </c>
      <c r="X42" s="63">
        <v>492.93972393949701</v>
      </c>
      <c r="Y42" s="63">
        <v>504.48388309549398</v>
      </c>
      <c r="Z42" s="63">
        <v>528.59719249681496</v>
      </c>
      <c r="AA42" s="63">
        <v>579.01943262193697</v>
      </c>
      <c r="AB42" s="63">
        <v>680.75004804135006</v>
      </c>
      <c r="AC42" s="63">
        <v>897.042167311453</v>
      </c>
      <c r="AD42" s="63">
        <v>1488.9276190220801</v>
      </c>
      <c r="AF42" s="64">
        <v>2.7</v>
      </c>
      <c r="AG42" s="64">
        <v>36.977709704205203</v>
      </c>
      <c r="AH42" s="64"/>
      <c r="AI42" s="65"/>
      <c r="AJ42" s="66">
        <v>2.7</v>
      </c>
      <c r="AK42" s="66">
        <v>91.583084478485702</v>
      </c>
      <c r="AL42" s="66"/>
      <c r="AN42" s="67">
        <v>2.7</v>
      </c>
      <c r="AO42" s="67">
        <v>7997.8626771183199</v>
      </c>
      <c r="AP42" s="67">
        <v>7997.8626771183199</v>
      </c>
      <c r="AQ42" s="67">
        <v>8183.8819297803902</v>
      </c>
      <c r="AR42" s="67">
        <v>9615.4550950589091</v>
      </c>
      <c r="AS42" s="67">
        <v>11297.0036231786</v>
      </c>
      <c r="AT42" s="67">
        <v>17496.886138964699</v>
      </c>
      <c r="AV42" s="62">
        <v>2.7</v>
      </c>
      <c r="AW42" s="62">
        <v>2056.0977150039898</v>
      </c>
      <c r="AX42" s="62">
        <v>2414.9598565978999</v>
      </c>
      <c r="AY42" s="62">
        <v>3040.44959367412</v>
      </c>
      <c r="AZ42" s="62">
        <v>4197.6443612760904</v>
      </c>
      <c r="BA42" s="62">
        <v>7293.8530511260296</v>
      </c>
      <c r="BB42" s="62">
        <v>11040.3010448656</v>
      </c>
    </row>
    <row r="43" spans="1:54" ht="15">
      <c r="A43" s="70">
        <v>2.8</v>
      </c>
      <c r="B43" s="70">
        <v>74.859891167610201</v>
      </c>
      <c r="C43" s="70">
        <v>79.814911407869602</v>
      </c>
      <c r="D43" s="70">
        <v>81.573533595406403</v>
      </c>
      <c r="E43" s="70">
        <v>89.611303395846704</v>
      </c>
      <c r="F43" s="70">
        <v>110.69200488031601</v>
      </c>
      <c r="G43" s="70">
        <v>145.51870205092601</v>
      </c>
      <c r="H43" s="70">
        <v>220.67104857697899</v>
      </c>
      <c r="I43" s="70">
        <v>449.53512538899798</v>
      </c>
      <c r="K43" s="62">
        <v>2.8</v>
      </c>
      <c r="L43" s="62">
        <v>110.164410379458</v>
      </c>
      <c r="M43" s="62">
        <v>115.73880814975</v>
      </c>
      <c r="N43" s="62">
        <v>118.052642689712</v>
      </c>
      <c r="O43" s="62">
        <v>126.708702474802</v>
      </c>
      <c r="P43" s="62">
        <v>152.85063829737001</v>
      </c>
      <c r="Q43" s="62">
        <v>200.50822389925699</v>
      </c>
      <c r="R43" s="62">
        <v>296.73988713383699</v>
      </c>
      <c r="S43" s="62">
        <v>579.26498072287404</v>
      </c>
      <c r="T43" s="62">
        <v>606.45387255931496</v>
      </c>
      <c r="V43" s="63">
        <v>2.8</v>
      </c>
      <c r="W43" s="63">
        <v>460.11271484777899</v>
      </c>
      <c r="X43" s="63">
        <v>470.64213285833</v>
      </c>
      <c r="Y43" s="63">
        <v>471.09622392443401</v>
      </c>
      <c r="Z43" s="63">
        <v>493.35466337180702</v>
      </c>
      <c r="AA43" s="63">
        <v>553.35765575938296</v>
      </c>
      <c r="AB43" s="63">
        <v>650.50581102476804</v>
      </c>
      <c r="AC43" s="63">
        <v>837.47018530909395</v>
      </c>
      <c r="AD43" s="63">
        <v>1422.12062765254</v>
      </c>
      <c r="AF43" s="64">
        <v>2.8</v>
      </c>
      <c r="AG43" s="64">
        <v>36.977709704205203</v>
      </c>
      <c r="AH43" s="64"/>
      <c r="AI43" s="65"/>
      <c r="AJ43" s="66">
        <v>2.8</v>
      </c>
      <c r="AK43" s="66">
        <v>89.724951888388404</v>
      </c>
      <c r="AL43" s="66"/>
      <c r="AN43" s="67">
        <v>2.8</v>
      </c>
      <c r="AO43" s="67">
        <v>7997.8626771183199</v>
      </c>
      <c r="AP43" s="67">
        <v>7997.8626771183199</v>
      </c>
      <c r="AQ43" s="67">
        <v>8183.8819297803902</v>
      </c>
      <c r="AR43" s="67">
        <v>9396.88247318098</v>
      </c>
      <c r="AS43" s="67">
        <v>11297.0036231786</v>
      </c>
      <c r="AT43" s="67">
        <v>17099.1029798735</v>
      </c>
      <c r="AV43" s="62">
        <v>2.8</v>
      </c>
      <c r="AW43" s="62">
        <v>2008.8178216190499</v>
      </c>
      <c r="AX43" s="62">
        <v>2414.9598565978999</v>
      </c>
      <c r="AY43" s="62">
        <v>3040.44959367412</v>
      </c>
      <c r="AZ43" s="62">
        <v>4101.5344140673496</v>
      </c>
      <c r="BA43" s="62">
        <v>7293.8530511260296</v>
      </c>
      <c r="BB43" s="62">
        <v>10788.998846385701</v>
      </c>
    </row>
    <row r="44" spans="1:54" ht="15">
      <c r="A44" s="70">
        <v>2.9</v>
      </c>
      <c r="B44" s="70">
        <v>74.859891167610201</v>
      </c>
      <c r="C44" s="70">
        <v>77.956778817772303</v>
      </c>
      <c r="D44" s="70">
        <v>81.573533595406403</v>
      </c>
      <c r="E44" s="70">
        <v>89.611303395846704</v>
      </c>
      <c r="F44" s="70">
        <v>110.69200488031601</v>
      </c>
      <c r="G44" s="70">
        <v>145.51870205092601</v>
      </c>
      <c r="H44" s="70">
        <v>220.67104857697899</v>
      </c>
      <c r="I44" s="70">
        <v>449.53512538899798</v>
      </c>
      <c r="K44" s="62">
        <v>2.9</v>
      </c>
      <c r="L44" s="62">
        <v>110.164410379458</v>
      </c>
      <c r="M44" s="62">
        <v>113.261298029621</v>
      </c>
      <c r="N44" s="62">
        <v>118.052642689712</v>
      </c>
      <c r="O44" s="62">
        <v>123.617252551555</v>
      </c>
      <c r="P44" s="62">
        <v>149.18467017414801</v>
      </c>
      <c r="Q44" s="62">
        <v>195.92576374523</v>
      </c>
      <c r="R44" s="62">
        <v>290.32444291819797</v>
      </c>
      <c r="S44" s="62">
        <v>579.26498072287404</v>
      </c>
      <c r="T44" s="62">
        <v>593.24783938161499</v>
      </c>
      <c r="V44" s="63">
        <v>2.9</v>
      </c>
      <c r="W44" s="63">
        <v>439.67325635670898</v>
      </c>
      <c r="X44" s="63">
        <v>449.58329683722701</v>
      </c>
      <c r="Y44" s="63">
        <v>449.45607446171101</v>
      </c>
      <c r="Z44" s="63">
        <v>471.09622392443401</v>
      </c>
      <c r="AA44" s="63">
        <v>516.69797452716205</v>
      </c>
      <c r="AB44" s="63">
        <v>606.514193546103</v>
      </c>
      <c r="AC44" s="63">
        <v>799.89401204606804</v>
      </c>
      <c r="AD44" s="63">
        <v>1358.4209382071699</v>
      </c>
      <c r="AF44" s="64">
        <v>2.9</v>
      </c>
      <c r="AG44" s="64">
        <v>36.977709704205203</v>
      </c>
      <c r="AH44" s="64"/>
      <c r="AI44" s="65"/>
      <c r="AJ44" s="66">
        <v>2.9</v>
      </c>
      <c r="AK44" s="66">
        <v>89.724951888388404</v>
      </c>
      <c r="AL44" s="66"/>
      <c r="AN44" s="67">
        <v>2.9</v>
      </c>
      <c r="AO44" s="67">
        <v>7997.8626771183199</v>
      </c>
      <c r="AP44" s="67">
        <v>7997.8626771183199</v>
      </c>
      <c r="AQ44" s="67">
        <v>8183.8819297803902</v>
      </c>
      <c r="AR44" s="67">
        <v>8973.6886733747706</v>
      </c>
      <c r="AS44" s="67">
        <v>11039.992010575999</v>
      </c>
      <c r="AT44" s="67">
        <v>17099.1029798735</v>
      </c>
      <c r="AV44" s="62">
        <v>2.9</v>
      </c>
      <c r="AW44" s="62">
        <v>1963.0880886729501</v>
      </c>
      <c r="AX44" s="62">
        <v>2359.9291610187101</v>
      </c>
      <c r="AY44" s="62">
        <v>2971.46745414527</v>
      </c>
      <c r="AZ44" s="62">
        <v>4101.5344140673496</v>
      </c>
      <c r="BA44" s="62">
        <v>7128.3531490713303</v>
      </c>
      <c r="BB44" s="62">
        <v>10788.998846385701</v>
      </c>
    </row>
    <row r="45" spans="1:54" ht="15">
      <c r="A45" s="70">
        <v>3</v>
      </c>
      <c r="B45" s="70">
        <v>74.859891167610201</v>
      </c>
      <c r="C45" s="70">
        <v>77.956778817772303</v>
      </c>
      <c r="D45" s="70">
        <v>81.573533595406403</v>
      </c>
      <c r="E45" s="70">
        <v>87.756433441899006</v>
      </c>
      <c r="F45" s="70">
        <v>107.9425287879</v>
      </c>
      <c r="G45" s="70">
        <v>145.51870205092601</v>
      </c>
      <c r="H45" s="70">
        <v>220.67104857697899</v>
      </c>
      <c r="I45" s="70">
        <v>449.53512538899798</v>
      </c>
      <c r="K45" s="62">
        <v>3</v>
      </c>
      <c r="L45" s="62">
        <v>110.164410379458</v>
      </c>
      <c r="M45" s="62">
        <v>113.261298029621</v>
      </c>
      <c r="N45" s="62">
        <v>115.57948275111499</v>
      </c>
      <c r="O45" s="62">
        <v>123.617252551555</v>
      </c>
      <c r="P45" s="62">
        <v>149.18467017414801</v>
      </c>
      <c r="Q45" s="62">
        <v>195.92576374523</v>
      </c>
      <c r="R45" s="62">
        <v>290.32444291819797</v>
      </c>
      <c r="S45" s="62">
        <v>579.26498072287404</v>
      </c>
      <c r="T45" s="62">
        <v>593.24783938161499</v>
      </c>
      <c r="V45" s="63">
        <v>3</v>
      </c>
      <c r="W45" s="63">
        <v>419.85317539567097</v>
      </c>
      <c r="X45" s="63">
        <v>429.76321587618997</v>
      </c>
      <c r="Y45" s="63">
        <v>439.56343470732298</v>
      </c>
      <c r="Z45" s="63">
        <v>449.45607446171101</v>
      </c>
      <c r="AA45" s="63">
        <v>492.86918172621802</v>
      </c>
      <c r="AB45" s="63">
        <v>579.01943262193697</v>
      </c>
      <c r="AC45" s="63">
        <v>764.150822844652</v>
      </c>
      <c r="AD45" s="63">
        <v>1327.34791896552</v>
      </c>
      <c r="AF45" s="64">
        <v>3</v>
      </c>
      <c r="AG45" s="64">
        <v>36.977709704205203</v>
      </c>
      <c r="AH45" s="64"/>
      <c r="AI45" s="65"/>
      <c r="AJ45" s="66">
        <v>3</v>
      </c>
      <c r="AK45" s="66">
        <v>89.724951888388404</v>
      </c>
      <c r="AL45" s="66"/>
      <c r="AN45" s="67">
        <v>3</v>
      </c>
      <c r="AO45" s="67">
        <v>7997.8626771183199</v>
      </c>
      <c r="AP45" s="67">
        <v>7997.8626771183199</v>
      </c>
      <c r="AQ45" s="67">
        <v>8183.8819297803902</v>
      </c>
      <c r="AR45" s="67">
        <v>8569.8718790541807</v>
      </c>
      <c r="AS45" s="67">
        <v>11039.992010575999</v>
      </c>
      <c r="AT45" s="67">
        <v>16709.382992926101</v>
      </c>
      <c r="AV45" s="62">
        <v>3</v>
      </c>
      <c r="AW45" s="62">
        <v>1963.0880886729501</v>
      </c>
      <c r="AX45" s="62">
        <v>2359.9291610187101</v>
      </c>
      <c r="AY45" s="62">
        <v>2971.46745414527</v>
      </c>
      <c r="AZ45" s="62">
        <v>4101.5344140673496</v>
      </c>
      <c r="BA45" s="62">
        <v>7128.3531490713303</v>
      </c>
      <c r="BB45" s="62">
        <v>10788.998846385701</v>
      </c>
    </row>
    <row r="46" spans="1:54" ht="15">
      <c r="A46" s="70">
        <v>3.1</v>
      </c>
      <c r="B46" s="70">
        <v>74.859891167610201</v>
      </c>
      <c r="C46" s="70">
        <v>77.956778817772303</v>
      </c>
      <c r="D46" s="70">
        <v>79.718663641458704</v>
      </c>
      <c r="E46" s="70">
        <v>87.756433441899006</v>
      </c>
      <c r="F46" s="70">
        <v>107.9425287879</v>
      </c>
      <c r="G46" s="70">
        <v>141.85273392770401</v>
      </c>
      <c r="H46" s="70">
        <v>220.67104857697899</v>
      </c>
      <c r="I46" s="70">
        <v>439.43639413546299</v>
      </c>
      <c r="K46" s="62">
        <v>3.1</v>
      </c>
      <c r="L46" s="62">
        <v>107.68690025932899</v>
      </c>
      <c r="M46" s="62">
        <v>113.261298029621</v>
      </c>
      <c r="N46" s="62">
        <v>115.57948275111499</v>
      </c>
      <c r="O46" s="62">
        <v>123.617252551555</v>
      </c>
      <c r="P46" s="62">
        <v>149.18467017414801</v>
      </c>
      <c r="Q46" s="62">
        <v>192.259795622008</v>
      </c>
      <c r="R46" s="62">
        <v>283.90899870255998</v>
      </c>
      <c r="S46" s="62">
        <v>566.05894754517396</v>
      </c>
      <c r="T46" s="62">
        <v>593.24783938161499</v>
      </c>
      <c r="V46" s="63">
        <v>3.1</v>
      </c>
      <c r="W46" s="63">
        <v>400.65247196466601</v>
      </c>
      <c r="X46" s="63">
        <v>409.94313491515197</v>
      </c>
      <c r="Y46" s="63">
        <v>419.77815519854698</v>
      </c>
      <c r="Z46" s="63">
        <v>429.67079495293501</v>
      </c>
      <c r="AA46" s="63">
        <v>481.87127735655201</v>
      </c>
      <c r="AB46" s="63">
        <v>553.35765575938296</v>
      </c>
      <c r="AC46" s="63">
        <v>712.82726911954296</v>
      </c>
      <c r="AD46" s="63">
        <v>1297.0517252049101</v>
      </c>
      <c r="AF46" s="64">
        <v>3.1</v>
      </c>
      <c r="AG46" s="64">
        <v>36.135994268648197</v>
      </c>
      <c r="AH46" s="64"/>
      <c r="AI46" s="65"/>
      <c r="AJ46" s="66">
        <v>3.1</v>
      </c>
      <c r="AK46" s="66">
        <v>89.724951888388404</v>
      </c>
      <c r="AL46" s="66"/>
      <c r="AN46" s="67">
        <v>3.1</v>
      </c>
      <c r="AO46" s="67">
        <v>7637.4503750855501</v>
      </c>
      <c r="AP46" s="67">
        <v>7997.8626771183199</v>
      </c>
      <c r="AQ46" s="67">
        <v>8183.8819297803902</v>
      </c>
      <c r="AR46" s="67">
        <v>8374.5516637590099</v>
      </c>
      <c r="AS46" s="67">
        <v>10788.8215709871</v>
      </c>
      <c r="AT46" s="67">
        <v>16709.382992926101</v>
      </c>
      <c r="AV46" s="62">
        <v>3.1</v>
      </c>
      <c r="AW46" s="62">
        <v>1918.9085161657099</v>
      </c>
      <c r="AX46" s="62">
        <v>2306.44862587836</v>
      </c>
      <c r="AY46" s="62">
        <v>2904.0354750552701</v>
      </c>
      <c r="AZ46" s="62">
        <v>4008.5247877363099</v>
      </c>
      <c r="BA46" s="62">
        <v>7128.3531490713303</v>
      </c>
      <c r="BB46" s="62">
        <v>10543.072096001701</v>
      </c>
    </row>
    <row r="47" spans="1:54" ht="15">
      <c r="A47" s="70">
        <v>3.2</v>
      </c>
      <c r="B47" s="70">
        <v>74.859891167610201</v>
      </c>
      <c r="C47" s="70">
        <v>76.098646227675005</v>
      </c>
      <c r="D47" s="70">
        <v>79.718663641458704</v>
      </c>
      <c r="E47" s="70">
        <v>87.756433441899006</v>
      </c>
      <c r="F47" s="70">
        <v>107.9425287879</v>
      </c>
      <c r="G47" s="70">
        <v>141.85273392770401</v>
      </c>
      <c r="H47" s="70">
        <v>215.17209639214599</v>
      </c>
      <c r="I47" s="70">
        <v>439.43639413546299</v>
      </c>
      <c r="K47" s="62">
        <v>3.2</v>
      </c>
      <c r="L47" s="62">
        <v>107.68690025932899</v>
      </c>
      <c r="M47" s="62">
        <v>110.164410379458</v>
      </c>
      <c r="N47" s="62">
        <v>115.57948275111499</v>
      </c>
      <c r="O47" s="62">
        <v>123.617252551555</v>
      </c>
      <c r="P47" s="62">
        <v>149.18467017414801</v>
      </c>
      <c r="Q47" s="62">
        <v>192.259795622008</v>
      </c>
      <c r="R47" s="62">
        <v>283.90899870255998</v>
      </c>
      <c r="S47" s="62">
        <v>566.05894754517396</v>
      </c>
      <c r="T47" s="62">
        <v>579.26498072287404</v>
      </c>
      <c r="V47" s="63">
        <v>3.2</v>
      </c>
      <c r="W47" s="63">
        <v>382.690523593725</v>
      </c>
      <c r="X47" s="63">
        <v>391.98118654421199</v>
      </c>
      <c r="Y47" s="63">
        <v>400.61116567442002</v>
      </c>
      <c r="Z47" s="63">
        <v>409.88551544415901</v>
      </c>
      <c r="AA47" s="63">
        <v>459.87546861722001</v>
      </c>
      <c r="AB47" s="63">
        <v>528.61237092763395</v>
      </c>
      <c r="AC47" s="63">
        <v>680.75004804135006</v>
      </c>
      <c r="AD47" s="63">
        <v>1267.5323569253501</v>
      </c>
      <c r="AF47" s="64">
        <v>3.2</v>
      </c>
      <c r="AG47" s="64">
        <v>36.135994268648197</v>
      </c>
      <c r="AH47" s="64"/>
      <c r="AI47" s="65"/>
      <c r="AJ47" s="66">
        <v>3.2</v>
      </c>
      <c r="AK47" s="66">
        <v>89.724951888388404</v>
      </c>
      <c r="AL47" s="66"/>
      <c r="AN47" s="67">
        <v>3.2</v>
      </c>
      <c r="AO47" s="67">
        <v>7463.8324059342904</v>
      </c>
      <c r="AP47" s="67">
        <v>7997.8626771183199</v>
      </c>
      <c r="AQ47" s="67">
        <v>8183.8819297803902</v>
      </c>
      <c r="AR47" s="67">
        <v>8183.8819297803902</v>
      </c>
      <c r="AS47" s="67">
        <v>10788.8215709871</v>
      </c>
      <c r="AT47" s="67">
        <v>16709.382992926101</v>
      </c>
      <c r="AV47" s="62">
        <v>3.2</v>
      </c>
      <c r="AW47" s="62">
        <v>1918.9085161657099</v>
      </c>
      <c r="AX47" s="62">
        <v>2306.44862587836</v>
      </c>
      <c r="AY47" s="62">
        <v>2904.0354750552701</v>
      </c>
      <c r="AZ47" s="62">
        <v>4008.5247877363099</v>
      </c>
      <c r="BA47" s="62">
        <v>6965.7738335234799</v>
      </c>
      <c r="BB47" s="62">
        <v>10543.072096001701</v>
      </c>
    </row>
    <row r="48" spans="1:54" ht="15">
      <c r="A48" s="70">
        <v>3.3</v>
      </c>
      <c r="B48" s="70">
        <v>74.859891167610201</v>
      </c>
      <c r="C48" s="70">
        <v>76.098646227675005</v>
      </c>
      <c r="D48" s="70">
        <v>79.718663641458704</v>
      </c>
      <c r="E48" s="70">
        <v>87.756433441899006</v>
      </c>
      <c r="F48" s="70">
        <v>107.9425287879</v>
      </c>
      <c r="G48" s="70">
        <v>141.85273392770401</v>
      </c>
      <c r="H48" s="70">
        <v>215.17209639214599</v>
      </c>
      <c r="I48" s="70">
        <v>439.43639413546299</v>
      </c>
      <c r="K48" s="62">
        <v>3.3</v>
      </c>
      <c r="L48" s="62">
        <v>105.209390139199</v>
      </c>
      <c r="M48" s="62">
        <v>110.164410379458</v>
      </c>
      <c r="N48" s="62">
        <v>115.57948275111499</v>
      </c>
      <c r="O48" s="62">
        <v>123.617252551555</v>
      </c>
      <c r="P48" s="62">
        <v>145.51870205092601</v>
      </c>
      <c r="Q48" s="62">
        <v>192.259795622008</v>
      </c>
      <c r="R48" s="62">
        <v>283.90899870255998</v>
      </c>
      <c r="S48" s="62">
        <v>566.05894754517396</v>
      </c>
      <c r="T48" s="62">
        <v>579.26498072287404</v>
      </c>
      <c r="V48" s="63">
        <v>3.3</v>
      </c>
      <c r="W48" s="63">
        <v>365.34795275281698</v>
      </c>
      <c r="X48" s="63">
        <v>374.01923817327099</v>
      </c>
      <c r="Y48" s="63">
        <v>382.68075611959199</v>
      </c>
      <c r="Z48" s="63">
        <v>391.95510588933001</v>
      </c>
      <c r="AA48" s="63">
        <v>439.71264393949798</v>
      </c>
      <c r="AB48" s="63">
        <v>504.78357812668997</v>
      </c>
      <c r="AC48" s="63">
        <v>665.16968351765604</v>
      </c>
      <c r="AD48" s="63">
        <v>1238.7898141268299</v>
      </c>
      <c r="AF48" s="64">
        <v>3.3</v>
      </c>
      <c r="AG48" s="64">
        <v>36.135994268648197</v>
      </c>
      <c r="AH48" s="64"/>
      <c r="AI48" s="65"/>
      <c r="AJ48" s="66">
        <v>3.3</v>
      </c>
      <c r="AK48" s="66">
        <v>87.866819298291105</v>
      </c>
      <c r="AL48" s="66"/>
      <c r="AN48" s="67">
        <v>3.3</v>
      </c>
      <c r="AO48" s="67">
        <v>7294.0898378801503</v>
      </c>
      <c r="AP48" s="67">
        <v>7997.8626771183199</v>
      </c>
      <c r="AQ48" s="67">
        <v>8183.8819297803902</v>
      </c>
      <c r="AR48" s="67">
        <v>8183.8819297803902</v>
      </c>
      <c r="AS48" s="67">
        <v>10543.4923044119</v>
      </c>
      <c r="AT48" s="67">
        <v>16709.382992926101</v>
      </c>
      <c r="AV48" s="62">
        <v>3.3</v>
      </c>
      <c r="AW48" s="62">
        <v>1874.7289436584699</v>
      </c>
      <c r="AX48" s="62">
        <v>2253.7431709574398</v>
      </c>
      <c r="AY48" s="62">
        <v>2837.3785761846898</v>
      </c>
      <c r="AZ48" s="62">
        <v>3917.0653218441298</v>
      </c>
      <c r="BA48" s="62">
        <v>6965.7738335234799</v>
      </c>
      <c r="BB48" s="62">
        <v>10543.072096001701</v>
      </c>
    </row>
    <row r="49" spans="1:54" ht="15">
      <c r="A49" s="70">
        <v>3.4</v>
      </c>
      <c r="B49" s="70">
        <v>74.859891167610201</v>
      </c>
      <c r="C49" s="70">
        <v>76.098646227675005</v>
      </c>
      <c r="D49" s="70">
        <v>79.718663641458704</v>
      </c>
      <c r="E49" s="70">
        <v>85.901563487951194</v>
      </c>
      <c r="F49" s="70">
        <v>105.193052695483</v>
      </c>
      <c r="G49" s="70">
        <v>141.85273392770401</v>
      </c>
      <c r="H49" s="70">
        <v>215.17209639214599</v>
      </c>
      <c r="I49" s="70">
        <v>439.43639413546299</v>
      </c>
      <c r="K49" s="62">
        <v>3.4</v>
      </c>
      <c r="L49" s="62">
        <v>105.209390139199</v>
      </c>
      <c r="M49" s="62">
        <v>110.164410379458</v>
      </c>
      <c r="N49" s="62">
        <v>113.106322812518</v>
      </c>
      <c r="O49" s="62">
        <v>121.144092612958</v>
      </c>
      <c r="P49" s="62">
        <v>145.51870205092601</v>
      </c>
      <c r="Q49" s="62">
        <v>192.259795622008</v>
      </c>
      <c r="R49" s="62">
        <v>283.90899870255998</v>
      </c>
      <c r="S49" s="62">
        <v>553.62973984851499</v>
      </c>
      <c r="T49" s="62">
        <v>579.26498072287404</v>
      </c>
      <c r="V49" s="63">
        <v>3.4</v>
      </c>
      <c r="W49" s="63">
        <v>349.244136971974</v>
      </c>
      <c r="X49" s="63">
        <v>357.296044862396</v>
      </c>
      <c r="Y49" s="63">
        <v>365.36863654941197</v>
      </c>
      <c r="Z49" s="63">
        <v>374.02469633450198</v>
      </c>
      <c r="AA49" s="63">
        <v>419.54981926177697</v>
      </c>
      <c r="AB49" s="63">
        <v>481.87127735655201</v>
      </c>
      <c r="AC49" s="63">
        <v>634.92544650107402</v>
      </c>
      <c r="AD49" s="63">
        <v>1238.7898141268299</v>
      </c>
      <c r="AF49" s="64">
        <v>3.4</v>
      </c>
      <c r="AG49" s="64">
        <v>36.135994268648197</v>
      </c>
      <c r="AH49" s="64"/>
      <c r="AI49" s="65"/>
      <c r="AJ49" s="66">
        <v>3.4</v>
      </c>
      <c r="AK49" s="66">
        <v>87.866819298291105</v>
      </c>
      <c r="AL49" s="66"/>
      <c r="AN49" s="67">
        <v>3.4</v>
      </c>
      <c r="AO49" s="67">
        <v>7294.0898378801503</v>
      </c>
      <c r="AP49" s="67">
        <v>7815.7188255533702</v>
      </c>
      <c r="AQ49" s="67">
        <v>8183.8819297803902</v>
      </c>
      <c r="AR49" s="67">
        <v>8183.8819297803902</v>
      </c>
      <c r="AS49" s="67">
        <v>10303.0306820147</v>
      </c>
      <c r="AT49" s="67">
        <v>16329.0700401464</v>
      </c>
      <c r="AV49" s="62">
        <v>3.4</v>
      </c>
      <c r="AW49" s="62">
        <v>1874.7289436584699</v>
      </c>
      <c r="AX49" s="62">
        <v>2253.7431709574398</v>
      </c>
      <c r="AY49" s="62">
        <v>2837.3785761846898</v>
      </c>
      <c r="AZ49" s="62">
        <v>3917.0653218441298</v>
      </c>
      <c r="BA49" s="62">
        <v>6965.7738335234799</v>
      </c>
      <c r="BB49" s="62">
        <v>10303.192724725401</v>
      </c>
    </row>
    <row r="50" spans="1:54" ht="15">
      <c r="A50" s="70">
        <v>3.5</v>
      </c>
      <c r="B50" s="70">
        <v>74.859891167610201</v>
      </c>
      <c r="C50" s="70">
        <v>74.859891167610201</v>
      </c>
      <c r="D50" s="70">
        <v>79.718663641458704</v>
      </c>
      <c r="E50" s="70">
        <v>85.901563487951194</v>
      </c>
      <c r="F50" s="70">
        <v>105.193052695483</v>
      </c>
      <c r="G50" s="70">
        <v>139.103257835287</v>
      </c>
      <c r="H50" s="70">
        <v>215.17209639214599</v>
      </c>
      <c r="I50" s="70">
        <v>429.337662881928</v>
      </c>
      <c r="K50" s="62">
        <v>3.5</v>
      </c>
      <c r="L50" s="62">
        <v>105.209390139199</v>
      </c>
      <c r="M50" s="62">
        <v>110.164410379458</v>
      </c>
      <c r="N50" s="62">
        <v>113.106322812518</v>
      </c>
      <c r="O50" s="62">
        <v>121.144092612958</v>
      </c>
      <c r="P50" s="62">
        <v>145.51870205092601</v>
      </c>
      <c r="Q50" s="62">
        <v>187.67733546797999</v>
      </c>
      <c r="R50" s="62">
        <v>277.49355448692103</v>
      </c>
      <c r="S50" s="62">
        <v>553.62973984851499</v>
      </c>
      <c r="T50" s="62">
        <v>579.26498072287404</v>
      </c>
      <c r="V50" s="63">
        <v>3.5</v>
      </c>
      <c r="W50" s="63">
        <v>333.14032119113102</v>
      </c>
      <c r="X50" s="63">
        <v>341.19222908155302</v>
      </c>
      <c r="Y50" s="63">
        <v>349.29309694853202</v>
      </c>
      <c r="Z50" s="63">
        <v>357.33086674897203</v>
      </c>
      <c r="AA50" s="63">
        <v>392.055058337611</v>
      </c>
      <c r="AB50" s="63">
        <v>459.87546861722001</v>
      </c>
      <c r="AC50" s="63">
        <v>621.17806603899101</v>
      </c>
      <c r="AD50" s="63">
        <v>1210.8240968093401</v>
      </c>
      <c r="AF50" s="64">
        <v>3.5</v>
      </c>
      <c r="AG50" s="64">
        <v>35.313438615568899</v>
      </c>
      <c r="AH50" s="64"/>
      <c r="AI50" s="65"/>
      <c r="AJ50" s="66">
        <v>3.5</v>
      </c>
      <c r="AK50" s="66">
        <v>87.866819298291105</v>
      </c>
      <c r="AL50" s="66"/>
      <c r="AN50" s="67">
        <v>3.5</v>
      </c>
      <c r="AO50" s="67">
        <v>7128.22267092313</v>
      </c>
      <c r="AP50" s="67">
        <v>7815.7188255533702</v>
      </c>
      <c r="AQ50" s="67">
        <v>8183.8819297803902</v>
      </c>
      <c r="AR50" s="67">
        <v>8183.8819297803902</v>
      </c>
      <c r="AS50" s="67">
        <v>10303.0306820147</v>
      </c>
      <c r="AT50" s="67">
        <v>16329.0700401464</v>
      </c>
      <c r="AV50" s="62">
        <v>3.5</v>
      </c>
      <c r="AW50" s="62">
        <v>1832.09953159008</v>
      </c>
      <c r="AX50" s="62">
        <v>2202.5878764753702</v>
      </c>
      <c r="AY50" s="62">
        <v>2773.04691797239</v>
      </c>
      <c r="AZ50" s="62">
        <v>3917.0653218441298</v>
      </c>
      <c r="BA50" s="62">
        <v>6965.7738335234799</v>
      </c>
      <c r="BB50" s="62">
        <v>10303.192724725401</v>
      </c>
    </row>
    <row r="51" spans="1:54" ht="15">
      <c r="A51" s="70">
        <v>3.6</v>
      </c>
      <c r="B51" s="70">
        <v>73.001758577512902</v>
      </c>
      <c r="C51" s="70">
        <v>74.859891167610201</v>
      </c>
      <c r="D51" s="70">
        <v>79.718663641458704</v>
      </c>
      <c r="E51" s="70">
        <v>85.901563487951194</v>
      </c>
      <c r="F51" s="70">
        <v>105.193052695483</v>
      </c>
      <c r="G51" s="70">
        <v>139.103257835287</v>
      </c>
      <c r="H51" s="70">
        <v>210.589636238118</v>
      </c>
      <c r="I51" s="70">
        <v>429.337662881928</v>
      </c>
      <c r="K51" s="62">
        <v>3.6</v>
      </c>
      <c r="L51" s="62">
        <v>105.209390139199</v>
      </c>
      <c r="M51" s="62">
        <v>107.68690025932899</v>
      </c>
      <c r="N51" s="62">
        <v>113.106322812518</v>
      </c>
      <c r="O51" s="62">
        <v>121.144092612958</v>
      </c>
      <c r="P51" s="62">
        <v>145.51870205092601</v>
      </c>
      <c r="Q51" s="62">
        <v>187.67733546797999</v>
      </c>
      <c r="R51" s="62">
        <v>277.49355448692103</v>
      </c>
      <c r="S51" s="62">
        <v>553.62973984851499</v>
      </c>
      <c r="T51" s="62">
        <v>566.05894754517396</v>
      </c>
      <c r="V51" s="63">
        <v>3.6</v>
      </c>
      <c r="W51" s="63">
        <v>318.27526047035298</v>
      </c>
      <c r="X51" s="63">
        <v>325.707790830742</v>
      </c>
      <c r="Y51" s="63">
        <v>333.21755734765202</v>
      </c>
      <c r="Z51" s="63">
        <v>341.25532714809202</v>
      </c>
      <c r="AA51" s="63">
        <v>373.725217721501</v>
      </c>
      <c r="AB51" s="63">
        <v>439.71264393949798</v>
      </c>
      <c r="AC51" s="63">
        <v>606.514193546103</v>
      </c>
      <c r="AD51" s="63">
        <v>1182.85837949186</v>
      </c>
      <c r="AF51" s="64">
        <v>3.6</v>
      </c>
      <c r="AG51" s="64">
        <v>35.313438615568899</v>
      </c>
      <c r="AH51" s="64"/>
      <c r="AI51" s="65"/>
      <c r="AJ51" s="66">
        <v>3.6</v>
      </c>
      <c r="AK51" s="66">
        <v>85.389309178161398</v>
      </c>
      <c r="AL51" s="66"/>
      <c r="AN51" s="67">
        <v>3.6</v>
      </c>
      <c r="AO51" s="67">
        <v>6965.4558248438198</v>
      </c>
      <c r="AP51" s="67">
        <v>7637.4503750855501</v>
      </c>
      <c r="AQ51" s="67">
        <v>8183.8819297803902</v>
      </c>
      <c r="AR51" s="67">
        <v>8183.8819297803902</v>
      </c>
      <c r="AS51" s="67">
        <v>10303.0306820147</v>
      </c>
      <c r="AT51" s="67">
        <v>15957.4921905225</v>
      </c>
      <c r="AV51" s="62">
        <v>3.6</v>
      </c>
      <c r="AW51" s="62">
        <v>1832.09953159008</v>
      </c>
      <c r="AX51" s="62">
        <v>2202.5878764753702</v>
      </c>
      <c r="AY51" s="62">
        <v>2773.04691797239</v>
      </c>
      <c r="AZ51" s="62">
        <v>3827.9310966102198</v>
      </c>
      <c r="BA51" s="62">
        <v>6965.7738335234799</v>
      </c>
      <c r="BB51" s="62">
        <v>10303.192724725401</v>
      </c>
    </row>
    <row r="52" spans="1:54" ht="15">
      <c r="A52" s="70">
        <v>3.7</v>
      </c>
      <c r="B52" s="70">
        <v>73.001758577512902</v>
      </c>
      <c r="C52" s="70">
        <v>74.859891167610201</v>
      </c>
      <c r="D52" s="70">
        <v>77.863793687510906</v>
      </c>
      <c r="E52" s="70">
        <v>85.901563487951194</v>
      </c>
      <c r="F52" s="70">
        <v>105.193052695483</v>
      </c>
      <c r="G52" s="70">
        <v>139.103257835287</v>
      </c>
      <c r="H52" s="70">
        <v>210.589636238118</v>
      </c>
      <c r="I52" s="70">
        <v>429.337662881928</v>
      </c>
      <c r="K52" s="62">
        <v>3.7</v>
      </c>
      <c r="L52" s="62">
        <v>105.209390139199</v>
      </c>
      <c r="M52" s="62">
        <v>107.68690025932899</v>
      </c>
      <c r="N52" s="62">
        <v>110.63316287392099</v>
      </c>
      <c r="O52" s="62">
        <v>121.144092612958</v>
      </c>
      <c r="P52" s="62">
        <v>145.51870205092601</v>
      </c>
      <c r="Q52" s="62">
        <v>187.67733546797999</v>
      </c>
      <c r="R52" s="62">
        <v>277.49355448692103</v>
      </c>
      <c r="S52" s="62">
        <v>553.62973984851499</v>
      </c>
      <c r="T52" s="62">
        <v>566.05894754517396</v>
      </c>
      <c r="V52" s="63">
        <v>3.7</v>
      </c>
      <c r="W52" s="63">
        <v>304.029577279607</v>
      </c>
      <c r="X52" s="63">
        <v>310.84273010996401</v>
      </c>
      <c r="Y52" s="63">
        <v>318.37859771606998</v>
      </c>
      <c r="Z52" s="63">
        <v>325.79807753185997</v>
      </c>
      <c r="AA52" s="63">
        <v>357.22836116700103</v>
      </c>
      <c r="AB52" s="63">
        <v>429.63123160063702</v>
      </c>
      <c r="AC52" s="63">
        <v>592.76681308401999</v>
      </c>
      <c r="AD52" s="63">
        <v>1182.85837949186</v>
      </c>
      <c r="AF52" s="64">
        <v>3.7</v>
      </c>
      <c r="AG52" s="64">
        <v>35.313438615568899</v>
      </c>
      <c r="AH52" s="64"/>
      <c r="AI52" s="65"/>
      <c r="AJ52" s="66">
        <v>3.7</v>
      </c>
      <c r="AK52" s="66">
        <v>85.389309178161398</v>
      </c>
      <c r="AL52" s="66"/>
      <c r="AN52" s="67">
        <v>3.7</v>
      </c>
      <c r="AO52" s="67">
        <v>6965.4558248438198</v>
      </c>
      <c r="AP52" s="67">
        <v>7637.4503750855501</v>
      </c>
      <c r="AQ52" s="67">
        <v>8183.8819297803902</v>
      </c>
      <c r="AR52" s="67">
        <v>8183.8819297803902</v>
      </c>
      <c r="AS52" s="67">
        <v>10068.4102326313</v>
      </c>
      <c r="AT52" s="67">
        <v>15957.4921905225</v>
      </c>
      <c r="AV52" s="62">
        <v>3.7</v>
      </c>
      <c r="AW52" s="62">
        <v>1790.2451997411099</v>
      </c>
      <c r="AX52" s="62">
        <v>2152.9827424321502</v>
      </c>
      <c r="AY52" s="62">
        <v>2773.04691797239</v>
      </c>
      <c r="AZ52" s="62">
        <v>3827.9310966102198</v>
      </c>
      <c r="BA52" s="62">
        <v>6807.0886333180897</v>
      </c>
      <c r="BB52" s="62">
        <v>10303.192724725401</v>
      </c>
    </row>
    <row r="53" spans="1:54" ht="15">
      <c r="A53" s="70">
        <v>3.8</v>
      </c>
      <c r="B53" s="70">
        <v>73.001758577512902</v>
      </c>
      <c r="C53" s="70">
        <v>74.859891167610201</v>
      </c>
      <c r="D53" s="70">
        <v>77.863793687510906</v>
      </c>
      <c r="E53" s="70">
        <v>85.901563487951194</v>
      </c>
      <c r="F53" s="70">
        <v>105.193052695483</v>
      </c>
      <c r="G53" s="70">
        <v>139.103257835287</v>
      </c>
      <c r="H53" s="70">
        <v>210.589636238118</v>
      </c>
      <c r="I53" s="70">
        <v>429.337662881928</v>
      </c>
      <c r="K53" s="62">
        <v>3.8</v>
      </c>
      <c r="L53" s="62">
        <v>102.731880019069</v>
      </c>
      <c r="M53" s="62">
        <v>107.68690025932899</v>
      </c>
      <c r="N53" s="62">
        <v>110.63316287392099</v>
      </c>
      <c r="O53" s="62">
        <v>118.052642689712</v>
      </c>
      <c r="P53" s="62">
        <v>141.85273392770401</v>
      </c>
      <c r="Q53" s="62">
        <v>183.094875313952</v>
      </c>
      <c r="R53" s="62">
        <v>277.49355448692103</v>
      </c>
      <c r="S53" s="62">
        <v>540.42370667081502</v>
      </c>
      <c r="T53" s="62">
        <v>566.05894754517396</v>
      </c>
      <c r="V53" s="63">
        <v>3.8</v>
      </c>
      <c r="W53" s="63">
        <v>290.403271618894</v>
      </c>
      <c r="X53" s="63">
        <v>297.21642444925101</v>
      </c>
      <c r="Y53" s="63">
        <v>297.35673823799499</v>
      </c>
      <c r="Z53" s="63">
        <v>310.95911790027799</v>
      </c>
      <c r="AA53" s="63">
        <v>348.97993288975198</v>
      </c>
      <c r="AB53" s="63">
        <v>419.54981926177697</v>
      </c>
      <c r="AC53" s="63">
        <v>592.76681308401999</v>
      </c>
      <c r="AD53" s="63">
        <v>1155.66948765542</v>
      </c>
      <c r="AF53" s="64">
        <v>3.8</v>
      </c>
      <c r="AG53" s="64">
        <v>35.313438615568899</v>
      </c>
      <c r="AH53" s="64"/>
      <c r="AI53" s="65"/>
      <c r="AJ53" s="66">
        <v>3.8</v>
      </c>
      <c r="AK53" s="66">
        <v>85.389309178161398</v>
      </c>
      <c r="AL53" s="66"/>
      <c r="AN53" s="67">
        <v>3.8</v>
      </c>
      <c r="AO53" s="67">
        <v>6807.3394600810598</v>
      </c>
      <c r="AP53" s="67">
        <v>7463.8324059342904</v>
      </c>
      <c r="AQ53" s="67">
        <v>8183.8819297803902</v>
      </c>
      <c r="AR53" s="67">
        <v>8183.8819297803902</v>
      </c>
      <c r="AS53" s="67">
        <v>10068.4102326313</v>
      </c>
      <c r="AT53" s="67">
        <v>15957.4921905225</v>
      </c>
      <c r="AV53" s="62">
        <v>3.8</v>
      </c>
      <c r="AW53" s="62">
        <v>1790.2451997411099</v>
      </c>
      <c r="AX53" s="62">
        <v>2152.9827424321502</v>
      </c>
      <c r="AY53" s="62">
        <v>2710.2654201989399</v>
      </c>
      <c r="AZ53" s="62">
        <v>3827.9310966102198</v>
      </c>
      <c r="BA53" s="62">
        <v>6807.0886333180897</v>
      </c>
      <c r="BB53" s="62">
        <v>10068.688801545</v>
      </c>
    </row>
    <row r="54" spans="1:54" ht="15">
      <c r="A54" s="70">
        <v>3.9</v>
      </c>
      <c r="B54" s="70">
        <v>73.001758577512902</v>
      </c>
      <c r="C54" s="70">
        <v>74.859891167610201</v>
      </c>
      <c r="D54" s="70">
        <v>77.863793687510906</v>
      </c>
      <c r="E54" s="70">
        <v>85.901563487951194</v>
      </c>
      <c r="F54" s="70">
        <v>105.193052695483</v>
      </c>
      <c r="G54" s="70">
        <v>139.103257835287</v>
      </c>
      <c r="H54" s="70">
        <v>210.589636238118</v>
      </c>
      <c r="I54" s="70">
        <v>429.337662881928</v>
      </c>
      <c r="K54" s="62">
        <v>3.9</v>
      </c>
      <c r="L54" s="62">
        <v>102.731880019069</v>
      </c>
      <c r="M54" s="62">
        <v>105.209390139199</v>
      </c>
      <c r="N54" s="62">
        <v>110.63316287392099</v>
      </c>
      <c r="O54" s="62">
        <v>118.052642689712</v>
      </c>
      <c r="P54" s="62">
        <v>141.85273392770401</v>
      </c>
      <c r="Q54" s="62">
        <v>183.094875313952</v>
      </c>
      <c r="R54" s="62">
        <v>271.07811027128201</v>
      </c>
      <c r="S54" s="62">
        <v>540.42370667081502</v>
      </c>
      <c r="T54" s="62">
        <v>566.05894754517396</v>
      </c>
      <c r="V54" s="63">
        <v>3.9</v>
      </c>
      <c r="W54" s="63">
        <v>277.39634348821301</v>
      </c>
      <c r="X54" s="63">
        <v>283.59011878853698</v>
      </c>
      <c r="Y54" s="63">
        <v>290.55554840685301</v>
      </c>
      <c r="Z54" s="63">
        <v>297.35673823799499</v>
      </c>
      <c r="AA54" s="63">
        <v>340.73150461250202</v>
      </c>
      <c r="AB54" s="63">
        <v>410.38489895372197</v>
      </c>
      <c r="AC54" s="63">
        <v>579.01943262193697</v>
      </c>
      <c r="AD54" s="63">
        <v>1155.66948765542</v>
      </c>
      <c r="AF54" s="64">
        <v>3.9</v>
      </c>
      <c r="AG54" s="64">
        <v>35.313438615568899</v>
      </c>
      <c r="AH54" s="64"/>
      <c r="AI54" s="65"/>
      <c r="AJ54" s="66">
        <v>3.9</v>
      </c>
      <c r="AK54" s="66">
        <v>85.389309178161398</v>
      </c>
      <c r="AL54" s="66"/>
      <c r="AN54" s="67">
        <v>3.9</v>
      </c>
      <c r="AO54" s="67">
        <v>6652.3234161959999</v>
      </c>
      <c r="AP54" s="67">
        <v>7463.8324059342904</v>
      </c>
      <c r="AQ54" s="67">
        <v>7997.8626771183199</v>
      </c>
      <c r="AR54" s="67">
        <v>8183.8819297803902</v>
      </c>
      <c r="AS54" s="67">
        <v>10068.4102326313</v>
      </c>
      <c r="AT54" s="67">
        <v>15957.4921905225</v>
      </c>
      <c r="AV54" s="62">
        <v>3.9</v>
      </c>
      <c r="AW54" s="62">
        <v>1790.2451997411099</v>
      </c>
      <c r="AX54" s="62">
        <v>2152.9827424321502</v>
      </c>
      <c r="AY54" s="62">
        <v>2710.2654201989399</v>
      </c>
      <c r="AZ54" s="62">
        <v>3741.1221120345899</v>
      </c>
      <c r="BA54" s="62">
        <v>6807.0886333180897</v>
      </c>
      <c r="BB54" s="62">
        <v>10068.688801545</v>
      </c>
    </row>
    <row r="55" spans="1:54" ht="15">
      <c r="A55" s="70">
        <v>4</v>
      </c>
      <c r="B55" s="70">
        <v>73.001758577512902</v>
      </c>
      <c r="C55" s="70">
        <v>74.859891167610201</v>
      </c>
      <c r="D55" s="70">
        <v>77.863793687510906</v>
      </c>
      <c r="E55" s="70">
        <v>85.901563487951194</v>
      </c>
      <c r="F55" s="70">
        <v>103.360068633872</v>
      </c>
      <c r="G55" s="70">
        <v>139.103257835287</v>
      </c>
      <c r="H55" s="70">
        <v>210.589636238118</v>
      </c>
      <c r="I55" s="70">
        <v>429.337662881928</v>
      </c>
      <c r="K55" s="62">
        <v>4</v>
      </c>
      <c r="L55" s="62">
        <v>102.731880019069</v>
      </c>
      <c r="M55" s="62">
        <v>105.209390139199</v>
      </c>
      <c r="N55" s="62">
        <v>110.63316287392099</v>
      </c>
      <c r="O55" s="62">
        <v>118.052642689712</v>
      </c>
      <c r="P55" s="62">
        <v>141.85273392770401</v>
      </c>
      <c r="Q55" s="62">
        <v>183.094875313952</v>
      </c>
      <c r="R55" s="62">
        <v>271.07811027128201</v>
      </c>
      <c r="S55" s="62">
        <v>540.42370667081502</v>
      </c>
      <c r="T55" s="62">
        <v>553.62973984851499</v>
      </c>
      <c r="V55" s="63">
        <v>4</v>
      </c>
      <c r="W55" s="63">
        <v>271.20256818788903</v>
      </c>
      <c r="X55" s="63">
        <v>271.20256818788903</v>
      </c>
      <c r="Y55" s="63">
        <v>277.57145872921899</v>
      </c>
      <c r="Z55" s="63">
        <v>290.55554840685301</v>
      </c>
      <c r="AA55" s="63">
        <v>326.06763211961402</v>
      </c>
      <c r="AB55" s="63">
        <v>401.219978645666</v>
      </c>
      <c r="AC55" s="63">
        <v>566.18854419065997</v>
      </c>
      <c r="AD55" s="63">
        <v>1130.0342467810599</v>
      </c>
      <c r="AF55" s="64">
        <v>4</v>
      </c>
      <c r="AG55" s="64">
        <v>34.509606615072101</v>
      </c>
      <c r="AH55" s="64"/>
      <c r="AI55" s="65"/>
      <c r="AJ55" s="66">
        <v>4</v>
      </c>
      <c r="AK55" s="66">
        <v>85.389309178161398</v>
      </c>
      <c r="AL55" s="66"/>
      <c r="AN55" s="67">
        <v>4</v>
      </c>
      <c r="AO55" s="67">
        <v>6652.3234161959999</v>
      </c>
      <c r="AP55" s="67">
        <v>7294.0898378801503</v>
      </c>
      <c r="AQ55" s="67">
        <v>7997.8626771183199</v>
      </c>
      <c r="AR55" s="67">
        <v>8183.8819297803902</v>
      </c>
      <c r="AS55" s="67">
        <v>10068.4102326313</v>
      </c>
      <c r="AT55" s="67">
        <v>15957.4921905225</v>
      </c>
      <c r="AV55" s="62">
        <v>4</v>
      </c>
      <c r="AW55" s="62">
        <v>1749.9410283310001</v>
      </c>
      <c r="AX55" s="62">
        <v>2152.9827424321502</v>
      </c>
      <c r="AY55" s="62">
        <v>2710.2654201989399</v>
      </c>
      <c r="AZ55" s="62">
        <v>3741.1221120345899</v>
      </c>
      <c r="BA55" s="62">
        <v>6807.0886333180897</v>
      </c>
      <c r="BB55" s="62">
        <v>10068.688801545</v>
      </c>
    </row>
    <row r="56" spans="1:54" ht="15">
      <c r="A56" s="70">
        <v>4.0999999999999996</v>
      </c>
      <c r="B56" s="70">
        <v>71.143625987415604</v>
      </c>
      <c r="C56" s="70">
        <v>74.859891167610201</v>
      </c>
      <c r="D56" s="70">
        <v>77.863793687510906</v>
      </c>
      <c r="E56" s="70">
        <v>84.046693534003495</v>
      </c>
      <c r="F56" s="70">
        <v>103.360068633872</v>
      </c>
      <c r="G56" s="70">
        <v>135.437289712065</v>
      </c>
      <c r="H56" s="70">
        <v>210.589636238118</v>
      </c>
      <c r="I56" s="70">
        <v>420.01575710943399</v>
      </c>
      <c r="K56" s="62">
        <v>4.0999999999999996</v>
      </c>
      <c r="L56" s="62">
        <v>100.873747428972</v>
      </c>
      <c r="M56" s="62">
        <v>105.209390139199</v>
      </c>
      <c r="N56" s="62">
        <v>110.63316287392099</v>
      </c>
      <c r="O56" s="62">
        <v>118.052642689712</v>
      </c>
      <c r="P56" s="62">
        <v>139.103257835287</v>
      </c>
      <c r="Q56" s="62">
        <v>183.094875313952</v>
      </c>
      <c r="R56" s="62">
        <v>271.07811027128201</v>
      </c>
      <c r="S56" s="62">
        <v>540.42370667081502</v>
      </c>
      <c r="T56" s="62">
        <v>553.62973984851499</v>
      </c>
      <c r="V56" s="63">
        <v>4.0999999999999996</v>
      </c>
      <c r="W56" s="63">
        <v>258.81501758723999</v>
      </c>
      <c r="X56" s="63">
        <v>265.00879288756499</v>
      </c>
      <c r="Y56" s="63">
        <v>270.77026889807701</v>
      </c>
      <c r="Z56" s="63">
        <v>283.75435857571102</v>
      </c>
      <c r="AA56" s="63">
        <v>318.73569587316899</v>
      </c>
      <c r="AB56" s="63">
        <v>392.055058337611</v>
      </c>
      <c r="AC56" s="63">
        <v>566.18854419065997</v>
      </c>
      <c r="AD56" s="63">
        <v>1130.0342467810599</v>
      </c>
      <c r="AF56" s="64">
        <v>4.0999999999999996</v>
      </c>
      <c r="AG56" s="64">
        <v>34.509606615072101</v>
      </c>
      <c r="AH56" s="64"/>
      <c r="AI56" s="65"/>
      <c r="AJ56" s="66">
        <v>4.0999999999999996</v>
      </c>
      <c r="AK56" s="66">
        <v>85.389309178161398</v>
      </c>
      <c r="AL56" s="66"/>
      <c r="AN56" s="67">
        <v>4.0999999999999996</v>
      </c>
      <c r="AO56" s="67">
        <v>6501.1827734080698</v>
      </c>
      <c r="AP56" s="67">
        <v>7294.0898378801503</v>
      </c>
      <c r="AQ56" s="67">
        <v>7997.8626771183199</v>
      </c>
      <c r="AR56" s="67">
        <v>8183.8819297803902</v>
      </c>
      <c r="AS56" s="67">
        <v>10068.4102326313</v>
      </c>
      <c r="AT56" s="67">
        <v>15594.649444054199</v>
      </c>
      <c r="AV56" s="62">
        <v>4.0999999999999996</v>
      </c>
      <c r="AW56" s="62">
        <v>1749.9410283310001</v>
      </c>
      <c r="AX56" s="62">
        <v>2103.3776083889302</v>
      </c>
      <c r="AY56" s="62">
        <v>2648.2590026449202</v>
      </c>
      <c r="AZ56" s="62">
        <v>3741.1221120345899</v>
      </c>
      <c r="BA56" s="62">
        <v>6807.0886333180897</v>
      </c>
      <c r="BB56" s="62">
        <v>10068.688801545</v>
      </c>
    </row>
    <row r="57" spans="1:54" ht="15">
      <c r="A57" s="70">
        <v>4.2</v>
      </c>
      <c r="B57" s="70">
        <v>71.143625987415604</v>
      </c>
      <c r="C57" s="70">
        <v>74.859891167610201</v>
      </c>
      <c r="D57" s="70">
        <v>76.627213718212403</v>
      </c>
      <c r="E57" s="70">
        <v>84.046693534003495</v>
      </c>
      <c r="F57" s="70">
        <v>103.360068633872</v>
      </c>
      <c r="G57" s="70">
        <v>135.437289712065</v>
      </c>
      <c r="H57" s="70">
        <v>206.00717608408999</v>
      </c>
      <c r="I57" s="70">
        <v>420.01575710943399</v>
      </c>
      <c r="K57" s="62">
        <v>4.2</v>
      </c>
      <c r="L57" s="62">
        <v>100.873747428972</v>
      </c>
      <c r="M57" s="62">
        <v>105.209390139199</v>
      </c>
      <c r="N57" s="62">
        <v>110.63316287392099</v>
      </c>
      <c r="O57" s="62">
        <v>115.57948275111499</v>
      </c>
      <c r="P57" s="62">
        <v>139.103257835287</v>
      </c>
      <c r="Q57" s="62">
        <v>183.094875313952</v>
      </c>
      <c r="R57" s="62">
        <v>271.07811027128201</v>
      </c>
      <c r="S57" s="62">
        <v>540.42370667081502</v>
      </c>
      <c r="T57" s="62">
        <v>553.62973984851499</v>
      </c>
      <c r="V57" s="63">
        <v>4.2</v>
      </c>
      <c r="W57" s="63">
        <v>252.62124228691599</v>
      </c>
      <c r="X57" s="63">
        <v>258.81501758723999</v>
      </c>
      <c r="Y57" s="63">
        <v>264.58736905158497</v>
      </c>
      <c r="Z57" s="63">
        <v>277.57145872921899</v>
      </c>
      <c r="AA57" s="63">
        <v>318.73569587316899</v>
      </c>
      <c r="AB57" s="63">
        <v>382.890138029556</v>
      </c>
      <c r="AC57" s="63">
        <v>553.35765575938296</v>
      </c>
      <c r="AD57" s="63">
        <v>1103.62218042566</v>
      </c>
      <c r="AF57" s="64">
        <v>4.2</v>
      </c>
      <c r="AG57" s="64">
        <v>34.509606615072101</v>
      </c>
      <c r="AH57" s="64"/>
      <c r="AI57" s="65"/>
      <c r="AJ57" s="66">
        <v>4.2</v>
      </c>
      <c r="AK57" s="66">
        <v>85.389309178161398</v>
      </c>
      <c r="AL57" s="66"/>
      <c r="AN57" s="67">
        <v>4.2</v>
      </c>
      <c r="AO57" s="67">
        <v>6501.1827734080698</v>
      </c>
      <c r="AP57" s="67">
        <v>7128.22267092313</v>
      </c>
      <c r="AQ57" s="67">
        <v>7815.7188255533702</v>
      </c>
      <c r="AR57" s="67">
        <v>8183.8819297803902</v>
      </c>
      <c r="AS57" s="67">
        <v>10068.4102326313</v>
      </c>
      <c r="AT57" s="67">
        <v>15594.649444054199</v>
      </c>
      <c r="AV57" s="62">
        <v>4.2</v>
      </c>
      <c r="AW57" s="62">
        <v>1709.6368569208801</v>
      </c>
      <c r="AX57" s="62">
        <v>2103.3776083889302</v>
      </c>
      <c r="AY57" s="62">
        <v>2648.2590026449202</v>
      </c>
      <c r="AZ57" s="62">
        <v>3741.1221120345899</v>
      </c>
      <c r="BA57" s="62">
        <v>6652.2975484551598</v>
      </c>
      <c r="BB57" s="62">
        <v>10068.688801545</v>
      </c>
    </row>
    <row r="58" spans="1:54" ht="15">
      <c r="A58" s="70">
        <v>4.3</v>
      </c>
      <c r="B58" s="70">
        <v>71.143625987415604</v>
      </c>
      <c r="C58" s="70">
        <v>74.859891167610201</v>
      </c>
      <c r="D58" s="70">
        <v>76.627213718212403</v>
      </c>
      <c r="E58" s="70">
        <v>84.046693534003495</v>
      </c>
      <c r="F58" s="70">
        <v>103.360068633872</v>
      </c>
      <c r="G58" s="70">
        <v>135.437289712065</v>
      </c>
      <c r="H58" s="70">
        <v>206.00717608408999</v>
      </c>
      <c r="I58" s="70">
        <v>420.01575710943399</v>
      </c>
      <c r="K58" s="62">
        <v>4.3</v>
      </c>
      <c r="L58" s="62">
        <v>100.873747428972</v>
      </c>
      <c r="M58" s="62">
        <v>105.209390139199</v>
      </c>
      <c r="N58" s="62">
        <v>108.160002935324</v>
      </c>
      <c r="O58" s="62">
        <v>115.57948275111499</v>
      </c>
      <c r="P58" s="62">
        <v>139.103257835287</v>
      </c>
      <c r="Q58" s="62">
        <v>179.42890719073</v>
      </c>
      <c r="R58" s="62">
        <v>271.07811027128201</v>
      </c>
      <c r="S58" s="62">
        <v>528.77132445519806</v>
      </c>
      <c r="T58" s="62">
        <v>553.62973984851499</v>
      </c>
      <c r="V58" s="63">
        <v>4.3</v>
      </c>
      <c r="W58" s="63">
        <v>247.04684451662399</v>
      </c>
      <c r="X58" s="63">
        <v>252.62124228691599</v>
      </c>
      <c r="Y58" s="63">
        <v>259.02275918974101</v>
      </c>
      <c r="Z58" s="63">
        <v>270.77026889807701</v>
      </c>
      <c r="AA58" s="63">
        <v>311.40375962672499</v>
      </c>
      <c r="AB58" s="63">
        <v>382.890138029556</v>
      </c>
      <c r="AC58" s="63">
        <v>553.35765575938296</v>
      </c>
      <c r="AD58" s="63">
        <v>1103.62218042566</v>
      </c>
      <c r="AF58" s="64">
        <v>4.3</v>
      </c>
      <c r="AG58" s="64">
        <v>34.509606615072101</v>
      </c>
      <c r="AH58" s="64"/>
      <c r="AJ58" s="66">
        <v>4.3</v>
      </c>
      <c r="AK58" s="66">
        <v>85.389309178161398</v>
      </c>
      <c r="AN58" s="67">
        <v>4.3</v>
      </c>
      <c r="AO58" s="67">
        <v>6208.20245046531</v>
      </c>
      <c r="AP58" s="67">
        <v>6807.3394600810598</v>
      </c>
      <c r="AQ58" s="67">
        <v>7637.4503750855501</v>
      </c>
      <c r="AR58" s="67">
        <v>8183.8819297803902</v>
      </c>
      <c r="AS58" s="67">
        <v>10068.4102326313</v>
      </c>
      <c r="AT58" s="67">
        <v>15239.1979387177</v>
      </c>
      <c r="AV58" s="62">
        <v>4.3</v>
      </c>
      <c r="AW58" s="62">
        <v>1709.6368569208801</v>
      </c>
      <c r="AX58" s="62">
        <v>2103.3776083889302</v>
      </c>
      <c r="AY58" s="62">
        <v>2648.2590026449202</v>
      </c>
      <c r="AZ58" s="62">
        <v>3655.8632878978001</v>
      </c>
      <c r="BA58" s="62">
        <v>6652.2975484551598</v>
      </c>
      <c r="BB58" s="62">
        <v>10068.688801545</v>
      </c>
    </row>
    <row r="59" spans="1:54" ht="15">
      <c r="A59" s="70">
        <v>4.4000000000000004</v>
      </c>
      <c r="B59" s="70">
        <v>71.143625987415604</v>
      </c>
      <c r="C59" s="70">
        <v>74.859891167610201</v>
      </c>
      <c r="D59" s="70">
        <v>76.627213718212403</v>
      </c>
      <c r="E59" s="70">
        <v>84.046693534003495</v>
      </c>
      <c r="F59" s="70">
        <v>103.360068633872</v>
      </c>
      <c r="G59" s="70">
        <v>135.437289712065</v>
      </c>
      <c r="H59" s="70">
        <v>206.00717608408999</v>
      </c>
      <c r="I59" s="70">
        <v>420.01575710943399</v>
      </c>
      <c r="K59" s="62">
        <v>4.4000000000000004</v>
      </c>
      <c r="L59" s="62">
        <v>100.873747428972</v>
      </c>
      <c r="M59" s="62">
        <v>105.209390139199</v>
      </c>
      <c r="N59" s="62">
        <v>108.160002935324</v>
      </c>
      <c r="O59" s="62">
        <v>115.57948275111499</v>
      </c>
      <c r="P59" s="62">
        <v>139.103257835287</v>
      </c>
      <c r="Q59" s="62">
        <v>179.42890719073</v>
      </c>
      <c r="R59" s="62">
        <v>264.66266605564402</v>
      </c>
      <c r="S59" s="62">
        <v>528.77132445519806</v>
      </c>
      <c r="T59" s="62">
        <v>553.62973984851499</v>
      </c>
      <c r="V59" s="63">
        <v>4.4000000000000004</v>
      </c>
      <c r="W59" s="63">
        <v>241.472446746332</v>
      </c>
      <c r="X59" s="63">
        <v>247.04684451662399</v>
      </c>
      <c r="Y59" s="63">
        <v>252.839859343249</v>
      </c>
      <c r="Z59" s="63">
        <v>264.58736905158497</v>
      </c>
      <c r="AA59" s="63">
        <v>304.07182338028099</v>
      </c>
      <c r="AB59" s="63">
        <v>373.725217721501</v>
      </c>
      <c r="AC59" s="63">
        <v>540.52676732810505</v>
      </c>
      <c r="AD59" s="63">
        <v>1078.76376503234</v>
      </c>
      <c r="AF59" s="64">
        <v>4.4000000000000004</v>
      </c>
      <c r="AG59" s="64">
        <v>34.509606615072101</v>
      </c>
      <c r="AH59" s="64"/>
      <c r="AJ59" s="66">
        <v>4.4000000000000004</v>
      </c>
      <c r="AK59" s="66">
        <v>83.531176588064099</v>
      </c>
      <c r="AN59" s="67">
        <v>4.4000000000000004</v>
      </c>
      <c r="AO59" s="67">
        <v>6067.1378505298999</v>
      </c>
      <c r="AP59" s="67">
        <v>6652.3234161959999</v>
      </c>
      <c r="AQ59" s="67">
        <v>7294.0898378801503</v>
      </c>
      <c r="AR59" s="67">
        <v>8183.8819297803902</v>
      </c>
      <c r="AS59" s="67">
        <v>10068.4102326313</v>
      </c>
      <c r="AT59" s="67">
        <v>15239.1979387177</v>
      </c>
      <c r="AV59" s="62">
        <v>4.4000000000000004</v>
      </c>
      <c r="AW59" s="62">
        <v>1709.6368569208801</v>
      </c>
      <c r="AX59" s="62">
        <v>2103.3776083889302</v>
      </c>
      <c r="AY59" s="62">
        <v>2587.8027455297402</v>
      </c>
      <c r="AZ59" s="62">
        <v>3655.8632878978001</v>
      </c>
      <c r="BA59" s="62">
        <v>6652.2975484551598</v>
      </c>
      <c r="BB59" s="62">
        <v>10068.688801545</v>
      </c>
    </row>
    <row r="60" spans="1:54" ht="15">
      <c r="A60" s="70">
        <v>4.5</v>
      </c>
      <c r="B60" s="70">
        <v>71.143625987415604</v>
      </c>
      <c r="C60" s="70">
        <v>74.859891167610201</v>
      </c>
      <c r="D60" s="70">
        <v>76.627213718212403</v>
      </c>
      <c r="E60" s="70">
        <v>84.046693534003495</v>
      </c>
      <c r="F60" s="70">
        <v>103.360068633872</v>
      </c>
      <c r="G60" s="70">
        <v>135.437289712065</v>
      </c>
      <c r="H60" s="70">
        <v>206.00717608408999</v>
      </c>
      <c r="I60" s="70">
        <v>420.01575710943399</v>
      </c>
      <c r="K60" s="62">
        <v>4.5</v>
      </c>
      <c r="L60" s="62">
        <v>100.873747428972</v>
      </c>
      <c r="M60" s="62">
        <v>102.731880019069</v>
      </c>
      <c r="N60" s="62">
        <v>108.160002935324</v>
      </c>
      <c r="O60" s="62">
        <v>115.57948275111499</v>
      </c>
      <c r="P60" s="62">
        <v>139.103257835287</v>
      </c>
      <c r="Q60" s="62">
        <v>179.42890719073</v>
      </c>
      <c r="R60" s="62">
        <v>264.66266605564402</v>
      </c>
      <c r="S60" s="62">
        <v>528.77132445519806</v>
      </c>
      <c r="T60" s="62">
        <v>553.62973984851499</v>
      </c>
      <c r="V60" s="63">
        <v>4.5</v>
      </c>
      <c r="W60" s="63">
        <v>235.898048976041</v>
      </c>
      <c r="X60" s="63">
        <v>241.472446746332</v>
      </c>
      <c r="Y60" s="63">
        <v>247.27524948140601</v>
      </c>
      <c r="Z60" s="63">
        <v>264.58736905158497</v>
      </c>
      <c r="AA60" s="63">
        <v>304.07182338028099</v>
      </c>
      <c r="AB60" s="63">
        <v>373.725217721501</v>
      </c>
      <c r="AC60" s="63">
        <v>540.52676732810505</v>
      </c>
      <c r="AD60" s="63">
        <v>1078.76376503234</v>
      </c>
      <c r="AF60" s="64">
        <v>4.5</v>
      </c>
      <c r="AG60" s="64">
        <v>34.509606615072101</v>
      </c>
      <c r="AH60" s="64"/>
      <c r="AJ60" s="66">
        <v>4.5</v>
      </c>
      <c r="AK60" s="66">
        <v>83.531176588064099</v>
      </c>
      <c r="AN60" s="67">
        <v>4.5</v>
      </c>
      <c r="AO60" s="67">
        <v>5793.5345330727696</v>
      </c>
      <c r="AP60" s="67">
        <v>6353.1424514978398</v>
      </c>
      <c r="AQ60" s="67">
        <v>6965.4558248438198</v>
      </c>
      <c r="AR60" s="67">
        <v>8183.8819297803902</v>
      </c>
      <c r="AS60" s="67">
        <v>10068.4102326313</v>
      </c>
      <c r="AT60" s="67">
        <v>15239.1979387177</v>
      </c>
      <c r="AV60" s="62">
        <v>4.5</v>
      </c>
      <c r="AW60" s="62">
        <v>1670.8828459496201</v>
      </c>
      <c r="AX60" s="62">
        <v>2103.3776083889302</v>
      </c>
      <c r="AY60" s="62">
        <v>2587.8027455297402</v>
      </c>
      <c r="AZ60" s="62">
        <v>3655.8632878978001</v>
      </c>
      <c r="BA60" s="62">
        <v>6652.2975484551598</v>
      </c>
      <c r="BB60" s="62">
        <v>10068.688801545</v>
      </c>
    </row>
    <row r="61" spans="1:54" ht="15">
      <c r="A61" s="70">
        <v>4.5999999999999996</v>
      </c>
      <c r="B61" s="70">
        <v>71.143625987415604</v>
      </c>
      <c r="C61" s="70">
        <v>74.859891167610201</v>
      </c>
      <c r="D61" s="70">
        <v>76.627213718212403</v>
      </c>
      <c r="E61" s="70">
        <v>84.046693534003495</v>
      </c>
      <c r="F61" s="70">
        <v>103.360068633872</v>
      </c>
      <c r="G61" s="70">
        <v>135.437289712065</v>
      </c>
      <c r="H61" s="70">
        <v>206.00717608408999</v>
      </c>
      <c r="I61" s="70">
        <v>420.01575710943399</v>
      </c>
      <c r="K61" s="62">
        <v>4.5999999999999996</v>
      </c>
      <c r="L61" s="62">
        <v>100.873747428972</v>
      </c>
      <c r="M61" s="62">
        <v>102.731880019069</v>
      </c>
      <c r="N61" s="62">
        <v>108.160002935324</v>
      </c>
      <c r="O61" s="62">
        <v>115.57948275111499</v>
      </c>
      <c r="P61" s="62">
        <v>139.103257835287</v>
      </c>
      <c r="Q61" s="62">
        <v>179.42890719073</v>
      </c>
      <c r="R61" s="62">
        <v>264.66266605564402</v>
      </c>
      <c r="S61" s="62">
        <v>528.77132445519806</v>
      </c>
      <c r="T61" s="62">
        <v>553.62973984851499</v>
      </c>
      <c r="V61" s="63">
        <v>4.5999999999999996</v>
      </c>
      <c r="W61" s="63">
        <v>235.898048976041</v>
      </c>
      <c r="X61" s="63">
        <v>241.472446746332</v>
      </c>
      <c r="Y61" s="63">
        <v>247.27524948140601</v>
      </c>
      <c r="Z61" s="63">
        <v>259.02275918974101</v>
      </c>
      <c r="AA61" s="63">
        <v>296.73988713383699</v>
      </c>
      <c r="AB61" s="63">
        <v>365.47678944425098</v>
      </c>
      <c r="AC61" s="63">
        <v>528.61237092763395</v>
      </c>
      <c r="AD61" s="63">
        <v>1054.68217512007</v>
      </c>
      <c r="AF61" s="64">
        <v>4.5999999999999996</v>
      </c>
      <c r="AG61" s="64">
        <v>34.509606615072101</v>
      </c>
      <c r="AH61" s="64"/>
      <c r="AJ61" s="66">
        <v>4.5999999999999996</v>
      </c>
      <c r="AK61" s="66">
        <v>83.531176588064099</v>
      </c>
      <c r="AN61" s="67">
        <v>4.5999999999999996</v>
      </c>
      <c r="AO61" s="67">
        <v>5661.7708957704699</v>
      </c>
      <c r="AP61" s="67">
        <v>6208.20245046531</v>
      </c>
      <c r="AQ61" s="67">
        <v>6807.3394600810598</v>
      </c>
      <c r="AR61" s="67">
        <v>8183.8819297803902</v>
      </c>
      <c r="AS61" s="67">
        <v>10068.4102326313</v>
      </c>
      <c r="AT61" s="67">
        <v>14892.4815365369</v>
      </c>
      <c r="AV61" s="62">
        <v>4.5999999999999996</v>
      </c>
      <c r="AW61" s="62">
        <v>1670.8828459496201</v>
      </c>
      <c r="AX61" s="62">
        <v>2103.3776083889302</v>
      </c>
      <c r="AY61" s="62">
        <v>2587.8027455297402</v>
      </c>
      <c r="AZ61" s="62">
        <v>3655.8632878978001</v>
      </c>
      <c r="BA61" s="62">
        <v>6652.2975484551598</v>
      </c>
      <c r="BB61" s="62">
        <v>10068.688801545</v>
      </c>
    </row>
    <row r="62" spans="1:54" ht="15">
      <c r="A62" s="70">
        <v>4.7</v>
      </c>
      <c r="B62" s="70">
        <v>69.9048709273508</v>
      </c>
      <c r="C62" s="70">
        <v>74.859891167610201</v>
      </c>
      <c r="D62" s="70">
        <v>76.627213718212403</v>
      </c>
      <c r="E62" s="70">
        <v>84.046693534003495</v>
      </c>
      <c r="F62" s="70">
        <v>103.360068633872</v>
      </c>
      <c r="G62" s="70">
        <v>135.437289712065</v>
      </c>
      <c r="H62" s="70">
        <v>206.00717608408999</v>
      </c>
      <c r="I62" s="70">
        <v>420.01575710943399</v>
      </c>
      <c r="K62" s="62">
        <v>4.7</v>
      </c>
      <c r="L62" s="62">
        <v>100.873747428972</v>
      </c>
      <c r="M62" s="62">
        <v>102.731880019069</v>
      </c>
      <c r="N62" s="62">
        <v>105.68684299672699</v>
      </c>
      <c r="O62" s="62">
        <v>115.57948275111499</v>
      </c>
      <c r="P62" s="62">
        <v>139.103257835287</v>
      </c>
      <c r="Q62" s="62">
        <v>179.42890719073</v>
      </c>
      <c r="R62" s="62">
        <v>264.66266605564402</v>
      </c>
      <c r="S62" s="62">
        <v>528.77132445519806</v>
      </c>
      <c r="T62" s="62">
        <v>540.42370667081502</v>
      </c>
      <c r="V62" s="63">
        <v>4.7</v>
      </c>
      <c r="W62" s="63">
        <v>230.94302873578101</v>
      </c>
      <c r="X62" s="63">
        <v>235.898048976041</v>
      </c>
      <c r="Y62" s="63">
        <v>241.71063961956199</v>
      </c>
      <c r="Z62" s="63">
        <v>252.839859343249</v>
      </c>
      <c r="AA62" s="63">
        <v>296.73988713383699</v>
      </c>
      <c r="AB62" s="63">
        <v>365.47678944425098</v>
      </c>
      <c r="AC62" s="63">
        <v>528.61237092763395</v>
      </c>
      <c r="AD62" s="63">
        <v>1054.68217512007</v>
      </c>
      <c r="AF62" s="64">
        <v>4.7</v>
      </c>
      <c r="AG62" s="64">
        <v>34.509606615072101</v>
      </c>
      <c r="AH62" s="64"/>
      <c r="AJ62" s="66">
        <v>4.7</v>
      </c>
      <c r="AK62" s="66">
        <v>83.531176588064099</v>
      </c>
      <c r="AN62" s="67">
        <v>4.7</v>
      </c>
      <c r="AO62" s="67">
        <v>5406.7695035795496</v>
      </c>
      <c r="AP62" s="67">
        <v>5929.1735714721999</v>
      </c>
      <c r="AQ62" s="67">
        <v>6652.3234161959999</v>
      </c>
      <c r="AR62" s="67">
        <v>7997.8626771183199</v>
      </c>
      <c r="AS62" s="67">
        <v>10068.4102326313</v>
      </c>
      <c r="AT62" s="67">
        <v>14892.4815365369</v>
      </c>
      <c r="AV62" s="62">
        <v>4.7</v>
      </c>
      <c r="AW62" s="62">
        <v>1670.8828459496201</v>
      </c>
      <c r="AX62" s="62">
        <v>2103.3776083889302</v>
      </c>
      <c r="AY62" s="62">
        <v>2587.8027455297402</v>
      </c>
      <c r="AZ62" s="62">
        <v>3655.8632878978001</v>
      </c>
      <c r="BA62" s="62">
        <v>6652.2975484551598</v>
      </c>
      <c r="BB62" s="62">
        <v>10068.688801545</v>
      </c>
    </row>
    <row r="63" spans="1:54" ht="15">
      <c r="A63" s="70">
        <v>4.8</v>
      </c>
      <c r="B63" s="70">
        <v>69.9048709273508</v>
      </c>
      <c r="C63" s="70">
        <v>74.859891167610201</v>
      </c>
      <c r="D63" s="70">
        <v>76.627213718212403</v>
      </c>
      <c r="E63" s="70">
        <v>84.046693534003495</v>
      </c>
      <c r="F63" s="70">
        <v>100.61059254145501</v>
      </c>
      <c r="G63" s="70">
        <v>135.437289712065</v>
      </c>
      <c r="H63" s="70">
        <v>206.00717608408999</v>
      </c>
      <c r="I63" s="70">
        <v>420.01575710943399</v>
      </c>
      <c r="K63" s="62">
        <v>4.8</v>
      </c>
      <c r="L63" s="62">
        <v>100.873747428972</v>
      </c>
      <c r="M63" s="62">
        <v>102.731880019069</v>
      </c>
      <c r="N63" s="62">
        <v>105.68684299672699</v>
      </c>
      <c r="O63" s="62">
        <v>115.57948275111499</v>
      </c>
      <c r="P63" s="62">
        <v>135.437289712065</v>
      </c>
      <c r="Q63" s="62">
        <v>179.42890719073</v>
      </c>
      <c r="R63" s="62">
        <v>264.66266605564402</v>
      </c>
      <c r="S63" s="62">
        <v>528.77132445519806</v>
      </c>
      <c r="T63" s="62">
        <v>540.42370667081502</v>
      </c>
      <c r="V63" s="63">
        <v>4.8</v>
      </c>
      <c r="W63" s="63">
        <v>225.36863096548899</v>
      </c>
      <c r="X63" s="63">
        <v>230.94302873578101</v>
      </c>
      <c r="Y63" s="63">
        <v>236.14602975771899</v>
      </c>
      <c r="Z63" s="63">
        <v>252.839859343249</v>
      </c>
      <c r="AA63" s="63">
        <v>290.32444291819797</v>
      </c>
      <c r="AB63" s="63">
        <v>365.47678944425098</v>
      </c>
      <c r="AC63" s="63">
        <v>516.69797452716205</v>
      </c>
      <c r="AD63" s="63">
        <v>1030.6005852077899</v>
      </c>
      <c r="AF63" s="64">
        <v>4.8</v>
      </c>
      <c r="AG63" s="64">
        <v>34.509606615072101</v>
      </c>
      <c r="AH63" s="64"/>
      <c r="AJ63" s="66">
        <v>4.8</v>
      </c>
      <c r="AK63" s="66">
        <v>83.531176588064099</v>
      </c>
      <c r="AN63" s="67">
        <v>4.8</v>
      </c>
      <c r="AO63" s="67">
        <v>5284.3068289103503</v>
      </c>
      <c r="AP63" s="67">
        <v>5793.5345330727696</v>
      </c>
      <c r="AQ63" s="67">
        <v>6501.1827734080698</v>
      </c>
      <c r="AR63" s="67">
        <v>7997.8626771183199</v>
      </c>
      <c r="AS63" s="67">
        <v>10068.4102326313</v>
      </c>
      <c r="AT63" s="67">
        <v>14892.4815365369</v>
      </c>
      <c r="AV63" s="62">
        <v>4.8</v>
      </c>
      <c r="AW63" s="62">
        <v>1632.90391519778</v>
      </c>
      <c r="AX63" s="62">
        <v>2103.3776083889302</v>
      </c>
      <c r="AY63" s="62">
        <v>2587.8027455297402</v>
      </c>
      <c r="AZ63" s="62">
        <v>3572.1546241998699</v>
      </c>
      <c r="BA63" s="62">
        <v>6500.4270500990797</v>
      </c>
      <c r="BB63" s="62">
        <v>10068.688801545</v>
      </c>
    </row>
    <row r="64" spans="1:54" ht="15">
      <c r="A64" s="70">
        <v>4.9000000000000004</v>
      </c>
      <c r="B64" s="70">
        <v>69.9048709273508</v>
      </c>
      <c r="C64" s="70">
        <v>74.859891167610201</v>
      </c>
      <c r="D64" s="70">
        <v>76.627213718212403</v>
      </c>
      <c r="E64" s="70">
        <v>81.573533595406403</v>
      </c>
      <c r="F64" s="70">
        <v>100.61059254145501</v>
      </c>
      <c r="G64" s="70">
        <v>135.437289712065</v>
      </c>
      <c r="H64" s="70">
        <v>206.00717608408999</v>
      </c>
      <c r="I64" s="70">
        <v>420.01575710943399</v>
      </c>
      <c r="K64" s="62">
        <v>4.9000000000000004</v>
      </c>
      <c r="L64" s="62">
        <v>100.873747428972</v>
      </c>
      <c r="M64" s="62">
        <v>102.731880019069</v>
      </c>
      <c r="N64" s="62">
        <v>105.68684299672699</v>
      </c>
      <c r="O64" s="62">
        <v>115.57948275111499</v>
      </c>
      <c r="P64" s="62">
        <v>135.437289712065</v>
      </c>
      <c r="Q64" s="62">
        <v>179.42890719073</v>
      </c>
      <c r="R64" s="62">
        <v>264.66266605564402</v>
      </c>
      <c r="S64" s="62">
        <v>528.77132445519806</v>
      </c>
      <c r="T64" s="62">
        <v>540.42370667081502</v>
      </c>
      <c r="V64" s="63">
        <v>4.9000000000000004</v>
      </c>
      <c r="W64" s="63">
        <v>220.41361072523</v>
      </c>
      <c r="X64" s="63">
        <v>225.36863096548899</v>
      </c>
      <c r="Y64" s="63">
        <v>236.14602975771899</v>
      </c>
      <c r="Z64" s="63">
        <v>247.27524948140601</v>
      </c>
      <c r="AA64" s="63">
        <v>290.32444291819797</v>
      </c>
      <c r="AB64" s="63">
        <v>357.22836116700103</v>
      </c>
      <c r="AC64" s="63">
        <v>516.69797452716205</v>
      </c>
      <c r="AD64" s="63">
        <v>1030.6005852077899</v>
      </c>
      <c r="AF64" s="64">
        <v>4.9000000000000004</v>
      </c>
      <c r="AG64" s="64">
        <v>34.509606615072101</v>
      </c>
      <c r="AH64" s="64"/>
      <c r="AJ64" s="66">
        <v>4.9000000000000004</v>
      </c>
      <c r="AK64" s="66">
        <v>83.531176588064099</v>
      </c>
      <c r="AN64" s="67">
        <v>4.9000000000000004</v>
      </c>
      <c r="AO64" s="67">
        <v>5164.1693948994298</v>
      </c>
      <c r="AP64" s="67">
        <v>5661.7708957704699</v>
      </c>
      <c r="AQ64" s="67">
        <v>6353.1424514978398</v>
      </c>
      <c r="AR64" s="67">
        <v>7815.7188255533702</v>
      </c>
      <c r="AS64" s="67">
        <v>10068.4102326313</v>
      </c>
      <c r="AT64" s="67">
        <v>14553.8283064999</v>
      </c>
      <c r="AV64" s="62">
        <v>4.9000000000000004</v>
      </c>
      <c r="AW64" s="62">
        <v>1632.90391519778</v>
      </c>
      <c r="AX64" s="62">
        <v>2103.3776083889302</v>
      </c>
      <c r="AY64" s="62">
        <v>2528.8966488534202</v>
      </c>
      <c r="AZ64" s="62">
        <v>3572.1546241998699</v>
      </c>
      <c r="BA64" s="62">
        <v>6500.4270500990797</v>
      </c>
      <c r="BB64" s="62">
        <v>10068.688801545</v>
      </c>
    </row>
    <row r="65" spans="1:54" ht="15">
      <c r="A65" s="70">
        <v>5</v>
      </c>
      <c r="B65" s="70">
        <v>69.9048709273508</v>
      </c>
      <c r="C65" s="70">
        <v>73.001758577512902</v>
      </c>
      <c r="D65" s="70">
        <v>74.772343764264704</v>
      </c>
      <c r="E65" s="70">
        <v>81.573533595406403</v>
      </c>
      <c r="F65" s="70">
        <v>100.61059254145501</v>
      </c>
      <c r="G65" s="70">
        <v>135.437289712065</v>
      </c>
      <c r="H65" s="70">
        <v>206.00717608408999</v>
      </c>
      <c r="I65" s="70">
        <v>420.01575710943399</v>
      </c>
      <c r="K65" s="62">
        <v>5</v>
      </c>
      <c r="L65" s="62">
        <v>98.396237308842302</v>
      </c>
      <c r="M65" s="62">
        <v>100.873747428972</v>
      </c>
      <c r="N65" s="62">
        <v>105.68684299672699</v>
      </c>
      <c r="O65" s="62">
        <v>113.106322812518</v>
      </c>
      <c r="P65" s="62">
        <v>135.437289712065</v>
      </c>
      <c r="Q65" s="62">
        <v>179.42890719073</v>
      </c>
      <c r="R65" s="62">
        <v>264.66266605564402</v>
      </c>
      <c r="S65" s="62">
        <v>528.77132445519806</v>
      </c>
      <c r="T65" s="62">
        <v>540.42370667081502</v>
      </c>
      <c r="V65" s="63">
        <v>5</v>
      </c>
      <c r="W65" s="63">
        <v>220.41361072523</v>
      </c>
      <c r="X65" s="63">
        <v>225.36863096548899</v>
      </c>
      <c r="Y65" s="63">
        <v>230.581419895876</v>
      </c>
      <c r="Z65" s="63">
        <v>241.71063961956199</v>
      </c>
      <c r="AA65" s="63">
        <v>283.90899870255998</v>
      </c>
      <c r="AB65" s="63">
        <v>357.22836116700103</v>
      </c>
      <c r="AC65" s="63">
        <v>504.78357812668997</v>
      </c>
      <c r="AD65" s="63">
        <v>1006.51899529552</v>
      </c>
      <c r="AF65" s="64">
        <v>5</v>
      </c>
      <c r="AG65" s="64">
        <v>34.509606615072101</v>
      </c>
      <c r="AH65" s="64"/>
      <c r="AJ65" s="66">
        <v>5</v>
      </c>
      <c r="AK65" s="66">
        <v>83.531176588064099</v>
      </c>
      <c r="AN65" s="67">
        <v>5</v>
      </c>
      <c r="AO65" s="67">
        <v>5046.3572015467898</v>
      </c>
      <c r="AP65" s="67">
        <v>5533.1075793458704</v>
      </c>
      <c r="AQ65" s="67">
        <v>6208.20245046531</v>
      </c>
      <c r="AR65" s="67">
        <v>7637.4503750855501</v>
      </c>
      <c r="AS65" s="67">
        <v>10068.4102326313</v>
      </c>
      <c r="AT65" s="67">
        <v>14553.8283064999</v>
      </c>
      <c r="AV65" s="62">
        <v>5</v>
      </c>
      <c r="AW65" s="62">
        <v>1632.90391519778</v>
      </c>
      <c r="AX65" s="62">
        <v>2103.3776083889302</v>
      </c>
      <c r="AY65" s="62">
        <v>2528.8966488534202</v>
      </c>
      <c r="AZ65" s="62">
        <v>3572.1546241998699</v>
      </c>
      <c r="BA65" s="62">
        <v>6500.4270500990797</v>
      </c>
      <c r="BB65" s="62">
        <v>10068.688801545</v>
      </c>
    </row>
    <row r="66" spans="1:54" ht="15">
      <c r="A66" s="70">
        <v>5.0999999999999996</v>
      </c>
      <c r="B66" s="70">
        <v>69.9048709273508</v>
      </c>
      <c r="C66" s="70">
        <v>73.001758577512902</v>
      </c>
      <c r="D66" s="70">
        <v>74.772343764264704</v>
      </c>
      <c r="E66" s="70">
        <v>81.573533595406403</v>
      </c>
      <c r="F66" s="70">
        <v>100.61059254145501</v>
      </c>
      <c r="G66" s="70">
        <v>135.437289712065</v>
      </c>
      <c r="H66" s="70">
        <v>206.00717608408999</v>
      </c>
      <c r="I66" s="70">
        <v>420.01575710943399</v>
      </c>
      <c r="K66" s="62">
        <v>5.0999999999999996</v>
      </c>
      <c r="L66" s="62">
        <v>98.396237308842302</v>
      </c>
      <c r="M66" s="62">
        <v>100.873747428972</v>
      </c>
      <c r="N66" s="62">
        <v>105.68684299672699</v>
      </c>
      <c r="O66" s="62">
        <v>113.106322812518</v>
      </c>
      <c r="P66" s="62">
        <v>135.437289712065</v>
      </c>
      <c r="Q66" s="62">
        <v>174.84644703670301</v>
      </c>
      <c r="R66" s="62">
        <v>264.66266605564402</v>
      </c>
      <c r="S66" s="62">
        <v>516.34211675853896</v>
      </c>
      <c r="T66" s="62">
        <v>540.42370667081502</v>
      </c>
      <c r="V66" s="63">
        <v>5.0999999999999996</v>
      </c>
      <c r="W66" s="63">
        <v>215.45859048497101</v>
      </c>
      <c r="X66" s="63">
        <v>220.41361072523</v>
      </c>
      <c r="Y66" s="63">
        <v>225.63510001868201</v>
      </c>
      <c r="Z66" s="63">
        <v>241.71063961956199</v>
      </c>
      <c r="AA66" s="63">
        <v>283.90899870255998</v>
      </c>
      <c r="AB66" s="63">
        <v>348.97993288975198</v>
      </c>
      <c r="AC66" s="63">
        <v>504.78357812668997</v>
      </c>
      <c r="AD66" s="63">
        <v>1006.51899529552</v>
      </c>
      <c r="AF66" s="64">
        <v>5.0999999999999996</v>
      </c>
      <c r="AG66" s="64">
        <v>34.509606615072101</v>
      </c>
      <c r="AH66" s="64"/>
      <c r="AJ66" s="66">
        <v>5.0999999999999996</v>
      </c>
      <c r="AK66" s="66">
        <v>81.6730439979669</v>
      </c>
      <c r="AN66" s="67">
        <v>5.0999999999999996</v>
      </c>
      <c r="AO66" s="67">
        <v>4931.64532907184</v>
      </c>
      <c r="AP66" s="67">
        <v>5533.1075793458704</v>
      </c>
      <c r="AQ66" s="67">
        <v>6067.1378505298999</v>
      </c>
      <c r="AR66" s="67">
        <v>7637.4503750855501</v>
      </c>
      <c r="AS66" s="67">
        <v>10068.4102326313</v>
      </c>
      <c r="AT66" s="67">
        <v>14553.8283064999</v>
      </c>
      <c r="AV66" s="62">
        <v>5.0999999999999996</v>
      </c>
      <c r="AW66" s="62">
        <v>1632.90391519778</v>
      </c>
      <c r="AX66" s="62">
        <v>2103.3776083889302</v>
      </c>
      <c r="AY66" s="62">
        <v>2528.8966488534202</v>
      </c>
      <c r="AZ66" s="62">
        <v>3572.1546241998699</v>
      </c>
      <c r="BA66" s="62">
        <v>6500.4270500990797</v>
      </c>
      <c r="BB66" s="62">
        <v>10068.688801545</v>
      </c>
    </row>
    <row r="67" spans="1:54" ht="15">
      <c r="A67" s="70">
        <v>5.2</v>
      </c>
      <c r="B67" s="70">
        <v>69.9048709273508</v>
      </c>
      <c r="C67" s="70">
        <v>73.001758577512902</v>
      </c>
      <c r="D67" s="70">
        <v>74.772343764264704</v>
      </c>
      <c r="E67" s="70">
        <v>81.573533595406403</v>
      </c>
      <c r="F67" s="70">
        <v>100.61059254145501</v>
      </c>
      <c r="G67" s="70">
        <v>135.437289712065</v>
      </c>
      <c r="H67" s="70">
        <v>206.00717608408999</v>
      </c>
      <c r="I67" s="70">
        <v>409.917025855899</v>
      </c>
      <c r="K67" s="62">
        <v>5.2</v>
      </c>
      <c r="L67" s="62">
        <v>98.396237308842302</v>
      </c>
      <c r="M67" s="62">
        <v>100.873747428972</v>
      </c>
      <c r="N67" s="62">
        <v>105.68684299672699</v>
      </c>
      <c r="O67" s="62">
        <v>113.106322812518</v>
      </c>
      <c r="P67" s="62">
        <v>135.437289712065</v>
      </c>
      <c r="Q67" s="62">
        <v>174.84644703670301</v>
      </c>
      <c r="R67" s="62">
        <v>259.16371387081102</v>
      </c>
      <c r="S67" s="62">
        <v>516.34211675853896</v>
      </c>
      <c r="T67" s="62">
        <v>540.42370667081502</v>
      </c>
      <c r="V67" s="63">
        <v>5.2</v>
      </c>
      <c r="W67" s="63">
        <v>215.45859048497101</v>
      </c>
      <c r="X67" s="63">
        <v>220.41361072523</v>
      </c>
      <c r="Y67" s="63">
        <v>225.63510001868201</v>
      </c>
      <c r="Z67" s="63">
        <v>236.14602975771899</v>
      </c>
      <c r="AA67" s="63">
        <v>277.49355448692103</v>
      </c>
      <c r="AB67" s="63">
        <v>348.97993288975198</v>
      </c>
      <c r="AC67" s="63">
        <v>504.78357812668997</v>
      </c>
      <c r="AD67" s="63">
        <v>1006.51899529552</v>
      </c>
      <c r="AF67" s="64">
        <v>5.2</v>
      </c>
      <c r="AG67" s="64">
        <v>34.509606615072101</v>
      </c>
      <c r="AH67" s="64"/>
      <c r="AJ67" s="66">
        <v>5.2</v>
      </c>
      <c r="AK67" s="66">
        <v>81.6730439979669</v>
      </c>
      <c r="AN67" s="67">
        <v>5.2</v>
      </c>
      <c r="AO67" s="67">
        <v>4819.2586972551699</v>
      </c>
      <c r="AP67" s="67">
        <v>5406.7695035795496</v>
      </c>
      <c r="AQ67" s="67">
        <v>5929.1735714721999</v>
      </c>
      <c r="AR67" s="67">
        <v>7463.8324059342904</v>
      </c>
      <c r="AS67" s="67">
        <v>10068.4102326313</v>
      </c>
      <c r="AT67" s="67">
        <v>14222.566317594599</v>
      </c>
      <c r="AV67" s="62">
        <v>5.2</v>
      </c>
      <c r="AW67" s="62">
        <v>1595.7000646653601</v>
      </c>
      <c r="AX67" s="62">
        <v>2103.3776083889302</v>
      </c>
      <c r="AY67" s="62">
        <v>2528.8966488534202</v>
      </c>
      <c r="AZ67" s="62">
        <v>3572.1546241998699</v>
      </c>
      <c r="BA67" s="62">
        <v>6500.4270500990797</v>
      </c>
      <c r="BB67" s="62">
        <v>10068.688801545</v>
      </c>
    </row>
    <row r="68" spans="1:54" ht="15">
      <c r="A68" s="70">
        <v>5.3</v>
      </c>
      <c r="B68" s="70">
        <v>69.9048709273508</v>
      </c>
      <c r="C68" s="70">
        <v>73.001758577512902</v>
      </c>
      <c r="D68" s="70">
        <v>74.772343764264704</v>
      </c>
      <c r="E68" s="70">
        <v>81.573533595406403</v>
      </c>
      <c r="F68" s="70">
        <v>100.61059254145501</v>
      </c>
      <c r="G68" s="70">
        <v>135.437289712065</v>
      </c>
      <c r="H68" s="70">
        <v>206.00717608408999</v>
      </c>
      <c r="I68" s="70">
        <v>409.917025855899</v>
      </c>
      <c r="K68" s="62">
        <v>5.3</v>
      </c>
      <c r="L68" s="62">
        <v>98.396237308842302</v>
      </c>
      <c r="M68" s="62">
        <v>100.873747428972</v>
      </c>
      <c r="N68" s="62">
        <v>105.68684299672699</v>
      </c>
      <c r="O68" s="62">
        <v>113.106322812518</v>
      </c>
      <c r="P68" s="62">
        <v>135.437289712065</v>
      </c>
      <c r="Q68" s="62">
        <v>174.84644703670301</v>
      </c>
      <c r="R68" s="62">
        <v>259.16371387081102</v>
      </c>
      <c r="S68" s="62">
        <v>516.34211675853896</v>
      </c>
      <c r="T68" s="62">
        <v>540.42370667081502</v>
      </c>
      <c r="V68" s="63">
        <v>5.3</v>
      </c>
      <c r="W68" s="63">
        <v>210.503570244711</v>
      </c>
      <c r="X68" s="63">
        <v>215.45859048497101</v>
      </c>
      <c r="Y68" s="63">
        <v>220.07049015683901</v>
      </c>
      <c r="Z68" s="63">
        <v>236.14602975771899</v>
      </c>
      <c r="AA68" s="63">
        <v>277.49355448692103</v>
      </c>
      <c r="AB68" s="63">
        <v>348.97993288975198</v>
      </c>
      <c r="AC68" s="63">
        <v>492.86918172621802</v>
      </c>
      <c r="AD68" s="63">
        <v>983.99105634532202</v>
      </c>
      <c r="AF68" s="64">
        <v>5.3</v>
      </c>
      <c r="AG68" s="64">
        <v>34.509606615072101</v>
      </c>
      <c r="AH68" s="64"/>
      <c r="AJ68" s="66">
        <v>5.3</v>
      </c>
      <c r="AK68" s="66">
        <v>81.6730439979669</v>
      </c>
      <c r="AN68" s="67">
        <v>5.3</v>
      </c>
      <c r="AO68" s="67">
        <v>4819.2586972551699</v>
      </c>
      <c r="AP68" s="67">
        <v>5284.3068289103503</v>
      </c>
      <c r="AQ68" s="67">
        <v>5929.1735714721999</v>
      </c>
      <c r="AR68" s="67">
        <v>7463.8324059342904</v>
      </c>
      <c r="AS68" s="67">
        <v>10068.4102326313</v>
      </c>
      <c r="AT68" s="67">
        <v>14222.566317594599</v>
      </c>
      <c r="AV68" s="62">
        <v>5.3</v>
      </c>
      <c r="AW68" s="62">
        <v>1595.7000646653601</v>
      </c>
      <c r="AX68" s="62">
        <v>2103.3776083889302</v>
      </c>
      <c r="AY68" s="62">
        <v>2528.8966488534202</v>
      </c>
      <c r="AZ68" s="62">
        <v>3572.1546241998699</v>
      </c>
      <c r="BA68" s="62">
        <v>6500.4270500990797</v>
      </c>
      <c r="BB68" s="62">
        <v>10068.688801545</v>
      </c>
    </row>
    <row r="69" spans="1:54" ht="15">
      <c r="A69" s="70">
        <v>5.4</v>
      </c>
      <c r="B69" s="70">
        <v>69.9048709273508</v>
      </c>
      <c r="C69" s="70">
        <v>73.001758577512902</v>
      </c>
      <c r="D69" s="70">
        <v>74.772343764264704</v>
      </c>
      <c r="E69" s="70">
        <v>81.573533595406403</v>
      </c>
      <c r="F69" s="70">
        <v>100.61059254145501</v>
      </c>
      <c r="G69" s="70">
        <v>132.68781361964901</v>
      </c>
      <c r="H69" s="70">
        <v>200.50822389925699</v>
      </c>
      <c r="I69" s="70">
        <v>409.917025855899</v>
      </c>
      <c r="K69" s="62">
        <v>5.4</v>
      </c>
      <c r="L69" s="62">
        <v>98.396237308842302</v>
      </c>
      <c r="M69" s="62">
        <v>100.873747428972</v>
      </c>
      <c r="N69" s="62">
        <v>105.68684299672699</v>
      </c>
      <c r="O69" s="62">
        <v>113.106322812518</v>
      </c>
      <c r="P69" s="62">
        <v>135.437289712065</v>
      </c>
      <c r="Q69" s="62">
        <v>174.84644703670301</v>
      </c>
      <c r="R69" s="62">
        <v>259.16371387081102</v>
      </c>
      <c r="S69" s="62">
        <v>516.34211675853896</v>
      </c>
      <c r="T69" s="62">
        <v>540.42370667081502</v>
      </c>
      <c r="V69" s="63">
        <v>5.4</v>
      </c>
      <c r="W69" s="63">
        <v>210.503570244711</v>
      </c>
      <c r="X69" s="63">
        <v>215.45859048497101</v>
      </c>
      <c r="Y69" s="63">
        <v>220.07049015683901</v>
      </c>
      <c r="Z69" s="63">
        <v>230.581419895876</v>
      </c>
      <c r="AA69" s="63">
        <v>271.07811027128201</v>
      </c>
      <c r="AB69" s="63">
        <v>340.73150461250202</v>
      </c>
      <c r="AC69" s="63">
        <v>492.86918172621802</v>
      </c>
      <c r="AD69" s="63">
        <v>983.99105634532202</v>
      </c>
      <c r="AF69" s="64">
        <v>5.4</v>
      </c>
      <c r="AG69" s="64">
        <v>34.509606615072101</v>
      </c>
      <c r="AH69" s="64"/>
      <c r="AJ69" s="66">
        <v>5.4</v>
      </c>
      <c r="AK69" s="66">
        <v>81.6730439979669</v>
      </c>
      <c r="AN69" s="67">
        <v>5.4</v>
      </c>
      <c r="AO69" s="67">
        <v>4709.1973060967803</v>
      </c>
      <c r="AP69" s="67">
        <v>5164.1693948994298</v>
      </c>
      <c r="AQ69" s="67">
        <v>5793.5345330727696</v>
      </c>
      <c r="AR69" s="67">
        <v>7294.0898378801503</v>
      </c>
      <c r="AS69" s="67">
        <v>10068.4102326313</v>
      </c>
      <c r="AT69" s="67">
        <v>14222.566317594599</v>
      </c>
      <c r="AV69" s="62">
        <v>5.4</v>
      </c>
      <c r="AW69" s="62">
        <v>1595.7000646653601</v>
      </c>
      <c r="AX69" s="62">
        <v>2103.3776083889302</v>
      </c>
      <c r="AY69" s="62">
        <v>2471.5407126159498</v>
      </c>
      <c r="AZ69" s="62">
        <v>3572.1546241998699</v>
      </c>
      <c r="BA69" s="62">
        <v>6500.4270500990797</v>
      </c>
      <c r="BB69" s="62">
        <v>10068.688801545</v>
      </c>
    </row>
    <row r="70" spans="1:54" ht="15">
      <c r="A70" s="70">
        <v>5.5</v>
      </c>
      <c r="B70" s="70">
        <v>69.9048709273508</v>
      </c>
      <c r="C70" s="70">
        <v>73.001758577512902</v>
      </c>
      <c r="D70" s="70">
        <v>74.772343764264704</v>
      </c>
      <c r="E70" s="70">
        <v>81.573533595406403</v>
      </c>
      <c r="F70" s="70">
        <v>100.61059254145501</v>
      </c>
      <c r="G70" s="70">
        <v>132.68781361964901</v>
      </c>
      <c r="H70" s="70">
        <v>200.50822389925699</v>
      </c>
      <c r="I70" s="70">
        <v>409.917025855899</v>
      </c>
      <c r="K70" s="62">
        <v>5.5</v>
      </c>
      <c r="L70" s="62">
        <v>95.918727188712595</v>
      </c>
      <c r="M70" s="62">
        <v>100.873747428972</v>
      </c>
      <c r="N70" s="62">
        <v>105.68684299672699</v>
      </c>
      <c r="O70" s="62">
        <v>113.106322812518</v>
      </c>
      <c r="P70" s="62">
        <v>135.437289712065</v>
      </c>
      <c r="Q70" s="62">
        <v>174.84644703670301</v>
      </c>
      <c r="R70" s="62">
        <v>259.16371387081102</v>
      </c>
      <c r="S70" s="62">
        <v>516.34211675853896</v>
      </c>
      <c r="T70" s="62">
        <v>540.42370667081502</v>
      </c>
      <c r="V70" s="63">
        <v>5.5</v>
      </c>
      <c r="W70" s="63">
        <v>205.54855000445201</v>
      </c>
      <c r="X70" s="63">
        <v>210.503570244711</v>
      </c>
      <c r="Y70" s="63">
        <v>215.124170279645</v>
      </c>
      <c r="Z70" s="63">
        <v>230.581419895876</v>
      </c>
      <c r="AA70" s="63">
        <v>271.07811027128201</v>
      </c>
      <c r="AB70" s="63">
        <v>340.73150461250202</v>
      </c>
      <c r="AC70" s="63">
        <v>492.86918172621802</v>
      </c>
      <c r="AD70" s="63">
        <v>961.46311739512805</v>
      </c>
      <c r="AF70" s="64">
        <v>5.5</v>
      </c>
      <c r="AG70" s="64">
        <v>34.509606615072101</v>
      </c>
      <c r="AH70" s="64"/>
      <c r="AJ70" s="66">
        <v>5.5</v>
      </c>
      <c r="AK70" s="66">
        <v>81.6730439979669</v>
      </c>
      <c r="AN70" s="67">
        <v>5.5</v>
      </c>
      <c r="AO70" s="67">
        <v>4602.2362358160899</v>
      </c>
      <c r="AP70" s="67">
        <v>5046.3572015467898</v>
      </c>
      <c r="AQ70" s="67">
        <v>5793.5345330727696</v>
      </c>
      <c r="AR70" s="67">
        <v>7294.0898378801503</v>
      </c>
      <c r="AS70" s="67">
        <v>10068.4102326313</v>
      </c>
      <c r="AT70" s="67">
        <v>13898.6955698211</v>
      </c>
      <c r="AV70" s="62">
        <v>5.5</v>
      </c>
      <c r="AW70" s="62">
        <v>1595.7000646653601</v>
      </c>
      <c r="AX70" s="62">
        <v>2103.3776083889302</v>
      </c>
      <c r="AY70" s="62">
        <v>2471.5407126159498</v>
      </c>
      <c r="AZ70" s="62">
        <v>3490.7712011602098</v>
      </c>
      <c r="BA70" s="62">
        <v>6500.4270500990797</v>
      </c>
      <c r="BB70" s="62">
        <v>10068.688801545</v>
      </c>
    </row>
    <row r="71" spans="1:54" ht="15">
      <c r="A71" s="70">
        <v>5.6</v>
      </c>
      <c r="B71" s="70">
        <v>69.9048709273508</v>
      </c>
      <c r="C71" s="70">
        <v>73.001758577512902</v>
      </c>
      <c r="D71" s="70">
        <v>74.772343764264704</v>
      </c>
      <c r="E71" s="70">
        <v>81.573533595406403</v>
      </c>
      <c r="F71" s="70">
        <v>100.61059254145501</v>
      </c>
      <c r="G71" s="70">
        <v>132.68781361964901</v>
      </c>
      <c r="H71" s="70">
        <v>200.50822389925699</v>
      </c>
      <c r="I71" s="70">
        <v>409.917025855899</v>
      </c>
      <c r="K71" s="62">
        <v>5.6</v>
      </c>
      <c r="L71" s="62">
        <v>95.918727188712595</v>
      </c>
      <c r="M71" s="62">
        <v>100.873747428972</v>
      </c>
      <c r="N71" s="62">
        <v>103.21368305813</v>
      </c>
      <c r="O71" s="62">
        <v>110.63316287392099</v>
      </c>
      <c r="P71" s="62">
        <v>135.437289712065</v>
      </c>
      <c r="Q71" s="62">
        <v>174.84644703670301</v>
      </c>
      <c r="R71" s="62">
        <v>259.16371387081102</v>
      </c>
      <c r="S71" s="62">
        <v>516.34211675853896</v>
      </c>
      <c r="T71" s="62">
        <v>528.77132445519806</v>
      </c>
      <c r="V71" s="63">
        <v>5.6</v>
      </c>
      <c r="W71" s="63">
        <v>205.54855000445201</v>
      </c>
      <c r="X71" s="63">
        <v>210.503570244711</v>
      </c>
      <c r="Y71" s="63">
        <v>215.124170279645</v>
      </c>
      <c r="Z71" s="63">
        <v>225.63510001868201</v>
      </c>
      <c r="AA71" s="63">
        <v>271.07811027128201</v>
      </c>
      <c r="AB71" s="63">
        <v>340.73150461250202</v>
      </c>
      <c r="AC71" s="63">
        <v>481.87127735655201</v>
      </c>
      <c r="AD71" s="63">
        <v>961.46311739512805</v>
      </c>
      <c r="AF71" s="64">
        <v>5.6</v>
      </c>
      <c r="AG71" s="64">
        <v>34.509606615072101</v>
      </c>
      <c r="AH71" s="64"/>
      <c r="AJ71" s="66">
        <v>5.6</v>
      </c>
      <c r="AK71" s="66">
        <v>81.6730439979669</v>
      </c>
      <c r="AN71" s="67">
        <v>5.6</v>
      </c>
      <c r="AO71" s="67">
        <v>4497.6004061936801</v>
      </c>
      <c r="AP71" s="67">
        <v>4931.64532907184</v>
      </c>
      <c r="AQ71" s="67">
        <v>5661.7708957704699</v>
      </c>
      <c r="AR71" s="67">
        <v>7294.0898378801503</v>
      </c>
      <c r="AS71" s="67">
        <v>10068.4102326313</v>
      </c>
      <c r="AT71" s="67">
        <v>13898.6955698211</v>
      </c>
      <c r="AV71" s="62">
        <v>5.6</v>
      </c>
      <c r="AW71" s="62">
        <v>1559.27129435238</v>
      </c>
      <c r="AX71" s="62">
        <v>2056.0977150039898</v>
      </c>
      <c r="AY71" s="62">
        <v>2471.5407126159498</v>
      </c>
      <c r="AZ71" s="62">
        <v>3490.7712011602098</v>
      </c>
      <c r="BA71" s="62">
        <v>6352.4506670854698</v>
      </c>
      <c r="BB71" s="62">
        <v>10068.688801545</v>
      </c>
    </row>
    <row r="72" spans="1:54" ht="15">
      <c r="A72" s="70">
        <v>5.7</v>
      </c>
      <c r="B72" s="70">
        <v>69.9048709273508</v>
      </c>
      <c r="C72" s="70">
        <v>73.001758577512902</v>
      </c>
      <c r="D72" s="70">
        <v>74.772343764264704</v>
      </c>
      <c r="E72" s="70">
        <v>81.573533595406403</v>
      </c>
      <c r="F72" s="70">
        <v>100.61059254145501</v>
      </c>
      <c r="G72" s="70">
        <v>132.68781361964901</v>
      </c>
      <c r="H72" s="70">
        <v>200.50822389925699</v>
      </c>
      <c r="I72" s="70">
        <v>409.917025855899</v>
      </c>
      <c r="K72" s="62">
        <v>5.7</v>
      </c>
      <c r="L72" s="62">
        <v>95.918727188712595</v>
      </c>
      <c r="M72" s="62">
        <v>100.873747428972</v>
      </c>
      <c r="N72" s="62">
        <v>103.21368305813</v>
      </c>
      <c r="O72" s="62">
        <v>110.63316287392099</v>
      </c>
      <c r="P72" s="62">
        <v>135.437289712065</v>
      </c>
      <c r="Q72" s="62">
        <v>174.84644703670301</v>
      </c>
      <c r="R72" s="62">
        <v>259.16371387081102</v>
      </c>
      <c r="S72" s="62">
        <v>516.34211675853896</v>
      </c>
      <c r="T72" s="62">
        <v>528.77132445519806</v>
      </c>
      <c r="V72" s="63">
        <v>5.7</v>
      </c>
      <c r="W72" s="63">
        <v>200.593529764192</v>
      </c>
      <c r="X72" s="63">
        <v>205.54855000445201</v>
      </c>
      <c r="Y72" s="63">
        <v>210.17785040245101</v>
      </c>
      <c r="Z72" s="63">
        <v>225.63510001868201</v>
      </c>
      <c r="AA72" s="63">
        <v>264.66266605564402</v>
      </c>
      <c r="AB72" s="63">
        <v>333.39956836605802</v>
      </c>
      <c r="AC72" s="63">
        <v>481.87127735655201</v>
      </c>
      <c r="AD72" s="63">
        <v>939.71200392597598</v>
      </c>
      <c r="AF72" s="64">
        <v>5.7</v>
      </c>
      <c r="AG72" s="64">
        <v>34.509606615072101</v>
      </c>
      <c r="AH72" s="64"/>
      <c r="AJ72" s="66">
        <v>5.7</v>
      </c>
      <c r="AK72" s="66">
        <v>81.6730439979669</v>
      </c>
      <c r="AN72" s="67">
        <v>5.7</v>
      </c>
      <c r="AO72" s="67">
        <v>4395.2898172295399</v>
      </c>
      <c r="AP72" s="67">
        <v>4931.64532907184</v>
      </c>
      <c r="AQ72" s="67">
        <v>5533.1075793458704</v>
      </c>
      <c r="AR72" s="67">
        <v>7128.22267092313</v>
      </c>
      <c r="AS72" s="67">
        <v>10068.4102326313</v>
      </c>
      <c r="AT72" s="67">
        <v>13898.6955698211</v>
      </c>
      <c r="AV72" s="62">
        <v>5.7</v>
      </c>
      <c r="AW72" s="62">
        <v>1559.27129435238</v>
      </c>
      <c r="AX72" s="62">
        <v>2056.0977150039898</v>
      </c>
      <c r="AY72" s="62">
        <v>2471.5407126159498</v>
      </c>
      <c r="AZ72" s="62">
        <v>3490.7712011602098</v>
      </c>
      <c r="BA72" s="62">
        <v>6352.4506670854698</v>
      </c>
      <c r="BB72" s="62">
        <v>10068.688801545</v>
      </c>
    </row>
    <row r="73" spans="1:54" ht="15">
      <c r="A73" s="70">
        <v>5.8</v>
      </c>
      <c r="B73" s="70">
        <v>69.9048709273508</v>
      </c>
      <c r="C73" s="70">
        <v>73.001758577512902</v>
      </c>
      <c r="D73" s="70">
        <v>74.772343764264704</v>
      </c>
      <c r="E73" s="70">
        <v>81.573533595406403</v>
      </c>
      <c r="F73" s="70">
        <v>100.61059254145501</v>
      </c>
      <c r="G73" s="70">
        <v>132.68781361964901</v>
      </c>
      <c r="H73" s="70">
        <v>200.50822389925699</v>
      </c>
      <c r="I73" s="70">
        <v>409.917025855899</v>
      </c>
      <c r="K73" s="62">
        <v>5.8</v>
      </c>
      <c r="L73" s="62">
        <v>95.918727188712595</v>
      </c>
      <c r="M73" s="62">
        <v>100.873747428972</v>
      </c>
      <c r="N73" s="62">
        <v>103.21368305813</v>
      </c>
      <c r="O73" s="62">
        <v>110.63316287392099</v>
      </c>
      <c r="P73" s="62">
        <v>132.68781361964901</v>
      </c>
      <c r="Q73" s="62">
        <v>174.84644703670301</v>
      </c>
      <c r="R73" s="62">
        <v>259.16371387081102</v>
      </c>
      <c r="S73" s="62">
        <v>516.34211675853896</v>
      </c>
      <c r="T73" s="62">
        <v>528.77132445519806</v>
      </c>
      <c r="V73" s="63">
        <v>5.8</v>
      </c>
      <c r="W73" s="63">
        <v>200.593529764192</v>
      </c>
      <c r="X73" s="63">
        <v>205.54855000445201</v>
      </c>
      <c r="Y73" s="63">
        <v>210.17785040245101</v>
      </c>
      <c r="Z73" s="63">
        <v>225.63510001868201</v>
      </c>
      <c r="AA73" s="63">
        <v>264.66266605564402</v>
      </c>
      <c r="AB73" s="63">
        <v>333.39956836605802</v>
      </c>
      <c r="AC73" s="63">
        <v>481.87127735655201</v>
      </c>
      <c r="AD73" s="63">
        <v>939.71200392597598</v>
      </c>
      <c r="AF73" s="64">
        <v>5.8</v>
      </c>
      <c r="AG73" s="64">
        <v>34.509606615072101</v>
      </c>
      <c r="AH73" s="64"/>
      <c r="AJ73" s="66">
        <v>5.8</v>
      </c>
      <c r="AK73" s="66">
        <v>81.6730439979669</v>
      </c>
      <c r="AN73" s="67">
        <v>5.8</v>
      </c>
      <c r="AO73" s="67">
        <v>4295.3044689236704</v>
      </c>
      <c r="AP73" s="67">
        <v>4819.2586972551699</v>
      </c>
      <c r="AQ73" s="67">
        <v>5533.1075793458704</v>
      </c>
      <c r="AR73" s="67">
        <v>7128.22267092313</v>
      </c>
      <c r="AS73" s="67">
        <v>10068.4102326313</v>
      </c>
      <c r="AT73" s="67">
        <v>13898.6955698211</v>
      </c>
      <c r="AV73" s="62">
        <v>5.8</v>
      </c>
      <c r="AW73" s="62">
        <v>1559.27129435238</v>
      </c>
      <c r="AX73" s="62">
        <v>2056.0977150039898</v>
      </c>
      <c r="AY73" s="62">
        <v>2471.5407126159498</v>
      </c>
      <c r="AZ73" s="62">
        <v>3490.7712011602098</v>
      </c>
      <c r="BA73" s="62">
        <v>6352.4506670854698</v>
      </c>
      <c r="BB73" s="62">
        <v>10068.688801545</v>
      </c>
    </row>
    <row r="74" spans="1:54" ht="15">
      <c r="A74" s="70">
        <v>5.9</v>
      </c>
      <c r="B74" s="70">
        <v>69.9048709273508</v>
      </c>
      <c r="C74" s="70">
        <v>71.143625987415604</v>
      </c>
      <c r="D74" s="70">
        <v>74.772343764264704</v>
      </c>
      <c r="E74" s="70">
        <v>79.718663641458704</v>
      </c>
      <c r="F74" s="70">
        <v>100.61059254145501</v>
      </c>
      <c r="G74" s="70">
        <v>132.68781361964901</v>
      </c>
      <c r="H74" s="70">
        <v>200.50822389925699</v>
      </c>
      <c r="I74" s="70">
        <v>409.917025855899</v>
      </c>
      <c r="K74" s="62">
        <v>5.9</v>
      </c>
      <c r="L74" s="62">
        <v>95.918727188712595</v>
      </c>
      <c r="M74" s="62">
        <v>100.873747428972</v>
      </c>
      <c r="N74" s="62">
        <v>103.21368305813</v>
      </c>
      <c r="O74" s="62">
        <v>110.63316287392099</v>
      </c>
      <c r="P74" s="62">
        <v>132.68781361964901</v>
      </c>
      <c r="Q74" s="62">
        <v>174.84644703670301</v>
      </c>
      <c r="R74" s="62">
        <v>259.16371387081102</v>
      </c>
      <c r="S74" s="62">
        <v>516.34211675853896</v>
      </c>
      <c r="T74" s="62">
        <v>528.77132445519806</v>
      </c>
      <c r="V74" s="63">
        <v>5.9</v>
      </c>
      <c r="W74" s="63">
        <v>196.25788705396599</v>
      </c>
      <c r="X74" s="63">
        <v>200.593529764192</v>
      </c>
      <c r="Y74" s="63">
        <v>210.17785040245101</v>
      </c>
      <c r="Z74" s="63">
        <v>220.07049015683901</v>
      </c>
      <c r="AA74" s="63">
        <v>259.16371387081102</v>
      </c>
      <c r="AB74" s="63">
        <v>333.39956836605802</v>
      </c>
      <c r="AC74" s="63">
        <v>470.87337298688601</v>
      </c>
      <c r="AD74" s="63">
        <v>939.71200392597598</v>
      </c>
      <c r="AF74" s="64">
        <v>5.9</v>
      </c>
      <c r="AG74" s="64">
        <v>34.509606615072101</v>
      </c>
      <c r="AH74" s="64"/>
      <c r="AJ74" s="66">
        <v>5.9</v>
      </c>
      <c r="AK74" s="66">
        <v>79.814911407869602</v>
      </c>
      <c r="AN74" s="67">
        <v>5.9</v>
      </c>
      <c r="AO74" s="67">
        <v>4197.6443612760904</v>
      </c>
      <c r="AP74" s="67">
        <v>4709.1973060967803</v>
      </c>
      <c r="AQ74" s="67">
        <v>5406.7695035795496</v>
      </c>
      <c r="AR74" s="67">
        <v>6965.4558248438198</v>
      </c>
      <c r="AS74" s="67">
        <v>10068.4102326313</v>
      </c>
      <c r="AT74" s="67">
        <v>13898.6955698211</v>
      </c>
      <c r="AV74" s="62">
        <v>5.9</v>
      </c>
      <c r="AW74" s="62">
        <v>1559.27129435238</v>
      </c>
      <c r="AX74" s="62">
        <v>2056.0977150039898</v>
      </c>
      <c r="AY74" s="62">
        <v>2471.5407126159498</v>
      </c>
      <c r="AZ74" s="62">
        <v>3490.7712011602098</v>
      </c>
      <c r="BA74" s="62">
        <v>6352.4506670854698</v>
      </c>
      <c r="BB74" s="62">
        <v>10068.688801545</v>
      </c>
    </row>
    <row r="75" spans="1:54" ht="15">
      <c r="A75" s="70">
        <v>6</v>
      </c>
      <c r="B75" s="70">
        <v>69.9048709273508</v>
      </c>
      <c r="C75" s="70">
        <v>71.143625987415604</v>
      </c>
      <c r="D75" s="70">
        <v>74.772343764264704</v>
      </c>
      <c r="E75" s="70">
        <v>79.718663641458704</v>
      </c>
      <c r="F75" s="70">
        <v>100.61059254145501</v>
      </c>
      <c r="G75" s="70">
        <v>132.68781361964901</v>
      </c>
      <c r="H75" s="70">
        <v>200.50822389925699</v>
      </c>
      <c r="I75" s="70">
        <v>409.917025855899</v>
      </c>
      <c r="K75" s="62">
        <v>6</v>
      </c>
      <c r="L75" s="62">
        <v>94.060594598615396</v>
      </c>
      <c r="M75" s="62">
        <v>100.873747428972</v>
      </c>
      <c r="N75" s="62">
        <v>103.21368305813</v>
      </c>
      <c r="O75" s="62">
        <v>110.63316287392099</v>
      </c>
      <c r="P75" s="62">
        <v>132.68781361964901</v>
      </c>
      <c r="Q75" s="62">
        <v>171.18047891348101</v>
      </c>
      <c r="R75" s="62">
        <v>259.16371387081102</v>
      </c>
      <c r="S75" s="62">
        <v>504.68973454292097</v>
      </c>
      <c r="T75" s="62">
        <v>528.77132445519806</v>
      </c>
      <c r="V75" s="63">
        <v>6</v>
      </c>
      <c r="W75" s="63">
        <v>196.25788705396599</v>
      </c>
      <c r="X75" s="63">
        <v>200.593529764192</v>
      </c>
      <c r="Y75" s="63">
        <v>205.84982050990601</v>
      </c>
      <c r="Z75" s="63">
        <v>220.07049015683901</v>
      </c>
      <c r="AA75" s="63">
        <v>259.16371387081102</v>
      </c>
      <c r="AB75" s="63">
        <v>326.06763211961402</v>
      </c>
      <c r="AC75" s="63">
        <v>470.87337298688601</v>
      </c>
      <c r="AD75" s="63">
        <v>917.96089045682299</v>
      </c>
      <c r="AF75" s="64">
        <v>6</v>
      </c>
      <c r="AG75" s="64">
        <v>34.509606615072101</v>
      </c>
      <c r="AH75" s="64"/>
      <c r="AJ75" s="66">
        <v>6</v>
      </c>
      <c r="AK75" s="66">
        <v>79.814911407869602</v>
      </c>
      <c r="AN75" s="67">
        <v>6</v>
      </c>
      <c r="AO75" s="67">
        <v>4101.5344140673496</v>
      </c>
      <c r="AP75" s="67">
        <v>4709.1973060967803</v>
      </c>
      <c r="AQ75" s="67">
        <v>5406.7695035795496</v>
      </c>
      <c r="AR75" s="67">
        <v>6965.4558248438198</v>
      </c>
      <c r="AS75" s="67">
        <v>10068.4102326313</v>
      </c>
      <c r="AT75" s="67">
        <v>13898.6955698211</v>
      </c>
      <c r="AV75" s="62">
        <v>6</v>
      </c>
      <c r="AW75" s="62">
        <v>1523.6176042588099</v>
      </c>
      <c r="AX75" s="62">
        <v>2056.0977150039898</v>
      </c>
      <c r="AY75" s="62">
        <v>2414.9598565978999</v>
      </c>
      <c r="AZ75" s="62">
        <v>3490.7712011602098</v>
      </c>
      <c r="BA75" s="62">
        <v>6352.4506670854698</v>
      </c>
      <c r="BB75" s="62">
        <v>10068.688801545</v>
      </c>
    </row>
    <row r="76" spans="1:54" ht="15">
      <c r="A76" s="70">
        <v>6.1</v>
      </c>
      <c r="B76" s="70">
        <v>69.9048709273508</v>
      </c>
      <c r="C76" s="70">
        <v>71.143625987415604</v>
      </c>
      <c r="D76" s="70">
        <v>74.772343764264704</v>
      </c>
      <c r="E76" s="70">
        <v>79.718663641458704</v>
      </c>
      <c r="F76" s="70">
        <v>100.61059254145501</v>
      </c>
      <c r="G76" s="70">
        <v>132.68781361964901</v>
      </c>
      <c r="H76" s="70">
        <v>200.50822389925699</v>
      </c>
      <c r="I76" s="70">
        <v>409.917025855899</v>
      </c>
      <c r="K76" s="62">
        <v>6.1</v>
      </c>
      <c r="L76" s="62">
        <v>94.060594598615396</v>
      </c>
      <c r="M76" s="62">
        <v>98.396237308842302</v>
      </c>
      <c r="N76" s="62">
        <v>103.21368305813</v>
      </c>
      <c r="O76" s="62">
        <v>110.63316287392099</v>
      </c>
      <c r="P76" s="62">
        <v>132.68781361964901</v>
      </c>
      <c r="Q76" s="62">
        <v>171.18047891348101</v>
      </c>
      <c r="R76" s="62">
        <v>259.16371387081102</v>
      </c>
      <c r="S76" s="62">
        <v>504.68973454292097</v>
      </c>
      <c r="T76" s="62">
        <v>528.77132445519806</v>
      </c>
      <c r="V76" s="63">
        <v>6.1</v>
      </c>
      <c r="W76" s="63">
        <v>191.92224434373799</v>
      </c>
      <c r="X76" s="63">
        <v>196.25788705396599</v>
      </c>
      <c r="Y76" s="63">
        <v>205.84982050990601</v>
      </c>
      <c r="Z76" s="63">
        <v>215.124170279645</v>
      </c>
      <c r="AA76" s="63">
        <v>259.16371387081102</v>
      </c>
      <c r="AB76" s="63">
        <v>326.06763211961402</v>
      </c>
      <c r="AC76" s="63">
        <v>470.87337298688601</v>
      </c>
      <c r="AD76" s="63">
        <v>917.96089045682299</v>
      </c>
      <c r="AF76" s="64">
        <v>6.1</v>
      </c>
      <c r="AG76" s="64">
        <v>34.509606615072101</v>
      </c>
      <c r="AH76" s="64"/>
      <c r="AJ76" s="66">
        <v>6.1</v>
      </c>
      <c r="AK76" s="66">
        <v>79.814911407869602</v>
      </c>
      <c r="AN76" s="67">
        <v>6.1</v>
      </c>
      <c r="AO76" s="67">
        <v>4101.5344140673496</v>
      </c>
      <c r="AP76" s="67">
        <v>4602.2362358160899</v>
      </c>
      <c r="AQ76" s="67">
        <v>5284.3068289103503</v>
      </c>
      <c r="AR76" s="67">
        <v>6965.4558248438198</v>
      </c>
      <c r="AS76" s="67">
        <v>10068.4102326313</v>
      </c>
      <c r="AT76" s="67">
        <v>13898.6955698211</v>
      </c>
      <c r="AV76" s="62">
        <v>6.1</v>
      </c>
      <c r="AW76" s="62">
        <v>1523.6176042588099</v>
      </c>
      <c r="AX76" s="62">
        <v>2056.0977150039898</v>
      </c>
      <c r="AY76" s="62">
        <v>2414.9598565978999</v>
      </c>
      <c r="AZ76" s="62">
        <v>3490.7712011602098</v>
      </c>
      <c r="BA76" s="62">
        <v>6352.4506670854698</v>
      </c>
      <c r="BB76" s="62">
        <v>10068.688801545</v>
      </c>
    </row>
    <row r="77" spans="1:54" ht="15">
      <c r="A77" s="70">
        <v>6.2</v>
      </c>
      <c r="B77" s="70">
        <v>69.9048709273508</v>
      </c>
      <c r="C77" s="70">
        <v>71.143625987415604</v>
      </c>
      <c r="D77" s="70">
        <v>74.772343764264704</v>
      </c>
      <c r="E77" s="70">
        <v>79.718663641458704</v>
      </c>
      <c r="F77" s="70">
        <v>100.61059254145501</v>
      </c>
      <c r="G77" s="70">
        <v>132.68781361964901</v>
      </c>
      <c r="H77" s="70">
        <v>200.50822389925699</v>
      </c>
      <c r="I77" s="70">
        <v>409.917025855899</v>
      </c>
      <c r="K77" s="62">
        <v>6.2</v>
      </c>
      <c r="L77" s="62">
        <v>94.060594598615396</v>
      </c>
      <c r="M77" s="62">
        <v>98.396237308842302</v>
      </c>
      <c r="N77" s="62">
        <v>100.74052311953299</v>
      </c>
      <c r="O77" s="62">
        <v>110.63316287392099</v>
      </c>
      <c r="P77" s="62">
        <v>132.68781361964901</v>
      </c>
      <c r="Q77" s="62">
        <v>171.18047891348101</v>
      </c>
      <c r="R77" s="62">
        <v>252.74826965517201</v>
      </c>
      <c r="S77" s="62">
        <v>504.68973454292097</v>
      </c>
      <c r="T77" s="62">
        <v>528.77132445519806</v>
      </c>
      <c r="V77" s="63">
        <v>6.2</v>
      </c>
      <c r="W77" s="63">
        <v>191.92224434373799</v>
      </c>
      <c r="X77" s="63">
        <v>196.25788705396599</v>
      </c>
      <c r="Y77" s="63">
        <v>200.903500632712</v>
      </c>
      <c r="Z77" s="63">
        <v>215.124170279645</v>
      </c>
      <c r="AA77" s="63">
        <v>252.74826965517201</v>
      </c>
      <c r="AB77" s="63">
        <v>326.06763211961402</v>
      </c>
      <c r="AC77" s="63">
        <v>459.87546861722001</v>
      </c>
      <c r="AD77" s="63">
        <v>917.96089045682299</v>
      </c>
      <c r="AF77" s="64">
        <v>6.2</v>
      </c>
      <c r="AG77" s="64">
        <v>34.509606615072101</v>
      </c>
      <c r="AH77" s="64"/>
      <c r="AJ77" s="66">
        <v>6.2</v>
      </c>
      <c r="AK77" s="66">
        <v>79.814911407869602</v>
      </c>
      <c r="AN77" s="67">
        <v>6.2</v>
      </c>
      <c r="AO77" s="67">
        <v>4008.5247877363099</v>
      </c>
      <c r="AP77" s="67">
        <v>4602.2362358160899</v>
      </c>
      <c r="AQ77" s="67">
        <v>5284.3068289103503</v>
      </c>
      <c r="AR77" s="67">
        <v>6807.3394600810598</v>
      </c>
      <c r="AS77" s="67">
        <v>10068.4102326313</v>
      </c>
      <c r="AT77" s="67">
        <v>13898.6955698211</v>
      </c>
      <c r="AV77" s="62">
        <v>6.2</v>
      </c>
      <c r="AW77" s="62">
        <v>1523.6176042588099</v>
      </c>
      <c r="AX77" s="62">
        <v>2008.8178216190499</v>
      </c>
      <c r="AY77" s="62">
        <v>2414.9598565978999</v>
      </c>
      <c r="AZ77" s="62">
        <v>3411.7130187788298</v>
      </c>
      <c r="BA77" s="62">
        <v>6352.4506670854698</v>
      </c>
      <c r="BB77" s="62">
        <v>10068.688801545</v>
      </c>
    </row>
    <row r="78" spans="1:54" ht="15">
      <c r="A78" s="70">
        <v>6.3</v>
      </c>
      <c r="B78" s="70">
        <v>69.9048709273508</v>
      </c>
      <c r="C78" s="70">
        <v>71.143625987415604</v>
      </c>
      <c r="D78" s="70">
        <v>74.772343764264704</v>
      </c>
      <c r="E78" s="70">
        <v>79.718663641458704</v>
      </c>
      <c r="F78" s="70">
        <v>100.61059254145501</v>
      </c>
      <c r="G78" s="70">
        <v>132.68781361964901</v>
      </c>
      <c r="H78" s="70">
        <v>200.50822389925699</v>
      </c>
      <c r="I78" s="70">
        <v>409.917025855899</v>
      </c>
      <c r="K78" s="62">
        <v>6.3</v>
      </c>
      <c r="L78" s="62">
        <v>94.060594598615396</v>
      </c>
      <c r="M78" s="62">
        <v>98.396237308842302</v>
      </c>
      <c r="N78" s="62">
        <v>100.74052311953299</v>
      </c>
      <c r="O78" s="62">
        <v>110.63316287392099</v>
      </c>
      <c r="P78" s="62">
        <v>132.68781361964901</v>
      </c>
      <c r="Q78" s="62">
        <v>171.18047891348101</v>
      </c>
      <c r="R78" s="62">
        <v>252.74826965517201</v>
      </c>
      <c r="S78" s="62">
        <v>504.68973454292097</v>
      </c>
      <c r="T78" s="62">
        <v>528.77132445519806</v>
      </c>
      <c r="V78" s="63">
        <v>6.3</v>
      </c>
      <c r="W78" s="63">
        <v>187.586601633512</v>
      </c>
      <c r="X78" s="63">
        <v>196.25788705396599</v>
      </c>
      <c r="Y78" s="63">
        <v>200.903500632712</v>
      </c>
      <c r="Z78" s="63">
        <v>215.124170279645</v>
      </c>
      <c r="AA78" s="63">
        <v>252.74826965517201</v>
      </c>
      <c r="AB78" s="63">
        <v>326.06763211961402</v>
      </c>
      <c r="AC78" s="63">
        <v>459.87546861722001</v>
      </c>
      <c r="AD78" s="63">
        <v>896.986602468711</v>
      </c>
      <c r="AF78" s="64">
        <v>6.3</v>
      </c>
      <c r="AG78" s="64">
        <v>33.7240720647914</v>
      </c>
      <c r="AH78" s="64"/>
      <c r="AJ78" s="66">
        <v>6.3</v>
      </c>
      <c r="AK78" s="66">
        <v>79.814911407869602</v>
      </c>
      <c r="AN78" s="67">
        <v>6.3</v>
      </c>
      <c r="AO78" s="67">
        <v>3917.0653218441298</v>
      </c>
      <c r="AP78" s="67">
        <v>4497.6004061936801</v>
      </c>
      <c r="AQ78" s="67">
        <v>5284.3068289103503</v>
      </c>
      <c r="AR78" s="67">
        <v>6807.3394600810598</v>
      </c>
      <c r="AS78" s="67">
        <v>10068.4102326313</v>
      </c>
      <c r="AT78" s="67">
        <v>13898.6955698211</v>
      </c>
      <c r="AV78" s="62">
        <v>6.3</v>
      </c>
      <c r="AW78" s="62">
        <v>1523.6176042588099</v>
      </c>
      <c r="AX78" s="62">
        <v>2008.8178216190499</v>
      </c>
      <c r="AY78" s="62">
        <v>2414.9598565978999</v>
      </c>
      <c r="AZ78" s="62">
        <v>3411.7130187788298</v>
      </c>
      <c r="BA78" s="62">
        <v>6352.4506670854698</v>
      </c>
      <c r="BB78" s="62">
        <v>10068.688801545</v>
      </c>
    </row>
    <row r="79" spans="1:54" ht="15">
      <c r="A79" s="70">
        <v>6.4</v>
      </c>
      <c r="B79" s="70">
        <v>69.9048709273508</v>
      </c>
      <c r="C79" s="70">
        <v>71.143625987415604</v>
      </c>
      <c r="D79" s="70">
        <v>74.772343764264704</v>
      </c>
      <c r="E79" s="70">
        <v>79.718663641458704</v>
      </c>
      <c r="F79" s="70">
        <v>100.61059254145501</v>
      </c>
      <c r="G79" s="70">
        <v>132.68781361964901</v>
      </c>
      <c r="H79" s="70">
        <v>200.50822389925699</v>
      </c>
      <c r="I79" s="70">
        <v>409.917025855899</v>
      </c>
      <c r="K79" s="62">
        <v>6.4</v>
      </c>
      <c r="L79" s="62">
        <v>94.060594598615396</v>
      </c>
      <c r="M79" s="62">
        <v>98.396237308842302</v>
      </c>
      <c r="N79" s="62">
        <v>100.74052311953299</v>
      </c>
      <c r="O79" s="62">
        <v>110.63316287392099</v>
      </c>
      <c r="P79" s="62">
        <v>132.68781361964901</v>
      </c>
      <c r="Q79" s="62">
        <v>171.18047891348101</v>
      </c>
      <c r="R79" s="62">
        <v>252.74826965517201</v>
      </c>
      <c r="S79" s="62">
        <v>504.68973454292097</v>
      </c>
      <c r="T79" s="62">
        <v>528.77132445519806</v>
      </c>
      <c r="V79" s="63">
        <v>6.4</v>
      </c>
      <c r="W79" s="63">
        <v>187.586601633512</v>
      </c>
      <c r="X79" s="63">
        <v>191.92224434373799</v>
      </c>
      <c r="Y79" s="63">
        <v>200.903500632712</v>
      </c>
      <c r="Z79" s="63">
        <v>210.17785040245101</v>
      </c>
      <c r="AA79" s="63">
        <v>252.74826965517201</v>
      </c>
      <c r="AB79" s="63">
        <v>318.73569587316899</v>
      </c>
      <c r="AC79" s="63">
        <v>459.87546861722001</v>
      </c>
      <c r="AD79" s="63">
        <v>896.986602468711</v>
      </c>
      <c r="AF79" s="64">
        <v>6.4</v>
      </c>
      <c r="AG79" s="64">
        <v>33.7240720647914</v>
      </c>
      <c r="AH79" s="64"/>
      <c r="AJ79" s="66">
        <v>6.4</v>
      </c>
      <c r="AK79" s="66">
        <v>79.814911407869602</v>
      </c>
      <c r="AN79" s="67">
        <v>6.4</v>
      </c>
      <c r="AO79" s="67">
        <v>3917.0653218441298</v>
      </c>
      <c r="AP79" s="67">
        <v>4497.6004061936801</v>
      </c>
      <c r="AQ79" s="67">
        <v>5164.1693948994298</v>
      </c>
      <c r="AR79" s="67">
        <v>6807.3394600810598</v>
      </c>
      <c r="AS79" s="67">
        <v>10068.4102326313</v>
      </c>
      <c r="AT79" s="67">
        <v>13898.6955698211</v>
      </c>
      <c r="AV79" s="62">
        <v>6.4</v>
      </c>
      <c r="AW79" s="62">
        <v>1523.6176042588099</v>
      </c>
      <c r="AX79" s="62">
        <v>2008.8178216190499</v>
      </c>
      <c r="AY79" s="62">
        <v>2414.9598565978999</v>
      </c>
      <c r="AZ79" s="62">
        <v>3411.7130187788298</v>
      </c>
      <c r="BA79" s="62">
        <v>6352.4506670854698</v>
      </c>
      <c r="BB79" s="62">
        <v>10068.688801545</v>
      </c>
    </row>
    <row r="80" spans="1:54" ht="15">
      <c r="A80" s="70">
        <v>6.5</v>
      </c>
      <c r="B80" s="70">
        <v>69.9048709273508</v>
      </c>
      <c r="C80" s="70">
        <v>71.143625987415604</v>
      </c>
      <c r="D80" s="70">
        <v>74.772343764264704</v>
      </c>
      <c r="E80" s="70">
        <v>79.718663641458704</v>
      </c>
      <c r="F80" s="70">
        <v>100.61059254145501</v>
      </c>
      <c r="G80" s="70">
        <v>132.68781361964901</v>
      </c>
      <c r="H80" s="70">
        <v>200.50822389925699</v>
      </c>
      <c r="I80" s="70">
        <v>409.917025855899</v>
      </c>
      <c r="K80" s="62">
        <v>6.5</v>
      </c>
      <c r="L80" s="62">
        <v>94.060594598615396</v>
      </c>
      <c r="M80" s="62">
        <v>98.396237308842302</v>
      </c>
      <c r="N80" s="62">
        <v>100.74052311953299</v>
      </c>
      <c r="O80" s="62">
        <v>110.63316287392099</v>
      </c>
      <c r="P80" s="62">
        <v>129.93833752723199</v>
      </c>
      <c r="Q80" s="62">
        <v>171.18047891348101</v>
      </c>
      <c r="R80" s="62">
        <v>252.74826965517201</v>
      </c>
      <c r="S80" s="62">
        <v>504.68973454292097</v>
      </c>
      <c r="T80" s="62">
        <v>528.77132445519806</v>
      </c>
      <c r="V80" s="63">
        <v>6.5</v>
      </c>
      <c r="W80" s="63">
        <v>183.250958923285</v>
      </c>
      <c r="X80" s="63">
        <v>191.92224434373799</v>
      </c>
      <c r="Y80" s="63">
        <v>196.57547074016699</v>
      </c>
      <c r="Z80" s="63">
        <v>210.17785040245101</v>
      </c>
      <c r="AA80" s="63">
        <v>247.24931747033901</v>
      </c>
      <c r="AB80" s="63">
        <v>318.73569587316899</v>
      </c>
      <c r="AC80" s="63">
        <v>459.87546861722001</v>
      </c>
      <c r="AD80" s="63">
        <v>876.78913996164101</v>
      </c>
      <c r="AF80" s="64">
        <v>6.5</v>
      </c>
      <c r="AG80" s="64">
        <v>33.7240720647914</v>
      </c>
      <c r="AH80" s="64"/>
      <c r="AJ80" s="66">
        <v>6.5</v>
      </c>
      <c r="AK80" s="66">
        <v>79.814911407869602</v>
      </c>
      <c r="AN80" s="67">
        <v>6.5</v>
      </c>
      <c r="AO80" s="67">
        <v>3827.9310966102198</v>
      </c>
      <c r="AP80" s="67">
        <v>4395.2898172295399</v>
      </c>
      <c r="AQ80" s="67">
        <v>5164.1693948994298</v>
      </c>
      <c r="AR80" s="67">
        <v>6652.3234161959999</v>
      </c>
      <c r="AS80" s="67">
        <v>10068.4102326313</v>
      </c>
      <c r="AT80" s="67">
        <v>13582.216063179299</v>
      </c>
      <c r="AV80" s="62">
        <v>6.5</v>
      </c>
      <c r="AW80" s="62">
        <v>1489.5140746041</v>
      </c>
      <c r="AX80" s="62">
        <v>2008.8178216190499</v>
      </c>
      <c r="AY80" s="62">
        <v>2414.9598565978999</v>
      </c>
      <c r="AZ80" s="62">
        <v>3411.7130187788298</v>
      </c>
      <c r="BA80" s="62">
        <v>6208.3683994143203</v>
      </c>
      <c r="BB80" s="62">
        <v>10068.688801545</v>
      </c>
    </row>
    <row r="81" spans="1:54" ht="15">
      <c r="A81" s="70">
        <v>6.6</v>
      </c>
      <c r="B81" s="70">
        <v>69.9048709273508</v>
      </c>
      <c r="C81" s="70">
        <v>71.143625987415604</v>
      </c>
      <c r="D81" s="70">
        <v>74.772343764264704</v>
      </c>
      <c r="E81" s="70">
        <v>79.718663641458704</v>
      </c>
      <c r="F81" s="70">
        <v>100.61059254145501</v>
      </c>
      <c r="G81" s="70">
        <v>132.68781361964901</v>
      </c>
      <c r="H81" s="70">
        <v>200.50822389925699</v>
      </c>
      <c r="I81" s="70">
        <v>409.917025855899</v>
      </c>
      <c r="K81" s="62">
        <v>6.6</v>
      </c>
      <c r="L81" s="62">
        <v>94.060594598615396</v>
      </c>
      <c r="M81" s="62">
        <v>98.396237308842302</v>
      </c>
      <c r="N81" s="62">
        <v>100.74052311953299</v>
      </c>
      <c r="O81" s="62">
        <v>108.160002935324</v>
      </c>
      <c r="P81" s="62">
        <v>129.93833752723199</v>
      </c>
      <c r="Q81" s="62">
        <v>171.18047891348101</v>
      </c>
      <c r="R81" s="62">
        <v>252.74826965517201</v>
      </c>
      <c r="S81" s="62">
        <v>504.68973454292097</v>
      </c>
      <c r="T81" s="62">
        <v>516.34211675853896</v>
      </c>
      <c r="V81" s="63">
        <v>6.6</v>
      </c>
      <c r="W81" s="63">
        <v>183.250958923285</v>
      </c>
      <c r="X81" s="63">
        <v>187.586601633512</v>
      </c>
      <c r="Y81" s="63">
        <v>196.57547074016699</v>
      </c>
      <c r="Z81" s="63">
        <v>210.17785040245101</v>
      </c>
      <c r="AA81" s="63">
        <v>247.24931747033901</v>
      </c>
      <c r="AB81" s="63">
        <v>318.73569587316899</v>
      </c>
      <c r="AC81" s="63">
        <v>449.79405627835899</v>
      </c>
      <c r="AD81" s="63">
        <v>876.78913996164101</v>
      </c>
      <c r="AF81" s="64">
        <v>6.6</v>
      </c>
      <c r="AG81" s="64">
        <v>33.7240720647914</v>
      </c>
      <c r="AH81" s="64"/>
      <c r="AJ81" s="66">
        <v>6.6</v>
      </c>
      <c r="AK81" s="66">
        <v>79.814911407869602</v>
      </c>
      <c r="AN81" s="67">
        <v>6.6</v>
      </c>
      <c r="AO81" s="67">
        <v>3827.9310966102198</v>
      </c>
      <c r="AP81" s="67">
        <v>4395.2898172295399</v>
      </c>
      <c r="AQ81" s="67">
        <v>5046.3572015467898</v>
      </c>
      <c r="AR81" s="67">
        <v>6652.3234161959999</v>
      </c>
      <c r="AS81" s="67">
        <v>9839.6309562615806</v>
      </c>
      <c r="AT81" s="67">
        <v>13582.216063179299</v>
      </c>
      <c r="AV81" s="62">
        <v>6.6</v>
      </c>
      <c r="AW81" s="62">
        <v>1489.5140746041</v>
      </c>
      <c r="AX81" s="62">
        <v>2008.8178216190499</v>
      </c>
      <c r="AY81" s="62">
        <v>2359.9291610187101</v>
      </c>
      <c r="AZ81" s="62">
        <v>3411.7130187788298</v>
      </c>
      <c r="BA81" s="62">
        <v>6208.3683994143203</v>
      </c>
      <c r="BB81" s="62">
        <v>10068.688801545</v>
      </c>
    </row>
    <row r="82" spans="1:54" ht="15">
      <c r="A82" s="70">
        <v>6.7</v>
      </c>
      <c r="B82" s="70">
        <v>69.9048709273508</v>
      </c>
      <c r="C82" s="70">
        <v>71.143625987415604</v>
      </c>
      <c r="D82" s="70">
        <v>74.772343764264704</v>
      </c>
      <c r="E82" s="70">
        <v>79.718663641458704</v>
      </c>
      <c r="F82" s="70">
        <v>100.61059254145501</v>
      </c>
      <c r="G82" s="70">
        <v>132.68781361964901</v>
      </c>
      <c r="H82" s="70">
        <v>200.50822389925699</v>
      </c>
      <c r="I82" s="70">
        <v>400.59512008340499</v>
      </c>
      <c r="K82" s="62">
        <v>6.7</v>
      </c>
      <c r="L82" s="62">
        <v>94.060594598615396</v>
      </c>
      <c r="M82" s="62">
        <v>95.918727188712595</v>
      </c>
      <c r="N82" s="62">
        <v>100.74052311953299</v>
      </c>
      <c r="O82" s="62">
        <v>108.160002935324</v>
      </c>
      <c r="P82" s="62">
        <v>129.93833752723199</v>
      </c>
      <c r="Q82" s="62">
        <v>171.18047891348101</v>
      </c>
      <c r="R82" s="62">
        <v>252.74826965517201</v>
      </c>
      <c r="S82" s="62">
        <v>504.68973454292097</v>
      </c>
      <c r="T82" s="62">
        <v>516.34211675853896</v>
      </c>
      <c r="V82" s="63">
        <v>6.7</v>
      </c>
      <c r="W82" s="63">
        <v>183.250958923285</v>
      </c>
      <c r="X82" s="63">
        <v>187.586601633512</v>
      </c>
      <c r="Y82" s="63">
        <v>196.57547074016699</v>
      </c>
      <c r="Z82" s="63">
        <v>205.84982050990601</v>
      </c>
      <c r="AA82" s="63">
        <v>247.24931747033901</v>
      </c>
      <c r="AB82" s="63">
        <v>311.40375962672499</v>
      </c>
      <c r="AC82" s="63">
        <v>449.79405627835899</v>
      </c>
      <c r="AD82" s="63">
        <v>876.78913996164101</v>
      </c>
      <c r="AF82" s="64">
        <v>6.7</v>
      </c>
      <c r="AG82" s="64">
        <v>33.7240720647914</v>
      </c>
      <c r="AH82" s="64"/>
      <c r="AJ82" s="66">
        <v>6.7</v>
      </c>
      <c r="AK82" s="66">
        <v>79.814911407869602</v>
      </c>
      <c r="AN82" s="67">
        <v>6.7</v>
      </c>
      <c r="AO82" s="67">
        <v>3741.1221120345899</v>
      </c>
      <c r="AP82" s="67">
        <v>4295.3044689236704</v>
      </c>
      <c r="AQ82" s="67">
        <v>5046.3572015467898</v>
      </c>
      <c r="AR82" s="67">
        <v>6652.3234161959999</v>
      </c>
      <c r="AS82" s="67">
        <v>9839.6309562615806</v>
      </c>
      <c r="AT82" s="67">
        <v>13582.216063179299</v>
      </c>
      <c r="AV82" s="62">
        <v>6.7</v>
      </c>
      <c r="AW82" s="62">
        <v>1489.5140746041</v>
      </c>
      <c r="AX82" s="62">
        <v>1963.0880886729501</v>
      </c>
      <c r="AY82" s="62">
        <v>2359.9291610187101</v>
      </c>
      <c r="AZ82" s="62">
        <v>3411.7130187788298</v>
      </c>
      <c r="BA82" s="62">
        <v>6208.3683994143203</v>
      </c>
      <c r="BB82" s="62">
        <v>10068.688801545</v>
      </c>
    </row>
    <row r="83" spans="1:54" ht="15">
      <c r="A83" s="70">
        <v>6.8</v>
      </c>
      <c r="B83" s="70">
        <v>69.9048709273508</v>
      </c>
      <c r="C83" s="70">
        <v>71.143625987415604</v>
      </c>
      <c r="D83" s="70">
        <v>74.772343764264704</v>
      </c>
      <c r="E83" s="70">
        <v>79.718663641458704</v>
      </c>
      <c r="F83" s="70">
        <v>100.61059254145501</v>
      </c>
      <c r="G83" s="70">
        <v>132.68781361964901</v>
      </c>
      <c r="H83" s="70">
        <v>200.50822389925699</v>
      </c>
      <c r="I83" s="70">
        <v>400.59512008340499</v>
      </c>
      <c r="K83" s="62">
        <v>6.8</v>
      </c>
      <c r="L83" s="62">
        <v>94.060594598615396</v>
      </c>
      <c r="M83" s="62">
        <v>95.918727188712595</v>
      </c>
      <c r="N83" s="62">
        <v>100.74052311953299</v>
      </c>
      <c r="O83" s="62">
        <v>108.160002935324</v>
      </c>
      <c r="P83" s="62">
        <v>129.93833752723199</v>
      </c>
      <c r="Q83" s="62">
        <v>171.18047891348101</v>
      </c>
      <c r="R83" s="62">
        <v>252.74826965517201</v>
      </c>
      <c r="S83" s="62">
        <v>504.68973454292097</v>
      </c>
      <c r="T83" s="62">
        <v>516.34211675853896</v>
      </c>
      <c r="V83" s="63">
        <v>6.8</v>
      </c>
      <c r="W83" s="63">
        <v>178.91531621305799</v>
      </c>
      <c r="X83" s="63">
        <v>187.586601633512</v>
      </c>
      <c r="Y83" s="63">
        <v>191.62915086297301</v>
      </c>
      <c r="Z83" s="63">
        <v>205.84982050990601</v>
      </c>
      <c r="AA83" s="63">
        <v>241.75036528550601</v>
      </c>
      <c r="AB83" s="63">
        <v>311.40375962672499</v>
      </c>
      <c r="AC83" s="63">
        <v>449.79405627835899</v>
      </c>
      <c r="AD83" s="63">
        <v>856.59167745457103</v>
      </c>
      <c r="AF83" s="64">
        <v>6.8</v>
      </c>
      <c r="AG83" s="64">
        <v>33.7240720647914</v>
      </c>
      <c r="AH83" s="64"/>
      <c r="AJ83" s="66">
        <v>6.8</v>
      </c>
      <c r="AK83" s="66">
        <v>79.814911407869602</v>
      </c>
      <c r="AN83" s="67">
        <v>6.8</v>
      </c>
      <c r="AO83" s="67">
        <v>3655.8632878978001</v>
      </c>
      <c r="AP83" s="67">
        <v>4295.3044689236704</v>
      </c>
      <c r="AQ83" s="67">
        <v>5046.3572015467898</v>
      </c>
      <c r="AR83" s="67">
        <v>6501.1827734080698</v>
      </c>
      <c r="AS83" s="67">
        <v>9839.6309562615806</v>
      </c>
      <c r="AT83" s="67">
        <v>13582.216063179299</v>
      </c>
      <c r="AV83" s="62">
        <v>6.8</v>
      </c>
      <c r="AW83" s="62">
        <v>1489.5140746041</v>
      </c>
      <c r="AX83" s="62">
        <v>1963.0880886729501</v>
      </c>
      <c r="AY83" s="62">
        <v>2359.9291610187101</v>
      </c>
      <c r="AZ83" s="62">
        <v>3411.7130187788298</v>
      </c>
      <c r="BA83" s="62">
        <v>6208.3683994143203</v>
      </c>
      <c r="BB83" s="62">
        <v>10068.688801545</v>
      </c>
    </row>
    <row r="84" spans="1:54" ht="15">
      <c r="A84" s="70">
        <v>6.9</v>
      </c>
      <c r="B84" s="70">
        <v>69.9048709273508</v>
      </c>
      <c r="C84" s="70">
        <v>71.143625987415604</v>
      </c>
      <c r="D84" s="70">
        <v>74.772343764264704</v>
      </c>
      <c r="E84" s="70">
        <v>79.718663641458704</v>
      </c>
      <c r="F84" s="70">
        <v>98.777608479844403</v>
      </c>
      <c r="G84" s="70">
        <v>129.93833752723199</v>
      </c>
      <c r="H84" s="70">
        <v>200.50822389925699</v>
      </c>
      <c r="I84" s="70">
        <v>400.59512008340499</v>
      </c>
      <c r="K84" s="62">
        <v>6.9</v>
      </c>
      <c r="L84" s="62">
        <v>94.060594598615396</v>
      </c>
      <c r="M84" s="62">
        <v>95.918727188712595</v>
      </c>
      <c r="N84" s="62">
        <v>100.74052311953299</v>
      </c>
      <c r="O84" s="62">
        <v>108.160002935324</v>
      </c>
      <c r="P84" s="62">
        <v>129.93833752723199</v>
      </c>
      <c r="Q84" s="62">
        <v>171.18047891348101</v>
      </c>
      <c r="R84" s="62">
        <v>252.74826965517201</v>
      </c>
      <c r="S84" s="62">
        <v>504.68973454292097</v>
      </c>
      <c r="T84" s="62">
        <v>516.34211675853896</v>
      </c>
      <c r="V84" s="63">
        <v>6.9</v>
      </c>
      <c r="W84" s="63">
        <v>178.91531621305799</v>
      </c>
      <c r="X84" s="63">
        <v>183.250958923285</v>
      </c>
      <c r="Y84" s="63">
        <v>191.62915086297301</v>
      </c>
      <c r="Z84" s="63">
        <v>205.84982050990601</v>
      </c>
      <c r="AA84" s="63">
        <v>241.75036528550601</v>
      </c>
      <c r="AB84" s="63">
        <v>311.40375962672499</v>
      </c>
      <c r="AC84" s="63">
        <v>439.71264393949798</v>
      </c>
      <c r="AD84" s="63">
        <v>856.59167745457103</v>
      </c>
      <c r="AF84" s="64">
        <v>6.9</v>
      </c>
      <c r="AG84" s="64">
        <v>33.7240720647914</v>
      </c>
      <c r="AH84" s="64"/>
      <c r="AJ84" s="66">
        <v>6.9</v>
      </c>
      <c r="AK84" s="66">
        <v>79.814911407869602</v>
      </c>
      <c r="AN84" s="67">
        <v>6.9</v>
      </c>
      <c r="AO84" s="67">
        <v>3655.8632878978001</v>
      </c>
      <c r="AP84" s="67">
        <v>4295.3044689236704</v>
      </c>
      <c r="AQ84" s="67">
        <v>4931.64532907184</v>
      </c>
      <c r="AR84" s="67">
        <v>6501.1827734080698</v>
      </c>
      <c r="AS84" s="67">
        <v>9839.6309562615806</v>
      </c>
      <c r="AT84" s="67">
        <v>13582.216063179299</v>
      </c>
      <c r="AV84" s="62">
        <v>6.9</v>
      </c>
      <c r="AW84" s="62">
        <v>1489.5140746041</v>
      </c>
      <c r="AX84" s="62">
        <v>1963.0880886729501</v>
      </c>
      <c r="AY84" s="62">
        <v>2359.9291610187101</v>
      </c>
      <c r="AZ84" s="62">
        <v>3334.2049968362999</v>
      </c>
      <c r="BA84" s="62">
        <v>6208.3683994143203</v>
      </c>
      <c r="BB84" s="62">
        <v>10068.688801545</v>
      </c>
    </row>
    <row r="85" spans="1:54" ht="15">
      <c r="A85" s="70">
        <v>7</v>
      </c>
      <c r="B85" s="70">
        <v>69.9048709273508</v>
      </c>
      <c r="C85" s="70">
        <v>69.9048709273508</v>
      </c>
      <c r="D85" s="70">
        <v>74.772343764264704</v>
      </c>
      <c r="E85" s="70">
        <v>79.718663641458704</v>
      </c>
      <c r="F85" s="70">
        <v>98.777608479844403</v>
      </c>
      <c r="G85" s="70">
        <v>129.93833752723199</v>
      </c>
      <c r="H85" s="70">
        <v>200.50822389925699</v>
      </c>
      <c r="I85" s="70">
        <v>400.59512008340499</v>
      </c>
      <c r="K85" s="62">
        <v>7</v>
      </c>
      <c r="L85" s="62">
        <v>94.060594598615396</v>
      </c>
      <c r="M85" s="62">
        <v>95.918727188712595</v>
      </c>
      <c r="N85" s="62">
        <v>100.74052311953299</v>
      </c>
      <c r="O85" s="62">
        <v>108.160002935324</v>
      </c>
      <c r="P85" s="62">
        <v>129.93833752723199</v>
      </c>
      <c r="Q85" s="62">
        <v>171.18047891348101</v>
      </c>
      <c r="R85" s="62">
        <v>252.74826965517201</v>
      </c>
      <c r="S85" s="62">
        <v>504.68973454292097</v>
      </c>
      <c r="T85" s="62">
        <v>516.34211675853896</v>
      </c>
      <c r="V85" s="63">
        <v>7</v>
      </c>
      <c r="W85" s="63">
        <v>175.199051032863</v>
      </c>
      <c r="X85" s="63">
        <v>183.250958923285</v>
      </c>
      <c r="Y85" s="63">
        <v>187.301120970428</v>
      </c>
      <c r="Z85" s="63">
        <v>200.903500632712</v>
      </c>
      <c r="AA85" s="63">
        <v>241.75036528550601</v>
      </c>
      <c r="AB85" s="63">
        <v>311.40375962672499</v>
      </c>
      <c r="AC85" s="63">
        <v>439.71264393949798</v>
      </c>
      <c r="AD85" s="63">
        <v>856.59167745457103</v>
      </c>
      <c r="AF85" s="64">
        <v>7</v>
      </c>
      <c r="AG85" s="64">
        <v>33.7240720647914</v>
      </c>
      <c r="AH85" s="64"/>
      <c r="AJ85" s="66">
        <v>7</v>
      </c>
      <c r="AK85" s="66">
        <v>79.814911407869602</v>
      </c>
      <c r="AN85" s="67">
        <v>7</v>
      </c>
      <c r="AO85" s="67">
        <v>3572.1546241998699</v>
      </c>
      <c r="AP85" s="67">
        <v>4197.6443612760904</v>
      </c>
      <c r="AQ85" s="67">
        <v>4931.64532907184</v>
      </c>
      <c r="AR85" s="67">
        <v>6501.1827734080698</v>
      </c>
      <c r="AS85" s="67">
        <v>9615.7193240699307</v>
      </c>
      <c r="AT85" s="67">
        <v>13273.1277976693</v>
      </c>
      <c r="AV85" s="62">
        <v>7</v>
      </c>
      <c r="AW85" s="62">
        <v>1489.5140746041</v>
      </c>
      <c r="AX85" s="62">
        <v>1963.0880886729501</v>
      </c>
      <c r="AY85" s="62">
        <v>2359.9291610187101</v>
      </c>
      <c r="AZ85" s="62">
        <v>3334.2049968362999</v>
      </c>
      <c r="BA85" s="62">
        <v>6208.3683994143203</v>
      </c>
      <c r="BB85" s="62">
        <v>10068.688801545</v>
      </c>
    </row>
    <row r="86" spans="1:54" ht="15">
      <c r="A86" s="70">
        <v>7.1</v>
      </c>
      <c r="B86" s="70">
        <v>69.9048709273508</v>
      </c>
      <c r="C86" s="70">
        <v>69.9048709273508</v>
      </c>
      <c r="D86" s="70">
        <v>74.772343764264704</v>
      </c>
      <c r="E86" s="70">
        <v>79.718663641458704</v>
      </c>
      <c r="F86" s="70">
        <v>98.777608479844403</v>
      </c>
      <c r="G86" s="70">
        <v>129.93833752723199</v>
      </c>
      <c r="H86" s="70">
        <v>195.92576374523</v>
      </c>
      <c r="I86" s="70">
        <v>400.59512008340499</v>
      </c>
      <c r="K86" s="62">
        <v>7.1</v>
      </c>
      <c r="L86" s="62">
        <v>94.060594598615396</v>
      </c>
      <c r="M86" s="62">
        <v>95.918727188712595</v>
      </c>
      <c r="N86" s="62">
        <v>100.74052311953299</v>
      </c>
      <c r="O86" s="62">
        <v>108.160002935324</v>
      </c>
      <c r="P86" s="62">
        <v>129.93833752723199</v>
      </c>
      <c r="Q86" s="62">
        <v>171.18047891348101</v>
      </c>
      <c r="R86" s="62">
        <v>252.74826965517201</v>
      </c>
      <c r="S86" s="62">
        <v>504.68973454292097</v>
      </c>
      <c r="T86" s="62">
        <v>516.34211675853896</v>
      </c>
      <c r="V86" s="63">
        <v>7.1</v>
      </c>
      <c r="W86" s="63">
        <v>175.199051032863</v>
      </c>
      <c r="X86" s="63">
        <v>178.91531621305799</v>
      </c>
      <c r="Y86" s="63">
        <v>187.301120970428</v>
      </c>
      <c r="Z86" s="63">
        <v>200.903500632712</v>
      </c>
      <c r="AA86" s="63">
        <v>241.75036528550601</v>
      </c>
      <c r="AB86" s="63">
        <v>304.07182338028099</v>
      </c>
      <c r="AC86" s="63">
        <v>439.71264393949798</v>
      </c>
      <c r="AD86" s="63">
        <v>837.171040428541</v>
      </c>
      <c r="AF86" s="64">
        <v>7.1</v>
      </c>
      <c r="AG86" s="64">
        <v>33.7240720647914</v>
      </c>
      <c r="AH86" s="64"/>
      <c r="AJ86" s="66">
        <v>7.1</v>
      </c>
      <c r="AK86" s="66">
        <v>79.814911407869602</v>
      </c>
      <c r="AN86" s="67">
        <v>7.1</v>
      </c>
      <c r="AO86" s="67">
        <v>3572.1546241998699</v>
      </c>
      <c r="AP86" s="67">
        <v>4197.6443612760904</v>
      </c>
      <c r="AQ86" s="67">
        <v>4931.64532907184</v>
      </c>
      <c r="AR86" s="67">
        <v>6501.1827734080698</v>
      </c>
      <c r="AS86" s="67">
        <v>9615.7193240699307</v>
      </c>
      <c r="AT86" s="67">
        <v>13273.1277976693</v>
      </c>
      <c r="AV86" s="62">
        <v>7.1</v>
      </c>
      <c r="AW86" s="62">
        <v>1455.41054494939</v>
      </c>
      <c r="AX86" s="62">
        <v>1963.0880886729501</v>
      </c>
      <c r="AY86" s="62">
        <v>2359.9291610187101</v>
      </c>
      <c r="AZ86" s="62">
        <v>3334.2049968362999</v>
      </c>
      <c r="BA86" s="62">
        <v>6208.3683994143203</v>
      </c>
      <c r="BB86" s="62">
        <v>10068.688801545</v>
      </c>
    </row>
    <row r="87" spans="1:54" ht="15">
      <c r="A87" s="70">
        <v>7.2</v>
      </c>
      <c r="B87" s="70">
        <v>68.046738337253501</v>
      </c>
      <c r="C87" s="70">
        <v>69.9048709273508</v>
      </c>
      <c r="D87" s="70">
        <v>74.772343764264704</v>
      </c>
      <c r="E87" s="70">
        <v>79.718663641458704</v>
      </c>
      <c r="F87" s="70">
        <v>98.777608479844403</v>
      </c>
      <c r="G87" s="70">
        <v>129.93833752723199</v>
      </c>
      <c r="H87" s="70">
        <v>195.92576374523</v>
      </c>
      <c r="I87" s="70">
        <v>400.59512008340499</v>
      </c>
      <c r="K87" s="62">
        <v>7.2</v>
      </c>
      <c r="L87" s="62">
        <v>94.060594598615396</v>
      </c>
      <c r="M87" s="62">
        <v>95.918727188712595</v>
      </c>
      <c r="N87" s="62">
        <v>100.74052311953299</v>
      </c>
      <c r="O87" s="62">
        <v>108.160002935324</v>
      </c>
      <c r="P87" s="62">
        <v>129.93833752723199</v>
      </c>
      <c r="Q87" s="62">
        <v>167.51451079025799</v>
      </c>
      <c r="R87" s="62">
        <v>252.74826965517201</v>
      </c>
      <c r="S87" s="62">
        <v>493.03735232730401</v>
      </c>
      <c r="T87" s="62">
        <v>516.34211675853896</v>
      </c>
      <c r="V87" s="63">
        <v>7.2</v>
      </c>
      <c r="W87" s="63">
        <v>175.199051032863</v>
      </c>
      <c r="X87" s="63">
        <v>178.91531621305799</v>
      </c>
      <c r="Y87" s="63">
        <v>187.301120970428</v>
      </c>
      <c r="Z87" s="63">
        <v>200.903500632712</v>
      </c>
      <c r="AA87" s="63">
        <v>236.25141310067201</v>
      </c>
      <c r="AB87" s="63">
        <v>304.07182338028099</v>
      </c>
      <c r="AC87" s="63">
        <v>439.71264393949798</v>
      </c>
      <c r="AD87" s="63">
        <v>837.171040428541</v>
      </c>
      <c r="AF87" s="64">
        <v>7.2</v>
      </c>
      <c r="AG87" s="64">
        <v>33.7240720647914</v>
      </c>
      <c r="AH87" s="64"/>
      <c r="AJ87" s="66">
        <v>7.2</v>
      </c>
      <c r="AK87" s="66">
        <v>79.814911407869602</v>
      </c>
      <c r="AN87" s="67">
        <v>7.2</v>
      </c>
      <c r="AO87" s="67">
        <v>3490.7712011602098</v>
      </c>
      <c r="AP87" s="67">
        <v>4101.5344140673496</v>
      </c>
      <c r="AQ87" s="67">
        <v>4819.2586972551699</v>
      </c>
      <c r="AR87" s="67">
        <v>6353.1424514978398</v>
      </c>
      <c r="AS87" s="67">
        <v>9615.7193240699307</v>
      </c>
      <c r="AT87" s="67">
        <v>13273.1277976693</v>
      </c>
      <c r="AV87" s="62">
        <v>7.2</v>
      </c>
      <c r="AW87" s="62">
        <v>1455.41054494939</v>
      </c>
      <c r="AX87" s="62">
        <v>1963.0880886729501</v>
      </c>
      <c r="AY87" s="62">
        <v>2359.9291610187101</v>
      </c>
      <c r="AZ87" s="62">
        <v>3334.2049968362999</v>
      </c>
      <c r="BA87" s="62">
        <v>6208.3683994143203</v>
      </c>
      <c r="BB87" s="62">
        <v>10068.688801545</v>
      </c>
    </row>
    <row r="88" spans="1:54" ht="15">
      <c r="A88" s="70">
        <v>7.3</v>
      </c>
      <c r="B88" s="70">
        <v>68.046738337253501</v>
      </c>
      <c r="C88" s="70">
        <v>69.9048709273508</v>
      </c>
      <c r="D88" s="70">
        <v>74.772343764264704</v>
      </c>
      <c r="E88" s="70">
        <v>79.718663641458704</v>
      </c>
      <c r="F88" s="70">
        <v>98.777608479844403</v>
      </c>
      <c r="G88" s="70">
        <v>129.93833752723199</v>
      </c>
      <c r="H88" s="70">
        <v>195.92576374523</v>
      </c>
      <c r="I88" s="70">
        <v>400.59512008340499</v>
      </c>
      <c r="K88" s="62">
        <v>7.3</v>
      </c>
      <c r="L88" s="62">
        <v>91.583084478485702</v>
      </c>
      <c r="M88" s="62">
        <v>95.918727188712595</v>
      </c>
      <c r="N88" s="62">
        <v>100.74052311953299</v>
      </c>
      <c r="O88" s="62">
        <v>108.160002935324</v>
      </c>
      <c r="P88" s="62">
        <v>129.93833752723199</v>
      </c>
      <c r="Q88" s="62">
        <v>167.51451079025799</v>
      </c>
      <c r="R88" s="62">
        <v>252.74826965517201</v>
      </c>
      <c r="S88" s="62">
        <v>493.03735232730401</v>
      </c>
      <c r="T88" s="62">
        <v>516.34211675853896</v>
      </c>
      <c r="V88" s="63">
        <v>7.3</v>
      </c>
      <c r="W88" s="63">
        <v>170.86340832263599</v>
      </c>
      <c r="X88" s="63">
        <v>178.91531621305799</v>
      </c>
      <c r="Y88" s="63">
        <v>182.97309107788399</v>
      </c>
      <c r="Z88" s="63">
        <v>196.57547074016699</v>
      </c>
      <c r="AA88" s="63">
        <v>236.25141310067201</v>
      </c>
      <c r="AB88" s="63">
        <v>304.07182338028099</v>
      </c>
      <c r="AC88" s="63">
        <v>429.63123160063702</v>
      </c>
      <c r="AD88" s="63">
        <v>837.171040428541</v>
      </c>
      <c r="AF88" s="64">
        <v>7.3</v>
      </c>
      <c r="AG88" s="64">
        <v>33.7240720647914</v>
      </c>
      <c r="AH88" s="64"/>
      <c r="AJ88" s="66">
        <v>7.3</v>
      </c>
      <c r="AK88" s="66">
        <v>79.814911407869602</v>
      </c>
      <c r="AN88" s="67">
        <v>7.3</v>
      </c>
      <c r="AO88" s="67">
        <v>3490.7712011602098</v>
      </c>
      <c r="AP88" s="67">
        <v>4101.5344140673496</v>
      </c>
      <c r="AQ88" s="67">
        <v>4819.2586972551699</v>
      </c>
      <c r="AR88" s="67">
        <v>6353.1424514978398</v>
      </c>
      <c r="AS88" s="67">
        <v>9615.7193240699307</v>
      </c>
      <c r="AT88" s="67">
        <v>13273.1277976693</v>
      </c>
      <c r="AV88" s="62">
        <v>7.3</v>
      </c>
      <c r="AW88" s="62">
        <v>1455.41054494939</v>
      </c>
      <c r="AX88" s="62">
        <v>1918.9085161657099</v>
      </c>
      <c r="AY88" s="62">
        <v>2359.9291610187101</v>
      </c>
      <c r="AZ88" s="62">
        <v>3334.2049968362999</v>
      </c>
      <c r="BA88" s="62">
        <v>6208.3683994143203</v>
      </c>
      <c r="BB88" s="62">
        <v>10068.688801545</v>
      </c>
    </row>
    <row r="89" spans="1:54" ht="15">
      <c r="A89" s="70">
        <v>7.4</v>
      </c>
      <c r="B89" s="70">
        <v>68.046738337253501</v>
      </c>
      <c r="C89" s="70">
        <v>69.9048709273508</v>
      </c>
      <c r="D89" s="70">
        <v>74.772343764264704</v>
      </c>
      <c r="E89" s="70">
        <v>79.718663641458704</v>
      </c>
      <c r="F89" s="70">
        <v>98.777608479844403</v>
      </c>
      <c r="G89" s="70">
        <v>129.93833752723199</v>
      </c>
      <c r="H89" s="70">
        <v>195.92576374523</v>
      </c>
      <c r="I89" s="70">
        <v>400.59512008340499</v>
      </c>
      <c r="K89" s="62">
        <v>7.4</v>
      </c>
      <c r="L89" s="62">
        <v>91.583084478485702</v>
      </c>
      <c r="M89" s="62">
        <v>94.060594598615396</v>
      </c>
      <c r="N89" s="62">
        <v>100.74052311953299</v>
      </c>
      <c r="O89" s="62">
        <v>105.68684299672699</v>
      </c>
      <c r="P89" s="62">
        <v>129.93833752723199</v>
      </c>
      <c r="Q89" s="62">
        <v>167.51451079025799</v>
      </c>
      <c r="R89" s="62">
        <v>252.74826965517201</v>
      </c>
      <c r="S89" s="62">
        <v>493.03735232730401</v>
      </c>
      <c r="T89" s="62">
        <v>516.34211675853896</v>
      </c>
      <c r="V89" s="63">
        <v>7.4</v>
      </c>
      <c r="W89" s="63">
        <v>170.86340832263599</v>
      </c>
      <c r="X89" s="63">
        <v>175.199051032863</v>
      </c>
      <c r="Y89" s="63">
        <v>182.97309107788399</v>
      </c>
      <c r="Z89" s="63">
        <v>196.57547074016699</v>
      </c>
      <c r="AA89" s="63">
        <v>236.25141310067201</v>
      </c>
      <c r="AB89" s="63">
        <v>304.07182338028099</v>
      </c>
      <c r="AC89" s="63">
        <v>429.63123160063702</v>
      </c>
      <c r="AD89" s="63">
        <v>837.171040428541</v>
      </c>
      <c r="AF89" s="64">
        <v>7.4</v>
      </c>
      <c r="AG89" s="64">
        <v>33.7240720647914</v>
      </c>
      <c r="AH89" s="64"/>
      <c r="AJ89" s="66">
        <v>7.4</v>
      </c>
      <c r="AK89" s="66">
        <v>79.814911407869602</v>
      </c>
      <c r="AN89" s="67">
        <v>7.4</v>
      </c>
      <c r="AO89" s="67">
        <v>3411.7130187788298</v>
      </c>
      <c r="AP89" s="67">
        <v>4101.5344140673496</v>
      </c>
      <c r="AQ89" s="67">
        <v>4819.2586972551699</v>
      </c>
      <c r="AR89" s="67">
        <v>6353.1424514978398</v>
      </c>
      <c r="AS89" s="67">
        <v>9396.6753360563507</v>
      </c>
      <c r="AT89" s="67">
        <v>13273.1277976693</v>
      </c>
      <c r="AV89" s="62">
        <v>7.4</v>
      </c>
      <c r="AW89" s="62">
        <v>1455.41054494939</v>
      </c>
      <c r="AX89" s="62">
        <v>1918.9085161657099</v>
      </c>
      <c r="AY89" s="62">
        <v>2306.44862587836</v>
      </c>
      <c r="AZ89" s="62">
        <v>3334.2049968362999</v>
      </c>
      <c r="BA89" s="62">
        <v>6208.3683994143203</v>
      </c>
      <c r="BB89" s="62">
        <v>10068.688801545</v>
      </c>
    </row>
    <row r="90" spans="1:54" ht="15">
      <c r="A90" s="70">
        <v>7.5</v>
      </c>
      <c r="B90" s="70">
        <v>68.046738337253501</v>
      </c>
      <c r="C90" s="70">
        <v>69.9048709273508</v>
      </c>
      <c r="D90" s="70">
        <v>74.772343764264704</v>
      </c>
      <c r="E90" s="70">
        <v>79.718663641458704</v>
      </c>
      <c r="F90" s="70">
        <v>98.777608479844403</v>
      </c>
      <c r="G90" s="70">
        <v>129.93833752723199</v>
      </c>
      <c r="H90" s="70">
        <v>195.92576374523</v>
      </c>
      <c r="I90" s="70">
        <v>400.59512008340499</v>
      </c>
      <c r="K90" s="62">
        <v>7.5</v>
      </c>
      <c r="L90" s="62">
        <v>91.583084478485702</v>
      </c>
      <c r="M90" s="62">
        <v>94.060594598615396</v>
      </c>
      <c r="N90" s="62">
        <v>100.74052311953299</v>
      </c>
      <c r="O90" s="62">
        <v>105.68684299672699</v>
      </c>
      <c r="P90" s="62">
        <v>129.93833752723199</v>
      </c>
      <c r="Q90" s="62">
        <v>167.51451079025799</v>
      </c>
      <c r="R90" s="62">
        <v>247.24931747033901</v>
      </c>
      <c r="S90" s="62">
        <v>493.03735232730401</v>
      </c>
      <c r="T90" s="62">
        <v>516.34211675853896</v>
      </c>
      <c r="V90" s="63">
        <v>7.5</v>
      </c>
      <c r="W90" s="63">
        <v>170.86340832263599</v>
      </c>
      <c r="X90" s="63">
        <v>175.199051032863</v>
      </c>
      <c r="Y90" s="63">
        <v>182.97309107788399</v>
      </c>
      <c r="Z90" s="63">
        <v>196.57547074016699</v>
      </c>
      <c r="AA90" s="63">
        <v>230.75246091583901</v>
      </c>
      <c r="AB90" s="63">
        <v>296.73988713383699</v>
      </c>
      <c r="AC90" s="63">
        <v>429.63123160063702</v>
      </c>
      <c r="AD90" s="63">
        <v>818.52722888355299</v>
      </c>
      <c r="AF90" s="64">
        <v>7.5</v>
      </c>
      <c r="AG90" s="64">
        <v>33.7240720647914</v>
      </c>
      <c r="AH90" s="64"/>
      <c r="AJ90" s="66">
        <v>7.5</v>
      </c>
      <c r="AK90" s="66">
        <v>79.814911407869602</v>
      </c>
      <c r="AN90" s="67">
        <v>7.5</v>
      </c>
      <c r="AO90" s="67">
        <v>3411.7130187788298</v>
      </c>
      <c r="AP90" s="67">
        <v>4008.5247877363099</v>
      </c>
      <c r="AQ90" s="67">
        <v>4819.2586972551699</v>
      </c>
      <c r="AR90" s="67">
        <v>6353.1424514978398</v>
      </c>
      <c r="AS90" s="67">
        <v>9396.6753360563507</v>
      </c>
      <c r="AT90" s="67">
        <v>13273.1277976693</v>
      </c>
      <c r="AV90" s="62">
        <v>7.5</v>
      </c>
      <c r="AW90" s="62">
        <v>1455.41054494939</v>
      </c>
      <c r="AX90" s="62">
        <v>1918.9085161657099</v>
      </c>
      <c r="AY90" s="62">
        <v>2306.44862587836</v>
      </c>
      <c r="AZ90" s="62">
        <v>3334.2049968362999</v>
      </c>
      <c r="BA90" s="62">
        <v>6067.2067182500105</v>
      </c>
      <c r="BB90" s="62">
        <v>10068.688801545</v>
      </c>
    </row>
    <row r="91" spans="1:54" ht="15">
      <c r="A91" s="70">
        <v>7.6</v>
      </c>
      <c r="B91" s="70">
        <v>68.046738337253501</v>
      </c>
      <c r="C91" s="70">
        <v>69.9048709273508</v>
      </c>
      <c r="D91" s="70">
        <v>74.772343764264704</v>
      </c>
      <c r="E91" s="70">
        <v>79.718663641458704</v>
      </c>
      <c r="F91" s="70">
        <v>98.777608479844403</v>
      </c>
      <c r="G91" s="70">
        <v>129.93833752723199</v>
      </c>
      <c r="H91" s="70">
        <v>195.92576374523</v>
      </c>
      <c r="I91" s="70">
        <v>400.59512008340499</v>
      </c>
      <c r="K91" s="62">
        <v>7.6</v>
      </c>
      <c r="L91" s="62">
        <v>91.583084478485702</v>
      </c>
      <c r="M91" s="62">
        <v>94.060594598615396</v>
      </c>
      <c r="N91" s="62">
        <v>98.267363180936201</v>
      </c>
      <c r="O91" s="62">
        <v>105.68684299672699</v>
      </c>
      <c r="P91" s="62">
        <v>129.93833752723199</v>
      </c>
      <c r="Q91" s="62">
        <v>167.51451079025799</v>
      </c>
      <c r="R91" s="62">
        <v>247.24931747033901</v>
      </c>
      <c r="S91" s="62">
        <v>493.03735232730401</v>
      </c>
      <c r="T91" s="62">
        <v>516.34211675853896</v>
      </c>
      <c r="V91" s="63">
        <v>7.6</v>
      </c>
      <c r="W91" s="63">
        <v>170.86340832263599</v>
      </c>
      <c r="X91" s="63">
        <v>175.199051032863</v>
      </c>
      <c r="Y91" s="63">
        <v>179.263351169988</v>
      </c>
      <c r="Z91" s="63">
        <v>191.62915086297301</v>
      </c>
      <c r="AA91" s="63">
        <v>230.75246091583901</v>
      </c>
      <c r="AB91" s="63">
        <v>296.73988713383699</v>
      </c>
      <c r="AC91" s="63">
        <v>429.63123160063702</v>
      </c>
      <c r="AD91" s="63">
        <v>818.52722888355299</v>
      </c>
      <c r="AF91" s="64">
        <v>7.6</v>
      </c>
      <c r="AG91" s="64">
        <v>33.7240720647914</v>
      </c>
      <c r="AH91" s="64"/>
      <c r="AJ91" s="66">
        <v>7.6</v>
      </c>
      <c r="AK91" s="66">
        <v>77.956778817772303</v>
      </c>
      <c r="AN91" s="67">
        <v>7.6</v>
      </c>
      <c r="AO91" s="67">
        <v>3334.2049968362999</v>
      </c>
      <c r="AP91" s="67">
        <v>4008.5247877363099</v>
      </c>
      <c r="AQ91" s="67">
        <v>4709.1973060967803</v>
      </c>
      <c r="AR91" s="67">
        <v>6208.20245046531</v>
      </c>
      <c r="AS91" s="67">
        <v>9396.6753360563507</v>
      </c>
      <c r="AT91" s="67">
        <v>13273.1277976693</v>
      </c>
      <c r="AV91" s="62">
        <v>7.6</v>
      </c>
      <c r="AW91" s="62">
        <v>1422.0820955141</v>
      </c>
      <c r="AX91" s="62">
        <v>1918.9085161657099</v>
      </c>
      <c r="AY91" s="62">
        <v>2306.44862587836</v>
      </c>
      <c r="AZ91" s="62">
        <v>3334.2049968362999</v>
      </c>
      <c r="BA91" s="62">
        <v>6067.2067182500105</v>
      </c>
      <c r="BB91" s="62">
        <v>10068.688801545</v>
      </c>
    </row>
    <row r="92" spans="1:54" ht="15">
      <c r="A92" s="70">
        <v>7.7</v>
      </c>
      <c r="B92" s="70">
        <v>68.046738337253501</v>
      </c>
      <c r="C92" s="70">
        <v>69.9048709273508</v>
      </c>
      <c r="D92" s="70">
        <v>72.917473810316906</v>
      </c>
      <c r="E92" s="70">
        <v>79.718663641458704</v>
      </c>
      <c r="F92" s="70">
        <v>98.777608479844403</v>
      </c>
      <c r="G92" s="70">
        <v>129.93833752723199</v>
      </c>
      <c r="H92" s="70">
        <v>195.92576374523</v>
      </c>
      <c r="I92" s="70">
        <v>400.59512008340499</v>
      </c>
      <c r="K92" s="62">
        <v>7.7</v>
      </c>
      <c r="L92" s="62">
        <v>91.583084478485702</v>
      </c>
      <c r="M92" s="62">
        <v>94.060594598615396</v>
      </c>
      <c r="N92" s="62">
        <v>98.267363180936201</v>
      </c>
      <c r="O92" s="62">
        <v>105.68684299672699</v>
      </c>
      <c r="P92" s="62">
        <v>129.93833752723199</v>
      </c>
      <c r="Q92" s="62">
        <v>167.51451079025799</v>
      </c>
      <c r="R92" s="62">
        <v>247.24931747033901</v>
      </c>
      <c r="S92" s="62">
        <v>493.03735232730401</v>
      </c>
      <c r="T92" s="62">
        <v>516.34211675853896</v>
      </c>
      <c r="V92" s="63">
        <v>7.7</v>
      </c>
      <c r="W92" s="63">
        <v>167.14714314244199</v>
      </c>
      <c r="X92" s="63">
        <v>175.199051032863</v>
      </c>
      <c r="Y92" s="63">
        <v>179.263351169988</v>
      </c>
      <c r="Z92" s="63">
        <v>191.62915086297301</v>
      </c>
      <c r="AA92" s="63">
        <v>230.75246091583901</v>
      </c>
      <c r="AB92" s="63">
        <v>296.73988713383699</v>
      </c>
      <c r="AC92" s="63">
        <v>419.54981926177697</v>
      </c>
      <c r="AD92" s="63">
        <v>818.52722888355299</v>
      </c>
      <c r="AF92" s="64">
        <v>7.7</v>
      </c>
      <c r="AG92" s="64">
        <v>33.7240720647914</v>
      </c>
      <c r="AH92" s="64"/>
      <c r="AJ92" s="66">
        <v>7.7</v>
      </c>
      <c r="AK92" s="66">
        <v>77.956778817772303</v>
      </c>
      <c r="AN92" s="67">
        <v>7.7</v>
      </c>
      <c r="AO92" s="67">
        <v>3334.2049968362999</v>
      </c>
      <c r="AP92" s="67">
        <v>4008.5247877363099</v>
      </c>
      <c r="AQ92" s="67">
        <v>4709.1973060967803</v>
      </c>
      <c r="AR92" s="67">
        <v>6208.20245046531</v>
      </c>
      <c r="AS92" s="67">
        <v>9396.6753360563507</v>
      </c>
      <c r="AT92" s="67">
        <v>12970.7588422791</v>
      </c>
      <c r="AV92" s="62">
        <v>7.7</v>
      </c>
      <c r="AW92" s="62">
        <v>1422.0820955141</v>
      </c>
      <c r="AX92" s="62">
        <v>1918.9085161657099</v>
      </c>
      <c r="AY92" s="62">
        <v>2306.44862587836</v>
      </c>
      <c r="AZ92" s="62">
        <v>3334.2049968362999</v>
      </c>
      <c r="BA92" s="62">
        <v>6067.2067182500105</v>
      </c>
      <c r="BB92" s="62">
        <v>10068.688801545</v>
      </c>
    </row>
    <row r="93" spans="1:54" ht="15">
      <c r="A93" s="70">
        <v>7.8</v>
      </c>
      <c r="B93" s="70">
        <v>68.046738337253501</v>
      </c>
      <c r="C93" s="70">
        <v>69.9048709273508</v>
      </c>
      <c r="D93" s="70">
        <v>72.917473810316906</v>
      </c>
      <c r="E93" s="70">
        <v>79.718663641458704</v>
      </c>
      <c r="F93" s="70">
        <v>98.777608479844403</v>
      </c>
      <c r="G93" s="70">
        <v>129.93833752723199</v>
      </c>
      <c r="H93" s="70">
        <v>195.92576374523</v>
      </c>
      <c r="I93" s="70">
        <v>400.59512008340499</v>
      </c>
      <c r="K93" s="62">
        <v>7.8</v>
      </c>
      <c r="L93" s="62">
        <v>91.583084478485702</v>
      </c>
      <c r="M93" s="62">
        <v>94.060594598615396</v>
      </c>
      <c r="N93" s="62">
        <v>98.267363180936201</v>
      </c>
      <c r="O93" s="62">
        <v>105.68684299672699</v>
      </c>
      <c r="P93" s="62">
        <v>127.188861434816</v>
      </c>
      <c r="Q93" s="62">
        <v>167.51451079025799</v>
      </c>
      <c r="R93" s="62">
        <v>247.24931747033901</v>
      </c>
      <c r="S93" s="62">
        <v>493.03735232730401</v>
      </c>
      <c r="T93" s="62">
        <v>516.34211675853896</v>
      </c>
      <c r="V93" s="63">
        <v>7.8</v>
      </c>
      <c r="W93" s="63">
        <v>167.14714314244199</v>
      </c>
      <c r="X93" s="63">
        <v>170.86340832263599</v>
      </c>
      <c r="Y93" s="63">
        <v>179.263351169988</v>
      </c>
      <c r="Z93" s="63">
        <v>191.62915086297301</v>
      </c>
      <c r="AA93" s="63">
        <v>230.75246091583901</v>
      </c>
      <c r="AB93" s="63">
        <v>296.73988713383699</v>
      </c>
      <c r="AC93" s="63">
        <v>419.54981926177697</v>
      </c>
      <c r="AD93" s="63">
        <v>799.88341733856498</v>
      </c>
      <c r="AF93" s="64">
        <v>7.8</v>
      </c>
      <c r="AG93" s="64">
        <v>33.7240720647914</v>
      </c>
      <c r="AH93" s="64"/>
      <c r="AJ93" s="66">
        <v>7.8</v>
      </c>
      <c r="AK93" s="66">
        <v>77.956778817772303</v>
      </c>
      <c r="AN93" s="67">
        <v>7.8</v>
      </c>
      <c r="AO93" s="67">
        <v>3258.24713533263</v>
      </c>
      <c r="AP93" s="67">
        <v>3917.0653218441298</v>
      </c>
      <c r="AQ93" s="67">
        <v>4709.1973060967803</v>
      </c>
      <c r="AR93" s="67">
        <v>6208.20245046531</v>
      </c>
      <c r="AS93" s="67">
        <v>9182.4989922208606</v>
      </c>
      <c r="AT93" s="67">
        <v>12970.7588422791</v>
      </c>
      <c r="AV93" s="62">
        <v>7.8</v>
      </c>
      <c r="AW93" s="62">
        <v>1422.0820955141</v>
      </c>
      <c r="AX93" s="62">
        <v>1918.9085161657099</v>
      </c>
      <c r="AY93" s="62">
        <v>2306.44862587836</v>
      </c>
      <c r="AZ93" s="62">
        <v>3258.24713533263</v>
      </c>
      <c r="BA93" s="62">
        <v>6067.2067182500105</v>
      </c>
      <c r="BB93" s="62">
        <v>10068.688801545</v>
      </c>
    </row>
    <row r="94" spans="1:54" ht="15">
      <c r="A94" s="70">
        <v>7.9</v>
      </c>
      <c r="B94" s="70">
        <v>68.046738337253501</v>
      </c>
      <c r="C94" s="70">
        <v>69.9048709273508</v>
      </c>
      <c r="D94" s="70">
        <v>72.917473810316906</v>
      </c>
      <c r="E94" s="70">
        <v>79.718663641458704</v>
      </c>
      <c r="F94" s="70">
        <v>98.777608479844403</v>
      </c>
      <c r="G94" s="70">
        <v>129.93833752723199</v>
      </c>
      <c r="H94" s="70">
        <v>195.92576374523</v>
      </c>
      <c r="I94" s="70">
        <v>400.59512008340499</v>
      </c>
      <c r="K94" s="62">
        <v>7.9</v>
      </c>
      <c r="L94" s="62">
        <v>91.583084478485702</v>
      </c>
      <c r="M94" s="62">
        <v>94.060594598615396</v>
      </c>
      <c r="N94" s="62">
        <v>98.267363180936201</v>
      </c>
      <c r="O94" s="62">
        <v>105.68684299672699</v>
      </c>
      <c r="P94" s="62">
        <v>127.188861434816</v>
      </c>
      <c r="Q94" s="62">
        <v>167.51451079025799</v>
      </c>
      <c r="R94" s="62">
        <v>247.24931747033901</v>
      </c>
      <c r="S94" s="62">
        <v>493.03735232730401</v>
      </c>
      <c r="T94" s="62">
        <v>504.68973454292097</v>
      </c>
      <c r="V94" s="63">
        <v>7.9</v>
      </c>
      <c r="W94" s="63">
        <v>163.430877962247</v>
      </c>
      <c r="X94" s="63">
        <v>170.86340832263599</v>
      </c>
      <c r="Y94" s="63">
        <v>174.93532127744299</v>
      </c>
      <c r="Z94" s="63">
        <v>187.301120970428</v>
      </c>
      <c r="AA94" s="63">
        <v>225.25350873100601</v>
      </c>
      <c r="AB94" s="63">
        <v>290.32444291819797</v>
      </c>
      <c r="AC94" s="63">
        <v>419.54981926177697</v>
      </c>
      <c r="AD94" s="63">
        <v>799.88341733856498</v>
      </c>
      <c r="AF94" s="64">
        <v>7.9</v>
      </c>
      <c r="AG94" s="64">
        <v>33.7240720647914</v>
      </c>
      <c r="AH94" s="64"/>
      <c r="AJ94" s="66">
        <v>7.9</v>
      </c>
      <c r="AK94" s="66">
        <v>77.956778817772303</v>
      </c>
      <c r="AN94" s="67">
        <v>7.9</v>
      </c>
      <c r="AO94" s="67">
        <v>3258.24713533263</v>
      </c>
      <c r="AP94" s="67">
        <v>3917.0653218441298</v>
      </c>
      <c r="AQ94" s="67">
        <v>4709.1973060967803</v>
      </c>
      <c r="AR94" s="67">
        <v>6208.20245046531</v>
      </c>
      <c r="AS94" s="67">
        <v>9182.4989922208606</v>
      </c>
      <c r="AT94" s="67">
        <v>12970.7588422791</v>
      </c>
      <c r="AV94" s="62">
        <v>7.9</v>
      </c>
      <c r="AW94" s="62">
        <v>1422.0820955141</v>
      </c>
      <c r="AX94" s="62">
        <v>1918.9085161657099</v>
      </c>
      <c r="AY94" s="62">
        <v>2306.44862587836</v>
      </c>
      <c r="AZ94" s="62">
        <v>3258.24713533263</v>
      </c>
      <c r="BA94" s="62">
        <v>6067.2067182500105</v>
      </c>
      <c r="BB94" s="62">
        <v>10068.688801545</v>
      </c>
    </row>
    <row r="95" spans="1:54" ht="15">
      <c r="A95" s="70">
        <v>8</v>
      </c>
      <c r="B95" s="70">
        <v>68.046738337253501</v>
      </c>
      <c r="C95" s="70">
        <v>69.9048709273508</v>
      </c>
      <c r="D95" s="70">
        <v>72.917473810316906</v>
      </c>
      <c r="E95" s="70">
        <v>79.718663641458704</v>
      </c>
      <c r="F95" s="70">
        <v>98.777608479844403</v>
      </c>
      <c r="G95" s="70">
        <v>129.93833752723199</v>
      </c>
      <c r="H95" s="70">
        <v>195.92576374523</v>
      </c>
      <c r="I95" s="70">
        <v>392.05003979195197</v>
      </c>
      <c r="K95" s="62">
        <v>8</v>
      </c>
      <c r="L95" s="62">
        <v>91.583084478485702</v>
      </c>
      <c r="M95" s="62">
        <v>94.060594598615396</v>
      </c>
      <c r="N95" s="62">
        <v>98.267363180936201</v>
      </c>
      <c r="O95" s="62">
        <v>105.68684299672699</v>
      </c>
      <c r="P95" s="62">
        <v>127.188861434816</v>
      </c>
      <c r="Q95" s="62">
        <v>167.51451079025799</v>
      </c>
      <c r="R95" s="62">
        <v>247.24931747033901</v>
      </c>
      <c r="S95" s="62">
        <v>493.03735232730401</v>
      </c>
      <c r="T95" s="62">
        <v>504.68973454292097</v>
      </c>
      <c r="V95" s="63">
        <v>8</v>
      </c>
      <c r="W95" s="63">
        <v>163.430877962247</v>
      </c>
      <c r="X95" s="63">
        <v>170.86340832263599</v>
      </c>
      <c r="Y95" s="63">
        <v>174.93532127744299</v>
      </c>
      <c r="Z95" s="63">
        <v>187.301120970428</v>
      </c>
      <c r="AA95" s="63">
        <v>225.25350873100601</v>
      </c>
      <c r="AB95" s="63">
        <v>290.32444291819797</v>
      </c>
      <c r="AC95" s="63">
        <v>419.54981926177697</v>
      </c>
      <c r="AD95" s="63">
        <v>799.88341733856498</v>
      </c>
      <c r="AF95" s="64">
        <v>8</v>
      </c>
      <c r="AG95" s="64">
        <v>33.7240720647914</v>
      </c>
      <c r="AH95" s="64"/>
      <c r="AJ95" s="66">
        <v>8</v>
      </c>
      <c r="AK95" s="66">
        <v>77.956778817772303</v>
      </c>
      <c r="AN95" s="67">
        <v>8</v>
      </c>
      <c r="AO95" s="67">
        <v>3183.8394342677998</v>
      </c>
      <c r="AP95" s="67">
        <v>3917.0653218441298</v>
      </c>
      <c r="AQ95" s="67">
        <v>4602.2362358160899</v>
      </c>
      <c r="AR95" s="67">
        <v>6067.1378505298999</v>
      </c>
      <c r="AS95" s="67">
        <v>9182.4989922208606</v>
      </c>
      <c r="AT95" s="67">
        <v>12970.7588422791</v>
      </c>
      <c r="AV95" s="62">
        <v>8</v>
      </c>
      <c r="AW95" s="62">
        <v>1422.0820955141</v>
      </c>
      <c r="AX95" s="62">
        <v>1874.7289436584699</v>
      </c>
      <c r="AY95" s="62">
        <v>2306.44862587836</v>
      </c>
      <c r="AZ95" s="62">
        <v>3258.24713533263</v>
      </c>
      <c r="BA95" s="62">
        <v>6067.2067182500105</v>
      </c>
      <c r="BB95" s="62">
        <v>10068.688801545</v>
      </c>
    </row>
    <row r="96" spans="1:54" ht="15">
      <c r="A96" s="70">
        <v>8.1</v>
      </c>
      <c r="B96" s="70">
        <v>68.046738337253501</v>
      </c>
      <c r="C96" s="70">
        <v>69.9048709273508</v>
      </c>
      <c r="D96" s="70">
        <v>72.917473810316906</v>
      </c>
      <c r="E96" s="70">
        <v>77.863793687510906</v>
      </c>
      <c r="F96" s="70">
        <v>98.777608479844403</v>
      </c>
      <c r="G96" s="70">
        <v>129.93833752723199</v>
      </c>
      <c r="H96" s="70">
        <v>195.92576374523</v>
      </c>
      <c r="I96" s="70">
        <v>392.05003979195197</v>
      </c>
      <c r="K96" s="62">
        <v>8.1</v>
      </c>
      <c r="L96" s="62">
        <v>89.724951888388404</v>
      </c>
      <c r="M96" s="62">
        <v>94.060594598615396</v>
      </c>
      <c r="N96" s="62">
        <v>98.267363180936201</v>
      </c>
      <c r="O96" s="62">
        <v>105.68684299672699</v>
      </c>
      <c r="P96" s="62">
        <v>127.188861434816</v>
      </c>
      <c r="Q96" s="62">
        <v>167.51451079025799</v>
      </c>
      <c r="R96" s="62">
        <v>247.24931747033901</v>
      </c>
      <c r="S96" s="62">
        <v>493.03735232730401</v>
      </c>
      <c r="T96" s="62">
        <v>504.68973454292097</v>
      </c>
      <c r="V96" s="63">
        <v>8.1</v>
      </c>
      <c r="W96" s="63">
        <v>163.430877962247</v>
      </c>
      <c r="X96" s="63">
        <v>167.14714314244199</v>
      </c>
      <c r="Y96" s="63">
        <v>174.93532127744299</v>
      </c>
      <c r="Z96" s="63">
        <v>187.301120970428</v>
      </c>
      <c r="AA96" s="63">
        <v>225.25350873100601</v>
      </c>
      <c r="AB96" s="63">
        <v>290.32444291819797</v>
      </c>
      <c r="AC96" s="63">
        <v>410.38489895372197</v>
      </c>
      <c r="AD96" s="63">
        <v>799.88341733856498</v>
      </c>
      <c r="AF96" s="64">
        <v>8.1</v>
      </c>
      <c r="AG96" s="64">
        <v>33.7240720647914</v>
      </c>
      <c r="AH96" s="64"/>
      <c r="AJ96" s="66">
        <v>8.1</v>
      </c>
      <c r="AK96" s="66">
        <v>77.956778817772303</v>
      </c>
      <c r="AN96" s="67">
        <v>8.1</v>
      </c>
      <c r="AO96" s="67">
        <v>3183.8394342677998</v>
      </c>
      <c r="AP96" s="67">
        <v>3827.9310966102198</v>
      </c>
      <c r="AQ96" s="67">
        <v>4602.2362358160899</v>
      </c>
      <c r="AR96" s="67">
        <v>6067.1378505298999</v>
      </c>
      <c r="AS96" s="67">
        <v>9182.4989922208606</v>
      </c>
      <c r="AT96" s="67">
        <v>12970.7588422791</v>
      </c>
      <c r="AV96" s="62">
        <v>8.1</v>
      </c>
      <c r="AW96" s="62">
        <v>1422.0820955141</v>
      </c>
      <c r="AX96" s="62">
        <v>1874.7289436584699</v>
      </c>
      <c r="AY96" s="62">
        <v>2306.44862587836</v>
      </c>
      <c r="AZ96" s="62">
        <v>3258.24713533263</v>
      </c>
      <c r="BA96" s="62">
        <v>6067.2067182500105</v>
      </c>
      <c r="BB96" s="62">
        <v>10068.688801545</v>
      </c>
    </row>
    <row r="97" spans="1:54" ht="15">
      <c r="A97" s="70">
        <v>8.1999999999999993</v>
      </c>
      <c r="B97" s="70">
        <v>68.046738337253501</v>
      </c>
      <c r="C97" s="70">
        <v>69.9048709273508</v>
      </c>
      <c r="D97" s="70">
        <v>72.917473810316906</v>
      </c>
      <c r="E97" s="70">
        <v>77.863793687510906</v>
      </c>
      <c r="F97" s="70">
        <v>98.777608479844403</v>
      </c>
      <c r="G97" s="70">
        <v>129.93833752723199</v>
      </c>
      <c r="H97" s="70">
        <v>195.92576374523</v>
      </c>
      <c r="I97" s="70">
        <v>392.05003979195197</v>
      </c>
      <c r="K97" s="62">
        <v>8.1999999999999993</v>
      </c>
      <c r="L97" s="62">
        <v>89.724951888388404</v>
      </c>
      <c r="M97" s="62">
        <v>94.060594598615396</v>
      </c>
      <c r="N97" s="62">
        <v>98.267363180936201</v>
      </c>
      <c r="O97" s="62">
        <v>105.68684299672699</v>
      </c>
      <c r="P97" s="62">
        <v>127.188861434816</v>
      </c>
      <c r="Q97" s="62">
        <v>167.51451079025799</v>
      </c>
      <c r="R97" s="62">
        <v>247.24931747033901</v>
      </c>
      <c r="S97" s="62">
        <v>493.03735232730401</v>
      </c>
      <c r="T97" s="62">
        <v>504.68973454292097</v>
      </c>
      <c r="V97" s="63">
        <v>8.1999999999999993</v>
      </c>
      <c r="W97" s="63">
        <v>163.430877962247</v>
      </c>
      <c r="X97" s="63">
        <v>167.14714314244199</v>
      </c>
      <c r="Y97" s="63">
        <v>174.93532127744299</v>
      </c>
      <c r="Z97" s="63">
        <v>182.97309107788399</v>
      </c>
      <c r="AA97" s="63">
        <v>225.25350873100601</v>
      </c>
      <c r="AB97" s="63">
        <v>290.32444291819797</v>
      </c>
      <c r="AC97" s="63">
        <v>410.38489895372197</v>
      </c>
      <c r="AD97" s="63">
        <v>781.23960579357697</v>
      </c>
      <c r="AF97" s="64">
        <v>8.1999999999999993</v>
      </c>
      <c r="AG97" s="64">
        <v>33.7240720647914</v>
      </c>
      <c r="AH97" s="64"/>
      <c r="AJ97" s="66">
        <v>8.1999999999999993</v>
      </c>
      <c r="AK97" s="66">
        <v>77.956778817772303</v>
      </c>
      <c r="AN97" s="67">
        <v>8.1999999999999993</v>
      </c>
      <c r="AO97" s="67">
        <v>3111.7569738612401</v>
      </c>
      <c r="AP97" s="67">
        <v>3827.9310966102198</v>
      </c>
      <c r="AQ97" s="67">
        <v>4602.2362358160899</v>
      </c>
      <c r="AR97" s="67">
        <v>6067.1378505298999</v>
      </c>
      <c r="AS97" s="67">
        <v>8973.1902925634404</v>
      </c>
      <c r="AT97" s="67">
        <v>12970.7588422791</v>
      </c>
      <c r="AV97" s="62">
        <v>8.1999999999999993</v>
      </c>
      <c r="AW97" s="62">
        <v>1422.0820955141</v>
      </c>
      <c r="AX97" s="62">
        <v>1874.7289436584699</v>
      </c>
      <c r="AY97" s="62">
        <v>2306.44862587836</v>
      </c>
      <c r="AZ97" s="62">
        <v>3258.24713533263</v>
      </c>
      <c r="BA97" s="62">
        <v>6067.2067182500105</v>
      </c>
      <c r="BB97" s="62">
        <v>9839.5603264604306</v>
      </c>
    </row>
    <row r="98" spans="1:54" ht="15">
      <c r="A98" s="70">
        <v>8.3000000000000007</v>
      </c>
      <c r="B98" s="70">
        <v>68.046738337253501</v>
      </c>
      <c r="C98" s="70">
        <v>69.9048709273508</v>
      </c>
      <c r="D98" s="70">
        <v>72.917473810316906</v>
      </c>
      <c r="E98" s="70">
        <v>77.863793687510906</v>
      </c>
      <c r="F98" s="70">
        <v>98.777608479844403</v>
      </c>
      <c r="G98" s="70">
        <v>129.93833752723199</v>
      </c>
      <c r="H98" s="70">
        <v>195.92576374523</v>
      </c>
      <c r="I98" s="70">
        <v>392.05003979195197</v>
      </c>
      <c r="K98" s="62">
        <v>8.3000000000000007</v>
      </c>
      <c r="L98" s="62">
        <v>89.724951888388404</v>
      </c>
      <c r="M98" s="62">
        <v>94.060594598615396</v>
      </c>
      <c r="N98" s="62">
        <v>98.267363180936201</v>
      </c>
      <c r="O98" s="62">
        <v>105.68684299672699</v>
      </c>
      <c r="P98" s="62">
        <v>127.188861434816</v>
      </c>
      <c r="Q98" s="62">
        <v>162.932050636231</v>
      </c>
      <c r="R98" s="62">
        <v>247.24931747033901</v>
      </c>
      <c r="S98" s="62">
        <v>493.03735232730401</v>
      </c>
      <c r="T98" s="62">
        <v>504.68973454292097</v>
      </c>
      <c r="V98" s="63">
        <v>8.3000000000000007</v>
      </c>
      <c r="W98" s="63">
        <v>159.714612782052</v>
      </c>
      <c r="X98" s="63">
        <v>167.14714314244199</v>
      </c>
      <c r="Y98" s="63">
        <v>171.225581369548</v>
      </c>
      <c r="Z98" s="63">
        <v>182.97309107788399</v>
      </c>
      <c r="AA98" s="63">
        <v>220.67104857697899</v>
      </c>
      <c r="AB98" s="63">
        <v>283.90899870255998</v>
      </c>
      <c r="AC98" s="63">
        <v>410.38489895372197</v>
      </c>
      <c r="AD98" s="63">
        <v>781.23960579357697</v>
      </c>
      <c r="AF98" s="64">
        <v>8.3000000000000007</v>
      </c>
      <c r="AG98" s="64">
        <v>33.7240720647914</v>
      </c>
      <c r="AH98" s="64"/>
      <c r="AJ98" s="66">
        <v>8.3000000000000007</v>
      </c>
      <c r="AK98" s="66">
        <v>77.956778817772303</v>
      </c>
      <c r="AN98" s="67">
        <v>8.3000000000000007</v>
      </c>
      <c r="AO98" s="67">
        <v>3111.7569738612401</v>
      </c>
      <c r="AP98" s="67">
        <v>3827.9310966102198</v>
      </c>
      <c r="AQ98" s="67">
        <v>4602.2362358160899</v>
      </c>
      <c r="AR98" s="67">
        <v>6067.1378505298999</v>
      </c>
      <c r="AS98" s="67">
        <v>8973.1902925634404</v>
      </c>
      <c r="AT98" s="67">
        <v>12970.7588422791</v>
      </c>
      <c r="AV98" s="62">
        <v>8.3000000000000007</v>
      </c>
      <c r="AW98" s="62">
        <v>1389.5287262982399</v>
      </c>
      <c r="AX98" s="62">
        <v>1874.7289436584699</v>
      </c>
      <c r="AY98" s="62">
        <v>2253.7431709574398</v>
      </c>
      <c r="AZ98" s="62">
        <v>3258.24713533263</v>
      </c>
      <c r="BA98" s="62">
        <v>6067.2067182500105</v>
      </c>
      <c r="BB98" s="62">
        <v>9839.5603264604306</v>
      </c>
    </row>
    <row r="99" spans="1:54" ht="15">
      <c r="A99" s="70">
        <v>8.4</v>
      </c>
      <c r="B99" s="70">
        <v>66.807983277188697</v>
      </c>
      <c r="C99" s="70">
        <v>69.9048709273508</v>
      </c>
      <c r="D99" s="70">
        <v>72.917473810316906</v>
      </c>
      <c r="E99" s="70">
        <v>77.863793687510906</v>
      </c>
      <c r="F99" s="70">
        <v>96.028132387427902</v>
      </c>
      <c r="G99" s="70">
        <v>129.93833752723199</v>
      </c>
      <c r="H99" s="70">
        <v>195.92576374523</v>
      </c>
      <c r="I99" s="70">
        <v>392.05003979195197</v>
      </c>
      <c r="K99" s="62">
        <v>8.4</v>
      </c>
      <c r="L99" s="62">
        <v>89.724951888388404</v>
      </c>
      <c r="M99" s="62">
        <v>94.060594598615396</v>
      </c>
      <c r="N99" s="62">
        <v>96.412493226988502</v>
      </c>
      <c r="O99" s="62">
        <v>105.68684299672699</v>
      </c>
      <c r="P99" s="62">
        <v>127.188861434816</v>
      </c>
      <c r="Q99" s="62">
        <v>162.932050636231</v>
      </c>
      <c r="R99" s="62">
        <v>247.24931747033901</v>
      </c>
      <c r="S99" s="62">
        <v>493.03735232730401</v>
      </c>
      <c r="T99" s="62">
        <v>504.68973454292097</v>
      </c>
      <c r="V99" s="63">
        <v>8.4</v>
      </c>
      <c r="W99" s="63">
        <v>159.714612782052</v>
      </c>
      <c r="X99" s="63">
        <v>163.430877962247</v>
      </c>
      <c r="Y99" s="63">
        <v>171.225581369548</v>
      </c>
      <c r="Z99" s="63">
        <v>182.97309107788399</v>
      </c>
      <c r="AA99" s="63">
        <v>220.67104857697899</v>
      </c>
      <c r="AB99" s="63">
        <v>283.90899870255998</v>
      </c>
      <c r="AC99" s="63">
        <v>410.38489895372197</v>
      </c>
      <c r="AD99" s="63">
        <v>781.23960579357697</v>
      </c>
      <c r="AF99" s="64">
        <v>8.4</v>
      </c>
      <c r="AG99" s="64">
        <v>33.7240720647914</v>
      </c>
      <c r="AH99" s="64"/>
      <c r="AJ99" s="66">
        <v>8.4</v>
      </c>
      <c r="AK99" s="66">
        <v>77.956778817772303</v>
      </c>
      <c r="AN99" s="67">
        <v>8.4</v>
      </c>
      <c r="AO99" s="67">
        <v>3111.7569738612401</v>
      </c>
      <c r="AP99" s="67">
        <v>3827.9310966102198</v>
      </c>
      <c r="AQ99" s="67">
        <v>4497.6004061936801</v>
      </c>
      <c r="AR99" s="67">
        <v>6067.1378505298999</v>
      </c>
      <c r="AS99" s="67">
        <v>8973.1902925634404</v>
      </c>
      <c r="AT99" s="67">
        <v>12970.7588422791</v>
      </c>
      <c r="AV99" s="62">
        <v>8.4</v>
      </c>
      <c r="AW99" s="62">
        <v>1389.5287262982399</v>
      </c>
      <c r="AX99" s="62">
        <v>1874.7289436584699</v>
      </c>
      <c r="AY99" s="62">
        <v>2253.7431709574398</v>
      </c>
      <c r="AZ99" s="62">
        <v>3258.24713533263</v>
      </c>
      <c r="BA99" s="62">
        <v>6067.2067182500105</v>
      </c>
      <c r="BB99" s="62">
        <v>9839.5603264604306</v>
      </c>
    </row>
    <row r="100" spans="1:54" ht="15">
      <c r="A100" s="70">
        <v>8.5</v>
      </c>
      <c r="B100" s="70">
        <v>66.807983277188697</v>
      </c>
      <c r="C100" s="70">
        <v>69.9048709273508</v>
      </c>
      <c r="D100" s="70">
        <v>72.917473810316906</v>
      </c>
      <c r="E100" s="70">
        <v>77.863793687510906</v>
      </c>
      <c r="F100" s="70">
        <v>96.028132387427902</v>
      </c>
      <c r="G100" s="70">
        <v>129.93833752723199</v>
      </c>
      <c r="H100" s="70">
        <v>195.92576374523</v>
      </c>
      <c r="I100" s="70">
        <v>392.05003979195197</v>
      </c>
      <c r="K100" s="62">
        <v>8.5</v>
      </c>
      <c r="L100" s="62">
        <v>89.724951888388404</v>
      </c>
      <c r="M100" s="62">
        <v>94.060594598615396</v>
      </c>
      <c r="N100" s="62">
        <v>96.412493226988502</v>
      </c>
      <c r="O100" s="62">
        <v>105.68684299672699</v>
      </c>
      <c r="P100" s="62">
        <v>127.188861434816</v>
      </c>
      <c r="Q100" s="62">
        <v>162.932050636231</v>
      </c>
      <c r="R100" s="62">
        <v>247.24931747033901</v>
      </c>
      <c r="S100" s="62">
        <v>493.03735232730401</v>
      </c>
      <c r="T100" s="62">
        <v>504.68973454292097</v>
      </c>
      <c r="V100" s="63">
        <v>8.5</v>
      </c>
      <c r="W100" s="63">
        <v>159.714612782052</v>
      </c>
      <c r="X100" s="63">
        <v>163.430877962247</v>
      </c>
      <c r="Y100" s="63">
        <v>171.225581369548</v>
      </c>
      <c r="Z100" s="63">
        <v>182.97309107788399</v>
      </c>
      <c r="AA100" s="63">
        <v>220.67104857697899</v>
      </c>
      <c r="AB100" s="63">
        <v>283.90899870255998</v>
      </c>
      <c r="AC100" s="63">
        <v>401.219978645666</v>
      </c>
      <c r="AD100" s="63">
        <v>781.23960579357697</v>
      </c>
      <c r="AF100" s="64">
        <v>8.5</v>
      </c>
      <c r="AG100" s="64">
        <v>33.7240720647914</v>
      </c>
      <c r="AH100" s="64"/>
      <c r="AJ100" s="66">
        <v>8.5</v>
      </c>
      <c r="AK100" s="66">
        <v>77.956778817772303</v>
      </c>
      <c r="AN100" s="67">
        <v>8.5</v>
      </c>
      <c r="AO100" s="67">
        <v>3040.44959367412</v>
      </c>
      <c r="AP100" s="67">
        <v>3741.1221120345899</v>
      </c>
      <c r="AQ100" s="67">
        <v>4497.6004061936801</v>
      </c>
      <c r="AR100" s="67">
        <v>5929.1735714721999</v>
      </c>
      <c r="AS100" s="67">
        <v>8973.1902925634404</v>
      </c>
      <c r="AT100" s="67">
        <v>12675.781128020701</v>
      </c>
      <c r="AV100" s="62">
        <v>8.5</v>
      </c>
      <c r="AW100" s="62">
        <v>1389.5287262982399</v>
      </c>
      <c r="AX100" s="62">
        <v>1874.7289436584699</v>
      </c>
      <c r="AY100" s="62">
        <v>2253.7431709574398</v>
      </c>
      <c r="AZ100" s="62">
        <v>3258.24713533263</v>
      </c>
      <c r="BA100" s="62">
        <v>6067.2067182500105</v>
      </c>
      <c r="BB100" s="62">
        <v>9839.5603264604306</v>
      </c>
    </row>
    <row r="101" spans="1:54" ht="15">
      <c r="A101" s="70">
        <v>8.6</v>
      </c>
      <c r="B101" s="70">
        <v>66.807983277188697</v>
      </c>
      <c r="C101" s="70">
        <v>69.9048709273508</v>
      </c>
      <c r="D101" s="70">
        <v>72.917473810316906</v>
      </c>
      <c r="E101" s="70">
        <v>77.863793687510906</v>
      </c>
      <c r="F101" s="70">
        <v>96.028132387427902</v>
      </c>
      <c r="G101" s="70">
        <v>129.93833752723199</v>
      </c>
      <c r="H101" s="70">
        <v>195.92576374523</v>
      </c>
      <c r="I101" s="70">
        <v>392.05003979195197</v>
      </c>
      <c r="K101" s="62">
        <v>8.6</v>
      </c>
      <c r="L101" s="62">
        <v>89.724951888388404</v>
      </c>
      <c r="M101" s="62">
        <v>94.060594598615396</v>
      </c>
      <c r="N101" s="62">
        <v>96.412493226988502</v>
      </c>
      <c r="O101" s="62">
        <v>105.68684299672699</v>
      </c>
      <c r="P101" s="62">
        <v>127.188861434816</v>
      </c>
      <c r="Q101" s="62">
        <v>162.932050636231</v>
      </c>
      <c r="R101" s="62">
        <v>247.24931747033901</v>
      </c>
      <c r="S101" s="62">
        <v>482.161795592727</v>
      </c>
      <c r="T101" s="62">
        <v>504.68973454292097</v>
      </c>
      <c r="V101" s="63">
        <v>8.6</v>
      </c>
      <c r="W101" s="63">
        <v>155.998347601858</v>
      </c>
      <c r="X101" s="63">
        <v>163.430877962247</v>
      </c>
      <c r="Y101" s="63">
        <v>171.225581369548</v>
      </c>
      <c r="Z101" s="63">
        <v>179.263351169988</v>
      </c>
      <c r="AA101" s="63">
        <v>220.67104857697899</v>
      </c>
      <c r="AB101" s="63">
        <v>283.90899870255998</v>
      </c>
      <c r="AC101" s="63">
        <v>401.219978645666</v>
      </c>
      <c r="AD101" s="63">
        <v>781.23960579357697</v>
      </c>
      <c r="AF101" s="64">
        <v>8.6</v>
      </c>
      <c r="AG101" s="64">
        <v>33.7240720647914</v>
      </c>
      <c r="AH101" s="64"/>
      <c r="AJ101" s="66">
        <v>8.6</v>
      </c>
      <c r="AK101" s="66">
        <v>77.956778817772303</v>
      </c>
      <c r="AN101" s="67">
        <v>8.6</v>
      </c>
      <c r="AO101" s="67">
        <v>3040.44959367412</v>
      </c>
      <c r="AP101" s="67">
        <v>3741.1221120345899</v>
      </c>
      <c r="AQ101" s="67">
        <v>4497.6004061936801</v>
      </c>
      <c r="AR101" s="67">
        <v>5929.1735714721999</v>
      </c>
      <c r="AS101" s="67">
        <v>8973.1902925634404</v>
      </c>
      <c r="AT101" s="67">
        <v>12675.781128020701</v>
      </c>
      <c r="AV101" s="62">
        <v>8.6</v>
      </c>
      <c r="AW101" s="62">
        <v>1389.5287262982399</v>
      </c>
      <c r="AX101" s="62">
        <v>1874.7289436584699</v>
      </c>
      <c r="AY101" s="62">
        <v>2253.7431709574398</v>
      </c>
      <c r="AZ101" s="62">
        <v>3258.24713533263</v>
      </c>
      <c r="BA101" s="62">
        <v>6067.2067182500105</v>
      </c>
      <c r="BB101" s="62">
        <v>9839.5603264604306</v>
      </c>
    </row>
    <row r="102" spans="1:54" ht="15">
      <c r="A102" s="70">
        <v>8.6999999999999993</v>
      </c>
      <c r="B102" s="70">
        <v>66.807983277188697</v>
      </c>
      <c r="C102" s="70">
        <v>69.9048709273508</v>
      </c>
      <c r="D102" s="70">
        <v>72.917473810316906</v>
      </c>
      <c r="E102" s="70">
        <v>77.863793687510906</v>
      </c>
      <c r="F102" s="70">
        <v>96.028132387427902</v>
      </c>
      <c r="G102" s="70">
        <v>129.93833752723199</v>
      </c>
      <c r="H102" s="70">
        <v>195.92576374523</v>
      </c>
      <c r="I102" s="70">
        <v>392.05003979195197</v>
      </c>
      <c r="K102" s="62">
        <v>8.6999999999999993</v>
      </c>
      <c r="L102" s="62">
        <v>89.724951888388404</v>
      </c>
      <c r="M102" s="62">
        <v>94.060594598615396</v>
      </c>
      <c r="N102" s="62">
        <v>96.412493226988502</v>
      </c>
      <c r="O102" s="62">
        <v>103.21368305813</v>
      </c>
      <c r="P102" s="62">
        <v>127.188861434816</v>
      </c>
      <c r="Q102" s="62">
        <v>162.932050636231</v>
      </c>
      <c r="R102" s="62">
        <v>247.24931747033901</v>
      </c>
      <c r="S102" s="62">
        <v>482.161795592727</v>
      </c>
      <c r="T102" s="62">
        <v>504.68973454292097</v>
      </c>
      <c r="V102" s="63">
        <v>8.6999999999999993</v>
      </c>
      <c r="W102" s="63">
        <v>155.998347601858</v>
      </c>
      <c r="X102" s="63">
        <v>163.430877962247</v>
      </c>
      <c r="Y102" s="63">
        <v>166.89755147700299</v>
      </c>
      <c r="Z102" s="63">
        <v>179.263351169988</v>
      </c>
      <c r="AA102" s="63">
        <v>215.17209639214599</v>
      </c>
      <c r="AB102" s="63">
        <v>277.49355448692103</v>
      </c>
      <c r="AC102" s="63">
        <v>401.219978645666</v>
      </c>
      <c r="AD102" s="63">
        <v>764.14944521067196</v>
      </c>
      <c r="AF102" s="64">
        <v>8.6999999999999993</v>
      </c>
      <c r="AG102" s="64">
        <v>33.7240720647914</v>
      </c>
      <c r="AH102" s="64"/>
      <c r="AJ102" s="66">
        <v>8.6999999999999993</v>
      </c>
      <c r="AK102" s="66">
        <v>76.098646227675005</v>
      </c>
      <c r="AN102" s="67">
        <v>8.6999999999999993</v>
      </c>
      <c r="AO102" s="67">
        <v>3040.44959367412</v>
      </c>
      <c r="AP102" s="67">
        <v>3741.1221120345899</v>
      </c>
      <c r="AQ102" s="67">
        <v>4497.6004061936801</v>
      </c>
      <c r="AR102" s="67">
        <v>5929.1735714721999</v>
      </c>
      <c r="AS102" s="67">
        <v>8769.7227659197197</v>
      </c>
      <c r="AT102" s="67">
        <v>12675.781128020701</v>
      </c>
      <c r="AV102" s="62">
        <v>8.6999999999999993</v>
      </c>
      <c r="AW102" s="62">
        <v>1389.5287262982399</v>
      </c>
      <c r="AX102" s="62">
        <v>1832.09953159008</v>
      </c>
      <c r="AY102" s="62">
        <v>2253.7431709574398</v>
      </c>
      <c r="AZ102" s="62">
        <v>3258.24713533263</v>
      </c>
      <c r="BA102" s="62">
        <v>5928.9656235925604</v>
      </c>
      <c r="BB102" s="62">
        <v>9839.5603264604306</v>
      </c>
    </row>
    <row r="103" spans="1:54" ht="15">
      <c r="A103" s="70">
        <v>8.8000000000000007</v>
      </c>
      <c r="B103" s="70">
        <v>66.807983277188697</v>
      </c>
      <c r="C103" s="70">
        <v>69.9048709273508</v>
      </c>
      <c r="D103" s="70">
        <v>72.917473810316906</v>
      </c>
      <c r="E103" s="70">
        <v>77.863793687510906</v>
      </c>
      <c r="F103" s="70">
        <v>96.028132387427902</v>
      </c>
      <c r="G103" s="70">
        <v>129.93833752723199</v>
      </c>
      <c r="H103" s="70">
        <v>195.92576374523</v>
      </c>
      <c r="I103" s="70">
        <v>392.05003979195197</v>
      </c>
      <c r="K103" s="62">
        <v>8.8000000000000007</v>
      </c>
      <c r="L103" s="62">
        <v>89.724951888388404</v>
      </c>
      <c r="M103" s="62">
        <v>94.060594598615396</v>
      </c>
      <c r="N103" s="62">
        <v>96.412493226988502</v>
      </c>
      <c r="O103" s="62">
        <v>103.21368305813</v>
      </c>
      <c r="P103" s="62">
        <v>123.52289331159299</v>
      </c>
      <c r="Q103" s="62">
        <v>162.932050636231</v>
      </c>
      <c r="R103" s="62">
        <v>247.24931747033901</v>
      </c>
      <c r="S103" s="62">
        <v>482.161795592727</v>
      </c>
      <c r="T103" s="62">
        <v>504.68973454292097</v>
      </c>
      <c r="V103" s="63">
        <v>8.8000000000000007</v>
      </c>
      <c r="W103" s="63">
        <v>155.998347601858</v>
      </c>
      <c r="X103" s="63">
        <v>159.714612782052</v>
      </c>
      <c r="Y103" s="63">
        <v>166.89755147700299</v>
      </c>
      <c r="Z103" s="63">
        <v>179.263351169988</v>
      </c>
      <c r="AA103" s="63">
        <v>215.17209639214599</v>
      </c>
      <c r="AB103" s="63">
        <v>277.49355448692103</v>
      </c>
      <c r="AC103" s="63">
        <v>401.219978645666</v>
      </c>
      <c r="AD103" s="63">
        <v>764.14944521067196</v>
      </c>
      <c r="AF103" s="64">
        <v>8.8000000000000007</v>
      </c>
      <c r="AG103" s="64">
        <v>32.956418463910197</v>
      </c>
      <c r="AH103" s="64"/>
      <c r="AJ103" s="66">
        <v>8.8000000000000007</v>
      </c>
      <c r="AK103" s="66">
        <v>76.098646227675005</v>
      </c>
      <c r="AN103" s="67">
        <v>8.8000000000000007</v>
      </c>
      <c r="AO103" s="67">
        <v>2971.46745414527</v>
      </c>
      <c r="AP103" s="67">
        <v>3655.8632878978001</v>
      </c>
      <c r="AQ103" s="67">
        <v>4497.6004061936801</v>
      </c>
      <c r="AR103" s="67">
        <v>5929.1735714721999</v>
      </c>
      <c r="AS103" s="67">
        <v>8769.7227659197197</v>
      </c>
      <c r="AT103" s="67">
        <v>12675.781128020701</v>
      </c>
      <c r="AV103" s="62">
        <v>8.8000000000000007</v>
      </c>
      <c r="AW103" s="62">
        <v>1389.5287262982399</v>
      </c>
      <c r="AX103" s="62">
        <v>1832.09953159008</v>
      </c>
      <c r="AY103" s="62">
        <v>2253.7431709574398</v>
      </c>
      <c r="AZ103" s="62">
        <v>3183.8394342677998</v>
      </c>
      <c r="BA103" s="62">
        <v>5928.9656235925604</v>
      </c>
      <c r="BB103" s="62">
        <v>9839.5603264604306</v>
      </c>
    </row>
    <row r="104" spans="1:54" ht="15">
      <c r="A104" s="70">
        <v>8.9</v>
      </c>
      <c r="B104" s="70">
        <v>66.807983277188697</v>
      </c>
      <c r="C104" s="70">
        <v>69.9048709273508</v>
      </c>
      <c r="D104" s="70">
        <v>72.917473810316906</v>
      </c>
      <c r="E104" s="70">
        <v>77.863793687510906</v>
      </c>
      <c r="F104" s="70">
        <v>96.028132387427902</v>
      </c>
      <c r="G104" s="70">
        <v>129.93833752723199</v>
      </c>
      <c r="H104" s="70">
        <v>195.92576374523</v>
      </c>
      <c r="I104" s="70">
        <v>392.05003979195197</v>
      </c>
      <c r="K104" s="62">
        <v>8.9</v>
      </c>
      <c r="L104" s="62">
        <v>89.724951888388404</v>
      </c>
      <c r="M104" s="62">
        <v>94.060594598615396</v>
      </c>
      <c r="N104" s="62">
        <v>96.412493226988502</v>
      </c>
      <c r="O104" s="62">
        <v>103.21368305813</v>
      </c>
      <c r="P104" s="62">
        <v>123.52289331159299</v>
      </c>
      <c r="Q104" s="62">
        <v>162.932050636231</v>
      </c>
      <c r="R104" s="62">
        <v>247.24931747033901</v>
      </c>
      <c r="S104" s="62">
        <v>482.161795592727</v>
      </c>
      <c r="T104" s="62">
        <v>504.68973454292097</v>
      </c>
      <c r="V104" s="63">
        <v>8.9</v>
      </c>
      <c r="W104" s="63">
        <v>155.998347601858</v>
      </c>
      <c r="X104" s="63">
        <v>159.714612782052</v>
      </c>
      <c r="Y104" s="63">
        <v>166.89755147700299</v>
      </c>
      <c r="Z104" s="63">
        <v>179.263351169988</v>
      </c>
      <c r="AA104" s="63">
        <v>215.17209639214599</v>
      </c>
      <c r="AB104" s="63">
        <v>277.49355448692103</v>
      </c>
      <c r="AC104" s="63">
        <v>401.219978645666</v>
      </c>
      <c r="AD104" s="63">
        <v>764.14944521067196</v>
      </c>
      <c r="AF104" s="64">
        <v>8.9</v>
      </c>
      <c r="AG104" s="64">
        <v>32.956418463910197</v>
      </c>
      <c r="AH104" s="64"/>
      <c r="AJ104" s="66">
        <v>8.9</v>
      </c>
      <c r="AK104" s="66">
        <v>76.098646227675005</v>
      </c>
      <c r="AN104" s="67">
        <v>8.9</v>
      </c>
      <c r="AO104" s="67">
        <v>2971.46745414527</v>
      </c>
      <c r="AP104" s="67">
        <v>3655.8632878978001</v>
      </c>
      <c r="AQ104" s="67">
        <v>4395.2898172295399</v>
      </c>
      <c r="AR104" s="67">
        <v>5793.5345330727696</v>
      </c>
      <c r="AS104" s="67">
        <v>8769.7227659197197</v>
      </c>
      <c r="AT104" s="67">
        <v>12675.781128020701</v>
      </c>
      <c r="AV104" s="62">
        <v>8.9</v>
      </c>
      <c r="AW104" s="62">
        <v>1389.5287262982399</v>
      </c>
      <c r="AX104" s="62">
        <v>1832.09953159008</v>
      </c>
      <c r="AY104" s="62">
        <v>2253.7431709574398</v>
      </c>
      <c r="AZ104" s="62">
        <v>3183.8394342677998</v>
      </c>
      <c r="BA104" s="62">
        <v>5928.9656235925604</v>
      </c>
      <c r="BB104" s="62">
        <v>9839.5603264604306</v>
      </c>
    </row>
    <row r="105" spans="1:54" ht="15">
      <c r="A105" s="70">
        <v>9</v>
      </c>
      <c r="B105" s="70">
        <v>66.807983277188697</v>
      </c>
      <c r="C105" s="70">
        <v>69.9048709273508</v>
      </c>
      <c r="D105" s="70">
        <v>71.062603856369194</v>
      </c>
      <c r="E105" s="70">
        <v>77.863793687510906</v>
      </c>
      <c r="F105" s="70">
        <v>96.028132387427902</v>
      </c>
      <c r="G105" s="70">
        <v>129.93833752723199</v>
      </c>
      <c r="H105" s="70">
        <v>195.92576374523</v>
      </c>
      <c r="I105" s="70">
        <v>392.05003979195197</v>
      </c>
      <c r="K105" s="62">
        <v>9</v>
      </c>
      <c r="L105" s="62">
        <v>89.724951888388404</v>
      </c>
      <c r="M105" s="62">
        <v>91.583084478485702</v>
      </c>
      <c r="N105" s="62">
        <v>96.412493226988502</v>
      </c>
      <c r="O105" s="62">
        <v>103.21368305813</v>
      </c>
      <c r="P105" s="62">
        <v>123.52289331159299</v>
      </c>
      <c r="Q105" s="62">
        <v>162.932050636231</v>
      </c>
      <c r="R105" s="62">
        <v>241.75036528550601</v>
      </c>
      <c r="S105" s="62">
        <v>482.161795592727</v>
      </c>
      <c r="T105" s="62">
        <v>504.68973454292097</v>
      </c>
      <c r="V105" s="63">
        <v>9</v>
      </c>
      <c r="W105" s="63">
        <v>152.28208242166301</v>
      </c>
      <c r="X105" s="63">
        <v>159.714612782052</v>
      </c>
      <c r="Y105" s="63">
        <v>163.18781156910799</v>
      </c>
      <c r="Z105" s="63">
        <v>174.93532127744299</v>
      </c>
      <c r="AA105" s="63">
        <v>215.17209639214599</v>
      </c>
      <c r="AB105" s="63">
        <v>277.49355448692103</v>
      </c>
      <c r="AC105" s="63">
        <v>392.055058337611</v>
      </c>
      <c r="AD105" s="63">
        <v>764.14944521067196</v>
      </c>
      <c r="AF105" s="64">
        <v>9</v>
      </c>
      <c r="AG105" s="64">
        <v>32.956418463910197</v>
      </c>
      <c r="AH105" s="64"/>
      <c r="AJ105" s="66">
        <v>9</v>
      </c>
      <c r="AK105" s="66">
        <v>76.098646227675005</v>
      </c>
      <c r="AN105" s="67">
        <v>9</v>
      </c>
      <c r="AO105" s="67">
        <v>2971.46745414527</v>
      </c>
      <c r="AP105" s="67">
        <v>3655.8632878978001</v>
      </c>
      <c r="AQ105" s="67">
        <v>4395.2898172295399</v>
      </c>
      <c r="AR105" s="67">
        <v>5793.5345330727696</v>
      </c>
      <c r="AS105" s="67">
        <v>8769.7227659197197</v>
      </c>
      <c r="AT105" s="67">
        <v>12675.781128020701</v>
      </c>
      <c r="AV105" s="62">
        <v>9</v>
      </c>
      <c r="AW105" s="62">
        <v>1358.5255175212201</v>
      </c>
      <c r="AX105" s="62">
        <v>1832.09953159008</v>
      </c>
      <c r="AY105" s="62">
        <v>2253.7431709574398</v>
      </c>
      <c r="AZ105" s="62">
        <v>3183.8394342677998</v>
      </c>
      <c r="BA105" s="62">
        <v>5928.9656235925604</v>
      </c>
      <c r="BB105" s="62">
        <v>9839.5603264604306</v>
      </c>
    </row>
    <row r="106" spans="1:54" ht="15">
      <c r="A106" s="70">
        <v>9.1</v>
      </c>
      <c r="B106" s="70">
        <v>66.807983277188697</v>
      </c>
      <c r="C106" s="70">
        <v>69.9048709273508</v>
      </c>
      <c r="D106" s="70">
        <v>71.062603856369194</v>
      </c>
      <c r="E106" s="70">
        <v>77.863793687510906</v>
      </c>
      <c r="F106" s="70">
        <v>96.028132387427902</v>
      </c>
      <c r="G106" s="70">
        <v>129.93833752723199</v>
      </c>
      <c r="H106" s="70">
        <v>195.92576374523</v>
      </c>
      <c r="I106" s="70">
        <v>392.05003979195197</v>
      </c>
      <c r="K106" s="62">
        <v>9.1</v>
      </c>
      <c r="L106" s="62">
        <v>89.724951888388404</v>
      </c>
      <c r="M106" s="62">
        <v>91.583084478485702</v>
      </c>
      <c r="N106" s="62">
        <v>96.412493226988502</v>
      </c>
      <c r="O106" s="62">
        <v>103.21368305813</v>
      </c>
      <c r="P106" s="62">
        <v>123.52289331159299</v>
      </c>
      <c r="Q106" s="62">
        <v>162.932050636231</v>
      </c>
      <c r="R106" s="62">
        <v>241.75036528550601</v>
      </c>
      <c r="S106" s="62">
        <v>482.161795592727</v>
      </c>
      <c r="T106" s="62">
        <v>504.68973454292097</v>
      </c>
      <c r="V106" s="63">
        <v>9.1</v>
      </c>
      <c r="W106" s="63">
        <v>152.28208242166301</v>
      </c>
      <c r="X106" s="63">
        <v>159.714612782052</v>
      </c>
      <c r="Y106" s="63">
        <v>163.18781156910799</v>
      </c>
      <c r="Z106" s="63">
        <v>174.93532127744299</v>
      </c>
      <c r="AA106" s="63">
        <v>215.17209639214599</v>
      </c>
      <c r="AB106" s="63">
        <v>277.49355448692103</v>
      </c>
      <c r="AC106" s="63">
        <v>392.055058337611</v>
      </c>
      <c r="AD106" s="63">
        <v>746.28245914672505</v>
      </c>
      <c r="AF106" s="64">
        <v>9.1</v>
      </c>
      <c r="AG106" s="64">
        <v>32.956418463910197</v>
      </c>
      <c r="AH106" s="64"/>
      <c r="AJ106" s="66">
        <v>9.1</v>
      </c>
      <c r="AK106" s="66">
        <v>76.098646227675005</v>
      </c>
      <c r="AN106" s="67">
        <v>9.1</v>
      </c>
      <c r="AO106" s="67">
        <v>2971.46745414527</v>
      </c>
      <c r="AP106" s="67">
        <v>3572.1546241998699</v>
      </c>
      <c r="AQ106" s="67">
        <v>4395.2898172295399</v>
      </c>
      <c r="AR106" s="67">
        <v>5793.5345330727696</v>
      </c>
      <c r="AS106" s="67">
        <v>8570.1493546184593</v>
      </c>
      <c r="AT106" s="67">
        <v>12675.781128020701</v>
      </c>
      <c r="AV106" s="62">
        <v>9.1</v>
      </c>
      <c r="AW106" s="62">
        <v>1358.5255175212201</v>
      </c>
      <c r="AX106" s="62">
        <v>1832.09953159008</v>
      </c>
      <c r="AY106" s="62">
        <v>2253.7431709574398</v>
      </c>
      <c r="AZ106" s="62">
        <v>3183.8394342677998</v>
      </c>
      <c r="BA106" s="62">
        <v>5928.9656235925604</v>
      </c>
      <c r="BB106" s="62">
        <v>9839.5603264604306</v>
      </c>
    </row>
    <row r="107" spans="1:54" ht="15">
      <c r="A107" s="70">
        <v>9.1999999999999993</v>
      </c>
      <c r="B107" s="70">
        <v>66.807983277188697</v>
      </c>
      <c r="C107" s="70">
        <v>69.9048709273508</v>
      </c>
      <c r="D107" s="70">
        <v>71.062603856369194</v>
      </c>
      <c r="E107" s="70">
        <v>77.863793687510906</v>
      </c>
      <c r="F107" s="70">
        <v>96.028132387427902</v>
      </c>
      <c r="G107" s="70">
        <v>129.93833752723199</v>
      </c>
      <c r="H107" s="70">
        <v>192.259795622008</v>
      </c>
      <c r="I107" s="70">
        <v>392.05003979195197</v>
      </c>
      <c r="K107" s="62">
        <v>9.1999999999999993</v>
      </c>
      <c r="L107" s="62">
        <v>89.724951888388404</v>
      </c>
      <c r="M107" s="62">
        <v>91.583084478485702</v>
      </c>
      <c r="N107" s="62">
        <v>96.412493226988502</v>
      </c>
      <c r="O107" s="62">
        <v>103.21368305813</v>
      </c>
      <c r="P107" s="62">
        <v>123.52289331159299</v>
      </c>
      <c r="Q107" s="62">
        <v>162.932050636231</v>
      </c>
      <c r="R107" s="62">
        <v>241.75036528550601</v>
      </c>
      <c r="S107" s="62">
        <v>482.161795592727</v>
      </c>
      <c r="T107" s="62">
        <v>504.68973454292097</v>
      </c>
      <c r="V107" s="63">
        <v>9.1999999999999993</v>
      </c>
      <c r="W107" s="63">
        <v>152.28208242166301</v>
      </c>
      <c r="X107" s="63">
        <v>155.998347601858</v>
      </c>
      <c r="Y107" s="63">
        <v>163.18781156910799</v>
      </c>
      <c r="Z107" s="63">
        <v>174.93532127744299</v>
      </c>
      <c r="AA107" s="63">
        <v>210.589636238118</v>
      </c>
      <c r="AB107" s="63">
        <v>271.07811027128201</v>
      </c>
      <c r="AC107" s="63">
        <v>392.055058337611</v>
      </c>
      <c r="AD107" s="63">
        <v>746.28245914672505</v>
      </c>
      <c r="AF107" s="64">
        <v>9.1999999999999993</v>
      </c>
      <c r="AG107" s="64">
        <v>32.956418463910197</v>
      </c>
      <c r="AH107" s="64"/>
      <c r="AJ107" s="66">
        <v>9.1999999999999993</v>
      </c>
      <c r="AK107" s="66">
        <v>76.098646227675005</v>
      </c>
      <c r="AN107" s="67">
        <v>9.1999999999999993</v>
      </c>
      <c r="AO107" s="67">
        <v>2904.0354750552701</v>
      </c>
      <c r="AP107" s="67">
        <v>3572.1546241998699</v>
      </c>
      <c r="AQ107" s="67">
        <v>4395.2898172295399</v>
      </c>
      <c r="AR107" s="67">
        <v>5793.5345330727696</v>
      </c>
      <c r="AS107" s="67">
        <v>8570.1493546184593</v>
      </c>
      <c r="AT107" s="67">
        <v>12675.781128020701</v>
      </c>
      <c r="AV107" s="62">
        <v>9.1999999999999993</v>
      </c>
      <c r="AW107" s="62">
        <v>1358.5255175212201</v>
      </c>
      <c r="AX107" s="62">
        <v>1832.09953159008</v>
      </c>
      <c r="AY107" s="62">
        <v>2253.7431709574398</v>
      </c>
      <c r="AZ107" s="62">
        <v>3183.8394342677998</v>
      </c>
      <c r="BA107" s="62">
        <v>5928.9656235925604</v>
      </c>
      <c r="BB107" s="62">
        <v>9839.5603264604306</v>
      </c>
    </row>
    <row r="108" spans="1:54" ht="15">
      <c r="A108" s="70">
        <v>9.3000000000000007</v>
      </c>
      <c r="B108" s="70">
        <v>66.807983277188697</v>
      </c>
      <c r="C108" s="70">
        <v>69.9048709273508</v>
      </c>
      <c r="D108" s="70">
        <v>71.062603856369194</v>
      </c>
      <c r="E108" s="70">
        <v>77.863793687510906</v>
      </c>
      <c r="F108" s="70">
        <v>96.028132387427902</v>
      </c>
      <c r="G108" s="70">
        <v>127.188861434816</v>
      </c>
      <c r="H108" s="70">
        <v>192.259795622008</v>
      </c>
      <c r="I108" s="70">
        <v>392.05003979195197</v>
      </c>
      <c r="K108" s="62">
        <v>9.3000000000000007</v>
      </c>
      <c r="L108" s="62">
        <v>89.724951888388404</v>
      </c>
      <c r="M108" s="62">
        <v>91.583084478485702</v>
      </c>
      <c r="N108" s="62">
        <v>93.939333288391495</v>
      </c>
      <c r="O108" s="62">
        <v>103.21368305813</v>
      </c>
      <c r="P108" s="62">
        <v>123.52289331159299</v>
      </c>
      <c r="Q108" s="62">
        <v>162.932050636231</v>
      </c>
      <c r="R108" s="62">
        <v>241.75036528550601</v>
      </c>
      <c r="S108" s="62">
        <v>482.161795592727</v>
      </c>
      <c r="T108" s="62">
        <v>504.68973454292097</v>
      </c>
      <c r="V108" s="63">
        <v>9.3000000000000007</v>
      </c>
      <c r="W108" s="63">
        <v>149.18519477150099</v>
      </c>
      <c r="X108" s="63">
        <v>155.998347601858</v>
      </c>
      <c r="Y108" s="63">
        <v>163.18781156910799</v>
      </c>
      <c r="Z108" s="63">
        <v>174.93532127744299</v>
      </c>
      <c r="AA108" s="63">
        <v>210.589636238118</v>
      </c>
      <c r="AB108" s="63">
        <v>271.07811027128201</v>
      </c>
      <c r="AC108" s="63">
        <v>392.055058337611</v>
      </c>
      <c r="AD108" s="63">
        <v>746.28245914672505</v>
      </c>
      <c r="AF108" s="64">
        <v>9.3000000000000007</v>
      </c>
      <c r="AG108" s="64">
        <v>32.956418463910197</v>
      </c>
      <c r="AH108" s="64"/>
      <c r="AJ108" s="66">
        <v>9.3000000000000007</v>
      </c>
      <c r="AK108" s="66">
        <v>76.098646227675005</v>
      </c>
      <c r="AN108" s="67">
        <v>9.3000000000000007</v>
      </c>
      <c r="AO108" s="67">
        <v>2904.0354750552701</v>
      </c>
      <c r="AP108" s="67">
        <v>3572.1546241998699</v>
      </c>
      <c r="AQ108" s="67">
        <v>4295.3044689236704</v>
      </c>
      <c r="AR108" s="67">
        <v>5793.5345330727696</v>
      </c>
      <c r="AS108" s="67">
        <v>8570.1493546184593</v>
      </c>
      <c r="AT108" s="67">
        <v>12675.781128020701</v>
      </c>
      <c r="AV108" s="62">
        <v>9.3000000000000007</v>
      </c>
      <c r="AW108" s="62">
        <v>1358.5255175212201</v>
      </c>
      <c r="AX108" s="62">
        <v>1832.09953159008</v>
      </c>
      <c r="AY108" s="62">
        <v>2202.5878764753702</v>
      </c>
      <c r="AZ108" s="62">
        <v>3183.8394342677998</v>
      </c>
      <c r="BA108" s="62">
        <v>5928.9656235925604</v>
      </c>
      <c r="BB108" s="62">
        <v>9839.5603264604306</v>
      </c>
    </row>
    <row r="109" spans="1:54" ht="15">
      <c r="A109" s="70">
        <v>9.4</v>
      </c>
      <c r="B109" s="70">
        <v>66.807983277188697</v>
      </c>
      <c r="C109" s="70">
        <v>69.9048709273508</v>
      </c>
      <c r="D109" s="70">
        <v>71.062603856369194</v>
      </c>
      <c r="E109" s="70">
        <v>77.863793687510906</v>
      </c>
      <c r="F109" s="70">
        <v>96.028132387427902</v>
      </c>
      <c r="G109" s="70">
        <v>127.188861434816</v>
      </c>
      <c r="H109" s="70">
        <v>192.259795622008</v>
      </c>
      <c r="I109" s="70">
        <v>392.05003979195197</v>
      </c>
      <c r="K109" s="62">
        <v>9.4</v>
      </c>
      <c r="L109" s="62">
        <v>89.724951888388404</v>
      </c>
      <c r="M109" s="62">
        <v>91.583084478485702</v>
      </c>
      <c r="N109" s="62">
        <v>93.939333288391495</v>
      </c>
      <c r="O109" s="62">
        <v>103.21368305813</v>
      </c>
      <c r="P109" s="62">
        <v>123.52289331159299</v>
      </c>
      <c r="Q109" s="62">
        <v>162.932050636231</v>
      </c>
      <c r="R109" s="62">
        <v>241.75036528550601</v>
      </c>
      <c r="S109" s="62">
        <v>482.161795592727</v>
      </c>
      <c r="T109" s="62">
        <v>504.68973454292097</v>
      </c>
      <c r="V109" s="63">
        <v>9.4</v>
      </c>
      <c r="W109" s="63">
        <v>149.18519477150099</v>
      </c>
      <c r="X109" s="63">
        <v>155.998347601858</v>
      </c>
      <c r="Y109" s="63">
        <v>159.478071661212</v>
      </c>
      <c r="Z109" s="63">
        <v>174.93532127744299</v>
      </c>
      <c r="AA109" s="63">
        <v>210.589636238118</v>
      </c>
      <c r="AB109" s="63">
        <v>271.07811027128201</v>
      </c>
      <c r="AC109" s="63">
        <v>392.055058337611</v>
      </c>
      <c r="AD109" s="63">
        <v>746.28245914672505</v>
      </c>
      <c r="AF109" s="64">
        <v>9.4</v>
      </c>
      <c r="AG109" s="64">
        <v>32.956418463910197</v>
      </c>
      <c r="AH109" s="64"/>
      <c r="AJ109" s="66">
        <v>9.4</v>
      </c>
      <c r="AK109" s="66">
        <v>76.098646227675005</v>
      </c>
      <c r="AN109" s="67">
        <v>9.4</v>
      </c>
      <c r="AO109" s="67">
        <v>2904.0354750552701</v>
      </c>
      <c r="AP109" s="67">
        <v>3490.7712011602098</v>
      </c>
      <c r="AQ109" s="67">
        <v>4295.3044689236704</v>
      </c>
      <c r="AR109" s="67">
        <v>5793.5345330727696</v>
      </c>
      <c r="AS109" s="67">
        <v>8570.1493546184593</v>
      </c>
      <c r="AT109" s="67">
        <v>12386.85079287</v>
      </c>
      <c r="AV109" s="62">
        <v>9.4</v>
      </c>
      <c r="AW109" s="62">
        <v>1358.5255175212201</v>
      </c>
      <c r="AX109" s="62">
        <v>1832.09953159008</v>
      </c>
      <c r="AY109" s="62">
        <v>2202.5878764753702</v>
      </c>
      <c r="AZ109" s="62">
        <v>3183.8394342677998</v>
      </c>
      <c r="BA109" s="62">
        <v>5928.9656235925604</v>
      </c>
      <c r="BB109" s="62">
        <v>9839.5603264604306</v>
      </c>
    </row>
    <row r="110" spans="1:54" ht="15">
      <c r="A110" s="70">
        <v>9.5</v>
      </c>
      <c r="B110" s="70">
        <v>66.807983277188697</v>
      </c>
      <c r="C110" s="70">
        <v>69.9048709273508</v>
      </c>
      <c r="D110" s="70">
        <v>71.062603856369194</v>
      </c>
      <c r="E110" s="70">
        <v>77.863793687510906</v>
      </c>
      <c r="F110" s="70">
        <v>96.028132387427902</v>
      </c>
      <c r="G110" s="70">
        <v>127.188861434816</v>
      </c>
      <c r="H110" s="70">
        <v>192.259795622008</v>
      </c>
      <c r="I110" s="70">
        <v>392.05003979195197</v>
      </c>
      <c r="K110" s="62">
        <v>9.5</v>
      </c>
      <c r="L110" s="62">
        <v>89.724951888388404</v>
      </c>
      <c r="M110" s="62">
        <v>91.583084478485702</v>
      </c>
      <c r="N110" s="62">
        <v>93.939333288391495</v>
      </c>
      <c r="O110" s="62">
        <v>103.21368305813</v>
      </c>
      <c r="P110" s="62">
        <v>123.52289331159299</v>
      </c>
      <c r="Q110" s="62">
        <v>162.932050636231</v>
      </c>
      <c r="R110" s="62">
        <v>241.75036528550601</v>
      </c>
      <c r="S110" s="62">
        <v>482.161795592727</v>
      </c>
      <c r="T110" s="62">
        <v>493.03735232730401</v>
      </c>
      <c r="V110" s="63">
        <v>9.5</v>
      </c>
      <c r="W110" s="63">
        <v>149.18519477150099</v>
      </c>
      <c r="X110" s="63">
        <v>155.998347601858</v>
      </c>
      <c r="Y110" s="63">
        <v>159.478071661212</v>
      </c>
      <c r="Z110" s="63">
        <v>171.225581369548</v>
      </c>
      <c r="AA110" s="63">
        <v>210.589636238118</v>
      </c>
      <c r="AB110" s="63">
        <v>271.07811027128201</v>
      </c>
      <c r="AC110" s="63">
        <v>382.890138029556</v>
      </c>
      <c r="AD110" s="63">
        <v>729.19229856381901</v>
      </c>
      <c r="AF110" s="64">
        <v>9.5</v>
      </c>
      <c r="AG110" s="64">
        <v>32.956418463910197</v>
      </c>
      <c r="AH110" s="64"/>
      <c r="AJ110" s="66">
        <v>9.5</v>
      </c>
      <c r="AK110" s="66">
        <v>76.098646227675005</v>
      </c>
      <c r="AN110" s="67">
        <v>9.5</v>
      </c>
      <c r="AO110" s="67">
        <v>2904.0354750552701</v>
      </c>
      <c r="AP110" s="67">
        <v>3490.7712011602098</v>
      </c>
      <c r="AQ110" s="67">
        <v>4295.3044689236704</v>
      </c>
      <c r="AR110" s="67">
        <v>5661.7708957704699</v>
      </c>
      <c r="AS110" s="67">
        <v>8570.1493546184593</v>
      </c>
      <c r="AT110" s="67">
        <v>12386.85079287</v>
      </c>
      <c r="AV110" s="62">
        <v>9.5</v>
      </c>
      <c r="AW110" s="62">
        <v>1358.5255175212201</v>
      </c>
      <c r="AX110" s="62">
        <v>1832.09953159008</v>
      </c>
      <c r="AY110" s="62">
        <v>2202.5878764753702</v>
      </c>
      <c r="AZ110" s="62">
        <v>3183.8394342677998</v>
      </c>
      <c r="BA110" s="62">
        <v>5928.9656235925604</v>
      </c>
      <c r="BB110" s="62">
        <v>9839.5603264604306</v>
      </c>
    </row>
    <row r="111" spans="1:54" ht="15">
      <c r="A111" s="70">
        <v>9.6</v>
      </c>
      <c r="B111" s="70">
        <v>66.807983277188697</v>
      </c>
      <c r="C111" s="70">
        <v>69.9048709273508</v>
      </c>
      <c r="D111" s="70">
        <v>71.062603856369194</v>
      </c>
      <c r="E111" s="70">
        <v>76.627213718212403</v>
      </c>
      <c r="F111" s="70">
        <v>96.028132387427902</v>
      </c>
      <c r="G111" s="70">
        <v>127.188861434816</v>
      </c>
      <c r="H111" s="70">
        <v>192.259795622008</v>
      </c>
      <c r="I111" s="70">
        <v>392.05003979195197</v>
      </c>
      <c r="K111" s="62">
        <v>9.6</v>
      </c>
      <c r="L111" s="62">
        <v>89.724951888388404</v>
      </c>
      <c r="M111" s="62">
        <v>91.583084478485702</v>
      </c>
      <c r="N111" s="62">
        <v>93.939333288391495</v>
      </c>
      <c r="O111" s="62">
        <v>103.21368305813</v>
      </c>
      <c r="P111" s="62">
        <v>123.52289331159299</v>
      </c>
      <c r="Q111" s="62">
        <v>162.932050636231</v>
      </c>
      <c r="R111" s="62">
        <v>241.75036528550601</v>
      </c>
      <c r="S111" s="62">
        <v>482.161795592727</v>
      </c>
      <c r="T111" s="62">
        <v>493.03735232730401</v>
      </c>
      <c r="V111" s="63">
        <v>9.6</v>
      </c>
      <c r="W111" s="63">
        <v>149.18519477150099</v>
      </c>
      <c r="X111" s="63">
        <v>152.28208242166301</v>
      </c>
      <c r="Y111" s="63">
        <v>159.478071661212</v>
      </c>
      <c r="Z111" s="63">
        <v>171.225581369548</v>
      </c>
      <c r="AA111" s="63">
        <v>210.589636238118</v>
      </c>
      <c r="AB111" s="63">
        <v>271.07811027128201</v>
      </c>
      <c r="AC111" s="63">
        <v>382.890138029556</v>
      </c>
      <c r="AD111" s="63">
        <v>729.19229856381901</v>
      </c>
      <c r="AF111" s="64">
        <v>9.6</v>
      </c>
      <c r="AG111" s="64">
        <v>32.956418463910197</v>
      </c>
      <c r="AH111" s="64"/>
      <c r="AJ111" s="66">
        <v>9.6</v>
      </c>
      <c r="AK111" s="66">
        <v>76.098646227675005</v>
      </c>
      <c r="AN111" s="67">
        <v>9.6</v>
      </c>
      <c r="AO111" s="67">
        <v>2837.3785761846898</v>
      </c>
      <c r="AP111" s="67">
        <v>3490.7712011602098</v>
      </c>
      <c r="AQ111" s="67">
        <v>4295.3044689236704</v>
      </c>
      <c r="AR111" s="67">
        <v>5661.7708957704699</v>
      </c>
      <c r="AS111" s="67">
        <v>8374.47005865967</v>
      </c>
      <c r="AT111" s="67">
        <v>12386.85079287</v>
      </c>
      <c r="AV111" s="62">
        <v>9.6</v>
      </c>
      <c r="AW111" s="62">
        <v>1358.5255175212201</v>
      </c>
      <c r="AX111" s="62">
        <v>1790.2451997411099</v>
      </c>
      <c r="AY111" s="62">
        <v>2202.5878764753702</v>
      </c>
      <c r="AZ111" s="62">
        <v>3183.8394342677998</v>
      </c>
      <c r="BA111" s="62">
        <v>5928.9656235925604</v>
      </c>
      <c r="BB111" s="62">
        <v>9839.5603264604306</v>
      </c>
    </row>
    <row r="112" spans="1:54" ht="15">
      <c r="A112" s="70">
        <v>9.6999999999999993</v>
      </c>
      <c r="B112" s="70">
        <v>66.807983277188697</v>
      </c>
      <c r="C112" s="70">
        <v>69.9048709273508</v>
      </c>
      <c r="D112" s="70">
        <v>71.062603856369194</v>
      </c>
      <c r="E112" s="70">
        <v>76.627213718212403</v>
      </c>
      <c r="F112" s="70">
        <v>96.028132387427902</v>
      </c>
      <c r="G112" s="70">
        <v>127.188861434816</v>
      </c>
      <c r="H112" s="70">
        <v>192.259795622008</v>
      </c>
      <c r="I112" s="70">
        <v>382.72813401945803</v>
      </c>
      <c r="K112" s="62">
        <v>9.6999999999999993</v>
      </c>
      <c r="L112" s="62">
        <v>89.724951888388404</v>
      </c>
      <c r="M112" s="62">
        <v>91.583084478485702</v>
      </c>
      <c r="N112" s="62">
        <v>93.939333288391495</v>
      </c>
      <c r="O112" s="62">
        <v>100.74052311953299</v>
      </c>
      <c r="P112" s="62">
        <v>123.52289331159299</v>
      </c>
      <c r="Q112" s="62">
        <v>162.932050636231</v>
      </c>
      <c r="R112" s="62">
        <v>241.75036528550601</v>
      </c>
      <c r="S112" s="62">
        <v>482.161795592727</v>
      </c>
      <c r="T112" s="62">
        <v>493.03735232730401</v>
      </c>
      <c r="V112" s="63">
        <v>9.6999999999999993</v>
      </c>
      <c r="W112" s="63">
        <v>149.18519477150099</v>
      </c>
      <c r="X112" s="63">
        <v>152.28208242166301</v>
      </c>
      <c r="Y112" s="63">
        <v>159.478071661212</v>
      </c>
      <c r="Z112" s="63">
        <v>171.225581369548</v>
      </c>
      <c r="AA112" s="63">
        <v>206.00717608408999</v>
      </c>
      <c r="AB112" s="63">
        <v>264.66266605564402</v>
      </c>
      <c r="AC112" s="63">
        <v>382.890138029556</v>
      </c>
      <c r="AD112" s="63">
        <v>729.19229856381901</v>
      </c>
      <c r="AF112" s="64">
        <v>9.6999999999999993</v>
      </c>
      <c r="AG112" s="64">
        <v>32.956418463910197</v>
      </c>
      <c r="AH112" s="64"/>
      <c r="AJ112" s="66">
        <v>9.6999999999999993</v>
      </c>
      <c r="AK112" s="66">
        <v>76.098646227675005</v>
      </c>
      <c r="AN112" s="67">
        <v>9.6999999999999993</v>
      </c>
      <c r="AO112" s="67">
        <v>2837.3785761846898</v>
      </c>
      <c r="AP112" s="67">
        <v>3490.7712011602098</v>
      </c>
      <c r="AQ112" s="67">
        <v>4295.3044689236704</v>
      </c>
      <c r="AR112" s="67">
        <v>5661.7708957704699</v>
      </c>
      <c r="AS112" s="67">
        <v>8374.47005865967</v>
      </c>
      <c r="AT112" s="67">
        <v>12386.85079287</v>
      </c>
      <c r="AV112" s="62">
        <v>9.6999999999999993</v>
      </c>
      <c r="AW112" s="62">
        <v>1358.5255175212201</v>
      </c>
      <c r="AX112" s="62">
        <v>1790.2451997411099</v>
      </c>
      <c r="AY112" s="62">
        <v>2202.5878764753702</v>
      </c>
      <c r="AZ112" s="62">
        <v>3183.8394342677998</v>
      </c>
      <c r="BA112" s="62">
        <v>5928.9656235925604</v>
      </c>
      <c r="BB112" s="62">
        <v>9839.5603264604306</v>
      </c>
    </row>
    <row r="113" spans="1:54" ht="15">
      <c r="A113" s="70">
        <v>9.8000000000000007</v>
      </c>
      <c r="B113" s="70">
        <v>64.949850687091399</v>
      </c>
      <c r="C113" s="70">
        <v>69.9048709273508</v>
      </c>
      <c r="D113" s="70">
        <v>71.062603856369194</v>
      </c>
      <c r="E113" s="70">
        <v>76.627213718212403</v>
      </c>
      <c r="F113" s="70">
        <v>96.028132387427902</v>
      </c>
      <c r="G113" s="70">
        <v>127.188861434816</v>
      </c>
      <c r="H113" s="70">
        <v>192.259795622008</v>
      </c>
      <c r="I113" s="70">
        <v>382.72813401945803</v>
      </c>
      <c r="K113" s="62">
        <v>9.8000000000000007</v>
      </c>
      <c r="L113" s="62">
        <v>87.866819298291105</v>
      </c>
      <c r="M113" s="62">
        <v>91.583084478485702</v>
      </c>
      <c r="N113" s="62">
        <v>93.939333288391495</v>
      </c>
      <c r="O113" s="62">
        <v>100.74052311953299</v>
      </c>
      <c r="P113" s="62">
        <v>123.52289331159299</v>
      </c>
      <c r="Q113" s="62">
        <v>159.266082513009</v>
      </c>
      <c r="R113" s="62">
        <v>241.75036528550601</v>
      </c>
      <c r="S113" s="62">
        <v>482.161795592727</v>
      </c>
      <c r="T113" s="62">
        <v>493.03735232730401</v>
      </c>
      <c r="V113" s="63">
        <v>9.8000000000000007</v>
      </c>
      <c r="W113" s="63">
        <v>149.18519477150099</v>
      </c>
      <c r="X113" s="63">
        <v>152.28208242166301</v>
      </c>
      <c r="Y113" s="63">
        <v>159.478071661212</v>
      </c>
      <c r="Z113" s="63">
        <v>171.225581369548</v>
      </c>
      <c r="AA113" s="63">
        <v>206.00717608408999</v>
      </c>
      <c r="AB113" s="63">
        <v>264.66266605564402</v>
      </c>
      <c r="AC113" s="63">
        <v>382.890138029556</v>
      </c>
      <c r="AD113" s="63">
        <v>729.19229856381901</v>
      </c>
      <c r="AF113" s="64">
        <v>9.8000000000000007</v>
      </c>
      <c r="AG113" s="64">
        <v>32.956418463910197</v>
      </c>
      <c r="AH113" s="64"/>
      <c r="AJ113" s="66">
        <v>9.8000000000000007</v>
      </c>
      <c r="AK113" s="66">
        <v>76.098646227675005</v>
      </c>
      <c r="AN113" s="67">
        <v>9.8000000000000007</v>
      </c>
      <c r="AO113" s="67">
        <v>2837.3785761846898</v>
      </c>
      <c r="AP113" s="67">
        <v>3490.7712011602098</v>
      </c>
      <c r="AQ113" s="67">
        <v>4197.6443612760904</v>
      </c>
      <c r="AR113" s="67">
        <v>5661.7708957704699</v>
      </c>
      <c r="AS113" s="67">
        <v>8374.47005865967</v>
      </c>
      <c r="AT113" s="67">
        <v>12386.85079287</v>
      </c>
      <c r="AV113" s="62">
        <v>9.8000000000000007</v>
      </c>
      <c r="AW113" s="62">
        <v>1358.5255175212201</v>
      </c>
      <c r="AX113" s="62">
        <v>1790.2451997411099</v>
      </c>
      <c r="AY113" s="62">
        <v>2202.5878764753702</v>
      </c>
      <c r="AZ113" s="62">
        <v>3183.8394342677998</v>
      </c>
      <c r="BA113" s="62">
        <v>5928.9656235925604</v>
      </c>
      <c r="BB113" s="62">
        <v>9615.1353684596907</v>
      </c>
    </row>
    <row r="114" spans="1:54" ht="15">
      <c r="A114" s="70">
        <v>9.9</v>
      </c>
      <c r="B114" s="70">
        <v>64.949850687091399</v>
      </c>
      <c r="C114" s="70">
        <v>69.9048709273508</v>
      </c>
      <c r="D114" s="70">
        <v>71.062603856369194</v>
      </c>
      <c r="E114" s="70">
        <v>76.627213718212403</v>
      </c>
      <c r="F114" s="70">
        <v>96.028132387427902</v>
      </c>
      <c r="G114" s="70">
        <v>127.188861434816</v>
      </c>
      <c r="H114" s="70">
        <v>192.259795622008</v>
      </c>
      <c r="I114" s="70">
        <v>382.72813401945803</v>
      </c>
      <c r="K114" s="62">
        <v>9.9</v>
      </c>
      <c r="L114" s="62">
        <v>87.866819298291105</v>
      </c>
      <c r="M114" s="62">
        <v>89.724951888388404</v>
      </c>
      <c r="N114" s="62">
        <v>93.939333288391495</v>
      </c>
      <c r="O114" s="62">
        <v>100.74052311953299</v>
      </c>
      <c r="P114" s="62">
        <v>123.52289331159299</v>
      </c>
      <c r="Q114" s="62">
        <v>159.266082513009</v>
      </c>
      <c r="R114" s="62">
        <v>241.75036528550601</v>
      </c>
      <c r="S114" s="62">
        <v>482.161795592727</v>
      </c>
      <c r="T114" s="62">
        <v>493.03735232730401</v>
      </c>
      <c r="V114" s="63">
        <v>9.9</v>
      </c>
      <c r="W114" s="63">
        <v>145.46892959130699</v>
      </c>
      <c r="X114" s="63">
        <v>152.28208242166301</v>
      </c>
      <c r="Y114" s="63">
        <v>155.768331753317</v>
      </c>
      <c r="Z114" s="63">
        <v>171.225581369548</v>
      </c>
      <c r="AA114" s="63">
        <v>206.00717608408999</v>
      </c>
      <c r="AB114" s="63">
        <v>264.66266605564402</v>
      </c>
      <c r="AC114" s="63">
        <v>382.890138029556</v>
      </c>
      <c r="AD114" s="63">
        <v>729.19229856381901</v>
      </c>
      <c r="AF114" s="64">
        <v>9.9</v>
      </c>
      <c r="AG114" s="64">
        <v>32.956418463910197</v>
      </c>
      <c r="AH114" s="64"/>
      <c r="AJ114" s="66">
        <v>9.9</v>
      </c>
      <c r="AK114" s="66">
        <v>76.098646227675005</v>
      </c>
      <c r="AN114" s="67">
        <v>9.9</v>
      </c>
      <c r="AO114" s="67">
        <v>2837.3785761846898</v>
      </c>
      <c r="AP114" s="67">
        <v>3411.7130187788298</v>
      </c>
      <c r="AQ114" s="67">
        <v>4197.6443612760904</v>
      </c>
      <c r="AR114" s="67">
        <v>5661.7708957704699</v>
      </c>
      <c r="AS114" s="67">
        <v>8374.47005865967</v>
      </c>
      <c r="AT114" s="67">
        <v>12386.85079287</v>
      </c>
      <c r="AV114" s="62">
        <v>9.9</v>
      </c>
      <c r="AW114" s="62">
        <v>1327.52230874421</v>
      </c>
      <c r="AX114" s="62">
        <v>1790.2451997411099</v>
      </c>
      <c r="AY114" s="62">
        <v>2202.5878764753702</v>
      </c>
      <c r="AZ114" s="62">
        <v>3183.8394342677998</v>
      </c>
      <c r="BA114" s="62">
        <v>5928.9656235925604</v>
      </c>
      <c r="BB114" s="62">
        <v>9615.1353684596907</v>
      </c>
    </row>
    <row r="115" spans="1:54" ht="15">
      <c r="A115" s="70">
        <v>10</v>
      </c>
      <c r="B115" s="70">
        <v>64.949850687091399</v>
      </c>
      <c r="C115" s="70">
        <v>69.9048709273508</v>
      </c>
      <c r="D115" s="70">
        <v>71.062603856369194</v>
      </c>
      <c r="E115" s="70">
        <v>76.627213718212403</v>
      </c>
      <c r="F115" s="70">
        <v>96.028132387427902</v>
      </c>
      <c r="G115" s="70">
        <v>127.188861434816</v>
      </c>
      <c r="H115" s="70">
        <v>192.259795622008</v>
      </c>
      <c r="I115" s="70">
        <v>382.72813401945803</v>
      </c>
      <c r="K115" s="62">
        <v>10</v>
      </c>
      <c r="L115" s="62">
        <v>87.866819298291105</v>
      </c>
      <c r="M115" s="62">
        <v>89.724951888388404</v>
      </c>
      <c r="N115" s="62">
        <v>93.939333288391495</v>
      </c>
      <c r="O115" s="62">
        <v>100.74052311953299</v>
      </c>
      <c r="P115" s="62">
        <v>123.52289331159299</v>
      </c>
      <c r="Q115" s="62">
        <v>159.266082513009</v>
      </c>
      <c r="R115" s="62">
        <v>241.75036528550601</v>
      </c>
      <c r="S115" s="62">
        <v>482.161795592727</v>
      </c>
      <c r="T115" s="62">
        <v>493.03735232730401</v>
      </c>
      <c r="V115" s="63">
        <v>10</v>
      </c>
      <c r="W115" s="63">
        <v>145.46892959130699</v>
      </c>
      <c r="X115" s="63">
        <v>149.18519477150099</v>
      </c>
      <c r="Y115" s="63">
        <v>155.768331753317</v>
      </c>
      <c r="Z115" s="63">
        <v>166.89755147700299</v>
      </c>
      <c r="AA115" s="63">
        <v>206.00717608408999</v>
      </c>
      <c r="AB115" s="63">
        <v>264.66266605564402</v>
      </c>
      <c r="AC115" s="63">
        <v>373.725217721501</v>
      </c>
      <c r="AD115" s="63">
        <v>712.87896346195498</v>
      </c>
      <c r="AF115" s="64">
        <v>10</v>
      </c>
      <c r="AG115" s="64">
        <v>32.956418463910197</v>
      </c>
      <c r="AH115" s="64"/>
      <c r="AJ115" s="66">
        <v>10</v>
      </c>
      <c r="AK115" s="66">
        <v>74.859891167610201</v>
      </c>
      <c r="AN115" s="67">
        <v>10</v>
      </c>
      <c r="AO115" s="67">
        <v>2773.04691797239</v>
      </c>
      <c r="AP115" s="67">
        <v>3411.7130187788298</v>
      </c>
      <c r="AQ115" s="67">
        <v>4197.6443612760904</v>
      </c>
      <c r="AR115" s="67">
        <v>5533.1075793458704</v>
      </c>
      <c r="AS115" s="67">
        <v>8374.47005865967</v>
      </c>
      <c r="AT115" s="67">
        <v>12386.85079287</v>
      </c>
      <c r="AV115" s="62">
        <v>10</v>
      </c>
      <c r="AW115" s="62">
        <v>1327.52230874421</v>
      </c>
      <c r="AX115" s="62">
        <v>1790.2451997411099</v>
      </c>
      <c r="AY115" s="62">
        <v>2202.5878764753702</v>
      </c>
      <c r="AZ115" s="62">
        <v>3111.7569738612401</v>
      </c>
      <c r="BA115" s="62">
        <v>5928.9656235925604</v>
      </c>
      <c r="BB115" s="62">
        <v>9615.1353684596907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4C999-BBA4-4CD1-92E7-193C9B9EA6C8}">
  <sheetPr codeName="Sheet3"/>
  <dimension ref="A1:N40"/>
  <sheetViews>
    <sheetView zoomScale="85" zoomScaleNormal="85" workbookViewId="0">
      <selection activeCell="A22" sqref="A22:A40"/>
    </sheetView>
  </sheetViews>
  <sheetFormatPr defaultRowHeight="15"/>
  <cols>
    <col min="1" max="1" width="32.28515625" bestFit="1" customWidth="1"/>
    <col min="2" max="2" width="21" bestFit="1" customWidth="1"/>
    <col min="9" max="9" width="34.28515625" bestFit="1" customWidth="1"/>
    <col min="10" max="10" width="16.28515625" bestFit="1" customWidth="1"/>
    <col min="11" max="11" width="12.28515625" customWidth="1"/>
    <col min="12" max="12" width="7.85546875" bestFit="1" customWidth="1"/>
    <col min="13" max="13" width="11.28515625" bestFit="1" customWidth="1"/>
    <col min="14" max="14" width="11.5703125" bestFit="1" customWidth="1"/>
  </cols>
  <sheetData>
    <row r="1" spans="1:14">
      <c r="J1" t="s">
        <v>1375</v>
      </c>
      <c r="K1" t="s">
        <v>1376</v>
      </c>
      <c r="L1" t="s">
        <v>1377</v>
      </c>
      <c r="M1" t="s">
        <v>1378</v>
      </c>
      <c r="N1" t="s">
        <v>1379</v>
      </c>
    </row>
    <row r="2" spans="1:14">
      <c r="A2" t="s">
        <v>1196</v>
      </c>
      <c r="I2" t="s">
        <v>1380</v>
      </c>
      <c r="J2" t="s">
        <v>1318</v>
      </c>
    </row>
    <row r="3" spans="1:14">
      <c r="A3" t="s">
        <v>1270</v>
      </c>
      <c r="I3" t="s">
        <v>1381</v>
      </c>
      <c r="J3" t="s">
        <v>1318</v>
      </c>
    </row>
    <row r="4" spans="1:14">
      <c r="I4" t="s">
        <v>1382</v>
      </c>
      <c r="J4" t="s">
        <v>1318</v>
      </c>
    </row>
    <row r="5" spans="1:14">
      <c r="A5" t="s">
        <v>1194</v>
      </c>
      <c r="I5" t="s">
        <v>1383</v>
      </c>
      <c r="J5" t="s">
        <v>1384</v>
      </c>
    </row>
    <row r="6" spans="1:14">
      <c r="A6" t="s">
        <v>1385</v>
      </c>
      <c r="I6" t="s">
        <v>1386</v>
      </c>
      <c r="J6" t="s">
        <v>1384</v>
      </c>
    </row>
    <row r="7" spans="1:14">
      <c r="I7" t="s">
        <v>1360</v>
      </c>
    </row>
    <row r="8" spans="1:14">
      <c r="B8" s="17"/>
      <c r="C8" s="17"/>
    </row>
    <row r="9" spans="1:14">
      <c r="A9" t="s">
        <v>1387</v>
      </c>
      <c r="B9" s="17">
        <v>0.55000000000000004</v>
      </c>
      <c r="C9" s="17">
        <v>6.7000000000000004E-2</v>
      </c>
    </row>
    <row r="10" spans="1:14">
      <c r="A10" t="s">
        <v>1388</v>
      </c>
      <c r="B10" s="17">
        <v>0.56100000000000005</v>
      </c>
      <c r="C10" s="17">
        <v>6.9000000000000006E-2</v>
      </c>
    </row>
    <row r="11" spans="1:14">
      <c r="A11" t="s">
        <v>1389</v>
      </c>
      <c r="B11" s="17">
        <v>0.44</v>
      </c>
      <c r="C11" s="17">
        <v>5.5E-2</v>
      </c>
    </row>
    <row r="12" spans="1:14">
      <c r="A12" t="s">
        <v>1185</v>
      </c>
      <c r="B12" s="17">
        <v>0.44500000000000001</v>
      </c>
      <c r="C12" s="17">
        <v>4.7E-2</v>
      </c>
    </row>
    <row r="13" spans="1:14">
      <c r="A13" t="s">
        <v>1390</v>
      </c>
      <c r="B13" s="17">
        <v>0.25</v>
      </c>
      <c r="C13" s="17">
        <v>4.5999999999999999E-2</v>
      </c>
      <c r="I13" t="s">
        <v>1356</v>
      </c>
      <c r="J13">
        <v>1000</v>
      </c>
    </row>
    <row r="14" spans="1:14">
      <c r="A14" s="146" t="s">
        <v>1391</v>
      </c>
      <c r="B14" s="147">
        <v>0.26700000000000002</v>
      </c>
      <c r="C14" s="147">
        <v>0.58299999999999996</v>
      </c>
      <c r="I14" t="s">
        <v>1392</v>
      </c>
      <c r="J14">
        <v>1000</v>
      </c>
    </row>
    <row r="15" spans="1:14">
      <c r="A15" s="146" t="s">
        <v>1187</v>
      </c>
      <c r="B15" s="147">
        <v>0.33200000000000002</v>
      </c>
      <c r="C15" s="147">
        <v>0.60499999999999998</v>
      </c>
      <c r="I15" t="s">
        <v>1393</v>
      </c>
      <c r="J15">
        <v>430</v>
      </c>
    </row>
    <row r="16" spans="1:14">
      <c r="A16" t="s">
        <v>1394</v>
      </c>
      <c r="B16" s="17">
        <v>1.57</v>
      </c>
      <c r="C16" s="17">
        <v>8.5000000000000006E-2</v>
      </c>
    </row>
    <row r="17" spans="1:3">
      <c r="A17" t="s">
        <v>1395</v>
      </c>
      <c r="B17" s="17">
        <v>0.79</v>
      </c>
      <c r="C17" s="17">
        <v>7.0999999999999994E-2</v>
      </c>
    </row>
    <row r="18" spans="1:3">
      <c r="A18" s="146" t="s">
        <v>1396</v>
      </c>
      <c r="B18" s="147">
        <v>0.17899999999999999</v>
      </c>
      <c r="C18" s="147">
        <v>0.58099999999999996</v>
      </c>
    </row>
    <row r="19" spans="1:3">
      <c r="A19" s="146" t="s">
        <v>1397</v>
      </c>
      <c r="B19" s="147">
        <v>0.18099999999999999</v>
      </c>
      <c r="C19" s="147">
        <v>0.57399999999999995</v>
      </c>
    </row>
    <row r="20" spans="1:3">
      <c r="A20" s="146" t="s">
        <v>1398</v>
      </c>
      <c r="B20" s="147">
        <v>0.17899999999999999</v>
      </c>
      <c r="C20" s="147">
        <v>0.57799999999999996</v>
      </c>
    </row>
    <row r="21" spans="1:3">
      <c r="A21" s="146" t="s">
        <v>1399</v>
      </c>
      <c r="B21" s="147">
        <v>0.17899999999999999</v>
      </c>
      <c r="C21" s="147">
        <v>0.56799999999999995</v>
      </c>
    </row>
    <row r="22" spans="1:3">
      <c r="A22" t="s">
        <v>231</v>
      </c>
      <c r="B22" s="17">
        <v>0.31929999999999997</v>
      </c>
      <c r="C22" s="17">
        <v>0.74109999999999998</v>
      </c>
    </row>
    <row r="23" spans="1:3">
      <c r="A23" t="s">
        <v>233</v>
      </c>
      <c r="B23" s="17">
        <v>0.72760000000000002</v>
      </c>
      <c r="C23" s="17">
        <v>0.7702</v>
      </c>
    </row>
    <row r="24" spans="1:3">
      <c r="A24" t="s">
        <v>235</v>
      </c>
      <c r="B24" s="17">
        <v>1.4339</v>
      </c>
      <c r="C24" s="17">
        <v>1.4015</v>
      </c>
    </row>
    <row r="25" spans="1:3">
      <c r="A25" t="s">
        <v>239</v>
      </c>
      <c r="B25" s="17">
        <v>1.4723999999999999</v>
      </c>
      <c r="C25" s="17">
        <v>1.3996</v>
      </c>
    </row>
    <row r="26" spans="1:3">
      <c r="A26" t="s">
        <v>241</v>
      </c>
      <c r="B26" s="17">
        <v>0.83479999999999999</v>
      </c>
      <c r="C26" s="17">
        <v>1.0955999999999999</v>
      </c>
    </row>
    <row r="27" spans="1:3">
      <c r="A27" t="s">
        <v>243</v>
      </c>
      <c r="B27" s="17">
        <v>0.35020000000000001</v>
      </c>
      <c r="C27" s="17">
        <v>0.74470000000000003</v>
      </c>
    </row>
    <row r="28" spans="1:3">
      <c r="A28" t="s">
        <v>247</v>
      </c>
      <c r="B28" s="17">
        <v>0.35830000000000001</v>
      </c>
      <c r="C28" s="17">
        <v>1.5736000000000001</v>
      </c>
    </row>
    <row r="29" spans="1:3">
      <c r="A29" t="s">
        <v>249</v>
      </c>
      <c r="B29" s="17">
        <v>5.8838999999999997</v>
      </c>
      <c r="C29" s="17">
        <v>0.78559999999999997</v>
      </c>
    </row>
    <row r="30" spans="1:3">
      <c r="A30" t="s">
        <v>253</v>
      </c>
      <c r="B30" s="17">
        <v>11.702999999999999</v>
      </c>
      <c r="C30" s="17">
        <v>0.79269999999999996</v>
      </c>
    </row>
    <row r="31" spans="1:3">
      <c r="A31" t="s">
        <v>267</v>
      </c>
      <c r="B31" s="17">
        <v>1.1819999999999999</v>
      </c>
      <c r="C31" s="17">
        <v>0.78169999999999995</v>
      </c>
    </row>
    <row r="32" spans="1:3">
      <c r="A32" t="s">
        <v>269</v>
      </c>
      <c r="B32" s="17">
        <v>0.8528</v>
      </c>
      <c r="C32" s="17">
        <v>0.76639999999999997</v>
      </c>
    </row>
    <row r="33" spans="1:3">
      <c r="A33" t="s">
        <v>271</v>
      </c>
      <c r="B33" s="17">
        <v>1.1587000000000001</v>
      </c>
      <c r="C33" s="17">
        <v>0.78169999999999995</v>
      </c>
    </row>
    <row r="34" spans="1:3">
      <c r="A34" t="s">
        <v>273</v>
      </c>
      <c r="B34" s="17">
        <v>0.45429999999999998</v>
      </c>
      <c r="C34" s="17">
        <v>1.5818000000000001</v>
      </c>
    </row>
    <row r="35" spans="1:3">
      <c r="A35" t="s">
        <v>275</v>
      </c>
      <c r="B35" s="17">
        <v>0.3624</v>
      </c>
      <c r="C35" s="17">
        <v>0.74109999999999998</v>
      </c>
    </row>
    <row r="36" spans="1:3">
      <c r="A36" t="s">
        <v>277</v>
      </c>
      <c r="B36" s="17">
        <v>0.8528</v>
      </c>
      <c r="C36" s="17">
        <v>0.76639999999999997</v>
      </c>
    </row>
    <row r="37" spans="1:3">
      <c r="A37" t="s">
        <v>281</v>
      </c>
      <c r="B37" s="17">
        <v>14.394</v>
      </c>
      <c r="C37" s="17">
        <v>0.81879999999999997</v>
      </c>
    </row>
    <row r="38" spans="1:3">
      <c r="A38" t="s">
        <v>289</v>
      </c>
      <c r="B38" s="17">
        <v>1.5898000000000001</v>
      </c>
      <c r="C38" s="17">
        <v>1.6494</v>
      </c>
    </row>
    <row r="39" spans="1:3">
      <c r="A39" t="s">
        <v>291</v>
      </c>
      <c r="B39" s="17">
        <v>1.5898000000000001</v>
      </c>
      <c r="C39" s="17">
        <v>1.6494</v>
      </c>
    </row>
    <row r="40" spans="1:3">
      <c r="A40" t="s">
        <v>293</v>
      </c>
      <c r="B40" s="17">
        <v>1.0765</v>
      </c>
      <c r="C40" s="17">
        <v>1.6353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8838C-1F70-4BC2-A504-D5FFCAEE7C25}">
  <sheetPr codeName="Sheet11"/>
  <dimension ref="A1:AM42"/>
  <sheetViews>
    <sheetView zoomScale="70" zoomScaleNormal="70" workbookViewId="0">
      <selection activeCell="AC46" sqref="AC46"/>
    </sheetView>
  </sheetViews>
  <sheetFormatPr defaultRowHeight="15"/>
  <cols>
    <col min="1" max="1" width="12.28515625" bestFit="1" customWidth="1"/>
  </cols>
  <sheetData>
    <row r="1" spans="1:39">
      <c r="A1" t="s">
        <v>1191</v>
      </c>
      <c r="B1">
        <f>'Simplified SLD'!M9</f>
        <v>0.1</v>
      </c>
    </row>
    <row r="2" spans="1:39">
      <c r="A2" t="s">
        <v>1400</v>
      </c>
      <c r="B2">
        <f>'Simplified SLD'!F41</f>
        <v>57.3</v>
      </c>
    </row>
    <row r="3" spans="1:39">
      <c r="A3" t="s">
        <v>1358</v>
      </c>
      <c r="B3">
        <f>INDEX(C15:J41,MATCH(B1,B15:B41,0),MATCH(B2,C14:J14))</f>
        <v>4999.1989135742097</v>
      </c>
    </row>
    <row r="4" spans="1:39">
      <c r="A4" t="s">
        <v>1353</v>
      </c>
      <c r="B4">
        <f>INDEX(M15:T41,MATCH(B1,L15:L41,0),MATCH(B2,M14:T14))</f>
        <v>1090.0497436523401</v>
      </c>
    </row>
    <row r="5" spans="1:39">
      <c r="A5" t="s">
        <v>1363</v>
      </c>
      <c r="B5">
        <f>INDEX(W15:AD41,MATCH(B1,V15:V41,0),MATCH(B2,W14:AD14))</f>
        <v>626.86920166015602</v>
      </c>
    </row>
    <row r="6" spans="1:39">
      <c r="A6" t="s">
        <v>1401</v>
      </c>
      <c r="B6">
        <f>INDEX(AG15:AH41,MATCH(B1,AF15:AF41,0),MATCH(B2,AG14:AH14))</f>
        <v>89.607238769531193</v>
      </c>
    </row>
    <row r="7" spans="1:39">
      <c r="A7" t="s">
        <v>1402</v>
      </c>
      <c r="B7">
        <f>INDEX(AK15:AL41,MATCH(B1,AJ15:AJ41,0),MATCH(B2,AK14:AL14))</f>
        <v>59.3948364257812</v>
      </c>
    </row>
    <row r="12" spans="1:39">
      <c r="B12" t="s">
        <v>1358</v>
      </c>
      <c r="L12" t="s">
        <v>1353</v>
      </c>
      <c r="V12" t="s">
        <v>1363</v>
      </c>
      <c r="AF12" t="s">
        <v>1401</v>
      </c>
      <c r="AJ12" t="s">
        <v>1402</v>
      </c>
    </row>
    <row r="14" spans="1:39">
      <c r="C14" s="17">
        <v>5</v>
      </c>
      <c r="D14" s="17">
        <v>50</v>
      </c>
      <c r="E14" s="17">
        <v>100</v>
      </c>
      <c r="F14" s="17">
        <v>200</v>
      </c>
      <c r="G14" s="17">
        <v>500</v>
      </c>
      <c r="H14" s="17">
        <v>1000</v>
      </c>
      <c r="I14" s="17">
        <v>2000</v>
      </c>
      <c r="J14" s="17">
        <v>5000</v>
      </c>
      <c r="M14" s="17">
        <v>5</v>
      </c>
      <c r="N14" s="17">
        <v>50</v>
      </c>
      <c r="O14" s="17">
        <v>100</v>
      </c>
      <c r="P14" s="17">
        <v>200</v>
      </c>
      <c r="Q14" s="17">
        <v>500</v>
      </c>
      <c r="R14" s="17">
        <v>1000</v>
      </c>
      <c r="S14" s="17">
        <v>2000</v>
      </c>
      <c r="T14" s="17">
        <v>5000</v>
      </c>
      <c r="W14" s="17">
        <v>5</v>
      </c>
      <c r="X14" s="17">
        <v>50</v>
      </c>
      <c r="Y14" s="17">
        <v>100</v>
      </c>
      <c r="Z14" s="17">
        <v>200</v>
      </c>
      <c r="AA14" s="17">
        <v>500</v>
      </c>
      <c r="AB14" s="17">
        <v>1000</v>
      </c>
      <c r="AC14" s="17">
        <v>2000</v>
      </c>
      <c r="AD14" s="17">
        <v>5000</v>
      </c>
      <c r="AG14" s="17">
        <v>5</v>
      </c>
      <c r="AH14" s="17">
        <v>50</v>
      </c>
      <c r="AI14" s="17"/>
      <c r="AK14" s="17">
        <v>5</v>
      </c>
      <c r="AL14" s="17">
        <v>50</v>
      </c>
      <c r="AM14" s="17"/>
    </row>
    <row r="15" spans="1:39">
      <c r="B15" s="17">
        <v>0.1</v>
      </c>
      <c r="C15" s="17">
        <v>4998.8937377929597</v>
      </c>
      <c r="D15">
        <v>4999.1989135742097</v>
      </c>
      <c r="E15">
        <v>4999.5803833007803</v>
      </c>
      <c r="F15">
        <v>5000.6484985351499</v>
      </c>
      <c r="G15">
        <v>5010.4141235351499</v>
      </c>
      <c r="H15">
        <v>5087.5473022460901</v>
      </c>
      <c r="I15">
        <v>7556.8008422851499</v>
      </c>
      <c r="J15">
        <v>9999.9618530273401</v>
      </c>
      <c r="L15" s="17">
        <v>0.1</v>
      </c>
      <c r="M15">
        <v>1010.16998291015</v>
      </c>
      <c r="N15">
        <v>1090.0497436523401</v>
      </c>
      <c r="O15">
        <v>1147.4227905273401</v>
      </c>
      <c r="P15">
        <v>1292.3812866210901</v>
      </c>
      <c r="Q15">
        <v>1796.0739135742101</v>
      </c>
      <c r="R15">
        <v>2621.2692260742101</v>
      </c>
      <c r="S15">
        <v>4273.5671997070303</v>
      </c>
      <c r="T15">
        <v>8082.4661254882803</v>
      </c>
      <c r="V15" s="17">
        <v>0.1</v>
      </c>
      <c r="W15">
        <v>599.70855712890602</v>
      </c>
      <c r="X15">
        <v>626.86920166015602</v>
      </c>
      <c r="Y15">
        <v>670.05157470703102</v>
      </c>
      <c r="Z15">
        <v>797.46246337890602</v>
      </c>
      <c r="AA15">
        <v>1203.1173706054601</v>
      </c>
      <c r="AB15">
        <v>1833.0001831054601</v>
      </c>
      <c r="AC15">
        <v>3122.6730346679601</v>
      </c>
      <c r="AD15">
        <v>6565.9713745117097</v>
      </c>
      <c r="AF15" s="17">
        <v>0.1</v>
      </c>
      <c r="AG15">
        <v>87.318420410156193</v>
      </c>
      <c r="AH15">
        <v>89.607238769531193</v>
      </c>
      <c r="AJ15" s="17">
        <v>0.1</v>
      </c>
      <c r="AK15">
        <v>57.0297241210937</v>
      </c>
      <c r="AL15">
        <v>59.3948364257812</v>
      </c>
    </row>
    <row r="16" spans="1:39">
      <c r="B16" s="17">
        <v>0.2</v>
      </c>
      <c r="C16" s="17">
        <v>4200.2487182617097</v>
      </c>
      <c r="D16">
        <v>4224.6627807617097</v>
      </c>
      <c r="E16">
        <v>4241.6763305663999</v>
      </c>
      <c r="F16">
        <v>4394.7219848632803</v>
      </c>
      <c r="G16">
        <v>4988.3651733398401</v>
      </c>
      <c r="H16">
        <v>5006.0653686523401</v>
      </c>
      <c r="I16">
        <v>5892.9824829101499</v>
      </c>
      <c r="J16">
        <v>9999.9618530273401</v>
      </c>
      <c r="L16" s="17">
        <v>0.2</v>
      </c>
      <c r="M16">
        <v>754.89044189453102</v>
      </c>
      <c r="N16">
        <v>817.68035888671795</v>
      </c>
      <c r="O16">
        <v>886.34490966796795</v>
      </c>
      <c r="P16">
        <v>1021.15631103515</v>
      </c>
      <c r="Q16">
        <v>1353.3401489257801</v>
      </c>
      <c r="R16">
        <v>1982.2311401367101</v>
      </c>
      <c r="S16">
        <v>3241.1575317382799</v>
      </c>
      <c r="T16">
        <v>6187.6296997070303</v>
      </c>
      <c r="V16" s="17">
        <v>0.2</v>
      </c>
      <c r="W16">
        <v>500.45013427734301</v>
      </c>
      <c r="X16">
        <v>540.12298583984295</v>
      </c>
      <c r="Y16">
        <v>584.75494384765602</v>
      </c>
      <c r="Z16">
        <v>654.18243408203102</v>
      </c>
      <c r="AA16">
        <v>905.87615966796795</v>
      </c>
      <c r="AB16">
        <v>1391.1819458007801</v>
      </c>
      <c r="AC16">
        <v>2338.2949829101499</v>
      </c>
      <c r="AD16">
        <v>5047.1115112304597</v>
      </c>
      <c r="AF16" s="17">
        <v>0.2</v>
      </c>
      <c r="AG16">
        <v>84.342956542968693</v>
      </c>
      <c r="AH16">
        <v>86.097717285156193</v>
      </c>
      <c r="AJ16" s="17">
        <v>0.2</v>
      </c>
      <c r="AK16">
        <v>55.9616088867187</v>
      </c>
      <c r="AL16">
        <v>58.2504272460937</v>
      </c>
    </row>
    <row r="17" spans="2:38">
      <c r="B17" s="17">
        <v>0.3</v>
      </c>
      <c r="C17" s="17">
        <v>4125.3280639648401</v>
      </c>
      <c r="D17">
        <v>4127.3880004882803</v>
      </c>
      <c r="E17">
        <v>4131.2789916992097</v>
      </c>
      <c r="F17">
        <v>4188.6520385742097</v>
      </c>
      <c r="G17">
        <v>4231.7581176757803</v>
      </c>
      <c r="H17">
        <v>4416.0842895507803</v>
      </c>
      <c r="I17">
        <v>5036.3540649413999</v>
      </c>
      <c r="J17">
        <v>8508.5678100585901</v>
      </c>
      <c r="L17" s="17">
        <v>0.3</v>
      </c>
      <c r="M17">
        <v>626.86920166015602</v>
      </c>
      <c r="N17">
        <v>654.10614013671795</v>
      </c>
      <c r="O17">
        <v>684.85260009765602</v>
      </c>
      <c r="P17">
        <v>779.38079833984295</v>
      </c>
      <c r="Q17">
        <v>1086.6165161132801</v>
      </c>
      <c r="R17">
        <v>1529.4265747070301</v>
      </c>
      <c r="S17">
        <v>2510.3378295898401</v>
      </c>
      <c r="T17">
        <v>5063.3621215820303</v>
      </c>
      <c r="V17" s="17">
        <v>0.3</v>
      </c>
      <c r="W17">
        <v>414.46685791015602</v>
      </c>
      <c r="X17">
        <v>441.16973876953102</v>
      </c>
      <c r="Y17">
        <v>469.70367431640602</v>
      </c>
      <c r="Z17">
        <v>534.93499755859295</v>
      </c>
      <c r="AA17">
        <v>738.94500732421795</v>
      </c>
      <c r="AB17">
        <v>1061.9735717773401</v>
      </c>
      <c r="AC17">
        <v>1771.5835571289001</v>
      </c>
      <c r="AD17">
        <v>3912.6968383788999</v>
      </c>
      <c r="AF17" s="17">
        <v>0.3</v>
      </c>
      <c r="AG17">
        <v>77.476501464843693</v>
      </c>
      <c r="AH17">
        <v>80.223083496093693</v>
      </c>
      <c r="AJ17" s="17">
        <v>0.3</v>
      </c>
      <c r="AK17">
        <v>55.5038452148437</v>
      </c>
      <c r="AL17">
        <v>57.2586059570312</v>
      </c>
    </row>
    <row r="18" spans="2:38">
      <c r="B18" s="17">
        <v>0.4</v>
      </c>
      <c r="C18" s="17">
        <v>4103.8894653320303</v>
      </c>
      <c r="D18">
        <v>4105.4153442382803</v>
      </c>
      <c r="E18">
        <v>4107.7804565429597</v>
      </c>
      <c r="F18">
        <v>4137.6113891601499</v>
      </c>
      <c r="G18">
        <v>4204.7500610351499</v>
      </c>
      <c r="H18">
        <v>4336.7385864257803</v>
      </c>
      <c r="I18">
        <v>4639.9307250976499</v>
      </c>
      <c r="J18">
        <v>6904.2587280273401</v>
      </c>
      <c r="L18" s="17">
        <v>0.4</v>
      </c>
      <c r="M18">
        <v>546.37908935546795</v>
      </c>
      <c r="N18">
        <v>579.94842529296795</v>
      </c>
      <c r="O18">
        <v>614.05181884765602</v>
      </c>
      <c r="P18">
        <v>662.65106201171795</v>
      </c>
      <c r="Q18">
        <v>823.32611083984295</v>
      </c>
      <c r="R18">
        <v>1205.6350708007801</v>
      </c>
      <c r="S18">
        <v>1910.8963012695301</v>
      </c>
      <c r="T18">
        <v>4127.6931762695303</v>
      </c>
      <c r="V18" s="17">
        <v>0.4</v>
      </c>
      <c r="W18">
        <v>334.58709716796801</v>
      </c>
      <c r="X18">
        <v>354.72869873046801</v>
      </c>
      <c r="Y18">
        <v>376.85394287109301</v>
      </c>
      <c r="Z18">
        <v>421.18072509765602</v>
      </c>
      <c r="AA18">
        <v>567.35992431640602</v>
      </c>
      <c r="AB18">
        <v>836.60125732421795</v>
      </c>
      <c r="AC18">
        <v>1315.1931762695301</v>
      </c>
      <c r="AD18">
        <v>2855.7205200195299</v>
      </c>
      <c r="AF18" s="17">
        <v>0.4</v>
      </c>
      <c r="AG18">
        <v>69.999694824218693</v>
      </c>
      <c r="AH18">
        <v>72.593688964843693</v>
      </c>
      <c r="AJ18" s="17">
        <v>0.4</v>
      </c>
      <c r="AK18">
        <v>54.5120239257812</v>
      </c>
      <c r="AL18">
        <v>55.5801391601562</v>
      </c>
    </row>
    <row r="19" spans="2:38">
      <c r="B19" s="17">
        <v>0.5</v>
      </c>
      <c r="C19" s="17">
        <v>4087.6388549804601</v>
      </c>
      <c r="D19">
        <v>4089.0884399413999</v>
      </c>
      <c r="E19">
        <v>4090.4617309570299</v>
      </c>
      <c r="F19">
        <v>4110.2218627929597</v>
      </c>
      <c r="G19">
        <v>4185.2188110351499</v>
      </c>
      <c r="H19">
        <v>4300.8804321288999</v>
      </c>
      <c r="I19">
        <v>4590.7974243163999</v>
      </c>
      <c r="J19">
        <v>5313.9877319335901</v>
      </c>
      <c r="L19" s="17">
        <v>0.5</v>
      </c>
      <c r="M19">
        <v>429.95452880859301</v>
      </c>
      <c r="N19">
        <v>452.46124267578102</v>
      </c>
      <c r="O19">
        <v>476.41754150390602</v>
      </c>
      <c r="P19">
        <v>530.20477294921795</v>
      </c>
      <c r="Q19">
        <v>700.64544677734295</v>
      </c>
      <c r="R19">
        <v>924.94964599609295</v>
      </c>
      <c r="S19">
        <v>1446.1135864257801</v>
      </c>
      <c r="T19">
        <v>3020.3628540038999</v>
      </c>
      <c r="V19" s="17">
        <v>0.5</v>
      </c>
      <c r="W19">
        <v>256.38580322265602</v>
      </c>
      <c r="X19">
        <v>272.78900146484301</v>
      </c>
      <c r="Y19">
        <v>289.80255126953102</v>
      </c>
      <c r="Z19">
        <v>323.29559326171801</v>
      </c>
      <c r="AA19">
        <v>420.95184326171801</v>
      </c>
      <c r="AB19">
        <v>595.35980224609295</v>
      </c>
      <c r="AC19">
        <v>963.40179443359295</v>
      </c>
      <c r="AD19">
        <v>2059.0591430663999</v>
      </c>
      <c r="AF19" s="17">
        <v>0.5</v>
      </c>
      <c r="AG19">
        <v>63.0569458007812</v>
      </c>
      <c r="AH19">
        <v>65.040588378906193</v>
      </c>
      <c r="AJ19" s="17">
        <v>0.5</v>
      </c>
      <c r="AK19">
        <v>51.3076782226562</v>
      </c>
      <c r="AL19">
        <v>54.0542602539062</v>
      </c>
    </row>
    <row r="20" spans="2:38">
      <c r="B20" s="17">
        <v>0.6</v>
      </c>
      <c r="C20" s="17">
        <v>4071.0830688476499</v>
      </c>
      <c r="D20">
        <v>4072.5326538085901</v>
      </c>
      <c r="E20">
        <v>4073.2955932617101</v>
      </c>
      <c r="F20">
        <v>4083.5952758788999</v>
      </c>
      <c r="G20">
        <v>4167.9000854492097</v>
      </c>
      <c r="H20">
        <v>4273.4909057617097</v>
      </c>
      <c r="I20">
        <v>4564.7048950195303</v>
      </c>
      <c r="J20">
        <v>5046.9589233398401</v>
      </c>
      <c r="L20" s="17">
        <v>0.6</v>
      </c>
      <c r="M20">
        <v>341.52984619140602</v>
      </c>
      <c r="N20">
        <v>357.24639892578102</v>
      </c>
      <c r="O20">
        <v>374.71771240234301</v>
      </c>
      <c r="P20">
        <v>408.43963623046801</v>
      </c>
      <c r="Q20">
        <v>522.34649658203102</v>
      </c>
      <c r="R20">
        <v>728.26385498046795</v>
      </c>
      <c r="S20">
        <v>1134.6817016601501</v>
      </c>
      <c r="T20">
        <v>2230.9494018554601</v>
      </c>
      <c r="V20" s="17">
        <v>0.6</v>
      </c>
      <c r="W20">
        <v>195.65582275390599</v>
      </c>
      <c r="X20">
        <v>206.48956298828099</v>
      </c>
      <c r="Y20">
        <v>218.46771240234301</v>
      </c>
      <c r="Z20">
        <v>243.41583251953099</v>
      </c>
      <c r="AA20">
        <v>316.58172607421801</v>
      </c>
      <c r="AB20">
        <v>433.38775634765602</v>
      </c>
      <c r="AC20">
        <v>679.28314208984295</v>
      </c>
      <c r="AD20">
        <v>1448.4786987304601</v>
      </c>
      <c r="AF20" s="17">
        <v>0.6</v>
      </c>
      <c r="AG20">
        <v>57.2586059570312</v>
      </c>
      <c r="AH20">
        <v>60.0814819335937</v>
      </c>
      <c r="AJ20" s="17">
        <v>0.6</v>
      </c>
      <c r="AK20">
        <v>49.8580932617187</v>
      </c>
      <c r="AL20">
        <v>50.6973266601562</v>
      </c>
    </row>
    <row r="21" spans="2:38">
      <c r="B21" s="17">
        <v>0.7</v>
      </c>
      <c r="C21" s="17">
        <v>3327.3696899413999</v>
      </c>
      <c r="D21">
        <v>3336.1434936523401</v>
      </c>
      <c r="E21">
        <v>3345.9091186523401</v>
      </c>
      <c r="F21">
        <v>3365.3640747070299</v>
      </c>
      <c r="G21">
        <v>3423.8052368163999</v>
      </c>
      <c r="H21">
        <v>3521.3088989257799</v>
      </c>
      <c r="I21">
        <v>3725.9292602538999</v>
      </c>
      <c r="J21">
        <v>4989.4332885742097</v>
      </c>
      <c r="L21" s="17">
        <v>0.7</v>
      </c>
      <c r="M21">
        <v>274.54376220703102</v>
      </c>
      <c r="N21">
        <v>286.21673583984301</v>
      </c>
      <c r="O21">
        <v>299.41558837890602</v>
      </c>
      <c r="P21">
        <v>326.49993896484301</v>
      </c>
      <c r="Q21">
        <v>403.55682373046801</v>
      </c>
      <c r="R21">
        <v>546.91314697265602</v>
      </c>
      <c r="S21">
        <v>838.66119384765602</v>
      </c>
      <c r="T21">
        <v>1721.3058471679601</v>
      </c>
      <c r="V21" s="17">
        <v>0.7</v>
      </c>
      <c r="W21">
        <v>154.83856201171801</v>
      </c>
      <c r="X21">
        <v>162.62054443359301</v>
      </c>
      <c r="Y21">
        <v>172.15728759765599</v>
      </c>
      <c r="Z21">
        <v>190.77301025390599</v>
      </c>
      <c r="AA21">
        <v>245.85723876953099</v>
      </c>
      <c r="AB21">
        <v>336.49444580078102</v>
      </c>
      <c r="AC21">
        <v>513.95416259765602</v>
      </c>
      <c r="AD21">
        <v>1084.2514038085901</v>
      </c>
      <c r="AF21" s="17">
        <v>0.7</v>
      </c>
      <c r="AG21">
        <v>53.9016723632812</v>
      </c>
      <c r="AH21">
        <v>55.6564331054687</v>
      </c>
      <c r="AJ21" s="17">
        <v>0.7</v>
      </c>
      <c r="AK21">
        <v>46.7300415039062</v>
      </c>
      <c r="AL21">
        <v>49.5529174804687</v>
      </c>
    </row>
    <row r="22" spans="2:38">
      <c r="B22" s="17">
        <v>0.8</v>
      </c>
      <c r="C22" s="17">
        <v>1260.9481811523401</v>
      </c>
      <c r="D22">
        <v>1288.2614135742101</v>
      </c>
      <c r="E22">
        <v>1318.7026977539001</v>
      </c>
      <c r="F22">
        <v>1375.8468627929601</v>
      </c>
      <c r="G22">
        <v>1557.8842163085901</v>
      </c>
      <c r="H22">
        <v>1821.7849731445301</v>
      </c>
      <c r="I22">
        <v>2308.2351684570299</v>
      </c>
      <c r="J22">
        <v>3885.2310180663999</v>
      </c>
      <c r="L22" s="17">
        <v>0.8</v>
      </c>
      <c r="M22">
        <v>225.94451904296801</v>
      </c>
      <c r="N22">
        <v>235.71014404296801</v>
      </c>
      <c r="O22">
        <v>246.77276611328099</v>
      </c>
      <c r="P22">
        <v>267.90618896484301</v>
      </c>
      <c r="Q22">
        <v>330.69610595703102</v>
      </c>
      <c r="R22">
        <v>435.44769287109301</v>
      </c>
      <c r="S22">
        <v>656.92901611328102</v>
      </c>
      <c r="T22">
        <v>1346.0159301757801</v>
      </c>
      <c r="V22" s="17">
        <v>0.8</v>
      </c>
      <c r="W22">
        <v>131.41632080078099</v>
      </c>
      <c r="X22">
        <v>137.67242431640599</v>
      </c>
      <c r="Y22">
        <v>144.69146728515599</v>
      </c>
      <c r="Z22">
        <v>158.34808349609301</v>
      </c>
      <c r="AA22">
        <v>203.20892333984301</v>
      </c>
      <c r="AB22">
        <v>277.74810791015602</v>
      </c>
      <c r="AC22">
        <v>422.47772216796801</v>
      </c>
      <c r="AD22">
        <v>878.56292724609295</v>
      </c>
      <c r="AF22" s="17">
        <v>0.8</v>
      </c>
      <c r="AG22">
        <v>50.5447387695312</v>
      </c>
      <c r="AH22">
        <v>52.9861450195312</v>
      </c>
      <c r="AJ22" s="17">
        <v>0.8</v>
      </c>
      <c r="AK22">
        <v>45.2041625976562</v>
      </c>
      <c r="AL22">
        <v>47.4929809570312</v>
      </c>
    </row>
    <row r="23" spans="2:38">
      <c r="B23" s="17">
        <v>0.9</v>
      </c>
      <c r="C23" s="17">
        <v>1092.9489135742101</v>
      </c>
      <c r="D23">
        <v>1103.8589477539001</v>
      </c>
      <c r="E23">
        <v>1124.0005493164001</v>
      </c>
      <c r="F23">
        <v>1154.6707153320301</v>
      </c>
      <c r="G23">
        <v>1253.0136108398401</v>
      </c>
      <c r="H23">
        <v>1412.1627807617101</v>
      </c>
      <c r="I23">
        <v>1724.1287231445301</v>
      </c>
      <c r="J23">
        <v>3144.5693969726499</v>
      </c>
      <c r="L23" s="17">
        <v>0.9</v>
      </c>
      <c r="M23">
        <v>195.65582275390599</v>
      </c>
      <c r="N23">
        <v>203.36151123046801</v>
      </c>
      <c r="O23">
        <v>211.83013916015599</v>
      </c>
      <c r="P23">
        <v>228.61480712890599</v>
      </c>
      <c r="Q23">
        <v>281.10504150390602</v>
      </c>
      <c r="R23">
        <v>368.15643310546801</v>
      </c>
      <c r="S23">
        <v>548.89678955078102</v>
      </c>
      <c r="T23">
        <v>1117.8207397460901</v>
      </c>
      <c r="V23" s="17">
        <v>0.9</v>
      </c>
      <c r="W23">
        <v>117.301940917968</v>
      </c>
      <c r="X23">
        <v>122.41363525390599</v>
      </c>
      <c r="Y23">
        <v>128.13568115234301</v>
      </c>
      <c r="Z23">
        <v>139.50347900390599</v>
      </c>
      <c r="AA23">
        <v>176.81121826171801</v>
      </c>
      <c r="AB23">
        <v>241.66107177734301</v>
      </c>
      <c r="AC23">
        <v>369.07196044921801</v>
      </c>
      <c r="AD23">
        <v>759.01031494140602</v>
      </c>
      <c r="AF23" s="17">
        <v>0.9</v>
      </c>
      <c r="AG23">
        <v>49.0951538085937</v>
      </c>
      <c r="AH23">
        <v>50.6210327148437</v>
      </c>
      <c r="AJ23" s="17">
        <v>0.9</v>
      </c>
      <c r="AK23">
        <v>44.6701049804687</v>
      </c>
      <c r="AL23">
        <v>45.9671020507812</v>
      </c>
    </row>
    <row r="24" spans="2:38">
      <c r="B24" s="17">
        <v>1</v>
      </c>
      <c r="C24" s="17">
        <v>766.86859130859295</v>
      </c>
      <c r="D24">
        <v>781.28814697265602</v>
      </c>
      <c r="E24">
        <v>797.30987548828102</v>
      </c>
      <c r="F24">
        <v>829.27703857421795</v>
      </c>
      <c r="G24">
        <v>923.27117919921795</v>
      </c>
      <c r="H24">
        <v>1077.1560668945301</v>
      </c>
      <c r="I24">
        <v>1431.5414428710901</v>
      </c>
      <c r="J24">
        <v>2656.3644409179601</v>
      </c>
      <c r="L24" s="17">
        <v>1</v>
      </c>
      <c r="M24">
        <v>174.29351806640599</v>
      </c>
      <c r="N24">
        <v>180.85479736328099</v>
      </c>
      <c r="O24">
        <v>189.17083740234301</v>
      </c>
      <c r="P24">
        <v>204.20074462890599</v>
      </c>
      <c r="Q24">
        <v>249.44305419921801</v>
      </c>
      <c r="R24">
        <v>325.58441162109301</v>
      </c>
      <c r="S24">
        <v>481.52923583984301</v>
      </c>
      <c r="T24">
        <v>975.07476806640602</v>
      </c>
      <c r="V24" s="17">
        <v>1</v>
      </c>
      <c r="W24">
        <v>107.91778564453099</v>
      </c>
      <c r="X24">
        <v>112.49542236328099</v>
      </c>
      <c r="Y24">
        <v>117.759704589843</v>
      </c>
      <c r="Z24">
        <v>127.983093261718</v>
      </c>
      <c r="AA24">
        <v>160.48431396484301</v>
      </c>
      <c r="AB24">
        <v>218.84918212890599</v>
      </c>
      <c r="AC24">
        <v>335.50262451171801</v>
      </c>
      <c r="AD24">
        <v>686.22589111328102</v>
      </c>
      <c r="AF24" s="17">
        <v>1</v>
      </c>
      <c r="AG24">
        <v>46.7300415039062</v>
      </c>
      <c r="AH24">
        <v>49.9343872070312</v>
      </c>
      <c r="AJ24" s="17">
        <v>1</v>
      </c>
      <c r="AK24">
        <v>43.7545776367187</v>
      </c>
      <c r="AL24">
        <v>45.1278686523437</v>
      </c>
    </row>
    <row r="25" spans="2:38">
      <c r="B25" s="17">
        <v>1.2</v>
      </c>
      <c r="C25" s="17">
        <v>599.55596923828102</v>
      </c>
      <c r="D25">
        <v>611.00006103515602</v>
      </c>
      <c r="E25">
        <v>624.19891357421795</v>
      </c>
      <c r="F25">
        <v>650.36773681640602</v>
      </c>
      <c r="G25">
        <v>734.74884033203102</v>
      </c>
      <c r="H25">
        <v>873.75640869140602</v>
      </c>
      <c r="I25">
        <v>1153.7551879882801</v>
      </c>
      <c r="J25">
        <v>2104.6066284179601</v>
      </c>
      <c r="L25" s="17">
        <v>1.2</v>
      </c>
      <c r="M25">
        <v>150.03204345703099</v>
      </c>
      <c r="N25">
        <v>156.13555908203099</v>
      </c>
      <c r="O25">
        <v>162.01019287109301</v>
      </c>
      <c r="P25">
        <v>174.82757568359301</v>
      </c>
      <c r="Q25">
        <v>213.05084228515599</v>
      </c>
      <c r="R25">
        <v>277.44293212890602</v>
      </c>
      <c r="S25">
        <v>407.82928466796801</v>
      </c>
      <c r="T25">
        <v>821.87652587890602</v>
      </c>
      <c r="V25" s="17">
        <v>1.2</v>
      </c>
      <c r="W25">
        <v>96.626281738281193</v>
      </c>
      <c r="X25">
        <v>100.822448730468</v>
      </c>
      <c r="Y25">
        <v>105.32379150390599</v>
      </c>
      <c r="Z25">
        <v>114.860534667968</v>
      </c>
      <c r="AA25">
        <v>142.78411865234301</v>
      </c>
      <c r="AB25">
        <v>193.51959228515599</v>
      </c>
      <c r="AC25">
        <v>296.66900634765602</v>
      </c>
      <c r="AD25">
        <v>605.27801513671795</v>
      </c>
      <c r="AF25" s="17">
        <v>1.2</v>
      </c>
      <c r="AG25">
        <v>44.8226928710937</v>
      </c>
      <c r="AH25">
        <v>46.8063354492187</v>
      </c>
      <c r="AJ25" s="17">
        <v>1.2</v>
      </c>
      <c r="AK25">
        <v>41.1605834960937</v>
      </c>
      <c r="AL25">
        <v>44.2123413085937</v>
      </c>
    </row>
    <row r="26" spans="2:38">
      <c r="B26" s="17">
        <v>1.5</v>
      </c>
      <c r="C26" s="17">
        <v>418.81561279296801</v>
      </c>
      <c r="D26">
        <v>425.83465576171801</v>
      </c>
      <c r="E26">
        <v>433.69293212890602</v>
      </c>
      <c r="F26">
        <v>449.40948486328102</v>
      </c>
      <c r="G26">
        <v>496.33026123046801</v>
      </c>
      <c r="H26">
        <v>583.45794677734295</v>
      </c>
      <c r="I26">
        <v>805.09185791015602</v>
      </c>
      <c r="J26">
        <v>1580.3909301757801</v>
      </c>
      <c r="L26" s="17">
        <v>1.5</v>
      </c>
      <c r="M26">
        <v>134.77325439453099</v>
      </c>
      <c r="N26">
        <v>138.58795166015599</v>
      </c>
      <c r="O26">
        <v>144.15740966796801</v>
      </c>
      <c r="P26">
        <v>154.07562255859301</v>
      </c>
      <c r="Q26">
        <v>187.26348876953099</v>
      </c>
      <c r="R26">
        <v>243.87359619140599</v>
      </c>
      <c r="S26">
        <v>359.15374755859301</v>
      </c>
      <c r="T26">
        <v>719.03228759765602</v>
      </c>
      <c r="V26" s="17">
        <v>1.5</v>
      </c>
      <c r="W26">
        <v>88.920593261718693</v>
      </c>
      <c r="X26">
        <v>92.124938964843693</v>
      </c>
      <c r="Y26">
        <v>95.634460449218693</v>
      </c>
      <c r="Z26">
        <v>104.484558105468</v>
      </c>
      <c r="AA26">
        <v>129.43267822265599</v>
      </c>
      <c r="AB26">
        <v>174.06463623046801</v>
      </c>
      <c r="AC26">
        <v>266.99066162109301</v>
      </c>
      <c r="AD26">
        <v>543.55621337890602</v>
      </c>
      <c r="AF26" s="17">
        <v>1.5</v>
      </c>
      <c r="AG26">
        <v>42.6864624023437</v>
      </c>
      <c r="AH26">
        <v>44.8226928710937</v>
      </c>
      <c r="AJ26" s="17">
        <v>1.5</v>
      </c>
      <c r="AK26">
        <v>39.7872924804687</v>
      </c>
      <c r="AL26">
        <v>41.3894653320312</v>
      </c>
    </row>
    <row r="27" spans="2:38">
      <c r="B27" s="17">
        <v>2</v>
      </c>
      <c r="C27" s="17">
        <v>281.94427490234301</v>
      </c>
      <c r="D27">
        <v>287.66632080078102</v>
      </c>
      <c r="E27">
        <v>294.15130615234301</v>
      </c>
      <c r="F27">
        <v>306.81610107421801</v>
      </c>
      <c r="G27">
        <v>347.48077392578102</v>
      </c>
      <c r="H27">
        <v>425.07171630859301</v>
      </c>
      <c r="I27">
        <v>611.30523681640602</v>
      </c>
      <c r="J27">
        <v>1217.3080444335901</v>
      </c>
      <c r="L27" s="17">
        <v>2</v>
      </c>
      <c r="M27">
        <v>121.269226074218</v>
      </c>
      <c r="N27">
        <v>124.473571777343</v>
      </c>
      <c r="O27">
        <v>129.43267822265599</v>
      </c>
      <c r="P27">
        <v>138.51165771484301</v>
      </c>
      <c r="Q27">
        <v>167.42706298828099</v>
      </c>
      <c r="R27">
        <v>218.23883056640599</v>
      </c>
      <c r="S27">
        <v>322.60894775390602</v>
      </c>
      <c r="T27">
        <v>643.27239990234295</v>
      </c>
      <c r="V27" s="17">
        <v>2</v>
      </c>
      <c r="W27">
        <v>81.291198730468693</v>
      </c>
      <c r="X27">
        <v>85.334777832031193</v>
      </c>
      <c r="Y27">
        <v>88.920593261718693</v>
      </c>
      <c r="Z27">
        <v>95.481872558593693</v>
      </c>
      <c r="AA27">
        <v>119.20928955078099</v>
      </c>
      <c r="AB27">
        <v>158.27178955078099</v>
      </c>
      <c r="AC27">
        <v>242.11883544921801</v>
      </c>
      <c r="AD27">
        <v>492.13409423828102</v>
      </c>
      <c r="AF27" s="17">
        <v>2</v>
      </c>
      <c r="AG27">
        <v>40.0924682617187</v>
      </c>
      <c r="AH27">
        <v>42.3049926757812</v>
      </c>
      <c r="AJ27" s="17">
        <v>2</v>
      </c>
      <c r="AK27">
        <v>37.3458862304687</v>
      </c>
      <c r="AL27">
        <v>39.7872924804687</v>
      </c>
    </row>
    <row r="28" spans="2:38">
      <c r="B28" s="17">
        <v>2.2000000000000002</v>
      </c>
      <c r="C28" s="17">
        <v>259.36126708984301</v>
      </c>
      <c r="D28">
        <v>265.08331298828102</v>
      </c>
      <c r="E28">
        <v>271.56829833984301</v>
      </c>
      <c r="F28">
        <v>284.00421142578102</v>
      </c>
      <c r="G28">
        <v>324.82147216796801</v>
      </c>
      <c r="H28">
        <v>398.36883544921801</v>
      </c>
      <c r="I28">
        <v>573.76861572265602</v>
      </c>
      <c r="J28">
        <v>1144.8287963867101</v>
      </c>
      <c r="L28" s="17">
        <v>2.2000000000000002</v>
      </c>
      <c r="M28">
        <v>117.759704589843</v>
      </c>
      <c r="N28">
        <v>121.726989746093</v>
      </c>
      <c r="O28">
        <v>125.16021728515599</v>
      </c>
      <c r="P28">
        <v>135.15472412109301</v>
      </c>
      <c r="Q28">
        <v>162.16278076171801</v>
      </c>
      <c r="R28">
        <v>211.90643310546801</v>
      </c>
      <c r="S28">
        <v>313.37738037109301</v>
      </c>
      <c r="T28">
        <v>623.74114990234295</v>
      </c>
      <c r="V28" s="17">
        <v>2.2000000000000002</v>
      </c>
      <c r="W28">
        <v>79.765319824218693</v>
      </c>
      <c r="X28">
        <v>83.198547363281193</v>
      </c>
      <c r="Y28">
        <v>86.479187011718693</v>
      </c>
      <c r="Z28">
        <v>93.650817871093693</v>
      </c>
      <c r="AA28">
        <v>116.00494384765599</v>
      </c>
      <c r="AB28">
        <v>154.15191650390599</v>
      </c>
      <c r="AC28">
        <v>235.40496826171801</v>
      </c>
      <c r="AD28">
        <v>478.55377197265602</v>
      </c>
      <c r="AF28" s="17">
        <v>2.2000000000000002</v>
      </c>
      <c r="AG28">
        <v>39.7872924804687</v>
      </c>
      <c r="AH28">
        <v>41.3131713867187</v>
      </c>
      <c r="AJ28" s="17">
        <v>2.2000000000000002</v>
      </c>
      <c r="AK28">
        <v>36.5829467773437</v>
      </c>
      <c r="AL28">
        <v>39.3295288085937</v>
      </c>
    </row>
    <row r="29" spans="2:38">
      <c r="B29" s="17">
        <v>2.5</v>
      </c>
      <c r="C29" s="17">
        <v>235.48126220703099</v>
      </c>
      <c r="D29">
        <v>241.12701416015599</v>
      </c>
      <c r="E29">
        <v>247.61199951171801</v>
      </c>
      <c r="F29">
        <v>260.04791259765602</v>
      </c>
      <c r="G29">
        <v>300.63629150390602</v>
      </c>
      <c r="H29">
        <v>373.80218505859301</v>
      </c>
      <c r="I29">
        <v>535.31646728515602</v>
      </c>
      <c r="J29">
        <v>1069.4503784179601</v>
      </c>
      <c r="L29" s="17">
        <v>2.5</v>
      </c>
      <c r="M29">
        <v>114.250183105468</v>
      </c>
      <c r="N29">
        <v>117.607116699218</v>
      </c>
      <c r="O29">
        <v>121.879577636718</v>
      </c>
      <c r="P29">
        <v>130.11932373046801</v>
      </c>
      <c r="Q29">
        <v>156.66961669921801</v>
      </c>
      <c r="R29">
        <v>204.50592041015599</v>
      </c>
      <c r="S29">
        <v>302.08587646484301</v>
      </c>
      <c r="T29">
        <v>601.38702392578102</v>
      </c>
      <c r="V29" s="17">
        <v>2.5</v>
      </c>
      <c r="W29">
        <v>77.476501464843693</v>
      </c>
      <c r="X29">
        <v>80.451965332031193</v>
      </c>
      <c r="Y29">
        <v>84.800720214843693</v>
      </c>
      <c r="Z29">
        <v>90.980529785156193</v>
      </c>
      <c r="AA29">
        <v>112.80059814453099</v>
      </c>
      <c r="AB29">
        <v>149.19281005859301</v>
      </c>
      <c r="AC29">
        <v>227.92816162109301</v>
      </c>
      <c r="AD29">
        <v>463.37127685546801</v>
      </c>
      <c r="AF29" s="17">
        <v>2.5</v>
      </c>
      <c r="AG29">
        <v>39.0243530273437</v>
      </c>
      <c r="AH29">
        <v>40.3213500976562</v>
      </c>
      <c r="AJ29" s="17">
        <v>2.5</v>
      </c>
      <c r="AK29">
        <v>35.6674194335937</v>
      </c>
      <c r="AL29">
        <v>38.4140014648437</v>
      </c>
    </row>
    <row r="30" spans="2:38">
      <c r="B30" s="17">
        <v>3</v>
      </c>
      <c r="C30" s="17">
        <v>210.22796630859301</v>
      </c>
      <c r="D30">
        <v>215.56854248046801</v>
      </c>
      <c r="E30">
        <v>221.59576416015599</v>
      </c>
      <c r="F30">
        <v>234.41314697265599</v>
      </c>
      <c r="G30">
        <v>275.53558349609301</v>
      </c>
      <c r="H30">
        <v>346.41265869140602</v>
      </c>
      <c r="I30">
        <v>496.25396728515602</v>
      </c>
      <c r="J30">
        <v>984.99298095703102</v>
      </c>
      <c r="L30" s="17">
        <v>3</v>
      </c>
      <c r="M30">
        <v>109.29107666015599</v>
      </c>
      <c r="N30">
        <v>112.80059814453099</v>
      </c>
      <c r="O30">
        <v>116.691589355468</v>
      </c>
      <c r="P30">
        <v>124.473571777343</v>
      </c>
      <c r="Q30">
        <v>149.49798583984301</v>
      </c>
      <c r="R30">
        <v>195.42694091796801</v>
      </c>
      <c r="S30">
        <v>288.88702392578102</v>
      </c>
      <c r="T30">
        <v>574.37896728515602</v>
      </c>
      <c r="V30" s="17">
        <v>3</v>
      </c>
      <c r="W30">
        <v>74.882507324218693</v>
      </c>
      <c r="X30">
        <v>78.010559082031193</v>
      </c>
      <c r="Y30">
        <v>81.062316894531193</v>
      </c>
      <c r="Z30">
        <v>88.539123535156193</v>
      </c>
      <c r="AA30">
        <v>109.062194824218</v>
      </c>
      <c r="AB30">
        <v>144.23370361328099</v>
      </c>
      <c r="AC30">
        <v>219.15435791015599</v>
      </c>
      <c r="AD30">
        <v>445.59478759765602</v>
      </c>
      <c r="AF30" s="17">
        <v>3</v>
      </c>
      <c r="AG30">
        <v>37.5747680664062</v>
      </c>
      <c r="AH30">
        <v>39.8635864257812</v>
      </c>
      <c r="AJ30" s="17">
        <v>3</v>
      </c>
      <c r="AK30">
        <v>35.0570678710937</v>
      </c>
      <c r="AL30">
        <v>37.2695922851562</v>
      </c>
    </row>
    <row r="31" spans="2:38">
      <c r="B31" s="17">
        <v>3.2</v>
      </c>
      <c r="C31" s="17">
        <v>203.13262939453099</v>
      </c>
      <c r="D31">
        <v>208.54949951171801</v>
      </c>
      <c r="E31">
        <v>214.57672119140599</v>
      </c>
      <c r="F31">
        <v>227.01263427734301</v>
      </c>
      <c r="G31">
        <v>267.98248291015602</v>
      </c>
      <c r="H31">
        <v>338.63067626953102</v>
      </c>
      <c r="I31">
        <v>485.19134521484301</v>
      </c>
      <c r="J31">
        <v>958.13751220703102</v>
      </c>
      <c r="L31" s="17">
        <v>3.2</v>
      </c>
      <c r="M31">
        <v>107.30743408203099</v>
      </c>
      <c r="N31">
        <v>111.045837402343</v>
      </c>
      <c r="O31">
        <v>115.39459228515599</v>
      </c>
      <c r="P31">
        <v>123.100280761718</v>
      </c>
      <c r="Q31">
        <v>147.66693115234301</v>
      </c>
      <c r="R31">
        <v>192.60406494140599</v>
      </c>
      <c r="S31">
        <v>284.53826904296801</v>
      </c>
      <c r="T31">
        <v>565.98663330078102</v>
      </c>
      <c r="V31" s="17">
        <v>3.2</v>
      </c>
      <c r="W31">
        <v>74.424743652343693</v>
      </c>
      <c r="X31">
        <v>76.866149902343693</v>
      </c>
      <c r="Y31">
        <v>80.299377441406193</v>
      </c>
      <c r="Z31">
        <v>87.242126464843693</v>
      </c>
      <c r="AA31">
        <v>107.536315917968</v>
      </c>
      <c r="AB31">
        <v>142.47894287109301</v>
      </c>
      <c r="AC31">
        <v>216.48406982421801</v>
      </c>
      <c r="AD31">
        <v>440.02532958984301</v>
      </c>
      <c r="AF31" s="17">
        <v>3.2</v>
      </c>
      <c r="AG31">
        <v>37.1932983398437</v>
      </c>
      <c r="AH31">
        <v>39.7109985351562</v>
      </c>
      <c r="AJ31" s="17">
        <v>3.2</v>
      </c>
      <c r="AK31">
        <v>34.9044799804687</v>
      </c>
      <c r="AL31">
        <v>36.9644165039062</v>
      </c>
    </row>
    <row r="32" spans="2:38">
      <c r="B32" s="17">
        <v>3.5</v>
      </c>
      <c r="C32" s="17">
        <v>193.67218017578099</v>
      </c>
      <c r="D32">
        <v>199.31793212890599</v>
      </c>
      <c r="E32">
        <v>205.57403564453099</v>
      </c>
      <c r="F32">
        <v>218.00994873046801</v>
      </c>
      <c r="G32">
        <v>258.06427001953102</v>
      </c>
      <c r="H32">
        <v>328.10211181640602</v>
      </c>
      <c r="I32">
        <v>470.00885009765602</v>
      </c>
      <c r="J32">
        <v>920.60089111328102</v>
      </c>
      <c r="L32" s="17">
        <v>3.5</v>
      </c>
      <c r="M32">
        <v>105.400085449218</v>
      </c>
      <c r="N32">
        <v>109.367370605468</v>
      </c>
      <c r="O32">
        <v>113.182067871093</v>
      </c>
      <c r="P32">
        <v>121.19293212890599</v>
      </c>
      <c r="Q32">
        <v>145.22552490234301</v>
      </c>
      <c r="R32">
        <v>188.71307373046801</v>
      </c>
      <c r="S32">
        <v>279.04510498046801</v>
      </c>
      <c r="T32">
        <v>555.00030517578102</v>
      </c>
      <c r="V32" s="17">
        <v>3.5</v>
      </c>
      <c r="W32">
        <v>73.890686035156193</v>
      </c>
      <c r="X32">
        <v>75.492858886718693</v>
      </c>
      <c r="Y32">
        <v>79.460144042968693</v>
      </c>
      <c r="Z32">
        <v>86.097717285156193</v>
      </c>
      <c r="AA32">
        <v>105.93414306640599</v>
      </c>
      <c r="AB32">
        <v>140.11383056640599</v>
      </c>
      <c r="AC32">
        <v>213.20343017578099</v>
      </c>
      <c r="AD32">
        <v>433.38775634765602</v>
      </c>
      <c r="AF32" s="17">
        <v>3.5</v>
      </c>
      <c r="AG32">
        <v>36.6592407226562</v>
      </c>
      <c r="AH32">
        <v>39.4058227539062</v>
      </c>
      <c r="AJ32" s="17">
        <v>3.5</v>
      </c>
      <c r="AK32">
        <v>34.7518920898437</v>
      </c>
      <c r="AL32">
        <v>36.5066528320312</v>
      </c>
    </row>
    <row r="33" spans="1:38">
      <c r="B33" s="17">
        <v>4</v>
      </c>
      <c r="C33" s="17">
        <v>180.09185791015599</v>
      </c>
      <c r="D33">
        <v>185.81390380859301</v>
      </c>
      <c r="E33">
        <v>192.83294677734301</v>
      </c>
      <c r="F33">
        <v>205.49774169921801</v>
      </c>
      <c r="G33">
        <v>244.63653564453099</v>
      </c>
      <c r="H33">
        <v>312.53814697265602</v>
      </c>
      <c r="I33">
        <v>448.11248779296801</v>
      </c>
      <c r="J33">
        <v>865.13519287109295</v>
      </c>
      <c r="L33" s="17">
        <v>4</v>
      </c>
      <c r="M33">
        <v>102.195739746093</v>
      </c>
      <c r="N33">
        <v>105.93414306640599</v>
      </c>
      <c r="O33">
        <v>110.130310058593</v>
      </c>
      <c r="P33">
        <v>117.912292480468</v>
      </c>
      <c r="Q33">
        <v>141.10565185546801</v>
      </c>
      <c r="R33">
        <v>183.29620361328099</v>
      </c>
      <c r="S33">
        <v>271.87347412109301</v>
      </c>
      <c r="T33">
        <v>540.42816162109295</v>
      </c>
      <c r="V33" s="17">
        <v>4</v>
      </c>
      <c r="W33">
        <v>72.135925292968693</v>
      </c>
      <c r="X33">
        <v>74.653625488281193</v>
      </c>
      <c r="Y33">
        <v>77.781677246093693</v>
      </c>
      <c r="Z33">
        <v>84.877014160156193</v>
      </c>
      <c r="AA33">
        <v>104.179382324218</v>
      </c>
      <c r="AB33">
        <v>137.59613037109301</v>
      </c>
      <c r="AC33">
        <v>208.77838134765599</v>
      </c>
      <c r="AD33">
        <v>424.76654052734301</v>
      </c>
      <c r="AF33" s="17">
        <v>4</v>
      </c>
      <c r="AG33">
        <v>36.0488891601562</v>
      </c>
      <c r="AH33">
        <v>38.7954711914062</v>
      </c>
      <c r="AJ33" s="17">
        <v>4</v>
      </c>
      <c r="AK33">
        <v>34.6755981445312</v>
      </c>
      <c r="AL33">
        <v>36.0488891601562</v>
      </c>
    </row>
    <row r="34" spans="1:38">
      <c r="B34" s="17">
        <v>4.2</v>
      </c>
      <c r="C34" s="17">
        <v>175.89569091796801</v>
      </c>
      <c r="D34">
        <v>181.38885498046801</v>
      </c>
      <c r="E34">
        <v>188.10272216796801</v>
      </c>
      <c r="F34">
        <v>201.07269287109301</v>
      </c>
      <c r="G34">
        <v>239.75372314453099</v>
      </c>
      <c r="H34">
        <v>306.81610107421801</v>
      </c>
      <c r="I34">
        <v>439.94903564453102</v>
      </c>
      <c r="J34">
        <v>846.06170654296795</v>
      </c>
      <c r="L34" s="17">
        <v>4.2</v>
      </c>
      <c r="M34">
        <v>101.35650634765599</v>
      </c>
      <c r="N34">
        <v>105.094909667968</v>
      </c>
      <c r="O34">
        <v>109.29107666015599</v>
      </c>
      <c r="P34">
        <v>116.61529541015599</v>
      </c>
      <c r="Q34">
        <v>139.80865478515599</v>
      </c>
      <c r="R34">
        <v>181.61773681640599</v>
      </c>
      <c r="S34">
        <v>269.35577392578102</v>
      </c>
      <c r="T34">
        <v>535.62164306640602</v>
      </c>
      <c r="V34" s="17">
        <v>4.2</v>
      </c>
      <c r="W34">
        <v>71.449279785156193</v>
      </c>
      <c r="X34">
        <v>74.424743652343693</v>
      </c>
      <c r="Y34">
        <v>77.095031738281193</v>
      </c>
      <c r="Z34">
        <v>84.266662597656193</v>
      </c>
      <c r="AA34">
        <v>103.34014892578099</v>
      </c>
      <c r="AB34">
        <v>136.83319091796801</v>
      </c>
      <c r="AC34">
        <v>207.32879638671801</v>
      </c>
      <c r="AD34">
        <v>421.63848876953102</v>
      </c>
      <c r="AF34" s="17">
        <v>4.2</v>
      </c>
      <c r="AG34">
        <v>35.8200073242187</v>
      </c>
      <c r="AH34">
        <v>38.5665893554687</v>
      </c>
      <c r="AJ34" s="17">
        <v>4.2</v>
      </c>
      <c r="AK34">
        <v>34.5993041992187</v>
      </c>
      <c r="AL34">
        <v>35.8963012695312</v>
      </c>
    </row>
    <row r="35" spans="1:38">
      <c r="B35" s="17">
        <v>4.5</v>
      </c>
      <c r="C35" s="17">
        <v>170.55511474609301</v>
      </c>
      <c r="D35">
        <v>175.66680908203099</v>
      </c>
      <c r="E35">
        <v>181.77032470703099</v>
      </c>
      <c r="F35">
        <v>195.12176513671801</v>
      </c>
      <c r="G35">
        <v>233.26873779296801</v>
      </c>
      <c r="H35">
        <v>299.26300048828102</v>
      </c>
      <c r="I35">
        <v>429.19158935546801</v>
      </c>
      <c r="J35">
        <v>823.86016845703102</v>
      </c>
      <c r="L35" s="17">
        <v>4.5</v>
      </c>
      <c r="M35">
        <v>100.517272949218</v>
      </c>
      <c r="N35">
        <v>103.95050048828099</v>
      </c>
      <c r="O35">
        <v>107.61260986328099</v>
      </c>
      <c r="P35">
        <v>115.54718017578099</v>
      </c>
      <c r="Q35">
        <v>138.43536376953099</v>
      </c>
      <c r="R35">
        <v>179.63409423828099</v>
      </c>
      <c r="S35">
        <v>266.45660400390602</v>
      </c>
      <c r="T35">
        <v>529.97589111328102</v>
      </c>
      <c r="V35" s="17">
        <v>4.5</v>
      </c>
      <c r="W35">
        <v>70.686340332031193</v>
      </c>
      <c r="X35">
        <v>74.119567871093693</v>
      </c>
      <c r="Y35">
        <v>76.332092285156193</v>
      </c>
      <c r="Z35">
        <v>83.427429199218693</v>
      </c>
      <c r="AA35">
        <v>102.348327636718</v>
      </c>
      <c r="AB35">
        <v>135.84136962890599</v>
      </c>
      <c r="AC35">
        <v>205.72662353515599</v>
      </c>
      <c r="AD35">
        <v>418.43414306640602</v>
      </c>
      <c r="AF35" s="17">
        <v>4.5</v>
      </c>
      <c r="AG35">
        <v>35.5911254882812</v>
      </c>
      <c r="AH35">
        <v>38.3377075195312</v>
      </c>
      <c r="AJ35" s="17">
        <v>4.5</v>
      </c>
      <c r="AK35">
        <v>34.5230102539062</v>
      </c>
      <c r="AL35">
        <v>35.7437133789062</v>
      </c>
    </row>
    <row r="36" spans="1:38">
      <c r="B36" s="17">
        <v>5</v>
      </c>
      <c r="C36" s="17">
        <v>161.93389892578099</v>
      </c>
      <c r="D36">
        <v>167.57965087890599</v>
      </c>
      <c r="E36">
        <v>173.60687255859301</v>
      </c>
      <c r="F36">
        <v>185.81390380859301</v>
      </c>
      <c r="G36">
        <v>224.03717041015599</v>
      </c>
      <c r="H36">
        <v>288.50555419921801</v>
      </c>
      <c r="I36">
        <v>412.86468505859301</v>
      </c>
      <c r="J36">
        <v>791.74041748046795</v>
      </c>
      <c r="L36" s="17">
        <v>5</v>
      </c>
      <c r="M36">
        <v>99.143981933593693</v>
      </c>
      <c r="N36">
        <v>101.66168212890599</v>
      </c>
      <c r="O36">
        <v>105.78155517578099</v>
      </c>
      <c r="P36">
        <v>113.86871337890599</v>
      </c>
      <c r="Q36">
        <v>136.60430908203099</v>
      </c>
      <c r="R36">
        <v>177.11639404296801</v>
      </c>
      <c r="S36">
        <v>262.87078857421801</v>
      </c>
      <c r="T36">
        <v>522.95684814453102</v>
      </c>
      <c r="V36" s="17">
        <v>5</v>
      </c>
      <c r="W36">
        <v>70.152282714843693</v>
      </c>
      <c r="X36">
        <v>73.661804199218693</v>
      </c>
      <c r="Y36">
        <v>75.416564941406193</v>
      </c>
      <c r="Z36">
        <v>82.359313964843693</v>
      </c>
      <c r="AA36">
        <v>101.50909423828099</v>
      </c>
      <c r="AB36">
        <v>134.92584228515599</v>
      </c>
      <c r="AC36">
        <v>204.12445068359301</v>
      </c>
      <c r="AD36">
        <v>415.61126708984301</v>
      </c>
      <c r="AF36" s="17">
        <v>5</v>
      </c>
      <c r="AG36">
        <v>35.3622436523437</v>
      </c>
      <c r="AH36">
        <v>38.0325317382812</v>
      </c>
      <c r="AJ36" s="17">
        <v>5</v>
      </c>
      <c r="AK36">
        <v>34.5230102539062</v>
      </c>
      <c r="AL36">
        <v>35.5911254882812</v>
      </c>
    </row>
    <row r="37" spans="1:38">
      <c r="B37" s="17">
        <v>6</v>
      </c>
      <c r="C37" s="17">
        <v>149.34539794921801</v>
      </c>
      <c r="D37">
        <v>154.76226806640599</v>
      </c>
      <c r="E37">
        <v>160.17913818359301</v>
      </c>
      <c r="F37">
        <v>172.23358154296801</v>
      </c>
      <c r="G37">
        <v>208.85467529296801</v>
      </c>
      <c r="H37">
        <v>269.81353759765602</v>
      </c>
      <c r="I37">
        <v>385.55145263671801</v>
      </c>
      <c r="J37">
        <v>737.26654052734295</v>
      </c>
      <c r="L37" s="17">
        <v>6</v>
      </c>
      <c r="M37">
        <v>95.024108886718693</v>
      </c>
      <c r="N37">
        <v>99.601745605468693</v>
      </c>
      <c r="O37">
        <v>102.57720947265599</v>
      </c>
      <c r="P37">
        <v>110.35919189453099</v>
      </c>
      <c r="Q37">
        <v>133.09478759765599</v>
      </c>
      <c r="R37">
        <v>172.84393310546801</v>
      </c>
      <c r="S37">
        <v>256.69097900390602</v>
      </c>
      <c r="T37">
        <v>510.36834716796801</v>
      </c>
      <c r="V37" s="17">
        <v>6</v>
      </c>
      <c r="W37">
        <v>69.465637207031193</v>
      </c>
      <c r="X37">
        <v>71.907043457031193</v>
      </c>
      <c r="Y37">
        <v>74.729919433593693</v>
      </c>
      <c r="Z37">
        <v>80.680847167968693</v>
      </c>
      <c r="AA37">
        <v>100.28839111328099</v>
      </c>
      <c r="AB37">
        <v>132.86590576171801</v>
      </c>
      <c r="AC37">
        <v>201.22528076171801</v>
      </c>
      <c r="AD37">
        <v>409.04998779296801</v>
      </c>
      <c r="AF37" s="17">
        <v>6</v>
      </c>
      <c r="AG37">
        <v>35.1333618164062</v>
      </c>
      <c r="AH37">
        <v>37.6510620117187</v>
      </c>
      <c r="AJ37" s="17">
        <v>6</v>
      </c>
      <c r="AK37">
        <v>34.2178344726562</v>
      </c>
      <c r="AL37">
        <v>35.2859497070312</v>
      </c>
    </row>
    <row r="38" spans="1:38">
      <c r="B38" s="17">
        <v>7</v>
      </c>
      <c r="C38" s="17">
        <v>141.25823974609301</v>
      </c>
      <c r="D38">
        <v>145.98846435546801</v>
      </c>
      <c r="E38">
        <v>150.10833740234301</v>
      </c>
      <c r="F38">
        <v>161.39984130859301</v>
      </c>
      <c r="G38">
        <v>196.64764404296801</v>
      </c>
      <c r="H38">
        <v>254.17327880859301</v>
      </c>
      <c r="I38">
        <v>363.50250244140602</v>
      </c>
      <c r="J38">
        <v>693.85528564453102</v>
      </c>
      <c r="L38" s="17">
        <v>7</v>
      </c>
      <c r="M38">
        <v>93.345642089843693</v>
      </c>
      <c r="N38">
        <v>96.168518066406193</v>
      </c>
      <c r="O38">
        <v>100.364685058593</v>
      </c>
      <c r="P38">
        <v>107.61260986328099</v>
      </c>
      <c r="Q38">
        <v>129.89044189453099</v>
      </c>
      <c r="R38">
        <v>169.33441162109301</v>
      </c>
      <c r="S38">
        <v>251.80816650390599</v>
      </c>
      <c r="T38">
        <v>500.14495849609301</v>
      </c>
      <c r="V38" s="17">
        <v>7</v>
      </c>
      <c r="W38">
        <v>68.931579589843693</v>
      </c>
      <c r="X38">
        <v>70.457458496093693</v>
      </c>
      <c r="Y38">
        <v>74.119567871093693</v>
      </c>
      <c r="Z38">
        <v>79.841613769531193</v>
      </c>
      <c r="AA38">
        <v>99.220275878906193</v>
      </c>
      <c r="AB38">
        <v>131.03485107421801</v>
      </c>
      <c r="AC38">
        <v>198.70758056640599</v>
      </c>
      <c r="AD38">
        <v>402.56500244140602</v>
      </c>
      <c r="AF38" s="17">
        <v>7</v>
      </c>
      <c r="AG38">
        <v>35.0570678710937</v>
      </c>
      <c r="AH38">
        <v>37.2695922851562</v>
      </c>
      <c r="AJ38" s="17">
        <v>7</v>
      </c>
      <c r="AK38">
        <v>33.9889526367187</v>
      </c>
      <c r="AL38">
        <v>35.2096557617187</v>
      </c>
    </row>
    <row r="39" spans="1:38">
      <c r="B39" s="17">
        <v>8</v>
      </c>
      <c r="C39" s="17">
        <v>135.53619384765599</v>
      </c>
      <c r="D39">
        <v>139.04571533203099</v>
      </c>
      <c r="E39">
        <v>144.38629150390599</v>
      </c>
      <c r="F39">
        <v>153.61785888671801</v>
      </c>
      <c r="G39">
        <v>186.11907958984301</v>
      </c>
      <c r="H39">
        <v>241.50848388671801</v>
      </c>
      <c r="I39">
        <v>346.33636474609301</v>
      </c>
      <c r="J39">
        <v>665.16876220703102</v>
      </c>
      <c r="L39" s="17">
        <v>8</v>
      </c>
      <c r="M39">
        <v>90.827941894531193</v>
      </c>
      <c r="N39">
        <v>94.108581542968693</v>
      </c>
      <c r="O39">
        <v>98.228454589843693</v>
      </c>
      <c r="P39">
        <v>105.32379150390599</v>
      </c>
      <c r="Q39">
        <v>127.372741699218</v>
      </c>
      <c r="R39">
        <v>165.90118408203099</v>
      </c>
      <c r="S39">
        <v>247.61199951171801</v>
      </c>
      <c r="T39">
        <v>491.60003662109301</v>
      </c>
      <c r="V39" s="17">
        <v>8</v>
      </c>
      <c r="W39">
        <v>67.710876464843693</v>
      </c>
      <c r="X39">
        <v>69.847106933593693</v>
      </c>
      <c r="Y39">
        <v>73.280334472656193</v>
      </c>
      <c r="Z39">
        <v>79.078674316406193</v>
      </c>
      <c r="AA39">
        <v>97.694396972656193</v>
      </c>
      <c r="AB39">
        <v>129.58526611328099</v>
      </c>
      <c r="AC39">
        <v>196.34246826171801</v>
      </c>
      <c r="AD39">
        <v>396.08001708984301</v>
      </c>
      <c r="AF39" s="17">
        <v>8</v>
      </c>
      <c r="AG39">
        <v>34.9044799804687</v>
      </c>
      <c r="AH39">
        <v>36.9644165039062</v>
      </c>
      <c r="AJ39" s="17">
        <v>8</v>
      </c>
      <c r="AK39">
        <v>33.7600708007812</v>
      </c>
      <c r="AL39">
        <v>35.0570678710937</v>
      </c>
    </row>
    <row r="40" spans="1:38">
      <c r="B40" s="17">
        <v>9</v>
      </c>
      <c r="C40" s="17">
        <v>129.81414794921801</v>
      </c>
      <c r="D40">
        <v>134.46807861328099</v>
      </c>
      <c r="E40">
        <v>138.35906982421801</v>
      </c>
      <c r="F40">
        <v>147.51434326171801</v>
      </c>
      <c r="G40">
        <v>178.03192138671801</v>
      </c>
      <c r="H40">
        <v>230.75103759765599</v>
      </c>
      <c r="I40">
        <v>333.82415771484301</v>
      </c>
      <c r="J40">
        <v>644.56939697265602</v>
      </c>
      <c r="L40" s="17">
        <v>9</v>
      </c>
      <c r="M40">
        <v>89.530944824218693</v>
      </c>
      <c r="N40">
        <v>92.735290527343693</v>
      </c>
      <c r="O40">
        <v>95.634460449218693</v>
      </c>
      <c r="P40">
        <v>103.34014892578099</v>
      </c>
      <c r="Q40">
        <v>124.778747558593</v>
      </c>
      <c r="R40">
        <v>163.15460205078099</v>
      </c>
      <c r="S40">
        <v>243.94989013671801</v>
      </c>
      <c r="T40">
        <v>484.35211181640602</v>
      </c>
      <c r="V40" s="17">
        <v>9</v>
      </c>
      <c r="W40">
        <v>66.566467285156193</v>
      </c>
      <c r="X40">
        <v>69.389343261718693</v>
      </c>
      <c r="Y40">
        <v>72.059631347656193</v>
      </c>
      <c r="Z40">
        <v>77.781677246093693</v>
      </c>
      <c r="AA40">
        <v>96.397399902343693</v>
      </c>
      <c r="AB40">
        <v>128.44085693359301</v>
      </c>
      <c r="AC40">
        <v>194.35882568359301</v>
      </c>
      <c r="AD40">
        <v>390.51055908203102</v>
      </c>
      <c r="AF40" s="17">
        <v>9</v>
      </c>
      <c r="AG40">
        <v>34.8281860351562</v>
      </c>
      <c r="AH40">
        <v>36.6592407226562</v>
      </c>
      <c r="AJ40" s="17">
        <v>9</v>
      </c>
      <c r="AK40">
        <v>33.5311889648437</v>
      </c>
      <c r="AL40">
        <v>34.9807739257812</v>
      </c>
    </row>
    <row r="41" spans="1:38">
      <c r="B41" s="17">
        <v>10</v>
      </c>
      <c r="C41" s="17">
        <v>125.00762939453099</v>
      </c>
      <c r="D41">
        <v>129.50897216796801</v>
      </c>
      <c r="E41">
        <v>134.46807861328099</v>
      </c>
      <c r="F41">
        <v>143.16558837890599</v>
      </c>
      <c r="G41">
        <v>171.92840576171801</v>
      </c>
      <c r="H41">
        <v>222.28240966796801</v>
      </c>
      <c r="I41">
        <v>323.60076904296801</v>
      </c>
      <c r="J41">
        <v>628.16619873046795</v>
      </c>
      <c r="L41" s="17">
        <v>10</v>
      </c>
      <c r="M41">
        <v>88.081359863281193</v>
      </c>
      <c r="N41">
        <v>90.599060058593693</v>
      </c>
      <c r="O41">
        <v>94.184875488281193</v>
      </c>
      <c r="P41">
        <v>101.432800292968</v>
      </c>
      <c r="Q41">
        <v>123.17657470703099</v>
      </c>
      <c r="R41">
        <v>160.78948974609301</v>
      </c>
      <c r="S41">
        <v>240.66925048828099</v>
      </c>
      <c r="T41">
        <v>478.17230224609301</v>
      </c>
      <c r="V41" s="17">
        <v>10</v>
      </c>
      <c r="W41">
        <v>65.650939941406193</v>
      </c>
      <c r="X41">
        <v>69.007873535156193</v>
      </c>
      <c r="Y41">
        <v>70.991516113281193</v>
      </c>
      <c r="Z41">
        <v>76.713562011718693</v>
      </c>
      <c r="AA41">
        <v>95.252990722656193</v>
      </c>
      <c r="AB41">
        <v>127.067565917968</v>
      </c>
      <c r="AC41">
        <v>192.37518310546801</v>
      </c>
      <c r="AD41">
        <v>385.78033447265602</v>
      </c>
      <c r="AF41" s="17">
        <v>10</v>
      </c>
      <c r="AG41">
        <v>34.7518920898437</v>
      </c>
      <c r="AH41">
        <v>36.4303588867187</v>
      </c>
      <c r="AJ41" s="17">
        <v>10</v>
      </c>
      <c r="AK41">
        <v>33.3786010742187</v>
      </c>
      <c r="AL41">
        <v>34.9044799804687</v>
      </c>
    </row>
    <row r="42" spans="1:38">
      <c r="A42" s="17" t="s">
        <v>1367</v>
      </c>
      <c r="B42" s="17" t="s">
        <v>1367</v>
      </c>
      <c r="C42" t="s">
        <v>1367</v>
      </c>
      <c r="D42" t="s">
        <v>1367</v>
      </c>
      <c r="E42" t="s">
        <v>1367</v>
      </c>
      <c r="F42" t="s">
        <v>1367</v>
      </c>
      <c r="G42" t="s">
        <v>1367</v>
      </c>
      <c r="H42" t="s">
        <v>1367</v>
      </c>
      <c r="I42" t="s">
        <v>1367</v>
      </c>
      <c r="L42" t="s">
        <v>1367</v>
      </c>
      <c r="M42" t="s">
        <v>1367</v>
      </c>
      <c r="N42" t="s">
        <v>1367</v>
      </c>
      <c r="O42" t="s">
        <v>1367</v>
      </c>
      <c r="P42" t="s">
        <v>1367</v>
      </c>
      <c r="Q42" t="s">
        <v>1367</v>
      </c>
      <c r="R42" t="s">
        <v>1367</v>
      </c>
      <c r="S42" t="s">
        <v>1367</v>
      </c>
      <c r="V42" t="s">
        <v>1367</v>
      </c>
      <c r="W42" t="s">
        <v>1367</v>
      </c>
      <c r="X42" t="s">
        <v>1367</v>
      </c>
      <c r="Y42" t="s">
        <v>1367</v>
      </c>
      <c r="Z42" t="s">
        <v>1367</v>
      </c>
      <c r="AA42" t="s">
        <v>1367</v>
      </c>
      <c r="AB42" t="s">
        <v>1367</v>
      </c>
      <c r="AC42" t="s">
        <v>1367</v>
      </c>
      <c r="AF42" t="s">
        <v>1367</v>
      </c>
      <c r="AG42" t="s">
        <v>1367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7AA8-BB54-4F49-885E-65BFD15709B2}">
  <sheetPr codeName="Sheet9"/>
  <dimension ref="A1:DX101"/>
  <sheetViews>
    <sheetView zoomScale="70" zoomScaleNormal="70" workbookViewId="0">
      <selection activeCell="M2" sqref="M2"/>
    </sheetView>
  </sheetViews>
  <sheetFormatPr defaultRowHeight="15"/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1.8309999999999999E-7</v>
      </c>
      <c r="H2">
        <v>5.6680000000000002E-7</v>
      </c>
      <c r="I2">
        <v>8.4209999999999995E-7</v>
      </c>
      <c r="J2">
        <v>1.215E-6</v>
      </c>
      <c r="K2">
        <v>1.567E-6</v>
      </c>
      <c r="L2">
        <v>2.2450000000000001E-6</v>
      </c>
      <c r="M2">
        <v>2.8449999999999999E-6</v>
      </c>
      <c r="N2">
        <v>3.208E-6</v>
      </c>
      <c r="O2">
        <v>3.8460000000000001E-6</v>
      </c>
      <c r="P2">
        <v>4.5179999999999998E-6</v>
      </c>
      <c r="Q2">
        <v>5.7150000000000003E-6</v>
      </c>
      <c r="R2">
        <v>7.6459999999999993E-6</v>
      </c>
      <c r="S2">
        <v>9.2969999999999992E-6</v>
      </c>
      <c r="T2">
        <v>1.095E-5</v>
      </c>
      <c r="U2">
        <v>1.261E-5</v>
      </c>
      <c r="V2">
        <v>1.7050000000000001E-5</v>
      </c>
      <c r="W2">
        <v>2.1549999999999999E-5</v>
      </c>
      <c r="X2">
        <v>2.4119999999999999E-5</v>
      </c>
      <c r="Y2">
        <v>2.709E-5</v>
      </c>
      <c r="Z2">
        <v>3.027E-5</v>
      </c>
      <c r="AA2">
        <v>3.4329999999999998E-5</v>
      </c>
      <c r="AB2">
        <v>4.439E-5</v>
      </c>
      <c r="AC2">
        <v>4.8069999999999999E-5</v>
      </c>
      <c r="AD2">
        <v>5.1520000000000001E-5</v>
      </c>
      <c r="AE2">
        <v>5.5569999999999998E-5</v>
      </c>
      <c r="AF2">
        <v>6.2550000000000003E-5</v>
      </c>
      <c r="AG2">
        <v>7.4820000000000005E-5</v>
      </c>
      <c r="AH2">
        <v>8.0229999999999996E-5</v>
      </c>
      <c r="AI2">
        <v>8.5630000000000005E-5</v>
      </c>
      <c r="AJ2">
        <v>9.1039999999999996E-5</v>
      </c>
      <c r="AK2">
        <v>9.6680000000000003E-5</v>
      </c>
      <c r="AL2">
        <v>1.1E-4</v>
      </c>
      <c r="AM2">
        <v>1.181E-4</v>
      </c>
      <c r="AN2">
        <v>1.2300000000000001E-4</v>
      </c>
      <c r="AO2">
        <v>1.2789999999999999E-4</v>
      </c>
      <c r="AP2">
        <v>1.3860000000000001E-4</v>
      </c>
      <c r="AQ2">
        <v>1.496E-4</v>
      </c>
      <c r="AR2">
        <v>1.5459999999999999E-4</v>
      </c>
      <c r="AS2">
        <v>1.5919999999999999E-4</v>
      </c>
      <c r="AT2">
        <v>1.6479999999999999E-4</v>
      </c>
      <c r="AU2">
        <v>1.774E-4</v>
      </c>
      <c r="AV2">
        <v>1.8589999999999999E-4</v>
      </c>
      <c r="AW2">
        <v>1.908E-4</v>
      </c>
      <c r="AX2">
        <v>1.951E-4</v>
      </c>
      <c r="AY2">
        <v>2.008E-4</v>
      </c>
      <c r="AZ2">
        <v>2.1130000000000001E-4</v>
      </c>
      <c r="BA2">
        <v>2.185E-4</v>
      </c>
      <c r="BB2">
        <v>2.2220000000000001E-4</v>
      </c>
      <c r="BC2">
        <v>2.2599999999999999E-4</v>
      </c>
      <c r="BD2">
        <v>2.299E-4</v>
      </c>
      <c r="BE2">
        <v>2.374E-4</v>
      </c>
      <c r="BF2">
        <v>2.4469999999999998E-4</v>
      </c>
      <c r="BG2">
        <v>2.4860000000000003E-4</v>
      </c>
      <c r="BH2">
        <v>2.5250000000000001E-4</v>
      </c>
      <c r="BI2">
        <v>2.563E-4</v>
      </c>
      <c r="BJ2">
        <v>2.6140000000000001E-4</v>
      </c>
      <c r="BK2">
        <v>2.6959999999999999E-4</v>
      </c>
      <c r="BL2">
        <v>2.764E-4</v>
      </c>
      <c r="BM2">
        <v>2.8039999999999999E-4</v>
      </c>
      <c r="BN2">
        <v>2.853E-4</v>
      </c>
      <c r="BO2">
        <v>2.923E-4</v>
      </c>
      <c r="BP2">
        <v>2.9849999999999999E-4</v>
      </c>
      <c r="BQ2">
        <v>3.0219999999999997E-4</v>
      </c>
      <c r="BR2">
        <v>3.0640000000000002E-4</v>
      </c>
      <c r="BS2">
        <v>3.1389999999999999E-4</v>
      </c>
      <c r="BT2">
        <v>3.2140000000000001E-4</v>
      </c>
      <c r="BU2">
        <v>3.2489999999999998E-4</v>
      </c>
      <c r="BV2">
        <v>3.2820000000000001E-4</v>
      </c>
      <c r="BW2">
        <v>3.3149999999999998E-4</v>
      </c>
      <c r="BX2">
        <v>3.347E-4</v>
      </c>
      <c r="BY2">
        <v>3.39E-4</v>
      </c>
      <c r="BZ2">
        <v>3.702E-4</v>
      </c>
      <c r="CA2">
        <v>4.1760000000000001E-4</v>
      </c>
      <c r="CB2">
        <v>4.8000000000000001E-4</v>
      </c>
      <c r="CC2">
        <v>5.3890000000000003E-4</v>
      </c>
      <c r="CD2">
        <v>6.112E-4</v>
      </c>
      <c r="CE2">
        <v>6.5839999999999996E-4</v>
      </c>
      <c r="CF2">
        <v>7.0189999999999998E-4</v>
      </c>
      <c r="CG2">
        <v>7.5230000000000002E-4</v>
      </c>
      <c r="CH2">
        <v>7.9659999999999996E-4</v>
      </c>
      <c r="CI2">
        <v>8.4659999999999998E-4</v>
      </c>
      <c r="CJ2">
        <v>9.0419999999999997E-4</v>
      </c>
      <c r="CK2">
        <v>9.6590000000000001E-4</v>
      </c>
      <c r="CL2">
        <v>1E-3</v>
      </c>
      <c r="CM2">
        <v>1.1000000000000001E-3</v>
      </c>
      <c r="CN2">
        <v>1.1000000000000001E-3</v>
      </c>
      <c r="CO2">
        <v>1.5E-3</v>
      </c>
      <c r="CP2">
        <v>2.3E-3</v>
      </c>
      <c r="CQ2">
        <v>3.8999999999999998E-3</v>
      </c>
      <c r="CR2">
        <v>6.8999999999999999E-3</v>
      </c>
      <c r="CS2">
        <v>1.35E-2</v>
      </c>
      <c r="CT2">
        <v>3.8699999999999998E-2</v>
      </c>
      <c r="CU2">
        <v>8.9700000000000002E-2</v>
      </c>
      <c r="CV2">
        <v>0.11940000000000001</v>
      </c>
      <c r="CW2">
        <v>0.151</v>
      </c>
      <c r="CX2">
        <v>0.18179999999999999</v>
      </c>
      <c r="CY2">
        <v>0.26340000000000002</v>
      </c>
      <c r="CZ2">
        <v>0.30840000000000001</v>
      </c>
      <c r="DA2">
        <v>0.33960000000000001</v>
      </c>
      <c r="DB2">
        <v>0.3639</v>
      </c>
      <c r="DC2">
        <v>0.38390000000000002</v>
      </c>
      <c r="DD2">
        <v>0.42049999999999998</v>
      </c>
      <c r="DE2">
        <v>0.44719999999999999</v>
      </c>
      <c r="DF2">
        <v>0.46300000000000002</v>
      </c>
      <c r="DG2">
        <v>0.47070000000000001</v>
      </c>
      <c r="DH2">
        <v>0.55289999999999995</v>
      </c>
      <c r="DI2">
        <v>0.57130000000000003</v>
      </c>
      <c r="DJ2">
        <v>0.72119999999999995</v>
      </c>
      <c r="DK2">
        <v>0.75839999999999996</v>
      </c>
      <c r="DL2">
        <v>0.78539999999999999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1.8309999999999999E-7</v>
      </c>
      <c r="H3">
        <v>5.6680000000000002E-7</v>
      </c>
      <c r="I3">
        <v>8.4209999999999995E-7</v>
      </c>
      <c r="J3">
        <v>1.215E-6</v>
      </c>
      <c r="K3">
        <v>1.567E-6</v>
      </c>
      <c r="L3">
        <v>2.2450000000000001E-6</v>
      </c>
      <c r="M3">
        <v>2.8449999999999999E-6</v>
      </c>
      <c r="N3">
        <v>3.208E-6</v>
      </c>
      <c r="O3">
        <v>3.8460000000000001E-6</v>
      </c>
      <c r="P3">
        <v>4.5179999999999998E-6</v>
      </c>
      <c r="Q3">
        <v>5.7150000000000003E-6</v>
      </c>
      <c r="R3">
        <v>7.6459999999999993E-6</v>
      </c>
      <c r="S3">
        <v>9.2969999999999992E-6</v>
      </c>
      <c r="T3">
        <v>1.095E-5</v>
      </c>
      <c r="U3">
        <v>1.261E-5</v>
      </c>
      <c r="V3">
        <v>1.7050000000000001E-5</v>
      </c>
      <c r="W3">
        <v>2.1549999999999999E-5</v>
      </c>
      <c r="X3">
        <v>2.4119999999999999E-5</v>
      </c>
      <c r="Y3">
        <v>2.709E-5</v>
      </c>
      <c r="Z3">
        <v>3.027E-5</v>
      </c>
      <c r="AA3">
        <v>3.4329999999999998E-5</v>
      </c>
      <c r="AB3">
        <v>4.439E-5</v>
      </c>
      <c r="AC3">
        <v>4.8069999999999999E-5</v>
      </c>
      <c r="AD3">
        <v>5.1520000000000001E-5</v>
      </c>
      <c r="AE3">
        <v>5.5569999999999998E-5</v>
      </c>
      <c r="AF3">
        <v>6.2550000000000003E-5</v>
      </c>
      <c r="AG3">
        <v>7.4820000000000005E-5</v>
      </c>
      <c r="AH3">
        <v>8.0229999999999996E-5</v>
      </c>
      <c r="AI3">
        <v>8.5630000000000005E-5</v>
      </c>
      <c r="AJ3">
        <v>9.1039999999999996E-5</v>
      </c>
      <c r="AK3">
        <v>9.6680000000000003E-5</v>
      </c>
      <c r="AL3">
        <v>1.1E-4</v>
      </c>
      <c r="AM3">
        <v>1.181E-4</v>
      </c>
      <c r="AN3">
        <v>1.2300000000000001E-4</v>
      </c>
      <c r="AO3">
        <v>1.2789999999999999E-4</v>
      </c>
      <c r="AP3">
        <v>1.3889999999999999E-4</v>
      </c>
      <c r="AQ3">
        <v>1.5019999999999999E-4</v>
      </c>
      <c r="AR3">
        <v>1.5530000000000001E-4</v>
      </c>
      <c r="AS3">
        <v>1.6009999999999999E-4</v>
      </c>
      <c r="AT3">
        <v>1.6589999999999999E-4</v>
      </c>
      <c r="AU3">
        <v>1.7880000000000001E-4</v>
      </c>
      <c r="AV3">
        <v>1.874E-4</v>
      </c>
      <c r="AW3">
        <v>1.9239999999999999E-4</v>
      </c>
      <c r="AX3">
        <v>1.9670000000000001E-4</v>
      </c>
      <c r="AY3">
        <v>2.0239999999999999E-4</v>
      </c>
      <c r="AZ3">
        <v>2.13E-4</v>
      </c>
      <c r="BA3">
        <v>2.2020000000000001E-4</v>
      </c>
      <c r="BB3">
        <v>2.24E-4</v>
      </c>
      <c r="BC3">
        <v>2.2780000000000001E-4</v>
      </c>
      <c r="BD3">
        <v>2.3169999999999999E-4</v>
      </c>
      <c r="BE3">
        <v>2.3919999999999999E-4</v>
      </c>
      <c r="BF3">
        <v>2.4659999999999998E-4</v>
      </c>
      <c r="BG3">
        <v>2.5070000000000002E-4</v>
      </c>
      <c r="BH3">
        <v>2.5480000000000001E-4</v>
      </c>
      <c r="BI3">
        <v>2.5910000000000001E-4</v>
      </c>
      <c r="BJ3">
        <v>2.6499999999999999E-4</v>
      </c>
      <c r="BK3">
        <v>2.745E-4</v>
      </c>
      <c r="BL3">
        <v>2.8249999999999998E-4</v>
      </c>
      <c r="BM3">
        <v>2.8719999999999999E-4</v>
      </c>
      <c r="BN3">
        <v>2.9310000000000002E-4</v>
      </c>
      <c r="BO3">
        <v>3.0170000000000002E-4</v>
      </c>
      <c r="BP3">
        <v>3.0929999999999998E-4</v>
      </c>
      <c r="BQ3">
        <v>3.1339999999999997E-4</v>
      </c>
      <c r="BR3">
        <v>3.1789999999999998E-4</v>
      </c>
      <c r="BS3">
        <v>3.2600000000000001E-4</v>
      </c>
      <c r="BT3">
        <v>3.3409999999999999E-4</v>
      </c>
      <c r="BU3">
        <v>3.3789999999999997E-4</v>
      </c>
      <c r="BV3">
        <v>3.414E-4</v>
      </c>
      <c r="BW3">
        <v>3.4489999999999998E-4</v>
      </c>
      <c r="BX3">
        <v>3.4830000000000001E-4</v>
      </c>
      <c r="BY3">
        <v>3.5310000000000002E-4</v>
      </c>
      <c r="BZ3">
        <v>3.9570000000000002E-4</v>
      </c>
      <c r="CA3">
        <v>4.5179999999999998E-4</v>
      </c>
      <c r="CB3">
        <v>5.354E-4</v>
      </c>
      <c r="CC3">
        <v>6.1030000000000004E-4</v>
      </c>
      <c r="CD3">
        <v>6.8970000000000001E-4</v>
      </c>
      <c r="CE3">
        <v>7.5159999999999995E-4</v>
      </c>
      <c r="CF3">
        <v>8.0710000000000005E-4</v>
      </c>
      <c r="CG3">
        <v>8.631E-4</v>
      </c>
      <c r="CH3">
        <v>9.2040000000000004E-4</v>
      </c>
      <c r="CI3">
        <v>1E-3</v>
      </c>
      <c r="CJ3">
        <v>1.1000000000000001E-3</v>
      </c>
      <c r="CK3">
        <v>1.1999999999999999E-3</v>
      </c>
      <c r="CL3">
        <v>1.2999999999999999E-3</v>
      </c>
      <c r="CM3">
        <v>1.2999999999999999E-3</v>
      </c>
      <c r="CN3">
        <v>1.4E-3</v>
      </c>
      <c r="CO3">
        <v>2.5999999999999999E-3</v>
      </c>
      <c r="CP3">
        <v>5.0000000000000001E-3</v>
      </c>
      <c r="CQ3">
        <v>1.09E-2</v>
      </c>
      <c r="CR3">
        <v>2.1499999999999998E-2</v>
      </c>
      <c r="CS3">
        <v>3.7400000000000003E-2</v>
      </c>
      <c r="CT3">
        <v>7.8100000000000003E-2</v>
      </c>
      <c r="CU3">
        <v>0.15770000000000001</v>
      </c>
      <c r="CV3">
        <v>0.19869999999999999</v>
      </c>
      <c r="CW3">
        <v>0.23710000000000001</v>
      </c>
      <c r="CX3">
        <v>0.26800000000000002</v>
      </c>
      <c r="CY3">
        <v>0.33810000000000001</v>
      </c>
      <c r="CZ3">
        <v>0.37059999999999998</v>
      </c>
      <c r="DA3">
        <v>0.39489999999999997</v>
      </c>
      <c r="DB3">
        <v>0.41410000000000002</v>
      </c>
      <c r="DC3">
        <v>0.43120000000000003</v>
      </c>
      <c r="DD3">
        <v>0.4582</v>
      </c>
      <c r="DE3">
        <v>0.46989999999999998</v>
      </c>
      <c r="DF3">
        <v>0.47349999999999998</v>
      </c>
      <c r="DG3">
        <v>0.4768</v>
      </c>
      <c r="DH3">
        <v>0.55889999999999995</v>
      </c>
      <c r="DI3">
        <v>0.57789999999999997</v>
      </c>
      <c r="DJ3">
        <v>0.72729999999999995</v>
      </c>
      <c r="DK3">
        <v>0.75849999999999995</v>
      </c>
      <c r="DL3">
        <v>0.78539999999999999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1.8309999999999999E-7</v>
      </c>
      <c r="H4">
        <v>5.6680000000000002E-7</v>
      </c>
      <c r="I4">
        <v>8.4209999999999995E-7</v>
      </c>
      <c r="J4">
        <v>1.215E-6</v>
      </c>
      <c r="K4">
        <v>1.567E-6</v>
      </c>
      <c r="L4">
        <v>2.2450000000000001E-6</v>
      </c>
      <c r="M4">
        <v>2.8449999999999999E-6</v>
      </c>
      <c r="N4">
        <v>3.208E-6</v>
      </c>
      <c r="O4">
        <v>3.8460000000000001E-6</v>
      </c>
      <c r="P4">
        <v>4.5179999999999998E-6</v>
      </c>
      <c r="Q4">
        <v>5.7150000000000003E-6</v>
      </c>
      <c r="R4">
        <v>7.6459999999999993E-6</v>
      </c>
      <c r="S4">
        <v>9.2969999999999992E-6</v>
      </c>
      <c r="T4">
        <v>1.095E-5</v>
      </c>
      <c r="U4">
        <v>1.261E-5</v>
      </c>
      <c r="V4">
        <v>1.7050000000000001E-5</v>
      </c>
      <c r="W4">
        <v>2.1549999999999999E-5</v>
      </c>
      <c r="X4">
        <v>2.4119999999999999E-5</v>
      </c>
      <c r="Y4">
        <v>2.709E-5</v>
      </c>
      <c r="Z4">
        <v>3.027E-5</v>
      </c>
      <c r="AA4">
        <v>3.4329999999999998E-5</v>
      </c>
      <c r="AB4">
        <v>4.439E-5</v>
      </c>
      <c r="AC4">
        <v>4.8069999999999999E-5</v>
      </c>
      <c r="AD4">
        <v>5.1520000000000001E-5</v>
      </c>
      <c r="AE4">
        <v>5.5569999999999998E-5</v>
      </c>
      <c r="AF4">
        <v>6.2570000000000006E-5</v>
      </c>
      <c r="AG4">
        <v>7.4930000000000003E-5</v>
      </c>
      <c r="AH4">
        <v>8.0560000000000001E-5</v>
      </c>
      <c r="AI4">
        <v>8.6139999999999999E-5</v>
      </c>
      <c r="AJ4">
        <v>9.1719999999999996E-5</v>
      </c>
      <c r="AK4">
        <v>9.7590000000000006E-5</v>
      </c>
      <c r="AL4">
        <v>1.115E-4</v>
      </c>
      <c r="AM4">
        <v>1.198E-4</v>
      </c>
      <c r="AN4">
        <v>1.248E-4</v>
      </c>
      <c r="AO4">
        <v>1.2990000000000001E-4</v>
      </c>
      <c r="AP4">
        <v>1.4109999999999999E-4</v>
      </c>
      <c r="AQ4">
        <v>1.5249999999999999E-4</v>
      </c>
      <c r="AR4">
        <v>1.5770000000000001E-4</v>
      </c>
      <c r="AS4">
        <v>1.6249999999999999E-4</v>
      </c>
      <c r="AT4">
        <v>1.683E-4</v>
      </c>
      <c r="AU4">
        <v>1.8139999999999999E-4</v>
      </c>
      <c r="AV4">
        <v>1.9019999999999999E-4</v>
      </c>
      <c r="AW4">
        <v>1.953E-4</v>
      </c>
      <c r="AX4">
        <v>1.9990000000000001E-4</v>
      </c>
      <c r="AY4">
        <v>2.063E-4</v>
      </c>
      <c r="AZ4">
        <v>2.1929999999999999E-4</v>
      </c>
      <c r="BA4">
        <v>2.2819999999999999E-4</v>
      </c>
      <c r="BB4">
        <v>2.329E-4</v>
      </c>
      <c r="BC4">
        <v>2.377E-4</v>
      </c>
      <c r="BD4">
        <v>2.4259999999999999E-4</v>
      </c>
      <c r="BE4">
        <v>2.521E-4</v>
      </c>
      <c r="BF4">
        <v>2.6130000000000001E-4</v>
      </c>
      <c r="BG4">
        <v>2.6620000000000002E-4</v>
      </c>
      <c r="BH4">
        <v>2.7109999999999998E-4</v>
      </c>
      <c r="BI4">
        <v>2.7599999999999999E-4</v>
      </c>
      <c r="BJ4">
        <v>2.8239999999999998E-4</v>
      </c>
      <c r="BK4">
        <v>2.9280000000000002E-4</v>
      </c>
      <c r="BL4">
        <v>3.0170000000000002E-4</v>
      </c>
      <c r="BM4">
        <v>3.0739999999999999E-4</v>
      </c>
      <c r="BN4">
        <v>3.146E-4</v>
      </c>
      <c r="BO4">
        <v>3.2539999999999999E-4</v>
      </c>
      <c r="BP4">
        <v>3.3480000000000001E-4</v>
      </c>
      <c r="BQ4">
        <v>3.4000000000000002E-4</v>
      </c>
      <c r="BR4">
        <v>3.4590000000000001E-4</v>
      </c>
      <c r="BS4">
        <v>3.5649999999999999E-4</v>
      </c>
      <c r="BT4">
        <v>3.6709999999999998E-4</v>
      </c>
      <c r="BU4">
        <v>3.7219999999999999E-4</v>
      </c>
      <c r="BV4">
        <v>3.77E-4</v>
      </c>
      <c r="BW4">
        <v>3.8170000000000001E-4</v>
      </c>
      <c r="BX4">
        <v>3.8640000000000001E-4</v>
      </c>
      <c r="BY4">
        <v>3.9340000000000002E-4</v>
      </c>
      <c r="BZ4">
        <v>4.6200000000000001E-4</v>
      </c>
      <c r="CA4">
        <v>5.4330000000000003E-4</v>
      </c>
      <c r="CB4">
        <v>6.4849999999999999E-4</v>
      </c>
      <c r="CC4">
        <v>7.5000000000000002E-4</v>
      </c>
      <c r="CD4">
        <v>8.5879999999999995E-4</v>
      </c>
      <c r="CE4">
        <v>9.5480000000000001E-4</v>
      </c>
      <c r="CF4">
        <v>1.1000000000000001E-3</v>
      </c>
      <c r="CG4">
        <v>1.1999999999999999E-3</v>
      </c>
      <c r="CH4">
        <v>1.2999999999999999E-3</v>
      </c>
      <c r="CI4">
        <v>1.4E-3</v>
      </c>
      <c r="CJ4">
        <v>1.6000000000000001E-3</v>
      </c>
      <c r="CK4">
        <v>1.9E-3</v>
      </c>
      <c r="CL4">
        <v>2.3E-3</v>
      </c>
      <c r="CM4">
        <v>2.5999999999999999E-3</v>
      </c>
      <c r="CN4">
        <v>3.0000000000000001E-3</v>
      </c>
      <c r="CO4">
        <v>6.7999999999999996E-3</v>
      </c>
      <c r="CP4">
        <v>1.5299999999999999E-2</v>
      </c>
      <c r="CQ4">
        <v>3.1199999999999999E-2</v>
      </c>
      <c r="CR4">
        <v>5.2400000000000002E-2</v>
      </c>
      <c r="CS4">
        <v>7.8E-2</v>
      </c>
      <c r="CT4">
        <v>0.13930000000000001</v>
      </c>
      <c r="CU4">
        <v>0.2397</v>
      </c>
      <c r="CV4">
        <v>0.27950000000000003</v>
      </c>
      <c r="CW4">
        <v>0.30869999999999997</v>
      </c>
      <c r="CX4">
        <v>0.33139999999999997</v>
      </c>
      <c r="CY4">
        <v>0.39479999999999998</v>
      </c>
      <c r="CZ4">
        <v>0.42120000000000002</v>
      </c>
      <c r="DA4">
        <v>0.44069999999999998</v>
      </c>
      <c r="DB4">
        <v>0.45369999999999999</v>
      </c>
      <c r="DC4">
        <v>0.46189999999999998</v>
      </c>
      <c r="DD4">
        <v>0.47189999999999999</v>
      </c>
      <c r="DE4">
        <v>0.47599999999999998</v>
      </c>
      <c r="DF4">
        <v>0.48</v>
      </c>
      <c r="DG4">
        <v>0.4844</v>
      </c>
      <c r="DH4">
        <v>0.56720000000000004</v>
      </c>
      <c r="DI4">
        <v>0.58489999999999998</v>
      </c>
      <c r="DJ4">
        <v>0.72989999999999999</v>
      </c>
      <c r="DK4">
        <v>0.75849999999999995</v>
      </c>
      <c r="DL4">
        <v>0.78539999999999999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1.8309999999999999E-7</v>
      </c>
      <c r="H5">
        <v>5.6680000000000002E-7</v>
      </c>
      <c r="I5">
        <v>8.4209999999999995E-7</v>
      </c>
      <c r="J5">
        <v>1.215E-6</v>
      </c>
      <c r="K5">
        <v>1.567E-6</v>
      </c>
      <c r="L5">
        <v>2.2450000000000001E-6</v>
      </c>
      <c r="M5">
        <v>2.8449999999999999E-6</v>
      </c>
      <c r="N5">
        <v>3.208E-6</v>
      </c>
      <c r="O5">
        <v>3.8460000000000001E-6</v>
      </c>
      <c r="P5">
        <v>4.5179999999999998E-6</v>
      </c>
      <c r="Q5">
        <v>5.7150000000000003E-6</v>
      </c>
      <c r="R5">
        <v>7.6459999999999993E-6</v>
      </c>
      <c r="S5">
        <v>9.2969999999999992E-6</v>
      </c>
      <c r="T5">
        <v>1.095E-5</v>
      </c>
      <c r="U5">
        <v>1.261E-5</v>
      </c>
      <c r="V5">
        <v>1.7050000000000001E-5</v>
      </c>
      <c r="W5">
        <v>2.1549999999999999E-5</v>
      </c>
      <c r="X5">
        <v>2.4239999999999998E-5</v>
      </c>
      <c r="Y5">
        <v>2.7460000000000001E-5</v>
      </c>
      <c r="Z5">
        <v>3.0830000000000001E-5</v>
      </c>
      <c r="AA5">
        <v>3.5209999999999997E-5</v>
      </c>
      <c r="AB5">
        <v>4.596E-5</v>
      </c>
      <c r="AC5">
        <v>4.9910000000000002E-5</v>
      </c>
      <c r="AD5">
        <v>5.3600000000000002E-5</v>
      </c>
      <c r="AE5">
        <v>5.7859999999999998E-5</v>
      </c>
      <c r="AF5">
        <v>6.5129999999999995E-5</v>
      </c>
      <c r="AG5">
        <v>7.8020000000000002E-5</v>
      </c>
      <c r="AH5">
        <v>8.3659999999999995E-5</v>
      </c>
      <c r="AI5">
        <v>8.933E-5</v>
      </c>
      <c r="AJ5">
        <v>9.5089999999999999E-5</v>
      </c>
      <c r="AK5">
        <v>1.0119999999999999E-4</v>
      </c>
      <c r="AL5">
        <v>1.159E-4</v>
      </c>
      <c r="AM5">
        <v>1.2520000000000001E-4</v>
      </c>
      <c r="AN5">
        <v>1.314E-4</v>
      </c>
      <c r="AO5">
        <v>1.3770000000000001E-4</v>
      </c>
      <c r="AP5">
        <v>1.5139999999999999E-4</v>
      </c>
      <c r="AQ5">
        <v>1.6530000000000001E-4</v>
      </c>
      <c r="AR5">
        <v>1.717E-4</v>
      </c>
      <c r="AS5">
        <v>1.7760000000000001E-4</v>
      </c>
      <c r="AT5">
        <v>1.8489999999999999E-4</v>
      </c>
      <c r="AU5">
        <v>2.0149999999999999E-4</v>
      </c>
      <c r="AV5">
        <v>2.1269999999999999E-4</v>
      </c>
      <c r="AW5">
        <v>2.1939999999999999E-4</v>
      </c>
      <c r="AX5">
        <v>2.2589999999999999E-4</v>
      </c>
      <c r="AY5">
        <v>2.3479999999999999E-4</v>
      </c>
      <c r="AZ5">
        <v>2.521E-4</v>
      </c>
      <c r="BA5">
        <v>2.6390000000000002E-4</v>
      </c>
      <c r="BB5">
        <v>2.7040000000000001E-4</v>
      </c>
      <c r="BC5">
        <v>2.7710000000000001E-4</v>
      </c>
      <c r="BD5">
        <v>2.8380000000000001E-4</v>
      </c>
      <c r="BE5">
        <v>2.9770000000000003E-4</v>
      </c>
      <c r="BF5">
        <v>3.1129999999999998E-4</v>
      </c>
      <c r="BG5">
        <v>3.1859999999999999E-4</v>
      </c>
      <c r="BH5">
        <v>3.2590000000000001E-4</v>
      </c>
      <c r="BI5">
        <v>3.3330000000000002E-4</v>
      </c>
      <c r="BJ5">
        <v>3.436E-4</v>
      </c>
      <c r="BK5">
        <v>3.612E-4</v>
      </c>
      <c r="BL5">
        <v>3.7619999999999998E-4</v>
      </c>
      <c r="BM5">
        <v>3.8509999999999998E-4</v>
      </c>
      <c r="BN5">
        <v>3.9619999999999998E-4</v>
      </c>
      <c r="BO5">
        <v>4.126E-4</v>
      </c>
      <c r="BP5">
        <v>4.2700000000000002E-4</v>
      </c>
      <c r="BQ5">
        <v>4.348E-4</v>
      </c>
      <c r="BR5">
        <v>4.4359999999999999E-4</v>
      </c>
      <c r="BS5">
        <v>4.6040000000000002E-4</v>
      </c>
      <c r="BT5">
        <v>4.772E-4</v>
      </c>
      <c r="BU5">
        <v>4.8640000000000001E-4</v>
      </c>
      <c r="BV5">
        <v>4.9529999999999995E-4</v>
      </c>
      <c r="BW5">
        <v>5.042E-4</v>
      </c>
      <c r="BX5">
        <v>5.13E-4</v>
      </c>
      <c r="BY5">
        <v>5.2550000000000003E-4</v>
      </c>
      <c r="BZ5">
        <v>6.4230000000000005E-4</v>
      </c>
      <c r="CA5">
        <v>7.8720000000000005E-4</v>
      </c>
      <c r="CB5">
        <v>9.833000000000001E-4</v>
      </c>
      <c r="CC5">
        <v>1.1999999999999999E-3</v>
      </c>
      <c r="CD5">
        <v>1.4E-3</v>
      </c>
      <c r="CE5">
        <v>1.6999999999999999E-3</v>
      </c>
      <c r="CF5">
        <v>2.0999999999999999E-3</v>
      </c>
      <c r="CG5">
        <v>2.5000000000000001E-3</v>
      </c>
      <c r="CH5">
        <v>3.0999999999999999E-3</v>
      </c>
      <c r="CI5">
        <v>3.7000000000000002E-3</v>
      </c>
      <c r="CJ5">
        <v>4.4999999999999997E-3</v>
      </c>
      <c r="CK5">
        <v>5.5999999999999999E-3</v>
      </c>
      <c r="CL5">
        <v>6.8999999999999999E-3</v>
      </c>
      <c r="CM5">
        <v>8.3000000000000001E-3</v>
      </c>
      <c r="CN5">
        <v>9.9000000000000008E-3</v>
      </c>
      <c r="CO5">
        <v>2.2499999999999999E-2</v>
      </c>
      <c r="CP5">
        <v>4.3299999999999998E-2</v>
      </c>
      <c r="CQ5">
        <v>7.4300000000000005E-2</v>
      </c>
      <c r="CR5">
        <v>0.10829999999999999</v>
      </c>
      <c r="CS5">
        <v>0.14480000000000001</v>
      </c>
      <c r="CT5">
        <v>0.2122</v>
      </c>
      <c r="CU5">
        <v>0.31319999999999998</v>
      </c>
      <c r="CV5">
        <v>0.34310000000000002</v>
      </c>
      <c r="CW5">
        <v>0.36520000000000002</v>
      </c>
      <c r="CX5">
        <v>0.3836</v>
      </c>
      <c r="CY5">
        <v>0.44090000000000001</v>
      </c>
      <c r="CZ5">
        <v>0.45679999999999998</v>
      </c>
      <c r="DA5">
        <v>0.46500000000000002</v>
      </c>
      <c r="DB5">
        <v>0.47020000000000001</v>
      </c>
      <c r="DC5">
        <v>0.4728</v>
      </c>
      <c r="DD5">
        <v>0.47839999999999999</v>
      </c>
      <c r="DE5">
        <v>0.4839</v>
      </c>
      <c r="DF5">
        <v>0.48830000000000001</v>
      </c>
      <c r="DG5">
        <v>0.49020000000000002</v>
      </c>
      <c r="DH5">
        <v>0.56999999999999995</v>
      </c>
      <c r="DI5">
        <v>0.58630000000000004</v>
      </c>
      <c r="DJ5">
        <v>0.73</v>
      </c>
      <c r="DK5">
        <v>0.75849999999999995</v>
      </c>
      <c r="DL5">
        <v>0.78539999999999999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1.8309999999999999E-7</v>
      </c>
      <c r="H6">
        <v>5.6680000000000002E-7</v>
      </c>
      <c r="I6">
        <v>8.4209999999999995E-7</v>
      </c>
      <c r="J6">
        <v>1.215E-6</v>
      </c>
      <c r="K6">
        <v>1.567E-6</v>
      </c>
      <c r="L6">
        <v>2.2450000000000001E-6</v>
      </c>
      <c r="M6">
        <v>2.8449999999999999E-6</v>
      </c>
      <c r="N6">
        <v>3.208E-6</v>
      </c>
      <c r="O6">
        <v>3.8460000000000001E-6</v>
      </c>
      <c r="P6">
        <v>4.5179999999999998E-6</v>
      </c>
      <c r="Q6">
        <v>5.9190000000000004E-6</v>
      </c>
      <c r="R6">
        <v>8.2409999999999995E-6</v>
      </c>
      <c r="S6">
        <v>1.0149999999999999E-5</v>
      </c>
      <c r="T6">
        <v>1.206E-5</v>
      </c>
      <c r="U6">
        <v>1.397E-5</v>
      </c>
      <c r="V6">
        <v>1.9020000000000001E-5</v>
      </c>
      <c r="W6">
        <v>2.4049999999999998E-5</v>
      </c>
      <c r="X6">
        <v>2.6840000000000001E-5</v>
      </c>
      <c r="Y6">
        <v>3.012E-5</v>
      </c>
      <c r="Z6">
        <v>3.3729999999999997E-5</v>
      </c>
      <c r="AA6">
        <v>3.8649999999999998E-5</v>
      </c>
      <c r="AB6">
        <v>5.0890000000000002E-5</v>
      </c>
      <c r="AC6">
        <v>5.5340000000000002E-5</v>
      </c>
      <c r="AD6">
        <v>5.9960000000000002E-5</v>
      </c>
      <c r="AE6">
        <v>6.5430000000000002E-5</v>
      </c>
      <c r="AF6">
        <v>7.47E-5</v>
      </c>
      <c r="AG6">
        <v>9.1069999999999994E-5</v>
      </c>
      <c r="AH6">
        <v>9.8250000000000003E-5</v>
      </c>
      <c r="AI6">
        <v>1.055E-4</v>
      </c>
      <c r="AJ6">
        <v>1.128E-4</v>
      </c>
      <c r="AK6">
        <v>1.206E-4</v>
      </c>
      <c r="AL6">
        <v>1.3990000000000001E-4</v>
      </c>
      <c r="AM6">
        <v>1.5220000000000001E-4</v>
      </c>
      <c r="AN6">
        <v>1.605E-4</v>
      </c>
      <c r="AO6">
        <v>1.6890000000000001E-4</v>
      </c>
      <c r="AP6">
        <v>1.885E-4</v>
      </c>
      <c r="AQ6">
        <v>2.085E-4</v>
      </c>
      <c r="AR6">
        <v>2.1770000000000001E-4</v>
      </c>
      <c r="AS6">
        <v>2.265E-4</v>
      </c>
      <c r="AT6">
        <v>2.3729999999999999E-4</v>
      </c>
      <c r="AU6">
        <v>2.6180000000000002E-4</v>
      </c>
      <c r="AV6">
        <v>2.7900000000000001E-4</v>
      </c>
      <c r="AW6">
        <v>2.898E-4</v>
      </c>
      <c r="AX6">
        <v>3.0069999999999999E-4</v>
      </c>
      <c r="AY6">
        <v>3.1609999999999999E-4</v>
      </c>
      <c r="AZ6">
        <v>3.4759999999999999E-4</v>
      </c>
      <c r="BA6">
        <v>3.6929999999999998E-4</v>
      </c>
      <c r="BB6">
        <v>3.813E-4</v>
      </c>
      <c r="BC6">
        <v>3.9330000000000002E-4</v>
      </c>
      <c r="BD6">
        <v>4.0519999999999998E-4</v>
      </c>
      <c r="BE6">
        <v>4.2920000000000002E-4</v>
      </c>
      <c r="BF6">
        <v>4.527E-4</v>
      </c>
      <c r="BG6">
        <v>4.6640000000000001E-4</v>
      </c>
      <c r="BH6">
        <v>4.8000000000000001E-4</v>
      </c>
      <c r="BI6">
        <v>4.9359999999999996E-4</v>
      </c>
      <c r="BJ6">
        <v>5.1159999999999997E-4</v>
      </c>
      <c r="BK6">
        <v>5.4029999999999996E-4</v>
      </c>
      <c r="BL6">
        <v>5.6510000000000002E-4</v>
      </c>
      <c r="BM6">
        <v>5.8149999999999999E-4</v>
      </c>
      <c r="BN6">
        <v>6.0269999999999996E-4</v>
      </c>
      <c r="BO6">
        <v>6.3560000000000005E-4</v>
      </c>
      <c r="BP6">
        <v>6.6469999999999995E-4</v>
      </c>
      <c r="BQ6">
        <v>6.8079999999999996E-4</v>
      </c>
      <c r="BR6">
        <v>6.9890000000000002E-4</v>
      </c>
      <c r="BS6">
        <v>7.314E-4</v>
      </c>
      <c r="BT6">
        <v>7.6389999999999997E-4</v>
      </c>
      <c r="BU6">
        <v>7.806E-4</v>
      </c>
      <c r="BV6">
        <v>7.9639999999999995E-4</v>
      </c>
      <c r="BW6">
        <v>8.1300000000000003E-4</v>
      </c>
      <c r="BX6">
        <v>8.2969999999999995E-4</v>
      </c>
      <c r="BY6">
        <v>8.5689999999999996E-4</v>
      </c>
      <c r="BZ6">
        <v>1.1999999999999999E-3</v>
      </c>
      <c r="CA6">
        <v>1.6000000000000001E-3</v>
      </c>
      <c r="CB6">
        <v>2.2000000000000001E-3</v>
      </c>
      <c r="CC6">
        <v>3.0000000000000001E-3</v>
      </c>
      <c r="CD6">
        <v>4.0000000000000001E-3</v>
      </c>
      <c r="CE6">
        <v>5.1000000000000004E-3</v>
      </c>
      <c r="CF6">
        <v>6.6E-3</v>
      </c>
      <c r="CG6">
        <v>8.6E-3</v>
      </c>
      <c r="CH6">
        <v>1.06E-2</v>
      </c>
      <c r="CI6">
        <v>1.32E-2</v>
      </c>
      <c r="CJ6">
        <v>1.6199999999999999E-2</v>
      </c>
      <c r="CK6">
        <v>1.9699999999999999E-2</v>
      </c>
      <c r="CL6">
        <v>2.35E-2</v>
      </c>
      <c r="CM6">
        <v>2.7400000000000001E-2</v>
      </c>
      <c r="CN6">
        <v>3.1600000000000003E-2</v>
      </c>
      <c r="CO6">
        <v>6.0999999999999999E-2</v>
      </c>
      <c r="CP6">
        <v>0.1002</v>
      </c>
      <c r="CQ6">
        <v>0.1454</v>
      </c>
      <c r="CR6">
        <v>0.1837</v>
      </c>
      <c r="CS6">
        <v>0.21759999999999999</v>
      </c>
      <c r="CT6">
        <v>0.27360000000000001</v>
      </c>
      <c r="CU6">
        <v>0.36930000000000002</v>
      </c>
      <c r="CV6">
        <v>0.3947</v>
      </c>
      <c r="CW6">
        <v>0.41220000000000001</v>
      </c>
      <c r="CX6">
        <v>0.42420000000000002</v>
      </c>
      <c r="CY6">
        <v>0.46489999999999998</v>
      </c>
      <c r="CZ6">
        <v>0.47110000000000002</v>
      </c>
      <c r="DA6">
        <v>0.47410000000000002</v>
      </c>
      <c r="DB6">
        <v>0.47710000000000002</v>
      </c>
      <c r="DC6">
        <v>0.47989999999999999</v>
      </c>
      <c r="DD6">
        <v>0.48699999999999999</v>
      </c>
      <c r="DE6">
        <v>0.48970000000000002</v>
      </c>
      <c r="DF6">
        <v>0.49080000000000001</v>
      </c>
      <c r="DG6">
        <v>0.49199999999999999</v>
      </c>
      <c r="DH6">
        <v>0.56999999999999995</v>
      </c>
      <c r="DI6">
        <v>0.58630000000000004</v>
      </c>
      <c r="DJ6">
        <v>0.73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1.8309999999999999E-7</v>
      </c>
      <c r="H7">
        <v>5.6680000000000002E-7</v>
      </c>
      <c r="I7">
        <v>8.4209999999999995E-7</v>
      </c>
      <c r="J7">
        <v>1.215E-6</v>
      </c>
      <c r="K7">
        <v>1.567E-6</v>
      </c>
      <c r="L7">
        <v>2.2450000000000001E-6</v>
      </c>
      <c r="M7">
        <v>3.0110000000000001E-6</v>
      </c>
      <c r="N7">
        <v>3.7120000000000002E-6</v>
      </c>
      <c r="O7">
        <v>4.5809999999999998E-6</v>
      </c>
      <c r="P7">
        <v>5.5090000000000001E-6</v>
      </c>
      <c r="Q7">
        <v>7.2389999999999996E-6</v>
      </c>
      <c r="R7">
        <v>9.8830000000000001E-6</v>
      </c>
      <c r="S7">
        <v>1.206E-5</v>
      </c>
      <c r="T7">
        <v>1.4270000000000001E-5</v>
      </c>
      <c r="U7">
        <v>1.647E-5</v>
      </c>
      <c r="V7">
        <v>2.2480000000000002E-5</v>
      </c>
      <c r="W7">
        <v>2.8690000000000001E-5</v>
      </c>
      <c r="X7">
        <v>3.2249999999999998E-5</v>
      </c>
      <c r="Y7">
        <v>3.646E-5</v>
      </c>
      <c r="Z7">
        <v>4.1220000000000002E-5</v>
      </c>
      <c r="AA7">
        <v>4.7599999999999998E-5</v>
      </c>
      <c r="AB7">
        <v>6.4549999999999997E-5</v>
      </c>
      <c r="AC7">
        <v>7.0829999999999998E-5</v>
      </c>
      <c r="AD7">
        <v>7.7050000000000003E-5</v>
      </c>
      <c r="AE7">
        <v>8.3949999999999994E-5</v>
      </c>
      <c r="AF7">
        <v>9.5799999999999998E-5</v>
      </c>
      <c r="AG7">
        <v>1.175E-4</v>
      </c>
      <c r="AH7">
        <v>1.2760000000000001E-4</v>
      </c>
      <c r="AI7">
        <v>1.3770000000000001E-4</v>
      </c>
      <c r="AJ7">
        <v>1.4779999999999999E-4</v>
      </c>
      <c r="AK7">
        <v>1.585E-4</v>
      </c>
      <c r="AL7">
        <v>1.8699999999999999E-4</v>
      </c>
      <c r="AM7">
        <v>2.05E-4</v>
      </c>
      <c r="AN7">
        <v>2.1709999999999999E-4</v>
      </c>
      <c r="AO7">
        <v>2.2949999999999999E-4</v>
      </c>
      <c r="AP7">
        <v>2.6150000000000001E-4</v>
      </c>
      <c r="AQ7">
        <v>2.9490000000000001E-4</v>
      </c>
      <c r="AR7">
        <v>3.1149999999999998E-4</v>
      </c>
      <c r="AS7">
        <v>3.279E-4</v>
      </c>
      <c r="AT7">
        <v>3.4870000000000002E-4</v>
      </c>
      <c r="AU7">
        <v>3.9540000000000002E-4</v>
      </c>
      <c r="AV7">
        <v>4.2690000000000002E-4</v>
      </c>
      <c r="AW7">
        <v>4.4539999999999998E-4</v>
      </c>
      <c r="AX7">
        <v>4.638E-4</v>
      </c>
      <c r="AY7">
        <v>4.9030000000000005E-4</v>
      </c>
      <c r="AZ7">
        <v>5.4549999999999998E-4</v>
      </c>
      <c r="BA7">
        <v>5.8430000000000005E-4</v>
      </c>
      <c r="BB7">
        <v>6.068E-4</v>
      </c>
      <c r="BC7">
        <v>6.3020000000000003E-4</v>
      </c>
      <c r="BD7">
        <v>6.5399999999999996E-4</v>
      </c>
      <c r="BE7">
        <v>7.0319999999999996E-4</v>
      </c>
      <c r="BF7">
        <v>7.5159999999999995E-4</v>
      </c>
      <c r="BG7">
        <v>7.7939999999999997E-4</v>
      </c>
      <c r="BH7">
        <v>8.0769999999999995E-4</v>
      </c>
      <c r="BI7">
        <v>8.3819999999999999E-4</v>
      </c>
      <c r="BJ7">
        <v>8.7839999999999999E-4</v>
      </c>
      <c r="BK7">
        <v>9.4269999999999998E-4</v>
      </c>
      <c r="BL7">
        <v>9.9749999999999991E-4</v>
      </c>
      <c r="BM7">
        <v>1E-3</v>
      </c>
      <c r="BN7">
        <v>1.1000000000000001E-3</v>
      </c>
      <c r="BO7">
        <v>1.1999999999999999E-3</v>
      </c>
      <c r="BP7">
        <v>1.1999999999999999E-3</v>
      </c>
      <c r="BQ7">
        <v>1.2999999999999999E-3</v>
      </c>
      <c r="BR7">
        <v>1.2999999999999999E-3</v>
      </c>
      <c r="BS7">
        <v>1.4E-3</v>
      </c>
      <c r="BT7">
        <v>1.5E-3</v>
      </c>
      <c r="BU7">
        <v>1.6000000000000001E-3</v>
      </c>
      <c r="BV7">
        <v>1.6000000000000001E-3</v>
      </c>
      <c r="BW7">
        <v>1.6999999999999999E-3</v>
      </c>
      <c r="BX7">
        <v>1.6999999999999999E-3</v>
      </c>
      <c r="BY7">
        <v>1.8E-3</v>
      </c>
      <c r="BZ7">
        <v>2.8E-3</v>
      </c>
      <c r="CA7">
        <v>4.1999999999999997E-3</v>
      </c>
      <c r="CB7">
        <v>6.4000000000000003E-3</v>
      </c>
      <c r="CC7">
        <v>9.1000000000000004E-3</v>
      </c>
      <c r="CD7">
        <v>1.2500000000000001E-2</v>
      </c>
      <c r="CE7">
        <v>1.6199999999999999E-2</v>
      </c>
      <c r="CF7">
        <v>2.0400000000000001E-2</v>
      </c>
      <c r="CG7">
        <v>2.5600000000000001E-2</v>
      </c>
      <c r="CH7">
        <v>3.0700000000000002E-2</v>
      </c>
      <c r="CI7">
        <v>3.7100000000000001E-2</v>
      </c>
      <c r="CJ7">
        <v>4.4200000000000003E-2</v>
      </c>
      <c r="CK7">
        <v>5.1799999999999999E-2</v>
      </c>
      <c r="CL7">
        <v>0.06</v>
      </c>
      <c r="CM7">
        <v>6.8000000000000005E-2</v>
      </c>
      <c r="CN7">
        <v>7.6300000000000007E-2</v>
      </c>
      <c r="CO7">
        <v>0.12429999999999999</v>
      </c>
      <c r="CP7">
        <v>0.1724</v>
      </c>
      <c r="CQ7">
        <v>0.21579999999999999</v>
      </c>
      <c r="CR7">
        <v>0.2465</v>
      </c>
      <c r="CS7">
        <v>0.27389999999999998</v>
      </c>
      <c r="CT7">
        <v>0.32919999999999999</v>
      </c>
      <c r="CU7">
        <v>0.41389999999999999</v>
      </c>
      <c r="CV7">
        <v>0.4294</v>
      </c>
      <c r="CW7">
        <v>0.43740000000000001</v>
      </c>
      <c r="CX7">
        <v>0.44319999999999998</v>
      </c>
      <c r="CY7">
        <v>0.47370000000000001</v>
      </c>
      <c r="CZ7">
        <v>0.47760000000000002</v>
      </c>
      <c r="DA7">
        <v>0.48110000000000003</v>
      </c>
      <c r="DB7">
        <v>0.48449999999999999</v>
      </c>
      <c r="DC7">
        <v>0.48770000000000002</v>
      </c>
      <c r="DD7">
        <v>0.49080000000000001</v>
      </c>
      <c r="DE7">
        <v>0.4919</v>
      </c>
      <c r="DF7">
        <v>0.4929</v>
      </c>
      <c r="DG7">
        <v>0.49430000000000002</v>
      </c>
      <c r="DH7">
        <v>0.56999999999999995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1.8309999999999999E-7</v>
      </c>
      <c r="H8">
        <v>5.6680000000000002E-7</v>
      </c>
      <c r="I8">
        <v>8.4209999999999995E-7</v>
      </c>
      <c r="J8">
        <v>1.215E-6</v>
      </c>
      <c r="K8">
        <v>1.567E-6</v>
      </c>
      <c r="L8">
        <v>2.6709999999999999E-6</v>
      </c>
      <c r="M8">
        <v>3.7929999999999999E-6</v>
      </c>
      <c r="N8">
        <v>4.4129999999999999E-6</v>
      </c>
      <c r="O8">
        <v>5.4519999999999996E-6</v>
      </c>
      <c r="P8">
        <v>6.7379999999999997E-6</v>
      </c>
      <c r="Q8">
        <v>8.9039999999999998E-6</v>
      </c>
      <c r="R8">
        <v>1.222E-5</v>
      </c>
      <c r="S8">
        <v>1.483E-5</v>
      </c>
      <c r="T8">
        <v>1.7600000000000001E-5</v>
      </c>
      <c r="U8">
        <v>2.0400000000000001E-5</v>
      </c>
      <c r="V8">
        <v>2.777E-5</v>
      </c>
      <c r="W8">
        <v>3.5750000000000002E-5</v>
      </c>
      <c r="X8">
        <v>4.0849999999999997E-5</v>
      </c>
      <c r="Y8">
        <v>4.6360000000000003E-5</v>
      </c>
      <c r="Z8">
        <v>5.202E-5</v>
      </c>
      <c r="AA8">
        <v>5.9710000000000003E-5</v>
      </c>
      <c r="AB8">
        <v>8.1909999999999993E-5</v>
      </c>
      <c r="AC8">
        <v>9.1080000000000002E-5</v>
      </c>
      <c r="AD8">
        <v>1.003E-4</v>
      </c>
      <c r="AE8">
        <v>1.106E-4</v>
      </c>
      <c r="AF8">
        <v>1.284E-4</v>
      </c>
      <c r="AG8">
        <v>1.6090000000000001E-4</v>
      </c>
      <c r="AH8">
        <v>1.7560000000000001E-4</v>
      </c>
      <c r="AI8">
        <v>1.906E-4</v>
      </c>
      <c r="AJ8">
        <v>2.064E-4</v>
      </c>
      <c r="AK8">
        <v>2.24E-4</v>
      </c>
      <c r="AL8">
        <v>2.7080000000000002E-4</v>
      </c>
      <c r="AM8">
        <v>3.0079999999999999E-4</v>
      </c>
      <c r="AN8">
        <v>3.211E-4</v>
      </c>
      <c r="AO8">
        <v>3.4190000000000002E-4</v>
      </c>
      <c r="AP8">
        <v>3.9140000000000003E-4</v>
      </c>
      <c r="AQ8">
        <v>4.4279999999999998E-4</v>
      </c>
      <c r="AR8">
        <v>4.6880000000000001E-4</v>
      </c>
      <c r="AS8">
        <v>4.9609999999999997E-4</v>
      </c>
      <c r="AT8">
        <v>5.3229999999999998E-4</v>
      </c>
      <c r="AU8">
        <v>6.1749999999999999E-4</v>
      </c>
      <c r="AV8">
        <v>6.7619999999999996E-4</v>
      </c>
      <c r="AW8">
        <v>7.1230000000000002E-4</v>
      </c>
      <c r="AX8">
        <v>7.5000000000000002E-4</v>
      </c>
      <c r="AY8">
        <v>8.0670000000000004E-4</v>
      </c>
      <c r="AZ8">
        <v>9.299E-4</v>
      </c>
      <c r="BA8">
        <v>1E-3</v>
      </c>
      <c r="BB8">
        <v>1.1000000000000001E-3</v>
      </c>
      <c r="BC8">
        <v>1.1000000000000001E-3</v>
      </c>
      <c r="BD8">
        <v>1.1999999999999999E-3</v>
      </c>
      <c r="BE8">
        <v>1.2999999999999999E-3</v>
      </c>
      <c r="BF8">
        <v>1.4E-3</v>
      </c>
      <c r="BG8">
        <v>1.5E-3</v>
      </c>
      <c r="BH8">
        <v>1.6000000000000001E-3</v>
      </c>
      <c r="BI8">
        <v>1.6000000000000001E-3</v>
      </c>
      <c r="BJ8">
        <v>1.6999999999999999E-3</v>
      </c>
      <c r="BK8">
        <v>1.9E-3</v>
      </c>
      <c r="BL8">
        <v>2E-3</v>
      </c>
      <c r="BM8">
        <v>2.0999999999999999E-3</v>
      </c>
      <c r="BN8">
        <v>2.3E-3</v>
      </c>
      <c r="BO8">
        <v>2.3999999999999998E-3</v>
      </c>
      <c r="BP8">
        <v>2.5999999999999999E-3</v>
      </c>
      <c r="BQ8">
        <v>2.7000000000000001E-3</v>
      </c>
      <c r="BR8">
        <v>2.8E-3</v>
      </c>
      <c r="BS8">
        <v>3.0999999999999999E-3</v>
      </c>
      <c r="BT8">
        <v>3.3E-3</v>
      </c>
      <c r="BU8">
        <v>3.5000000000000001E-3</v>
      </c>
      <c r="BV8">
        <v>3.5999999999999999E-3</v>
      </c>
      <c r="BW8">
        <v>3.8E-3</v>
      </c>
      <c r="BX8">
        <v>3.8999999999999998E-3</v>
      </c>
      <c r="BY8">
        <v>4.1000000000000003E-3</v>
      </c>
      <c r="BZ8">
        <v>6.8999999999999999E-3</v>
      </c>
      <c r="CA8">
        <v>1.06E-2</v>
      </c>
      <c r="CB8">
        <v>1.6E-2</v>
      </c>
      <c r="CC8">
        <v>2.23E-2</v>
      </c>
      <c r="CD8">
        <v>3.0099999999999998E-2</v>
      </c>
      <c r="CE8">
        <v>3.8100000000000002E-2</v>
      </c>
      <c r="CF8">
        <v>4.6600000000000003E-2</v>
      </c>
      <c r="CG8">
        <v>5.6800000000000003E-2</v>
      </c>
      <c r="CH8">
        <v>6.6299999999999998E-2</v>
      </c>
      <c r="CI8">
        <v>7.7200000000000005E-2</v>
      </c>
      <c r="CJ8">
        <v>8.8700000000000001E-2</v>
      </c>
      <c r="CK8">
        <v>0.1004</v>
      </c>
      <c r="CL8">
        <v>0.1123</v>
      </c>
      <c r="CM8">
        <v>0.1234</v>
      </c>
      <c r="CN8">
        <v>0.13439999999999999</v>
      </c>
      <c r="CO8">
        <v>0.18720000000000001</v>
      </c>
      <c r="CP8">
        <v>0.22950000000000001</v>
      </c>
      <c r="CQ8">
        <v>0.26669999999999999</v>
      </c>
      <c r="CR8">
        <v>0.29980000000000001</v>
      </c>
      <c r="CS8">
        <v>0.32950000000000002</v>
      </c>
      <c r="CT8">
        <v>0.37790000000000001</v>
      </c>
      <c r="CU8">
        <v>0.438</v>
      </c>
      <c r="CV8">
        <v>0.44540000000000002</v>
      </c>
      <c r="CW8">
        <v>0.44990000000000002</v>
      </c>
      <c r="CX8">
        <v>0.4541</v>
      </c>
      <c r="CY8">
        <v>0.47949999999999998</v>
      </c>
      <c r="CZ8">
        <v>0.4839</v>
      </c>
      <c r="DA8">
        <v>0.48780000000000001</v>
      </c>
      <c r="DB8">
        <v>0.48980000000000001</v>
      </c>
      <c r="DC8">
        <v>0.49099999999999999</v>
      </c>
      <c r="DD8">
        <v>0.4924</v>
      </c>
      <c r="DE8">
        <v>0.49380000000000002</v>
      </c>
      <c r="DF8">
        <v>0.49919999999999998</v>
      </c>
      <c r="DG8">
        <v>0.50580000000000003</v>
      </c>
      <c r="DH8">
        <v>0.56999999999999995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1.8309999999999999E-7</v>
      </c>
      <c r="H9">
        <v>5.6680000000000002E-7</v>
      </c>
      <c r="I9">
        <v>8.4209999999999995E-7</v>
      </c>
      <c r="J9">
        <v>1.226E-6</v>
      </c>
      <c r="K9">
        <v>1.8369999999999999E-6</v>
      </c>
      <c r="L9">
        <v>3.1310000000000002E-6</v>
      </c>
      <c r="M9">
        <v>4.459E-6</v>
      </c>
      <c r="N9">
        <v>5.4190000000000001E-6</v>
      </c>
      <c r="O9">
        <v>6.7129999999999999E-6</v>
      </c>
      <c r="P9">
        <v>7.9589999999999995E-6</v>
      </c>
      <c r="Q9">
        <v>1.083E-5</v>
      </c>
      <c r="R9">
        <v>1.504E-5</v>
      </c>
      <c r="S9">
        <v>1.8090000000000001E-5</v>
      </c>
      <c r="T9">
        <v>2.1160000000000001E-5</v>
      </c>
      <c r="U9">
        <v>2.4300000000000001E-5</v>
      </c>
      <c r="V9">
        <v>3.3429999999999997E-5</v>
      </c>
      <c r="W9">
        <v>4.3309999999999997E-5</v>
      </c>
      <c r="X9">
        <v>4.9440000000000001E-5</v>
      </c>
      <c r="Y9">
        <v>5.6610000000000002E-5</v>
      </c>
      <c r="Z9">
        <v>6.5110000000000005E-5</v>
      </c>
      <c r="AA9">
        <v>7.7349999999999996E-5</v>
      </c>
      <c r="AB9">
        <v>1.111E-4</v>
      </c>
      <c r="AC9">
        <v>1.2559999999999999E-4</v>
      </c>
      <c r="AD9">
        <v>1.395E-4</v>
      </c>
      <c r="AE9">
        <v>1.5469999999999999E-4</v>
      </c>
      <c r="AF9">
        <v>1.7990000000000001E-4</v>
      </c>
      <c r="AG9">
        <v>2.251E-4</v>
      </c>
      <c r="AH9">
        <v>2.4590000000000001E-4</v>
      </c>
      <c r="AI9">
        <v>2.6709999999999999E-4</v>
      </c>
      <c r="AJ9">
        <v>2.8949999999999999E-4</v>
      </c>
      <c r="AK9">
        <v>3.1480000000000001E-4</v>
      </c>
      <c r="AL9">
        <v>3.8390000000000001E-4</v>
      </c>
      <c r="AM9">
        <v>4.2920000000000002E-4</v>
      </c>
      <c r="AN9">
        <v>4.6129999999999999E-4</v>
      </c>
      <c r="AO9">
        <v>4.9510000000000005E-4</v>
      </c>
      <c r="AP9">
        <v>5.8699999999999996E-4</v>
      </c>
      <c r="AQ9">
        <v>6.8420000000000004E-4</v>
      </c>
      <c r="AR9">
        <v>7.3470000000000002E-4</v>
      </c>
      <c r="AS9">
        <v>7.8680000000000004E-4</v>
      </c>
      <c r="AT9">
        <v>8.5700000000000001E-4</v>
      </c>
      <c r="AU9">
        <v>1E-3</v>
      </c>
      <c r="AV9">
        <v>1.1999999999999999E-3</v>
      </c>
      <c r="AW9">
        <v>1.1999999999999999E-3</v>
      </c>
      <c r="AX9">
        <v>1.2999999999999999E-3</v>
      </c>
      <c r="AY9">
        <v>1.4E-3</v>
      </c>
      <c r="AZ9">
        <v>1.6999999999999999E-3</v>
      </c>
      <c r="BA9">
        <v>1.9E-3</v>
      </c>
      <c r="BB9">
        <v>2E-3</v>
      </c>
      <c r="BC9">
        <v>2.0999999999999999E-3</v>
      </c>
      <c r="BD9">
        <v>2.2000000000000001E-3</v>
      </c>
      <c r="BE9">
        <v>2.3999999999999998E-3</v>
      </c>
      <c r="BF9">
        <v>2.5999999999999999E-3</v>
      </c>
      <c r="BG9">
        <v>2.8E-3</v>
      </c>
      <c r="BH9">
        <v>2.8999999999999998E-3</v>
      </c>
      <c r="BI9">
        <v>3.0999999999999999E-3</v>
      </c>
      <c r="BJ9">
        <v>3.3E-3</v>
      </c>
      <c r="BK9">
        <v>3.5999999999999999E-3</v>
      </c>
      <c r="BL9">
        <v>3.8999999999999998E-3</v>
      </c>
      <c r="BM9">
        <v>4.1000000000000003E-3</v>
      </c>
      <c r="BN9">
        <v>4.4000000000000003E-3</v>
      </c>
      <c r="BO9">
        <v>4.7999999999999996E-3</v>
      </c>
      <c r="BP9">
        <v>5.1999999999999998E-3</v>
      </c>
      <c r="BQ9">
        <v>5.4000000000000003E-3</v>
      </c>
      <c r="BR9">
        <v>5.7000000000000002E-3</v>
      </c>
      <c r="BS9">
        <v>6.3E-3</v>
      </c>
      <c r="BT9">
        <v>6.7999999999999996E-3</v>
      </c>
      <c r="BU9">
        <v>7.1000000000000004E-3</v>
      </c>
      <c r="BV9">
        <v>7.4000000000000003E-3</v>
      </c>
      <c r="BW9">
        <v>7.7000000000000002E-3</v>
      </c>
      <c r="BX9">
        <v>8.0000000000000002E-3</v>
      </c>
      <c r="BY9">
        <v>8.5000000000000006E-3</v>
      </c>
      <c r="BZ9">
        <v>1.41E-2</v>
      </c>
      <c r="CA9">
        <v>2.12E-2</v>
      </c>
      <c r="CB9">
        <v>3.1300000000000001E-2</v>
      </c>
      <c r="CC9">
        <v>4.2599999999999999E-2</v>
      </c>
      <c r="CD9">
        <v>5.57E-2</v>
      </c>
      <c r="CE9">
        <v>6.8199999999999997E-2</v>
      </c>
      <c r="CF9">
        <v>8.1000000000000003E-2</v>
      </c>
      <c r="CG9">
        <v>9.5399999999999999E-2</v>
      </c>
      <c r="CH9">
        <v>0.108</v>
      </c>
      <c r="CI9">
        <v>0.1221</v>
      </c>
      <c r="CJ9">
        <v>0.1363</v>
      </c>
      <c r="CK9">
        <v>0.15010000000000001</v>
      </c>
      <c r="CL9">
        <v>0.16300000000000001</v>
      </c>
      <c r="CM9">
        <v>0.17430000000000001</v>
      </c>
      <c r="CN9">
        <v>0.18479999999999999</v>
      </c>
      <c r="CO9">
        <v>0.23169999999999999</v>
      </c>
      <c r="CP9">
        <v>0.27250000000000002</v>
      </c>
      <c r="CQ9">
        <v>0.31509999999999999</v>
      </c>
      <c r="CR9">
        <v>0.34749999999999998</v>
      </c>
      <c r="CS9">
        <v>0.37409999999999999</v>
      </c>
      <c r="CT9">
        <v>0.40899999999999997</v>
      </c>
      <c r="CU9">
        <v>0.44829999999999998</v>
      </c>
      <c r="CV9">
        <v>0.45419999999999999</v>
      </c>
      <c r="CW9">
        <v>0.45950000000000002</v>
      </c>
      <c r="CX9">
        <v>0.46479999999999999</v>
      </c>
      <c r="CY9">
        <v>0.48499999999999999</v>
      </c>
      <c r="CZ9">
        <v>0.48899999999999999</v>
      </c>
      <c r="DA9">
        <v>0.49049999999999999</v>
      </c>
      <c r="DB9">
        <v>0.49130000000000001</v>
      </c>
      <c r="DC9">
        <v>0.49209999999999998</v>
      </c>
      <c r="DD9">
        <v>0.49399999999999999</v>
      </c>
      <c r="DE9">
        <v>0.50209999999999999</v>
      </c>
      <c r="DF9">
        <v>0.51049999999999995</v>
      </c>
      <c r="DG9">
        <v>0.51929999999999998</v>
      </c>
      <c r="DH9">
        <v>0.56999999999999995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1.8309999999999999E-7</v>
      </c>
      <c r="H10">
        <v>5.6680000000000002E-7</v>
      </c>
      <c r="I10">
        <v>8.4209999999999995E-7</v>
      </c>
      <c r="J10">
        <v>1.426E-6</v>
      </c>
      <c r="K10">
        <v>2.0710000000000002E-6</v>
      </c>
      <c r="L10">
        <v>3.6739999999999999E-6</v>
      </c>
      <c r="M10">
        <v>5.1569999999999999E-6</v>
      </c>
      <c r="N10">
        <v>6.3169999999999998E-6</v>
      </c>
      <c r="O10">
        <v>7.7020000000000001E-6</v>
      </c>
      <c r="P10">
        <v>9.3570000000000004E-6</v>
      </c>
      <c r="Q10">
        <v>1.2660000000000001E-5</v>
      </c>
      <c r="R10">
        <v>1.747E-5</v>
      </c>
      <c r="S10">
        <v>2.0570000000000001E-5</v>
      </c>
      <c r="T10">
        <v>2.3940000000000001E-5</v>
      </c>
      <c r="U10">
        <v>2.779E-5</v>
      </c>
      <c r="V10">
        <v>4.07E-5</v>
      </c>
      <c r="W10">
        <v>5.499E-5</v>
      </c>
      <c r="X10">
        <v>6.4129999999999998E-5</v>
      </c>
      <c r="Y10">
        <v>7.4740000000000006E-5</v>
      </c>
      <c r="Z10">
        <v>8.6459999999999996E-5</v>
      </c>
      <c r="AA10">
        <v>1.024E-4</v>
      </c>
      <c r="AB10">
        <v>1.4870000000000001E-4</v>
      </c>
      <c r="AC10">
        <v>1.6780000000000001E-4</v>
      </c>
      <c r="AD10">
        <v>1.8650000000000001E-4</v>
      </c>
      <c r="AE10">
        <v>2.062E-4</v>
      </c>
      <c r="AF10">
        <v>2.3900000000000001E-4</v>
      </c>
      <c r="AG10">
        <v>2.9859999999999999E-4</v>
      </c>
      <c r="AH10">
        <v>3.2640000000000002E-4</v>
      </c>
      <c r="AI10">
        <v>3.5799999999999997E-4</v>
      </c>
      <c r="AJ10">
        <v>3.9330000000000002E-4</v>
      </c>
      <c r="AK10">
        <v>4.3439999999999999E-4</v>
      </c>
      <c r="AL10">
        <v>5.5469999999999998E-4</v>
      </c>
      <c r="AM10">
        <v>6.3540000000000005E-4</v>
      </c>
      <c r="AN10">
        <v>6.9399999999999996E-4</v>
      </c>
      <c r="AO10">
        <v>7.5630000000000001E-4</v>
      </c>
      <c r="AP10">
        <v>9.1520000000000002E-4</v>
      </c>
      <c r="AQ10">
        <v>1.1000000000000001E-3</v>
      </c>
      <c r="AR10">
        <v>1.1999999999999999E-3</v>
      </c>
      <c r="AS10">
        <v>1.2999999999999999E-3</v>
      </c>
      <c r="AT10">
        <v>1.4E-3</v>
      </c>
      <c r="AU10">
        <v>1.6999999999999999E-3</v>
      </c>
      <c r="AV10">
        <v>1.9E-3</v>
      </c>
      <c r="AW10">
        <v>2E-3</v>
      </c>
      <c r="AX10">
        <v>2.0999999999999999E-3</v>
      </c>
      <c r="AY10">
        <v>2.3E-3</v>
      </c>
      <c r="AZ10">
        <v>2.7000000000000001E-3</v>
      </c>
      <c r="BA10">
        <v>3.0000000000000001E-3</v>
      </c>
      <c r="BB10">
        <v>3.2000000000000002E-3</v>
      </c>
      <c r="BC10">
        <v>3.3999999999999998E-3</v>
      </c>
      <c r="BD10">
        <v>3.5999999999999999E-3</v>
      </c>
      <c r="BE10">
        <v>4.0000000000000001E-3</v>
      </c>
      <c r="BF10">
        <v>4.4999999999999997E-3</v>
      </c>
      <c r="BG10">
        <v>4.7000000000000002E-3</v>
      </c>
      <c r="BH10">
        <v>5.0000000000000001E-3</v>
      </c>
      <c r="BI10">
        <v>5.3E-3</v>
      </c>
      <c r="BJ10">
        <v>5.7000000000000002E-3</v>
      </c>
      <c r="BK10">
        <v>6.3E-3</v>
      </c>
      <c r="BL10">
        <v>6.7999999999999996E-3</v>
      </c>
      <c r="BM10">
        <v>7.1000000000000004E-3</v>
      </c>
      <c r="BN10">
        <v>7.6E-3</v>
      </c>
      <c r="BO10">
        <v>8.3000000000000001E-3</v>
      </c>
      <c r="BP10">
        <v>8.9999999999999993E-3</v>
      </c>
      <c r="BQ10">
        <v>9.4000000000000004E-3</v>
      </c>
      <c r="BR10">
        <v>9.7999999999999997E-3</v>
      </c>
      <c r="BS10">
        <v>1.0800000000000001E-2</v>
      </c>
      <c r="BT10">
        <v>1.17E-2</v>
      </c>
      <c r="BU10">
        <v>1.2200000000000001E-2</v>
      </c>
      <c r="BV10">
        <v>1.2699999999999999E-2</v>
      </c>
      <c r="BW10">
        <v>1.32E-2</v>
      </c>
      <c r="BX10">
        <v>1.37E-2</v>
      </c>
      <c r="BY10">
        <v>1.4500000000000001E-2</v>
      </c>
      <c r="BZ10">
        <v>2.3699999999999999E-2</v>
      </c>
      <c r="CA10">
        <v>3.4799999999999998E-2</v>
      </c>
      <c r="CB10">
        <v>4.9700000000000001E-2</v>
      </c>
      <c r="CC10">
        <v>6.5799999999999997E-2</v>
      </c>
      <c r="CD10">
        <v>8.3400000000000002E-2</v>
      </c>
      <c r="CE10">
        <v>9.9199999999999997E-2</v>
      </c>
      <c r="CF10">
        <v>0.1149</v>
      </c>
      <c r="CG10">
        <v>0.1321</v>
      </c>
      <c r="CH10">
        <v>0.14630000000000001</v>
      </c>
      <c r="CI10">
        <v>0.16109999999999999</v>
      </c>
      <c r="CJ10">
        <v>0.17519999999999999</v>
      </c>
      <c r="CK10">
        <v>0.18840000000000001</v>
      </c>
      <c r="CL10">
        <v>0.20039999999999999</v>
      </c>
      <c r="CM10">
        <v>0.21079999999999999</v>
      </c>
      <c r="CN10">
        <v>0.22040000000000001</v>
      </c>
      <c r="CO10">
        <v>0.26590000000000003</v>
      </c>
      <c r="CP10">
        <v>0.31290000000000001</v>
      </c>
      <c r="CQ10">
        <v>0.35510000000000003</v>
      </c>
      <c r="CR10">
        <v>0.38429999999999997</v>
      </c>
      <c r="CS10">
        <v>0.40160000000000001</v>
      </c>
      <c r="CT10">
        <v>0.42130000000000001</v>
      </c>
      <c r="CU10">
        <v>0.45569999999999999</v>
      </c>
      <c r="CV10">
        <v>0.4627</v>
      </c>
      <c r="CW10">
        <v>0.4677</v>
      </c>
      <c r="CX10">
        <v>0.47170000000000001</v>
      </c>
      <c r="CY10">
        <v>0.48909999999999998</v>
      </c>
      <c r="CZ10">
        <v>0.4904</v>
      </c>
      <c r="DA10">
        <v>0.49120000000000003</v>
      </c>
      <c r="DB10">
        <v>0.49220000000000003</v>
      </c>
      <c r="DC10">
        <v>0.49309999999999998</v>
      </c>
      <c r="DD10">
        <v>0.50070000000000003</v>
      </c>
      <c r="DE10">
        <v>0.51170000000000004</v>
      </c>
      <c r="DF10">
        <v>0.52259999999999995</v>
      </c>
      <c r="DG10">
        <v>0.53129999999999999</v>
      </c>
      <c r="DH10">
        <v>0.56999999999999995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1.8309999999999999E-7</v>
      </c>
      <c r="H11">
        <v>5.6680000000000002E-7</v>
      </c>
      <c r="I11">
        <v>9.1380000000000004E-7</v>
      </c>
      <c r="J11">
        <v>1.531E-6</v>
      </c>
      <c r="K11">
        <v>2.2359999999999999E-6</v>
      </c>
      <c r="L11">
        <v>4.0169999999999998E-6</v>
      </c>
      <c r="M11">
        <v>5.9059999999999999E-6</v>
      </c>
      <c r="N11">
        <v>7.1230000000000002E-6</v>
      </c>
      <c r="O11">
        <v>8.8179999999999993E-6</v>
      </c>
      <c r="P11">
        <v>1.0679999999999999E-5</v>
      </c>
      <c r="Q11">
        <v>1.436E-5</v>
      </c>
      <c r="R11">
        <v>1.9619999999999998E-5</v>
      </c>
      <c r="S11">
        <v>2.3730000000000001E-5</v>
      </c>
      <c r="T11">
        <v>2.8479999999999998E-5</v>
      </c>
      <c r="U11">
        <v>3.4230000000000003E-5</v>
      </c>
      <c r="V11">
        <v>5.1829999999999997E-5</v>
      </c>
      <c r="W11">
        <v>7.0889999999999994E-5</v>
      </c>
      <c r="X11">
        <v>8.2709999999999999E-5</v>
      </c>
      <c r="Y11">
        <v>9.5849999999999999E-5</v>
      </c>
      <c r="Z11">
        <v>1.103E-4</v>
      </c>
      <c r="AA11">
        <v>1.303E-4</v>
      </c>
      <c r="AB11">
        <v>1.895E-4</v>
      </c>
      <c r="AC11">
        <v>2.1240000000000001E-4</v>
      </c>
      <c r="AD11">
        <v>2.3550000000000001E-4</v>
      </c>
      <c r="AE11">
        <v>2.61E-4</v>
      </c>
      <c r="AF11">
        <v>3.078E-4</v>
      </c>
      <c r="AG11">
        <v>3.9829999999999998E-4</v>
      </c>
      <c r="AH11">
        <v>4.459E-4</v>
      </c>
      <c r="AI11">
        <v>4.9830000000000002E-4</v>
      </c>
      <c r="AJ11">
        <v>5.5480000000000004E-4</v>
      </c>
      <c r="AK11">
        <v>6.1859999999999997E-4</v>
      </c>
      <c r="AL11">
        <v>8.0420000000000003E-4</v>
      </c>
      <c r="AM11">
        <v>9.2599999999999996E-4</v>
      </c>
      <c r="AN11">
        <v>1E-3</v>
      </c>
      <c r="AO11">
        <v>1.1000000000000001E-3</v>
      </c>
      <c r="AP11">
        <v>1.2999999999999999E-3</v>
      </c>
      <c r="AQ11">
        <v>1.6000000000000001E-3</v>
      </c>
      <c r="AR11">
        <v>1.6999999999999999E-3</v>
      </c>
      <c r="AS11">
        <v>1.8E-3</v>
      </c>
      <c r="AT11">
        <v>2E-3</v>
      </c>
      <c r="AU11">
        <v>2.3999999999999998E-3</v>
      </c>
      <c r="AV11">
        <v>2.7000000000000001E-3</v>
      </c>
      <c r="AW11">
        <v>2.8999999999999998E-3</v>
      </c>
      <c r="AX11">
        <v>3.0999999999999999E-3</v>
      </c>
      <c r="AY11">
        <v>3.3999999999999998E-3</v>
      </c>
      <c r="AZ11">
        <v>4.1000000000000003E-3</v>
      </c>
      <c r="BA11">
        <v>4.5999999999999999E-3</v>
      </c>
      <c r="BB11">
        <v>4.8999999999999998E-3</v>
      </c>
      <c r="BC11">
        <v>5.1999999999999998E-3</v>
      </c>
      <c r="BD11">
        <v>5.4999999999999997E-3</v>
      </c>
      <c r="BE11">
        <v>6.1999999999999998E-3</v>
      </c>
      <c r="BF11">
        <v>6.7999999999999996E-3</v>
      </c>
      <c r="BG11">
        <v>7.1999999999999998E-3</v>
      </c>
      <c r="BH11">
        <v>7.4999999999999997E-3</v>
      </c>
      <c r="BI11">
        <v>7.9000000000000008E-3</v>
      </c>
      <c r="BJ11">
        <v>8.5000000000000006E-3</v>
      </c>
      <c r="BK11">
        <v>9.4000000000000004E-3</v>
      </c>
      <c r="BL11">
        <v>1.01E-2</v>
      </c>
      <c r="BM11">
        <v>1.06E-2</v>
      </c>
      <c r="BN11">
        <v>1.1299999999999999E-2</v>
      </c>
      <c r="BO11">
        <v>1.24E-2</v>
      </c>
      <c r="BP11">
        <v>1.34E-2</v>
      </c>
      <c r="BQ11">
        <v>1.4E-2</v>
      </c>
      <c r="BR11">
        <v>1.47E-2</v>
      </c>
      <c r="BS11">
        <v>1.6E-2</v>
      </c>
      <c r="BT11">
        <v>1.7299999999999999E-2</v>
      </c>
      <c r="BU11">
        <v>1.8100000000000002E-2</v>
      </c>
      <c r="BV11">
        <v>1.8800000000000001E-2</v>
      </c>
      <c r="BW11">
        <v>1.95E-2</v>
      </c>
      <c r="BX11">
        <v>2.0299999999999999E-2</v>
      </c>
      <c r="BY11">
        <v>2.1399999999999999E-2</v>
      </c>
      <c r="BZ11">
        <v>3.4200000000000001E-2</v>
      </c>
      <c r="CA11">
        <v>4.8800000000000003E-2</v>
      </c>
      <c r="CB11">
        <v>6.8000000000000005E-2</v>
      </c>
      <c r="CC11">
        <v>8.7599999999999997E-2</v>
      </c>
      <c r="CD11">
        <v>0.1084</v>
      </c>
      <c r="CE11">
        <v>0.12640000000000001</v>
      </c>
      <c r="CF11">
        <v>0.14360000000000001</v>
      </c>
      <c r="CG11">
        <v>0.1615</v>
      </c>
      <c r="CH11">
        <v>0.1757</v>
      </c>
      <c r="CI11">
        <v>0.19009999999999999</v>
      </c>
      <c r="CJ11">
        <v>0.20369999999999999</v>
      </c>
      <c r="CK11">
        <v>0.21629999999999999</v>
      </c>
      <c r="CL11">
        <v>0.2276</v>
      </c>
      <c r="CM11">
        <v>0.23719999999999999</v>
      </c>
      <c r="CN11">
        <v>0.24640000000000001</v>
      </c>
      <c r="CO11">
        <v>0.29749999999999999</v>
      </c>
      <c r="CP11">
        <v>0.34639999999999999</v>
      </c>
      <c r="CQ11">
        <v>0.3851</v>
      </c>
      <c r="CR11">
        <v>0.40279999999999999</v>
      </c>
      <c r="CS11">
        <v>0.41239999999999999</v>
      </c>
      <c r="CT11">
        <v>0.43130000000000002</v>
      </c>
      <c r="CU11">
        <v>0.46279999999999999</v>
      </c>
      <c r="CV11">
        <v>0.46870000000000001</v>
      </c>
      <c r="CW11">
        <v>0.4733</v>
      </c>
      <c r="CX11">
        <v>0.47720000000000001</v>
      </c>
      <c r="CY11">
        <v>0.49020000000000002</v>
      </c>
      <c r="CZ11">
        <v>0.49070000000000003</v>
      </c>
      <c r="DA11">
        <v>0.49180000000000001</v>
      </c>
      <c r="DB11">
        <v>0.4929</v>
      </c>
      <c r="DC11">
        <v>0.49430000000000002</v>
      </c>
      <c r="DD11">
        <v>0.50760000000000005</v>
      </c>
      <c r="DE11">
        <v>0.5212</v>
      </c>
      <c r="DF11">
        <v>0.53139999999999998</v>
      </c>
      <c r="DG11">
        <v>0.53549999999999998</v>
      </c>
      <c r="DH11">
        <v>0.56999999999999995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1.8309999999999999E-7</v>
      </c>
      <c r="H12">
        <v>5.6680000000000002E-7</v>
      </c>
      <c r="I12">
        <v>9.8549999999999992E-7</v>
      </c>
      <c r="J12">
        <v>1.6309999999999999E-6</v>
      </c>
      <c r="K12">
        <v>2.4059999999999999E-6</v>
      </c>
      <c r="L12">
        <v>4.4989999999999996E-6</v>
      </c>
      <c r="M12">
        <v>6.5050000000000004E-6</v>
      </c>
      <c r="N12">
        <v>8.0260000000000007E-6</v>
      </c>
      <c r="O12">
        <v>9.9159999999999996E-6</v>
      </c>
      <c r="P12">
        <v>1.1739999999999999E-5</v>
      </c>
      <c r="Q12">
        <v>1.596E-5</v>
      </c>
      <c r="R12">
        <v>2.3010000000000002E-5</v>
      </c>
      <c r="S12">
        <v>2.8649999999999998E-5</v>
      </c>
      <c r="T12">
        <v>3.5179999999999999E-5</v>
      </c>
      <c r="U12">
        <v>4.2670000000000003E-5</v>
      </c>
      <c r="V12">
        <v>6.4350000000000006E-5</v>
      </c>
      <c r="W12">
        <v>8.7789999999999998E-5</v>
      </c>
      <c r="X12">
        <v>1.021E-4</v>
      </c>
      <c r="Y12">
        <v>1.177E-4</v>
      </c>
      <c r="Z12">
        <v>1.3459999999999999E-4</v>
      </c>
      <c r="AA12">
        <v>1.593E-4</v>
      </c>
      <c r="AB12">
        <v>2.3000000000000001E-4</v>
      </c>
      <c r="AC12">
        <v>2.6019999999999998E-4</v>
      </c>
      <c r="AD12">
        <v>2.9359999999999998E-4</v>
      </c>
      <c r="AE12">
        <v>3.325E-4</v>
      </c>
      <c r="AF12">
        <v>4.0390000000000001E-4</v>
      </c>
      <c r="AG12">
        <v>5.3950000000000005E-4</v>
      </c>
      <c r="AH12">
        <v>6.0720000000000001E-4</v>
      </c>
      <c r="AI12">
        <v>6.8000000000000005E-4</v>
      </c>
      <c r="AJ12">
        <v>7.5719999999999997E-4</v>
      </c>
      <c r="AK12">
        <v>8.4329999999999995E-4</v>
      </c>
      <c r="AL12">
        <v>1.1000000000000001E-3</v>
      </c>
      <c r="AM12">
        <v>1.2999999999999999E-3</v>
      </c>
      <c r="AN12">
        <v>1.4E-3</v>
      </c>
      <c r="AO12">
        <v>1.5E-3</v>
      </c>
      <c r="AP12">
        <v>1.8E-3</v>
      </c>
      <c r="AQ12">
        <v>2.0999999999999999E-3</v>
      </c>
      <c r="AR12">
        <v>2.3E-3</v>
      </c>
      <c r="AS12">
        <v>2.5000000000000001E-3</v>
      </c>
      <c r="AT12">
        <v>2.7000000000000001E-3</v>
      </c>
      <c r="AU12">
        <v>3.3E-3</v>
      </c>
      <c r="AV12">
        <v>3.7000000000000002E-3</v>
      </c>
      <c r="AW12">
        <v>4.0000000000000001E-3</v>
      </c>
      <c r="AX12">
        <v>4.3E-3</v>
      </c>
      <c r="AY12">
        <v>4.7000000000000002E-3</v>
      </c>
      <c r="AZ12">
        <v>5.5999999999999999E-3</v>
      </c>
      <c r="BA12">
        <v>6.3E-3</v>
      </c>
      <c r="BB12">
        <v>6.7000000000000002E-3</v>
      </c>
      <c r="BC12">
        <v>7.1000000000000004E-3</v>
      </c>
      <c r="BD12">
        <v>7.4999999999999997E-3</v>
      </c>
      <c r="BE12">
        <v>8.3000000000000001E-3</v>
      </c>
      <c r="BF12">
        <v>9.1999999999999998E-3</v>
      </c>
      <c r="BG12">
        <v>9.7000000000000003E-3</v>
      </c>
      <c r="BH12">
        <v>1.0200000000000001E-2</v>
      </c>
      <c r="BI12">
        <v>1.0800000000000001E-2</v>
      </c>
      <c r="BJ12">
        <v>1.15E-2</v>
      </c>
      <c r="BK12">
        <v>1.2699999999999999E-2</v>
      </c>
      <c r="BL12">
        <v>1.37E-2</v>
      </c>
      <c r="BM12">
        <v>1.44E-2</v>
      </c>
      <c r="BN12">
        <v>1.5299999999999999E-2</v>
      </c>
      <c r="BO12">
        <v>1.67E-2</v>
      </c>
      <c r="BP12">
        <v>1.7999999999999999E-2</v>
      </c>
      <c r="BQ12">
        <v>1.8800000000000001E-2</v>
      </c>
      <c r="BR12">
        <v>1.9699999999999999E-2</v>
      </c>
      <c r="BS12">
        <v>2.1399999999999999E-2</v>
      </c>
      <c r="BT12">
        <v>2.3099999999999999E-2</v>
      </c>
      <c r="BU12">
        <v>2.41E-2</v>
      </c>
      <c r="BV12">
        <v>2.5000000000000001E-2</v>
      </c>
      <c r="BW12">
        <v>2.5899999999999999E-2</v>
      </c>
      <c r="BX12">
        <v>2.69E-2</v>
      </c>
      <c r="BY12">
        <v>2.8400000000000002E-2</v>
      </c>
      <c r="BZ12">
        <v>4.4200000000000003E-2</v>
      </c>
      <c r="CA12">
        <v>6.1800000000000001E-2</v>
      </c>
      <c r="CB12">
        <v>8.4000000000000005E-2</v>
      </c>
      <c r="CC12">
        <v>0.10630000000000001</v>
      </c>
      <c r="CD12">
        <v>0.12909999999999999</v>
      </c>
      <c r="CE12">
        <v>0.1482</v>
      </c>
      <c r="CF12">
        <v>0.16600000000000001</v>
      </c>
      <c r="CG12">
        <v>0.184</v>
      </c>
      <c r="CH12">
        <v>0.19789999999999999</v>
      </c>
      <c r="CI12">
        <v>0.2122</v>
      </c>
      <c r="CJ12">
        <v>0.2253</v>
      </c>
      <c r="CK12">
        <v>0.2374</v>
      </c>
      <c r="CL12">
        <v>0.24840000000000001</v>
      </c>
      <c r="CM12">
        <v>0.25850000000000001</v>
      </c>
      <c r="CN12">
        <v>0.26889999999999997</v>
      </c>
      <c r="CO12">
        <v>0.32469999999999999</v>
      </c>
      <c r="CP12">
        <v>0.37190000000000001</v>
      </c>
      <c r="CQ12">
        <v>0.40039999999999998</v>
      </c>
      <c r="CR12">
        <v>0.41110000000000002</v>
      </c>
      <c r="CS12">
        <v>0.42030000000000001</v>
      </c>
      <c r="CT12">
        <v>0.44069999999999998</v>
      </c>
      <c r="CU12">
        <v>0.46779999999999999</v>
      </c>
      <c r="CV12">
        <v>0.47349999999999998</v>
      </c>
      <c r="CW12">
        <v>0.47770000000000001</v>
      </c>
      <c r="CX12">
        <v>0.48039999999999999</v>
      </c>
      <c r="CY12">
        <v>0.49030000000000001</v>
      </c>
      <c r="CZ12">
        <v>0.49109999999999998</v>
      </c>
      <c r="DA12">
        <v>0.4924</v>
      </c>
      <c r="DB12">
        <v>0.49359999999999998</v>
      </c>
      <c r="DC12">
        <v>0.49819999999999998</v>
      </c>
      <c r="DD12">
        <v>0.51400000000000001</v>
      </c>
      <c r="DE12">
        <v>0.52969999999999995</v>
      </c>
      <c r="DF12">
        <v>0.53449999999999998</v>
      </c>
      <c r="DG12">
        <v>0.53920000000000001</v>
      </c>
      <c r="DH12">
        <v>0.56999999999999995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1.8309999999999999E-7</v>
      </c>
      <c r="H13">
        <v>6.0070000000000003E-7</v>
      </c>
      <c r="I13">
        <v>1.085E-6</v>
      </c>
      <c r="J13">
        <v>1.742E-6</v>
      </c>
      <c r="K13">
        <v>2.7049999999999999E-6</v>
      </c>
      <c r="L13">
        <v>4.9200000000000003E-6</v>
      </c>
      <c r="M13">
        <v>7.1709999999999996E-6</v>
      </c>
      <c r="N13">
        <v>8.8219999999999996E-6</v>
      </c>
      <c r="O13">
        <v>1.065E-5</v>
      </c>
      <c r="P13">
        <v>1.273E-5</v>
      </c>
      <c r="Q13">
        <v>1.8459999999999999E-5</v>
      </c>
      <c r="R13">
        <v>2.792E-5</v>
      </c>
      <c r="S13">
        <v>3.4610000000000002E-5</v>
      </c>
      <c r="T13">
        <v>4.2469999999999998E-5</v>
      </c>
      <c r="U13">
        <v>5.1619999999999997E-5</v>
      </c>
      <c r="V13">
        <v>7.7490000000000005E-5</v>
      </c>
      <c r="W13">
        <v>1.049E-4</v>
      </c>
      <c r="X13">
        <v>1.2120000000000001E-4</v>
      </c>
      <c r="Y13">
        <v>1.394E-4</v>
      </c>
      <c r="Z13">
        <v>1.594E-4</v>
      </c>
      <c r="AA13">
        <v>1.895E-4</v>
      </c>
      <c r="AB13">
        <v>2.811E-4</v>
      </c>
      <c r="AC13">
        <v>3.257E-4</v>
      </c>
      <c r="AD13">
        <v>3.7369999999999998E-4</v>
      </c>
      <c r="AE13">
        <v>4.2749999999999998E-4</v>
      </c>
      <c r="AF13">
        <v>5.22E-4</v>
      </c>
      <c r="AG13">
        <v>6.9850000000000001E-4</v>
      </c>
      <c r="AH13">
        <v>7.8450000000000004E-4</v>
      </c>
      <c r="AI13">
        <v>8.765E-4</v>
      </c>
      <c r="AJ13">
        <v>9.7429999999999999E-4</v>
      </c>
      <c r="AK13">
        <v>1.1000000000000001E-3</v>
      </c>
      <c r="AL13">
        <v>1.4E-3</v>
      </c>
      <c r="AM13">
        <v>1.6000000000000001E-3</v>
      </c>
      <c r="AN13">
        <v>1.6999999999999999E-3</v>
      </c>
      <c r="AO13">
        <v>1.9E-3</v>
      </c>
      <c r="AP13">
        <v>2.3E-3</v>
      </c>
      <c r="AQ13">
        <v>2.7000000000000001E-3</v>
      </c>
      <c r="AR13">
        <v>2.8999999999999998E-3</v>
      </c>
      <c r="AS13">
        <v>3.2000000000000002E-3</v>
      </c>
      <c r="AT13">
        <v>3.5000000000000001E-3</v>
      </c>
      <c r="AU13">
        <v>4.3E-3</v>
      </c>
      <c r="AV13">
        <v>4.7999999999999996E-3</v>
      </c>
      <c r="AW13">
        <v>5.1000000000000004E-3</v>
      </c>
      <c r="AX13">
        <v>5.4999999999999997E-3</v>
      </c>
      <c r="AY13">
        <v>6.0000000000000001E-3</v>
      </c>
      <c r="AZ13">
        <v>7.1000000000000004E-3</v>
      </c>
      <c r="BA13">
        <v>8.0000000000000002E-3</v>
      </c>
      <c r="BB13">
        <v>8.3999999999999995E-3</v>
      </c>
      <c r="BC13">
        <v>8.8999999999999999E-3</v>
      </c>
      <c r="BD13">
        <v>9.4000000000000004E-3</v>
      </c>
      <c r="BE13">
        <v>1.0500000000000001E-2</v>
      </c>
      <c r="BF13">
        <v>1.1599999999999999E-2</v>
      </c>
      <c r="BG13">
        <v>1.23E-2</v>
      </c>
      <c r="BH13">
        <v>1.29E-2</v>
      </c>
      <c r="BI13">
        <v>1.3599999999999999E-2</v>
      </c>
      <c r="BJ13">
        <v>1.4500000000000001E-2</v>
      </c>
      <c r="BK13">
        <v>1.6E-2</v>
      </c>
      <c r="BL13">
        <v>1.72E-2</v>
      </c>
      <c r="BM13">
        <v>1.7999999999999999E-2</v>
      </c>
      <c r="BN13">
        <v>1.9099999999999999E-2</v>
      </c>
      <c r="BO13">
        <v>2.0899999999999998E-2</v>
      </c>
      <c r="BP13">
        <v>2.24E-2</v>
      </c>
      <c r="BQ13">
        <v>2.3400000000000001E-2</v>
      </c>
      <c r="BR13">
        <v>2.4400000000000002E-2</v>
      </c>
      <c r="BS13">
        <v>2.6499999999999999E-2</v>
      </c>
      <c r="BT13">
        <v>2.8500000000000001E-2</v>
      </c>
      <c r="BU13">
        <v>2.9700000000000001E-2</v>
      </c>
      <c r="BV13">
        <v>3.0700000000000002E-2</v>
      </c>
      <c r="BW13">
        <v>3.1800000000000002E-2</v>
      </c>
      <c r="BX13">
        <v>3.3000000000000002E-2</v>
      </c>
      <c r="BY13">
        <v>3.4700000000000002E-2</v>
      </c>
      <c r="BZ13">
        <v>5.3100000000000001E-2</v>
      </c>
      <c r="CA13">
        <v>7.2999999999999995E-2</v>
      </c>
      <c r="CB13">
        <v>9.7500000000000003E-2</v>
      </c>
      <c r="CC13">
        <v>0.1216</v>
      </c>
      <c r="CD13">
        <v>0.1457</v>
      </c>
      <c r="CE13">
        <v>0.16569999999999999</v>
      </c>
      <c r="CF13">
        <v>0.18360000000000001</v>
      </c>
      <c r="CG13">
        <v>0.20169999999999999</v>
      </c>
      <c r="CH13">
        <v>0.21560000000000001</v>
      </c>
      <c r="CI13">
        <v>0.2296</v>
      </c>
      <c r="CJ13">
        <v>0.24260000000000001</v>
      </c>
      <c r="CK13">
        <v>0.25459999999999999</v>
      </c>
      <c r="CL13">
        <v>0.26640000000000003</v>
      </c>
      <c r="CM13">
        <v>0.27760000000000001</v>
      </c>
      <c r="CN13">
        <v>0.28889999999999999</v>
      </c>
      <c r="CO13">
        <v>0.34649999999999997</v>
      </c>
      <c r="CP13">
        <v>0.3886</v>
      </c>
      <c r="CQ13">
        <v>0.40699999999999997</v>
      </c>
      <c r="CR13">
        <v>0.4173</v>
      </c>
      <c r="CS13">
        <v>0.42759999999999998</v>
      </c>
      <c r="CT13">
        <v>0.44940000000000002</v>
      </c>
      <c r="CU13">
        <v>0.4718</v>
      </c>
      <c r="CV13">
        <v>0.47710000000000002</v>
      </c>
      <c r="CW13">
        <v>0.48010000000000003</v>
      </c>
      <c r="CX13">
        <v>0.48209999999999997</v>
      </c>
      <c r="CY13">
        <v>0.49030000000000001</v>
      </c>
      <c r="CZ13">
        <v>0.49149999999999999</v>
      </c>
      <c r="DA13">
        <v>0.49280000000000002</v>
      </c>
      <c r="DB13">
        <v>0.49490000000000001</v>
      </c>
      <c r="DC13">
        <v>0.50190000000000001</v>
      </c>
      <c r="DD13">
        <v>0.51970000000000005</v>
      </c>
      <c r="DE13">
        <v>0.53220000000000001</v>
      </c>
      <c r="DF13">
        <v>0.53739999999999999</v>
      </c>
      <c r="DG13">
        <v>0.54269999999999996</v>
      </c>
      <c r="DH13">
        <v>0.56999999999999995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1.8309999999999999E-7</v>
      </c>
      <c r="H14">
        <v>6.0070000000000003E-7</v>
      </c>
      <c r="I14">
        <v>1.1570000000000001E-6</v>
      </c>
      <c r="J14">
        <v>1.9420000000000002E-6</v>
      </c>
      <c r="K14">
        <v>2.9050000000000001E-6</v>
      </c>
      <c r="L14">
        <v>5.3639999999999998E-6</v>
      </c>
      <c r="M14">
        <v>7.9359999999999999E-6</v>
      </c>
      <c r="N14">
        <v>9.5210000000000008E-6</v>
      </c>
      <c r="O14">
        <v>1.1399999999999999E-5</v>
      </c>
      <c r="P14">
        <v>1.4090000000000001E-5</v>
      </c>
      <c r="Q14">
        <v>2.177E-5</v>
      </c>
      <c r="R14">
        <v>3.3149999999999999E-5</v>
      </c>
      <c r="S14">
        <v>4.138E-5</v>
      </c>
      <c r="T14">
        <v>5.0599999999999997E-5</v>
      </c>
      <c r="U14">
        <v>6.0949999999999998E-5</v>
      </c>
      <c r="V14">
        <v>9.0389999999999993E-5</v>
      </c>
      <c r="W14">
        <v>1.2129999999999999E-4</v>
      </c>
      <c r="X14">
        <v>1.3999999999999999E-4</v>
      </c>
      <c r="Y14">
        <v>1.6100000000000001E-4</v>
      </c>
      <c r="Z14">
        <v>1.8440000000000001E-4</v>
      </c>
      <c r="AA14">
        <v>2.221E-4</v>
      </c>
      <c r="AB14">
        <v>3.4620000000000001E-4</v>
      </c>
      <c r="AC14">
        <v>4.0460000000000002E-4</v>
      </c>
      <c r="AD14">
        <v>4.6579999999999999E-4</v>
      </c>
      <c r="AE14">
        <v>5.329E-4</v>
      </c>
      <c r="AF14">
        <v>6.4849999999999999E-4</v>
      </c>
      <c r="AG14">
        <v>8.631E-4</v>
      </c>
      <c r="AH14">
        <v>9.6710000000000003E-4</v>
      </c>
      <c r="AI14">
        <v>1.1000000000000001E-3</v>
      </c>
      <c r="AJ14">
        <v>1.1999999999999999E-3</v>
      </c>
      <c r="AK14">
        <v>1.2999999999999999E-3</v>
      </c>
      <c r="AL14">
        <v>1.6999999999999999E-3</v>
      </c>
      <c r="AM14">
        <v>1.9E-3</v>
      </c>
      <c r="AN14">
        <v>2.0999999999999999E-3</v>
      </c>
      <c r="AO14">
        <v>2.3E-3</v>
      </c>
      <c r="AP14">
        <v>2.8E-3</v>
      </c>
      <c r="AQ14">
        <v>3.3E-3</v>
      </c>
      <c r="AR14">
        <v>3.5999999999999999E-3</v>
      </c>
      <c r="AS14">
        <v>3.8999999999999998E-3</v>
      </c>
      <c r="AT14">
        <v>4.1999999999999997E-3</v>
      </c>
      <c r="AU14">
        <v>5.1999999999999998E-3</v>
      </c>
      <c r="AV14">
        <v>5.7999999999999996E-3</v>
      </c>
      <c r="AW14">
        <v>6.1999999999999998E-3</v>
      </c>
      <c r="AX14">
        <v>6.6E-3</v>
      </c>
      <c r="AY14">
        <v>7.1999999999999998E-3</v>
      </c>
      <c r="AZ14">
        <v>8.6E-3</v>
      </c>
      <c r="BA14">
        <v>9.5999999999999992E-3</v>
      </c>
      <c r="BB14">
        <v>1.01E-2</v>
      </c>
      <c r="BC14">
        <v>1.0699999999999999E-2</v>
      </c>
      <c r="BD14">
        <v>1.14E-2</v>
      </c>
      <c r="BE14">
        <v>1.2699999999999999E-2</v>
      </c>
      <c r="BF14">
        <v>1.3899999999999999E-2</v>
      </c>
      <c r="BG14">
        <v>1.47E-2</v>
      </c>
      <c r="BH14">
        <v>1.55E-2</v>
      </c>
      <c r="BI14">
        <v>1.6299999999999999E-2</v>
      </c>
      <c r="BJ14">
        <v>1.7299999999999999E-2</v>
      </c>
      <c r="BK14">
        <v>1.9E-2</v>
      </c>
      <c r="BL14">
        <v>2.0500000000000001E-2</v>
      </c>
      <c r="BM14">
        <v>2.1399999999999999E-2</v>
      </c>
      <c r="BN14">
        <v>2.2599999999999999E-2</v>
      </c>
      <c r="BO14">
        <v>2.46E-2</v>
      </c>
      <c r="BP14">
        <v>2.64E-2</v>
      </c>
      <c r="BQ14">
        <v>2.75E-2</v>
      </c>
      <c r="BR14">
        <v>2.87E-2</v>
      </c>
      <c r="BS14">
        <v>3.1099999999999999E-2</v>
      </c>
      <c r="BT14">
        <v>3.3399999999999999E-2</v>
      </c>
      <c r="BU14">
        <v>3.4700000000000002E-2</v>
      </c>
      <c r="BV14">
        <v>3.5900000000000001E-2</v>
      </c>
      <c r="BW14">
        <v>3.7100000000000001E-2</v>
      </c>
      <c r="BX14">
        <v>3.8399999999999997E-2</v>
      </c>
      <c r="BY14">
        <v>4.0399999999999998E-2</v>
      </c>
      <c r="BZ14">
        <v>6.0900000000000003E-2</v>
      </c>
      <c r="CA14">
        <v>8.2600000000000007E-2</v>
      </c>
      <c r="CB14">
        <v>0.1089</v>
      </c>
      <c r="CC14">
        <v>0.1343</v>
      </c>
      <c r="CD14">
        <v>0.1595</v>
      </c>
      <c r="CE14">
        <v>0.17979999999999999</v>
      </c>
      <c r="CF14">
        <v>0.19800000000000001</v>
      </c>
      <c r="CG14">
        <v>0.21609999999999999</v>
      </c>
      <c r="CH14">
        <v>0.2301</v>
      </c>
      <c r="CI14">
        <v>0.24410000000000001</v>
      </c>
      <c r="CJ14">
        <v>0.25700000000000001</v>
      </c>
      <c r="CK14">
        <v>0.2697</v>
      </c>
      <c r="CL14">
        <v>0.28239999999999998</v>
      </c>
      <c r="CM14">
        <v>0.2944</v>
      </c>
      <c r="CN14">
        <v>0.30630000000000002</v>
      </c>
      <c r="CO14">
        <v>0.36280000000000001</v>
      </c>
      <c r="CP14">
        <v>0.39779999999999999</v>
      </c>
      <c r="CQ14">
        <v>0.41170000000000001</v>
      </c>
      <c r="CR14">
        <v>0.42299999999999999</v>
      </c>
      <c r="CS14">
        <v>0.43440000000000001</v>
      </c>
      <c r="CT14">
        <v>0.45689999999999997</v>
      </c>
      <c r="CU14">
        <v>0.47520000000000001</v>
      </c>
      <c r="CV14">
        <v>0.4793</v>
      </c>
      <c r="CW14">
        <v>0.48149999999999998</v>
      </c>
      <c r="CX14">
        <v>0.48370000000000002</v>
      </c>
      <c r="CY14">
        <v>0.4904</v>
      </c>
      <c r="CZ14">
        <v>0.49180000000000001</v>
      </c>
      <c r="DA14">
        <v>0.49330000000000002</v>
      </c>
      <c r="DB14">
        <v>0.49759999999999999</v>
      </c>
      <c r="DC14">
        <v>0.50519999999999998</v>
      </c>
      <c r="DD14">
        <v>0.52439999999999998</v>
      </c>
      <c r="DE14">
        <v>0.53420000000000001</v>
      </c>
      <c r="DF14">
        <v>0.54010000000000002</v>
      </c>
      <c r="DG14">
        <v>0.54610000000000003</v>
      </c>
      <c r="DH14">
        <v>0.56999999999999995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1.8309999999999999E-7</v>
      </c>
      <c r="H15">
        <v>6.3460000000000003E-7</v>
      </c>
      <c r="I15">
        <v>1.1850000000000001E-6</v>
      </c>
      <c r="J15">
        <v>2.1349999999999999E-6</v>
      </c>
      <c r="K15">
        <v>3.145E-6</v>
      </c>
      <c r="L15">
        <v>5.9229999999999999E-6</v>
      </c>
      <c r="M15">
        <v>8.4519999999999997E-6</v>
      </c>
      <c r="N15">
        <v>9.9410000000000002E-6</v>
      </c>
      <c r="O15">
        <v>1.271E-5</v>
      </c>
      <c r="P15">
        <v>1.607E-5</v>
      </c>
      <c r="Q15">
        <v>2.5279999999999999E-5</v>
      </c>
      <c r="R15">
        <v>3.8999999999999999E-5</v>
      </c>
      <c r="S15">
        <v>4.8560000000000003E-5</v>
      </c>
      <c r="T15">
        <v>5.8990000000000003E-5</v>
      </c>
      <c r="U15">
        <v>7.0549999999999994E-5</v>
      </c>
      <c r="V15">
        <v>1.0349999999999999E-4</v>
      </c>
      <c r="W15">
        <v>1.384E-4</v>
      </c>
      <c r="X15">
        <v>1.6009999999999999E-4</v>
      </c>
      <c r="Y15">
        <v>1.852E-4</v>
      </c>
      <c r="Z15">
        <v>2.1469999999999999E-4</v>
      </c>
      <c r="AA15">
        <v>2.63E-4</v>
      </c>
      <c r="AB15">
        <v>4.2030000000000002E-4</v>
      </c>
      <c r="AC15">
        <v>4.9140000000000002E-4</v>
      </c>
      <c r="AD15">
        <v>5.6439999999999995E-4</v>
      </c>
      <c r="AE15">
        <v>6.4349999999999997E-4</v>
      </c>
      <c r="AF15">
        <v>7.7899999999999996E-4</v>
      </c>
      <c r="AG15">
        <v>1E-3</v>
      </c>
      <c r="AH15">
        <v>1.1000000000000001E-3</v>
      </c>
      <c r="AI15">
        <v>1.2999999999999999E-3</v>
      </c>
      <c r="AJ15">
        <v>1.4E-3</v>
      </c>
      <c r="AK15">
        <v>1.6000000000000001E-3</v>
      </c>
      <c r="AL15">
        <v>2E-3</v>
      </c>
      <c r="AM15">
        <v>2.3E-3</v>
      </c>
      <c r="AN15">
        <v>2.5000000000000001E-3</v>
      </c>
      <c r="AO15">
        <v>2.7000000000000001E-3</v>
      </c>
      <c r="AP15">
        <v>3.3E-3</v>
      </c>
      <c r="AQ15">
        <v>3.8999999999999998E-3</v>
      </c>
      <c r="AR15">
        <v>4.1999999999999997E-3</v>
      </c>
      <c r="AS15">
        <v>4.4999999999999997E-3</v>
      </c>
      <c r="AT15">
        <v>5.0000000000000001E-3</v>
      </c>
      <c r="AU15">
        <v>6.0000000000000001E-3</v>
      </c>
      <c r="AV15">
        <v>6.7999999999999996E-3</v>
      </c>
      <c r="AW15">
        <v>7.1999999999999998E-3</v>
      </c>
      <c r="AX15">
        <v>7.7000000000000002E-3</v>
      </c>
      <c r="AY15">
        <v>8.3999999999999995E-3</v>
      </c>
      <c r="AZ15">
        <v>0.01</v>
      </c>
      <c r="BA15">
        <v>1.11E-2</v>
      </c>
      <c r="BB15">
        <v>1.18E-2</v>
      </c>
      <c r="BC15">
        <v>1.2500000000000001E-2</v>
      </c>
      <c r="BD15">
        <v>1.32E-2</v>
      </c>
      <c r="BE15">
        <v>1.47E-2</v>
      </c>
      <c r="BF15">
        <v>1.6199999999999999E-2</v>
      </c>
      <c r="BG15">
        <v>1.7000000000000001E-2</v>
      </c>
      <c r="BH15">
        <v>1.7899999999999999E-2</v>
      </c>
      <c r="BI15">
        <v>1.8800000000000001E-2</v>
      </c>
      <c r="BJ15">
        <v>1.9900000000000001E-2</v>
      </c>
      <c r="BK15">
        <v>2.18E-2</v>
      </c>
      <c r="BL15">
        <v>2.3400000000000001E-2</v>
      </c>
      <c r="BM15">
        <v>2.4500000000000001E-2</v>
      </c>
      <c r="BN15">
        <v>2.5899999999999999E-2</v>
      </c>
      <c r="BO15">
        <v>2.81E-2</v>
      </c>
      <c r="BP15">
        <v>3.0099999999999998E-2</v>
      </c>
      <c r="BQ15">
        <v>3.1300000000000001E-2</v>
      </c>
      <c r="BR15">
        <v>3.27E-2</v>
      </c>
      <c r="BS15">
        <v>3.5200000000000002E-2</v>
      </c>
      <c r="BT15">
        <v>3.78E-2</v>
      </c>
      <c r="BU15">
        <v>3.9199999999999999E-2</v>
      </c>
      <c r="BV15">
        <v>4.0599999999999997E-2</v>
      </c>
      <c r="BW15">
        <v>4.2000000000000003E-2</v>
      </c>
      <c r="BX15">
        <v>4.3400000000000001E-2</v>
      </c>
      <c r="BY15">
        <v>4.5499999999999999E-2</v>
      </c>
      <c r="BZ15">
        <v>6.7699999999999996E-2</v>
      </c>
      <c r="CA15">
        <v>9.0800000000000006E-2</v>
      </c>
      <c r="CB15">
        <v>0.11849999999999999</v>
      </c>
      <c r="CC15">
        <v>0.14499999999999999</v>
      </c>
      <c r="CD15">
        <v>0.17100000000000001</v>
      </c>
      <c r="CE15">
        <v>0.19170000000000001</v>
      </c>
      <c r="CF15">
        <v>0.21</v>
      </c>
      <c r="CG15">
        <v>0.22819999999999999</v>
      </c>
      <c r="CH15">
        <v>0.2422</v>
      </c>
      <c r="CI15">
        <v>0.25619999999999998</v>
      </c>
      <c r="CJ15">
        <v>0.26960000000000001</v>
      </c>
      <c r="CK15">
        <v>0.28310000000000002</v>
      </c>
      <c r="CL15">
        <v>0.2964</v>
      </c>
      <c r="CM15">
        <v>0.30880000000000002</v>
      </c>
      <c r="CN15">
        <v>0.32090000000000002</v>
      </c>
      <c r="CO15">
        <v>0.37440000000000001</v>
      </c>
      <c r="CP15">
        <v>0.40300000000000002</v>
      </c>
      <c r="CQ15">
        <v>0.41589999999999999</v>
      </c>
      <c r="CR15">
        <v>0.42820000000000003</v>
      </c>
      <c r="CS15">
        <v>0.44069999999999998</v>
      </c>
      <c r="CT15">
        <v>0.46350000000000002</v>
      </c>
      <c r="CU15">
        <v>0.47739999999999999</v>
      </c>
      <c r="CV15">
        <v>0.48049999999999998</v>
      </c>
      <c r="CW15">
        <v>0.48280000000000001</v>
      </c>
      <c r="CX15">
        <v>0.48530000000000001</v>
      </c>
      <c r="CY15">
        <v>0.49059999999999998</v>
      </c>
      <c r="CZ15">
        <v>0.49209999999999998</v>
      </c>
      <c r="DA15">
        <v>0.49359999999999998</v>
      </c>
      <c r="DB15">
        <v>0.5</v>
      </c>
      <c r="DC15">
        <v>0.5081</v>
      </c>
      <c r="DD15">
        <v>0.52839999999999998</v>
      </c>
      <c r="DE15">
        <v>0.53610000000000002</v>
      </c>
      <c r="DF15">
        <v>0.54269999999999996</v>
      </c>
      <c r="DG15">
        <v>0.5494</v>
      </c>
      <c r="DH15">
        <v>0.56999999999999995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1.8309999999999999E-7</v>
      </c>
      <c r="H16">
        <v>6.3460000000000003E-7</v>
      </c>
      <c r="I16">
        <v>1.257E-6</v>
      </c>
      <c r="J16">
        <v>2.2469999999999998E-6</v>
      </c>
      <c r="K16">
        <v>3.3739999999999998E-6</v>
      </c>
      <c r="L16">
        <v>6.2060000000000004E-6</v>
      </c>
      <c r="M16">
        <v>8.9339999999999995E-6</v>
      </c>
      <c r="N16">
        <v>1.1049999999999999E-5</v>
      </c>
      <c r="O16">
        <v>1.4250000000000001E-5</v>
      </c>
      <c r="P16">
        <v>1.8519999999999999E-5</v>
      </c>
      <c r="Q16">
        <v>2.9490000000000001E-5</v>
      </c>
      <c r="R16">
        <v>4.4990000000000001E-5</v>
      </c>
      <c r="S16">
        <v>5.5139999999999997E-5</v>
      </c>
      <c r="T16">
        <v>6.7059999999999998E-5</v>
      </c>
      <c r="U16">
        <v>8.0329999999999998E-5</v>
      </c>
      <c r="V16">
        <v>1.167E-4</v>
      </c>
      <c r="W16">
        <v>1.5589999999999999E-4</v>
      </c>
      <c r="X16">
        <v>1.8230000000000001E-4</v>
      </c>
      <c r="Y16">
        <v>2.1379999999999999E-4</v>
      </c>
      <c r="Z16">
        <v>2.5000000000000001E-4</v>
      </c>
      <c r="AA16">
        <v>3.0880000000000002E-4</v>
      </c>
      <c r="AB16">
        <v>4.9759999999999995E-4</v>
      </c>
      <c r="AC16">
        <v>5.8009999999999995E-4</v>
      </c>
      <c r="AD16">
        <v>6.6359999999999998E-4</v>
      </c>
      <c r="AE16">
        <v>7.5449999999999996E-4</v>
      </c>
      <c r="AF16">
        <v>9.0879999999999997E-4</v>
      </c>
      <c r="AG16">
        <v>1.1999999999999999E-3</v>
      </c>
      <c r="AH16">
        <v>1.2999999999999999E-3</v>
      </c>
      <c r="AI16">
        <v>1.5E-3</v>
      </c>
      <c r="AJ16">
        <v>1.6000000000000001E-3</v>
      </c>
      <c r="AK16">
        <v>1.8E-3</v>
      </c>
      <c r="AL16">
        <v>2.3E-3</v>
      </c>
      <c r="AM16">
        <v>2.5999999999999999E-3</v>
      </c>
      <c r="AN16">
        <v>2.8999999999999998E-3</v>
      </c>
      <c r="AO16">
        <v>3.0999999999999999E-3</v>
      </c>
      <c r="AP16">
        <v>3.8E-3</v>
      </c>
      <c r="AQ16">
        <v>4.4999999999999997E-3</v>
      </c>
      <c r="AR16">
        <v>4.7999999999999996E-3</v>
      </c>
      <c r="AS16">
        <v>5.1999999999999998E-3</v>
      </c>
      <c r="AT16">
        <v>5.7000000000000002E-3</v>
      </c>
      <c r="AU16">
        <v>6.8999999999999999E-3</v>
      </c>
      <c r="AV16">
        <v>7.7000000000000002E-3</v>
      </c>
      <c r="AW16">
        <v>8.2000000000000007E-3</v>
      </c>
      <c r="AX16">
        <v>8.8000000000000005E-3</v>
      </c>
      <c r="AY16">
        <v>9.5999999999999992E-3</v>
      </c>
      <c r="AZ16">
        <v>1.14E-2</v>
      </c>
      <c r="BA16">
        <v>1.26E-2</v>
      </c>
      <c r="BB16">
        <v>1.34E-2</v>
      </c>
      <c r="BC16">
        <v>1.4200000000000001E-2</v>
      </c>
      <c r="BD16">
        <v>1.49E-2</v>
      </c>
      <c r="BE16">
        <v>1.66E-2</v>
      </c>
      <c r="BF16">
        <v>1.8200000000000001E-2</v>
      </c>
      <c r="BG16">
        <v>1.9099999999999999E-2</v>
      </c>
      <c r="BH16">
        <v>2.01E-2</v>
      </c>
      <c r="BI16">
        <v>2.1000000000000001E-2</v>
      </c>
      <c r="BJ16">
        <v>2.23E-2</v>
      </c>
      <c r="BK16">
        <v>2.4400000000000002E-2</v>
      </c>
      <c r="BL16">
        <v>2.6200000000000001E-2</v>
      </c>
      <c r="BM16">
        <v>2.7300000000000001E-2</v>
      </c>
      <c r="BN16">
        <v>2.8799999999999999E-2</v>
      </c>
      <c r="BO16">
        <v>3.1300000000000001E-2</v>
      </c>
      <c r="BP16">
        <v>3.3500000000000002E-2</v>
      </c>
      <c r="BQ16">
        <v>3.4799999999999998E-2</v>
      </c>
      <c r="BR16">
        <v>3.6200000000000003E-2</v>
      </c>
      <c r="BS16">
        <v>3.9E-2</v>
      </c>
      <c r="BT16">
        <v>4.1799999999999997E-2</v>
      </c>
      <c r="BU16">
        <v>4.3400000000000001E-2</v>
      </c>
      <c r="BV16">
        <v>4.48E-2</v>
      </c>
      <c r="BW16">
        <v>4.6300000000000001E-2</v>
      </c>
      <c r="BX16">
        <v>4.7800000000000002E-2</v>
      </c>
      <c r="BY16">
        <v>5.0099999999999999E-2</v>
      </c>
      <c r="BZ16">
        <v>7.3700000000000002E-2</v>
      </c>
      <c r="CA16">
        <v>9.7900000000000001E-2</v>
      </c>
      <c r="CB16">
        <v>0.1268</v>
      </c>
      <c r="CC16">
        <v>0.1542</v>
      </c>
      <c r="CD16">
        <v>0.18079999999999999</v>
      </c>
      <c r="CE16">
        <v>0.20169999999999999</v>
      </c>
      <c r="CF16">
        <v>0.22020000000000001</v>
      </c>
      <c r="CG16">
        <v>0.23849999999999999</v>
      </c>
      <c r="CH16">
        <v>0.2525</v>
      </c>
      <c r="CI16">
        <v>0.2666</v>
      </c>
      <c r="CJ16">
        <v>0.28060000000000002</v>
      </c>
      <c r="CK16">
        <v>0.29470000000000002</v>
      </c>
      <c r="CL16">
        <v>0.30819999999999997</v>
      </c>
      <c r="CM16">
        <v>0.32069999999999999</v>
      </c>
      <c r="CN16">
        <v>0.33279999999999998</v>
      </c>
      <c r="CO16">
        <v>0.38269999999999998</v>
      </c>
      <c r="CP16">
        <v>0.40629999999999999</v>
      </c>
      <c r="CQ16">
        <v>0.41980000000000001</v>
      </c>
      <c r="CR16">
        <v>0.43309999999999998</v>
      </c>
      <c r="CS16">
        <v>0.4466</v>
      </c>
      <c r="CT16">
        <v>0.46929999999999999</v>
      </c>
      <c r="CU16">
        <v>0.4788</v>
      </c>
      <c r="CV16">
        <v>0.48149999999999998</v>
      </c>
      <c r="CW16">
        <v>0.48409999999999997</v>
      </c>
      <c r="CX16">
        <v>0.48680000000000001</v>
      </c>
      <c r="CY16">
        <v>0.49080000000000001</v>
      </c>
      <c r="CZ16">
        <v>0.4924</v>
      </c>
      <c r="DA16">
        <v>0.49419999999999997</v>
      </c>
      <c r="DB16">
        <v>0.50219999999999998</v>
      </c>
      <c r="DC16">
        <v>0.51060000000000005</v>
      </c>
      <c r="DD16">
        <v>0.53059999999999996</v>
      </c>
      <c r="DE16">
        <v>0.53790000000000004</v>
      </c>
      <c r="DF16">
        <v>0.54520000000000002</v>
      </c>
      <c r="DG16">
        <v>0.55249999999999999</v>
      </c>
      <c r="DH16">
        <v>0.56999999999999995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1.8309999999999999E-7</v>
      </c>
      <c r="H17">
        <v>6.6850000000000004E-7</v>
      </c>
      <c r="I17">
        <v>1.3570000000000001E-6</v>
      </c>
      <c r="J17">
        <v>2.3520000000000001E-6</v>
      </c>
      <c r="K17">
        <v>3.6440000000000002E-6</v>
      </c>
      <c r="L17">
        <v>6.7270000000000001E-6</v>
      </c>
      <c r="M17">
        <v>9.533E-6</v>
      </c>
      <c r="N17">
        <v>1.236E-5</v>
      </c>
      <c r="O17">
        <v>1.6169999999999999E-5</v>
      </c>
      <c r="P17">
        <v>2.1140000000000001E-5</v>
      </c>
      <c r="Q17">
        <v>3.3460000000000002E-5</v>
      </c>
      <c r="R17">
        <v>5.117E-5</v>
      </c>
      <c r="S17">
        <v>6.2619999999999993E-5</v>
      </c>
      <c r="T17">
        <v>7.5270000000000003E-5</v>
      </c>
      <c r="U17">
        <v>8.9450000000000006E-5</v>
      </c>
      <c r="V17">
        <v>1.3009999999999999E-4</v>
      </c>
      <c r="W17">
        <v>1.7540000000000001E-4</v>
      </c>
      <c r="X17">
        <v>2.0719999999999999E-4</v>
      </c>
      <c r="Y17">
        <v>2.4469999999999998E-4</v>
      </c>
      <c r="Z17">
        <v>2.8810000000000001E-4</v>
      </c>
      <c r="AA17">
        <v>3.5760000000000002E-4</v>
      </c>
      <c r="AB17">
        <v>5.7450000000000003E-4</v>
      </c>
      <c r="AC17">
        <v>6.6750000000000002E-4</v>
      </c>
      <c r="AD17">
        <v>7.6119999999999996E-4</v>
      </c>
      <c r="AE17">
        <v>8.6260000000000004E-4</v>
      </c>
      <c r="AF17">
        <v>1E-3</v>
      </c>
      <c r="AG17">
        <v>1.2999999999999999E-3</v>
      </c>
      <c r="AH17">
        <v>1.5E-3</v>
      </c>
      <c r="AI17">
        <v>1.6999999999999999E-3</v>
      </c>
      <c r="AJ17">
        <v>1.8E-3</v>
      </c>
      <c r="AK17">
        <v>2E-3</v>
      </c>
      <c r="AL17">
        <v>2.5999999999999999E-3</v>
      </c>
      <c r="AM17">
        <v>2.8999999999999998E-3</v>
      </c>
      <c r="AN17">
        <v>3.2000000000000002E-3</v>
      </c>
      <c r="AO17">
        <v>3.5000000000000001E-3</v>
      </c>
      <c r="AP17">
        <v>4.1999999999999997E-3</v>
      </c>
      <c r="AQ17">
        <v>5.0000000000000001E-3</v>
      </c>
      <c r="AR17">
        <v>5.4000000000000003E-3</v>
      </c>
      <c r="AS17">
        <v>5.7999999999999996E-3</v>
      </c>
      <c r="AT17">
        <v>6.4000000000000003E-3</v>
      </c>
      <c r="AU17">
        <v>7.7000000000000002E-3</v>
      </c>
      <c r="AV17">
        <v>8.6E-3</v>
      </c>
      <c r="AW17">
        <v>9.1999999999999998E-3</v>
      </c>
      <c r="AX17">
        <v>9.7999999999999997E-3</v>
      </c>
      <c r="AY17">
        <v>1.0699999999999999E-2</v>
      </c>
      <c r="AZ17">
        <v>1.26E-2</v>
      </c>
      <c r="BA17">
        <v>1.4E-2</v>
      </c>
      <c r="BB17">
        <v>1.4800000000000001E-2</v>
      </c>
      <c r="BC17">
        <v>1.5699999999999999E-2</v>
      </c>
      <c r="BD17">
        <v>1.6500000000000001E-2</v>
      </c>
      <c r="BE17">
        <v>1.83E-2</v>
      </c>
      <c r="BF17">
        <v>2.01E-2</v>
      </c>
      <c r="BG17">
        <v>2.1000000000000001E-2</v>
      </c>
      <c r="BH17">
        <v>2.2100000000000002E-2</v>
      </c>
      <c r="BI17">
        <v>2.3099999999999999E-2</v>
      </c>
      <c r="BJ17">
        <v>2.4500000000000001E-2</v>
      </c>
      <c r="BK17">
        <v>2.6800000000000001E-2</v>
      </c>
      <c r="BL17">
        <v>2.87E-2</v>
      </c>
      <c r="BM17">
        <v>2.9899999999999999E-2</v>
      </c>
      <c r="BN17">
        <v>3.1600000000000003E-2</v>
      </c>
      <c r="BO17">
        <v>3.4200000000000001E-2</v>
      </c>
      <c r="BP17">
        <v>3.6499999999999998E-2</v>
      </c>
      <c r="BQ17">
        <v>3.7900000000000003E-2</v>
      </c>
      <c r="BR17">
        <v>3.95E-2</v>
      </c>
      <c r="BS17">
        <v>4.2500000000000003E-2</v>
      </c>
      <c r="BT17">
        <v>4.5400000000000003E-2</v>
      </c>
      <c r="BU17">
        <v>4.7100000000000003E-2</v>
      </c>
      <c r="BV17">
        <v>4.8599999999999997E-2</v>
      </c>
      <c r="BW17">
        <v>5.0200000000000002E-2</v>
      </c>
      <c r="BX17">
        <v>5.1799999999999999E-2</v>
      </c>
      <c r="BY17">
        <v>5.4199999999999998E-2</v>
      </c>
      <c r="BZ17">
        <v>7.8899999999999998E-2</v>
      </c>
      <c r="CA17">
        <v>0.1041</v>
      </c>
      <c r="CB17">
        <v>0.13400000000000001</v>
      </c>
      <c r="CC17">
        <v>0.16209999999999999</v>
      </c>
      <c r="CD17">
        <v>0.18909999999999999</v>
      </c>
      <c r="CE17">
        <v>0.21010000000000001</v>
      </c>
      <c r="CF17">
        <v>0.2288</v>
      </c>
      <c r="CG17">
        <v>0.24709999999999999</v>
      </c>
      <c r="CH17">
        <v>0.26119999999999999</v>
      </c>
      <c r="CI17">
        <v>0.2757</v>
      </c>
      <c r="CJ17">
        <v>0.29010000000000002</v>
      </c>
      <c r="CK17">
        <v>0.3044</v>
      </c>
      <c r="CL17">
        <v>0.318</v>
      </c>
      <c r="CM17">
        <v>0.33040000000000003</v>
      </c>
      <c r="CN17">
        <v>0.34200000000000003</v>
      </c>
      <c r="CO17">
        <v>0.38850000000000001</v>
      </c>
      <c r="CP17">
        <v>0.40889999999999999</v>
      </c>
      <c r="CQ17">
        <v>0.42330000000000001</v>
      </c>
      <c r="CR17">
        <v>0.4375</v>
      </c>
      <c r="CS17">
        <v>0.4521</v>
      </c>
      <c r="CT17">
        <v>0.47289999999999999</v>
      </c>
      <c r="CU17">
        <v>0.47970000000000002</v>
      </c>
      <c r="CV17">
        <v>0.48249999999999998</v>
      </c>
      <c r="CW17">
        <v>0.48520000000000002</v>
      </c>
      <c r="CX17">
        <v>0.48809999999999998</v>
      </c>
      <c r="CY17">
        <v>0.49099999999999999</v>
      </c>
      <c r="CZ17">
        <v>0.49270000000000003</v>
      </c>
      <c r="DA17">
        <v>0.4955</v>
      </c>
      <c r="DB17">
        <v>0.50409999999999999</v>
      </c>
      <c r="DC17">
        <v>0.51270000000000004</v>
      </c>
      <c r="DD17">
        <v>0.53159999999999996</v>
      </c>
      <c r="DE17">
        <v>0.53949999999999998</v>
      </c>
      <c r="DF17">
        <v>0.54749999999999999</v>
      </c>
      <c r="DG17">
        <v>0.55549999999999999</v>
      </c>
      <c r="DH17">
        <v>0.56999999999999995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1.8309999999999999E-7</v>
      </c>
      <c r="H18">
        <v>7.3440000000000001E-7</v>
      </c>
      <c r="I18">
        <v>1.4279999999999999E-6</v>
      </c>
      <c r="J18">
        <v>2.5519999999999999E-6</v>
      </c>
      <c r="K18">
        <v>3.8789999999999996E-6</v>
      </c>
      <c r="L18">
        <v>7.0870000000000001E-6</v>
      </c>
      <c r="M18">
        <v>1.06E-5</v>
      </c>
      <c r="N18">
        <v>1.3679999999999999E-5</v>
      </c>
      <c r="O18">
        <v>1.8459999999999999E-5</v>
      </c>
      <c r="P18">
        <v>2.406E-5</v>
      </c>
      <c r="Q18">
        <v>3.7740000000000001E-5</v>
      </c>
      <c r="R18">
        <v>5.702E-5</v>
      </c>
      <c r="S18">
        <v>6.9480000000000006E-5</v>
      </c>
      <c r="T18">
        <v>8.3139999999999993E-5</v>
      </c>
      <c r="U18">
        <v>9.8179999999999999E-5</v>
      </c>
      <c r="V18">
        <v>1.4449999999999999E-4</v>
      </c>
      <c r="W18">
        <v>1.972E-4</v>
      </c>
      <c r="X18">
        <v>2.34E-4</v>
      </c>
      <c r="Y18">
        <v>2.7700000000000001E-4</v>
      </c>
      <c r="Z18">
        <v>3.2689999999999998E-4</v>
      </c>
      <c r="AA18">
        <v>4.0519999999999998E-4</v>
      </c>
      <c r="AB18">
        <v>6.4769999999999997E-4</v>
      </c>
      <c r="AC18">
        <v>7.4960000000000001E-4</v>
      </c>
      <c r="AD18">
        <v>8.5249999999999996E-4</v>
      </c>
      <c r="AE18">
        <v>9.6330000000000005E-4</v>
      </c>
      <c r="AF18">
        <v>1.1000000000000001E-3</v>
      </c>
      <c r="AG18">
        <v>1.5E-3</v>
      </c>
      <c r="AH18">
        <v>1.6999999999999999E-3</v>
      </c>
      <c r="AI18">
        <v>1.8E-3</v>
      </c>
      <c r="AJ18">
        <v>2E-3</v>
      </c>
      <c r="AK18">
        <v>2.2000000000000001E-3</v>
      </c>
      <c r="AL18">
        <v>2.8E-3</v>
      </c>
      <c r="AM18">
        <v>3.3E-3</v>
      </c>
      <c r="AN18">
        <v>3.5000000000000001E-3</v>
      </c>
      <c r="AO18">
        <v>3.8999999999999998E-3</v>
      </c>
      <c r="AP18">
        <v>4.7000000000000002E-3</v>
      </c>
      <c r="AQ18">
        <v>5.4999999999999997E-3</v>
      </c>
      <c r="AR18">
        <v>5.8999999999999999E-3</v>
      </c>
      <c r="AS18">
        <v>6.4000000000000003E-3</v>
      </c>
      <c r="AT18">
        <v>7.0000000000000001E-3</v>
      </c>
      <c r="AU18">
        <v>8.3999999999999995E-3</v>
      </c>
      <c r="AV18">
        <v>9.4000000000000004E-3</v>
      </c>
      <c r="AW18">
        <v>0.01</v>
      </c>
      <c r="AX18">
        <v>1.0699999999999999E-2</v>
      </c>
      <c r="AY18">
        <v>1.17E-2</v>
      </c>
      <c r="AZ18">
        <v>1.38E-2</v>
      </c>
      <c r="BA18">
        <v>1.5299999999999999E-2</v>
      </c>
      <c r="BB18">
        <v>1.61E-2</v>
      </c>
      <c r="BC18">
        <v>1.7100000000000001E-2</v>
      </c>
      <c r="BD18">
        <v>1.7999999999999999E-2</v>
      </c>
      <c r="BE18">
        <v>1.9800000000000002E-2</v>
      </c>
      <c r="BF18">
        <v>2.1700000000000001E-2</v>
      </c>
      <c r="BG18">
        <v>2.2700000000000001E-2</v>
      </c>
      <c r="BH18">
        <v>2.3800000000000002E-2</v>
      </c>
      <c r="BI18">
        <v>2.4899999999999999E-2</v>
      </c>
      <c r="BJ18">
        <v>2.64E-2</v>
      </c>
      <c r="BK18">
        <v>2.8799999999999999E-2</v>
      </c>
      <c r="BL18">
        <v>3.09E-2</v>
      </c>
      <c r="BM18">
        <v>3.2199999999999999E-2</v>
      </c>
      <c r="BN18">
        <v>3.39E-2</v>
      </c>
      <c r="BO18">
        <v>3.6700000000000003E-2</v>
      </c>
      <c r="BP18">
        <v>3.9199999999999999E-2</v>
      </c>
      <c r="BQ18">
        <v>4.0599999999999997E-2</v>
      </c>
      <c r="BR18">
        <v>4.2299999999999997E-2</v>
      </c>
      <c r="BS18">
        <v>4.5400000000000003E-2</v>
      </c>
      <c r="BT18">
        <v>4.8599999999999997E-2</v>
      </c>
      <c r="BU18">
        <v>5.0299999999999997E-2</v>
      </c>
      <c r="BV18">
        <v>5.1900000000000002E-2</v>
      </c>
      <c r="BW18">
        <v>5.3499999999999999E-2</v>
      </c>
      <c r="BX18">
        <v>5.5199999999999999E-2</v>
      </c>
      <c r="BY18">
        <v>5.7700000000000001E-2</v>
      </c>
      <c r="BZ18">
        <v>8.3299999999999999E-2</v>
      </c>
      <c r="CA18">
        <v>0.10929999999999999</v>
      </c>
      <c r="CB18">
        <v>0.14000000000000001</v>
      </c>
      <c r="CC18">
        <v>0.16880000000000001</v>
      </c>
      <c r="CD18">
        <v>0.19600000000000001</v>
      </c>
      <c r="CE18">
        <v>0.21729999999999999</v>
      </c>
      <c r="CF18">
        <v>0.2361</v>
      </c>
      <c r="CG18">
        <v>0.25440000000000002</v>
      </c>
      <c r="CH18">
        <v>0.26860000000000001</v>
      </c>
      <c r="CI18">
        <v>0.2833</v>
      </c>
      <c r="CJ18">
        <v>0.29799999999999999</v>
      </c>
      <c r="CK18">
        <v>0.31230000000000002</v>
      </c>
      <c r="CL18">
        <v>0.32590000000000002</v>
      </c>
      <c r="CM18">
        <v>0.33789999999999998</v>
      </c>
      <c r="CN18">
        <v>0.34899999999999998</v>
      </c>
      <c r="CO18">
        <v>0.39240000000000003</v>
      </c>
      <c r="CP18">
        <v>0.41110000000000002</v>
      </c>
      <c r="CQ18">
        <v>0.42649999999999999</v>
      </c>
      <c r="CR18">
        <v>0.44159999999999999</v>
      </c>
      <c r="CS18">
        <v>0.45689999999999997</v>
      </c>
      <c r="CT18">
        <v>0.4753</v>
      </c>
      <c r="CU18">
        <v>0.48039999999999999</v>
      </c>
      <c r="CV18">
        <v>0.48330000000000001</v>
      </c>
      <c r="CW18">
        <v>0.48630000000000001</v>
      </c>
      <c r="CX18">
        <v>0.48899999999999999</v>
      </c>
      <c r="CY18">
        <v>0.49120000000000003</v>
      </c>
      <c r="CZ18">
        <v>0.4929</v>
      </c>
      <c r="DA18">
        <v>0.49680000000000002</v>
      </c>
      <c r="DB18">
        <v>0.50570000000000004</v>
      </c>
      <c r="DC18">
        <v>0.51449999999999996</v>
      </c>
      <c r="DD18">
        <v>0.53249999999999997</v>
      </c>
      <c r="DE18">
        <v>0.54110000000000003</v>
      </c>
      <c r="DF18">
        <v>0.54959999999999998</v>
      </c>
      <c r="DG18">
        <v>0.55820000000000003</v>
      </c>
      <c r="DH18">
        <v>0.56999999999999995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1.8309999999999999E-7</v>
      </c>
      <c r="H19">
        <v>7.3440000000000001E-7</v>
      </c>
      <c r="I19">
        <v>1.5E-6</v>
      </c>
      <c r="J19">
        <v>2.6630000000000002E-6</v>
      </c>
      <c r="K19">
        <v>4.1779999999999996E-6</v>
      </c>
      <c r="L19">
        <v>7.6909999999999997E-6</v>
      </c>
      <c r="M19">
        <v>1.1559999999999999E-5</v>
      </c>
      <c r="N19">
        <v>1.5480000000000001E-5</v>
      </c>
      <c r="O19">
        <v>2.0619999999999999E-5</v>
      </c>
      <c r="P19">
        <v>2.7010000000000001E-5</v>
      </c>
      <c r="Q19">
        <v>4.1820000000000003E-5</v>
      </c>
      <c r="R19">
        <v>6.2830000000000007E-5</v>
      </c>
      <c r="S19">
        <v>7.6000000000000004E-5</v>
      </c>
      <c r="T19">
        <v>9.0690000000000001E-5</v>
      </c>
      <c r="U19">
        <v>1.072E-4</v>
      </c>
      <c r="V19">
        <v>1.6009999999999999E-4</v>
      </c>
      <c r="W19">
        <v>2.2049999999999999E-4</v>
      </c>
      <c r="X19">
        <v>2.6229999999999998E-4</v>
      </c>
      <c r="Y19">
        <v>3.1110000000000003E-4</v>
      </c>
      <c r="Z19">
        <v>3.6749999999999999E-4</v>
      </c>
      <c r="AA19">
        <v>4.5469999999999999E-4</v>
      </c>
      <c r="AB19">
        <v>7.1989999999999999E-4</v>
      </c>
      <c r="AC19">
        <v>8.3040000000000002E-4</v>
      </c>
      <c r="AD19">
        <v>9.4209999999999997E-4</v>
      </c>
      <c r="AE19">
        <v>1.1000000000000001E-3</v>
      </c>
      <c r="AF19">
        <v>1.2999999999999999E-3</v>
      </c>
      <c r="AG19">
        <v>1.6000000000000001E-3</v>
      </c>
      <c r="AH19">
        <v>1.8E-3</v>
      </c>
      <c r="AI19">
        <v>2E-3</v>
      </c>
      <c r="AJ19">
        <v>2.2000000000000001E-3</v>
      </c>
      <c r="AK19">
        <v>2.3999999999999998E-3</v>
      </c>
      <c r="AL19">
        <v>3.0999999999999999E-3</v>
      </c>
      <c r="AM19">
        <v>3.5999999999999999E-3</v>
      </c>
      <c r="AN19">
        <v>3.8999999999999998E-3</v>
      </c>
      <c r="AO19">
        <v>4.1999999999999997E-3</v>
      </c>
      <c r="AP19">
        <v>5.1000000000000004E-3</v>
      </c>
      <c r="AQ19">
        <v>6.0000000000000001E-3</v>
      </c>
      <c r="AR19">
        <v>6.4000000000000003E-3</v>
      </c>
      <c r="AS19">
        <v>6.8999999999999999E-3</v>
      </c>
      <c r="AT19">
        <v>7.6E-3</v>
      </c>
      <c r="AU19">
        <v>9.1000000000000004E-3</v>
      </c>
      <c r="AV19">
        <v>1.0200000000000001E-2</v>
      </c>
      <c r="AW19">
        <v>1.09E-2</v>
      </c>
      <c r="AX19">
        <v>1.1599999999999999E-2</v>
      </c>
      <c r="AY19">
        <v>1.26E-2</v>
      </c>
      <c r="AZ19">
        <v>1.49E-2</v>
      </c>
      <c r="BA19">
        <v>1.6400000000000001E-2</v>
      </c>
      <c r="BB19">
        <v>1.7399999999999999E-2</v>
      </c>
      <c r="BC19">
        <v>1.83E-2</v>
      </c>
      <c r="BD19">
        <v>1.9300000000000001E-2</v>
      </c>
      <c r="BE19">
        <v>2.1299999999999999E-2</v>
      </c>
      <c r="BF19">
        <v>2.3199999999999998E-2</v>
      </c>
      <c r="BG19">
        <v>2.4299999999999999E-2</v>
      </c>
      <c r="BH19">
        <v>2.5499999999999998E-2</v>
      </c>
      <c r="BI19">
        <v>2.6700000000000002E-2</v>
      </c>
      <c r="BJ19">
        <v>2.8199999999999999E-2</v>
      </c>
      <c r="BK19">
        <v>3.0800000000000001E-2</v>
      </c>
      <c r="BL19">
        <v>3.2899999999999999E-2</v>
      </c>
      <c r="BM19">
        <v>3.4299999999999997E-2</v>
      </c>
      <c r="BN19">
        <v>3.61E-2</v>
      </c>
      <c r="BO19">
        <v>3.9E-2</v>
      </c>
      <c r="BP19">
        <v>4.1599999999999998E-2</v>
      </c>
      <c r="BQ19">
        <v>4.3099999999999999E-2</v>
      </c>
      <c r="BR19">
        <v>4.4900000000000002E-2</v>
      </c>
      <c r="BS19">
        <v>4.8099999999999997E-2</v>
      </c>
      <c r="BT19">
        <v>5.1400000000000001E-2</v>
      </c>
      <c r="BU19">
        <v>5.3100000000000001E-2</v>
      </c>
      <c r="BV19">
        <v>5.4800000000000001E-2</v>
      </c>
      <c r="BW19">
        <v>5.6500000000000002E-2</v>
      </c>
      <c r="BX19">
        <v>5.8200000000000002E-2</v>
      </c>
      <c r="BY19">
        <v>6.08E-2</v>
      </c>
      <c r="BZ19">
        <v>8.7300000000000003E-2</v>
      </c>
      <c r="CA19">
        <v>0.1139</v>
      </c>
      <c r="CB19">
        <v>0.14530000000000001</v>
      </c>
      <c r="CC19">
        <v>0.17449999999999999</v>
      </c>
      <c r="CD19">
        <v>0.20200000000000001</v>
      </c>
      <c r="CE19">
        <v>0.22339999999999999</v>
      </c>
      <c r="CF19">
        <v>0.24210000000000001</v>
      </c>
      <c r="CG19">
        <v>0.26050000000000001</v>
      </c>
      <c r="CH19">
        <v>0.27479999999999999</v>
      </c>
      <c r="CI19">
        <v>0.2898</v>
      </c>
      <c r="CJ19">
        <v>0.30459999999999998</v>
      </c>
      <c r="CK19">
        <v>0.31890000000000002</v>
      </c>
      <c r="CL19">
        <v>0.3322</v>
      </c>
      <c r="CM19">
        <v>0.34389999999999998</v>
      </c>
      <c r="CN19">
        <v>0.35460000000000003</v>
      </c>
      <c r="CO19">
        <v>0.3952</v>
      </c>
      <c r="CP19">
        <v>0.41320000000000001</v>
      </c>
      <c r="CQ19">
        <v>0.4294</v>
      </c>
      <c r="CR19">
        <v>0.44519999999999998</v>
      </c>
      <c r="CS19">
        <v>0.4612</v>
      </c>
      <c r="CT19">
        <v>0.47689999999999999</v>
      </c>
      <c r="CU19">
        <v>0.48099999999999998</v>
      </c>
      <c r="CV19">
        <v>0.48409999999999997</v>
      </c>
      <c r="CW19">
        <v>0.48730000000000001</v>
      </c>
      <c r="CX19">
        <v>0.48949999999999999</v>
      </c>
      <c r="CY19">
        <v>0.49130000000000001</v>
      </c>
      <c r="CZ19">
        <v>0.49309999999999998</v>
      </c>
      <c r="DA19">
        <v>0.49809999999999999</v>
      </c>
      <c r="DB19">
        <v>0.5071</v>
      </c>
      <c r="DC19">
        <v>0.51600000000000001</v>
      </c>
      <c r="DD19">
        <v>0.53339999999999999</v>
      </c>
      <c r="DE19">
        <v>0.54239999999999999</v>
      </c>
      <c r="DF19">
        <v>0.55149999999999999</v>
      </c>
      <c r="DG19">
        <v>0.56059999999999999</v>
      </c>
      <c r="DH19">
        <v>0.56999999999999995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1.8309999999999999E-7</v>
      </c>
      <c r="H20">
        <v>8.0210000000000002E-7</v>
      </c>
      <c r="I20">
        <v>1.6279999999999999E-6</v>
      </c>
      <c r="J20">
        <v>2.8679999999999999E-6</v>
      </c>
      <c r="K20">
        <v>4.4769999999999997E-6</v>
      </c>
      <c r="L20">
        <v>8.2949999999999994E-6</v>
      </c>
      <c r="M20">
        <v>1.2860000000000001E-5</v>
      </c>
      <c r="N20">
        <v>1.7289999999999999E-5</v>
      </c>
      <c r="O20">
        <v>2.3050000000000001E-5</v>
      </c>
      <c r="P20">
        <v>2.989E-5</v>
      </c>
      <c r="Q20">
        <v>4.5930000000000002E-5</v>
      </c>
      <c r="R20">
        <v>6.8269999999999995E-5</v>
      </c>
      <c r="S20">
        <v>8.2460000000000007E-5</v>
      </c>
      <c r="T20">
        <v>9.8319999999999994E-5</v>
      </c>
      <c r="U20">
        <v>1.161E-4</v>
      </c>
      <c r="V20">
        <v>1.7640000000000001E-4</v>
      </c>
      <c r="W20">
        <v>2.452E-4</v>
      </c>
      <c r="X20">
        <v>2.922E-4</v>
      </c>
      <c r="Y20">
        <v>3.4709999999999998E-4</v>
      </c>
      <c r="Z20">
        <v>4.0969999999999998E-4</v>
      </c>
      <c r="AA20">
        <v>5.0429999999999995E-4</v>
      </c>
      <c r="AB20">
        <v>7.9120000000000004E-4</v>
      </c>
      <c r="AC20">
        <v>9.1109999999999997E-4</v>
      </c>
      <c r="AD20">
        <v>1E-3</v>
      </c>
      <c r="AE20">
        <v>1.1999999999999999E-3</v>
      </c>
      <c r="AF20">
        <v>1.4E-3</v>
      </c>
      <c r="AG20">
        <v>1.8E-3</v>
      </c>
      <c r="AH20">
        <v>2E-3</v>
      </c>
      <c r="AI20">
        <v>2.2000000000000001E-3</v>
      </c>
      <c r="AJ20">
        <v>2.3999999999999998E-3</v>
      </c>
      <c r="AK20">
        <v>2.5999999999999999E-3</v>
      </c>
      <c r="AL20">
        <v>3.3999999999999998E-3</v>
      </c>
      <c r="AM20">
        <v>3.8999999999999998E-3</v>
      </c>
      <c r="AN20">
        <v>4.1999999999999997E-3</v>
      </c>
      <c r="AO20">
        <v>4.5999999999999999E-3</v>
      </c>
      <c r="AP20">
        <v>5.4999999999999997E-3</v>
      </c>
      <c r="AQ20">
        <v>6.4000000000000003E-3</v>
      </c>
      <c r="AR20">
        <v>6.8999999999999999E-3</v>
      </c>
      <c r="AS20">
        <v>7.4000000000000003E-3</v>
      </c>
      <c r="AT20">
        <v>8.0999999999999996E-3</v>
      </c>
      <c r="AU20">
        <v>9.7999999999999997E-3</v>
      </c>
      <c r="AV20">
        <v>1.09E-2</v>
      </c>
      <c r="AW20">
        <v>1.17E-2</v>
      </c>
      <c r="AX20">
        <v>1.24E-2</v>
      </c>
      <c r="AY20">
        <v>1.35E-2</v>
      </c>
      <c r="AZ20">
        <v>1.5900000000000001E-2</v>
      </c>
      <c r="BA20">
        <v>1.7600000000000001E-2</v>
      </c>
      <c r="BB20">
        <v>1.8499999999999999E-2</v>
      </c>
      <c r="BC20">
        <v>1.95E-2</v>
      </c>
      <c r="BD20">
        <v>2.0500000000000001E-2</v>
      </c>
      <c r="BE20">
        <v>2.2599999999999999E-2</v>
      </c>
      <c r="BF20">
        <v>2.47E-2</v>
      </c>
      <c r="BG20">
        <v>2.5899999999999999E-2</v>
      </c>
      <c r="BH20">
        <v>2.7099999999999999E-2</v>
      </c>
      <c r="BI20">
        <v>2.8299999999999999E-2</v>
      </c>
      <c r="BJ20">
        <v>0.03</v>
      </c>
      <c r="BK20">
        <v>3.2599999999999997E-2</v>
      </c>
      <c r="BL20">
        <v>3.49E-2</v>
      </c>
      <c r="BM20">
        <v>3.6299999999999999E-2</v>
      </c>
      <c r="BN20">
        <v>3.8199999999999998E-2</v>
      </c>
      <c r="BO20">
        <v>4.1200000000000001E-2</v>
      </c>
      <c r="BP20">
        <v>4.3900000000000002E-2</v>
      </c>
      <c r="BQ20">
        <v>4.5499999999999999E-2</v>
      </c>
      <c r="BR20">
        <v>4.7300000000000002E-2</v>
      </c>
      <c r="BS20">
        <v>5.0599999999999999E-2</v>
      </c>
      <c r="BT20">
        <v>5.3999999999999999E-2</v>
      </c>
      <c r="BU20">
        <v>5.5800000000000002E-2</v>
      </c>
      <c r="BV20">
        <v>5.7500000000000002E-2</v>
      </c>
      <c r="BW20">
        <v>5.9299999999999999E-2</v>
      </c>
      <c r="BX20">
        <v>6.0999999999999999E-2</v>
      </c>
      <c r="BY20">
        <v>6.3700000000000007E-2</v>
      </c>
      <c r="BZ20">
        <v>9.0899999999999995E-2</v>
      </c>
      <c r="CA20">
        <v>0.1181</v>
      </c>
      <c r="CB20">
        <v>0.15</v>
      </c>
      <c r="CC20">
        <v>0.17949999999999999</v>
      </c>
      <c r="CD20">
        <v>0.20710000000000001</v>
      </c>
      <c r="CE20">
        <v>0.2286</v>
      </c>
      <c r="CF20">
        <v>0.24729999999999999</v>
      </c>
      <c r="CG20">
        <v>0.26569999999999999</v>
      </c>
      <c r="CH20">
        <v>0.28010000000000002</v>
      </c>
      <c r="CI20">
        <v>0.29530000000000001</v>
      </c>
      <c r="CJ20">
        <v>0.31009999999999999</v>
      </c>
      <c r="CK20">
        <v>0.32429999999999998</v>
      </c>
      <c r="CL20">
        <v>0.33739999999999998</v>
      </c>
      <c r="CM20">
        <v>0.34870000000000001</v>
      </c>
      <c r="CN20">
        <v>0.35920000000000002</v>
      </c>
      <c r="CO20">
        <v>0.39750000000000002</v>
      </c>
      <c r="CP20">
        <v>0.41510000000000002</v>
      </c>
      <c r="CQ20">
        <v>0.43190000000000001</v>
      </c>
      <c r="CR20">
        <v>0.44829999999999998</v>
      </c>
      <c r="CS20">
        <v>0.46450000000000002</v>
      </c>
      <c r="CT20">
        <v>0.4778</v>
      </c>
      <c r="CU20">
        <v>0.48149999999999998</v>
      </c>
      <c r="CV20">
        <v>0.48480000000000001</v>
      </c>
      <c r="CW20">
        <v>0.48799999999999999</v>
      </c>
      <c r="CX20">
        <v>0.48980000000000001</v>
      </c>
      <c r="CY20">
        <v>0.49149999999999999</v>
      </c>
      <c r="CZ20">
        <v>0.49330000000000002</v>
      </c>
      <c r="DA20">
        <v>0.49930000000000002</v>
      </c>
      <c r="DB20">
        <v>0.50839999999999996</v>
      </c>
      <c r="DC20">
        <v>0.51739999999999997</v>
      </c>
      <c r="DD20">
        <v>0.53420000000000001</v>
      </c>
      <c r="DE20">
        <v>0.54369999999999996</v>
      </c>
      <c r="DF20">
        <v>0.55320000000000003</v>
      </c>
      <c r="DG20">
        <v>0.56269999999999998</v>
      </c>
      <c r="DH20">
        <v>0.56999999999999995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1.8309999999999999E-7</v>
      </c>
      <c r="H21">
        <v>8.681E-7</v>
      </c>
      <c r="I21">
        <v>1.7E-6</v>
      </c>
      <c r="J21">
        <v>3.0620000000000001E-6</v>
      </c>
      <c r="K21">
        <v>4.6469999999999997E-6</v>
      </c>
      <c r="L21">
        <v>9.02E-6</v>
      </c>
      <c r="M21">
        <v>1.411E-5</v>
      </c>
      <c r="N21">
        <v>1.8899999999999999E-5</v>
      </c>
      <c r="O21">
        <v>2.525E-5</v>
      </c>
      <c r="P21">
        <v>3.2679999999999999E-5</v>
      </c>
      <c r="Q21">
        <v>4.9920000000000003E-5</v>
      </c>
      <c r="R21">
        <v>7.4040000000000003E-5</v>
      </c>
      <c r="S21">
        <v>8.8889999999999998E-5</v>
      </c>
      <c r="T21">
        <v>1.0569999999999999E-4</v>
      </c>
      <c r="U21">
        <v>1.2510000000000001E-4</v>
      </c>
      <c r="V21">
        <v>1.919E-4</v>
      </c>
      <c r="W21">
        <v>2.6820000000000001E-4</v>
      </c>
      <c r="X21">
        <v>3.2019999999999998E-4</v>
      </c>
      <c r="Y21">
        <v>3.8039999999999998E-4</v>
      </c>
      <c r="Z21">
        <v>4.4789999999999999E-4</v>
      </c>
      <c r="AA21">
        <v>5.4960000000000002E-4</v>
      </c>
      <c r="AB21">
        <v>8.5570000000000004E-4</v>
      </c>
      <c r="AC21">
        <v>9.8210000000000007E-4</v>
      </c>
      <c r="AD21">
        <v>1.1000000000000001E-3</v>
      </c>
      <c r="AE21">
        <v>1.1999999999999999E-3</v>
      </c>
      <c r="AF21">
        <v>1.5E-3</v>
      </c>
      <c r="AG21">
        <v>1.9E-3</v>
      </c>
      <c r="AH21">
        <v>2.0999999999999999E-3</v>
      </c>
      <c r="AI21">
        <v>2.3E-3</v>
      </c>
      <c r="AJ21">
        <v>2.5999999999999999E-3</v>
      </c>
      <c r="AK21">
        <v>2.8E-3</v>
      </c>
      <c r="AL21">
        <v>3.5999999999999999E-3</v>
      </c>
      <c r="AM21">
        <v>4.1000000000000003E-3</v>
      </c>
      <c r="AN21">
        <v>4.4999999999999997E-3</v>
      </c>
      <c r="AO21">
        <v>4.8999999999999998E-3</v>
      </c>
      <c r="AP21">
        <v>5.7999999999999996E-3</v>
      </c>
      <c r="AQ21">
        <v>6.7999999999999996E-3</v>
      </c>
      <c r="AR21">
        <v>7.4000000000000003E-3</v>
      </c>
      <c r="AS21">
        <v>7.9000000000000008E-3</v>
      </c>
      <c r="AT21">
        <v>8.6E-3</v>
      </c>
      <c r="AU21">
        <v>1.04E-2</v>
      </c>
      <c r="AV21">
        <v>1.1599999999999999E-2</v>
      </c>
      <c r="AW21">
        <v>1.24E-2</v>
      </c>
      <c r="AX21">
        <v>1.32E-2</v>
      </c>
      <c r="AY21">
        <v>1.43E-2</v>
      </c>
      <c r="AZ21">
        <v>1.6799999999999999E-2</v>
      </c>
      <c r="BA21">
        <v>1.8499999999999999E-2</v>
      </c>
      <c r="BB21">
        <v>1.95E-2</v>
      </c>
      <c r="BC21">
        <v>2.0500000000000001E-2</v>
      </c>
      <c r="BD21">
        <v>2.1600000000000001E-2</v>
      </c>
      <c r="BE21">
        <v>2.3800000000000002E-2</v>
      </c>
      <c r="BF21">
        <v>2.5899999999999999E-2</v>
      </c>
      <c r="BG21">
        <v>2.7199999999999998E-2</v>
      </c>
      <c r="BH21">
        <v>2.8400000000000002E-2</v>
      </c>
      <c r="BI21">
        <v>2.9700000000000001E-2</v>
      </c>
      <c r="BJ21">
        <v>3.1399999999999997E-2</v>
      </c>
      <c r="BK21">
        <v>3.4099999999999998E-2</v>
      </c>
      <c r="BL21">
        <v>3.6499999999999998E-2</v>
      </c>
      <c r="BM21">
        <v>3.7999999999999999E-2</v>
      </c>
      <c r="BN21">
        <v>3.9899999999999998E-2</v>
      </c>
      <c r="BO21">
        <v>4.2999999999999997E-2</v>
      </c>
      <c r="BP21">
        <v>4.58E-2</v>
      </c>
      <c r="BQ21">
        <v>4.7399999999999998E-2</v>
      </c>
      <c r="BR21">
        <v>4.9299999999999997E-2</v>
      </c>
      <c r="BS21">
        <v>5.2699999999999997E-2</v>
      </c>
      <c r="BT21">
        <v>5.62E-2</v>
      </c>
      <c r="BU21">
        <v>5.8000000000000003E-2</v>
      </c>
      <c r="BV21">
        <v>5.9799999999999999E-2</v>
      </c>
      <c r="BW21">
        <v>6.1600000000000002E-2</v>
      </c>
      <c r="BX21">
        <v>6.3399999999999998E-2</v>
      </c>
      <c r="BY21">
        <v>6.6100000000000006E-2</v>
      </c>
      <c r="BZ21">
        <v>9.3799999999999994E-2</v>
      </c>
      <c r="CA21">
        <v>0.1215</v>
      </c>
      <c r="CB21">
        <v>0.15379999999999999</v>
      </c>
      <c r="CC21">
        <v>0.1835</v>
      </c>
      <c r="CD21">
        <v>0.21129999999999999</v>
      </c>
      <c r="CE21">
        <v>0.23280000000000001</v>
      </c>
      <c r="CF21">
        <v>0.2515</v>
      </c>
      <c r="CG21">
        <v>0.26989999999999997</v>
      </c>
      <c r="CH21">
        <v>0.28439999999999999</v>
      </c>
      <c r="CI21">
        <v>0.29970000000000002</v>
      </c>
      <c r="CJ21">
        <v>0.31459999999999999</v>
      </c>
      <c r="CK21">
        <v>0.3286</v>
      </c>
      <c r="CL21">
        <v>0.34139999999999998</v>
      </c>
      <c r="CM21">
        <v>0.35249999999999998</v>
      </c>
      <c r="CN21">
        <v>0.36259999999999998</v>
      </c>
      <c r="CO21">
        <v>0.39910000000000001</v>
      </c>
      <c r="CP21">
        <v>0.41670000000000001</v>
      </c>
      <c r="CQ21">
        <v>0.43409999999999999</v>
      </c>
      <c r="CR21">
        <v>0.45100000000000001</v>
      </c>
      <c r="CS21">
        <v>0.46689999999999998</v>
      </c>
      <c r="CT21">
        <v>0.47839999999999999</v>
      </c>
      <c r="CU21">
        <v>0.48199999999999998</v>
      </c>
      <c r="CV21">
        <v>0.4854</v>
      </c>
      <c r="CW21">
        <v>0.48849999999999999</v>
      </c>
      <c r="CX21">
        <v>0.49009999999999998</v>
      </c>
      <c r="CY21">
        <v>0.49159999999999998</v>
      </c>
      <c r="CZ21">
        <v>0.49349999999999999</v>
      </c>
      <c r="DA21">
        <v>0.50029999999999997</v>
      </c>
      <c r="DB21">
        <v>0.50939999999999996</v>
      </c>
      <c r="DC21">
        <v>0.51849999999999996</v>
      </c>
      <c r="DD21">
        <v>0.53490000000000004</v>
      </c>
      <c r="DE21">
        <v>0.54469999999999996</v>
      </c>
      <c r="DF21">
        <v>0.55459999999999998</v>
      </c>
      <c r="DG21">
        <v>0.5645</v>
      </c>
      <c r="DH21">
        <v>0.56999999999999995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1.8309999999999999E-7</v>
      </c>
      <c r="H22">
        <v>8.681E-7</v>
      </c>
      <c r="I22">
        <v>1.843E-6</v>
      </c>
      <c r="J22">
        <v>3.2669999999999998E-6</v>
      </c>
      <c r="K22">
        <v>4.9119999999999997E-6</v>
      </c>
      <c r="L22">
        <v>9.7070000000000004E-6</v>
      </c>
      <c r="M22">
        <v>1.552E-5</v>
      </c>
      <c r="N22">
        <v>2.0809999999999999E-5</v>
      </c>
      <c r="O22">
        <v>2.762E-5</v>
      </c>
      <c r="P22">
        <v>3.5549999999999997E-5</v>
      </c>
      <c r="Q22">
        <v>5.3909999999999997E-5</v>
      </c>
      <c r="R22">
        <v>7.9300000000000003E-5</v>
      </c>
      <c r="S22">
        <v>9.4820000000000004E-5</v>
      </c>
      <c r="T22">
        <v>1.126E-4</v>
      </c>
      <c r="U22">
        <v>1.3459999999999999E-4</v>
      </c>
      <c r="V22">
        <v>2.096E-4</v>
      </c>
      <c r="W22">
        <v>2.9409999999999999E-4</v>
      </c>
      <c r="X22">
        <v>3.5060000000000001E-4</v>
      </c>
      <c r="Y22">
        <v>4.1550000000000002E-4</v>
      </c>
      <c r="Z22">
        <v>4.8859999999999995E-4</v>
      </c>
      <c r="AA22">
        <v>5.9679999999999998E-4</v>
      </c>
      <c r="AB22">
        <v>9.2259999999999998E-4</v>
      </c>
      <c r="AC22">
        <v>1.1000000000000001E-3</v>
      </c>
      <c r="AD22">
        <v>1.1999999999999999E-3</v>
      </c>
      <c r="AE22">
        <v>1.2999999999999999E-3</v>
      </c>
      <c r="AF22">
        <v>1.6000000000000001E-3</v>
      </c>
      <c r="AG22">
        <v>2E-3</v>
      </c>
      <c r="AH22">
        <v>2.2000000000000001E-3</v>
      </c>
      <c r="AI22">
        <v>2.5000000000000001E-3</v>
      </c>
      <c r="AJ22">
        <v>2.7000000000000001E-3</v>
      </c>
      <c r="AK22">
        <v>3.0000000000000001E-3</v>
      </c>
      <c r="AL22">
        <v>3.8E-3</v>
      </c>
      <c r="AM22">
        <v>4.4000000000000003E-3</v>
      </c>
      <c r="AN22">
        <v>4.7999999999999996E-3</v>
      </c>
      <c r="AO22">
        <v>5.1999999999999998E-3</v>
      </c>
      <c r="AP22">
        <v>6.1999999999999998E-3</v>
      </c>
      <c r="AQ22">
        <v>7.3000000000000001E-3</v>
      </c>
      <c r="AR22">
        <v>7.7999999999999996E-3</v>
      </c>
      <c r="AS22">
        <v>8.3999999999999995E-3</v>
      </c>
      <c r="AT22">
        <v>9.1999999999999998E-3</v>
      </c>
      <c r="AU22">
        <v>1.0999999999999999E-2</v>
      </c>
      <c r="AV22">
        <v>1.23E-2</v>
      </c>
      <c r="AW22">
        <v>1.3100000000000001E-2</v>
      </c>
      <c r="AX22">
        <v>1.3899999999999999E-2</v>
      </c>
      <c r="AY22">
        <v>1.5100000000000001E-2</v>
      </c>
      <c r="AZ22">
        <v>1.77E-2</v>
      </c>
      <c r="BA22">
        <v>1.95E-2</v>
      </c>
      <c r="BB22">
        <v>2.0500000000000001E-2</v>
      </c>
      <c r="BC22">
        <v>2.1600000000000001E-2</v>
      </c>
      <c r="BD22">
        <v>2.2700000000000001E-2</v>
      </c>
      <c r="BE22">
        <v>2.5000000000000001E-2</v>
      </c>
      <c r="BF22">
        <v>2.7199999999999998E-2</v>
      </c>
      <c r="BG22">
        <v>2.8500000000000001E-2</v>
      </c>
      <c r="BH22">
        <v>2.98E-2</v>
      </c>
      <c r="BI22">
        <v>3.1099999999999999E-2</v>
      </c>
      <c r="BJ22">
        <v>3.2899999999999999E-2</v>
      </c>
      <c r="BK22">
        <v>3.5700000000000003E-2</v>
      </c>
      <c r="BL22">
        <v>3.8100000000000002E-2</v>
      </c>
      <c r="BM22">
        <v>3.9699999999999999E-2</v>
      </c>
      <c r="BN22">
        <v>4.1700000000000001E-2</v>
      </c>
      <c r="BO22">
        <v>4.4900000000000002E-2</v>
      </c>
      <c r="BP22">
        <v>4.7699999999999999E-2</v>
      </c>
      <c r="BQ22">
        <v>4.9399999999999999E-2</v>
      </c>
      <c r="BR22">
        <v>5.1299999999999998E-2</v>
      </c>
      <c r="BS22">
        <v>5.4800000000000001E-2</v>
      </c>
      <c r="BT22">
        <v>5.8299999999999998E-2</v>
      </c>
      <c r="BU22">
        <v>6.0199999999999997E-2</v>
      </c>
      <c r="BV22">
        <v>6.2E-2</v>
      </c>
      <c r="BW22">
        <v>6.3899999999999998E-2</v>
      </c>
      <c r="BX22">
        <v>6.5699999999999995E-2</v>
      </c>
      <c r="BY22">
        <v>6.8500000000000005E-2</v>
      </c>
      <c r="BZ22">
        <v>9.6699999999999994E-2</v>
      </c>
      <c r="CA22">
        <v>0.12479999999999999</v>
      </c>
      <c r="CB22">
        <v>0.15740000000000001</v>
      </c>
      <c r="CC22">
        <v>0.18740000000000001</v>
      </c>
      <c r="CD22">
        <v>0.2152</v>
      </c>
      <c r="CE22">
        <v>0.23649999999999999</v>
      </c>
      <c r="CF22">
        <v>0.25519999999999998</v>
      </c>
      <c r="CG22">
        <v>0.27360000000000001</v>
      </c>
      <c r="CH22">
        <v>0.2883</v>
      </c>
      <c r="CI22">
        <v>0.30370000000000003</v>
      </c>
      <c r="CJ22">
        <v>0.31840000000000002</v>
      </c>
      <c r="CK22">
        <v>0.33229999999999998</v>
      </c>
      <c r="CL22">
        <v>0.34499999999999997</v>
      </c>
      <c r="CM22">
        <v>0.35580000000000001</v>
      </c>
      <c r="CN22">
        <v>0.36570000000000003</v>
      </c>
      <c r="CO22">
        <v>0.40060000000000001</v>
      </c>
      <c r="CP22">
        <v>0.41820000000000002</v>
      </c>
      <c r="CQ22">
        <v>0.43609999999999999</v>
      </c>
      <c r="CR22">
        <v>0.45340000000000003</v>
      </c>
      <c r="CS22">
        <v>0.46870000000000001</v>
      </c>
      <c r="CT22">
        <v>0.47870000000000001</v>
      </c>
      <c r="CU22">
        <v>0.4824</v>
      </c>
      <c r="CV22">
        <v>0.4859</v>
      </c>
      <c r="CW22">
        <v>0.48880000000000001</v>
      </c>
      <c r="CX22">
        <v>0.49030000000000001</v>
      </c>
      <c r="CY22">
        <v>0.49180000000000001</v>
      </c>
      <c r="CZ22">
        <v>0.49359999999999998</v>
      </c>
      <c r="DA22">
        <v>0.50129999999999997</v>
      </c>
      <c r="DB22">
        <v>0.51039999999999996</v>
      </c>
      <c r="DC22">
        <v>0.51959999999999995</v>
      </c>
      <c r="DD22">
        <v>0.53549999999999998</v>
      </c>
      <c r="DE22">
        <v>0.54569999999999996</v>
      </c>
      <c r="DF22">
        <v>0.55589999999999995</v>
      </c>
      <c r="DG22">
        <v>0.56579999999999997</v>
      </c>
      <c r="DH22">
        <v>0.56999999999999995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1.8309999999999999E-7</v>
      </c>
      <c r="H23">
        <v>9.019E-7</v>
      </c>
      <c r="I23">
        <v>1.9429999999999999E-6</v>
      </c>
      <c r="J23">
        <v>3.467E-6</v>
      </c>
      <c r="K23">
        <v>5.1109999999999999E-6</v>
      </c>
      <c r="L23">
        <v>1.058E-5</v>
      </c>
      <c r="M23">
        <v>1.6900000000000001E-5</v>
      </c>
      <c r="N23">
        <v>2.2609999999999999E-5</v>
      </c>
      <c r="O23">
        <v>2.972E-5</v>
      </c>
      <c r="P23">
        <v>3.8300000000000003E-5</v>
      </c>
      <c r="Q23">
        <v>5.7639999999999997E-5</v>
      </c>
      <c r="R23">
        <v>8.42E-5</v>
      </c>
      <c r="S23">
        <v>1.0060000000000001E-4</v>
      </c>
      <c r="T23">
        <v>1.2019999999999999E-4</v>
      </c>
      <c r="U23">
        <v>1.449E-4</v>
      </c>
      <c r="V23">
        <v>2.265E-4</v>
      </c>
      <c r="W23">
        <v>3.1809999999999998E-4</v>
      </c>
      <c r="X23">
        <v>3.7940000000000001E-4</v>
      </c>
      <c r="Y23">
        <v>4.4920000000000002E-4</v>
      </c>
      <c r="Z23">
        <v>5.2649999999999995E-4</v>
      </c>
      <c r="AA23">
        <v>6.4099999999999997E-4</v>
      </c>
      <c r="AB23">
        <v>9.8449999999999992E-4</v>
      </c>
      <c r="AC23">
        <v>1.1000000000000001E-3</v>
      </c>
      <c r="AD23">
        <v>1.2999999999999999E-3</v>
      </c>
      <c r="AE23">
        <v>1.4E-3</v>
      </c>
      <c r="AF23">
        <v>1.6999999999999999E-3</v>
      </c>
      <c r="AG23">
        <v>2.0999999999999999E-3</v>
      </c>
      <c r="AH23">
        <v>2.3999999999999998E-3</v>
      </c>
      <c r="AI23">
        <v>2.5999999999999999E-3</v>
      </c>
      <c r="AJ23">
        <v>2.8999999999999998E-3</v>
      </c>
      <c r="AK23">
        <v>3.2000000000000002E-3</v>
      </c>
      <c r="AL23">
        <v>4.1000000000000003E-3</v>
      </c>
      <c r="AM23">
        <v>4.5999999999999999E-3</v>
      </c>
      <c r="AN23">
        <v>5.0000000000000001E-3</v>
      </c>
      <c r="AO23">
        <v>5.4999999999999997E-3</v>
      </c>
      <c r="AP23">
        <v>6.4999999999999997E-3</v>
      </c>
      <c r="AQ23">
        <v>7.6E-3</v>
      </c>
      <c r="AR23">
        <v>8.2000000000000007E-3</v>
      </c>
      <c r="AS23">
        <v>8.8000000000000005E-3</v>
      </c>
      <c r="AT23">
        <v>9.7000000000000003E-3</v>
      </c>
      <c r="AU23">
        <v>1.1599999999999999E-2</v>
      </c>
      <c r="AV23">
        <v>1.29E-2</v>
      </c>
      <c r="AW23">
        <v>1.37E-2</v>
      </c>
      <c r="AX23">
        <v>1.46E-2</v>
      </c>
      <c r="AY23">
        <v>1.5900000000000001E-2</v>
      </c>
      <c r="AZ23">
        <v>1.8499999999999999E-2</v>
      </c>
      <c r="BA23">
        <v>2.0400000000000001E-2</v>
      </c>
      <c r="BB23">
        <v>2.1399999999999999E-2</v>
      </c>
      <c r="BC23">
        <v>2.2599999999999999E-2</v>
      </c>
      <c r="BD23">
        <v>2.3699999999999999E-2</v>
      </c>
      <c r="BE23">
        <v>2.5999999999999999E-2</v>
      </c>
      <c r="BF23">
        <v>2.8299999999999999E-2</v>
      </c>
      <c r="BG23">
        <v>2.9700000000000001E-2</v>
      </c>
      <c r="BH23">
        <v>3.1E-2</v>
      </c>
      <c r="BI23">
        <v>3.2399999999999998E-2</v>
      </c>
      <c r="BJ23">
        <v>3.4200000000000001E-2</v>
      </c>
      <c r="BK23">
        <v>3.7100000000000001E-2</v>
      </c>
      <c r="BL23">
        <v>3.9600000000000003E-2</v>
      </c>
      <c r="BM23">
        <v>4.1099999999999998E-2</v>
      </c>
      <c r="BN23">
        <v>4.3200000000000002E-2</v>
      </c>
      <c r="BO23">
        <v>4.65E-2</v>
      </c>
      <c r="BP23">
        <v>4.9399999999999999E-2</v>
      </c>
      <c r="BQ23">
        <v>5.11E-2</v>
      </c>
      <c r="BR23">
        <v>5.2999999999999999E-2</v>
      </c>
      <c r="BS23">
        <v>5.6599999999999998E-2</v>
      </c>
      <c r="BT23">
        <v>6.0199999999999997E-2</v>
      </c>
      <c r="BU23">
        <v>6.2100000000000002E-2</v>
      </c>
      <c r="BV23">
        <v>6.4000000000000001E-2</v>
      </c>
      <c r="BW23">
        <v>6.5799999999999997E-2</v>
      </c>
      <c r="BX23">
        <v>6.7699999999999996E-2</v>
      </c>
      <c r="BY23">
        <v>7.0599999999999996E-2</v>
      </c>
      <c r="BZ23">
        <v>9.9199999999999997E-2</v>
      </c>
      <c r="CA23">
        <v>0.1275</v>
      </c>
      <c r="CB23">
        <v>0.16039999999999999</v>
      </c>
      <c r="CC23">
        <v>0.1905</v>
      </c>
      <c r="CD23">
        <v>0.21829999999999999</v>
      </c>
      <c r="CE23">
        <v>0.23960000000000001</v>
      </c>
      <c r="CF23">
        <v>0.25819999999999999</v>
      </c>
      <c r="CG23">
        <v>0.2767</v>
      </c>
      <c r="CH23">
        <v>0.29139999999999999</v>
      </c>
      <c r="CI23">
        <v>0.30690000000000001</v>
      </c>
      <c r="CJ23">
        <v>0.32150000000000001</v>
      </c>
      <c r="CK23">
        <v>0.33529999999999999</v>
      </c>
      <c r="CL23">
        <v>0.3478</v>
      </c>
      <c r="CM23">
        <v>0.35849999999999999</v>
      </c>
      <c r="CN23">
        <v>0.36809999999999998</v>
      </c>
      <c r="CO23">
        <v>0.40179999999999999</v>
      </c>
      <c r="CP23">
        <v>0.41949999999999998</v>
      </c>
      <c r="CQ23">
        <v>0.43769999999999998</v>
      </c>
      <c r="CR23">
        <v>0.45540000000000003</v>
      </c>
      <c r="CS23">
        <v>0.47</v>
      </c>
      <c r="CT23">
        <v>0.47899999999999998</v>
      </c>
      <c r="CU23">
        <v>0.48270000000000002</v>
      </c>
      <c r="CV23">
        <v>0.48630000000000001</v>
      </c>
      <c r="CW23">
        <v>0.48899999999999999</v>
      </c>
      <c r="CX23">
        <v>0.4904</v>
      </c>
      <c r="CY23">
        <v>0.4919</v>
      </c>
      <c r="CZ23">
        <v>0.49380000000000002</v>
      </c>
      <c r="DA23">
        <v>0.50209999999999999</v>
      </c>
      <c r="DB23">
        <v>0.51129999999999998</v>
      </c>
      <c r="DC23">
        <v>0.52049999999999996</v>
      </c>
      <c r="DD23">
        <v>0.53610000000000002</v>
      </c>
      <c r="DE23">
        <v>0.54649999999999999</v>
      </c>
      <c r="DF23">
        <v>0.55689999999999995</v>
      </c>
      <c r="DG23">
        <v>0.5665</v>
      </c>
      <c r="DH23">
        <v>0.56999999999999995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1.8309999999999999E-7</v>
      </c>
      <c r="H24">
        <v>9.358E-7</v>
      </c>
      <c r="I24">
        <v>2.0430000000000002E-6</v>
      </c>
      <c r="J24">
        <v>3.5719999999999999E-6</v>
      </c>
      <c r="K24">
        <v>5.3460000000000001E-6</v>
      </c>
      <c r="L24">
        <v>1.1240000000000001E-5</v>
      </c>
      <c r="M24">
        <v>1.8300000000000001E-5</v>
      </c>
      <c r="N24">
        <v>2.442E-5</v>
      </c>
      <c r="O24">
        <v>3.201E-5</v>
      </c>
      <c r="P24">
        <v>4.1159999999999999E-5</v>
      </c>
      <c r="Q24">
        <v>6.1439999999999995E-5</v>
      </c>
      <c r="R24">
        <v>8.9110000000000006E-5</v>
      </c>
      <c r="S24">
        <v>1.064E-4</v>
      </c>
      <c r="T24">
        <v>1.2789999999999999E-4</v>
      </c>
      <c r="U24">
        <v>1.5540000000000001E-4</v>
      </c>
      <c r="V24">
        <v>2.4360000000000001E-4</v>
      </c>
      <c r="W24">
        <v>3.4170000000000001E-4</v>
      </c>
      <c r="X24">
        <v>4.0670000000000002E-4</v>
      </c>
      <c r="Y24">
        <v>4.8020000000000002E-4</v>
      </c>
      <c r="Z24">
        <v>5.6190000000000005E-4</v>
      </c>
      <c r="AA24">
        <v>6.824E-4</v>
      </c>
      <c r="AB24">
        <v>1E-3</v>
      </c>
      <c r="AC24">
        <v>1.1999999999999999E-3</v>
      </c>
      <c r="AD24">
        <v>1.2999999999999999E-3</v>
      </c>
      <c r="AE24">
        <v>1.5E-3</v>
      </c>
      <c r="AF24">
        <v>1.8E-3</v>
      </c>
      <c r="AG24">
        <v>2.3E-3</v>
      </c>
      <c r="AH24">
        <v>2.5000000000000001E-3</v>
      </c>
      <c r="AI24">
        <v>2.8E-3</v>
      </c>
      <c r="AJ24">
        <v>3.0999999999999999E-3</v>
      </c>
      <c r="AK24">
        <v>3.3999999999999998E-3</v>
      </c>
      <c r="AL24">
        <v>4.3E-3</v>
      </c>
      <c r="AM24">
        <v>4.8999999999999998E-3</v>
      </c>
      <c r="AN24">
        <v>5.3E-3</v>
      </c>
      <c r="AO24">
        <v>5.7000000000000002E-3</v>
      </c>
      <c r="AP24">
        <v>6.7999999999999996E-3</v>
      </c>
      <c r="AQ24">
        <v>8.0000000000000002E-3</v>
      </c>
      <c r="AR24">
        <v>8.6E-3</v>
      </c>
      <c r="AS24">
        <v>9.2999999999999992E-3</v>
      </c>
      <c r="AT24">
        <v>1.01E-2</v>
      </c>
      <c r="AU24">
        <v>1.21E-2</v>
      </c>
      <c r="AV24">
        <v>1.35E-2</v>
      </c>
      <c r="AW24">
        <v>1.43E-2</v>
      </c>
      <c r="AX24">
        <v>1.52E-2</v>
      </c>
      <c r="AY24">
        <v>1.6500000000000001E-2</v>
      </c>
      <c r="AZ24">
        <v>1.9199999999999998E-2</v>
      </c>
      <c r="BA24">
        <v>2.1100000000000001E-2</v>
      </c>
      <c r="BB24">
        <v>2.23E-2</v>
      </c>
      <c r="BC24">
        <v>2.3400000000000001E-2</v>
      </c>
      <c r="BD24">
        <v>2.46E-2</v>
      </c>
      <c r="BE24">
        <v>2.7E-2</v>
      </c>
      <c r="BF24">
        <v>2.9399999999999999E-2</v>
      </c>
      <c r="BG24">
        <v>3.0700000000000002E-2</v>
      </c>
      <c r="BH24">
        <v>3.2099999999999997E-2</v>
      </c>
      <c r="BI24">
        <v>3.3500000000000002E-2</v>
      </c>
      <c r="BJ24">
        <v>3.5400000000000001E-2</v>
      </c>
      <c r="BK24">
        <v>3.8399999999999997E-2</v>
      </c>
      <c r="BL24">
        <v>4.0899999999999999E-2</v>
      </c>
      <c r="BM24">
        <v>4.2500000000000003E-2</v>
      </c>
      <c r="BN24">
        <v>4.4600000000000001E-2</v>
      </c>
      <c r="BO24">
        <v>4.7899999999999998E-2</v>
      </c>
      <c r="BP24">
        <v>5.0900000000000001E-2</v>
      </c>
      <c r="BQ24">
        <v>5.2600000000000001E-2</v>
      </c>
      <c r="BR24">
        <v>5.4600000000000003E-2</v>
      </c>
      <c r="BS24">
        <v>5.8200000000000002E-2</v>
      </c>
      <c r="BT24">
        <v>6.1899999999999997E-2</v>
      </c>
      <c r="BU24">
        <v>6.3799999999999996E-2</v>
      </c>
      <c r="BV24">
        <v>6.5699999999999995E-2</v>
      </c>
      <c r="BW24">
        <v>6.7599999999999993E-2</v>
      </c>
      <c r="BX24">
        <v>6.9500000000000006E-2</v>
      </c>
      <c r="BY24">
        <v>7.2400000000000006E-2</v>
      </c>
      <c r="BZ24">
        <v>0.1013</v>
      </c>
      <c r="CA24">
        <v>0.12989999999999999</v>
      </c>
      <c r="CB24">
        <v>0.16309999999999999</v>
      </c>
      <c r="CC24">
        <v>0.19320000000000001</v>
      </c>
      <c r="CD24">
        <v>0.22090000000000001</v>
      </c>
      <c r="CE24">
        <v>0.2422</v>
      </c>
      <c r="CF24">
        <v>0.26079999999999998</v>
      </c>
      <c r="CG24">
        <v>0.2792</v>
      </c>
      <c r="CH24">
        <v>0.29399999999999998</v>
      </c>
      <c r="CI24">
        <v>0.3095</v>
      </c>
      <c r="CJ24">
        <v>0.3241</v>
      </c>
      <c r="CK24">
        <v>0.33779999999999999</v>
      </c>
      <c r="CL24">
        <v>0.35010000000000002</v>
      </c>
      <c r="CM24">
        <v>0.36059999999999998</v>
      </c>
      <c r="CN24">
        <v>0.37</v>
      </c>
      <c r="CO24">
        <v>0.40279999999999999</v>
      </c>
      <c r="CP24">
        <v>0.42070000000000002</v>
      </c>
      <c r="CQ24">
        <v>0.43909999999999999</v>
      </c>
      <c r="CR24">
        <v>0.45700000000000002</v>
      </c>
      <c r="CS24">
        <v>0.47099999999999997</v>
      </c>
      <c r="CT24">
        <v>0.4793</v>
      </c>
      <c r="CU24">
        <v>0.48299999999999998</v>
      </c>
      <c r="CV24">
        <v>0.48670000000000002</v>
      </c>
      <c r="CW24">
        <v>0.48920000000000002</v>
      </c>
      <c r="CX24">
        <v>0.4904</v>
      </c>
      <c r="CY24">
        <v>0.49199999999999999</v>
      </c>
      <c r="CZ24">
        <v>0.49399999999999999</v>
      </c>
      <c r="DA24">
        <v>0.50290000000000001</v>
      </c>
      <c r="DB24">
        <v>0.5121</v>
      </c>
      <c r="DC24">
        <v>0.52129999999999999</v>
      </c>
      <c r="DD24">
        <v>0.53659999999999997</v>
      </c>
      <c r="DE24">
        <v>0.54720000000000002</v>
      </c>
      <c r="DF24">
        <v>0.55779999999999996</v>
      </c>
      <c r="DG24">
        <v>0.56689999999999996</v>
      </c>
      <c r="DH24">
        <v>0.56999999999999995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1.8309999999999999E-7</v>
      </c>
      <c r="H25">
        <v>9.358E-7</v>
      </c>
      <c r="I25">
        <v>2.1859999999999999E-6</v>
      </c>
      <c r="J25">
        <v>3.766E-6</v>
      </c>
      <c r="K25">
        <v>5.5160000000000002E-6</v>
      </c>
      <c r="L25">
        <v>1.203E-5</v>
      </c>
      <c r="M25">
        <v>1.948E-5</v>
      </c>
      <c r="N25">
        <v>2.6120000000000001E-5</v>
      </c>
      <c r="O25">
        <v>3.4060000000000003E-5</v>
      </c>
      <c r="P25">
        <v>4.3590000000000001E-5</v>
      </c>
      <c r="Q25">
        <v>6.4490000000000001E-5</v>
      </c>
      <c r="R25">
        <v>9.3250000000000003E-5</v>
      </c>
      <c r="S25">
        <v>1.117E-4</v>
      </c>
      <c r="T25">
        <v>1.3549999999999999E-4</v>
      </c>
      <c r="U25">
        <v>1.6550000000000001E-4</v>
      </c>
      <c r="V25">
        <v>2.5910000000000001E-4</v>
      </c>
      <c r="W25">
        <v>3.6309999999999999E-4</v>
      </c>
      <c r="X25">
        <v>4.3159999999999997E-4</v>
      </c>
      <c r="Y25">
        <v>5.0869999999999995E-4</v>
      </c>
      <c r="Z25">
        <v>5.9400000000000002E-4</v>
      </c>
      <c r="AA25">
        <v>7.1900000000000002E-4</v>
      </c>
      <c r="AB25">
        <v>1.1000000000000001E-3</v>
      </c>
      <c r="AC25">
        <v>1.1999999999999999E-3</v>
      </c>
      <c r="AD25">
        <v>1.4E-3</v>
      </c>
      <c r="AE25">
        <v>1.6000000000000001E-3</v>
      </c>
      <c r="AF25">
        <v>1.8E-3</v>
      </c>
      <c r="AG25">
        <v>2.3999999999999998E-3</v>
      </c>
      <c r="AH25">
        <v>2.5999999999999999E-3</v>
      </c>
      <c r="AI25">
        <v>2.8999999999999998E-3</v>
      </c>
      <c r="AJ25">
        <v>3.2000000000000002E-3</v>
      </c>
      <c r="AK25">
        <v>3.5000000000000001E-3</v>
      </c>
      <c r="AL25">
        <v>4.4999999999999997E-3</v>
      </c>
      <c r="AM25">
        <v>5.1000000000000004E-3</v>
      </c>
      <c r="AN25">
        <v>5.4999999999999997E-3</v>
      </c>
      <c r="AO25">
        <v>6.0000000000000001E-3</v>
      </c>
      <c r="AP25">
        <v>7.1000000000000004E-3</v>
      </c>
      <c r="AQ25">
        <v>8.3000000000000001E-3</v>
      </c>
      <c r="AR25">
        <v>8.9999999999999993E-3</v>
      </c>
      <c r="AS25">
        <v>9.5999999999999992E-3</v>
      </c>
      <c r="AT25">
        <v>1.0500000000000001E-2</v>
      </c>
      <c r="AU25">
        <v>1.2500000000000001E-2</v>
      </c>
      <c r="AV25">
        <v>1.3899999999999999E-2</v>
      </c>
      <c r="AW25">
        <v>1.4800000000000001E-2</v>
      </c>
      <c r="AX25">
        <v>1.5699999999999999E-2</v>
      </c>
      <c r="AY25">
        <v>1.7100000000000001E-2</v>
      </c>
      <c r="AZ25">
        <v>1.9900000000000001E-2</v>
      </c>
      <c r="BA25">
        <v>2.18E-2</v>
      </c>
      <c r="BB25">
        <v>2.3E-2</v>
      </c>
      <c r="BC25">
        <v>2.4199999999999999E-2</v>
      </c>
      <c r="BD25">
        <v>2.5399999999999999E-2</v>
      </c>
      <c r="BE25">
        <v>2.7799999999999998E-2</v>
      </c>
      <c r="BF25">
        <v>3.0300000000000001E-2</v>
      </c>
      <c r="BG25">
        <v>3.1699999999999999E-2</v>
      </c>
      <c r="BH25">
        <v>3.3099999999999997E-2</v>
      </c>
      <c r="BI25">
        <v>3.4500000000000003E-2</v>
      </c>
      <c r="BJ25">
        <v>3.6400000000000002E-2</v>
      </c>
      <c r="BK25">
        <v>3.9399999999999998E-2</v>
      </c>
      <c r="BL25">
        <v>4.2000000000000003E-2</v>
      </c>
      <c r="BM25">
        <v>4.36E-2</v>
      </c>
      <c r="BN25">
        <v>4.58E-2</v>
      </c>
      <c r="BO25">
        <v>4.9099999999999998E-2</v>
      </c>
      <c r="BP25">
        <v>5.2200000000000003E-2</v>
      </c>
      <c r="BQ25">
        <v>5.3900000000000003E-2</v>
      </c>
      <c r="BR25">
        <v>5.5899999999999998E-2</v>
      </c>
      <c r="BS25">
        <v>5.96E-2</v>
      </c>
      <c r="BT25">
        <v>6.3299999999999995E-2</v>
      </c>
      <c r="BU25">
        <v>6.5299999999999997E-2</v>
      </c>
      <c r="BV25">
        <v>6.7199999999999996E-2</v>
      </c>
      <c r="BW25">
        <v>6.9099999999999995E-2</v>
      </c>
      <c r="BX25">
        <v>7.0999999999999994E-2</v>
      </c>
      <c r="BY25">
        <v>7.3899999999999993E-2</v>
      </c>
      <c r="BZ25">
        <v>0.1031</v>
      </c>
      <c r="CA25">
        <v>0.13189999999999999</v>
      </c>
      <c r="CB25">
        <v>0.16520000000000001</v>
      </c>
      <c r="CC25">
        <v>0.19539999999999999</v>
      </c>
      <c r="CD25">
        <v>0.22309999999999999</v>
      </c>
      <c r="CE25">
        <v>0.2442</v>
      </c>
      <c r="CF25">
        <v>0.26279999999999998</v>
      </c>
      <c r="CG25">
        <v>0.28120000000000001</v>
      </c>
      <c r="CH25">
        <v>0.29609999999999997</v>
      </c>
      <c r="CI25">
        <v>0.31159999999999999</v>
      </c>
      <c r="CJ25">
        <v>0.3261</v>
      </c>
      <c r="CK25">
        <v>0.33979999999999999</v>
      </c>
      <c r="CL25">
        <v>0.35199999999999998</v>
      </c>
      <c r="CM25">
        <v>0.36230000000000001</v>
      </c>
      <c r="CN25">
        <v>0.37159999999999999</v>
      </c>
      <c r="CO25">
        <v>0.40360000000000001</v>
      </c>
      <c r="CP25">
        <v>0.42159999999999997</v>
      </c>
      <c r="CQ25">
        <v>0.44030000000000002</v>
      </c>
      <c r="CR25">
        <v>0.45829999999999999</v>
      </c>
      <c r="CS25">
        <v>0.47170000000000001</v>
      </c>
      <c r="CT25">
        <v>0.47939999999999999</v>
      </c>
      <c r="CU25">
        <v>0.48320000000000002</v>
      </c>
      <c r="CV25">
        <v>0.4869</v>
      </c>
      <c r="CW25">
        <v>0.48930000000000001</v>
      </c>
      <c r="CX25">
        <v>0.4904</v>
      </c>
      <c r="CY25">
        <v>0.49209999999999998</v>
      </c>
      <c r="CZ25">
        <v>0.49440000000000001</v>
      </c>
      <c r="DA25">
        <v>0.50349999999999995</v>
      </c>
      <c r="DB25">
        <v>0.51270000000000004</v>
      </c>
      <c r="DC25">
        <v>0.52200000000000002</v>
      </c>
      <c r="DD25">
        <v>0.53700000000000003</v>
      </c>
      <c r="DE25">
        <v>0.54769999999999996</v>
      </c>
      <c r="DF25">
        <v>0.5585</v>
      </c>
      <c r="DG25">
        <v>0.56720000000000004</v>
      </c>
      <c r="DH25">
        <v>0.56999999999999995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1.8309999999999999E-7</v>
      </c>
      <c r="H26">
        <v>1.004E-6</v>
      </c>
      <c r="I26">
        <v>2.2419999999999999E-6</v>
      </c>
      <c r="J26">
        <v>4.0539999999999996E-6</v>
      </c>
      <c r="K26">
        <v>5.7209999999999999E-6</v>
      </c>
      <c r="L26">
        <v>1.2850000000000001E-5</v>
      </c>
      <c r="M26">
        <v>2.0829999999999999E-5</v>
      </c>
      <c r="N26">
        <v>2.773E-5</v>
      </c>
      <c r="O26">
        <v>3.6149999999999998E-5</v>
      </c>
      <c r="P26">
        <v>4.5899999999999998E-5</v>
      </c>
      <c r="Q26">
        <v>6.7890000000000002E-5</v>
      </c>
      <c r="R26">
        <v>9.7629999999999999E-5</v>
      </c>
      <c r="S26">
        <v>1.1730000000000001E-4</v>
      </c>
      <c r="T26">
        <v>1.4320000000000001E-4</v>
      </c>
      <c r="U26">
        <v>1.7569999999999999E-4</v>
      </c>
      <c r="V26">
        <v>2.7530000000000002E-4</v>
      </c>
      <c r="W26">
        <v>3.8519999999999998E-4</v>
      </c>
      <c r="X26">
        <v>4.57E-4</v>
      </c>
      <c r="Y26">
        <v>5.375E-4</v>
      </c>
      <c r="Z26">
        <v>6.267E-4</v>
      </c>
      <c r="AA26">
        <v>7.5710000000000003E-4</v>
      </c>
      <c r="AB26">
        <v>1.1000000000000001E-3</v>
      </c>
      <c r="AC26">
        <v>1.2999999999999999E-3</v>
      </c>
      <c r="AD26">
        <v>1.5E-3</v>
      </c>
      <c r="AE26">
        <v>1.6000000000000001E-3</v>
      </c>
      <c r="AF26">
        <v>1.9E-3</v>
      </c>
      <c r="AG26">
        <v>2.5000000000000001E-3</v>
      </c>
      <c r="AH26">
        <v>2.7000000000000001E-3</v>
      </c>
      <c r="AI26">
        <v>3.0000000000000001E-3</v>
      </c>
      <c r="AJ26">
        <v>3.3E-3</v>
      </c>
      <c r="AK26">
        <v>3.7000000000000002E-3</v>
      </c>
      <c r="AL26">
        <v>4.5999999999999999E-3</v>
      </c>
      <c r="AM26">
        <v>5.3E-3</v>
      </c>
      <c r="AN26">
        <v>5.7000000000000002E-3</v>
      </c>
      <c r="AO26">
        <v>6.1999999999999998E-3</v>
      </c>
      <c r="AP26">
        <v>7.4000000000000003E-3</v>
      </c>
      <c r="AQ26">
        <v>8.6999999999999994E-3</v>
      </c>
      <c r="AR26">
        <v>9.2999999999999992E-3</v>
      </c>
      <c r="AS26">
        <v>0.01</v>
      </c>
      <c r="AT26">
        <v>1.09E-2</v>
      </c>
      <c r="AU26">
        <v>1.2999999999999999E-2</v>
      </c>
      <c r="AV26">
        <v>1.44E-2</v>
      </c>
      <c r="AW26">
        <v>1.5299999999999999E-2</v>
      </c>
      <c r="AX26">
        <v>1.6299999999999999E-2</v>
      </c>
      <c r="AY26">
        <v>1.77E-2</v>
      </c>
      <c r="AZ26">
        <v>2.0500000000000001E-2</v>
      </c>
      <c r="BA26">
        <v>2.2499999999999999E-2</v>
      </c>
      <c r="BB26">
        <v>2.3699999999999999E-2</v>
      </c>
      <c r="BC26">
        <v>2.4899999999999999E-2</v>
      </c>
      <c r="BD26">
        <v>2.6200000000000001E-2</v>
      </c>
      <c r="BE26">
        <v>2.87E-2</v>
      </c>
      <c r="BF26">
        <v>3.1199999999999999E-2</v>
      </c>
      <c r="BG26">
        <v>3.2599999999999997E-2</v>
      </c>
      <c r="BH26">
        <v>3.4000000000000002E-2</v>
      </c>
      <c r="BI26">
        <v>3.5499999999999997E-2</v>
      </c>
      <c r="BJ26">
        <v>3.7400000000000003E-2</v>
      </c>
      <c r="BK26">
        <v>4.0500000000000001E-2</v>
      </c>
      <c r="BL26">
        <v>4.3099999999999999E-2</v>
      </c>
      <c r="BM26">
        <v>4.48E-2</v>
      </c>
      <c r="BN26">
        <v>4.6899999999999997E-2</v>
      </c>
      <c r="BO26">
        <v>5.04E-2</v>
      </c>
      <c r="BP26">
        <v>5.3400000000000003E-2</v>
      </c>
      <c r="BQ26">
        <v>5.5199999999999999E-2</v>
      </c>
      <c r="BR26">
        <v>5.7200000000000001E-2</v>
      </c>
      <c r="BS26">
        <v>6.0999999999999999E-2</v>
      </c>
      <c r="BT26">
        <v>6.4699999999999994E-2</v>
      </c>
      <c r="BU26">
        <v>6.6699999999999995E-2</v>
      </c>
      <c r="BV26">
        <v>6.8599999999999994E-2</v>
      </c>
      <c r="BW26">
        <v>7.0599999999999996E-2</v>
      </c>
      <c r="BX26">
        <v>7.2499999999999995E-2</v>
      </c>
      <c r="BY26">
        <v>7.5499999999999998E-2</v>
      </c>
      <c r="BZ26">
        <v>0.10489999999999999</v>
      </c>
      <c r="CA26">
        <v>0.13389999999999999</v>
      </c>
      <c r="CB26">
        <v>0.1673</v>
      </c>
      <c r="CC26">
        <v>0.19739999999999999</v>
      </c>
      <c r="CD26">
        <v>0.22500000000000001</v>
      </c>
      <c r="CE26">
        <v>0.24610000000000001</v>
      </c>
      <c r="CF26">
        <v>0.2646</v>
      </c>
      <c r="CG26">
        <v>0.28299999999999997</v>
      </c>
      <c r="CH26">
        <v>0.29799999999999999</v>
      </c>
      <c r="CI26">
        <v>0.31340000000000001</v>
      </c>
      <c r="CJ26">
        <v>0.32800000000000001</v>
      </c>
      <c r="CK26">
        <v>0.34150000000000003</v>
      </c>
      <c r="CL26">
        <v>0.35370000000000001</v>
      </c>
      <c r="CM26">
        <v>0.3639</v>
      </c>
      <c r="CN26">
        <v>0.37309999999999999</v>
      </c>
      <c r="CO26">
        <v>0.40429999999999999</v>
      </c>
      <c r="CP26">
        <v>0.42249999999999999</v>
      </c>
      <c r="CQ26">
        <v>0.44119999999999998</v>
      </c>
      <c r="CR26">
        <v>0.45929999999999999</v>
      </c>
      <c r="CS26">
        <v>0.4723</v>
      </c>
      <c r="CT26">
        <v>0.47960000000000003</v>
      </c>
      <c r="CU26">
        <v>0.4834</v>
      </c>
      <c r="CV26">
        <v>0.48709999999999998</v>
      </c>
      <c r="CW26">
        <v>0.4894</v>
      </c>
      <c r="CX26">
        <v>0.4904</v>
      </c>
      <c r="CY26">
        <v>0.49220000000000003</v>
      </c>
      <c r="CZ26">
        <v>0.49490000000000001</v>
      </c>
      <c r="DA26">
        <v>0.50409999999999999</v>
      </c>
      <c r="DB26">
        <v>0.51339999999999997</v>
      </c>
      <c r="DC26">
        <v>0.52259999999999995</v>
      </c>
      <c r="DD26">
        <v>0.53739999999999999</v>
      </c>
      <c r="DE26">
        <v>0.54820000000000002</v>
      </c>
      <c r="DF26">
        <v>0.55900000000000005</v>
      </c>
      <c r="DG26">
        <v>0.56740000000000002</v>
      </c>
      <c r="DH26">
        <v>0.56999999999999995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1.8309999999999999E-7</v>
      </c>
      <c r="H27">
        <v>1.1349999999999999E-6</v>
      </c>
      <c r="I27">
        <v>2.3860000000000001E-6</v>
      </c>
      <c r="J27">
        <v>4.0600000000000001E-6</v>
      </c>
      <c r="K27">
        <v>5.891E-6</v>
      </c>
      <c r="L27">
        <v>1.358E-5</v>
      </c>
      <c r="M27">
        <v>2.1999999999999999E-5</v>
      </c>
      <c r="N27">
        <v>2.9130000000000001E-5</v>
      </c>
      <c r="O27">
        <v>3.7920000000000003E-5</v>
      </c>
      <c r="P27">
        <v>4.8140000000000003E-5</v>
      </c>
      <c r="Q27">
        <v>7.0959999999999998E-5</v>
      </c>
      <c r="R27">
        <v>1.02E-4</v>
      </c>
      <c r="S27">
        <v>1.2310000000000001E-4</v>
      </c>
      <c r="T27">
        <v>1.505E-4</v>
      </c>
      <c r="U27">
        <v>1.8489999999999999E-4</v>
      </c>
      <c r="V27">
        <v>2.8959999999999999E-4</v>
      </c>
      <c r="W27">
        <v>4.0479999999999997E-4</v>
      </c>
      <c r="X27">
        <v>4.796E-4</v>
      </c>
      <c r="Y27">
        <v>5.6300000000000002E-4</v>
      </c>
      <c r="Z27">
        <v>6.5499999999999998E-4</v>
      </c>
      <c r="AA27">
        <v>7.8980000000000001E-4</v>
      </c>
      <c r="AB27">
        <v>1.1999999999999999E-3</v>
      </c>
      <c r="AC27">
        <v>1.4E-3</v>
      </c>
      <c r="AD27">
        <v>1.5E-3</v>
      </c>
      <c r="AE27">
        <v>1.6999999999999999E-3</v>
      </c>
      <c r="AF27">
        <v>2E-3</v>
      </c>
      <c r="AG27">
        <v>2.5999999999999999E-3</v>
      </c>
      <c r="AH27">
        <v>2.8E-3</v>
      </c>
      <c r="AI27">
        <v>3.0999999999999999E-3</v>
      </c>
      <c r="AJ27">
        <v>3.5000000000000001E-3</v>
      </c>
      <c r="AK27">
        <v>3.8E-3</v>
      </c>
      <c r="AL27">
        <v>4.7999999999999996E-3</v>
      </c>
      <c r="AM27">
        <v>5.4999999999999997E-3</v>
      </c>
      <c r="AN27">
        <v>5.8999999999999999E-3</v>
      </c>
      <c r="AO27">
        <v>6.4000000000000003E-3</v>
      </c>
      <c r="AP27">
        <v>7.6E-3</v>
      </c>
      <c r="AQ27">
        <v>8.8999999999999999E-3</v>
      </c>
      <c r="AR27">
        <v>9.5999999999999992E-3</v>
      </c>
      <c r="AS27">
        <v>1.03E-2</v>
      </c>
      <c r="AT27">
        <v>1.12E-2</v>
      </c>
      <c r="AU27">
        <v>1.34E-2</v>
      </c>
      <c r="AV27">
        <v>1.49E-2</v>
      </c>
      <c r="AW27">
        <v>1.5800000000000002E-2</v>
      </c>
      <c r="AX27">
        <v>1.67E-2</v>
      </c>
      <c r="AY27">
        <v>1.8100000000000002E-2</v>
      </c>
      <c r="AZ27">
        <v>2.1100000000000001E-2</v>
      </c>
      <c r="BA27">
        <v>2.3099999999999999E-2</v>
      </c>
      <c r="BB27">
        <v>2.4299999999999999E-2</v>
      </c>
      <c r="BC27">
        <v>2.5600000000000001E-2</v>
      </c>
      <c r="BD27">
        <v>2.6800000000000001E-2</v>
      </c>
      <c r="BE27">
        <v>2.9399999999999999E-2</v>
      </c>
      <c r="BF27">
        <v>3.1899999999999998E-2</v>
      </c>
      <c r="BG27">
        <v>3.3399999999999999E-2</v>
      </c>
      <c r="BH27">
        <v>3.4799999999999998E-2</v>
      </c>
      <c r="BI27">
        <v>3.6299999999999999E-2</v>
      </c>
      <c r="BJ27">
        <v>3.8300000000000001E-2</v>
      </c>
      <c r="BK27">
        <v>4.1399999999999999E-2</v>
      </c>
      <c r="BL27">
        <v>4.3999999999999997E-2</v>
      </c>
      <c r="BM27">
        <v>4.5699999999999998E-2</v>
      </c>
      <c r="BN27">
        <v>4.7899999999999998E-2</v>
      </c>
      <c r="BO27">
        <v>5.1400000000000001E-2</v>
      </c>
      <c r="BP27">
        <v>5.45E-2</v>
      </c>
      <c r="BQ27">
        <v>5.6300000000000003E-2</v>
      </c>
      <c r="BR27">
        <v>5.8299999999999998E-2</v>
      </c>
      <c r="BS27">
        <v>6.2100000000000002E-2</v>
      </c>
      <c r="BT27">
        <v>6.59E-2</v>
      </c>
      <c r="BU27">
        <v>6.7900000000000002E-2</v>
      </c>
      <c r="BV27">
        <v>6.9800000000000001E-2</v>
      </c>
      <c r="BW27">
        <v>7.1800000000000003E-2</v>
      </c>
      <c r="BX27">
        <v>7.3800000000000004E-2</v>
      </c>
      <c r="BY27">
        <v>7.6700000000000004E-2</v>
      </c>
      <c r="BZ27">
        <v>0.10630000000000001</v>
      </c>
      <c r="CA27">
        <v>0.13550000000000001</v>
      </c>
      <c r="CB27">
        <v>0.16889999999999999</v>
      </c>
      <c r="CC27">
        <v>0.1991</v>
      </c>
      <c r="CD27">
        <v>0.2266</v>
      </c>
      <c r="CE27">
        <v>0.24759999999999999</v>
      </c>
      <c r="CF27">
        <v>0.26600000000000001</v>
      </c>
      <c r="CG27">
        <v>0.28449999999999998</v>
      </c>
      <c r="CH27">
        <v>0.29949999999999999</v>
      </c>
      <c r="CI27">
        <v>0.31490000000000001</v>
      </c>
      <c r="CJ27">
        <v>0.32940000000000003</v>
      </c>
      <c r="CK27">
        <v>0.34289999999999998</v>
      </c>
      <c r="CL27">
        <v>0.35499999999999998</v>
      </c>
      <c r="CM27">
        <v>0.36509999999999998</v>
      </c>
      <c r="CN27">
        <v>0.37430000000000002</v>
      </c>
      <c r="CO27">
        <v>0.40500000000000003</v>
      </c>
      <c r="CP27">
        <v>0.42309999999999998</v>
      </c>
      <c r="CQ27">
        <v>0.442</v>
      </c>
      <c r="CR27">
        <v>0.46010000000000001</v>
      </c>
      <c r="CS27">
        <v>0.47270000000000001</v>
      </c>
      <c r="CT27">
        <v>0.47970000000000002</v>
      </c>
      <c r="CU27">
        <v>0.48359999999999997</v>
      </c>
      <c r="CV27">
        <v>0.48730000000000001</v>
      </c>
      <c r="CW27">
        <v>0.48949999999999999</v>
      </c>
      <c r="CX27">
        <v>0.4904</v>
      </c>
      <c r="CY27">
        <v>0.49230000000000002</v>
      </c>
      <c r="CZ27">
        <v>0.49530000000000002</v>
      </c>
      <c r="DA27">
        <v>0.50460000000000005</v>
      </c>
      <c r="DB27">
        <v>0.51390000000000002</v>
      </c>
      <c r="DC27">
        <v>0.5232</v>
      </c>
      <c r="DD27">
        <v>0.53769999999999996</v>
      </c>
      <c r="DE27">
        <v>0.54859999999999998</v>
      </c>
      <c r="DF27">
        <v>0.55940000000000001</v>
      </c>
      <c r="DG27">
        <v>0.56769999999999998</v>
      </c>
      <c r="DH27">
        <v>0.56999999999999995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1.8309999999999999E-7</v>
      </c>
      <c r="H28">
        <v>1.1349999999999999E-6</v>
      </c>
      <c r="I28">
        <v>2.5289999999999998E-6</v>
      </c>
      <c r="J28">
        <v>4.0829999999999997E-6</v>
      </c>
      <c r="K28">
        <v>6.2199999999999997E-6</v>
      </c>
      <c r="L28">
        <v>1.42E-5</v>
      </c>
      <c r="M28">
        <v>2.3139999999999999E-5</v>
      </c>
      <c r="N28">
        <v>3.0639999999999998E-5</v>
      </c>
      <c r="O28">
        <v>3.9719999999999999E-5</v>
      </c>
      <c r="P28">
        <v>5.0479999999999998E-5</v>
      </c>
      <c r="Q28">
        <v>7.3910000000000002E-5</v>
      </c>
      <c r="R28">
        <v>1.065E-4</v>
      </c>
      <c r="S28">
        <v>1.293E-4</v>
      </c>
      <c r="T28">
        <v>1.5860000000000001E-4</v>
      </c>
      <c r="U28">
        <v>1.9450000000000001E-4</v>
      </c>
      <c r="V28">
        <v>3.0390000000000001E-4</v>
      </c>
      <c r="W28">
        <v>4.2430000000000001E-4</v>
      </c>
      <c r="X28">
        <v>5.019E-4</v>
      </c>
      <c r="Y28">
        <v>5.8810000000000004E-4</v>
      </c>
      <c r="Z28">
        <v>6.8289999999999996E-4</v>
      </c>
      <c r="AA28">
        <v>8.2220000000000004E-4</v>
      </c>
      <c r="AB28">
        <v>1.1999999999999999E-3</v>
      </c>
      <c r="AC28">
        <v>1.4E-3</v>
      </c>
      <c r="AD28">
        <v>1.6000000000000001E-3</v>
      </c>
      <c r="AE28">
        <v>1.8E-3</v>
      </c>
      <c r="AF28">
        <v>2.0999999999999999E-3</v>
      </c>
      <c r="AG28">
        <v>2.7000000000000001E-3</v>
      </c>
      <c r="AH28">
        <v>2.8999999999999998E-3</v>
      </c>
      <c r="AI28">
        <v>3.3E-3</v>
      </c>
      <c r="AJ28">
        <v>3.5999999999999999E-3</v>
      </c>
      <c r="AK28">
        <v>3.8999999999999998E-3</v>
      </c>
      <c r="AL28">
        <v>5.0000000000000001E-3</v>
      </c>
      <c r="AM28">
        <v>5.5999999999999999E-3</v>
      </c>
      <c r="AN28">
        <v>6.1000000000000004E-3</v>
      </c>
      <c r="AO28">
        <v>6.6E-3</v>
      </c>
      <c r="AP28">
        <v>7.9000000000000008E-3</v>
      </c>
      <c r="AQ28">
        <v>9.1999999999999998E-3</v>
      </c>
      <c r="AR28">
        <v>9.9000000000000008E-3</v>
      </c>
      <c r="AS28">
        <v>1.06E-2</v>
      </c>
      <c r="AT28">
        <v>1.1599999999999999E-2</v>
      </c>
      <c r="AU28">
        <v>1.38E-2</v>
      </c>
      <c r="AV28">
        <v>1.5299999999999999E-2</v>
      </c>
      <c r="AW28">
        <v>1.6199999999999999E-2</v>
      </c>
      <c r="AX28">
        <v>1.72E-2</v>
      </c>
      <c r="AY28">
        <v>1.8599999999999998E-2</v>
      </c>
      <c r="AZ28">
        <v>2.1600000000000001E-2</v>
      </c>
      <c r="BA28">
        <v>2.3699999999999999E-2</v>
      </c>
      <c r="BB28">
        <v>2.4899999999999999E-2</v>
      </c>
      <c r="BC28">
        <v>2.6200000000000001E-2</v>
      </c>
      <c r="BD28">
        <v>2.75E-2</v>
      </c>
      <c r="BE28">
        <v>3.0099999999999998E-2</v>
      </c>
      <c r="BF28">
        <v>3.2599999999999997E-2</v>
      </c>
      <c r="BG28">
        <v>3.4099999999999998E-2</v>
      </c>
      <c r="BH28">
        <v>3.56E-2</v>
      </c>
      <c r="BI28">
        <v>3.7100000000000001E-2</v>
      </c>
      <c r="BJ28">
        <v>3.9100000000000003E-2</v>
      </c>
      <c r="BK28">
        <v>4.2200000000000001E-2</v>
      </c>
      <c r="BL28">
        <v>4.4900000000000002E-2</v>
      </c>
      <c r="BM28">
        <v>4.6600000000000003E-2</v>
      </c>
      <c r="BN28">
        <v>4.8800000000000003E-2</v>
      </c>
      <c r="BO28">
        <v>5.2299999999999999E-2</v>
      </c>
      <c r="BP28">
        <v>5.5500000000000001E-2</v>
      </c>
      <c r="BQ28">
        <v>5.7299999999999997E-2</v>
      </c>
      <c r="BR28">
        <v>5.9299999999999999E-2</v>
      </c>
      <c r="BS28">
        <v>6.3100000000000003E-2</v>
      </c>
      <c r="BT28">
        <v>6.6900000000000001E-2</v>
      </c>
      <c r="BU28">
        <v>6.9000000000000006E-2</v>
      </c>
      <c r="BV28">
        <v>7.0900000000000005E-2</v>
      </c>
      <c r="BW28">
        <v>7.2900000000000006E-2</v>
      </c>
      <c r="BX28">
        <v>7.4899999999999994E-2</v>
      </c>
      <c r="BY28">
        <v>7.7899999999999997E-2</v>
      </c>
      <c r="BZ28">
        <v>0.1076</v>
      </c>
      <c r="CA28">
        <v>0.1368</v>
      </c>
      <c r="CB28">
        <v>0.1704</v>
      </c>
      <c r="CC28">
        <v>0.20039999999999999</v>
      </c>
      <c r="CD28">
        <v>0.2278</v>
      </c>
      <c r="CE28">
        <v>0.24879999999999999</v>
      </c>
      <c r="CF28">
        <v>0.26719999999999999</v>
      </c>
      <c r="CG28">
        <v>0.28570000000000001</v>
      </c>
      <c r="CH28">
        <v>0.30070000000000002</v>
      </c>
      <c r="CI28">
        <v>0.31609999999999999</v>
      </c>
      <c r="CJ28">
        <v>0.3306</v>
      </c>
      <c r="CK28">
        <v>0.34410000000000002</v>
      </c>
      <c r="CL28">
        <v>0.35610000000000003</v>
      </c>
      <c r="CM28">
        <v>0.36620000000000003</v>
      </c>
      <c r="CN28">
        <v>0.37530000000000002</v>
      </c>
      <c r="CO28">
        <v>0.40550000000000003</v>
      </c>
      <c r="CP28">
        <v>0.42370000000000002</v>
      </c>
      <c r="CQ28">
        <v>0.44259999999999999</v>
      </c>
      <c r="CR28">
        <v>0.46079999999999999</v>
      </c>
      <c r="CS28">
        <v>0.47310000000000002</v>
      </c>
      <c r="CT28">
        <v>0.4798</v>
      </c>
      <c r="CU28">
        <v>0.48370000000000002</v>
      </c>
      <c r="CV28">
        <v>0.4874</v>
      </c>
      <c r="CW28">
        <v>0.48959999999999998</v>
      </c>
      <c r="CX28">
        <v>0.4904</v>
      </c>
      <c r="CY28">
        <v>0.4924</v>
      </c>
      <c r="CZ28">
        <v>0.49580000000000002</v>
      </c>
      <c r="DA28">
        <v>0.50509999999999999</v>
      </c>
      <c r="DB28">
        <v>0.51439999999999997</v>
      </c>
      <c r="DC28">
        <v>0.52370000000000005</v>
      </c>
      <c r="DD28">
        <v>0.53790000000000004</v>
      </c>
      <c r="DE28">
        <v>0.54890000000000005</v>
      </c>
      <c r="DF28">
        <v>0.55979999999999996</v>
      </c>
      <c r="DG28">
        <v>0.56779999999999997</v>
      </c>
      <c r="DH28">
        <v>0.56999999999999995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1.8309999999999999E-7</v>
      </c>
      <c r="H29">
        <v>1.1689999999999999E-6</v>
      </c>
      <c r="I29">
        <v>2.5569999999999998E-6</v>
      </c>
      <c r="J29">
        <v>4.2819999999999998E-6</v>
      </c>
      <c r="K29">
        <v>6.5250000000000002E-6</v>
      </c>
      <c r="L29">
        <v>1.519E-5</v>
      </c>
      <c r="M29">
        <v>2.4280000000000001E-5</v>
      </c>
      <c r="N29">
        <v>3.2039999999999998E-5</v>
      </c>
      <c r="O29">
        <v>4.1459999999999999E-5</v>
      </c>
      <c r="P29">
        <v>5.2500000000000002E-5</v>
      </c>
      <c r="Q29">
        <v>7.6589999999999997E-5</v>
      </c>
      <c r="R29">
        <v>1.104E-4</v>
      </c>
      <c r="S29">
        <v>1.3540000000000001E-4</v>
      </c>
      <c r="T29">
        <v>1.672E-4</v>
      </c>
      <c r="U29">
        <v>2.0479999999999999E-4</v>
      </c>
      <c r="V29">
        <v>3.1829999999999998E-4</v>
      </c>
      <c r="W29">
        <v>4.4359999999999999E-4</v>
      </c>
      <c r="X29">
        <v>5.243E-4</v>
      </c>
      <c r="Y29">
        <v>6.1339999999999995E-4</v>
      </c>
      <c r="Z29">
        <v>7.1120000000000005E-4</v>
      </c>
      <c r="AA29">
        <v>8.5530000000000003E-4</v>
      </c>
      <c r="AB29">
        <v>1.2999999999999999E-3</v>
      </c>
      <c r="AC29">
        <v>1.5E-3</v>
      </c>
      <c r="AD29">
        <v>1.6000000000000001E-3</v>
      </c>
      <c r="AE29">
        <v>1.8E-3</v>
      </c>
      <c r="AF29">
        <v>2.0999999999999999E-3</v>
      </c>
      <c r="AG29">
        <v>2.7000000000000001E-3</v>
      </c>
      <c r="AH29">
        <v>3.0000000000000001E-3</v>
      </c>
      <c r="AI29">
        <v>3.3999999999999998E-3</v>
      </c>
      <c r="AJ29">
        <v>3.7000000000000002E-3</v>
      </c>
      <c r="AK29">
        <v>4.1000000000000003E-3</v>
      </c>
      <c r="AL29">
        <v>5.1000000000000004E-3</v>
      </c>
      <c r="AM29">
        <v>5.7999999999999996E-3</v>
      </c>
      <c r="AN29">
        <v>6.3E-3</v>
      </c>
      <c r="AO29">
        <v>6.7999999999999996E-3</v>
      </c>
      <c r="AP29">
        <v>8.0999999999999996E-3</v>
      </c>
      <c r="AQ29">
        <v>9.4999999999999998E-3</v>
      </c>
      <c r="AR29">
        <v>1.0200000000000001E-2</v>
      </c>
      <c r="AS29">
        <v>1.09E-2</v>
      </c>
      <c r="AT29">
        <v>1.1900000000000001E-2</v>
      </c>
      <c r="AU29">
        <v>1.41E-2</v>
      </c>
      <c r="AV29">
        <v>1.5699999999999999E-2</v>
      </c>
      <c r="AW29">
        <v>1.66E-2</v>
      </c>
      <c r="AX29">
        <v>1.7600000000000001E-2</v>
      </c>
      <c r="AY29">
        <v>1.9099999999999999E-2</v>
      </c>
      <c r="AZ29">
        <v>2.2100000000000002E-2</v>
      </c>
      <c r="BA29">
        <v>2.4199999999999999E-2</v>
      </c>
      <c r="BB29">
        <v>2.5499999999999998E-2</v>
      </c>
      <c r="BC29">
        <v>2.6800000000000001E-2</v>
      </c>
      <c r="BD29">
        <v>2.81E-2</v>
      </c>
      <c r="BE29">
        <v>3.0700000000000002E-2</v>
      </c>
      <c r="BF29">
        <v>3.3300000000000003E-2</v>
      </c>
      <c r="BG29">
        <v>3.4799999999999998E-2</v>
      </c>
      <c r="BH29">
        <v>3.6299999999999999E-2</v>
      </c>
      <c r="BI29">
        <v>3.7900000000000003E-2</v>
      </c>
      <c r="BJ29">
        <v>3.9899999999999998E-2</v>
      </c>
      <c r="BK29">
        <v>4.3099999999999999E-2</v>
      </c>
      <c r="BL29">
        <v>4.58E-2</v>
      </c>
      <c r="BM29">
        <v>4.7500000000000001E-2</v>
      </c>
      <c r="BN29">
        <v>4.9700000000000001E-2</v>
      </c>
      <c r="BO29">
        <v>5.33E-2</v>
      </c>
      <c r="BP29">
        <v>5.6399999999999999E-2</v>
      </c>
      <c r="BQ29">
        <v>5.8200000000000002E-2</v>
      </c>
      <c r="BR29">
        <v>6.0299999999999999E-2</v>
      </c>
      <c r="BS29">
        <v>6.4199999999999993E-2</v>
      </c>
      <c r="BT29">
        <v>6.8000000000000005E-2</v>
      </c>
      <c r="BU29">
        <v>7.0099999999999996E-2</v>
      </c>
      <c r="BV29">
        <v>7.1999999999999995E-2</v>
      </c>
      <c r="BW29">
        <v>7.3999999999999996E-2</v>
      </c>
      <c r="BX29">
        <v>7.5999999999999998E-2</v>
      </c>
      <c r="BY29">
        <v>7.9000000000000001E-2</v>
      </c>
      <c r="BZ29">
        <v>0.1089</v>
      </c>
      <c r="CA29">
        <v>0.13819999999999999</v>
      </c>
      <c r="CB29">
        <v>0.17169999999999999</v>
      </c>
      <c r="CC29">
        <v>0.20169999999999999</v>
      </c>
      <c r="CD29">
        <v>0.22900000000000001</v>
      </c>
      <c r="CE29">
        <v>0.24979999999999999</v>
      </c>
      <c r="CF29">
        <v>0.26819999999999999</v>
      </c>
      <c r="CG29">
        <v>0.28670000000000001</v>
      </c>
      <c r="CH29">
        <v>0.30180000000000001</v>
      </c>
      <c r="CI29">
        <v>0.31719999999999998</v>
      </c>
      <c r="CJ29">
        <v>0.33169999999999999</v>
      </c>
      <c r="CK29">
        <v>0.34520000000000001</v>
      </c>
      <c r="CL29">
        <v>0.35709999999999997</v>
      </c>
      <c r="CM29">
        <v>0.36720000000000003</v>
      </c>
      <c r="CN29">
        <v>0.37619999999999998</v>
      </c>
      <c r="CO29">
        <v>0.40600000000000003</v>
      </c>
      <c r="CP29">
        <v>0.42420000000000002</v>
      </c>
      <c r="CQ29">
        <v>0.44309999999999999</v>
      </c>
      <c r="CR29">
        <v>0.4612</v>
      </c>
      <c r="CS29">
        <v>0.47339999999999999</v>
      </c>
      <c r="CT29">
        <v>0.47989999999999999</v>
      </c>
      <c r="CU29">
        <v>0.48380000000000001</v>
      </c>
      <c r="CV29">
        <v>0.48749999999999999</v>
      </c>
      <c r="CW29">
        <v>0.48959999999999998</v>
      </c>
      <c r="CX29">
        <v>0.4904</v>
      </c>
      <c r="CY29">
        <v>0.4924</v>
      </c>
      <c r="CZ29">
        <v>0.49630000000000002</v>
      </c>
      <c r="DA29">
        <v>0.50560000000000005</v>
      </c>
      <c r="DB29">
        <v>0.51490000000000002</v>
      </c>
      <c r="DC29">
        <v>0.5242</v>
      </c>
      <c r="DD29">
        <v>0.53820000000000001</v>
      </c>
      <c r="DE29">
        <v>0.54910000000000003</v>
      </c>
      <c r="DF29">
        <v>0.56000000000000005</v>
      </c>
      <c r="DG29">
        <v>0.56789999999999996</v>
      </c>
      <c r="DH29">
        <v>0.56999999999999995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2.7459999999999998E-7</v>
      </c>
      <c r="H30">
        <v>1.203E-6</v>
      </c>
      <c r="I30">
        <v>2.6570000000000001E-6</v>
      </c>
      <c r="J30">
        <v>4.3880000000000002E-6</v>
      </c>
      <c r="K30">
        <v>6.7939999999999997E-6</v>
      </c>
      <c r="L30">
        <v>1.5829999999999999E-5</v>
      </c>
      <c r="M30">
        <v>2.5660000000000002E-5</v>
      </c>
      <c r="N30">
        <v>3.3640000000000003E-5</v>
      </c>
      <c r="O30">
        <v>4.3090000000000002E-5</v>
      </c>
      <c r="P30">
        <v>5.4410000000000003E-5</v>
      </c>
      <c r="Q30">
        <v>7.928E-5</v>
      </c>
      <c r="R30">
        <v>1.144E-4</v>
      </c>
      <c r="S30">
        <v>1.404E-4</v>
      </c>
      <c r="T30">
        <v>1.7349999999999999E-4</v>
      </c>
      <c r="U30">
        <v>2.1330000000000001E-4</v>
      </c>
      <c r="V30">
        <v>3.3129999999999998E-4</v>
      </c>
      <c r="W30">
        <v>4.6020000000000002E-4</v>
      </c>
      <c r="X30">
        <v>5.4279999999999997E-4</v>
      </c>
      <c r="Y30">
        <v>6.3449999999999997E-4</v>
      </c>
      <c r="Z30">
        <v>7.3510000000000003E-4</v>
      </c>
      <c r="AA30">
        <v>8.8230000000000003E-4</v>
      </c>
      <c r="AB30">
        <v>1.2999999999999999E-3</v>
      </c>
      <c r="AC30">
        <v>1.5E-3</v>
      </c>
      <c r="AD30">
        <v>1.6999999999999999E-3</v>
      </c>
      <c r="AE30">
        <v>1.9E-3</v>
      </c>
      <c r="AF30">
        <v>2.2000000000000001E-3</v>
      </c>
      <c r="AG30">
        <v>2.8E-3</v>
      </c>
      <c r="AH30">
        <v>3.0999999999999999E-3</v>
      </c>
      <c r="AI30">
        <v>3.5000000000000001E-3</v>
      </c>
      <c r="AJ30">
        <v>3.8E-3</v>
      </c>
      <c r="AK30">
        <v>4.1999999999999997E-3</v>
      </c>
      <c r="AL30">
        <v>5.3E-3</v>
      </c>
      <c r="AM30">
        <v>6.0000000000000001E-3</v>
      </c>
      <c r="AN30">
        <v>6.4999999999999997E-3</v>
      </c>
      <c r="AO30">
        <v>7.0000000000000001E-3</v>
      </c>
      <c r="AP30">
        <v>8.3000000000000001E-3</v>
      </c>
      <c r="AQ30">
        <v>9.7000000000000003E-3</v>
      </c>
      <c r="AR30">
        <v>1.04E-2</v>
      </c>
      <c r="AS30">
        <v>1.12E-2</v>
      </c>
      <c r="AT30">
        <v>1.2200000000000001E-2</v>
      </c>
      <c r="AU30">
        <v>1.44E-2</v>
      </c>
      <c r="AV30">
        <v>1.6E-2</v>
      </c>
      <c r="AW30">
        <v>1.7000000000000001E-2</v>
      </c>
      <c r="AX30">
        <v>1.7999999999999999E-2</v>
      </c>
      <c r="AY30">
        <v>1.95E-2</v>
      </c>
      <c r="AZ30">
        <v>2.2599999999999999E-2</v>
      </c>
      <c r="BA30">
        <v>2.47E-2</v>
      </c>
      <c r="BB30">
        <v>2.5999999999999999E-2</v>
      </c>
      <c r="BC30">
        <v>2.7300000000000001E-2</v>
      </c>
      <c r="BD30">
        <v>2.86E-2</v>
      </c>
      <c r="BE30">
        <v>3.1300000000000001E-2</v>
      </c>
      <c r="BF30">
        <v>3.39E-2</v>
      </c>
      <c r="BG30">
        <v>3.5400000000000001E-2</v>
      </c>
      <c r="BH30">
        <v>3.6999999999999998E-2</v>
      </c>
      <c r="BI30">
        <v>3.85E-2</v>
      </c>
      <c r="BJ30">
        <v>4.0500000000000001E-2</v>
      </c>
      <c r="BK30">
        <v>4.3799999999999999E-2</v>
      </c>
      <c r="BL30">
        <v>4.65E-2</v>
      </c>
      <c r="BM30">
        <v>4.82E-2</v>
      </c>
      <c r="BN30">
        <v>5.0500000000000003E-2</v>
      </c>
      <c r="BO30">
        <v>5.4100000000000002E-2</v>
      </c>
      <c r="BP30">
        <v>5.7200000000000001E-2</v>
      </c>
      <c r="BQ30">
        <v>5.91E-2</v>
      </c>
      <c r="BR30">
        <v>6.1199999999999997E-2</v>
      </c>
      <c r="BS30">
        <v>6.5000000000000002E-2</v>
      </c>
      <c r="BT30">
        <v>6.8900000000000003E-2</v>
      </c>
      <c r="BU30">
        <v>7.0999999999999994E-2</v>
      </c>
      <c r="BV30">
        <v>7.2999999999999995E-2</v>
      </c>
      <c r="BW30">
        <v>7.4999999999999997E-2</v>
      </c>
      <c r="BX30">
        <v>7.6899999999999996E-2</v>
      </c>
      <c r="BY30">
        <v>0.08</v>
      </c>
      <c r="BZ30">
        <v>0.11</v>
      </c>
      <c r="CA30">
        <v>0.13930000000000001</v>
      </c>
      <c r="CB30">
        <v>0.1729</v>
      </c>
      <c r="CC30">
        <v>0.20280000000000001</v>
      </c>
      <c r="CD30">
        <v>0.23</v>
      </c>
      <c r="CE30">
        <v>0.25069999999999998</v>
      </c>
      <c r="CF30">
        <v>0.26910000000000001</v>
      </c>
      <c r="CG30">
        <v>0.28760000000000002</v>
      </c>
      <c r="CH30">
        <v>0.30270000000000002</v>
      </c>
      <c r="CI30">
        <v>0.31809999999999999</v>
      </c>
      <c r="CJ30">
        <v>0.3327</v>
      </c>
      <c r="CK30">
        <v>0.34610000000000002</v>
      </c>
      <c r="CL30">
        <v>0.35799999999999998</v>
      </c>
      <c r="CM30">
        <v>0.36799999999999999</v>
      </c>
      <c r="CN30">
        <v>0.377</v>
      </c>
      <c r="CO30">
        <v>0.40639999999999998</v>
      </c>
      <c r="CP30">
        <v>0.42470000000000002</v>
      </c>
      <c r="CQ30">
        <v>0.44359999999999999</v>
      </c>
      <c r="CR30">
        <v>0.46160000000000001</v>
      </c>
      <c r="CS30">
        <v>0.47360000000000002</v>
      </c>
      <c r="CT30">
        <v>0.48</v>
      </c>
      <c r="CU30">
        <v>0.48380000000000001</v>
      </c>
      <c r="CV30">
        <v>0.48759999999999998</v>
      </c>
      <c r="CW30">
        <v>0.48970000000000002</v>
      </c>
      <c r="CX30">
        <v>0.4904</v>
      </c>
      <c r="CY30">
        <v>0.49249999999999999</v>
      </c>
      <c r="CZ30">
        <v>0.49659999999999999</v>
      </c>
      <c r="DA30">
        <v>0.50600000000000001</v>
      </c>
      <c r="DB30">
        <v>0.51529999999999998</v>
      </c>
      <c r="DC30">
        <v>0.52459999999999996</v>
      </c>
      <c r="DD30">
        <v>0.53839999999999999</v>
      </c>
      <c r="DE30">
        <v>0.54930000000000001</v>
      </c>
      <c r="DF30">
        <v>0.56020000000000003</v>
      </c>
      <c r="DG30">
        <v>0.56799999999999995</v>
      </c>
      <c r="DH30">
        <v>0.56999999999999995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2.7459999999999998E-7</v>
      </c>
      <c r="H31">
        <v>1.237E-6</v>
      </c>
      <c r="I31">
        <v>2.757E-6</v>
      </c>
      <c r="J31">
        <v>4.3989999999999997E-6</v>
      </c>
      <c r="K31">
        <v>7.0639999999999996E-6</v>
      </c>
      <c r="L31">
        <v>1.6419999999999999E-5</v>
      </c>
      <c r="M31">
        <v>2.6440000000000001E-5</v>
      </c>
      <c r="N31">
        <v>3.4749999999999998E-5</v>
      </c>
      <c r="O31">
        <v>4.4660000000000003E-5</v>
      </c>
      <c r="P31">
        <v>5.6350000000000001E-5</v>
      </c>
      <c r="Q31">
        <v>8.1879999999999995E-5</v>
      </c>
      <c r="R31">
        <v>1.1849999999999999E-4</v>
      </c>
      <c r="S31">
        <v>1.462E-4</v>
      </c>
      <c r="T31">
        <v>1.805E-4</v>
      </c>
      <c r="U31">
        <v>2.2100000000000001E-4</v>
      </c>
      <c r="V31">
        <v>3.4299999999999999E-4</v>
      </c>
      <c r="W31">
        <v>4.7669999999999999E-4</v>
      </c>
      <c r="X31">
        <v>5.6139999999999998E-4</v>
      </c>
      <c r="Y31">
        <v>6.5499999999999998E-4</v>
      </c>
      <c r="Z31">
        <v>7.582E-4</v>
      </c>
      <c r="AA31">
        <v>9.0799999999999995E-4</v>
      </c>
      <c r="AB31">
        <v>1.4E-3</v>
      </c>
      <c r="AC31">
        <v>1.5E-3</v>
      </c>
      <c r="AD31">
        <v>1.6999999999999999E-3</v>
      </c>
      <c r="AE31">
        <v>1.9E-3</v>
      </c>
      <c r="AF31">
        <v>2.3E-3</v>
      </c>
      <c r="AG31">
        <v>2.8999999999999998E-3</v>
      </c>
      <c r="AH31">
        <v>3.2000000000000002E-3</v>
      </c>
      <c r="AI31">
        <v>3.5000000000000001E-3</v>
      </c>
      <c r="AJ31">
        <v>3.8999999999999998E-3</v>
      </c>
      <c r="AK31">
        <v>4.3E-3</v>
      </c>
      <c r="AL31">
        <v>5.4000000000000003E-3</v>
      </c>
      <c r="AM31">
        <v>6.1000000000000004E-3</v>
      </c>
      <c r="AN31">
        <v>6.6E-3</v>
      </c>
      <c r="AO31">
        <v>7.1999999999999998E-3</v>
      </c>
      <c r="AP31">
        <v>8.5000000000000006E-3</v>
      </c>
      <c r="AQ31">
        <v>9.9000000000000008E-3</v>
      </c>
      <c r="AR31">
        <v>1.0699999999999999E-2</v>
      </c>
      <c r="AS31">
        <v>1.14E-2</v>
      </c>
      <c r="AT31">
        <v>1.24E-2</v>
      </c>
      <c r="AU31">
        <v>1.47E-2</v>
      </c>
      <c r="AV31">
        <v>1.6299999999999999E-2</v>
      </c>
      <c r="AW31">
        <v>1.7299999999999999E-2</v>
      </c>
      <c r="AX31">
        <v>1.83E-2</v>
      </c>
      <c r="AY31">
        <v>1.9800000000000002E-2</v>
      </c>
      <c r="AZ31">
        <v>2.3E-2</v>
      </c>
      <c r="BA31">
        <v>2.52E-2</v>
      </c>
      <c r="BB31">
        <v>2.64E-2</v>
      </c>
      <c r="BC31">
        <v>2.7799999999999998E-2</v>
      </c>
      <c r="BD31">
        <v>2.9100000000000001E-2</v>
      </c>
      <c r="BE31">
        <v>3.1800000000000002E-2</v>
      </c>
      <c r="BF31">
        <v>3.4500000000000003E-2</v>
      </c>
      <c r="BG31">
        <v>3.5999999999999997E-2</v>
      </c>
      <c r="BH31">
        <v>3.7499999999999999E-2</v>
      </c>
      <c r="BI31">
        <v>3.9100000000000003E-2</v>
      </c>
      <c r="BJ31">
        <v>4.1200000000000001E-2</v>
      </c>
      <c r="BK31">
        <v>4.4400000000000002E-2</v>
      </c>
      <c r="BL31">
        <v>4.7199999999999999E-2</v>
      </c>
      <c r="BM31">
        <v>4.8899999999999999E-2</v>
      </c>
      <c r="BN31">
        <v>5.1200000000000002E-2</v>
      </c>
      <c r="BO31">
        <v>5.4800000000000001E-2</v>
      </c>
      <c r="BP31">
        <v>5.8000000000000003E-2</v>
      </c>
      <c r="BQ31">
        <v>5.9799999999999999E-2</v>
      </c>
      <c r="BR31">
        <v>6.1899999999999997E-2</v>
      </c>
      <c r="BS31">
        <v>6.5799999999999997E-2</v>
      </c>
      <c r="BT31">
        <v>6.9699999999999998E-2</v>
      </c>
      <c r="BU31">
        <v>7.1800000000000003E-2</v>
      </c>
      <c r="BV31">
        <v>7.3800000000000004E-2</v>
      </c>
      <c r="BW31">
        <v>7.5800000000000006E-2</v>
      </c>
      <c r="BX31">
        <v>7.7799999999999994E-2</v>
      </c>
      <c r="BY31">
        <v>8.0799999999999997E-2</v>
      </c>
      <c r="BZ31">
        <v>0.1108</v>
      </c>
      <c r="CA31">
        <v>0.14019999999999999</v>
      </c>
      <c r="CB31">
        <v>0.17380000000000001</v>
      </c>
      <c r="CC31">
        <v>0.2036</v>
      </c>
      <c r="CD31">
        <v>0.23069999999999999</v>
      </c>
      <c r="CE31">
        <v>0.25130000000000002</v>
      </c>
      <c r="CF31">
        <v>0.2697</v>
      </c>
      <c r="CG31">
        <v>0.28820000000000001</v>
      </c>
      <c r="CH31">
        <v>0.30330000000000001</v>
      </c>
      <c r="CI31">
        <v>0.31879999999999997</v>
      </c>
      <c r="CJ31">
        <v>0.33329999999999999</v>
      </c>
      <c r="CK31">
        <v>0.3468</v>
      </c>
      <c r="CL31">
        <v>0.35859999999999997</v>
      </c>
      <c r="CM31">
        <v>0.36859999999999998</v>
      </c>
      <c r="CN31">
        <v>0.37759999999999999</v>
      </c>
      <c r="CO31">
        <v>0.40679999999999999</v>
      </c>
      <c r="CP31">
        <v>0.42499999999999999</v>
      </c>
      <c r="CQ31">
        <v>0.44390000000000002</v>
      </c>
      <c r="CR31">
        <v>0.46189999999999998</v>
      </c>
      <c r="CS31">
        <v>0.47370000000000001</v>
      </c>
      <c r="CT31">
        <v>0.48</v>
      </c>
      <c r="CU31">
        <v>0.4839</v>
      </c>
      <c r="CV31">
        <v>0.48759999999999998</v>
      </c>
      <c r="CW31">
        <v>0.48970000000000002</v>
      </c>
      <c r="CX31">
        <v>0.4904</v>
      </c>
      <c r="CY31">
        <v>0.49259999999999998</v>
      </c>
      <c r="CZ31">
        <v>0.497</v>
      </c>
      <c r="DA31">
        <v>0.50629999999999997</v>
      </c>
      <c r="DB31">
        <v>0.51570000000000005</v>
      </c>
      <c r="DC31">
        <v>0.52500000000000002</v>
      </c>
      <c r="DD31">
        <v>0.53849999999999998</v>
      </c>
      <c r="DE31">
        <v>0.5494</v>
      </c>
      <c r="DF31">
        <v>0.56020000000000003</v>
      </c>
      <c r="DG31">
        <v>0.56810000000000005</v>
      </c>
      <c r="DH31">
        <v>0.56999999999999995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2.7459999999999998E-7</v>
      </c>
      <c r="H32">
        <v>1.3030000000000001E-6</v>
      </c>
      <c r="I32">
        <v>2.757E-6</v>
      </c>
      <c r="J32">
        <v>4.5050000000000001E-6</v>
      </c>
      <c r="K32">
        <v>7.2989999999999999E-6</v>
      </c>
      <c r="L32">
        <v>1.702E-5</v>
      </c>
      <c r="M32">
        <v>2.724E-5</v>
      </c>
      <c r="N32">
        <v>3.5750000000000002E-5</v>
      </c>
      <c r="O32">
        <v>4.604E-5</v>
      </c>
      <c r="P32">
        <v>5.8069999999999998E-5</v>
      </c>
      <c r="Q32">
        <v>8.4110000000000006E-5</v>
      </c>
      <c r="R32">
        <v>1.219E-4</v>
      </c>
      <c r="S32">
        <v>1.506E-4</v>
      </c>
      <c r="T32">
        <v>1.8660000000000001E-4</v>
      </c>
      <c r="U32">
        <v>2.2890000000000001E-4</v>
      </c>
      <c r="V32">
        <v>3.5399999999999999E-4</v>
      </c>
      <c r="W32">
        <v>4.9089999999999995E-4</v>
      </c>
      <c r="X32">
        <v>5.7790000000000001E-4</v>
      </c>
      <c r="Y32">
        <v>6.736E-4</v>
      </c>
      <c r="Z32">
        <v>7.7820000000000005E-4</v>
      </c>
      <c r="AA32">
        <v>9.3229999999999995E-4</v>
      </c>
      <c r="AB32">
        <v>1.4E-3</v>
      </c>
      <c r="AC32">
        <v>1.6000000000000001E-3</v>
      </c>
      <c r="AD32">
        <v>1.8E-3</v>
      </c>
      <c r="AE32">
        <v>2E-3</v>
      </c>
      <c r="AF32">
        <v>2.3E-3</v>
      </c>
      <c r="AG32">
        <v>3.0000000000000001E-3</v>
      </c>
      <c r="AH32">
        <v>3.3E-3</v>
      </c>
      <c r="AI32">
        <v>3.5999999999999999E-3</v>
      </c>
      <c r="AJ32">
        <v>4.0000000000000001E-3</v>
      </c>
      <c r="AK32">
        <v>4.4000000000000003E-3</v>
      </c>
      <c r="AL32">
        <v>5.4999999999999997E-3</v>
      </c>
      <c r="AM32">
        <v>6.1999999999999998E-3</v>
      </c>
      <c r="AN32">
        <v>6.7999999999999996E-3</v>
      </c>
      <c r="AO32">
        <v>7.3000000000000001E-3</v>
      </c>
      <c r="AP32">
        <v>8.6999999999999994E-3</v>
      </c>
      <c r="AQ32">
        <v>1.01E-2</v>
      </c>
      <c r="AR32">
        <v>1.09E-2</v>
      </c>
      <c r="AS32">
        <v>1.1599999999999999E-2</v>
      </c>
      <c r="AT32">
        <v>1.2699999999999999E-2</v>
      </c>
      <c r="AU32">
        <v>1.4999999999999999E-2</v>
      </c>
      <c r="AV32">
        <v>1.66E-2</v>
      </c>
      <c r="AW32">
        <v>1.7600000000000001E-2</v>
      </c>
      <c r="AX32">
        <v>1.8700000000000001E-2</v>
      </c>
      <c r="AY32">
        <v>2.0199999999999999E-2</v>
      </c>
      <c r="AZ32">
        <v>2.3300000000000001E-2</v>
      </c>
      <c r="BA32">
        <v>2.5600000000000001E-2</v>
      </c>
      <c r="BB32">
        <v>2.69E-2</v>
      </c>
      <c r="BC32">
        <v>2.8199999999999999E-2</v>
      </c>
      <c r="BD32">
        <v>2.9600000000000001E-2</v>
      </c>
      <c r="BE32">
        <v>3.2300000000000002E-2</v>
      </c>
      <c r="BF32">
        <v>3.5000000000000003E-2</v>
      </c>
      <c r="BG32">
        <v>3.6499999999999998E-2</v>
      </c>
      <c r="BH32">
        <v>3.8100000000000002E-2</v>
      </c>
      <c r="BI32">
        <v>3.9600000000000003E-2</v>
      </c>
      <c r="BJ32">
        <v>4.1700000000000001E-2</v>
      </c>
      <c r="BK32">
        <v>4.4999999999999998E-2</v>
      </c>
      <c r="BL32">
        <v>4.7800000000000002E-2</v>
      </c>
      <c r="BM32">
        <v>4.9500000000000002E-2</v>
      </c>
      <c r="BN32">
        <v>5.1799999999999999E-2</v>
      </c>
      <c r="BO32">
        <v>5.5399999999999998E-2</v>
      </c>
      <c r="BP32">
        <v>5.8599999999999999E-2</v>
      </c>
      <c r="BQ32">
        <v>6.0499999999999998E-2</v>
      </c>
      <c r="BR32">
        <v>6.2600000000000003E-2</v>
      </c>
      <c r="BS32">
        <v>6.6500000000000004E-2</v>
      </c>
      <c r="BT32">
        <v>7.0400000000000004E-2</v>
      </c>
      <c r="BU32">
        <v>7.2499999999999995E-2</v>
      </c>
      <c r="BV32">
        <v>7.4499999999999997E-2</v>
      </c>
      <c r="BW32">
        <v>7.6499999999999999E-2</v>
      </c>
      <c r="BX32">
        <v>7.85E-2</v>
      </c>
      <c r="BY32">
        <v>8.1600000000000006E-2</v>
      </c>
      <c r="BZ32">
        <v>0.11169999999999999</v>
      </c>
      <c r="CA32">
        <v>0.1411</v>
      </c>
      <c r="CB32">
        <v>0.17460000000000001</v>
      </c>
      <c r="CC32">
        <v>0.20430000000000001</v>
      </c>
      <c r="CD32">
        <v>0.23130000000000001</v>
      </c>
      <c r="CE32">
        <v>0.25190000000000001</v>
      </c>
      <c r="CF32">
        <v>0.2702</v>
      </c>
      <c r="CG32">
        <v>0.28870000000000001</v>
      </c>
      <c r="CH32">
        <v>0.3039</v>
      </c>
      <c r="CI32">
        <v>0.31929999999999997</v>
      </c>
      <c r="CJ32">
        <v>0.33389999999999997</v>
      </c>
      <c r="CK32">
        <v>0.3473</v>
      </c>
      <c r="CL32">
        <v>0.35920000000000002</v>
      </c>
      <c r="CM32">
        <v>0.36919999999999997</v>
      </c>
      <c r="CN32">
        <v>0.37809999999999999</v>
      </c>
      <c r="CO32">
        <v>0.40710000000000002</v>
      </c>
      <c r="CP32">
        <v>0.42530000000000001</v>
      </c>
      <c r="CQ32">
        <v>0.44409999999999999</v>
      </c>
      <c r="CR32">
        <v>0.46200000000000002</v>
      </c>
      <c r="CS32">
        <v>0.4738</v>
      </c>
      <c r="CT32">
        <v>0.48010000000000003</v>
      </c>
      <c r="CU32">
        <v>0.4839</v>
      </c>
      <c r="CV32">
        <v>0.48759999999999998</v>
      </c>
      <c r="CW32">
        <v>0.48970000000000002</v>
      </c>
      <c r="CX32">
        <v>0.49049999999999999</v>
      </c>
      <c r="CY32">
        <v>0.49259999999999998</v>
      </c>
      <c r="CZ32">
        <v>0.49730000000000002</v>
      </c>
      <c r="DA32">
        <v>0.50660000000000005</v>
      </c>
      <c r="DB32">
        <v>0.51600000000000001</v>
      </c>
      <c r="DC32">
        <v>0.52529999999999999</v>
      </c>
      <c r="DD32">
        <v>0.53859999999999997</v>
      </c>
      <c r="DE32">
        <v>0.54949999999999999</v>
      </c>
      <c r="DF32">
        <v>0.56030000000000002</v>
      </c>
      <c r="DG32">
        <v>0.56810000000000005</v>
      </c>
      <c r="DH32">
        <v>0.56999999999999995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2.7459999999999998E-7</v>
      </c>
      <c r="H33">
        <v>1.3370000000000001E-6</v>
      </c>
      <c r="I33">
        <v>2.8569999999999999E-6</v>
      </c>
      <c r="J33">
        <v>4.6099999999999999E-6</v>
      </c>
      <c r="K33">
        <v>7.6029999999999999E-6</v>
      </c>
      <c r="L33">
        <v>1.77E-5</v>
      </c>
      <c r="M33">
        <v>2.8370000000000001E-5</v>
      </c>
      <c r="N33">
        <v>3.7049999999999999E-5</v>
      </c>
      <c r="O33">
        <v>4.7200000000000002E-5</v>
      </c>
      <c r="P33">
        <v>5.9389999999999999E-5</v>
      </c>
      <c r="Q33">
        <v>8.6409999999999994E-5</v>
      </c>
      <c r="R33">
        <v>1.2569999999999999E-4</v>
      </c>
      <c r="S33">
        <v>1.562E-4</v>
      </c>
      <c r="T33">
        <v>1.931E-4</v>
      </c>
      <c r="U33">
        <v>2.3580000000000001E-4</v>
      </c>
      <c r="V33">
        <v>3.6430000000000002E-4</v>
      </c>
      <c r="W33">
        <v>5.0489999999999997E-4</v>
      </c>
      <c r="X33">
        <v>5.9369999999999996E-4</v>
      </c>
      <c r="Y33">
        <v>6.914E-4</v>
      </c>
      <c r="Z33">
        <v>7.9849999999999995E-4</v>
      </c>
      <c r="AA33">
        <v>9.5549999999999997E-4</v>
      </c>
      <c r="AB33">
        <v>1.4E-3</v>
      </c>
      <c r="AC33">
        <v>1.6000000000000001E-3</v>
      </c>
      <c r="AD33">
        <v>1.8E-3</v>
      </c>
      <c r="AE33">
        <v>2E-3</v>
      </c>
      <c r="AF33">
        <v>2.3999999999999998E-3</v>
      </c>
      <c r="AG33">
        <v>3.0000000000000001E-3</v>
      </c>
      <c r="AH33">
        <v>3.3999999999999998E-3</v>
      </c>
      <c r="AI33">
        <v>3.7000000000000002E-3</v>
      </c>
      <c r="AJ33">
        <v>4.1000000000000003E-3</v>
      </c>
      <c r="AK33">
        <v>4.4999999999999997E-3</v>
      </c>
      <c r="AL33">
        <v>5.5999999999999999E-3</v>
      </c>
      <c r="AM33">
        <v>6.4000000000000003E-3</v>
      </c>
      <c r="AN33">
        <v>6.8999999999999999E-3</v>
      </c>
      <c r="AO33">
        <v>7.4000000000000003E-3</v>
      </c>
      <c r="AP33">
        <v>8.8000000000000005E-3</v>
      </c>
      <c r="AQ33">
        <v>1.03E-2</v>
      </c>
      <c r="AR33">
        <v>1.11E-2</v>
      </c>
      <c r="AS33">
        <v>1.1900000000000001E-2</v>
      </c>
      <c r="AT33">
        <v>1.29E-2</v>
      </c>
      <c r="AU33">
        <v>1.5299999999999999E-2</v>
      </c>
      <c r="AV33">
        <v>1.6899999999999998E-2</v>
      </c>
      <c r="AW33">
        <v>1.7899999999999999E-2</v>
      </c>
      <c r="AX33">
        <v>1.9E-2</v>
      </c>
      <c r="AY33">
        <v>2.0500000000000001E-2</v>
      </c>
      <c r="AZ33">
        <v>2.3699999999999999E-2</v>
      </c>
      <c r="BA33">
        <v>2.5899999999999999E-2</v>
      </c>
      <c r="BB33">
        <v>2.7300000000000001E-2</v>
      </c>
      <c r="BC33">
        <v>2.86E-2</v>
      </c>
      <c r="BD33">
        <v>0.03</v>
      </c>
      <c r="BE33">
        <v>3.27E-2</v>
      </c>
      <c r="BF33">
        <v>3.5400000000000001E-2</v>
      </c>
      <c r="BG33">
        <v>3.6999999999999998E-2</v>
      </c>
      <c r="BH33">
        <v>3.85E-2</v>
      </c>
      <c r="BI33">
        <v>4.0099999999999997E-2</v>
      </c>
      <c r="BJ33">
        <v>4.2200000000000001E-2</v>
      </c>
      <c r="BK33">
        <v>4.5499999999999999E-2</v>
      </c>
      <c r="BL33">
        <v>4.8300000000000003E-2</v>
      </c>
      <c r="BM33">
        <v>5.0099999999999999E-2</v>
      </c>
      <c r="BN33">
        <v>5.2400000000000002E-2</v>
      </c>
      <c r="BO33">
        <v>5.6000000000000001E-2</v>
      </c>
      <c r="BP33">
        <v>5.9200000000000003E-2</v>
      </c>
      <c r="BQ33">
        <v>6.1100000000000002E-2</v>
      </c>
      <c r="BR33">
        <v>6.3200000000000006E-2</v>
      </c>
      <c r="BS33">
        <v>6.7199999999999996E-2</v>
      </c>
      <c r="BT33">
        <v>7.1099999999999997E-2</v>
      </c>
      <c r="BU33">
        <v>7.3200000000000001E-2</v>
      </c>
      <c r="BV33">
        <v>7.5200000000000003E-2</v>
      </c>
      <c r="BW33">
        <v>7.7200000000000005E-2</v>
      </c>
      <c r="BX33">
        <v>7.9200000000000007E-2</v>
      </c>
      <c r="BY33">
        <v>8.2299999999999998E-2</v>
      </c>
      <c r="BZ33">
        <v>0.1124</v>
      </c>
      <c r="CA33">
        <v>0.1419</v>
      </c>
      <c r="CB33">
        <v>0.1754</v>
      </c>
      <c r="CC33">
        <v>0.20499999999999999</v>
      </c>
      <c r="CD33">
        <v>0.2319</v>
      </c>
      <c r="CE33">
        <v>0.25240000000000001</v>
      </c>
      <c r="CF33">
        <v>0.27060000000000001</v>
      </c>
      <c r="CG33">
        <v>0.28920000000000001</v>
      </c>
      <c r="CH33">
        <v>0.3044</v>
      </c>
      <c r="CI33">
        <v>0.31979999999999997</v>
      </c>
      <c r="CJ33">
        <v>0.33439999999999998</v>
      </c>
      <c r="CK33">
        <v>0.3478</v>
      </c>
      <c r="CL33">
        <v>0.35970000000000002</v>
      </c>
      <c r="CM33">
        <v>0.36969999999999997</v>
      </c>
      <c r="CN33">
        <v>0.37859999999999999</v>
      </c>
      <c r="CO33">
        <v>0.40739999999999998</v>
      </c>
      <c r="CP33">
        <v>0.42549999999999999</v>
      </c>
      <c r="CQ33">
        <v>0.44429999999999997</v>
      </c>
      <c r="CR33">
        <v>0.4622</v>
      </c>
      <c r="CS33">
        <v>0.47389999999999999</v>
      </c>
      <c r="CT33">
        <v>0.48010000000000003</v>
      </c>
      <c r="CU33">
        <v>0.4839</v>
      </c>
      <c r="CV33">
        <v>0.48759999999999998</v>
      </c>
      <c r="CW33">
        <v>0.48970000000000002</v>
      </c>
      <c r="CX33">
        <v>0.49049999999999999</v>
      </c>
      <c r="CY33">
        <v>0.49270000000000003</v>
      </c>
      <c r="CZ33">
        <v>0.49759999999999999</v>
      </c>
      <c r="DA33">
        <v>0.50690000000000002</v>
      </c>
      <c r="DB33">
        <v>0.51629999999999998</v>
      </c>
      <c r="DC33">
        <v>0.52569999999999995</v>
      </c>
      <c r="DD33">
        <v>0.53879999999999995</v>
      </c>
      <c r="DE33">
        <v>0.54949999999999999</v>
      </c>
      <c r="DF33">
        <v>0.56030000000000002</v>
      </c>
      <c r="DG33">
        <v>0.56820000000000004</v>
      </c>
      <c r="DH33">
        <v>0.56999999999999995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2.7459999999999998E-7</v>
      </c>
      <c r="H34">
        <v>1.3710000000000001E-6</v>
      </c>
      <c r="I34">
        <v>2.9560000000000002E-6</v>
      </c>
      <c r="J34">
        <v>4.8099999999999997E-6</v>
      </c>
      <c r="K34">
        <v>7.8029999999999997E-6</v>
      </c>
      <c r="L34">
        <v>1.8199999999999999E-5</v>
      </c>
      <c r="M34">
        <v>2.915E-5</v>
      </c>
      <c r="N34">
        <v>3.786E-5</v>
      </c>
      <c r="O34">
        <v>4.8539999999999999E-5</v>
      </c>
      <c r="P34">
        <v>6.088E-5</v>
      </c>
      <c r="Q34">
        <v>8.8709999999999996E-5</v>
      </c>
      <c r="R34">
        <v>1.294E-4</v>
      </c>
      <c r="S34">
        <v>1.6029999999999999E-4</v>
      </c>
      <c r="T34">
        <v>1.984E-4</v>
      </c>
      <c r="U34">
        <v>2.431E-4</v>
      </c>
      <c r="V34">
        <v>3.748E-4</v>
      </c>
      <c r="W34">
        <v>5.1829999999999997E-4</v>
      </c>
      <c r="X34">
        <v>6.0860000000000005E-4</v>
      </c>
      <c r="Y34">
        <v>7.0779999999999997E-4</v>
      </c>
      <c r="Z34">
        <v>8.1700000000000002E-4</v>
      </c>
      <c r="AA34">
        <v>9.7659999999999999E-4</v>
      </c>
      <c r="AB34">
        <v>1.4E-3</v>
      </c>
      <c r="AC34">
        <v>1.6000000000000001E-3</v>
      </c>
      <c r="AD34">
        <v>1.8E-3</v>
      </c>
      <c r="AE34">
        <v>2.0999999999999999E-3</v>
      </c>
      <c r="AF34">
        <v>2.3999999999999998E-3</v>
      </c>
      <c r="AG34">
        <v>3.0999999999999999E-3</v>
      </c>
      <c r="AH34">
        <v>3.3999999999999998E-3</v>
      </c>
      <c r="AI34">
        <v>3.8E-3</v>
      </c>
      <c r="AJ34">
        <v>4.1000000000000003E-3</v>
      </c>
      <c r="AK34">
        <v>4.5999999999999999E-3</v>
      </c>
      <c r="AL34">
        <v>5.7000000000000002E-3</v>
      </c>
      <c r="AM34">
        <v>6.4999999999999997E-3</v>
      </c>
      <c r="AN34">
        <v>7.0000000000000001E-3</v>
      </c>
      <c r="AO34">
        <v>7.6E-3</v>
      </c>
      <c r="AP34">
        <v>8.9999999999999993E-3</v>
      </c>
      <c r="AQ34">
        <v>1.0500000000000001E-2</v>
      </c>
      <c r="AR34">
        <v>1.1299999999999999E-2</v>
      </c>
      <c r="AS34">
        <v>1.21E-2</v>
      </c>
      <c r="AT34">
        <v>1.3100000000000001E-2</v>
      </c>
      <c r="AU34">
        <v>1.55E-2</v>
      </c>
      <c r="AV34">
        <v>1.72E-2</v>
      </c>
      <c r="AW34">
        <v>1.8200000000000001E-2</v>
      </c>
      <c r="AX34">
        <v>1.9199999999999998E-2</v>
      </c>
      <c r="AY34">
        <v>2.0799999999999999E-2</v>
      </c>
      <c r="AZ34">
        <v>2.4E-2</v>
      </c>
      <c r="BA34">
        <v>2.63E-2</v>
      </c>
      <c r="BB34">
        <v>2.76E-2</v>
      </c>
      <c r="BC34">
        <v>2.9000000000000001E-2</v>
      </c>
      <c r="BD34">
        <v>3.04E-2</v>
      </c>
      <c r="BE34">
        <v>3.32E-2</v>
      </c>
      <c r="BF34">
        <v>3.5900000000000001E-2</v>
      </c>
      <c r="BG34">
        <v>3.7400000000000003E-2</v>
      </c>
      <c r="BH34">
        <v>3.9E-2</v>
      </c>
      <c r="BI34">
        <v>4.0599999999999997E-2</v>
      </c>
      <c r="BJ34">
        <v>4.2700000000000002E-2</v>
      </c>
      <c r="BK34">
        <v>4.5999999999999999E-2</v>
      </c>
      <c r="BL34">
        <v>4.8899999999999999E-2</v>
      </c>
      <c r="BM34">
        <v>5.0599999999999999E-2</v>
      </c>
      <c r="BN34">
        <v>5.2900000000000003E-2</v>
      </c>
      <c r="BO34">
        <v>5.6599999999999998E-2</v>
      </c>
      <c r="BP34">
        <v>5.9799999999999999E-2</v>
      </c>
      <c r="BQ34">
        <v>6.1699999999999998E-2</v>
      </c>
      <c r="BR34">
        <v>6.3799999999999996E-2</v>
      </c>
      <c r="BS34">
        <v>6.7799999999999999E-2</v>
      </c>
      <c r="BT34">
        <v>7.17E-2</v>
      </c>
      <c r="BU34">
        <v>7.3800000000000004E-2</v>
      </c>
      <c r="BV34">
        <v>7.5800000000000006E-2</v>
      </c>
      <c r="BW34">
        <v>7.7799999999999994E-2</v>
      </c>
      <c r="BX34">
        <v>7.9899999999999999E-2</v>
      </c>
      <c r="BY34">
        <v>8.2900000000000001E-2</v>
      </c>
      <c r="BZ34">
        <v>0.11310000000000001</v>
      </c>
      <c r="CA34">
        <v>0.1426</v>
      </c>
      <c r="CB34">
        <v>0.17610000000000001</v>
      </c>
      <c r="CC34">
        <v>0.2056</v>
      </c>
      <c r="CD34">
        <v>0.2324</v>
      </c>
      <c r="CE34">
        <v>0.25280000000000002</v>
      </c>
      <c r="CF34">
        <v>0.27110000000000001</v>
      </c>
      <c r="CG34">
        <v>0.28960000000000002</v>
      </c>
      <c r="CH34">
        <v>0.30480000000000002</v>
      </c>
      <c r="CI34">
        <v>0.32029999999999997</v>
      </c>
      <c r="CJ34">
        <v>0.33489999999999998</v>
      </c>
      <c r="CK34">
        <v>0.3483</v>
      </c>
      <c r="CL34">
        <v>0.36020000000000002</v>
      </c>
      <c r="CM34">
        <v>0.37009999999999998</v>
      </c>
      <c r="CN34">
        <v>0.37909999999999999</v>
      </c>
      <c r="CO34">
        <v>0.40760000000000002</v>
      </c>
      <c r="CP34">
        <v>0.42580000000000001</v>
      </c>
      <c r="CQ34">
        <v>0.44450000000000001</v>
      </c>
      <c r="CR34">
        <v>0.46229999999999999</v>
      </c>
      <c r="CS34">
        <v>0.47399999999999998</v>
      </c>
      <c r="CT34">
        <v>0.48010000000000003</v>
      </c>
      <c r="CU34">
        <v>0.4839</v>
      </c>
      <c r="CV34">
        <v>0.48759999999999998</v>
      </c>
      <c r="CW34">
        <v>0.48970000000000002</v>
      </c>
      <c r="CX34">
        <v>0.49049999999999999</v>
      </c>
      <c r="CY34">
        <v>0.49270000000000003</v>
      </c>
      <c r="CZ34">
        <v>0.49790000000000001</v>
      </c>
      <c r="DA34">
        <v>0.50719999999999998</v>
      </c>
      <c r="DB34">
        <v>0.51659999999999995</v>
      </c>
      <c r="DC34">
        <v>0.52590000000000003</v>
      </c>
      <c r="DD34">
        <v>0.53890000000000005</v>
      </c>
      <c r="DE34">
        <v>0.54959999999999998</v>
      </c>
      <c r="DF34">
        <v>0.56030000000000002</v>
      </c>
      <c r="DG34">
        <v>0.56820000000000004</v>
      </c>
      <c r="DH34">
        <v>0.56999999999999995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2.7459999999999998E-7</v>
      </c>
      <c r="H35">
        <v>1.471E-6</v>
      </c>
      <c r="I35">
        <v>2.9849999999999998E-6</v>
      </c>
      <c r="J35">
        <v>4.9150000000000004E-6</v>
      </c>
      <c r="K35">
        <v>8.0029999999999994E-6</v>
      </c>
      <c r="L35">
        <v>1.859E-5</v>
      </c>
      <c r="M35">
        <v>2.9730000000000002E-5</v>
      </c>
      <c r="N35">
        <v>3.8659999999999999E-5</v>
      </c>
      <c r="O35">
        <v>4.9669999999999997E-5</v>
      </c>
      <c r="P35">
        <v>6.2269999999999998E-5</v>
      </c>
      <c r="Q35">
        <v>9.0760000000000005E-5</v>
      </c>
      <c r="R35">
        <v>1.3239999999999999E-4</v>
      </c>
      <c r="S35">
        <v>1.6459999999999999E-4</v>
      </c>
      <c r="T35">
        <v>2.041E-4</v>
      </c>
      <c r="U35">
        <v>2.4919999999999999E-4</v>
      </c>
      <c r="V35">
        <v>3.838E-4</v>
      </c>
      <c r="W35">
        <v>5.3070000000000005E-4</v>
      </c>
      <c r="X35">
        <v>6.221E-4</v>
      </c>
      <c r="Y35">
        <v>7.2289999999999995E-4</v>
      </c>
      <c r="Z35">
        <v>8.3440000000000001E-4</v>
      </c>
      <c r="AA35">
        <v>9.9599999999999992E-4</v>
      </c>
      <c r="AB35">
        <v>1.5E-3</v>
      </c>
      <c r="AC35">
        <v>1.6999999999999999E-3</v>
      </c>
      <c r="AD35">
        <v>1.9E-3</v>
      </c>
      <c r="AE35">
        <v>2.0999999999999999E-3</v>
      </c>
      <c r="AF35">
        <v>2.5000000000000001E-3</v>
      </c>
      <c r="AG35">
        <v>3.2000000000000002E-3</v>
      </c>
      <c r="AH35">
        <v>3.5000000000000001E-3</v>
      </c>
      <c r="AI35">
        <v>3.8E-3</v>
      </c>
      <c r="AJ35">
        <v>4.1999999999999997E-3</v>
      </c>
      <c r="AK35">
        <v>4.5999999999999999E-3</v>
      </c>
      <c r="AL35">
        <v>5.7999999999999996E-3</v>
      </c>
      <c r="AM35">
        <v>6.6E-3</v>
      </c>
      <c r="AN35">
        <v>7.1000000000000004E-3</v>
      </c>
      <c r="AO35">
        <v>7.7000000000000002E-3</v>
      </c>
      <c r="AP35">
        <v>9.1000000000000004E-3</v>
      </c>
      <c r="AQ35">
        <v>1.0699999999999999E-2</v>
      </c>
      <c r="AR35">
        <v>1.14E-2</v>
      </c>
      <c r="AS35">
        <v>1.2200000000000001E-2</v>
      </c>
      <c r="AT35">
        <v>1.3299999999999999E-2</v>
      </c>
      <c r="AU35">
        <v>1.5699999999999999E-2</v>
      </c>
      <c r="AV35">
        <v>1.7399999999999999E-2</v>
      </c>
      <c r="AW35">
        <v>1.84E-2</v>
      </c>
      <c r="AX35">
        <v>1.95E-2</v>
      </c>
      <c r="AY35">
        <v>2.1100000000000001E-2</v>
      </c>
      <c r="AZ35">
        <v>2.4299999999999999E-2</v>
      </c>
      <c r="BA35">
        <v>2.6599999999999999E-2</v>
      </c>
      <c r="BB35">
        <v>2.8000000000000001E-2</v>
      </c>
      <c r="BC35">
        <v>2.93E-2</v>
      </c>
      <c r="BD35">
        <v>3.0700000000000002E-2</v>
      </c>
      <c r="BE35">
        <v>3.3500000000000002E-2</v>
      </c>
      <c r="BF35">
        <v>3.6299999999999999E-2</v>
      </c>
      <c r="BG35">
        <v>3.78E-2</v>
      </c>
      <c r="BH35">
        <v>3.9399999999999998E-2</v>
      </c>
      <c r="BI35">
        <v>4.1000000000000002E-2</v>
      </c>
      <c r="BJ35">
        <v>4.3099999999999999E-2</v>
      </c>
      <c r="BK35">
        <v>4.65E-2</v>
      </c>
      <c r="BL35">
        <v>4.9299999999999997E-2</v>
      </c>
      <c r="BM35">
        <v>5.11E-2</v>
      </c>
      <c r="BN35">
        <v>5.3400000000000003E-2</v>
      </c>
      <c r="BO35">
        <v>5.7099999999999998E-2</v>
      </c>
      <c r="BP35">
        <v>6.0299999999999999E-2</v>
      </c>
      <c r="BQ35">
        <v>6.2199999999999998E-2</v>
      </c>
      <c r="BR35">
        <v>6.4399999999999999E-2</v>
      </c>
      <c r="BS35">
        <v>6.83E-2</v>
      </c>
      <c r="BT35">
        <v>7.2300000000000003E-2</v>
      </c>
      <c r="BU35">
        <v>7.4399999999999994E-2</v>
      </c>
      <c r="BV35">
        <v>7.6399999999999996E-2</v>
      </c>
      <c r="BW35">
        <v>7.8399999999999997E-2</v>
      </c>
      <c r="BX35">
        <v>8.0399999999999999E-2</v>
      </c>
      <c r="BY35">
        <v>8.3500000000000005E-2</v>
      </c>
      <c r="BZ35">
        <v>0.1137</v>
      </c>
      <c r="CA35">
        <v>0.14319999999999999</v>
      </c>
      <c r="CB35">
        <v>0.1767</v>
      </c>
      <c r="CC35">
        <v>0.20619999999999999</v>
      </c>
      <c r="CD35">
        <v>0.23280000000000001</v>
      </c>
      <c r="CE35">
        <v>0.25319999999999998</v>
      </c>
      <c r="CF35">
        <v>0.27139999999999997</v>
      </c>
      <c r="CG35">
        <v>0.28999999999999998</v>
      </c>
      <c r="CH35">
        <v>0.30520000000000003</v>
      </c>
      <c r="CI35">
        <v>0.32069999999999999</v>
      </c>
      <c r="CJ35">
        <v>0.33539999999999998</v>
      </c>
      <c r="CK35">
        <v>0.3488</v>
      </c>
      <c r="CL35">
        <v>0.36059999999999998</v>
      </c>
      <c r="CM35">
        <v>0.37059999999999998</v>
      </c>
      <c r="CN35">
        <v>0.3795</v>
      </c>
      <c r="CO35">
        <v>0.40789999999999998</v>
      </c>
      <c r="CP35">
        <v>0.42599999999999999</v>
      </c>
      <c r="CQ35">
        <v>0.4446</v>
      </c>
      <c r="CR35">
        <v>0.46239999999999998</v>
      </c>
      <c r="CS35">
        <v>0.47399999999999998</v>
      </c>
      <c r="CT35">
        <v>0.48020000000000002</v>
      </c>
      <c r="CU35">
        <v>0.4839</v>
      </c>
      <c r="CV35">
        <v>0.48759999999999998</v>
      </c>
      <c r="CW35">
        <v>0.48980000000000001</v>
      </c>
      <c r="CX35">
        <v>0.49049999999999999</v>
      </c>
      <c r="CY35">
        <v>0.49280000000000002</v>
      </c>
      <c r="CZ35">
        <v>0.49809999999999999</v>
      </c>
      <c r="DA35">
        <v>0.50749999999999995</v>
      </c>
      <c r="DB35">
        <v>0.51680000000000004</v>
      </c>
      <c r="DC35">
        <v>0.5262</v>
      </c>
      <c r="DD35">
        <v>0.53900000000000003</v>
      </c>
      <c r="DE35">
        <v>0.54959999999999998</v>
      </c>
      <c r="DF35">
        <v>0.56030000000000002</v>
      </c>
      <c r="DG35">
        <v>0.56820000000000004</v>
      </c>
      <c r="DH35">
        <v>0.56999999999999995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2.7459999999999998E-7</v>
      </c>
      <c r="H36">
        <v>1.471E-6</v>
      </c>
      <c r="I36">
        <v>2.9849999999999998E-6</v>
      </c>
      <c r="J36">
        <v>5.1089999999999997E-6</v>
      </c>
      <c r="K36">
        <v>8.208E-6</v>
      </c>
      <c r="L36">
        <v>1.9110000000000002E-5</v>
      </c>
      <c r="M36">
        <v>3.0580000000000002E-5</v>
      </c>
      <c r="N36">
        <v>3.9660000000000003E-5</v>
      </c>
      <c r="O36">
        <v>5.0500000000000001E-5</v>
      </c>
      <c r="P36">
        <v>6.3280000000000004E-5</v>
      </c>
      <c r="Q36">
        <v>9.2429999999999994E-5</v>
      </c>
      <c r="R36">
        <v>1.3569999999999999E-4</v>
      </c>
      <c r="S36">
        <v>1.6899999999999999E-4</v>
      </c>
      <c r="T36">
        <v>2.0909999999999999E-4</v>
      </c>
      <c r="U36">
        <v>2.5520000000000002E-4</v>
      </c>
      <c r="V36">
        <v>3.925E-4</v>
      </c>
      <c r="W36">
        <v>5.4169999999999999E-4</v>
      </c>
      <c r="X36">
        <v>6.3480000000000003E-4</v>
      </c>
      <c r="Y36">
        <v>7.3729999999999998E-4</v>
      </c>
      <c r="Z36">
        <v>8.499E-4</v>
      </c>
      <c r="AA36">
        <v>1E-3</v>
      </c>
      <c r="AB36">
        <v>1.5E-3</v>
      </c>
      <c r="AC36">
        <v>1.6999999999999999E-3</v>
      </c>
      <c r="AD36">
        <v>1.9E-3</v>
      </c>
      <c r="AE36">
        <v>2.0999999999999999E-3</v>
      </c>
      <c r="AF36">
        <v>2.5000000000000001E-3</v>
      </c>
      <c r="AG36">
        <v>3.2000000000000002E-3</v>
      </c>
      <c r="AH36">
        <v>3.5999999999999999E-3</v>
      </c>
      <c r="AI36">
        <v>3.8999999999999998E-3</v>
      </c>
      <c r="AJ36">
        <v>4.3E-3</v>
      </c>
      <c r="AK36">
        <v>4.7000000000000002E-3</v>
      </c>
      <c r="AL36">
        <v>5.8999999999999999E-3</v>
      </c>
      <c r="AM36">
        <v>6.7000000000000002E-3</v>
      </c>
      <c r="AN36">
        <v>7.1999999999999998E-3</v>
      </c>
      <c r="AO36">
        <v>7.7999999999999996E-3</v>
      </c>
      <c r="AP36">
        <v>9.2999999999999992E-3</v>
      </c>
      <c r="AQ36">
        <v>1.0800000000000001E-2</v>
      </c>
      <c r="AR36">
        <v>1.1599999999999999E-2</v>
      </c>
      <c r="AS36">
        <v>1.24E-2</v>
      </c>
      <c r="AT36">
        <v>1.35E-2</v>
      </c>
      <c r="AU36">
        <v>1.5900000000000001E-2</v>
      </c>
      <c r="AV36">
        <v>1.7600000000000001E-2</v>
      </c>
      <c r="AW36">
        <v>1.8599999999999998E-2</v>
      </c>
      <c r="AX36">
        <v>1.9699999999999999E-2</v>
      </c>
      <c r="AY36">
        <v>2.1299999999999999E-2</v>
      </c>
      <c r="AZ36">
        <v>2.46E-2</v>
      </c>
      <c r="BA36">
        <v>2.69E-2</v>
      </c>
      <c r="BB36">
        <v>2.8299999999999999E-2</v>
      </c>
      <c r="BC36">
        <v>2.9700000000000001E-2</v>
      </c>
      <c r="BD36">
        <v>3.1099999999999999E-2</v>
      </c>
      <c r="BE36">
        <v>3.39E-2</v>
      </c>
      <c r="BF36">
        <v>3.6600000000000001E-2</v>
      </c>
      <c r="BG36">
        <v>3.8199999999999998E-2</v>
      </c>
      <c r="BH36">
        <v>3.9800000000000002E-2</v>
      </c>
      <c r="BI36">
        <v>4.1399999999999999E-2</v>
      </c>
      <c r="BJ36">
        <v>4.36E-2</v>
      </c>
      <c r="BK36">
        <v>4.6899999999999997E-2</v>
      </c>
      <c r="BL36">
        <v>4.9799999999999997E-2</v>
      </c>
      <c r="BM36">
        <v>5.16E-2</v>
      </c>
      <c r="BN36">
        <v>5.3900000000000003E-2</v>
      </c>
      <c r="BO36">
        <v>5.7599999999999998E-2</v>
      </c>
      <c r="BP36">
        <v>6.08E-2</v>
      </c>
      <c r="BQ36">
        <v>6.2700000000000006E-2</v>
      </c>
      <c r="BR36">
        <v>6.4899999999999999E-2</v>
      </c>
      <c r="BS36">
        <v>6.88E-2</v>
      </c>
      <c r="BT36">
        <v>7.2800000000000004E-2</v>
      </c>
      <c r="BU36">
        <v>7.4899999999999994E-2</v>
      </c>
      <c r="BV36">
        <v>7.6899999999999996E-2</v>
      </c>
      <c r="BW36">
        <v>7.8899999999999998E-2</v>
      </c>
      <c r="BX36">
        <v>8.1000000000000003E-2</v>
      </c>
      <c r="BY36">
        <v>8.4000000000000005E-2</v>
      </c>
      <c r="BZ36">
        <v>0.1143</v>
      </c>
      <c r="CA36">
        <v>0.14380000000000001</v>
      </c>
      <c r="CB36">
        <v>0.1772</v>
      </c>
      <c r="CC36">
        <v>0.20669999999999999</v>
      </c>
      <c r="CD36">
        <v>0.23319999999999999</v>
      </c>
      <c r="CE36">
        <v>0.25359999999999999</v>
      </c>
      <c r="CF36">
        <v>0.27179999999999999</v>
      </c>
      <c r="CG36">
        <v>0.29039999999999999</v>
      </c>
      <c r="CH36">
        <v>0.30559999999999998</v>
      </c>
      <c r="CI36">
        <v>0.3211</v>
      </c>
      <c r="CJ36">
        <v>0.33579999999999999</v>
      </c>
      <c r="CK36">
        <v>0.34920000000000001</v>
      </c>
      <c r="CL36">
        <v>0.36099999999999999</v>
      </c>
      <c r="CM36">
        <v>0.371</v>
      </c>
      <c r="CN36">
        <v>0.37990000000000002</v>
      </c>
      <c r="CO36">
        <v>0.40810000000000002</v>
      </c>
      <c r="CP36">
        <v>0.42620000000000002</v>
      </c>
      <c r="CQ36">
        <v>0.44479999999999997</v>
      </c>
      <c r="CR36">
        <v>0.46250000000000002</v>
      </c>
      <c r="CS36">
        <v>0.47410000000000002</v>
      </c>
      <c r="CT36">
        <v>0.48020000000000002</v>
      </c>
      <c r="CU36">
        <v>0.48399999999999999</v>
      </c>
      <c r="CV36">
        <v>0.48759999999999998</v>
      </c>
      <c r="CW36">
        <v>0.48980000000000001</v>
      </c>
      <c r="CX36">
        <v>0.49059999999999998</v>
      </c>
      <c r="CY36">
        <v>0.49280000000000002</v>
      </c>
      <c r="CZ36">
        <v>0.49830000000000002</v>
      </c>
      <c r="DA36">
        <v>0.50770000000000004</v>
      </c>
      <c r="DB36">
        <v>0.5171</v>
      </c>
      <c r="DC36">
        <v>0.52649999999999997</v>
      </c>
      <c r="DD36">
        <v>0.53900000000000003</v>
      </c>
      <c r="DE36">
        <v>0.54969999999999997</v>
      </c>
      <c r="DF36">
        <v>0.56030000000000002</v>
      </c>
      <c r="DG36">
        <v>0.56830000000000003</v>
      </c>
      <c r="DH36">
        <v>0.56999999999999995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2.7459999999999998E-7</v>
      </c>
      <c r="H37">
        <v>1.471E-6</v>
      </c>
      <c r="I37">
        <v>3.056E-6</v>
      </c>
      <c r="J37">
        <v>5.1259999999999997E-6</v>
      </c>
      <c r="K37">
        <v>8.507E-6</v>
      </c>
      <c r="L37">
        <v>1.9530000000000001E-5</v>
      </c>
      <c r="M37">
        <v>3.1080000000000001E-5</v>
      </c>
      <c r="N37">
        <v>4.0550000000000003E-5</v>
      </c>
      <c r="O37">
        <v>5.1449999999999997E-5</v>
      </c>
      <c r="P37">
        <v>6.4510000000000004E-5</v>
      </c>
      <c r="Q37">
        <v>9.4599999999999996E-5</v>
      </c>
      <c r="R37">
        <v>1.3909999999999999E-4</v>
      </c>
      <c r="S37">
        <v>1.728E-4</v>
      </c>
      <c r="T37">
        <v>2.14E-4</v>
      </c>
      <c r="U37">
        <v>2.6140000000000001E-4</v>
      </c>
      <c r="V37">
        <v>4.0039999999999997E-4</v>
      </c>
      <c r="W37">
        <v>5.5170000000000002E-4</v>
      </c>
      <c r="X37">
        <v>6.4639999999999999E-4</v>
      </c>
      <c r="Y37">
        <v>7.5020000000000002E-4</v>
      </c>
      <c r="Z37">
        <v>8.6439999999999998E-4</v>
      </c>
      <c r="AA37">
        <v>1E-3</v>
      </c>
      <c r="AB37">
        <v>1.5E-3</v>
      </c>
      <c r="AC37">
        <v>1.6999999999999999E-3</v>
      </c>
      <c r="AD37">
        <v>1.9E-3</v>
      </c>
      <c r="AE37">
        <v>2.2000000000000001E-3</v>
      </c>
      <c r="AF37">
        <v>2.5000000000000001E-3</v>
      </c>
      <c r="AG37">
        <v>3.3E-3</v>
      </c>
      <c r="AH37">
        <v>3.5999999999999999E-3</v>
      </c>
      <c r="AI37">
        <v>4.0000000000000001E-3</v>
      </c>
      <c r="AJ37">
        <v>4.4000000000000003E-3</v>
      </c>
      <c r="AK37">
        <v>4.7999999999999996E-3</v>
      </c>
      <c r="AL37">
        <v>6.0000000000000001E-3</v>
      </c>
      <c r="AM37">
        <v>6.7999999999999996E-3</v>
      </c>
      <c r="AN37">
        <v>7.3000000000000001E-3</v>
      </c>
      <c r="AO37">
        <v>7.9000000000000008E-3</v>
      </c>
      <c r="AP37">
        <v>9.4000000000000004E-3</v>
      </c>
      <c r="AQ37">
        <v>1.09E-2</v>
      </c>
      <c r="AR37">
        <v>1.17E-2</v>
      </c>
      <c r="AS37">
        <v>1.26E-2</v>
      </c>
      <c r="AT37">
        <v>1.3599999999999999E-2</v>
      </c>
      <c r="AU37">
        <v>1.61E-2</v>
      </c>
      <c r="AV37">
        <v>1.78E-2</v>
      </c>
      <c r="AW37">
        <v>1.89E-2</v>
      </c>
      <c r="AX37">
        <v>0.02</v>
      </c>
      <c r="AY37">
        <v>2.1499999999999998E-2</v>
      </c>
      <c r="AZ37">
        <v>2.4899999999999999E-2</v>
      </c>
      <c r="BA37">
        <v>2.7199999999999998E-2</v>
      </c>
      <c r="BB37">
        <v>2.86E-2</v>
      </c>
      <c r="BC37">
        <v>0.03</v>
      </c>
      <c r="BD37">
        <v>3.1399999999999997E-2</v>
      </c>
      <c r="BE37">
        <v>3.4200000000000001E-2</v>
      </c>
      <c r="BF37">
        <v>3.6999999999999998E-2</v>
      </c>
      <c r="BG37">
        <v>3.8600000000000002E-2</v>
      </c>
      <c r="BH37">
        <v>4.02E-2</v>
      </c>
      <c r="BI37">
        <v>4.1799999999999997E-2</v>
      </c>
      <c r="BJ37">
        <v>4.3900000000000002E-2</v>
      </c>
      <c r="BK37">
        <v>4.7300000000000002E-2</v>
      </c>
      <c r="BL37">
        <v>5.0200000000000002E-2</v>
      </c>
      <c r="BM37">
        <v>5.1999999999999998E-2</v>
      </c>
      <c r="BN37">
        <v>5.4300000000000001E-2</v>
      </c>
      <c r="BO37">
        <v>5.8000000000000003E-2</v>
      </c>
      <c r="BP37">
        <v>6.13E-2</v>
      </c>
      <c r="BQ37">
        <v>6.3200000000000006E-2</v>
      </c>
      <c r="BR37">
        <v>6.5299999999999997E-2</v>
      </c>
      <c r="BS37">
        <v>6.93E-2</v>
      </c>
      <c r="BT37">
        <v>7.3300000000000004E-2</v>
      </c>
      <c r="BU37">
        <v>7.5399999999999995E-2</v>
      </c>
      <c r="BV37">
        <v>7.7399999999999997E-2</v>
      </c>
      <c r="BW37">
        <v>7.9399999999999998E-2</v>
      </c>
      <c r="BX37">
        <v>8.1500000000000003E-2</v>
      </c>
      <c r="BY37">
        <v>8.4500000000000006E-2</v>
      </c>
      <c r="BZ37">
        <v>0.1149</v>
      </c>
      <c r="CA37">
        <v>0.1444</v>
      </c>
      <c r="CB37">
        <v>0.17780000000000001</v>
      </c>
      <c r="CC37">
        <v>0.20710000000000001</v>
      </c>
      <c r="CD37">
        <v>0.2336</v>
      </c>
      <c r="CE37">
        <v>0.25390000000000001</v>
      </c>
      <c r="CF37">
        <v>0.27210000000000001</v>
      </c>
      <c r="CG37">
        <v>0.29070000000000001</v>
      </c>
      <c r="CH37">
        <v>0.30599999999999999</v>
      </c>
      <c r="CI37">
        <v>0.32150000000000001</v>
      </c>
      <c r="CJ37">
        <v>0.3362</v>
      </c>
      <c r="CK37">
        <v>0.34949999999999998</v>
      </c>
      <c r="CL37">
        <v>0.3614</v>
      </c>
      <c r="CM37">
        <v>0.37130000000000002</v>
      </c>
      <c r="CN37">
        <v>0.38019999999999998</v>
      </c>
      <c r="CO37">
        <v>0.4083</v>
      </c>
      <c r="CP37">
        <v>0.42630000000000001</v>
      </c>
      <c r="CQ37">
        <v>0.44490000000000002</v>
      </c>
      <c r="CR37">
        <v>0.46260000000000001</v>
      </c>
      <c r="CS37">
        <v>0.47420000000000001</v>
      </c>
      <c r="CT37">
        <v>0.48020000000000002</v>
      </c>
      <c r="CU37">
        <v>0.48399999999999999</v>
      </c>
      <c r="CV37">
        <v>0.48759999999999998</v>
      </c>
      <c r="CW37">
        <v>0.48980000000000001</v>
      </c>
      <c r="CX37">
        <v>0.49059999999999998</v>
      </c>
      <c r="CY37">
        <v>0.4929</v>
      </c>
      <c r="CZ37">
        <v>0.4985</v>
      </c>
      <c r="DA37">
        <v>0.50790000000000002</v>
      </c>
      <c r="DB37">
        <v>0.51729999999999998</v>
      </c>
      <c r="DC37">
        <v>0.52669999999999995</v>
      </c>
      <c r="DD37">
        <v>0.53910000000000002</v>
      </c>
      <c r="DE37">
        <v>0.54969999999999997</v>
      </c>
      <c r="DF37">
        <v>0.56040000000000001</v>
      </c>
      <c r="DG37">
        <v>0.56830000000000003</v>
      </c>
      <c r="DH37">
        <v>0.56999999999999995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2.7459999999999998E-7</v>
      </c>
      <c r="H38">
        <v>1.471E-6</v>
      </c>
      <c r="I38">
        <v>3.056E-6</v>
      </c>
      <c r="J38">
        <v>5.1320000000000002E-6</v>
      </c>
      <c r="K38">
        <v>8.6419999999999996E-6</v>
      </c>
      <c r="L38">
        <v>1.997E-5</v>
      </c>
      <c r="M38">
        <v>3.1600000000000002E-5</v>
      </c>
      <c r="N38">
        <v>4.1170000000000001E-5</v>
      </c>
      <c r="O38">
        <v>5.2710000000000002E-5</v>
      </c>
      <c r="P38">
        <v>6.5660000000000005E-5</v>
      </c>
      <c r="Q38">
        <v>9.6169999999999996E-5</v>
      </c>
      <c r="R38">
        <v>1.416E-4</v>
      </c>
      <c r="S38">
        <v>1.762E-4</v>
      </c>
      <c r="T38">
        <v>2.184E-4</v>
      </c>
      <c r="U38">
        <v>2.6620000000000002E-4</v>
      </c>
      <c r="V38">
        <v>4.0759999999999999E-4</v>
      </c>
      <c r="W38">
        <v>5.6159999999999999E-4</v>
      </c>
      <c r="X38">
        <v>6.5700000000000003E-4</v>
      </c>
      <c r="Y38">
        <v>7.6210000000000004E-4</v>
      </c>
      <c r="Z38">
        <v>8.7819999999999999E-4</v>
      </c>
      <c r="AA38">
        <v>1E-3</v>
      </c>
      <c r="AB38">
        <v>1.5E-3</v>
      </c>
      <c r="AC38">
        <v>1.8E-3</v>
      </c>
      <c r="AD38">
        <v>2E-3</v>
      </c>
      <c r="AE38">
        <v>2.2000000000000001E-3</v>
      </c>
      <c r="AF38">
        <v>2.5999999999999999E-3</v>
      </c>
      <c r="AG38">
        <v>3.3E-3</v>
      </c>
      <c r="AH38">
        <v>3.7000000000000002E-3</v>
      </c>
      <c r="AI38">
        <v>4.0000000000000001E-3</v>
      </c>
      <c r="AJ38">
        <v>4.4000000000000003E-3</v>
      </c>
      <c r="AK38">
        <v>4.7999999999999996E-3</v>
      </c>
      <c r="AL38">
        <v>6.1000000000000004E-3</v>
      </c>
      <c r="AM38">
        <v>6.8999999999999999E-3</v>
      </c>
      <c r="AN38">
        <v>7.4000000000000003E-3</v>
      </c>
      <c r="AO38">
        <v>8.0000000000000002E-3</v>
      </c>
      <c r="AP38">
        <v>9.4999999999999998E-3</v>
      </c>
      <c r="AQ38">
        <v>1.11E-2</v>
      </c>
      <c r="AR38">
        <v>1.1900000000000001E-2</v>
      </c>
      <c r="AS38">
        <v>1.2699999999999999E-2</v>
      </c>
      <c r="AT38">
        <v>1.38E-2</v>
      </c>
      <c r="AU38">
        <v>1.6299999999999999E-2</v>
      </c>
      <c r="AV38">
        <v>1.7999999999999999E-2</v>
      </c>
      <c r="AW38">
        <v>1.9E-2</v>
      </c>
      <c r="AX38">
        <v>2.0199999999999999E-2</v>
      </c>
      <c r="AY38">
        <v>2.18E-2</v>
      </c>
      <c r="AZ38">
        <v>2.5100000000000001E-2</v>
      </c>
      <c r="BA38">
        <v>2.75E-2</v>
      </c>
      <c r="BB38">
        <v>2.8799999999999999E-2</v>
      </c>
      <c r="BC38">
        <v>3.0200000000000001E-2</v>
      </c>
      <c r="BD38">
        <v>3.1699999999999999E-2</v>
      </c>
      <c r="BE38">
        <v>3.4500000000000003E-2</v>
      </c>
      <c r="BF38">
        <v>3.73E-2</v>
      </c>
      <c r="BG38">
        <v>3.8899999999999997E-2</v>
      </c>
      <c r="BH38">
        <v>4.0500000000000001E-2</v>
      </c>
      <c r="BI38">
        <v>4.2099999999999999E-2</v>
      </c>
      <c r="BJ38">
        <v>4.4299999999999999E-2</v>
      </c>
      <c r="BK38">
        <v>4.7699999999999999E-2</v>
      </c>
      <c r="BL38">
        <v>5.0500000000000003E-2</v>
      </c>
      <c r="BM38">
        <v>5.2299999999999999E-2</v>
      </c>
      <c r="BN38">
        <v>5.4699999999999999E-2</v>
      </c>
      <c r="BO38">
        <v>5.8400000000000001E-2</v>
      </c>
      <c r="BP38">
        <v>6.1699999999999998E-2</v>
      </c>
      <c r="BQ38">
        <v>6.3600000000000004E-2</v>
      </c>
      <c r="BR38">
        <v>6.5699999999999995E-2</v>
      </c>
      <c r="BS38">
        <v>6.9699999999999998E-2</v>
      </c>
      <c r="BT38">
        <v>7.3700000000000002E-2</v>
      </c>
      <c r="BU38">
        <v>7.5800000000000006E-2</v>
      </c>
      <c r="BV38">
        <v>7.7899999999999997E-2</v>
      </c>
      <c r="BW38">
        <v>7.9899999999999999E-2</v>
      </c>
      <c r="BX38">
        <v>8.1900000000000001E-2</v>
      </c>
      <c r="BY38">
        <v>8.5000000000000006E-2</v>
      </c>
      <c r="BZ38">
        <v>0.1153</v>
      </c>
      <c r="CA38">
        <v>0.14480000000000001</v>
      </c>
      <c r="CB38">
        <v>0.1782</v>
      </c>
      <c r="CC38">
        <v>0.20749999999999999</v>
      </c>
      <c r="CD38">
        <v>0.23400000000000001</v>
      </c>
      <c r="CE38">
        <v>0.25419999999999998</v>
      </c>
      <c r="CF38">
        <v>0.27239999999999998</v>
      </c>
      <c r="CG38">
        <v>0.29099999999999998</v>
      </c>
      <c r="CH38">
        <v>0.30630000000000002</v>
      </c>
      <c r="CI38">
        <v>0.32179999999999997</v>
      </c>
      <c r="CJ38">
        <v>0.33650000000000002</v>
      </c>
      <c r="CK38">
        <v>0.34989999999999999</v>
      </c>
      <c r="CL38">
        <v>0.36170000000000002</v>
      </c>
      <c r="CM38">
        <v>0.37159999999999999</v>
      </c>
      <c r="CN38">
        <v>0.38059999999999999</v>
      </c>
      <c r="CO38">
        <v>0.40849999999999997</v>
      </c>
      <c r="CP38">
        <v>0.42649999999999999</v>
      </c>
      <c r="CQ38">
        <v>0.44500000000000001</v>
      </c>
      <c r="CR38">
        <v>0.4627</v>
      </c>
      <c r="CS38">
        <v>0.47420000000000001</v>
      </c>
      <c r="CT38">
        <v>0.48020000000000002</v>
      </c>
      <c r="CU38">
        <v>0.48399999999999999</v>
      </c>
      <c r="CV38">
        <v>0.48759999999999998</v>
      </c>
      <c r="CW38">
        <v>0.48980000000000001</v>
      </c>
      <c r="CX38">
        <v>0.49059999999999998</v>
      </c>
      <c r="CY38">
        <v>0.4929</v>
      </c>
      <c r="CZ38">
        <v>0.49869999999999998</v>
      </c>
      <c r="DA38">
        <v>0.5081</v>
      </c>
      <c r="DB38">
        <v>0.51749999999999996</v>
      </c>
      <c r="DC38">
        <v>0.52690000000000003</v>
      </c>
      <c r="DD38">
        <v>0.53920000000000001</v>
      </c>
      <c r="DE38">
        <v>0.54979999999999996</v>
      </c>
      <c r="DF38">
        <v>0.56040000000000001</v>
      </c>
      <c r="DG38">
        <v>0.56830000000000003</v>
      </c>
      <c r="DH38">
        <v>0.56999999999999995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2.7459999999999998E-7</v>
      </c>
      <c r="H39">
        <v>1.5039999999999999E-6</v>
      </c>
      <c r="I39">
        <v>3.1559999999999999E-6</v>
      </c>
      <c r="J39">
        <v>5.237E-6</v>
      </c>
      <c r="K39">
        <v>8.8060000000000001E-6</v>
      </c>
      <c r="L39">
        <v>2.0319999999999999E-5</v>
      </c>
      <c r="M39">
        <v>3.2259999999999999E-5</v>
      </c>
      <c r="N39">
        <v>4.1770000000000002E-5</v>
      </c>
      <c r="O39">
        <v>5.3390000000000002E-5</v>
      </c>
      <c r="P39">
        <v>6.6680000000000005E-5</v>
      </c>
      <c r="Q39">
        <v>9.7659999999999997E-5</v>
      </c>
      <c r="R39">
        <v>1.4410000000000001E-4</v>
      </c>
      <c r="S39">
        <v>1.797E-4</v>
      </c>
      <c r="T39">
        <v>2.2230000000000001E-4</v>
      </c>
      <c r="U39">
        <v>2.7070000000000002E-4</v>
      </c>
      <c r="V39">
        <v>4.1439999999999999E-4</v>
      </c>
      <c r="W39">
        <v>5.7039999999999999E-4</v>
      </c>
      <c r="X39">
        <v>6.6680000000000005E-4</v>
      </c>
      <c r="Y39">
        <v>7.7309999999999998E-4</v>
      </c>
      <c r="Z39">
        <v>8.9019999999999995E-4</v>
      </c>
      <c r="AA39">
        <v>1.1000000000000001E-3</v>
      </c>
      <c r="AB39">
        <v>1.6000000000000001E-3</v>
      </c>
      <c r="AC39">
        <v>1.8E-3</v>
      </c>
      <c r="AD39">
        <v>2E-3</v>
      </c>
      <c r="AE39">
        <v>2.2000000000000001E-3</v>
      </c>
      <c r="AF39">
        <v>2.5999999999999999E-3</v>
      </c>
      <c r="AG39">
        <v>3.3E-3</v>
      </c>
      <c r="AH39">
        <v>3.7000000000000002E-3</v>
      </c>
      <c r="AI39">
        <v>4.1000000000000003E-3</v>
      </c>
      <c r="AJ39">
        <v>4.4999999999999997E-3</v>
      </c>
      <c r="AK39">
        <v>4.8999999999999998E-3</v>
      </c>
      <c r="AL39">
        <v>6.1000000000000004E-3</v>
      </c>
      <c r="AM39">
        <v>6.8999999999999999E-3</v>
      </c>
      <c r="AN39">
        <v>7.4999999999999997E-3</v>
      </c>
      <c r="AO39">
        <v>8.0999999999999996E-3</v>
      </c>
      <c r="AP39">
        <v>9.5999999999999992E-3</v>
      </c>
      <c r="AQ39">
        <v>1.12E-2</v>
      </c>
      <c r="AR39">
        <v>1.2E-2</v>
      </c>
      <c r="AS39">
        <v>1.2800000000000001E-2</v>
      </c>
      <c r="AT39">
        <v>1.3899999999999999E-2</v>
      </c>
      <c r="AU39">
        <v>1.6400000000000001E-2</v>
      </c>
      <c r="AV39">
        <v>1.8200000000000001E-2</v>
      </c>
      <c r="AW39">
        <v>1.9199999999999998E-2</v>
      </c>
      <c r="AX39">
        <v>2.0299999999999999E-2</v>
      </c>
      <c r="AY39">
        <v>2.1999999999999999E-2</v>
      </c>
      <c r="AZ39">
        <v>2.53E-2</v>
      </c>
      <c r="BA39">
        <v>2.7699999999999999E-2</v>
      </c>
      <c r="BB39">
        <v>2.9100000000000001E-2</v>
      </c>
      <c r="BC39">
        <v>3.0499999999999999E-2</v>
      </c>
      <c r="BD39">
        <v>3.1899999999999998E-2</v>
      </c>
      <c r="BE39">
        <v>3.4799999999999998E-2</v>
      </c>
      <c r="BF39">
        <v>3.7600000000000001E-2</v>
      </c>
      <c r="BG39">
        <v>3.9199999999999999E-2</v>
      </c>
      <c r="BH39">
        <v>4.0800000000000003E-2</v>
      </c>
      <c r="BI39">
        <v>4.24E-2</v>
      </c>
      <c r="BJ39">
        <v>4.4600000000000001E-2</v>
      </c>
      <c r="BK39">
        <v>4.8000000000000001E-2</v>
      </c>
      <c r="BL39">
        <v>5.0900000000000001E-2</v>
      </c>
      <c r="BM39">
        <v>5.2699999999999997E-2</v>
      </c>
      <c r="BN39">
        <v>5.5E-2</v>
      </c>
      <c r="BO39">
        <v>5.8700000000000002E-2</v>
      </c>
      <c r="BP39">
        <v>6.2E-2</v>
      </c>
      <c r="BQ39">
        <v>6.3899999999999998E-2</v>
      </c>
      <c r="BR39">
        <v>6.6100000000000006E-2</v>
      </c>
      <c r="BS39">
        <v>7.0099999999999996E-2</v>
      </c>
      <c r="BT39">
        <v>7.4099999999999999E-2</v>
      </c>
      <c r="BU39">
        <v>7.6200000000000004E-2</v>
      </c>
      <c r="BV39">
        <v>7.8299999999999995E-2</v>
      </c>
      <c r="BW39">
        <v>8.0299999999999996E-2</v>
      </c>
      <c r="BX39">
        <v>8.2299999999999998E-2</v>
      </c>
      <c r="BY39">
        <v>8.5400000000000004E-2</v>
      </c>
      <c r="BZ39">
        <v>0.1158</v>
      </c>
      <c r="CA39">
        <v>0.14530000000000001</v>
      </c>
      <c r="CB39">
        <v>0.1787</v>
      </c>
      <c r="CC39">
        <v>0.2079</v>
      </c>
      <c r="CD39">
        <v>0.23430000000000001</v>
      </c>
      <c r="CE39">
        <v>0.2545</v>
      </c>
      <c r="CF39">
        <v>0.2727</v>
      </c>
      <c r="CG39">
        <v>0.2913</v>
      </c>
      <c r="CH39">
        <v>0.30659999999999998</v>
      </c>
      <c r="CI39">
        <v>0.3221</v>
      </c>
      <c r="CJ39">
        <v>0.33679999999999999</v>
      </c>
      <c r="CK39">
        <v>0.35020000000000001</v>
      </c>
      <c r="CL39">
        <v>0.36199999999999999</v>
      </c>
      <c r="CM39">
        <v>0.37190000000000001</v>
      </c>
      <c r="CN39">
        <v>0.38080000000000003</v>
      </c>
      <c r="CO39">
        <v>0.40860000000000002</v>
      </c>
      <c r="CP39">
        <v>0.42659999999999998</v>
      </c>
      <c r="CQ39">
        <v>0.4451</v>
      </c>
      <c r="CR39">
        <v>0.46279999999999999</v>
      </c>
      <c r="CS39">
        <v>0.4743</v>
      </c>
      <c r="CT39">
        <v>0.4803</v>
      </c>
      <c r="CU39">
        <v>0.48399999999999999</v>
      </c>
      <c r="CV39">
        <v>0.48759999999999998</v>
      </c>
      <c r="CW39">
        <v>0.48980000000000001</v>
      </c>
      <c r="CX39">
        <v>0.49059999999999998</v>
      </c>
      <c r="CY39">
        <v>0.4929</v>
      </c>
      <c r="CZ39">
        <v>0.49890000000000001</v>
      </c>
      <c r="DA39">
        <v>0.50829999999999997</v>
      </c>
      <c r="DB39">
        <v>0.51770000000000005</v>
      </c>
      <c r="DC39">
        <v>0.52710000000000001</v>
      </c>
      <c r="DD39">
        <v>0.53920000000000001</v>
      </c>
      <c r="DE39">
        <v>0.54979999999999996</v>
      </c>
      <c r="DF39">
        <v>0.56040000000000001</v>
      </c>
      <c r="DG39">
        <v>0.56830000000000003</v>
      </c>
      <c r="DH39">
        <v>0.56999999999999995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2.7459999999999998E-7</v>
      </c>
      <c r="H40">
        <v>1.5039999999999999E-6</v>
      </c>
      <c r="I40">
        <v>3.1559999999999999E-6</v>
      </c>
      <c r="J40">
        <v>5.3369999999999999E-6</v>
      </c>
      <c r="K40">
        <v>8.9409999999999996E-6</v>
      </c>
      <c r="L40">
        <v>2.0639999999999999E-5</v>
      </c>
      <c r="M40">
        <v>3.2660000000000002E-5</v>
      </c>
      <c r="N40">
        <v>4.2370000000000003E-5</v>
      </c>
      <c r="O40">
        <v>5.401E-5</v>
      </c>
      <c r="P40">
        <v>6.7420000000000002E-5</v>
      </c>
      <c r="Q40">
        <v>9.9030000000000006E-5</v>
      </c>
      <c r="R40">
        <v>1.4669999999999999E-4</v>
      </c>
      <c r="S40">
        <v>1.829E-4</v>
      </c>
      <c r="T40">
        <v>2.2589999999999999E-4</v>
      </c>
      <c r="U40">
        <v>2.7510000000000002E-4</v>
      </c>
      <c r="V40">
        <v>4.2059999999999998E-4</v>
      </c>
      <c r="W40">
        <v>5.7830000000000002E-4</v>
      </c>
      <c r="X40">
        <v>6.757E-4</v>
      </c>
      <c r="Y40">
        <v>7.8339999999999996E-4</v>
      </c>
      <c r="Z40">
        <v>9.0229999999999998E-4</v>
      </c>
      <c r="AA40">
        <v>1.1000000000000001E-3</v>
      </c>
      <c r="AB40">
        <v>1.6000000000000001E-3</v>
      </c>
      <c r="AC40">
        <v>1.8E-3</v>
      </c>
      <c r="AD40">
        <v>2E-3</v>
      </c>
      <c r="AE40">
        <v>2.2000000000000001E-3</v>
      </c>
      <c r="AF40">
        <v>2.5999999999999999E-3</v>
      </c>
      <c r="AG40">
        <v>3.3999999999999998E-3</v>
      </c>
      <c r="AH40">
        <v>3.7000000000000002E-3</v>
      </c>
      <c r="AI40">
        <v>4.1000000000000003E-3</v>
      </c>
      <c r="AJ40">
        <v>4.4999999999999997E-3</v>
      </c>
      <c r="AK40">
        <v>4.8999999999999998E-3</v>
      </c>
      <c r="AL40">
        <v>6.1999999999999998E-3</v>
      </c>
      <c r="AM40">
        <v>7.0000000000000001E-3</v>
      </c>
      <c r="AN40">
        <v>7.6E-3</v>
      </c>
      <c r="AO40">
        <v>8.2000000000000007E-3</v>
      </c>
      <c r="AP40">
        <v>9.7000000000000003E-3</v>
      </c>
      <c r="AQ40">
        <v>1.1299999999999999E-2</v>
      </c>
      <c r="AR40">
        <v>1.21E-2</v>
      </c>
      <c r="AS40">
        <v>1.29E-2</v>
      </c>
      <c r="AT40">
        <v>1.4E-2</v>
      </c>
      <c r="AU40">
        <v>1.66E-2</v>
      </c>
      <c r="AV40">
        <v>1.83E-2</v>
      </c>
      <c r="AW40">
        <v>1.9400000000000001E-2</v>
      </c>
      <c r="AX40">
        <v>2.0500000000000001E-2</v>
      </c>
      <c r="AY40">
        <v>2.2100000000000002E-2</v>
      </c>
      <c r="AZ40">
        <v>2.5499999999999998E-2</v>
      </c>
      <c r="BA40">
        <v>2.7900000000000001E-2</v>
      </c>
      <c r="BB40">
        <v>2.93E-2</v>
      </c>
      <c r="BC40">
        <v>3.0700000000000002E-2</v>
      </c>
      <c r="BD40">
        <v>3.2099999999999997E-2</v>
      </c>
      <c r="BE40">
        <v>3.5000000000000003E-2</v>
      </c>
      <c r="BF40">
        <v>3.78E-2</v>
      </c>
      <c r="BG40">
        <v>3.9399999999999998E-2</v>
      </c>
      <c r="BH40">
        <v>4.1099999999999998E-2</v>
      </c>
      <c r="BI40">
        <v>4.2700000000000002E-2</v>
      </c>
      <c r="BJ40">
        <v>4.4900000000000002E-2</v>
      </c>
      <c r="BK40">
        <v>4.8300000000000003E-2</v>
      </c>
      <c r="BL40">
        <v>5.1200000000000002E-2</v>
      </c>
      <c r="BM40">
        <v>5.2999999999999999E-2</v>
      </c>
      <c r="BN40">
        <v>5.5399999999999998E-2</v>
      </c>
      <c r="BO40">
        <v>5.91E-2</v>
      </c>
      <c r="BP40">
        <v>6.2399999999999997E-2</v>
      </c>
      <c r="BQ40">
        <v>6.4299999999999996E-2</v>
      </c>
      <c r="BR40">
        <v>6.6500000000000004E-2</v>
      </c>
      <c r="BS40">
        <v>7.0499999999999993E-2</v>
      </c>
      <c r="BT40">
        <v>7.4499999999999997E-2</v>
      </c>
      <c r="BU40">
        <v>7.6600000000000001E-2</v>
      </c>
      <c r="BV40">
        <v>7.8600000000000003E-2</v>
      </c>
      <c r="BW40">
        <v>8.0699999999999994E-2</v>
      </c>
      <c r="BX40">
        <v>8.2699999999999996E-2</v>
      </c>
      <c r="BY40">
        <v>8.5800000000000001E-2</v>
      </c>
      <c r="BZ40">
        <v>0.1162</v>
      </c>
      <c r="CA40">
        <v>0.1457</v>
      </c>
      <c r="CB40">
        <v>0.17910000000000001</v>
      </c>
      <c r="CC40">
        <v>0.2082</v>
      </c>
      <c r="CD40">
        <v>0.2346</v>
      </c>
      <c r="CE40">
        <v>0.25469999999999998</v>
      </c>
      <c r="CF40">
        <v>0.27300000000000002</v>
      </c>
      <c r="CG40">
        <v>0.29160000000000003</v>
      </c>
      <c r="CH40">
        <v>0.30680000000000002</v>
      </c>
      <c r="CI40">
        <v>0.32240000000000002</v>
      </c>
      <c r="CJ40">
        <v>0.33710000000000001</v>
      </c>
      <c r="CK40">
        <v>0.35049999999999998</v>
      </c>
      <c r="CL40">
        <v>0.36230000000000001</v>
      </c>
      <c r="CM40">
        <v>0.37219999999999998</v>
      </c>
      <c r="CN40">
        <v>0.38109999999999999</v>
      </c>
      <c r="CO40">
        <v>0.4088</v>
      </c>
      <c r="CP40">
        <v>0.42680000000000001</v>
      </c>
      <c r="CQ40">
        <v>0.44519999999999998</v>
      </c>
      <c r="CR40">
        <v>0.46279999999999999</v>
      </c>
      <c r="CS40">
        <v>0.4743</v>
      </c>
      <c r="CT40">
        <v>0.4803</v>
      </c>
      <c r="CU40">
        <v>0.48399999999999999</v>
      </c>
      <c r="CV40">
        <v>0.48759999999999998</v>
      </c>
      <c r="CW40">
        <v>0.48980000000000001</v>
      </c>
      <c r="CX40">
        <v>0.49059999999999998</v>
      </c>
      <c r="CY40">
        <v>0.49299999999999999</v>
      </c>
      <c r="CZ40">
        <v>0.49909999999999999</v>
      </c>
      <c r="DA40">
        <v>0.50839999999999996</v>
      </c>
      <c r="DB40">
        <v>0.51780000000000004</v>
      </c>
      <c r="DC40">
        <v>0.5272</v>
      </c>
      <c r="DD40">
        <v>0.5393</v>
      </c>
      <c r="DE40">
        <v>0.54979999999999996</v>
      </c>
      <c r="DF40">
        <v>0.56040000000000001</v>
      </c>
      <c r="DG40">
        <v>0.56830000000000003</v>
      </c>
      <c r="DH40">
        <v>0.56999999999999995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2.7459999999999998E-7</v>
      </c>
      <c r="H41">
        <v>1.5039999999999999E-6</v>
      </c>
      <c r="I41">
        <v>3.1559999999999999E-6</v>
      </c>
      <c r="J41">
        <v>5.4369999999999998E-6</v>
      </c>
      <c r="K41">
        <v>9.0759999999999992E-6</v>
      </c>
      <c r="L41">
        <v>2.0959999999999999E-5</v>
      </c>
      <c r="M41">
        <v>3.3059999999999999E-5</v>
      </c>
      <c r="N41">
        <v>4.2769999999999999E-5</v>
      </c>
      <c r="O41">
        <v>5.4589999999999997E-5</v>
      </c>
      <c r="P41">
        <v>6.8109999999999997E-5</v>
      </c>
      <c r="Q41">
        <v>1.0060000000000001E-4</v>
      </c>
      <c r="R41">
        <v>1.4919999999999999E-4</v>
      </c>
      <c r="S41">
        <v>1.8560000000000001E-4</v>
      </c>
      <c r="T41">
        <v>2.2910000000000001E-4</v>
      </c>
      <c r="U41">
        <v>2.7920000000000001E-4</v>
      </c>
      <c r="V41">
        <v>4.2670000000000002E-4</v>
      </c>
      <c r="W41">
        <v>5.8589999999999998E-4</v>
      </c>
      <c r="X41">
        <v>6.8429999999999999E-4</v>
      </c>
      <c r="Y41">
        <v>7.9279999999999997E-4</v>
      </c>
      <c r="Z41">
        <v>9.1239999999999995E-4</v>
      </c>
      <c r="AA41">
        <v>1.1000000000000001E-3</v>
      </c>
      <c r="AB41">
        <v>1.6000000000000001E-3</v>
      </c>
      <c r="AC41">
        <v>1.8E-3</v>
      </c>
      <c r="AD41">
        <v>2E-3</v>
      </c>
      <c r="AE41">
        <v>2.3E-3</v>
      </c>
      <c r="AF41">
        <v>2.7000000000000001E-3</v>
      </c>
      <c r="AG41">
        <v>3.3999999999999998E-3</v>
      </c>
      <c r="AH41">
        <v>3.8E-3</v>
      </c>
      <c r="AI41">
        <v>4.1999999999999997E-3</v>
      </c>
      <c r="AJ41">
        <v>4.5999999999999999E-3</v>
      </c>
      <c r="AK41">
        <v>5.0000000000000001E-3</v>
      </c>
      <c r="AL41">
        <v>6.1999999999999998E-3</v>
      </c>
      <c r="AM41">
        <v>7.1000000000000004E-3</v>
      </c>
      <c r="AN41">
        <v>7.7000000000000002E-3</v>
      </c>
      <c r="AO41">
        <v>8.3000000000000001E-3</v>
      </c>
      <c r="AP41">
        <v>9.7999999999999997E-3</v>
      </c>
      <c r="AQ41">
        <v>1.14E-2</v>
      </c>
      <c r="AR41">
        <v>1.2200000000000001E-2</v>
      </c>
      <c r="AS41">
        <v>1.3100000000000001E-2</v>
      </c>
      <c r="AT41">
        <v>1.4200000000000001E-2</v>
      </c>
      <c r="AU41">
        <v>1.67E-2</v>
      </c>
      <c r="AV41">
        <v>1.8499999999999999E-2</v>
      </c>
      <c r="AW41">
        <v>1.95E-2</v>
      </c>
      <c r="AX41">
        <v>2.07E-2</v>
      </c>
      <c r="AY41">
        <v>2.23E-2</v>
      </c>
      <c r="AZ41">
        <v>2.5700000000000001E-2</v>
      </c>
      <c r="BA41">
        <v>2.81E-2</v>
      </c>
      <c r="BB41">
        <v>2.9499999999999998E-2</v>
      </c>
      <c r="BC41">
        <v>3.09E-2</v>
      </c>
      <c r="BD41">
        <v>3.2399999999999998E-2</v>
      </c>
      <c r="BE41">
        <v>3.5200000000000002E-2</v>
      </c>
      <c r="BF41">
        <v>3.8100000000000002E-2</v>
      </c>
      <c r="BG41">
        <v>3.9699999999999999E-2</v>
      </c>
      <c r="BH41">
        <v>4.1300000000000003E-2</v>
      </c>
      <c r="BI41">
        <v>4.2999999999999997E-2</v>
      </c>
      <c r="BJ41">
        <v>4.5100000000000001E-2</v>
      </c>
      <c r="BK41">
        <v>4.8599999999999997E-2</v>
      </c>
      <c r="BL41">
        <v>5.1499999999999997E-2</v>
      </c>
      <c r="BM41">
        <v>5.33E-2</v>
      </c>
      <c r="BN41">
        <v>5.5599999999999997E-2</v>
      </c>
      <c r="BO41">
        <v>5.9400000000000001E-2</v>
      </c>
      <c r="BP41">
        <v>6.2700000000000006E-2</v>
      </c>
      <c r="BQ41">
        <v>6.4600000000000005E-2</v>
      </c>
      <c r="BR41">
        <v>6.6799999999999998E-2</v>
      </c>
      <c r="BS41">
        <v>7.0800000000000002E-2</v>
      </c>
      <c r="BT41">
        <v>7.4800000000000005E-2</v>
      </c>
      <c r="BU41">
        <v>7.6899999999999996E-2</v>
      </c>
      <c r="BV41">
        <v>7.9000000000000001E-2</v>
      </c>
      <c r="BW41">
        <v>8.1000000000000003E-2</v>
      </c>
      <c r="BX41">
        <v>8.3000000000000004E-2</v>
      </c>
      <c r="BY41">
        <v>8.6099999999999996E-2</v>
      </c>
      <c r="BZ41">
        <v>0.1166</v>
      </c>
      <c r="CA41">
        <v>0.14610000000000001</v>
      </c>
      <c r="CB41">
        <v>0.1794</v>
      </c>
      <c r="CC41">
        <v>0.20860000000000001</v>
      </c>
      <c r="CD41">
        <v>0.23480000000000001</v>
      </c>
      <c r="CE41">
        <v>0.255</v>
      </c>
      <c r="CF41">
        <v>0.2732</v>
      </c>
      <c r="CG41">
        <v>0.2918</v>
      </c>
      <c r="CH41">
        <v>0.30709999999999998</v>
      </c>
      <c r="CI41">
        <v>0.32269999999999999</v>
      </c>
      <c r="CJ41">
        <v>0.33739999999999998</v>
      </c>
      <c r="CK41">
        <v>0.35070000000000001</v>
      </c>
      <c r="CL41">
        <v>0.36249999999999999</v>
      </c>
      <c r="CM41">
        <v>0.37240000000000001</v>
      </c>
      <c r="CN41">
        <v>0.38129999999999997</v>
      </c>
      <c r="CO41">
        <v>0.40889999999999999</v>
      </c>
      <c r="CP41">
        <v>0.4269</v>
      </c>
      <c r="CQ41">
        <v>0.44529999999999997</v>
      </c>
      <c r="CR41">
        <v>0.46289999999999998</v>
      </c>
      <c r="CS41">
        <v>0.4743</v>
      </c>
      <c r="CT41">
        <v>0.4803</v>
      </c>
      <c r="CU41">
        <v>0.48399999999999999</v>
      </c>
      <c r="CV41">
        <v>0.48759999999999998</v>
      </c>
      <c r="CW41">
        <v>0.48980000000000001</v>
      </c>
      <c r="CX41">
        <v>0.49070000000000003</v>
      </c>
      <c r="CY41">
        <v>0.49299999999999999</v>
      </c>
      <c r="CZ41">
        <v>0.49919999999999998</v>
      </c>
      <c r="DA41">
        <v>0.50860000000000005</v>
      </c>
      <c r="DB41">
        <v>0.51800000000000002</v>
      </c>
      <c r="DC41">
        <v>0.52739999999999998</v>
      </c>
      <c r="DD41">
        <v>0.53939999999999999</v>
      </c>
      <c r="DE41">
        <v>0.54990000000000006</v>
      </c>
      <c r="DF41">
        <v>0.56040000000000001</v>
      </c>
      <c r="DG41">
        <v>0.56840000000000002</v>
      </c>
      <c r="DH41">
        <v>0.56999999999999995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2.7459999999999998E-7</v>
      </c>
      <c r="H42">
        <v>1.5379999999999999E-6</v>
      </c>
      <c r="I42">
        <v>3.1839999999999999E-6</v>
      </c>
      <c r="J42">
        <v>5.4419999999999997E-6</v>
      </c>
      <c r="K42">
        <v>9.2110000000000004E-6</v>
      </c>
      <c r="L42">
        <v>2.1160000000000001E-5</v>
      </c>
      <c r="M42">
        <v>3.3429999999999997E-5</v>
      </c>
      <c r="N42">
        <v>4.3470000000000002E-5</v>
      </c>
      <c r="O42">
        <v>5.5149999999999999E-5</v>
      </c>
      <c r="P42">
        <v>6.8910000000000003E-5</v>
      </c>
      <c r="Q42">
        <v>1.016E-4</v>
      </c>
      <c r="R42">
        <v>1.5100000000000001E-4</v>
      </c>
      <c r="S42">
        <v>1.8809999999999999E-4</v>
      </c>
      <c r="T42">
        <v>2.3269999999999999E-4</v>
      </c>
      <c r="U42">
        <v>2.832E-4</v>
      </c>
      <c r="V42">
        <v>4.3159999999999997E-4</v>
      </c>
      <c r="W42">
        <v>5.9259999999999998E-4</v>
      </c>
      <c r="X42">
        <v>6.9200000000000002E-4</v>
      </c>
      <c r="Y42">
        <v>8.0090000000000001E-4</v>
      </c>
      <c r="Z42">
        <v>9.209E-4</v>
      </c>
      <c r="AA42">
        <v>1.1000000000000001E-3</v>
      </c>
      <c r="AB42">
        <v>1.6000000000000001E-3</v>
      </c>
      <c r="AC42">
        <v>1.8E-3</v>
      </c>
      <c r="AD42">
        <v>2E-3</v>
      </c>
      <c r="AE42">
        <v>2.3E-3</v>
      </c>
      <c r="AF42">
        <v>2.7000000000000001E-3</v>
      </c>
      <c r="AG42">
        <v>3.5000000000000001E-3</v>
      </c>
      <c r="AH42">
        <v>3.8E-3</v>
      </c>
      <c r="AI42">
        <v>4.1999999999999997E-3</v>
      </c>
      <c r="AJ42">
        <v>4.5999999999999999E-3</v>
      </c>
      <c r="AK42">
        <v>5.0000000000000001E-3</v>
      </c>
      <c r="AL42">
        <v>6.3E-3</v>
      </c>
      <c r="AM42">
        <v>7.1000000000000004E-3</v>
      </c>
      <c r="AN42">
        <v>7.7000000000000002E-3</v>
      </c>
      <c r="AO42">
        <v>8.3000000000000001E-3</v>
      </c>
      <c r="AP42">
        <v>9.9000000000000008E-3</v>
      </c>
      <c r="AQ42">
        <v>1.15E-2</v>
      </c>
      <c r="AR42">
        <v>1.23E-2</v>
      </c>
      <c r="AS42">
        <v>1.32E-2</v>
      </c>
      <c r="AT42">
        <v>1.43E-2</v>
      </c>
      <c r="AU42">
        <v>1.6799999999999999E-2</v>
      </c>
      <c r="AV42">
        <v>1.8599999999999998E-2</v>
      </c>
      <c r="AW42">
        <v>1.9699999999999999E-2</v>
      </c>
      <c r="AX42">
        <v>2.0799999999999999E-2</v>
      </c>
      <c r="AY42">
        <v>2.2499999999999999E-2</v>
      </c>
      <c r="AZ42">
        <v>2.5899999999999999E-2</v>
      </c>
      <c r="BA42">
        <v>2.8299999999999999E-2</v>
      </c>
      <c r="BB42">
        <v>2.9700000000000001E-2</v>
      </c>
      <c r="BC42">
        <v>3.1099999999999999E-2</v>
      </c>
      <c r="BD42">
        <v>3.2599999999999997E-2</v>
      </c>
      <c r="BE42">
        <v>3.5400000000000001E-2</v>
      </c>
      <c r="BF42">
        <v>3.8300000000000001E-2</v>
      </c>
      <c r="BG42">
        <v>3.9899999999999998E-2</v>
      </c>
      <c r="BH42">
        <v>4.1500000000000002E-2</v>
      </c>
      <c r="BI42">
        <v>4.3200000000000002E-2</v>
      </c>
      <c r="BJ42">
        <v>4.5400000000000003E-2</v>
      </c>
      <c r="BK42">
        <v>4.8800000000000003E-2</v>
      </c>
      <c r="BL42">
        <v>5.1700000000000003E-2</v>
      </c>
      <c r="BM42">
        <v>5.3499999999999999E-2</v>
      </c>
      <c r="BN42">
        <v>5.5899999999999998E-2</v>
      </c>
      <c r="BO42">
        <v>5.96E-2</v>
      </c>
      <c r="BP42">
        <v>6.3E-2</v>
      </c>
      <c r="BQ42">
        <v>6.4899999999999999E-2</v>
      </c>
      <c r="BR42">
        <v>6.7100000000000007E-2</v>
      </c>
      <c r="BS42">
        <v>7.1099999999999997E-2</v>
      </c>
      <c r="BT42">
        <v>7.51E-2</v>
      </c>
      <c r="BU42">
        <v>7.7200000000000005E-2</v>
      </c>
      <c r="BV42">
        <v>7.9299999999999995E-2</v>
      </c>
      <c r="BW42">
        <v>8.1299999999999997E-2</v>
      </c>
      <c r="BX42">
        <v>8.3400000000000002E-2</v>
      </c>
      <c r="BY42">
        <v>8.6400000000000005E-2</v>
      </c>
      <c r="BZ42">
        <v>0.1169</v>
      </c>
      <c r="CA42">
        <v>0.1464</v>
      </c>
      <c r="CB42">
        <v>0.1797</v>
      </c>
      <c r="CC42">
        <v>0.20880000000000001</v>
      </c>
      <c r="CD42">
        <v>0.2351</v>
      </c>
      <c r="CE42">
        <v>0.25519999999999998</v>
      </c>
      <c r="CF42">
        <v>0.27339999999999998</v>
      </c>
      <c r="CG42">
        <v>0.29199999999999998</v>
      </c>
      <c r="CH42">
        <v>0.30730000000000002</v>
      </c>
      <c r="CI42">
        <v>0.32290000000000002</v>
      </c>
      <c r="CJ42">
        <v>0.33760000000000001</v>
      </c>
      <c r="CK42">
        <v>0.35099999999999998</v>
      </c>
      <c r="CL42">
        <v>0.36280000000000001</v>
      </c>
      <c r="CM42">
        <v>0.37269999999999998</v>
      </c>
      <c r="CN42">
        <v>0.38159999999999999</v>
      </c>
      <c r="CO42">
        <v>0.40899999999999997</v>
      </c>
      <c r="CP42">
        <v>0.42699999999999999</v>
      </c>
      <c r="CQ42">
        <v>0.44540000000000002</v>
      </c>
      <c r="CR42">
        <v>0.46300000000000002</v>
      </c>
      <c r="CS42">
        <v>0.47439999999999999</v>
      </c>
      <c r="CT42">
        <v>0.4803</v>
      </c>
      <c r="CU42">
        <v>0.48399999999999999</v>
      </c>
      <c r="CV42">
        <v>0.48759999999999998</v>
      </c>
      <c r="CW42">
        <v>0.48980000000000001</v>
      </c>
      <c r="CX42">
        <v>0.49070000000000003</v>
      </c>
      <c r="CY42">
        <v>0.49299999999999999</v>
      </c>
      <c r="CZ42">
        <v>0.49930000000000002</v>
      </c>
      <c r="DA42">
        <v>0.50870000000000004</v>
      </c>
      <c r="DB42">
        <v>0.5181</v>
      </c>
      <c r="DC42">
        <v>0.52749999999999997</v>
      </c>
      <c r="DD42">
        <v>0.53939999999999999</v>
      </c>
      <c r="DE42">
        <v>0.54990000000000006</v>
      </c>
      <c r="DF42">
        <v>0.56040000000000001</v>
      </c>
      <c r="DG42">
        <v>0.56840000000000002</v>
      </c>
      <c r="DH42">
        <v>0.56999999999999995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2.7459999999999998E-7</v>
      </c>
      <c r="H43">
        <v>1.5379999999999999E-6</v>
      </c>
      <c r="I43">
        <v>3.1839999999999999E-6</v>
      </c>
      <c r="J43">
        <v>5.5369999999999997E-6</v>
      </c>
      <c r="K43">
        <v>9.2110000000000004E-6</v>
      </c>
      <c r="L43">
        <v>2.128E-5</v>
      </c>
      <c r="M43">
        <v>3.3880000000000001E-5</v>
      </c>
      <c r="N43">
        <v>4.3680000000000002E-5</v>
      </c>
      <c r="O43">
        <v>5.5890000000000002E-5</v>
      </c>
      <c r="P43">
        <v>6.9499999999999995E-5</v>
      </c>
      <c r="Q43">
        <v>1.027E-4</v>
      </c>
      <c r="R43">
        <v>1.5300000000000001E-4</v>
      </c>
      <c r="S43">
        <v>1.905E-4</v>
      </c>
      <c r="T43">
        <v>2.3550000000000001E-4</v>
      </c>
      <c r="U43">
        <v>2.8659999999999997E-4</v>
      </c>
      <c r="V43">
        <v>4.3649999999999998E-4</v>
      </c>
      <c r="W43">
        <v>5.9849999999999997E-4</v>
      </c>
      <c r="X43">
        <v>6.9830000000000001E-4</v>
      </c>
      <c r="Y43">
        <v>8.0869999999999998E-4</v>
      </c>
      <c r="Z43">
        <v>9.3019999999999995E-4</v>
      </c>
      <c r="AA43">
        <v>1.1000000000000001E-3</v>
      </c>
      <c r="AB43">
        <v>1.6000000000000001E-3</v>
      </c>
      <c r="AC43">
        <v>1.8E-3</v>
      </c>
      <c r="AD43">
        <v>2.0999999999999999E-3</v>
      </c>
      <c r="AE43">
        <v>2.3E-3</v>
      </c>
      <c r="AF43">
        <v>2.7000000000000001E-3</v>
      </c>
      <c r="AG43">
        <v>3.5000000000000001E-3</v>
      </c>
      <c r="AH43">
        <v>3.8E-3</v>
      </c>
      <c r="AI43">
        <v>4.1999999999999997E-3</v>
      </c>
      <c r="AJ43">
        <v>4.5999999999999999E-3</v>
      </c>
      <c r="AK43">
        <v>5.1000000000000004E-3</v>
      </c>
      <c r="AL43">
        <v>6.3E-3</v>
      </c>
      <c r="AM43">
        <v>7.1999999999999998E-3</v>
      </c>
      <c r="AN43">
        <v>7.7999999999999996E-3</v>
      </c>
      <c r="AO43">
        <v>8.3999999999999995E-3</v>
      </c>
      <c r="AP43">
        <v>0.01</v>
      </c>
      <c r="AQ43">
        <v>1.1599999999999999E-2</v>
      </c>
      <c r="AR43">
        <v>1.24E-2</v>
      </c>
      <c r="AS43">
        <v>1.32E-2</v>
      </c>
      <c r="AT43">
        <v>1.44E-2</v>
      </c>
      <c r="AU43">
        <v>1.6899999999999998E-2</v>
      </c>
      <c r="AV43">
        <v>1.8700000000000001E-2</v>
      </c>
      <c r="AW43">
        <v>1.9800000000000002E-2</v>
      </c>
      <c r="AX43">
        <v>2.0899999999999998E-2</v>
      </c>
      <c r="AY43">
        <v>2.2599999999999999E-2</v>
      </c>
      <c r="AZ43">
        <v>2.5999999999999999E-2</v>
      </c>
      <c r="BA43">
        <v>2.8400000000000002E-2</v>
      </c>
      <c r="BB43">
        <v>2.98E-2</v>
      </c>
      <c r="BC43">
        <v>3.1300000000000001E-2</v>
      </c>
      <c r="BD43">
        <v>3.27E-2</v>
      </c>
      <c r="BE43">
        <v>3.56E-2</v>
      </c>
      <c r="BF43">
        <v>3.85E-2</v>
      </c>
      <c r="BG43">
        <v>4.0099999999999997E-2</v>
      </c>
      <c r="BH43">
        <v>4.1700000000000001E-2</v>
      </c>
      <c r="BI43">
        <v>4.3400000000000001E-2</v>
      </c>
      <c r="BJ43">
        <v>4.5600000000000002E-2</v>
      </c>
      <c r="BK43">
        <v>4.9000000000000002E-2</v>
      </c>
      <c r="BL43">
        <v>5.1999999999999998E-2</v>
      </c>
      <c r="BM43">
        <v>5.3800000000000001E-2</v>
      </c>
      <c r="BN43">
        <v>5.62E-2</v>
      </c>
      <c r="BO43">
        <v>5.9900000000000002E-2</v>
      </c>
      <c r="BP43">
        <v>6.3200000000000006E-2</v>
      </c>
      <c r="BQ43">
        <v>6.5199999999999994E-2</v>
      </c>
      <c r="BR43">
        <v>6.7299999999999999E-2</v>
      </c>
      <c r="BS43">
        <v>7.1400000000000005E-2</v>
      </c>
      <c r="BT43">
        <v>7.5399999999999995E-2</v>
      </c>
      <c r="BU43">
        <v>7.7499999999999999E-2</v>
      </c>
      <c r="BV43">
        <v>7.9600000000000004E-2</v>
      </c>
      <c r="BW43">
        <v>8.1600000000000006E-2</v>
      </c>
      <c r="BX43">
        <v>8.3599999999999994E-2</v>
      </c>
      <c r="BY43">
        <v>8.6699999999999999E-2</v>
      </c>
      <c r="BZ43">
        <v>0.1172</v>
      </c>
      <c r="CA43">
        <v>0.1467</v>
      </c>
      <c r="CB43">
        <v>0.18</v>
      </c>
      <c r="CC43">
        <v>0.20910000000000001</v>
      </c>
      <c r="CD43">
        <v>0.23530000000000001</v>
      </c>
      <c r="CE43">
        <v>0.25540000000000002</v>
      </c>
      <c r="CF43">
        <v>0.27360000000000001</v>
      </c>
      <c r="CG43">
        <v>0.29220000000000002</v>
      </c>
      <c r="CH43">
        <v>0.3075</v>
      </c>
      <c r="CI43">
        <v>0.3231</v>
      </c>
      <c r="CJ43">
        <v>0.33779999999999999</v>
      </c>
      <c r="CK43">
        <v>0.35120000000000001</v>
      </c>
      <c r="CL43">
        <v>0.36299999999999999</v>
      </c>
      <c r="CM43">
        <v>0.37290000000000001</v>
      </c>
      <c r="CN43">
        <v>0.38169999999999998</v>
      </c>
      <c r="CO43">
        <v>0.40920000000000001</v>
      </c>
      <c r="CP43">
        <v>0.42709999999999998</v>
      </c>
      <c r="CQ43">
        <v>0.44550000000000001</v>
      </c>
      <c r="CR43">
        <v>0.46300000000000002</v>
      </c>
      <c r="CS43">
        <v>0.47439999999999999</v>
      </c>
      <c r="CT43">
        <v>0.4803</v>
      </c>
      <c r="CU43">
        <v>0.48399999999999999</v>
      </c>
      <c r="CV43">
        <v>0.48759999999999998</v>
      </c>
      <c r="CW43">
        <v>0.48980000000000001</v>
      </c>
      <c r="CX43">
        <v>0.49070000000000003</v>
      </c>
      <c r="CY43">
        <v>0.49299999999999999</v>
      </c>
      <c r="CZ43">
        <v>0.49940000000000001</v>
      </c>
      <c r="DA43">
        <v>0.50890000000000002</v>
      </c>
      <c r="DB43">
        <v>0.51829999999999998</v>
      </c>
      <c r="DC43">
        <v>0.52769999999999995</v>
      </c>
      <c r="DD43">
        <v>0.53939999999999999</v>
      </c>
      <c r="DE43">
        <v>0.54990000000000006</v>
      </c>
      <c r="DF43">
        <v>0.56040000000000001</v>
      </c>
      <c r="DG43">
        <v>0.56840000000000002</v>
      </c>
      <c r="DH43">
        <v>0.56999999999999995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2.7459999999999998E-7</v>
      </c>
      <c r="H44">
        <v>1.5719999999999999E-6</v>
      </c>
      <c r="I44">
        <v>3.2119999999999999E-6</v>
      </c>
      <c r="J44">
        <v>5.7300000000000002E-6</v>
      </c>
      <c r="K44">
        <v>9.3109999999999995E-6</v>
      </c>
      <c r="L44">
        <v>2.156E-5</v>
      </c>
      <c r="M44">
        <v>3.4109999999999997E-5</v>
      </c>
      <c r="N44">
        <v>4.4469999999999999E-5</v>
      </c>
      <c r="O44">
        <v>5.6270000000000002E-5</v>
      </c>
      <c r="P44">
        <v>7.0199999999999999E-5</v>
      </c>
      <c r="Q44">
        <v>1.037E-4</v>
      </c>
      <c r="R44">
        <v>1.5449999999999999E-4</v>
      </c>
      <c r="S44">
        <v>1.929E-4</v>
      </c>
      <c r="T44">
        <v>2.3819999999999999E-4</v>
      </c>
      <c r="U44">
        <v>2.8919999999999998E-4</v>
      </c>
      <c r="V44">
        <v>4.4030000000000002E-4</v>
      </c>
      <c r="W44">
        <v>6.0380000000000004E-4</v>
      </c>
      <c r="X44">
        <v>7.0390000000000003E-4</v>
      </c>
      <c r="Y44">
        <v>8.1490000000000002E-4</v>
      </c>
      <c r="Z44">
        <v>9.3780000000000003E-4</v>
      </c>
      <c r="AA44">
        <v>1.1000000000000001E-3</v>
      </c>
      <c r="AB44">
        <v>1.6000000000000001E-3</v>
      </c>
      <c r="AC44">
        <v>1.9E-3</v>
      </c>
      <c r="AD44">
        <v>2.0999999999999999E-3</v>
      </c>
      <c r="AE44">
        <v>2.3E-3</v>
      </c>
      <c r="AF44">
        <v>2.7000000000000001E-3</v>
      </c>
      <c r="AG44">
        <v>3.5000000000000001E-3</v>
      </c>
      <c r="AH44">
        <v>3.8999999999999998E-3</v>
      </c>
      <c r="AI44">
        <v>4.3E-3</v>
      </c>
      <c r="AJ44">
        <v>4.7000000000000002E-3</v>
      </c>
      <c r="AK44">
        <v>5.1000000000000004E-3</v>
      </c>
      <c r="AL44">
        <v>6.4000000000000003E-3</v>
      </c>
      <c r="AM44">
        <v>7.1999999999999998E-3</v>
      </c>
      <c r="AN44">
        <v>7.7999999999999996E-3</v>
      </c>
      <c r="AO44">
        <v>8.5000000000000006E-3</v>
      </c>
      <c r="AP44">
        <v>0.01</v>
      </c>
      <c r="AQ44">
        <v>1.1599999999999999E-2</v>
      </c>
      <c r="AR44">
        <v>1.2500000000000001E-2</v>
      </c>
      <c r="AS44">
        <v>1.3299999999999999E-2</v>
      </c>
      <c r="AT44">
        <v>1.44E-2</v>
      </c>
      <c r="AU44">
        <v>1.7000000000000001E-2</v>
      </c>
      <c r="AV44">
        <v>1.8800000000000001E-2</v>
      </c>
      <c r="AW44">
        <v>1.9900000000000001E-2</v>
      </c>
      <c r="AX44">
        <v>2.1000000000000001E-2</v>
      </c>
      <c r="AY44">
        <v>2.2700000000000001E-2</v>
      </c>
      <c r="AZ44">
        <v>2.6100000000000002E-2</v>
      </c>
      <c r="BA44">
        <v>2.86E-2</v>
      </c>
      <c r="BB44">
        <v>0.03</v>
      </c>
      <c r="BC44">
        <v>3.1399999999999997E-2</v>
      </c>
      <c r="BD44">
        <v>3.2899999999999999E-2</v>
      </c>
      <c r="BE44">
        <v>3.5799999999999998E-2</v>
      </c>
      <c r="BF44">
        <v>3.8600000000000002E-2</v>
      </c>
      <c r="BG44">
        <v>4.0300000000000002E-2</v>
      </c>
      <c r="BH44">
        <v>4.19E-2</v>
      </c>
      <c r="BI44">
        <v>4.36E-2</v>
      </c>
      <c r="BJ44">
        <v>4.58E-2</v>
      </c>
      <c r="BK44">
        <v>4.9200000000000001E-2</v>
      </c>
      <c r="BL44">
        <v>5.21E-2</v>
      </c>
      <c r="BM44">
        <v>5.3900000000000003E-2</v>
      </c>
      <c r="BN44">
        <v>5.6300000000000003E-2</v>
      </c>
      <c r="BO44">
        <v>6.0100000000000001E-2</v>
      </c>
      <c r="BP44">
        <v>6.3399999999999998E-2</v>
      </c>
      <c r="BQ44">
        <v>6.5299999999999997E-2</v>
      </c>
      <c r="BR44">
        <v>6.7500000000000004E-2</v>
      </c>
      <c r="BS44">
        <v>7.1499999999999994E-2</v>
      </c>
      <c r="BT44">
        <v>7.5600000000000001E-2</v>
      </c>
      <c r="BU44">
        <v>7.7700000000000005E-2</v>
      </c>
      <c r="BV44">
        <v>7.9699999999999993E-2</v>
      </c>
      <c r="BW44">
        <v>8.1799999999999998E-2</v>
      </c>
      <c r="BX44">
        <v>8.3799999999999999E-2</v>
      </c>
      <c r="BY44">
        <v>8.6900000000000005E-2</v>
      </c>
      <c r="BZ44">
        <v>0.1174</v>
      </c>
      <c r="CA44">
        <v>0.1469</v>
      </c>
      <c r="CB44">
        <v>0.1802</v>
      </c>
      <c r="CC44">
        <v>0.2092</v>
      </c>
      <c r="CD44">
        <v>0.2354</v>
      </c>
      <c r="CE44">
        <v>0.2555</v>
      </c>
      <c r="CF44">
        <v>0.2737</v>
      </c>
      <c r="CG44">
        <v>0.29239999999999999</v>
      </c>
      <c r="CH44">
        <v>0.30769999999999997</v>
      </c>
      <c r="CI44">
        <v>0.32329999999999998</v>
      </c>
      <c r="CJ44">
        <v>0.33800000000000002</v>
      </c>
      <c r="CK44">
        <v>0.3513</v>
      </c>
      <c r="CL44">
        <v>0.36309999999999998</v>
      </c>
      <c r="CM44">
        <v>0.373</v>
      </c>
      <c r="CN44">
        <v>0.38190000000000002</v>
      </c>
      <c r="CO44">
        <v>0.40920000000000001</v>
      </c>
      <c r="CP44">
        <v>0.42720000000000002</v>
      </c>
      <c r="CQ44">
        <v>0.44550000000000001</v>
      </c>
      <c r="CR44">
        <v>0.46300000000000002</v>
      </c>
      <c r="CS44">
        <v>0.47439999999999999</v>
      </c>
      <c r="CT44">
        <v>0.4803</v>
      </c>
      <c r="CU44">
        <v>0.48399999999999999</v>
      </c>
      <c r="CV44">
        <v>0.48759999999999998</v>
      </c>
      <c r="CW44">
        <v>0.48980000000000001</v>
      </c>
      <c r="CX44">
        <v>0.49070000000000003</v>
      </c>
      <c r="CY44">
        <v>0.49309999999999998</v>
      </c>
      <c r="CZ44">
        <v>0.4995</v>
      </c>
      <c r="DA44">
        <v>0.50890000000000002</v>
      </c>
      <c r="DB44">
        <v>0.51829999999999998</v>
      </c>
      <c r="DC44">
        <v>0.52769999999999995</v>
      </c>
      <c r="DD44">
        <v>0.53949999999999998</v>
      </c>
      <c r="DE44">
        <v>0.54990000000000006</v>
      </c>
      <c r="DF44">
        <v>0.56040000000000001</v>
      </c>
      <c r="DG44">
        <v>0.56840000000000002</v>
      </c>
      <c r="DH44">
        <v>0.56999999999999995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2.7459999999999998E-7</v>
      </c>
      <c r="H45">
        <v>1.5719999999999999E-6</v>
      </c>
      <c r="I45">
        <v>3.2119999999999999E-6</v>
      </c>
      <c r="J45">
        <v>5.7359999999999998E-6</v>
      </c>
      <c r="K45">
        <v>9.516E-6</v>
      </c>
      <c r="L45">
        <v>2.1840000000000001E-5</v>
      </c>
      <c r="M45">
        <v>3.4390000000000001E-5</v>
      </c>
      <c r="N45">
        <v>4.4579999999999997E-5</v>
      </c>
      <c r="O45">
        <v>5.6730000000000001E-5</v>
      </c>
      <c r="P45">
        <v>7.059E-5</v>
      </c>
      <c r="Q45">
        <v>1.0459999999999999E-4</v>
      </c>
      <c r="R45">
        <v>1.56E-4</v>
      </c>
      <c r="S45">
        <v>1.9469999999999999E-4</v>
      </c>
      <c r="T45">
        <v>2.4020000000000001E-4</v>
      </c>
      <c r="U45">
        <v>2.9169999999999999E-4</v>
      </c>
      <c r="V45">
        <v>4.439E-4</v>
      </c>
      <c r="W45">
        <v>6.0820000000000004E-4</v>
      </c>
      <c r="X45">
        <v>7.0890000000000005E-4</v>
      </c>
      <c r="Y45">
        <v>8.2030000000000004E-4</v>
      </c>
      <c r="Z45">
        <v>9.4359999999999995E-4</v>
      </c>
      <c r="AA45">
        <v>1.1000000000000001E-3</v>
      </c>
      <c r="AB45">
        <v>1.6000000000000001E-3</v>
      </c>
      <c r="AC45">
        <v>1.9E-3</v>
      </c>
      <c r="AD45">
        <v>2.0999999999999999E-3</v>
      </c>
      <c r="AE45">
        <v>2.3E-3</v>
      </c>
      <c r="AF45">
        <v>2.8E-3</v>
      </c>
      <c r="AG45">
        <v>3.5000000000000001E-3</v>
      </c>
      <c r="AH45">
        <v>3.8999999999999998E-3</v>
      </c>
      <c r="AI45">
        <v>4.3E-3</v>
      </c>
      <c r="AJ45">
        <v>4.7000000000000002E-3</v>
      </c>
      <c r="AK45">
        <v>5.1000000000000004E-3</v>
      </c>
      <c r="AL45">
        <v>6.4000000000000003E-3</v>
      </c>
      <c r="AM45">
        <v>7.3000000000000001E-3</v>
      </c>
      <c r="AN45">
        <v>7.9000000000000008E-3</v>
      </c>
      <c r="AO45">
        <v>8.5000000000000006E-3</v>
      </c>
      <c r="AP45">
        <v>1.01E-2</v>
      </c>
      <c r="AQ45">
        <v>1.17E-2</v>
      </c>
      <c r="AR45">
        <v>1.2500000000000001E-2</v>
      </c>
      <c r="AS45">
        <v>1.34E-2</v>
      </c>
      <c r="AT45">
        <v>1.4500000000000001E-2</v>
      </c>
      <c r="AU45">
        <v>1.7100000000000001E-2</v>
      </c>
      <c r="AV45">
        <v>1.89E-2</v>
      </c>
      <c r="AW45">
        <v>0.02</v>
      </c>
      <c r="AX45">
        <v>2.1100000000000001E-2</v>
      </c>
      <c r="AY45">
        <v>2.2800000000000001E-2</v>
      </c>
      <c r="AZ45">
        <v>2.6200000000000001E-2</v>
      </c>
      <c r="BA45">
        <v>2.87E-2</v>
      </c>
      <c r="BB45">
        <v>3.0099999999999998E-2</v>
      </c>
      <c r="BC45">
        <v>3.15E-2</v>
      </c>
      <c r="BD45">
        <v>3.3000000000000002E-2</v>
      </c>
      <c r="BE45">
        <v>3.5900000000000001E-2</v>
      </c>
      <c r="BF45">
        <v>3.8699999999999998E-2</v>
      </c>
      <c r="BG45">
        <v>4.0399999999999998E-2</v>
      </c>
      <c r="BH45">
        <v>4.2000000000000003E-2</v>
      </c>
      <c r="BI45">
        <v>4.3700000000000003E-2</v>
      </c>
      <c r="BJ45">
        <v>4.5900000000000003E-2</v>
      </c>
      <c r="BK45">
        <v>4.9299999999999997E-2</v>
      </c>
      <c r="BL45">
        <v>5.2200000000000003E-2</v>
      </c>
      <c r="BM45">
        <v>5.4100000000000002E-2</v>
      </c>
      <c r="BN45">
        <v>5.6399999999999999E-2</v>
      </c>
      <c r="BO45">
        <v>6.0199999999999997E-2</v>
      </c>
      <c r="BP45">
        <v>6.3500000000000001E-2</v>
      </c>
      <c r="BQ45">
        <v>6.54E-2</v>
      </c>
      <c r="BR45">
        <v>6.7599999999999993E-2</v>
      </c>
      <c r="BS45">
        <v>7.17E-2</v>
      </c>
      <c r="BT45">
        <v>7.5700000000000003E-2</v>
      </c>
      <c r="BU45">
        <v>7.7799999999999994E-2</v>
      </c>
      <c r="BV45">
        <v>7.9899999999999999E-2</v>
      </c>
      <c r="BW45">
        <v>8.1900000000000001E-2</v>
      </c>
      <c r="BX45">
        <v>8.3900000000000002E-2</v>
      </c>
      <c r="BY45">
        <v>8.6999999999999994E-2</v>
      </c>
      <c r="BZ45">
        <v>0.11749999999999999</v>
      </c>
      <c r="CA45">
        <v>0.14699999999999999</v>
      </c>
      <c r="CB45">
        <v>0.18029999999999999</v>
      </c>
      <c r="CC45">
        <v>0.20930000000000001</v>
      </c>
      <c r="CD45">
        <v>0.2354</v>
      </c>
      <c r="CE45">
        <v>0.2555</v>
      </c>
      <c r="CF45">
        <v>0.27379999999999999</v>
      </c>
      <c r="CG45">
        <v>0.29249999999999998</v>
      </c>
      <c r="CH45">
        <v>0.30780000000000002</v>
      </c>
      <c r="CI45">
        <v>0.32340000000000002</v>
      </c>
      <c r="CJ45">
        <v>0.33810000000000001</v>
      </c>
      <c r="CK45">
        <v>0.35139999999999999</v>
      </c>
      <c r="CL45">
        <v>0.36320000000000002</v>
      </c>
      <c r="CM45">
        <v>0.373</v>
      </c>
      <c r="CN45">
        <v>0.38190000000000002</v>
      </c>
      <c r="CO45">
        <v>0.40920000000000001</v>
      </c>
      <c r="CP45">
        <v>0.42720000000000002</v>
      </c>
      <c r="CQ45">
        <v>0.4456</v>
      </c>
      <c r="CR45">
        <v>0.46300000000000002</v>
      </c>
      <c r="CS45">
        <v>0.47439999999999999</v>
      </c>
      <c r="CT45">
        <v>0.4803</v>
      </c>
      <c r="CU45">
        <v>0.48399999999999999</v>
      </c>
      <c r="CV45">
        <v>0.48759999999999998</v>
      </c>
      <c r="CW45">
        <v>0.48980000000000001</v>
      </c>
      <c r="CX45">
        <v>0.49070000000000003</v>
      </c>
      <c r="CY45">
        <v>0.49309999999999998</v>
      </c>
      <c r="CZ45">
        <v>0.49959999999999999</v>
      </c>
      <c r="DA45">
        <v>0.50900000000000001</v>
      </c>
      <c r="DB45">
        <v>0.51839999999999997</v>
      </c>
      <c r="DC45">
        <v>0.52769999999999995</v>
      </c>
      <c r="DD45">
        <v>0.53949999999999998</v>
      </c>
      <c r="DE45">
        <v>0.54990000000000006</v>
      </c>
      <c r="DF45">
        <v>0.56040000000000001</v>
      </c>
      <c r="DG45">
        <v>0.56840000000000002</v>
      </c>
      <c r="DH45">
        <v>0.56999999999999995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2.7459999999999998E-7</v>
      </c>
      <c r="H46">
        <v>1.5719999999999999E-6</v>
      </c>
      <c r="I46">
        <v>3.2119999999999999E-6</v>
      </c>
      <c r="J46">
        <v>5.7359999999999998E-6</v>
      </c>
      <c r="K46">
        <v>9.516E-6</v>
      </c>
      <c r="L46">
        <v>2.1840000000000001E-5</v>
      </c>
      <c r="M46">
        <v>3.464E-5</v>
      </c>
      <c r="N46">
        <v>4.4679999999999999E-5</v>
      </c>
      <c r="O46">
        <v>5.6929999999999999E-5</v>
      </c>
      <c r="P46">
        <v>7.0729999999999995E-5</v>
      </c>
      <c r="Q46">
        <v>1.048E-4</v>
      </c>
      <c r="R46">
        <v>1.5640000000000001E-4</v>
      </c>
      <c r="S46">
        <v>1.951E-4</v>
      </c>
      <c r="T46">
        <v>2.409E-4</v>
      </c>
      <c r="U46">
        <v>2.9250000000000001E-4</v>
      </c>
      <c r="V46">
        <v>4.4460000000000002E-4</v>
      </c>
      <c r="W46">
        <v>6.0919999999999995E-4</v>
      </c>
      <c r="X46">
        <v>7.1000000000000002E-4</v>
      </c>
      <c r="Y46">
        <v>8.2109999999999995E-4</v>
      </c>
      <c r="Z46">
        <v>9.4450000000000003E-4</v>
      </c>
      <c r="AA46">
        <v>1.1000000000000001E-3</v>
      </c>
      <c r="AB46">
        <v>1.6999999999999999E-3</v>
      </c>
      <c r="AC46">
        <v>1.9E-3</v>
      </c>
      <c r="AD46">
        <v>2.0999999999999999E-3</v>
      </c>
      <c r="AE46">
        <v>2.3E-3</v>
      </c>
      <c r="AF46">
        <v>2.8E-3</v>
      </c>
      <c r="AG46">
        <v>3.5000000000000001E-3</v>
      </c>
      <c r="AH46">
        <v>3.8999999999999998E-3</v>
      </c>
      <c r="AI46">
        <v>4.3E-3</v>
      </c>
      <c r="AJ46">
        <v>4.7000000000000002E-3</v>
      </c>
      <c r="AK46">
        <v>5.1000000000000004E-3</v>
      </c>
      <c r="AL46">
        <v>6.4000000000000003E-3</v>
      </c>
      <c r="AM46">
        <v>7.3000000000000001E-3</v>
      </c>
      <c r="AN46">
        <v>7.9000000000000008E-3</v>
      </c>
      <c r="AO46">
        <v>8.5000000000000006E-3</v>
      </c>
      <c r="AP46">
        <v>1.01E-2</v>
      </c>
      <c r="AQ46">
        <v>1.17E-2</v>
      </c>
      <c r="AR46">
        <v>1.2500000000000001E-2</v>
      </c>
      <c r="AS46">
        <v>1.34E-2</v>
      </c>
      <c r="AT46">
        <v>1.4500000000000001E-2</v>
      </c>
      <c r="AU46">
        <v>1.7100000000000001E-2</v>
      </c>
      <c r="AV46">
        <v>1.89E-2</v>
      </c>
      <c r="AW46">
        <v>0.02</v>
      </c>
      <c r="AX46">
        <v>2.1100000000000001E-2</v>
      </c>
      <c r="AY46">
        <v>2.2800000000000001E-2</v>
      </c>
      <c r="AZ46">
        <v>2.6200000000000001E-2</v>
      </c>
      <c r="BA46">
        <v>2.87E-2</v>
      </c>
      <c r="BB46">
        <v>3.0099999999999998E-2</v>
      </c>
      <c r="BC46">
        <v>3.15E-2</v>
      </c>
      <c r="BD46">
        <v>3.3000000000000002E-2</v>
      </c>
      <c r="BE46">
        <v>3.5900000000000001E-2</v>
      </c>
      <c r="BF46">
        <v>3.8699999999999998E-2</v>
      </c>
      <c r="BG46">
        <v>4.0399999999999998E-2</v>
      </c>
      <c r="BH46">
        <v>4.2000000000000003E-2</v>
      </c>
      <c r="BI46">
        <v>4.3700000000000003E-2</v>
      </c>
      <c r="BJ46">
        <v>4.5900000000000003E-2</v>
      </c>
      <c r="BK46">
        <v>4.9299999999999997E-2</v>
      </c>
      <c r="BL46">
        <v>5.2200000000000003E-2</v>
      </c>
      <c r="BM46">
        <v>5.4100000000000002E-2</v>
      </c>
      <c r="BN46">
        <v>5.6500000000000002E-2</v>
      </c>
      <c r="BO46">
        <v>6.0199999999999997E-2</v>
      </c>
      <c r="BP46">
        <v>6.3500000000000001E-2</v>
      </c>
      <c r="BQ46">
        <v>6.5500000000000003E-2</v>
      </c>
      <c r="BR46">
        <v>6.7599999999999993E-2</v>
      </c>
      <c r="BS46">
        <v>7.17E-2</v>
      </c>
      <c r="BT46">
        <v>7.5700000000000003E-2</v>
      </c>
      <c r="BU46">
        <v>7.7799999999999994E-2</v>
      </c>
      <c r="BV46">
        <v>7.9899999999999999E-2</v>
      </c>
      <c r="BW46">
        <v>8.1900000000000001E-2</v>
      </c>
      <c r="BX46">
        <v>8.4000000000000005E-2</v>
      </c>
      <c r="BY46">
        <v>8.7099999999999997E-2</v>
      </c>
      <c r="BZ46">
        <v>0.11749999999999999</v>
      </c>
      <c r="CA46">
        <v>0.14710000000000001</v>
      </c>
      <c r="CB46">
        <v>0.18029999999999999</v>
      </c>
      <c r="CC46">
        <v>0.20930000000000001</v>
      </c>
      <c r="CD46">
        <v>0.23549999999999999</v>
      </c>
      <c r="CE46">
        <v>0.2555</v>
      </c>
      <c r="CF46">
        <v>0.27379999999999999</v>
      </c>
      <c r="CG46">
        <v>0.29249999999999998</v>
      </c>
      <c r="CH46">
        <v>0.30780000000000002</v>
      </c>
      <c r="CI46">
        <v>0.32340000000000002</v>
      </c>
      <c r="CJ46">
        <v>0.33810000000000001</v>
      </c>
      <c r="CK46">
        <v>0.35139999999999999</v>
      </c>
      <c r="CL46">
        <v>0.36320000000000002</v>
      </c>
      <c r="CM46">
        <v>0.37309999999999999</v>
      </c>
      <c r="CN46">
        <v>0.38190000000000002</v>
      </c>
      <c r="CO46">
        <v>0.4093</v>
      </c>
      <c r="CP46">
        <v>0.42720000000000002</v>
      </c>
      <c r="CQ46">
        <v>0.4456</v>
      </c>
      <c r="CR46">
        <v>0.46300000000000002</v>
      </c>
      <c r="CS46">
        <v>0.47439999999999999</v>
      </c>
      <c r="CT46">
        <v>0.4803</v>
      </c>
      <c r="CU46">
        <v>0.48399999999999999</v>
      </c>
      <c r="CV46">
        <v>0.48759999999999998</v>
      </c>
      <c r="CW46">
        <v>0.48980000000000001</v>
      </c>
      <c r="CX46">
        <v>0.49070000000000003</v>
      </c>
      <c r="CY46">
        <v>0.49309999999999998</v>
      </c>
      <c r="CZ46">
        <v>0.49959999999999999</v>
      </c>
      <c r="DA46">
        <v>0.50900000000000001</v>
      </c>
      <c r="DB46">
        <v>0.51839999999999997</v>
      </c>
      <c r="DC46">
        <v>0.52769999999999995</v>
      </c>
      <c r="DD46">
        <v>0.53949999999999998</v>
      </c>
      <c r="DE46">
        <v>0.54990000000000006</v>
      </c>
      <c r="DF46">
        <v>0.56040000000000001</v>
      </c>
      <c r="DG46">
        <v>0.56840000000000002</v>
      </c>
      <c r="DH46">
        <v>0.56999999999999995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2.7459999999999998E-7</v>
      </c>
      <c r="H47">
        <v>1.5719999999999999E-6</v>
      </c>
      <c r="I47">
        <v>3.2119999999999999E-6</v>
      </c>
      <c r="J47">
        <v>5.7359999999999998E-6</v>
      </c>
      <c r="K47">
        <v>9.516E-6</v>
      </c>
      <c r="L47">
        <v>2.1840000000000001E-5</v>
      </c>
      <c r="M47">
        <v>3.464E-5</v>
      </c>
      <c r="N47">
        <v>4.4679999999999999E-5</v>
      </c>
      <c r="O47">
        <v>5.6929999999999999E-5</v>
      </c>
      <c r="P47">
        <v>7.0729999999999995E-5</v>
      </c>
      <c r="Q47">
        <v>1.048E-4</v>
      </c>
      <c r="R47">
        <v>1.5640000000000001E-4</v>
      </c>
      <c r="S47">
        <v>1.951E-4</v>
      </c>
      <c r="T47">
        <v>2.409E-4</v>
      </c>
      <c r="U47">
        <v>2.9250000000000001E-4</v>
      </c>
      <c r="V47">
        <v>4.4460000000000002E-4</v>
      </c>
      <c r="W47">
        <v>6.0919999999999995E-4</v>
      </c>
      <c r="X47">
        <v>7.1000000000000002E-4</v>
      </c>
      <c r="Y47">
        <v>8.2109999999999995E-4</v>
      </c>
      <c r="Z47">
        <v>9.4450000000000003E-4</v>
      </c>
      <c r="AA47">
        <v>1.1000000000000001E-3</v>
      </c>
      <c r="AB47">
        <v>1.6999999999999999E-3</v>
      </c>
      <c r="AC47">
        <v>1.9E-3</v>
      </c>
      <c r="AD47">
        <v>2.0999999999999999E-3</v>
      </c>
      <c r="AE47">
        <v>2.3E-3</v>
      </c>
      <c r="AF47">
        <v>2.8E-3</v>
      </c>
      <c r="AG47">
        <v>3.5000000000000001E-3</v>
      </c>
      <c r="AH47">
        <v>3.8999999999999998E-3</v>
      </c>
      <c r="AI47">
        <v>4.3E-3</v>
      </c>
      <c r="AJ47">
        <v>4.7000000000000002E-3</v>
      </c>
      <c r="AK47">
        <v>5.1000000000000004E-3</v>
      </c>
      <c r="AL47">
        <v>6.4000000000000003E-3</v>
      </c>
      <c r="AM47">
        <v>7.3000000000000001E-3</v>
      </c>
      <c r="AN47">
        <v>7.9000000000000008E-3</v>
      </c>
      <c r="AO47">
        <v>8.5000000000000006E-3</v>
      </c>
      <c r="AP47">
        <v>1.01E-2</v>
      </c>
      <c r="AQ47">
        <v>1.17E-2</v>
      </c>
      <c r="AR47">
        <v>1.2500000000000001E-2</v>
      </c>
      <c r="AS47">
        <v>1.34E-2</v>
      </c>
      <c r="AT47">
        <v>1.4500000000000001E-2</v>
      </c>
      <c r="AU47">
        <v>1.7100000000000001E-2</v>
      </c>
      <c r="AV47">
        <v>1.89E-2</v>
      </c>
      <c r="AW47">
        <v>0.02</v>
      </c>
      <c r="AX47">
        <v>2.1100000000000001E-2</v>
      </c>
      <c r="AY47">
        <v>2.2800000000000001E-2</v>
      </c>
      <c r="AZ47">
        <v>2.6200000000000001E-2</v>
      </c>
      <c r="BA47">
        <v>2.87E-2</v>
      </c>
      <c r="BB47">
        <v>3.0099999999999998E-2</v>
      </c>
      <c r="BC47">
        <v>3.15E-2</v>
      </c>
      <c r="BD47">
        <v>3.3000000000000002E-2</v>
      </c>
      <c r="BE47">
        <v>3.5900000000000001E-2</v>
      </c>
      <c r="BF47">
        <v>3.8699999999999998E-2</v>
      </c>
      <c r="BG47">
        <v>4.0399999999999998E-2</v>
      </c>
      <c r="BH47">
        <v>4.2000000000000003E-2</v>
      </c>
      <c r="BI47">
        <v>4.3700000000000003E-2</v>
      </c>
      <c r="BJ47">
        <v>4.5900000000000003E-2</v>
      </c>
      <c r="BK47">
        <v>4.9299999999999997E-2</v>
      </c>
      <c r="BL47">
        <v>5.2200000000000003E-2</v>
      </c>
      <c r="BM47">
        <v>5.4100000000000002E-2</v>
      </c>
      <c r="BN47">
        <v>5.6500000000000002E-2</v>
      </c>
      <c r="BO47">
        <v>6.0199999999999997E-2</v>
      </c>
      <c r="BP47">
        <v>6.3500000000000001E-2</v>
      </c>
      <c r="BQ47">
        <v>6.5500000000000003E-2</v>
      </c>
      <c r="BR47">
        <v>6.7599999999999993E-2</v>
      </c>
      <c r="BS47">
        <v>7.17E-2</v>
      </c>
      <c r="BT47">
        <v>7.5700000000000003E-2</v>
      </c>
      <c r="BU47">
        <v>7.7799999999999994E-2</v>
      </c>
      <c r="BV47">
        <v>7.9899999999999999E-2</v>
      </c>
      <c r="BW47">
        <v>8.1900000000000001E-2</v>
      </c>
      <c r="BX47">
        <v>8.4000000000000005E-2</v>
      </c>
      <c r="BY47">
        <v>8.7099999999999997E-2</v>
      </c>
      <c r="BZ47">
        <v>0.11749999999999999</v>
      </c>
      <c r="CA47">
        <v>0.14710000000000001</v>
      </c>
      <c r="CB47">
        <v>0.18029999999999999</v>
      </c>
      <c r="CC47">
        <v>0.20930000000000001</v>
      </c>
      <c r="CD47">
        <v>0.23549999999999999</v>
      </c>
      <c r="CE47">
        <v>0.2555</v>
      </c>
      <c r="CF47">
        <v>0.27379999999999999</v>
      </c>
      <c r="CG47">
        <v>0.29249999999999998</v>
      </c>
      <c r="CH47">
        <v>0.30780000000000002</v>
      </c>
      <c r="CI47">
        <v>0.32340000000000002</v>
      </c>
      <c r="CJ47">
        <v>0.33810000000000001</v>
      </c>
      <c r="CK47">
        <v>0.35139999999999999</v>
      </c>
      <c r="CL47">
        <v>0.36320000000000002</v>
      </c>
      <c r="CM47">
        <v>0.37309999999999999</v>
      </c>
      <c r="CN47">
        <v>0.38190000000000002</v>
      </c>
      <c r="CO47">
        <v>0.4093</v>
      </c>
      <c r="CP47">
        <v>0.42720000000000002</v>
      </c>
      <c r="CQ47">
        <v>0.4456</v>
      </c>
      <c r="CR47">
        <v>0.46300000000000002</v>
      </c>
      <c r="CS47">
        <v>0.47439999999999999</v>
      </c>
      <c r="CT47">
        <v>0.4803</v>
      </c>
      <c r="CU47">
        <v>0.48399999999999999</v>
      </c>
      <c r="CV47">
        <v>0.48759999999999998</v>
      </c>
      <c r="CW47">
        <v>0.48980000000000001</v>
      </c>
      <c r="CX47">
        <v>0.49070000000000003</v>
      </c>
      <c r="CY47">
        <v>0.49309999999999998</v>
      </c>
      <c r="CZ47">
        <v>0.49959999999999999</v>
      </c>
      <c r="DA47">
        <v>0.50900000000000001</v>
      </c>
      <c r="DB47">
        <v>0.51839999999999997</v>
      </c>
      <c r="DC47">
        <v>0.52769999999999995</v>
      </c>
      <c r="DD47">
        <v>0.53949999999999998</v>
      </c>
      <c r="DE47">
        <v>0.54990000000000006</v>
      </c>
      <c r="DF47">
        <v>0.56040000000000001</v>
      </c>
      <c r="DG47">
        <v>0.56840000000000002</v>
      </c>
      <c r="DH47">
        <v>0.56999999999999995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2.7459999999999998E-7</v>
      </c>
      <c r="H48">
        <v>1.5719999999999999E-6</v>
      </c>
      <c r="I48">
        <v>3.2119999999999999E-6</v>
      </c>
      <c r="J48">
        <v>5.7359999999999998E-6</v>
      </c>
      <c r="K48">
        <v>9.516E-6</v>
      </c>
      <c r="L48">
        <v>2.1840000000000001E-5</v>
      </c>
      <c r="M48">
        <v>3.464E-5</v>
      </c>
      <c r="N48">
        <v>4.4679999999999999E-5</v>
      </c>
      <c r="O48">
        <v>5.6929999999999999E-5</v>
      </c>
      <c r="P48">
        <v>7.0729999999999995E-5</v>
      </c>
      <c r="Q48">
        <v>1.048E-4</v>
      </c>
      <c r="R48">
        <v>1.5640000000000001E-4</v>
      </c>
      <c r="S48">
        <v>1.951E-4</v>
      </c>
      <c r="T48">
        <v>2.409E-4</v>
      </c>
      <c r="U48">
        <v>2.9250000000000001E-4</v>
      </c>
      <c r="V48">
        <v>4.4460000000000002E-4</v>
      </c>
      <c r="W48">
        <v>6.0919999999999995E-4</v>
      </c>
      <c r="X48">
        <v>7.1000000000000002E-4</v>
      </c>
      <c r="Y48">
        <v>8.2109999999999995E-4</v>
      </c>
      <c r="Z48">
        <v>9.4450000000000003E-4</v>
      </c>
      <c r="AA48">
        <v>1.1000000000000001E-3</v>
      </c>
      <c r="AB48">
        <v>1.6999999999999999E-3</v>
      </c>
      <c r="AC48">
        <v>1.9E-3</v>
      </c>
      <c r="AD48">
        <v>2.0999999999999999E-3</v>
      </c>
      <c r="AE48">
        <v>2.3E-3</v>
      </c>
      <c r="AF48">
        <v>2.8E-3</v>
      </c>
      <c r="AG48">
        <v>3.5000000000000001E-3</v>
      </c>
      <c r="AH48">
        <v>3.8999999999999998E-3</v>
      </c>
      <c r="AI48">
        <v>4.3E-3</v>
      </c>
      <c r="AJ48">
        <v>4.7000000000000002E-3</v>
      </c>
      <c r="AK48">
        <v>5.1000000000000004E-3</v>
      </c>
      <c r="AL48">
        <v>6.4000000000000003E-3</v>
      </c>
      <c r="AM48">
        <v>7.3000000000000001E-3</v>
      </c>
      <c r="AN48">
        <v>7.9000000000000008E-3</v>
      </c>
      <c r="AO48">
        <v>8.5000000000000006E-3</v>
      </c>
      <c r="AP48">
        <v>1.01E-2</v>
      </c>
      <c r="AQ48">
        <v>1.17E-2</v>
      </c>
      <c r="AR48">
        <v>1.2500000000000001E-2</v>
      </c>
      <c r="AS48">
        <v>1.34E-2</v>
      </c>
      <c r="AT48">
        <v>1.4500000000000001E-2</v>
      </c>
      <c r="AU48">
        <v>1.7100000000000001E-2</v>
      </c>
      <c r="AV48">
        <v>1.89E-2</v>
      </c>
      <c r="AW48">
        <v>0.02</v>
      </c>
      <c r="AX48">
        <v>2.1100000000000001E-2</v>
      </c>
      <c r="AY48">
        <v>2.2800000000000001E-2</v>
      </c>
      <c r="AZ48">
        <v>2.6200000000000001E-2</v>
      </c>
      <c r="BA48">
        <v>2.87E-2</v>
      </c>
      <c r="BB48">
        <v>3.0099999999999998E-2</v>
      </c>
      <c r="BC48">
        <v>3.15E-2</v>
      </c>
      <c r="BD48">
        <v>3.3000000000000002E-2</v>
      </c>
      <c r="BE48">
        <v>3.5900000000000001E-2</v>
      </c>
      <c r="BF48">
        <v>3.8699999999999998E-2</v>
      </c>
      <c r="BG48">
        <v>4.0399999999999998E-2</v>
      </c>
      <c r="BH48">
        <v>4.2000000000000003E-2</v>
      </c>
      <c r="BI48">
        <v>4.3700000000000003E-2</v>
      </c>
      <c r="BJ48">
        <v>4.5900000000000003E-2</v>
      </c>
      <c r="BK48">
        <v>4.9299999999999997E-2</v>
      </c>
      <c r="BL48">
        <v>5.2200000000000003E-2</v>
      </c>
      <c r="BM48">
        <v>5.4100000000000002E-2</v>
      </c>
      <c r="BN48">
        <v>5.6500000000000002E-2</v>
      </c>
      <c r="BO48">
        <v>6.0199999999999997E-2</v>
      </c>
      <c r="BP48">
        <v>6.3500000000000001E-2</v>
      </c>
      <c r="BQ48">
        <v>6.5500000000000003E-2</v>
      </c>
      <c r="BR48">
        <v>6.7599999999999993E-2</v>
      </c>
      <c r="BS48">
        <v>7.17E-2</v>
      </c>
      <c r="BT48">
        <v>7.5700000000000003E-2</v>
      </c>
      <c r="BU48">
        <v>7.7799999999999994E-2</v>
      </c>
      <c r="BV48">
        <v>7.9899999999999999E-2</v>
      </c>
      <c r="BW48">
        <v>8.1900000000000001E-2</v>
      </c>
      <c r="BX48">
        <v>8.4000000000000005E-2</v>
      </c>
      <c r="BY48">
        <v>8.7099999999999997E-2</v>
      </c>
      <c r="BZ48">
        <v>0.11749999999999999</v>
      </c>
      <c r="CA48">
        <v>0.14710000000000001</v>
      </c>
      <c r="CB48">
        <v>0.18029999999999999</v>
      </c>
      <c r="CC48">
        <v>0.20930000000000001</v>
      </c>
      <c r="CD48">
        <v>0.23549999999999999</v>
      </c>
      <c r="CE48">
        <v>0.2555</v>
      </c>
      <c r="CF48">
        <v>0.27379999999999999</v>
      </c>
      <c r="CG48">
        <v>0.29249999999999998</v>
      </c>
      <c r="CH48">
        <v>0.30780000000000002</v>
      </c>
      <c r="CI48">
        <v>0.32340000000000002</v>
      </c>
      <c r="CJ48">
        <v>0.33810000000000001</v>
      </c>
      <c r="CK48">
        <v>0.35139999999999999</v>
      </c>
      <c r="CL48">
        <v>0.36320000000000002</v>
      </c>
      <c r="CM48">
        <v>0.37309999999999999</v>
      </c>
      <c r="CN48">
        <v>0.38190000000000002</v>
      </c>
      <c r="CO48">
        <v>0.4093</v>
      </c>
      <c r="CP48">
        <v>0.42720000000000002</v>
      </c>
      <c r="CQ48">
        <v>0.4456</v>
      </c>
      <c r="CR48">
        <v>0.46300000000000002</v>
      </c>
      <c r="CS48">
        <v>0.47439999999999999</v>
      </c>
      <c r="CT48">
        <v>0.4803</v>
      </c>
      <c r="CU48">
        <v>0.48399999999999999</v>
      </c>
      <c r="CV48">
        <v>0.48759999999999998</v>
      </c>
      <c r="CW48">
        <v>0.48980000000000001</v>
      </c>
      <c r="CX48">
        <v>0.49070000000000003</v>
      </c>
      <c r="CY48">
        <v>0.49309999999999998</v>
      </c>
      <c r="CZ48">
        <v>0.49959999999999999</v>
      </c>
      <c r="DA48">
        <v>0.50900000000000001</v>
      </c>
      <c r="DB48">
        <v>0.51839999999999997</v>
      </c>
      <c r="DC48">
        <v>0.52769999999999995</v>
      </c>
      <c r="DD48">
        <v>0.53949999999999998</v>
      </c>
      <c r="DE48">
        <v>0.54990000000000006</v>
      </c>
      <c r="DF48">
        <v>0.56040000000000001</v>
      </c>
      <c r="DG48">
        <v>0.56840000000000002</v>
      </c>
      <c r="DH48">
        <v>0.56999999999999995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2.7459999999999998E-7</v>
      </c>
      <c r="H49">
        <v>1.5719999999999999E-6</v>
      </c>
      <c r="I49">
        <v>3.2119999999999999E-6</v>
      </c>
      <c r="J49">
        <v>5.7359999999999998E-6</v>
      </c>
      <c r="K49">
        <v>9.516E-6</v>
      </c>
      <c r="L49">
        <v>2.1840000000000001E-5</v>
      </c>
      <c r="M49">
        <v>3.464E-5</v>
      </c>
      <c r="N49">
        <v>4.4679999999999999E-5</v>
      </c>
      <c r="O49">
        <v>5.6929999999999999E-5</v>
      </c>
      <c r="P49">
        <v>7.0729999999999995E-5</v>
      </c>
      <c r="Q49">
        <v>1.048E-4</v>
      </c>
      <c r="R49">
        <v>1.5640000000000001E-4</v>
      </c>
      <c r="S49">
        <v>1.951E-4</v>
      </c>
      <c r="T49">
        <v>2.409E-4</v>
      </c>
      <c r="U49">
        <v>2.9250000000000001E-4</v>
      </c>
      <c r="V49">
        <v>4.4460000000000002E-4</v>
      </c>
      <c r="W49">
        <v>6.0919999999999995E-4</v>
      </c>
      <c r="X49">
        <v>7.1000000000000002E-4</v>
      </c>
      <c r="Y49">
        <v>8.2109999999999995E-4</v>
      </c>
      <c r="Z49">
        <v>9.4450000000000003E-4</v>
      </c>
      <c r="AA49">
        <v>1.1000000000000001E-3</v>
      </c>
      <c r="AB49">
        <v>1.6999999999999999E-3</v>
      </c>
      <c r="AC49">
        <v>1.9E-3</v>
      </c>
      <c r="AD49">
        <v>2.0999999999999999E-3</v>
      </c>
      <c r="AE49">
        <v>2.3E-3</v>
      </c>
      <c r="AF49">
        <v>2.8E-3</v>
      </c>
      <c r="AG49">
        <v>3.5000000000000001E-3</v>
      </c>
      <c r="AH49">
        <v>3.8999999999999998E-3</v>
      </c>
      <c r="AI49">
        <v>4.3E-3</v>
      </c>
      <c r="AJ49">
        <v>4.7000000000000002E-3</v>
      </c>
      <c r="AK49">
        <v>5.1000000000000004E-3</v>
      </c>
      <c r="AL49">
        <v>6.4000000000000003E-3</v>
      </c>
      <c r="AM49">
        <v>7.3000000000000001E-3</v>
      </c>
      <c r="AN49">
        <v>7.9000000000000008E-3</v>
      </c>
      <c r="AO49">
        <v>8.5000000000000006E-3</v>
      </c>
      <c r="AP49">
        <v>1.01E-2</v>
      </c>
      <c r="AQ49">
        <v>1.17E-2</v>
      </c>
      <c r="AR49">
        <v>1.2500000000000001E-2</v>
      </c>
      <c r="AS49">
        <v>1.34E-2</v>
      </c>
      <c r="AT49">
        <v>1.4500000000000001E-2</v>
      </c>
      <c r="AU49">
        <v>1.7100000000000001E-2</v>
      </c>
      <c r="AV49">
        <v>1.89E-2</v>
      </c>
      <c r="AW49">
        <v>0.02</v>
      </c>
      <c r="AX49">
        <v>2.1100000000000001E-2</v>
      </c>
      <c r="AY49">
        <v>2.2800000000000001E-2</v>
      </c>
      <c r="AZ49">
        <v>2.6200000000000001E-2</v>
      </c>
      <c r="BA49">
        <v>2.87E-2</v>
      </c>
      <c r="BB49">
        <v>3.0099999999999998E-2</v>
      </c>
      <c r="BC49">
        <v>3.15E-2</v>
      </c>
      <c r="BD49">
        <v>3.3000000000000002E-2</v>
      </c>
      <c r="BE49">
        <v>3.5900000000000001E-2</v>
      </c>
      <c r="BF49">
        <v>3.8699999999999998E-2</v>
      </c>
      <c r="BG49">
        <v>4.0399999999999998E-2</v>
      </c>
      <c r="BH49">
        <v>4.2000000000000003E-2</v>
      </c>
      <c r="BI49">
        <v>4.3700000000000003E-2</v>
      </c>
      <c r="BJ49">
        <v>4.5900000000000003E-2</v>
      </c>
      <c r="BK49">
        <v>4.9299999999999997E-2</v>
      </c>
      <c r="BL49">
        <v>5.2200000000000003E-2</v>
      </c>
      <c r="BM49">
        <v>5.4100000000000002E-2</v>
      </c>
      <c r="BN49">
        <v>5.6500000000000002E-2</v>
      </c>
      <c r="BO49">
        <v>6.0199999999999997E-2</v>
      </c>
      <c r="BP49">
        <v>6.3500000000000001E-2</v>
      </c>
      <c r="BQ49">
        <v>6.5500000000000003E-2</v>
      </c>
      <c r="BR49">
        <v>6.7599999999999993E-2</v>
      </c>
      <c r="BS49">
        <v>7.17E-2</v>
      </c>
      <c r="BT49">
        <v>7.5700000000000003E-2</v>
      </c>
      <c r="BU49">
        <v>7.7799999999999994E-2</v>
      </c>
      <c r="BV49">
        <v>7.9899999999999999E-2</v>
      </c>
      <c r="BW49">
        <v>8.1900000000000001E-2</v>
      </c>
      <c r="BX49">
        <v>8.4000000000000005E-2</v>
      </c>
      <c r="BY49">
        <v>8.7099999999999997E-2</v>
      </c>
      <c r="BZ49">
        <v>0.11749999999999999</v>
      </c>
      <c r="CA49">
        <v>0.14710000000000001</v>
      </c>
      <c r="CB49">
        <v>0.18029999999999999</v>
      </c>
      <c r="CC49">
        <v>0.20930000000000001</v>
      </c>
      <c r="CD49">
        <v>0.23549999999999999</v>
      </c>
      <c r="CE49">
        <v>0.2555</v>
      </c>
      <c r="CF49">
        <v>0.27379999999999999</v>
      </c>
      <c r="CG49">
        <v>0.29249999999999998</v>
      </c>
      <c r="CH49">
        <v>0.30780000000000002</v>
      </c>
      <c r="CI49">
        <v>0.32340000000000002</v>
      </c>
      <c r="CJ49">
        <v>0.33810000000000001</v>
      </c>
      <c r="CK49">
        <v>0.35139999999999999</v>
      </c>
      <c r="CL49">
        <v>0.36320000000000002</v>
      </c>
      <c r="CM49">
        <v>0.37309999999999999</v>
      </c>
      <c r="CN49">
        <v>0.38190000000000002</v>
      </c>
      <c r="CO49">
        <v>0.4093</v>
      </c>
      <c r="CP49">
        <v>0.42720000000000002</v>
      </c>
      <c r="CQ49">
        <v>0.4456</v>
      </c>
      <c r="CR49">
        <v>0.46300000000000002</v>
      </c>
      <c r="CS49">
        <v>0.47439999999999999</v>
      </c>
      <c r="CT49">
        <v>0.4803</v>
      </c>
      <c r="CU49">
        <v>0.48399999999999999</v>
      </c>
      <c r="CV49">
        <v>0.48759999999999998</v>
      </c>
      <c r="CW49">
        <v>0.48980000000000001</v>
      </c>
      <c r="CX49">
        <v>0.49070000000000003</v>
      </c>
      <c r="CY49">
        <v>0.49309999999999998</v>
      </c>
      <c r="CZ49">
        <v>0.49959999999999999</v>
      </c>
      <c r="DA49">
        <v>0.50900000000000001</v>
      </c>
      <c r="DB49">
        <v>0.51839999999999997</v>
      </c>
      <c r="DC49">
        <v>0.52769999999999995</v>
      </c>
      <c r="DD49">
        <v>0.53949999999999998</v>
      </c>
      <c r="DE49">
        <v>0.54990000000000006</v>
      </c>
      <c r="DF49">
        <v>0.56040000000000001</v>
      </c>
      <c r="DG49">
        <v>0.56840000000000002</v>
      </c>
      <c r="DH49">
        <v>0.56999999999999995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2.7459999999999998E-7</v>
      </c>
      <c r="H50">
        <v>1.5719999999999999E-6</v>
      </c>
      <c r="I50">
        <v>3.2119999999999999E-6</v>
      </c>
      <c r="J50">
        <v>5.7359999999999998E-6</v>
      </c>
      <c r="K50">
        <v>9.516E-6</v>
      </c>
      <c r="L50">
        <v>2.1840000000000001E-5</v>
      </c>
      <c r="M50">
        <v>3.464E-5</v>
      </c>
      <c r="N50">
        <v>4.4679999999999999E-5</v>
      </c>
      <c r="O50">
        <v>5.6929999999999999E-5</v>
      </c>
      <c r="P50">
        <v>7.0729999999999995E-5</v>
      </c>
      <c r="Q50">
        <v>1.048E-4</v>
      </c>
      <c r="R50">
        <v>1.5640000000000001E-4</v>
      </c>
      <c r="S50">
        <v>1.951E-4</v>
      </c>
      <c r="T50">
        <v>2.409E-4</v>
      </c>
      <c r="U50">
        <v>2.9250000000000001E-4</v>
      </c>
      <c r="V50">
        <v>4.4460000000000002E-4</v>
      </c>
      <c r="W50">
        <v>6.0919999999999995E-4</v>
      </c>
      <c r="X50">
        <v>7.1000000000000002E-4</v>
      </c>
      <c r="Y50">
        <v>8.2109999999999995E-4</v>
      </c>
      <c r="Z50">
        <v>9.4450000000000003E-4</v>
      </c>
      <c r="AA50">
        <v>1.1000000000000001E-3</v>
      </c>
      <c r="AB50">
        <v>1.6999999999999999E-3</v>
      </c>
      <c r="AC50">
        <v>1.9E-3</v>
      </c>
      <c r="AD50">
        <v>2.0999999999999999E-3</v>
      </c>
      <c r="AE50">
        <v>2.3E-3</v>
      </c>
      <c r="AF50">
        <v>2.8E-3</v>
      </c>
      <c r="AG50">
        <v>3.5000000000000001E-3</v>
      </c>
      <c r="AH50">
        <v>3.8999999999999998E-3</v>
      </c>
      <c r="AI50">
        <v>4.3E-3</v>
      </c>
      <c r="AJ50">
        <v>4.7000000000000002E-3</v>
      </c>
      <c r="AK50">
        <v>5.1000000000000004E-3</v>
      </c>
      <c r="AL50">
        <v>6.4000000000000003E-3</v>
      </c>
      <c r="AM50">
        <v>7.3000000000000001E-3</v>
      </c>
      <c r="AN50">
        <v>7.9000000000000008E-3</v>
      </c>
      <c r="AO50">
        <v>8.5000000000000006E-3</v>
      </c>
      <c r="AP50">
        <v>1.01E-2</v>
      </c>
      <c r="AQ50">
        <v>1.17E-2</v>
      </c>
      <c r="AR50">
        <v>1.2500000000000001E-2</v>
      </c>
      <c r="AS50">
        <v>1.34E-2</v>
      </c>
      <c r="AT50">
        <v>1.4500000000000001E-2</v>
      </c>
      <c r="AU50">
        <v>1.7100000000000001E-2</v>
      </c>
      <c r="AV50">
        <v>1.89E-2</v>
      </c>
      <c r="AW50">
        <v>0.02</v>
      </c>
      <c r="AX50">
        <v>2.1100000000000001E-2</v>
      </c>
      <c r="AY50">
        <v>2.2800000000000001E-2</v>
      </c>
      <c r="AZ50">
        <v>2.6200000000000001E-2</v>
      </c>
      <c r="BA50">
        <v>2.87E-2</v>
      </c>
      <c r="BB50">
        <v>3.0099999999999998E-2</v>
      </c>
      <c r="BC50">
        <v>3.15E-2</v>
      </c>
      <c r="BD50">
        <v>3.3000000000000002E-2</v>
      </c>
      <c r="BE50">
        <v>3.5900000000000001E-2</v>
      </c>
      <c r="BF50">
        <v>3.8699999999999998E-2</v>
      </c>
      <c r="BG50">
        <v>4.0399999999999998E-2</v>
      </c>
      <c r="BH50">
        <v>4.2000000000000003E-2</v>
      </c>
      <c r="BI50">
        <v>4.3700000000000003E-2</v>
      </c>
      <c r="BJ50">
        <v>4.5900000000000003E-2</v>
      </c>
      <c r="BK50">
        <v>4.9299999999999997E-2</v>
      </c>
      <c r="BL50">
        <v>5.2200000000000003E-2</v>
      </c>
      <c r="BM50">
        <v>5.4100000000000002E-2</v>
      </c>
      <c r="BN50">
        <v>5.6500000000000002E-2</v>
      </c>
      <c r="BO50">
        <v>6.0199999999999997E-2</v>
      </c>
      <c r="BP50">
        <v>6.3500000000000001E-2</v>
      </c>
      <c r="BQ50">
        <v>6.5500000000000003E-2</v>
      </c>
      <c r="BR50">
        <v>6.7599999999999993E-2</v>
      </c>
      <c r="BS50">
        <v>7.17E-2</v>
      </c>
      <c r="BT50">
        <v>7.5700000000000003E-2</v>
      </c>
      <c r="BU50">
        <v>7.7799999999999994E-2</v>
      </c>
      <c r="BV50">
        <v>7.9899999999999999E-2</v>
      </c>
      <c r="BW50">
        <v>8.1900000000000001E-2</v>
      </c>
      <c r="BX50">
        <v>8.4000000000000005E-2</v>
      </c>
      <c r="BY50">
        <v>8.7099999999999997E-2</v>
      </c>
      <c r="BZ50">
        <v>0.11749999999999999</v>
      </c>
      <c r="CA50">
        <v>0.14710000000000001</v>
      </c>
      <c r="CB50">
        <v>0.18029999999999999</v>
      </c>
      <c r="CC50">
        <v>0.20930000000000001</v>
      </c>
      <c r="CD50">
        <v>0.23549999999999999</v>
      </c>
      <c r="CE50">
        <v>0.2555</v>
      </c>
      <c r="CF50">
        <v>0.27379999999999999</v>
      </c>
      <c r="CG50">
        <v>0.29249999999999998</v>
      </c>
      <c r="CH50">
        <v>0.30780000000000002</v>
      </c>
      <c r="CI50">
        <v>0.32340000000000002</v>
      </c>
      <c r="CJ50">
        <v>0.33810000000000001</v>
      </c>
      <c r="CK50">
        <v>0.35139999999999999</v>
      </c>
      <c r="CL50">
        <v>0.36320000000000002</v>
      </c>
      <c r="CM50">
        <v>0.37309999999999999</v>
      </c>
      <c r="CN50">
        <v>0.38190000000000002</v>
      </c>
      <c r="CO50">
        <v>0.4093</v>
      </c>
      <c r="CP50">
        <v>0.42720000000000002</v>
      </c>
      <c r="CQ50">
        <v>0.4456</v>
      </c>
      <c r="CR50">
        <v>0.46300000000000002</v>
      </c>
      <c r="CS50">
        <v>0.47439999999999999</v>
      </c>
      <c r="CT50">
        <v>0.4803</v>
      </c>
      <c r="CU50">
        <v>0.48399999999999999</v>
      </c>
      <c r="CV50">
        <v>0.48759999999999998</v>
      </c>
      <c r="CW50">
        <v>0.48980000000000001</v>
      </c>
      <c r="CX50">
        <v>0.49070000000000003</v>
      </c>
      <c r="CY50">
        <v>0.49309999999999998</v>
      </c>
      <c r="CZ50">
        <v>0.49959999999999999</v>
      </c>
      <c r="DA50">
        <v>0.50900000000000001</v>
      </c>
      <c r="DB50">
        <v>0.51839999999999997</v>
      </c>
      <c r="DC50">
        <v>0.52769999999999995</v>
      </c>
      <c r="DD50">
        <v>0.53949999999999998</v>
      </c>
      <c r="DE50">
        <v>0.54990000000000006</v>
      </c>
      <c r="DF50">
        <v>0.56040000000000001</v>
      </c>
      <c r="DG50">
        <v>0.56840000000000002</v>
      </c>
      <c r="DH50">
        <v>0.56999999999999995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2.7459999999999998E-7</v>
      </c>
      <c r="H51">
        <v>1.5719999999999999E-6</v>
      </c>
      <c r="I51">
        <v>3.2119999999999999E-6</v>
      </c>
      <c r="J51">
        <v>5.7359999999999998E-6</v>
      </c>
      <c r="K51">
        <v>9.516E-6</v>
      </c>
      <c r="L51">
        <v>2.1840000000000001E-5</v>
      </c>
      <c r="M51">
        <v>3.464E-5</v>
      </c>
      <c r="N51">
        <v>4.4679999999999999E-5</v>
      </c>
      <c r="O51">
        <v>5.6929999999999999E-5</v>
      </c>
      <c r="P51">
        <v>7.0729999999999995E-5</v>
      </c>
      <c r="Q51">
        <v>1.048E-4</v>
      </c>
      <c r="R51">
        <v>1.5640000000000001E-4</v>
      </c>
      <c r="S51">
        <v>1.951E-4</v>
      </c>
      <c r="T51">
        <v>2.409E-4</v>
      </c>
      <c r="U51">
        <v>2.9250000000000001E-4</v>
      </c>
      <c r="V51">
        <v>4.4460000000000002E-4</v>
      </c>
      <c r="W51">
        <v>6.0919999999999995E-4</v>
      </c>
      <c r="X51">
        <v>7.1000000000000002E-4</v>
      </c>
      <c r="Y51">
        <v>8.2109999999999995E-4</v>
      </c>
      <c r="Z51">
        <v>9.4450000000000003E-4</v>
      </c>
      <c r="AA51">
        <v>1.1000000000000001E-3</v>
      </c>
      <c r="AB51">
        <v>1.6999999999999999E-3</v>
      </c>
      <c r="AC51">
        <v>1.9E-3</v>
      </c>
      <c r="AD51">
        <v>2.0999999999999999E-3</v>
      </c>
      <c r="AE51">
        <v>2.3E-3</v>
      </c>
      <c r="AF51">
        <v>2.8E-3</v>
      </c>
      <c r="AG51">
        <v>3.5000000000000001E-3</v>
      </c>
      <c r="AH51">
        <v>3.8999999999999998E-3</v>
      </c>
      <c r="AI51">
        <v>4.3E-3</v>
      </c>
      <c r="AJ51">
        <v>4.7000000000000002E-3</v>
      </c>
      <c r="AK51">
        <v>5.1000000000000004E-3</v>
      </c>
      <c r="AL51">
        <v>6.4000000000000003E-3</v>
      </c>
      <c r="AM51">
        <v>7.3000000000000001E-3</v>
      </c>
      <c r="AN51">
        <v>7.9000000000000008E-3</v>
      </c>
      <c r="AO51">
        <v>8.5000000000000006E-3</v>
      </c>
      <c r="AP51">
        <v>1.01E-2</v>
      </c>
      <c r="AQ51">
        <v>1.17E-2</v>
      </c>
      <c r="AR51">
        <v>1.2500000000000001E-2</v>
      </c>
      <c r="AS51">
        <v>1.34E-2</v>
      </c>
      <c r="AT51">
        <v>1.4500000000000001E-2</v>
      </c>
      <c r="AU51">
        <v>1.7100000000000001E-2</v>
      </c>
      <c r="AV51">
        <v>1.89E-2</v>
      </c>
      <c r="AW51">
        <v>0.02</v>
      </c>
      <c r="AX51">
        <v>2.1100000000000001E-2</v>
      </c>
      <c r="AY51">
        <v>2.2800000000000001E-2</v>
      </c>
      <c r="AZ51">
        <v>2.6200000000000001E-2</v>
      </c>
      <c r="BA51">
        <v>2.87E-2</v>
      </c>
      <c r="BB51">
        <v>3.0099999999999998E-2</v>
      </c>
      <c r="BC51">
        <v>3.15E-2</v>
      </c>
      <c r="BD51">
        <v>3.3000000000000002E-2</v>
      </c>
      <c r="BE51">
        <v>3.5900000000000001E-2</v>
      </c>
      <c r="BF51">
        <v>3.8699999999999998E-2</v>
      </c>
      <c r="BG51">
        <v>4.0399999999999998E-2</v>
      </c>
      <c r="BH51">
        <v>4.2000000000000003E-2</v>
      </c>
      <c r="BI51">
        <v>4.3700000000000003E-2</v>
      </c>
      <c r="BJ51">
        <v>4.5900000000000003E-2</v>
      </c>
      <c r="BK51">
        <v>4.9299999999999997E-2</v>
      </c>
      <c r="BL51">
        <v>5.2200000000000003E-2</v>
      </c>
      <c r="BM51">
        <v>5.4100000000000002E-2</v>
      </c>
      <c r="BN51">
        <v>5.6500000000000002E-2</v>
      </c>
      <c r="BO51">
        <v>6.0199999999999997E-2</v>
      </c>
      <c r="BP51">
        <v>6.3500000000000001E-2</v>
      </c>
      <c r="BQ51">
        <v>6.5500000000000003E-2</v>
      </c>
      <c r="BR51">
        <v>6.7599999999999993E-2</v>
      </c>
      <c r="BS51">
        <v>7.17E-2</v>
      </c>
      <c r="BT51">
        <v>7.5700000000000003E-2</v>
      </c>
      <c r="BU51">
        <v>7.7799999999999994E-2</v>
      </c>
      <c r="BV51">
        <v>7.9899999999999999E-2</v>
      </c>
      <c r="BW51">
        <v>8.1900000000000001E-2</v>
      </c>
      <c r="BX51">
        <v>8.4000000000000005E-2</v>
      </c>
      <c r="BY51">
        <v>8.7099999999999997E-2</v>
      </c>
      <c r="BZ51">
        <v>0.11749999999999999</v>
      </c>
      <c r="CA51">
        <v>0.14710000000000001</v>
      </c>
      <c r="CB51">
        <v>0.18029999999999999</v>
      </c>
      <c r="CC51">
        <v>0.20930000000000001</v>
      </c>
      <c r="CD51">
        <v>0.23549999999999999</v>
      </c>
      <c r="CE51">
        <v>0.2555</v>
      </c>
      <c r="CF51">
        <v>0.27379999999999999</v>
      </c>
      <c r="CG51">
        <v>0.29249999999999998</v>
      </c>
      <c r="CH51">
        <v>0.30780000000000002</v>
      </c>
      <c r="CI51">
        <v>0.32340000000000002</v>
      </c>
      <c r="CJ51">
        <v>0.33810000000000001</v>
      </c>
      <c r="CK51">
        <v>0.35139999999999999</v>
      </c>
      <c r="CL51">
        <v>0.36320000000000002</v>
      </c>
      <c r="CM51">
        <v>0.37309999999999999</v>
      </c>
      <c r="CN51">
        <v>0.38190000000000002</v>
      </c>
      <c r="CO51">
        <v>0.4093</v>
      </c>
      <c r="CP51">
        <v>0.42720000000000002</v>
      </c>
      <c r="CQ51">
        <v>0.4456</v>
      </c>
      <c r="CR51">
        <v>0.46300000000000002</v>
      </c>
      <c r="CS51">
        <v>0.47439999999999999</v>
      </c>
      <c r="CT51">
        <v>0.4803</v>
      </c>
      <c r="CU51">
        <v>0.48399999999999999</v>
      </c>
      <c r="CV51">
        <v>0.48759999999999998</v>
      </c>
      <c r="CW51">
        <v>0.48980000000000001</v>
      </c>
      <c r="CX51">
        <v>0.49070000000000003</v>
      </c>
      <c r="CY51">
        <v>0.49309999999999998</v>
      </c>
      <c r="CZ51">
        <v>0.49959999999999999</v>
      </c>
      <c r="DA51">
        <v>0.50900000000000001</v>
      </c>
      <c r="DB51">
        <v>0.51839999999999997</v>
      </c>
      <c r="DC51">
        <v>0.52769999999999995</v>
      </c>
      <c r="DD51">
        <v>0.53949999999999998</v>
      </c>
      <c r="DE51">
        <v>0.54990000000000006</v>
      </c>
      <c r="DF51">
        <v>0.56040000000000001</v>
      </c>
      <c r="DG51">
        <v>0.56840000000000002</v>
      </c>
      <c r="DH51">
        <v>0.56999999999999995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2.7459999999999998E-7</v>
      </c>
      <c r="H52">
        <v>1.5719999999999999E-6</v>
      </c>
      <c r="I52">
        <v>3.2119999999999999E-6</v>
      </c>
      <c r="J52">
        <v>5.7359999999999998E-6</v>
      </c>
      <c r="K52">
        <v>9.516E-6</v>
      </c>
      <c r="L52">
        <v>2.1840000000000001E-5</v>
      </c>
      <c r="M52">
        <v>3.464E-5</v>
      </c>
      <c r="N52">
        <v>4.4679999999999999E-5</v>
      </c>
      <c r="O52">
        <v>5.6929999999999999E-5</v>
      </c>
      <c r="P52">
        <v>7.0729999999999995E-5</v>
      </c>
      <c r="Q52">
        <v>1.048E-4</v>
      </c>
      <c r="R52">
        <v>1.5640000000000001E-4</v>
      </c>
      <c r="S52">
        <v>1.951E-4</v>
      </c>
      <c r="T52">
        <v>2.409E-4</v>
      </c>
      <c r="U52">
        <v>2.9250000000000001E-4</v>
      </c>
      <c r="V52">
        <v>4.4460000000000002E-4</v>
      </c>
      <c r="W52">
        <v>6.0919999999999995E-4</v>
      </c>
      <c r="X52">
        <v>7.1000000000000002E-4</v>
      </c>
      <c r="Y52">
        <v>8.2109999999999995E-4</v>
      </c>
      <c r="Z52">
        <v>9.4450000000000003E-4</v>
      </c>
      <c r="AA52">
        <v>1.1000000000000001E-3</v>
      </c>
      <c r="AB52">
        <v>1.6999999999999999E-3</v>
      </c>
      <c r="AC52">
        <v>1.9E-3</v>
      </c>
      <c r="AD52">
        <v>2.0999999999999999E-3</v>
      </c>
      <c r="AE52">
        <v>2.3E-3</v>
      </c>
      <c r="AF52">
        <v>2.8E-3</v>
      </c>
      <c r="AG52">
        <v>3.5000000000000001E-3</v>
      </c>
      <c r="AH52">
        <v>3.8999999999999998E-3</v>
      </c>
      <c r="AI52">
        <v>4.3E-3</v>
      </c>
      <c r="AJ52">
        <v>4.7000000000000002E-3</v>
      </c>
      <c r="AK52">
        <v>5.1000000000000004E-3</v>
      </c>
      <c r="AL52">
        <v>6.4000000000000003E-3</v>
      </c>
      <c r="AM52">
        <v>7.3000000000000001E-3</v>
      </c>
      <c r="AN52">
        <v>7.9000000000000008E-3</v>
      </c>
      <c r="AO52">
        <v>8.5000000000000006E-3</v>
      </c>
      <c r="AP52">
        <v>1.01E-2</v>
      </c>
      <c r="AQ52">
        <v>1.17E-2</v>
      </c>
      <c r="AR52">
        <v>1.2500000000000001E-2</v>
      </c>
      <c r="AS52">
        <v>1.34E-2</v>
      </c>
      <c r="AT52">
        <v>1.4500000000000001E-2</v>
      </c>
      <c r="AU52">
        <v>1.7100000000000001E-2</v>
      </c>
      <c r="AV52">
        <v>1.89E-2</v>
      </c>
      <c r="AW52">
        <v>0.02</v>
      </c>
      <c r="AX52">
        <v>2.1100000000000001E-2</v>
      </c>
      <c r="AY52">
        <v>2.2800000000000001E-2</v>
      </c>
      <c r="AZ52">
        <v>2.6200000000000001E-2</v>
      </c>
      <c r="BA52">
        <v>2.87E-2</v>
      </c>
      <c r="BB52">
        <v>3.0099999999999998E-2</v>
      </c>
      <c r="BC52">
        <v>3.15E-2</v>
      </c>
      <c r="BD52">
        <v>3.3000000000000002E-2</v>
      </c>
      <c r="BE52">
        <v>3.5900000000000001E-2</v>
      </c>
      <c r="BF52">
        <v>3.8699999999999998E-2</v>
      </c>
      <c r="BG52">
        <v>4.0399999999999998E-2</v>
      </c>
      <c r="BH52">
        <v>4.2000000000000003E-2</v>
      </c>
      <c r="BI52">
        <v>4.3700000000000003E-2</v>
      </c>
      <c r="BJ52">
        <v>4.5900000000000003E-2</v>
      </c>
      <c r="BK52">
        <v>4.9299999999999997E-2</v>
      </c>
      <c r="BL52">
        <v>5.2200000000000003E-2</v>
      </c>
      <c r="BM52">
        <v>5.4100000000000002E-2</v>
      </c>
      <c r="BN52">
        <v>5.6500000000000002E-2</v>
      </c>
      <c r="BO52">
        <v>6.0199999999999997E-2</v>
      </c>
      <c r="BP52">
        <v>6.3500000000000001E-2</v>
      </c>
      <c r="BQ52">
        <v>6.5500000000000003E-2</v>
      </c>
      <c r="BR52">
        <v>6.7599999999999993E-2</v>
      </c>
      <c r="BS52">
        <v>7.17E-2</v>
      </c>
      <c r="BT52">
        <v>7.5700000000000003E-2</v>
      </c>
      <c r="BU52">
        <v>7.7799999999999994E-2</v>
      </c>
      <c r="BV52">
        <v>7.9899999999999999E-2</v>
      </c>
      <c r="BW52">
        <v>8.1900000000000001E-2</v>
      </c>
      <c r="BX52">
        <v>8.4000000000000005E-2</v>
      </c>
      <c r="BY52">
        <v>8.7099999999999997E-2</v>
      </c>
      <c r="BZ52">
        <v>0.11749999999999999</v>
      </c>
      <c r="CA52">
        <v>0.14710000000000001</v>
      </c>
      <c r="CB52">
        <v>0.18029999999999999</v>
      </c>
      <c r="CC52">
        <v>0.20930000000000001</v>
      </c>
      <c r="CD52">
        <v>0.23549999999999999</v>
      </c>
      <c r="CE52">
        <v>0.2555</v>
      </c>
      <c r="CF52">
        <v>0.27379999999999999</v>
      </c>
      <c r="CG52">
        <v>0.29249999999999998</v>
      </c>
      <c r="CH52">
        <v>0.30780000000000002</v>
      </c>
      <c r="CI52">
        <v>0.32340000000000002</v>
      </c>
      <c r="CJ52">
        <v>0.33810000000000001</v>
      </c>
      <c r="CK52">
        <v>0.35139999999999999</v>
      </c>
      <c r="CL52">
        <v>0.36320000000000002</v>
      </c>
      <c r="CM52">
        <v>0.37309999999999999</v>
      </c>
      <c r="CN52">
        <v>0.38190000000000002</v>
      </c>
      <c r="CO52">
        <v>0.4093</v>
      </c>
      <c r="CP52">
        <v>0.42720000000000002</v>
      </c>
      <c r="CQ52">
        <v>0.4456</v>
      </c>
      <c r="CR52">
        <v>0.46300000000000002</v>
      </c>
      <c r="CS52">
        <v>0.47439999999999999</v>
      </c>
      <c r="CT52">
        <v>0.4803</v>
      </c>
      <c r="CU52">
        <v>0.48399999999999999</v>
      </c>
      <c r="CV52">
        <v>0.48759999999999998</v>
      </c>
      <c r="CW52">
        <v>0.48980000000000001</v>
      </c>
      <c r="CX52">
        <v>0.49070000000000003</v>
      </c>
      <c r="CY52">
        <v>0.49309999999999998</v>
      </c>
      <c r="CZ52">
        <v>0.49959999999999999</v>
      </c>
      <c r="DA52">
        <v>0.50900000000000001</v>
      </c>
      <c r="DB52">
        <v>0.51839999999999997</v>
      </c>
      <c r="DC52">
        <v>0.52769999999999995</v>
      </c>
      <c r="DD52">
        <v>0.53949999999999998</v>
      </c>
      <c r="DE52">
        <v>0.54990000000000006</v>
      </c>
      <c r="DF52">
        <v>0.56040000000000001</v>
      </c>
      <c r="DG52">
        <v>0.56840000000000002</v>
      </c>
      <c r="DH52">
        <v>0.56999999999999995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2.7459999999999998E-7</v>
      </c>
      <c r="H53">
        <v>1.5719999999999999E-6</v>
      </c>
      <c r="I53">
        <v>3.2119999999999999E-6</v>
      </c>
      <c r="J53">
        <v>5.7359999999999998E-6</v>
      </c>
      <c r="K53">
        <v>9.516E-6</v>
      </c>
      <c r="L53">
        <v>2.1840000000000001E-5</v>
      </c>
      <c r="M53">
        <v>3.464E-5</v>
      </c>
      <c r="N53">
        <v>4.4679999999999999E-5</v>
      </c>
      <c r="O53">
        <v>5.6929999999999999E-5</v>
      </c>
      <c r="P53">
        <v>7.0729999999999995E-5</v>
      </c>
      <c r="Q53">
        <v>1.048E-4</v>
      </c>
      <c r="R53">
        <v>1.5640000000000001E-4</v>
      </c>
      <c r="S53">
        <v>1.951E-4</v>
      </c>
      <c r="T53">
        <v>2.409E-4</v>
      </c>
      <c r="U53">
        <v>2.9250000000000001E-4</v>
      </c>
      <c r="V53">
        <v>4.4460000000000002E-4</v>
      </c>
      <c r="W53">
        <v>6.0919999999999995E-4</v>
      </c>
      <c r="X53">
        <v>7.1000000000000002E-4</v>
      </c>
      <c r="Y53">
        <v>8.2109999999999995E-4</v>
      </c>
      <c r="Z53">
        <v>9.4450000000000003E-4</v>
      </c>
      <c r="AA53">
        <v>1.1000000000000001E-3</v>
      </c>
      <c r="AB53">
        <v>1.6999999999999999E-3</v>
      </c>
      <c r="AC53">
        <v>1.9E-3</v>
      </c>
      <c r="AD53">
        <v>2.0999999999999999E-3</v>
      </c>
      <c r="AE53">
        <v>2.3E-3</v>
      </c>
      <c r="AF53">
        <v>2.8E-3</v>
      </c>
      <c r="AG53">
        <v>3.5000000000000001E-3</v>
      </c>
      <c r="AH53">
        <v>3.8999999999999998E-3</v>
      </c>
      <c r="AI53">
        <v>4.3E-3</v>
      </c>
      <c r="AJ53">
        <v>4.7000000000000002E-3</v>
      </c>
      <c r="AK53">
        <v>5.1000000000000004E-3</v>
      </c>
      <c r="AL53">
        <v>6.4000000000000003E-3</v>
      </c>
      <c r="AM53">
        <v>7.3000000000000001E-3</v>
      </c>
      <c r="AN53">
        <v>7.9000000000000008E-3</v>
      </c>
      <c r="AO53">
        <v>8.5000000000000006E-3</v>
      </c>
      <c r="AP53">
        <v>1.01E-2</v>
      </c>
      <c r="AQ53">
        <v>1.17E-2</v>
      </c>
      <c r="AR53">
        <v>1.2500000000000001E-2</v>
      </c>
      <c r="AS53">
        <v>1.34E-2</v>
      </c>
      <c r="AT53">
        <v>1.4500000000000001E-2</v>
      </c>
      <c r="AU53">
        <v>1.7100000000000001E-2</v>
      </c>
      <c r="AV53">
        <v>1.89E-2</v>
      </c>
      <c r="AW53">
        <v>0.02</v>
      </c>
      <c r="AX53">
        <v>2.1100000000000001E-2</v>
      </c>
      <c r="AY53">
        <v>2.2800000000000001E-2</v>
      </c>
      <c r="AZ53">
        <v>2.6200000000000001E-2</v>
      </c>
      <c r="BA53">
        <v>2.87E-2</v>
      </c>
      <c r="BB53">
        <v>3.0099999999999998E-2</v>
      </c>
      <c r="BC53">
        <v>3.15E-2</v>
      </c>
      <c r="BD53">
        <v>3.3000000000000002E-2</v>
      </c>
      <c r="BE53">
        <v>3.5900000000000001E-2</v>
      </c>
      <c r="BF53">
        <v>3.8699999999999998E-2</v>
      </c>
      <c r="BG53">
        <v>4.0399999999999998E-2</v>
      </c>
      <c r="BH53">
        <v>4.2000000000000003E-2</v>
      </c>
      <c r="BI53">
        <v>4.3700000000000003E-2</v>
      </c>
      <c r="BJ53">
        <v>4.5900000000000003E-2</v>
      </c>
      <c r="BK53">
        <v>4.9299999999999997E-2</v>
      </c>
      <c r="BL53">
        <v>5.2200000000000003E-2</v>
      </c>
      <c r="BM53">
        <v>5.4100000000000002E-2</v>
      </c>
      <c r="BN53">
        <v>5.6500000000000002E-2</v>
      </c>
      <c r="BO53">
        <v>6.0199999999999997E-2</v>
      </c>
      <c r="BP53">
        <v>6.3500000000000001E-2</v>
      </c>
      <c r="BQ53">
        <v>6.5500000000000003E-2</v>
      </c>
      <c r="BR53">
        <v>6.7599999999999993E-2</v>
      </c>
      <c r="BS53">
        <v>7.17E-2</v>
      </c>
      <c r="BT53">
        <v>7.5700000000000003E-2</v>
      </c>
      <c r="BU53">
        <v>7.7799999999999994E-2</v>
      </c>
      <c r="BV53">
        <v>7.9899999999999999E-2</v>
      </c>
      <c r="BW53">
        <v>8.1900000000000001E-2</v>
      </c>
      <c r="BX53">
        <v>8.4000000000000005E-2</v>
      </c>
      <c r="BY53">
        <v>8.7099999999999997E-2</v>
      </c>
      <c r="BZ53">
        <v>0.11749999999999999</v>
      </c>
      <c r="CA53">
        <v>0.14710000000000001</v>
      </c>
      <c r="CB53">
        <v>0.18029999999999999</v>
      </c>
      <c r="CC53">
        <v>0.20930000000000001</v>
      </c>
      <c r="CD53">
        <v>0.23549999999999999</v>
      </c>
      <c r="CE53">
        <v>0.2555</v>
      </c>
      <c r="CF53">
        <v>0.27379999999999999</v>
      </c>
      <c r="CG53">
        <v>0.29249999999999998</v>
      </c>
      <c r="CH53">
        <v>0.30780000000000002</v>
      </c>
      <c r="CI53">
        <v>0.32340000000000002</v>
      </c>
      <c r="CJ53">
        <v>0.33810000000000001</v>
      </c>
      <c r="CK53">
        <v>0.35139999999999999</v>
      </c>
      <c r="CL53">
        <v>0.36320000000000002</v>
      </c>
      <c r="CM53">
        <v>0.37309999999999999</v>
      </c>
      <c r="CN53">
        <v>0.38190000000000002</v>
      </c>
      <c r="CO53">
        <v>0.4093</v>
      </c>
      <c r="CP53">
        <v>0.42720000000000002</v>
      </c>
      <c r="CQ53">
        <v>0.4456</v>
      </c>
      <c r="CR53">
        <v>0.46300000000000002</v>
      </c>
      <c r="CS53">
        <v>0.47439999999999999</v>
      </c>
      <c r="CT53">
        <v>0.4803</v>
      </c>
      <c r="CU53">
        <v>0.48399999999999999</v>
      </c>
      <c r="CV53">
        <v>0.48759999999999998</v>
      </c>
      <c r="CW53">
        <v>0.48980000000000001</v>
      </c>
      <c r="CX53">
        <v>0.49070000000000003</v>
      </c>
      <c r="CY53">
        <v>0.49309999999999998</v>
      </c>
      <c r="CZ53">
        <v>0.49959999999999999</v>
      </c>
      <c r="DA53">
        <v>0.50900000000000001</v>
      </c>
      <c r="DB53">
        <v>0.51839999999999997</v>
      </c>
      <c r="DC53">
        <v>0.52769999999999995</v>
      </c>
      <c r="DD53">
        <v>0.53949999999999998</v>
      </c>
      <c r="DE53">
        <v>0.54990000000000006</v>
      </c>
      <c r="DF53">
        <v>0.56040000000000001</v>
      </c>
      <c r="DG53">
        <v>0.56840000000000002</v>
      </c>
      <c r="DH53">
        <v>0.56999999999999995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2.7459999999999998E-7</v>
      </c>
      <c r="H54">
        <v>1.5719999999999999E-6</v>
      </c>
      <c r="I54">
        <v>3.2119999999999999E-6</v>
      </c>
      <c r="J54">
        <v>5.7359999999999998E-6</v>
      </c>
      <c r="K54">
        <v>9.516E-6</v>
      </c>
      <c r="L54">
        <v>2.1840000000000001E-5</v>
      </c>
      <c r="M54">
        <v>3.464E-5</v>
      </c>
      <c r="N54">
        <v>4.4679999999999999E-5</v>
      </c>
      <c r="O54">
        <v>5.6929999999999999E-5</v>
      </c>
      <c r="P54">
        <v>7.0729999999999995E-5</v>
      </c>
      <c r="Q54">
        <v>1.048E-4</v>
      </c>
      <c r="R54">
        <v>1.5640000000000001E-4</v>
      </c>
      <c r="S54">
        <v>1.951E-4</v>
      </c>
      <c r="T54">
        <v>2.409E-4</v>
      </c>
      <c r="U54">
        <v>2.9250000000000001E-4</v>
      </c>
      <c r="V54">
        <v>4.4460000000000002E-4</v>
      </c>
      <c r="W54">
        <v>6.0919999999999995E-4</v>
      </c>
      <c r="X54">
        <v>7.1000000000000002E-4</v>
      </c>
      <c r="Y54">
        <v>8.2109999999999995E-4</v>
      </c>
      <c r="Z54">
        <v>9.4450000000000003E-4</v>
      </c>
      <c r="AA54">
        <v>1.1000000000000001E-3</v>
      </c>
      <c r="AB54">
        <v>1.6999999999999999E-3</v>
      </c>
      <c r="AC54">
        <v>1.9E-3</v>
      </c>
      <c r="AD54">
        <v>2.0999999999999999E-3</v>
      </c>
      <c r="AE54">
        <v>2.3E-3</v>
      </c>
      <c r="AF54">
        <v>2.8E-3</v>
      </c>
      <c r="AG54">
        <v>3.5000000000000001E-3</v>
      </c>
      <c r="AH54">
        <v>3.8999999999999998E-3</v>
      </c>
      <c r="AI54">
        <v>4.3E-3</v>
      </c>
      <c r="AJ54">
        <v>4.7000000000000002E-3</v>
      </c>
      <c r="AK54">
        <v>5.1000000000000004E-3</v>
      </c>
      <c r="AL54">
        <v>6.4000000000000003E-3</v>
      </c>
      <c r="AM54">
        <v>7.3000000000000001E-3</v>
      </c>
      <c r="AN54">
        <v>7.9000000000000008E-3</v>
      </c>
      <c r="AO54">
        <v>8.5000000000000006E-3</v>
      </c>
      <c r="AP54">
        <v>1.01E-2</v>
      </c>
      <c r="AQ54">
        <v>1.17E-2</v>
      </c>
      <c r="AR54">
        <v>1.2500000000000001E-2</v>
      </c>
      <c r="AS54">
        <v>1.34E-2</v>
      </c>
      <c r="AT54">
        <v>1.4500000000000001E-2</v>
      </c>
      <c r="AU54">
        <v>1.7100000000000001E-2</v>
      </c>
      <c r="AV54">
        <v>1.89E-2</v>
      </c>
      <c r="AW54">
        <v>0.02</v>
      </c>
      <c r="AX54">
        <v>2.1100000000000001E-2</v>
      </c>
      <c r="AY54">
        <v>2.2800000000000001E-2</v>
      </c>
      <c r="AZ54">
        <v>2.6200000000000001E-2</v>
      </c>
      <c r="BA54">
        <v>2.87E-2</v>
      </c>
      <c r="BB54">
        <v>3.0099999999999998E-2</v>
      </c>
      <c r="BC54">
        <v>3.15E-2</v>
      </c>
      <c r="BD54">
        <v>3.3000000000000002E-2</v>
      </c>
      <c r="BE54">
        <v>3.5900000000000001E-2</v>
      </c>
      <c r="BF54">
        <v>3.8699999999999998E-2</v>
      </c>
      <c r="BG54">
        <v>4.0399999999999998E-2</v>
      </c>
      <c r="BH54">
        <v>4.2000000000000003E-2</v>
      </c>
      <c r="BI54">
        <v>4.3700000000000003E-2</v>
      </c>
      <c r="BJ54">
        <v>4.5900000000000003E-2</v>
      </c>
      <c r="BK54">
        <v>4.9299999999999997E-2</v>
      </c>
      <c r="BL54">
        <v>5.2200000000000003E-2</v>
      </c>
      <c r="BM54">
        <v>5.4100000000000002E-2</v>
      </c>
      <c r="BN54">
        <v>5.6500000000000002E-2</v>
      </c>
      <c r="BO54">
        <v>6.0199999999999997E-2</v>
      </c>
      <c r="BP54">
        <v>6.3500000000000001E-2</v>
      </c>
      <c r="BQ54">
        <v>6.5500000000000003E-2</v>
      </c>
      <c r="BR54">
        <v>6.7599999999999993E-2</v>
      </c>
      <c r="BS54">
        <v>7.17E-2</v>
      </c>
      <c r="BT54">
        <v>7.5700000000000003E-2</v>
      </c>
      <c r="BU54">
        <v>7.7799999999999994E-2</v>
      </c>
      <c r="BV54">
        <v>7.9899999999999999E-2</v>
      </c>
      <c r="BW54">
        <v>8.1900000000000001E-2</v>
      </c>
      <c r="BX54">
        <v>8.4000000000000005E-2</v>
      </c>
      <c r="BY54">
        <v>8.7099999999999997E-2</v>
      </c>
      <c r="BZ54">
        <v>0.11749999999999999</v>
      </c>
      <c r="CA54">
        <v>0.14710000000000001</v>
      </c>
      <c r="CB54">
        <v>0.18029999999999999</v>
      </c>
      <c r="CC54">
        <v>0.20930000000000001</v>
      </c>
      <c r="CD54">
        <v>0.23549999999999999</v>
      </c>
      <c r="CE54">
        <v>0.2555</v>
      </c>
      <c r="CF54">
        <v>0.27379999999999999</v>
      </c>
      <c r="CG54">
        <v>0.29249999999999998</v>
      </c>
      <c r="CH54">
        <v>0.30780000000000002</v>
      </c>
      <c r="CI54">
        <v>0.32340000000000002</v>
      </c>
      <c r="CJ54">
        <v>0.33810000000000001</v>
      </c>
      <c r="CK54">
        <v>0.35139999999999999</v>
      </c>
      <c r="CL54">
        <v>0.36320000000000002</v>
      </c>
      <c r="CM54">
        <v>0.37309999999999999</v>
      </c>
      <c r="CN54">
        <v>0.38190000000000002</v>
      </c>
      <c r="CO54">
        <v>0.4093</v>
      </c>
      <c r="CP54">
        <v>0.42720000000000002</v>
      </c>
      <c r="CQ54">
        <v>0.4456</v>
      </c>
      <c r="CR54">
        <v>0.46300000000000002</v>
      </c>
      <c r="CS54">
        <v>0.47439999999999999</v>
      </c>
      <c r="CT54">
        <v>0.4803</v>
      </c>
      <c r="CU54">
        <v>0.48399999999999999</v>
      </c>
      <c r="CV54">
        <v>0.48759999999999998</v>
      </c>
      <c r="CW54">
        <v>0.48980000000000001</v>
      </c>
      <c r="CX54">
        <v>0.49070000000000003</v>
      </c>
      <c r="CY54">
        <v>0.49309999999999998</v>
      </c>
      <c r="CZ54">
        <v>0.49959999999999999</v>
      </c>
      <c r="DA54">
        <v>0.50900000000000001</v>
      </c>
      <c r="DB54">
        <v>0.51839999999999997</v>
      </c>
      <c r="DC54">
        <v>0.52769999999999995</v>
      </c>
      <c r="DD54">
        <v>0.53949999999999998</v>
      </c>
      <c r="DE54">
        <v>0.54990000000000006</v>
      </c>
      <c r="DF54">
        <v>0.56040000000000001</v>
      </c>
      <c r="DG54">
        <v>0.56840000000000002</v>
      </c>
      <c r="DH54">
        <v>0.56999999999999995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2.7459999999999998E-7</v>
      </c>
      <c r="H55">
        <v>1.5719999999999999E-6</v>
      </c>
      <c r="I55">
        <v>3.2119999999999999E-6</v>
      </c>
      <c r="J55">
        <v>5.7359999999999998E-6</v>
      </c>
      <c r="K55">
        <v>9.516E-6</v>
      </c>
      <c r="L55">
        <v>2.1840000000000001E-5</v>
      </c>
      <c r="M55">
        <v>3.464E-5</v>
      </c>
      <c r="N55">
        <v>4.4679999999999999E-5</v>
      </c>
      <c r="O55">
        <v>5.6929999999999999E-5</v>
      </c>
      <c r="P55">
        <v>7.0729999999999995E-5</v>
      </c>
      <c r="Q55">
        <v>1.048E-4</v>
      </c>
      <c r="R55">
        <v>1.5640000000000001E-4</v>
      </c>
      <c r="S55">
        <v>1.951E-4</v>
      </c>
      <c r="T55">
        <v>2.409E-4</v>
      </c>
      <c r="U55">
        <v>2.9250000000000001E-4</v>
      </c>
      <c r="V55">
        <v>4.4460000000000002E-4</v>
      </c>
      <c r="W55">
        <v>6.0919999999999995E-4</v>
      </c>
      <c r="X55">
        <v>7.1000000000000002E-4</v>
      </c>
      <c r="Y55">
        <v>8.2109999999999995E-4</v>
      </c>
      <c r="Z55">
        <v>9.4450000000000003E-4</v>
      </c>
      <c r="AA55">
        <v>1.1000000000000001E-3</v>
      </c>
      <c r="AB55">
        <v>1.6999999999999999E-3</v>
      </c>
      <c r="AC55">
        <v>1.9E-3</v>
      </c>
      <c r="AD55">
        <v>2.0999999999999999E-3</v>
      </c>
      <c r="AE55">
        <v>2.3E-3</v>
      </c>
      <c r="AF55">
        <v>2.8E-3</v>
      </c>
      <c r="AG55">
        <v>3.5000000000000001E-3</v>
      </c>
      <c r="AH55">
        <v>3.8999999999999998E-3</v>
      </c>
      <c r="AI55">
        <v>4.3E-3</v>
      </c>
      <c r="AJ55">
        <v>4.7000000000000002E-3</v>
      </c>
      <c r="AK55">
        <v>5.1000000000000004E-3</v>
      </c>
      <c r="AL55">
        <v>6.4000000000000003E-3</v>
      </c>
      <c r="AM55">
        <v>7.3000000000000001E-3</v>
      </c>
      <c r="AN55">
        <v>7.9000000000000008E-3</v>
      </c>
      <c r="AO55">
        <v>8.5000000000000006E-3</v>
      </c>
      <c r="AP55">
        <v>1.01E-2</v>
      </c>
      <c r="AQ55">
        <v>1.17E-2</v>
      </c>
      <c r="AR55">
        <v>1.2500000000000001E-2</v>
      </c>
      <c r="AS55">
        <v>1.34E-2</v>
      </c>
      <c r="AT55">
        <v>1.4500000000000001E-2</v>
      </c>
      <c r="AU55">
        <v>1.7100000000000001E-2</v>
      </c>
      <c r="AV55">
        <v>1.89E-2</v>
      </c>
      <c r="AW55">
        <v>0.02</v>
      </c>
      <c r="AX55">
        <v>2.1100000000000001E-2</v>
      </c>
      <c r="AY55">
        <v>2.2800000000000001E-2</v>
      </c>
      <c r="AZ55">
        <v>2.6200000000000001E-2</v>
      </c>
      <c r="BA55">
        <v>2.87E-2</v>
      </c>
      <c r="BB55">
        <v>3.0099999999999998E-2</v>
      </c>
      <c r="BC55">
        <v>3.15E-2</v>
      </c>
      <c r="BD55">
        <v>3.3000000000000002E-2</v>
      </c>
      <c r="BE55">
        <v>3.5900000000000001E-2</v>
      </c>
      <c r="BF55">
        <v>3.8699999999999998E-2</v>
      </c>
      <c r="BG55">
        <v>4.0399999999999998E-2</v>
      </c>
      <c r="BH55">
        <v>4.2000000000000003E-2</v>
      </c>
      <c r="BI55">
        <v>4.3700000000000003E-2</v>
      </c>
      <c r="BJ55">
        <v>4.5900000000000003E-2</v>
      </c>
      <c r="BK55">
        <v>4.9299999999999997E-2</v>
      </c>
      <c r="BL55">
        <v>5.2200000000000003E-2</v>
      </c>
      <c r="BM55">
        <v>5.4100000000000002E-2</v>
      </c>
      <c r="BN55">
        <v>5.6500000000000002E-2</v>
      </c>
      <c r="BO55">
        <v>6.0199999999999997E-2</v>
      </c>
      <c r="BP55">
        <v>6.3500000000000001E-2</v>
      </c>
      <c r="BQ55">
        <v>6.5500000000000003E-2</v>
      </c>
      <c r="BR55">
        <v>6.7599999999999993E-2</v>
      </c>
      <c r="BS55">
        <v>7.17E-2</v>
      </c>
      <c r="BT55">
        <v>7.5700000000000003E-2</v>
      </c>
      <c r="BU55">
        <v>7.7799999999999994E-2</v>
      </c>
      <c r="BV55">
        <v>7.9899999999999999E-2</v>
      </c>
      <c r="BW55">
        <v>8.1900000000000001E-2</v>
      </c>
      <c r="BX55">
        <v>8.4000000000000005E-2</v>
      </c>
      <c r="BY55">
        <v>8.7099999999999997E-2</v>
      </c>
      <c r="BZ55">
        <v>0.11749999999999999</v>
      </c>
      <c r="CA55">
        <v>0.14710000000000001</v>
      </c>
      <c r="CB55">
        <v>0.18029999999999999</v>
      </c>
      <c r="CC55">
        <v>0.20930000000000001</v>
      </c>
      <c r="CD55">
        <v>0.23549999999999999</v>
      </c>
      <c r="CE55">
        <v>0.2555</v>
      </c>
      <c r="CF55">
        <v>0.27379999999999999</v>
      </c>
      <c r="CG55">
        <v>0.29249999999999998</v>
      </c>
      <c r="CH55">
        <v>0.30780000000000002</v>
      </c>
      <c r="CI55">
        <v>0.32340000000000002</v>
      </c>
      <c r="CJ55">
        <v>0.33810000000000001</v>
      </c>
      <c r="CK55">
        <v>0.35139999999999999</v>
      </c>
      <c r="CL55">
        <v>0.36320000000000002</v>
      </c>
      <c r="CM55">
        <v>0.37309999999999999</v>
      </c>
      <c r="CN55">
        <v>0.38190000000000002</v>
      </c>
      <c r="CO55">
        <v>0.4093</v>
      </c>
      <c r="CP55">
        <v>0.42720000000000002</v>
      </c>
      <c r="CQ55">
        <v>0.4456</v>
      </c>
      <c r="CR55">
        <v>0.46300000000000002</v>
      </c>
      <c r="CS55">
        <v>0.47439999999999999</v>
      </c>
      <c r="CT55">
        <v>0.4803</v>
      </c>
      <c r="CU55">
        <v>0.48399999999999999</v>
      </c>
      <c r="CV55">
        <v>0.48759999999999998</v>
      </c>
      <c r="CW55">
        <v>0.48980000000000001</v>
      </c>
      <c r="CX55">
        <v>0.49070000000000003</v>
      </c>
      <c r="CY55">
        <v>0.49309999999999998</v>
      </c>
      <c r="CZ55">
        <v>0.49959999999999999</v>
      </c>
      <c r="DA55">
        <v>0.50900000000000001</v>
      </c>
      <c r="DB55">
        <v>0.51839999999999997</v>
      </c>
      <c r="DC55">
        <v>0.52769999999999995</v>
      </c>
      <c r="DD55">
        <v>0.53949999999999998</v>
      </c>
      <c r="DE55">
        <v>0.54990000000000006</v>
      </c>
      <c r="DF55">
        <v>0.56040000000000001</v>
      </c>
      <c r="DG55">
        <v>0.56840000000000002</v>
      </c>
      <c r="DH55">
        <v>0.56999999999999995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2.7459999999999998E-7</v>
      </c>
      <c r="H56">
        <v>1.5719999999999999E-6</v>
      </c>
      <c r="I56">
        <v>3.2119999999999999E-6</v>
      </c>
      <c r="J56">
        <v>5.7359999999999998E-6</v>
      </c>
      <c r="K56">
        <v>9.516E-6</v>
      </c>
      <c r="L56">
        <v>2.1840000000000001E-5</v>
      </c>
      <c r="M56">
        <v>3.464E-5</v>
      </c>
      <c r="N56">
        <v>4.4679999999999999E-5</v>
      </c>
      <c r="O56">
        <v>5.6929999999999999E-5</v>
      </c>
      <c r="P56">
        <v>7.0729999999999995E-5</v>
      </c>
      <c r="Q56">
        <v>1.048E-4</v>
      </c>
      <c r="R56">
        <v>1.5640000000000001E-4</v>
      </c>
      <c r="S56">
        <v>1.951E-4</v>
      </c>
      <c r="T56">
        <v>2.409E-4</v>
      </c>
      <c r="U56">
        <v>2.9250000000000001E-4</v>
      </c>
      <c r="V56">
        <v>4.4460000000000002E-4</v>
      </c>
      <c r="W56">
        <v>6.0919999999999995E-4</v>
      </c>
      <c r="X56">
        <v>7.1000000000000002E-4</v>
      </c>
      <c r="Y56">
        <v>8.2109999999999995E-4</v>
      </c>
      <c r="Z56">
        <v>9.4450000000000003E-4</v>
      </c>
      <c r="AA56">
        <v>1.1000000000000001E-3</v>
      </c>
      <c r="AB56">
        <v>1.6999999999999999E-3</v>
      </c>
      <c r="AC56">
        <v>1.9E-3</v>
      </c>
      <c r="AD56">
        <v>2.0999999999999999E-3</v>
      </c>
      <c r="AE56">
        <v>2.3E-3</v>
      </c>
      <c r="AF56">
        <v>2.8E-3</v>
      </c>
      <c r="AG56">
        <v>3.5000000000000001E-3</v>
      </c>
      <c r="AH56">
        <v>3.8999999999999998E-3</v>
      </c>
      <c r="AI56">
        <v>4.3E-3</v>
      </c>
      <c r="AJ56">
        <v>4.7000000000000002E-3</v>
      </c>
      <c r="AK56">
        <v>5.1000000000000004E-3</v>
      </c>
      <c r="AL56">
        <v>6.4000000000000003E-3</v>
      </c>
      <c r="AM56">
        <v>7.3000000000000001E-3</v>
      </c>
      <c r="AN56">
        <v>7.9000000000000008E-3</v>
      </c>
      <c r="AO56">
        <v>8.5000000000000006E-3</v>
      </c>
      <c r="AP56">
        <v>1.01E-2</v>
      </c>
      <c r="AQ56">
        <v>1.17E-2</v>
      </c>
      <c r="AR56">
        <v>1.2500000000000001E-2</v>
      </c>
      <c r="AS56">
        <v>1.34E-2</v>
      </c>
      <c r="AT56">
        <v>1.4500000000000001E-2</v>
      </c>
      <c r="AU56">
        <v>1.7100000000000001E-2</v>
      </c>
      <c r="AV56">
        <v>1.89E-2</v>
      </c>
      <c r="AW56">
        <v>0.02</v>
      </c>
      <c r="AX56">
        <v>2.1100000000000001E-2</v>
      </c>
      <c r="AY56">
        <v>2.2800000000000001E-2</v>
      </c>
      <c r="AZ56">
        <v>2.6200000000000001E-2</v>
      </c>
      <c r="BA56">
        <v>2.87E-2</v>
      </c>
      <c r="BB56">
        <v>3.0099999999999998E-2</v>
      </c>
      <c r="BC56">
        <v>3.15E-2</v>
      </c>
      <c r="BD56">
        <v>3.3000000000000002E-2</v>
      </c>
      <c r="BE56">
        <v>3.5900000000000001E-2</v>
      </c>
      <c r="BF56">
        <v>3.8699999999999998E-2</v>
      </c>
      <c r="BG56">
        <v>4.0399999999999998E-2</v>
      </c>
      <c r="BH56">
        <v>4.2000000000000003E-2</v>
      </c>
      <c r="BI56">
        <v>4.3700000000000003E-2</v>
      </c>
      <c r="BJ56">
        <v>4.5900000000000003E-2</v>
      </c>
      <c r="BK56">
        <v>4.9299999999999997E-2</v>
      </c>
      <c r="BL56">
        <v>5.2200000000000003E-2</v>
      </c>
      <c r="BM56">
        <v>5.4100000000000002E-2</v>
      </c>
      <c r="BN56">
        <v>5.6500000000000002E-2</v>
      </c>
      <c r="BO56">
        <v>6.0199999999999997E-2</v>
      </c>
      <c r="BP56">
        <v>6.3500000000000001E-2</v>
      </c>
      <c r="BQ56">
        <v>6.5500000000000003E-2</v>
      </c>
      <c r="BR56">
        <v>6.7599999999999993E-2</v>
      </c>
      <c r="BS56">
        <v>7.17E-2</v>
      </c>
      <c r="BT56">
        <v>7.5700000000000003E-2</v>
      </c>
      <c r="BU56">
        <v>7.7799999999999994E-2</v>
      </c>
      <c r="BV56">
        <v>7.9899999999999999E-2</v>
      </c>
      <c r="BW56">
        <v>8.1900000000000001E-2</v>
      </c>
      <c r="BX56">
        <v>8.4000000000000005E-2</v>
      </c>
      <c r="BY56">
        <v>8.7099999999999997E-2</v>
      </c>
      <c r="BZ56">
        <v>0.11749999999999999</v>
      </c>
      <c r="CA56">
        <v>0.14710000000000001</v>
      </c>
      <c r="CB56">
        <v>0.18029999999999999</v>
      </c>
      <c r="CC56">
        <v>0.20930000000000001</v>
      </c>
      <c r="CD56">
        <v>0.23549999999999999</v>
      </c>
      <c r="CE56">
        <v>0.2555</v>
      </c>
      <c r="CF56">
        <v>0.27379999999999999</v>
      </c>
      <c r="CG56">
        <v>0.29249999999999998</v>
      </c>
      <c r="CH56">
        <v>0.30780000000000002</v>
      </c>
      <c r="CI56">
        <v>0.32340000000000002</v>
      </c>
      <c r="CJ56">
        <v>0.33810000000000001</v>
      </c>
      <c r="CK56">
        <v>0.35139999999999999</v>
      </c>
      <c r="CL56">
        <v>0.36320000000000002</v>
      </c>
      <c r="CM56">
        <v>0.37309999999999999</v>
      </c>
      <c r="CN56">
        <v>0.38190000000000002</v>
      </c>
      <c r="CO56">
        <v>0.4093</v>
      </c>
      <c r="CP56">
        <v>0.42720000000000002</v>
      </c>
      <c r="CQ56">
        <v>0.4456</v>
      </c>
      <c r="CR56">
        <v>0.46300000000000002</v>
      </c>
      <c r="CS56">
        <v>0.47439999999999999</v>
      </c>
      <c r="CT56">
        <v>0.4803</v>
      </c>
      <c r="CU56">
        <v>0.48399999999999999</v>
      </c>
      <c r="CV56">
        <v>0.48759999999999998</v>
      </c>
      <c r="CW56">
        <v>0.48980000000000001</v>
      </c>
      <c r="CX56">
        <v>0.49070000000000003</v>
      </c>
      <c r="CY56">
        <v>0.49309999999999998</v>
      </c>
      <c r="CZ56">
        <v>0.49959999999999999</v>
      </c>
      <c r="DA56">
        <v>0.50900000000000001</v>
      </c>
      <c r="DB56">
        <v>0.51839999999999997</v>
      </c>
      <c r="DC56">
        <v>0.52769999999999995</v>
      </c>
      <c r="DD56">
        <v>0.53949999999999998</v>
      </c>
      <c r="DE56">
        <v>0.54990000000000006</v>
      </c>
      <c r="DF56">
        <v>0.56040000000000001</v>
      </c>
      <c r="DG56">
        <v>0.56840000000000002</v>
      </c>
      <c r="DH56">
        <v>0.56999999999999995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2.7459999999999998E-7</v>
      </c>
      <c r="H57">
        <v>1.5719999999999999E-6</v>
      </c>
      <c r="I57">
        <v>3.2119999999999999E-6</v>
      </c>
      <c r="J57">
        <v>5.7359999999999998E-6</v>
      </c>
      <c r="K57">
        <v>9.516E-6</v>
      </c>
      <c r="L57">
        <v>2.1840000000000001E-5</v>
      </c>
      <c r="M57">
        <v>3.464E-5</v>
      </c>
      <c r="N57">
        <v>4.4679999999999999E-5</v>
      </c>
      <c r="O57">
        <v>5.6929999999999999E-5</v>
      </c>
      <c r="P57">
        <v>7.0729999999999995E-5</v>
      </c>
      <c r="Q57">
        <v>1.048E-4</v>
      </c>
      <c r="R57">
        <v>1.5640000000000001E-4</v>
      </c>
      <c r="S57">
        <v>1.951E-4</v>
      </c>
      <c r="T57">
        <v>2.409E-4</v>
      </c>
      <c r="U57">
        <v>2.9250000000000001E-4</v>
      </c>
      <c r="V57">
        <v>4.4460000000000002E-4</v>
      </c>
      <c r="W57">
        <v>6.0919999999999995E-4</v>
      </c>
      <c r="X57">
        <v>7.1000000000000002E-4</v>
      </c>
      <c r="Y57">
        <v>8.2109999999999995E-4</v>
      </c>
      <c r="Z57">
        <v>9.4450000000000003E-4</v>
      </c>
      <c r="AA57">
        <v>1.1000000000000001E-3</v>
      </c>
      <c r="AB57">
        <v>1.6999999999999999E-3</v>
      </c>
      <c r="AC57">
        <v>1.9E-3</v>
      </c>
      <c r="AD57">
        <v>2.0999999999999999E-3</v>
      </c>
      <c r="AE57">
        <v>2.3E-3</v>
      </c>
      <c r="AF57">
        <v>2.8E-3</v>
      </c>
      <c r="AG57">
        <v>3.5000000000000001E-3</v>
      </c>
      <c r="AH57">
        <v>3.8999999999999998E-3</v>
      </c>
      <c r="AI57">
        <v>4.3E-3</v>
      </c>
      <c r="AJ57">
        <v>4.7000000000000002E-3</v>
      </c>
      <c r="AK57">
        <v>5.1000000000000004E-3</v>
      </c>
      <c r="AL57">
        <v>6.4000000000000003E-3</v>
      </c>
      <c r="AM57">
        <v>7.3000000000000001E-3</v>
      </c>
      <c r="AN57">
        <v>7.9000000000000008E-3</v>
      </c>
      <c r="AO57">
        <v>8.5000000000000006E-3</v>
      </c>
      <c r="AP57">
        <v>1.01E-2</v>
      </c>
      <c r="AQ57">
        <v>1.17E-2</v>
      </c>
      <c r="AR57">
        <v>1.2500000000000001E-2</v>
      </c>
      <c r="AS57">
        <v>1.34E-2</v>
      </c>
      <c r="AT57">
        <v>1.4500000000000001E-2</v>
      </c>
      <c r="AU57">
        <v>1.7100000000000001E-2</v>
      </c>
      <c r="AV57">
        <v>1.89E-2</v>
      </c>
      <c r="AW57">
        <v>0.02</v>
      </c>
      <c r="AX57">
        <v>2.1100000000000001E-2</v>
      </c>
      <c r="AY57">
        <v>2.2800000000000001E-2</v>
      </c>
      <c r="AZ57">
        <v>2.6200000000000001E-2</v>
      </c>
      <c r="BA57">
        <v>2.87E-2</v>
      </c>
      <c r="BB57">
        <v>3.0099999999999998E-2</v>
      </c>
      <c r="BC57">
        <v>3.15E-2</v>
      </c>
      <c r="BD57">
        <v>3.3000000000000002E-2</v>
      </c>
      <c r="BE57">
        <v>3.5900000000000001E-2</v>
      </c>
      <c r="BF57">
        <v>3.8699999999999998E-2</v>
      </c>
      <c r="BG57">
        <v>4.0399999999999998E-2</v>
      </c>
      <c r="BH57">
        <v>4.2000000000000003E-2</v>
      </c>
      <c r="BI57">
        <v>4.3700000000000003E-2</v>
      </c>
      <c r="BJ57">
        <v>4.5900000000000003E-2</v>
      </c>
      <c r="BK57">
        <v>4.9299999999999997E-2</v>
      </c>
      <c r="BL57">
        <v>5.2200000000000003E-2</v>
      </c>
      <c r="BM57">
        <v>5.4100000000000002E-2</v>
      </c>
      <c r="BN57">
        <v>5.6500000000000002E-2</v>
      </c>
      <c r="BO57">
        <v>6.0199999999999997E-2</v>
      </c>
      <c r="BP57">
        <v>6.3500000000000001E-2</v>
      </c>
      <c r="BQ57">
        <v>6.5500000000000003E-2</v>
      </c>
      <c r="BR57">
        <v>6.7599999999999993E-2</v>
      </c>
      <c r="BS57">
        <v>7.17E-2</v>
      </c>
      <c r="BT57">
        <v>7.5700000000000003E-2</v>
      </c>
      <c r="BU57">
        <v>7.7799999999999994E-2</v>
      </c>
      <c r="BV57">
        <v>7.9899999999999999E-2</v>
      </c>
      <c r="BW57">
        <v>8.1900000000000001E-2</v>
      </c>
      <c r="BX57">
        <v>8.4000000000000005E-2</v>
      </c>
      <c r="BY57">
        <v>8.7099999999999997E-2</v>
      </c>
      <c r="BZ57">
        <v>0.11749999999999999</v>
      </c>
      <c r="CA57">
        <v>0.14710000000000001</v>
      </c>
      <c r="CB57">
        <v>0.18029999999999999</v>
      </c>
      <c r="CC57">
        <v>0.20930000000000001</v>
      </c>
      <c r="CD57">
        <v>0.23549999999999999</v>
      </c>
      <c r="CE57">
        <v>0.2555</v>
      </c>
      <c r="CF57">
        <v>0.27379999999999999</v>
      </c>
      <c r="CG57">
        <v>0.29249999999999998</v>
      </c>
      <c r="CH57">
        <v>0.30780000000000002</v>
      </c>
      <c r="CI57">
        <v>0.32340000000000002</v>
      </c>
      <c r="CJ57">
        <v>0.33810000000000001</v>
      </c>
      <c r="CK57">
        <v>0.35139999999999999</v>
      </c>
      <c r="CL57">
        <v>0.36320000000000002</v>
      </c>
      <c r="CM57">
        <v>0.37309999999999999</v>
      </c>
      <c r="CN57">
        <v>0.38190000000000002</v>
      </c>
      <c r="CO57">
        <v>0.4093</v>
      </c>
      <c r="CP57">
        <v>0.42720000000000002</v>
      </c>
      <c r="CQ57">
        <v>0.4456</v>
      </c>
      <c r="CR57">
        <v>0.46300000000000002</v>
      </c>
      <c r="CS57">
        <v>0.47439999999999999</v>
      </c>
      <c r="CT57">
        <v>0.4803</v>
      </c>
      <c r="CU57">
        <v>0.48399999999999999</v>
      </c>
      <c r="CV57">
        <v>0.48759999999999998</v>
      </c>
      <c r="CW57">
        <v>0.48980000000000001</v>
      </c>
      <c r="CX57">
        <v>0.49070000000000003</v>
      </c>
      <c r="CY57">
        <v>0.49309999999999998</v>
      </c>
      <c r="CZ57">
        <v>0.49959999999999999</v>
      </c>
      <c r="DA57">
        <v>0.50900000000000001</v>
      </c>
      <c r="DB57">
        <v>0.51839999999999997</v>
      </c>
      <c r="DC57">
        <v>0.52769999999999995</v>
      </c>
      <c r="DD57">
        <v>0.53949999999999998</v>
      </c>
      <c r="DE57">
        <v>0.54990000000000006</v>
      </c>
      <c r="DF57">
        <v>0.56040000000000001</v>
      </c>
      <c r="DG57">
        <v>0.56840000000000002</v>
      </c>
      <c r="DH57">
        <v>0.56999999999999995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2.7459999999999998E-7</v>
      </c>
      <c r="H58">
        <v>1.5719999999999999E-6</v>
      </c>
      <c r="I58">
        <v>3.2119999999999999E-6</v>
      </c>
      <c r="J58">
        <v>5.7359999999999998E-6</v>
      </c>
      <c r="K58">
        <v>9.516E-6</v>
      </c>
      <c r="L58">
        <v>2.1840000000000001E-5</v>
      </c>
      <c r="M58">
        <v>3.464E-5</v>
      </c>
      <c r="N58">
        <v>4.4679999999999999E-5</v>
      </c>
      <c r="O58">
        <v>5.6929999999999999E-5</v>
      </c>
      <c r="P58">
        <v>7.0729999999999995E-5</v>
      </c>
      <c r="Q58">
        <v>1.048E-4</v>
      </c>
      <c r="R58">
        <v>1.5640000000000001E-4</v>
      </c>
      <c r="S58">
        <v>1.951E-4</v>
      </c>
      <c r="T58">
        <v>2.409E-4</v>
      </c>
      <c r="U58">
        <v>2.9250000000000001E-4</v>
      </c>
      <c r="V58">
        <v>4.4460000000000002E-4</v>
      </c>
      <c r="W58">
        <v>6.0919999999999995E-4</v>
      </c>
      <c r="X58">
        <v>7.1000000000000002E-4</v>
      </c>
      <c r="Y58">
        <v>8.2109999999999995E-4</v>
      </c>
      <c r="Z58">
        <v>9.4450000000000003E-4</v>
      </c>
      <c r="AA58">
        <v>1.1000000000000001E-3</v>
      </c>
      <c r="AB58">
        <v>1.6999999999999999E-3</v>
      </c>
      <c r="AC58">
        <v>1.9E-3</v>
      </c>
      <c r="AD58">
        <v>2.0999999999999999E-3</v>
      </c>
      <c r="AE58">
        <v>2.3E-3</v>
      </c>
      <c r="AF58">
        <v>2.8E-3</v>
      </c>
      <c r="AG58">
        <v>3.5000000000000001E-3</v>
      </c>
      <c r="AH58">
        <v>3.8999999999999998E-3</v>
      </c>
      <c r="AI58">
        <v>4.3E-3</v>
      </c>
      <c r="AJ58">
        <v>4.7000000000000002E-3</v>
      </c>
      <c r="AK58">
        <v>5.1000000000000004E-3</v>
      </c>
      <c r="AL58">
        <v>6.4000000000000003E-3</v>
      </c>
      <c r="AM58">
        <v>7.3000000000000001E-3</v>
      </c>
      <c r="AN58">
        <v>7.9000000000000008E-3</v>
      </c>
      <c r="AO58">
        <v>8.5000000000000006E-3</v>
      </c>
      <c r="AP58">
        <v>1.01E-2</v>
      </c>
      <c r="AQ58">
        <v>1.17E-2</v>
      </c>
      <c r="AR58">
        <v>1.2500000000000001E-2</v>
      </c>
      <c r="AS58">
        <v>1.34E-2</v>
      </c>
      <c r="AT58">
        <v>1.4500000000000001E-2</v>
      </c>
      <c r="AU58">
        <v>1.7100000000000001E-2</v>
      </c>
      <c r="AV58">
        <v>1.89E-2</v>
      </c>
      <c r="AW58">
        <v>0.02</v>
      </c>
      <c r="AX58">
        <v>2.1100000000000001E-2</v>
      </c>
      <c r="AY58">
        <v>2.2800000000000001E-2</v>
      </c>
      <c r="AZ58">
        <v>2.6200000000000001E-2</v>
      </c>
      <c r="BA58">
        <v>2.87E-2</v>
      </c>
      <c r="BB58">
        <v>3.0099999999999998E-2</v>
      </c>
      <c r="BC58">
        <v>3.15E-2</v>
      </c>
      <c r="BD58">
        <v>3.3000000000000002E-2</v>
      </c>
      <c r="BE58">
        <v>3.5900000000000001E-2</v>
      </c>
      <c r="BF58">
        <v>3.8699999999999998E-2</v>
      </c>
      <c r="BG58">
        <v>4.0399999999999998E-2</v>
      </c>
      <c r="BH58">
        <v>4.2000000000000003E-2</v>
      </c>
      <c r="BI58">
        <v>4.3700000000000003E-2</v>
      </c>
      <c r="BJ58">
        <v>4.5900000000000003E-2</v>
      </c>
      <c r="BK58">
        <v>4.9299999999999997E-2</v>
      </c>
      <c r="BL58">
        <v>5.2200000000000003E-2</v>
      </c>
      <c r="BM58">
        <v>5.4100000000000002E-2</v>
      </c>
      <c r="BN58">
        <v>5.6500000000000002E-2</v>
      </c>
      <c r="BO58">
        <v>6.0199999999999997E-2</v>
      </c>
      <c r="BP58">
        <v>6.3500000000000001E-2</v>
      </c>
      <c r="BQ58">
        <v>6.5500000000000003E-2</v>
      </c>
      <c r="BR58">
        <v>6.7599999999999993E-2</v>
      </c>
      <c r="BS58">
        <v>7.17E-2</v>
      </c>
      <c r="BT58">
        <v>7.5700000000000003E-2</v>
      </c>
      <c r="BU58">
        <v>7.7799999999999994E-2</v>
      </c>
      <c r="BV58">
        <v>7.9899999999999999E-2</v>
      </c>
      <c r="BW58">
        <v>8.1900000000000001E-2</v>
      </c>
      <c r="BX58">
        <v>8.4000000000000005E-2</v>
      </c>
      <c r="BY58">
        <v>8.7099999999999997E-2</v>
      </c>
      <c r="BZ58">
        <v>0.11749999999999999</v>
      </c>
      <c r="CA58">
        <v>0.14710000000000001</v>
      </c>
      <c r="CB58">
        <v>0.18029999999999999</v>
      </c>
      <c r="CC58">
        <v>0.20930000000000001</v>
      </c>
      <c r="CD58">
        <v>0.23549999999999999</v>
      </c>
      <c r="CE58">
        <v>0.2555</v>
      </c>
      <c r="CF58">
        <v>0.27379999999999999</v>
      </c>
      <c r="CG58">
        <v>0.29249999999999998</v>
      </c>
      <c r="CH58">
        <v>0.30780000000000002</v>
      </c>
      <c r="CI58">
        <v>0.32340000000000002</v>
      </c>
      <c r="CJ58">
        <v>0.33810000000000001</v>
      </c>
      <c r="CK58">
        <v>0.35139999999999999</v>
      </c>
      <c r="CL58">
        <v>0.36320000000000002</v>
      </c>
      <c r="CM58">
        <v>0.37309999999999999</v>
      </c>
      <c r="CN58">
        <v>0.38190000000000002</v>
      </c>
      <c r="CO58">
        <v>0.4093</v>
      </c>
      <c r="CP58">
        <v>0.42720000000000002</v>
      </c>
      <c r="CQ58">
        <v>0.4456</v>
      </c>
      <c r="CR58">
        <v>0.46300000000000002</v>
      </c>
      <c r="CS58">
        <v>0.47439999999999999</v>
      </c>
      <c r="CT58">
        <v>0.4803</v>
      </c>
      <c r="CU58">
        <v>0.48399999999999999</v>
      </c>
      <c r="CV58">
        <v>0.48759999999999998</v>
      </c>
      <c r="CW58">
        <v>0.48980000000000001</v>
      </c>
      <c r="CX58">
        <v>0.49070000000000003</v>
      </c>
      <c r="CY58">
        <v>0.49309999999999998</v>
      </c>
      <c r="CZ58">
        <v>0.49959999999999999</v>
      </c>
      <c r="DA58">
        <v>0.50900000000000001</v>
      </c>
      <c r="DB58">
        <v>0.51839999999999997</v>
      </c>
      <c r="DC58">
        <v>0.52769999999999995</v>
      </c>
      <c r="DD58">
        <v>0.53949999999999998</v>
      </c>
      <c r="DE58">
        <v>0.54990000000000006</v>
      </c>
      <c r="DF58">
        <v>0.56040000000000001</v>
      </c>
      <c r="DG58">
        <v>0.56840000000000002</v>
      </c>
      <c r="DH58">
        <v>0.56999999999999995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2.7459999999999998E-7</v>
      </c>
      <c r="H59">
        <v>1.5719999999999999E-6</v>
      </c>
      <c r="I59">
        <v>3.2119999999999999E-6</v>
      </c>
      <c r="J59">
        <v>5.7359999999999998E-6</v>
      </c>
      <c r="K59">
        <v>9.516E-6</v>
      </c>
      <c r="L59">
        <v>2.1840000000000001E-5</v>
      </c>
      <c r="M59">
        <v>3.464E-5</v>
      </c>
      <c r="N59">
        <v>4.4679999999999999E-5</v>
      </c>
      <c r="O59">
        <v>5.6929999999999999E-5</v>
      </c>
      <c r="P59">
        <v>7.0729999999999995E-5</v>
      </c>
      <c r="Q59">
        <v>1.048E-4</v>
      </c>
      <c r="R59">
        <v>1.5640000000000001E-4</v>
      </c>
      <c r="S59">
        <v>1.951E-4</v>
      </c>
      <c r="T59">
        <v>2.409E-4</v>
      </c>
      <c r="U59">
        <v>2.9250000000000001E-4</v>
      </c>
      <c r="V59">
        <v>4.4460000000000002E-4</v>
      </c>
      <c r="W59">
        <v>6.0919999999999995E-4</v>
      </c>
      <c r="X59">
        <v>7.1000000000000002E-4</v>
      </c>
      <c r="Y59">
        <v>8.2109999999999995E-4</v>
      </c>
      <c r="Z59">
        <v>9.4450000000000003E-4</v>
      </c>
      <c r="AA59">
        <v>1.1000000000000001E-3</v>
      </c>
      <c r="AB59">
        <v>1.6999999999999999E-3</v>
      </c>
      <c r="AC59">
        <v>1.9E-3</v>
      </c>
      <c r="AD59">
        <v>2.0999999999999999E-3</v>
      </c>
      <c r="AE59">
        <v>2.3E-3</v>
      </c>
      <c r="AF59">
        <v>2.8E-3</v>
      </c>
      <c r="AG59">
        <v>3.5000000000000001E-3</v>
      </c>
      <c r="AH59">
        <v>3.8999999999999998E-3</v>
      </c>
      <c r="AI59">
        <v>4.3E-3</v>
      </c>
      <c r="AJ59">
        <v>4.7000000000000002E-3</v>
      </c>
      <c r="AK59">
        <v>5.1000000000000004E-3</v>
      </c>
      <c r="AL59">
        <v>6.4000000000000003E-3</v>
      </c>
      <c r="AM59">
        <v>7.3000000000000001E-3</v>
      </c>
      <c r="AN59">
        <v>7.9000000000000008E-3</v>
      </c>
      <c r="AO59">
        <v>8.5000000000000006E-3</v>
      </c>
      <c r="AP59">
        <v>1.01E-2</v>
      </c>
      <c r="AQ59">
        <v>1.17E-2</v>
      </c>
      <c r="AR59">
        <v>1.2500000000000001E-2</v>
      </c>
      <c r="AS59">
        <v>1.34E-2</v>
      </c>
      <c r="AT59">
        <v>1.4500000000000001E-2</v>
      </c>
      <c r="AU59">
        <v>1.7100000000000001E-2</v>
      </c>
      <c r="AV59">
        <v>1.89E-2</v>
      </c>
      <c r="AW59">
        <v>0.02</v>
      </c>
      <c r="AX59">
        <v>2.1100000000000001E-2</v>
      </c>
      <c r="AY59">
        <v>2.2800000000000001E-2</v>
      </c>
      <c r="AZ59">
        <v>2.6200000000000001E-2</v>
      </c>
      <c r="BA59">
        <v>2.87E-2</v>
      </c>
      <c r="BB59">
        <v>3.0099999999999998E-2</v>
      </c>
      <c r="BC59">
        <v>3.15E-2</v>
      </c>
      <c r="BD59">
        <v>3.3000000000000002E-2</v>
      </c>
      <c r="BE59">
        <v>3.5900000000000001E-2</v>
      </c>
      <c r="BF59">
        <v>3.8699999999999998E-2</v>
      </c>
      <c r="BG59">
        <v>4.0399999999999998E-2</v>
      </c>
      <c r="BH59">
        <v>4.2000000000000003E-2</v>
      </c>
      <c r="BI59">
        <v>4.3700000000000003E-2</v>
      </c>
      <c r="BJ59">
        <v>4.5900000000000003E-2</v>
      </c>
      <c r="BK59">
        <v>4.9299999999999997E-2</v>
      </c>
      <c r="BL59">
        <v>5.2200000000000003E-2</v>
      </c>
      <c r="BM59">
        <v>5.4100000000000002E-2</v>
      </c>
      <c r="BN59">
        <v>5.6500000000000002E-2</v>
      </c>
      <c r="BO59">
        <v>6.0199999999999997E-2</v>
      </c>
      <c r="BP59">
        <v>6.3500000000000001E-2</v>
      </c>
      <c r="BQ59">
        <v>6.5500000000000003E-2</v>
      </c>
      <c r="BR59">
        <v>6.7599999999999993E-2</v>
      </c>
      <c r="BS59">
        <v>7.17E-2</v>
      </c>
      <c r="BT59">
        <v>7.5700000000000003E-2</v>
      </c>
      <c r="BU59">
        <v>7.7799999999999994E-2</v>
      </c>
      <c r="BV59">
        <v>7.9899999999999999E-2</v>
      </c>
      <c r="BW59">
        <v>8.1900000000000001E-2</v>
      </c>
      <c r="BX59">
        <v>8.4000000000000005E-2</v>
      </c>
      <c r="BY59">
        <v>8.7099999999999997E-2</v>
      </c>
      <c r="BZ59">
        <v>0.11749999999999999</v>
      </c>
      <c r="CA59">
        <v>0.14710000000000001</v>
      </c>
      <c r="CB59">
        <v>0.18029999999999999</v>
      </c>
      <c r="CC59">
        <v>0.20930000000000001</v>
      </c>
      <c r="CD59">
        <v>0.23549999999999999</v>
      </c>
      <c r="CE59">
        <v>0.2555</v>
      </c>
      <c r="CF59">
        <v>0.27379999999999999</v>
      </c>
      <c r="CG59">
        <v>0.29249999999999998</v>
      </c>
      <c r="CH59">
        <v>0.30780000000000002</v>
      </c>
      <c r="CI59">
        <v>0.32340000000000002</v>
      </c>
      <c r="CJ59">
        <v>0.33810000000000001</v>
      </c>
      <c r="CK59">
        <v>0.35139999999999999</v>
      </c>
      <c r="CL59">
        <v>0.36320000000000002</v>
      </c>
      <c r="CM59">
        <v>0.37309999999999999</v>
      </c>
      <c r="CN59">
        <v>0.38190000000000002</v>
      </c>
      <c r="CO59">
        <v>0.4093</v>
      </c>
      <c r="CP59">
        <v>0.42720000000000002</v>
      </c>
      <c r="CQ59">
        <v>0.4456</v>
      </c>
      <c r="CR59">
        <v>0.46300000000000002</v>
      </c>
      <c r="CS59">
        <v>0.47439999999999999</v>
      </c>
      <c r="CT59">
        <v>0.4803</v>
      </c>
      <c r="CU59">
        <v>0.48399999999999999</v>
      </c>
      <c r="CV59">
        <v>0.48759999999999998</v>
      </c>
      <c r="CW59">
        <v>0.48980000000000001</v>
      </c>
      <c r="CX59">
        <v>0.49070000000000003</v>
      </c>
      <c r="CY59">
        <v>0.49309999999999998</v>
      </c>
      <c r="CZ59">
        <v>0.49959999999999999</v>
      </c>
      <c r="DA59">
        <v>0.50900000000000001</v>
      </c>
      <c r="DB59">
        <v>0.51839999999999997</v>
      </c>
      <c r="DC59">
        <v>0.52769999999999995</v>
      </c>
      <c r="DD59">
        <v>0.53949999999999998</v>
      </c>
      <c r="DE59">
        <v>0.54990000000000006</v>
      </c>
      <c r="DF59">
        <v>0.56040000000000001</v>
      </c>
      <c r="DG59">
        <v>0.56840000000000002</v>
      </c>
      <c r="DH59">
        <v>0.56999999999999995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2.7459999999999998E-7</v>
      </c>
      <c r="H60">
        <v>1.5719999999999999E-6</v>
      </c>
      <c r="I60">
        <v>3.2119999999999999E-6</v>
      </c>
      <c r="J60">
        <v>5.7359999999999998E-6</v>
      </c>
      <c r="K60">
        <v>9.516E-6</v>
      </c>
      <c r="L60">
        <v>2.1840000000000001E-5</v>
      </c>
      <c r="M60">
        <v>3.464E-5</v>
      </c>
      <c r="N60">
        <v>4.4679999999999999E-5</v>
      </c>
      <c r="O60">
        <v>5.6929999999999999E-5</v>
      </c>
      <c r="P60">
        <v>7.0729999999999995E-5</v>
      </c>
      <c r="Q60">
        <v>1.048E-4</v>
      </c>
      <c r="R60">
        <v>1.5640000000000001E-4</v>
      </c>
      <c r="S60">
        <v>1.951E-4</v>
      </c>
      <c r="T60">
        <v>2.409E-4</v>
      </c>
      <c r="U60">
        <v>2.9250000000000001E-4</v>
      </c>
      <c r="V60">
        <v>4.4460000000000002E-4</v>
      </c>
      <c r="W60">
        <v>6.0919999999999995E-4</v>
      </c>
      <c r="X60">
        <v>7.1000000000000002E-4</v>
      </c>
      <c r="Y60">
        <v>8.2109999999999995E-4</v>
      </c>
      <c r="Z60">
        <v>9.4450000000000003E-4</v>
      </c>
      <c r="AA60">
        <v>1.1000000000000001E-3</v>
      </c>
      <c r="AB60">
        <v>1.6999999999999999E-3</v>
      </c>
      <c r="AC60">
        <v>1.9E-3</v>
      </c>
      <c r="AD60">
        <v>2.0999999999999999E-3</v>
      </c>
      <c r="AE60">
        <v>2.3E-3</v>
      </c>
      <c r="AF60">
        <v>2.8E-3</v>
      </c>
      <c r="AG60">
        <v>3.5000000000000001E-3</v>
      </c>
      <c r="AH60">
        <v>3.8999999999999998E-3</v>
      </c>
      <c r="AI60">
        <v>4.3E-3</v>
      </c>
      <c r="AJ60">
        <v>4.7000000000000002E-3</v>
      </c>
      <c r="AK60">
        <v>5.1000000000000004E-3</v>
      </c>
      <c r="AL60">
        <v>6.4000000000000003E-3</v>
      </c>
      <c r="AM60">
        <v>7.3000000000000001E-3</v>
      </c>
      <c r="AN60">
        <v>7.9000000000000008E-3</v>
      </c>
      <c r="AO60">
        <v>8.5000000000000006E-3</v>
      </c>
      <c r="AP60">
        <v>1.01E-2</v>
      </c>
      <c r="AQ60">
        <v>1.17E-2</v>
      </c>
      <c r="AR60">
        <v>1.2500000000000001E-2</v>
      </c>
      <c r="AS60">
        <v>1.34E-2</v>
      </c>
      <c r="AT60">
        <v>1.4500000000000001E-2</v>
      </c>
      <c r="AU60">
        <v>1.7100000000000001E-2</v>
      </c>
      <c r="AV60">
        <v>1.89E-2</v>
      </c>
      <c r="AW60">
        <v>0.02</v>
      </c>
      <c r="AX60">
        <v>2.1100000000000001E-2</v>
      </c>
      <c r="AY60">
        <v>2.2800000000000001E-2</v>
      </c>
      <c r="AZ60">
        <v>2.6200000000000001E-2</v>
      </c>
      <c r="BA60">
        <v>2.87E-2</v>
      </c>
      <c r="BB60">
        <v>3.0099999999999998E-2</v>
      </c>
      <c r="BC60">
        <v>3.15E-2</v>
      </c>
      <c r="BD60">
        <v>3.3000000000000002E-2</v>
      </c>
      <c r="BE60">
        <v>3.5900000000000001E-2</v>
      </c>
      <c r="BF60">
        <v>3.8699999999999998E-2</v>
      </c>
      <c r="BG60">
        <v>4.0399999999999998E-2</v>
      </c>
      <c r="BH60">
        <v>4.2000000000000003E-2</v>
      </c>
      <c r="BI60">
        <v>4.3700000000000003E-2</v>
      </c>
      <c r="BJ60">
        <v>4.5900000000000003E-2</v>
      </c>
      <c r="BK60">
        <v>4.9299999999999997E-2</v>
      </c>
      <c r="BL60">
        <v>5.2200000000000003E-2</v>
      </c>
      <c r="BM60">
        <v>5.4100000000000002E-2</v>
      </c>
      <c r="BN60">
        <v>5.6500000000000002E-2</v>
      </c>
      <c r="BO60">
        <v>6.0199999999999997E-2</v>
      </c>
      <c r="BP60">
        <v>6.3500000000000001E-2</v>
      </c>
      <c r="BQ60">
        <v>6.5500000000000003E-2</v>
      </c>
      <c r="BR60">
        <v>6.7599999999999993E-2</v>
      </c>
      <c r="BS60">
        <v>7.17E-2</v>
      </c>
      <c r="BT60">
        <v>7.5700000000000003E-2</v>
      </c>
      <c r="BU60">
        <v>7.7799999999999994E-2</v>
      </c>
      <c r="BV60">
        <v>7.9899999999999999E-2</v>
      </c>
      <c r="BW60">
        <v>8.1900000000000001E-2</v>
      </c>
      <c r="BX60">
        <v>8.4000000000000005E-2</v>
      </c>
      <c r="BY60">
        <v>8.7099999999999997E-2</v>
      </c>
      <c r="BZ60">
        <v>0.11749999999999999</v>
      </c>
      <c r="CA60">
        <v>0.14710000000000001</v>
      </c>
      <c r="CB60">
        <v>0.18029999999999999</v>
      </c>
      <c r="CC60">
        <v>0.20930000000000001</v>
      </c>
      <c r="CD60">
        <v>0.23549999999999999</v>
      </c>
      <c r="CE60">
        <v>0.2555</v>
      </c>
      <c r="CF60">
        <v>0.27379999999999999</v>
      </c>
      <c r="CG60">
        <v>0.29249999999999998</v>
      </c>
      <c r="CH60">
        <v>0.30780000000000002</v>
      </c>
      <c r="CI60">
        <v>0.32340000000000002</v>
      </c>
      <c r="CJ60">
        <v>0.33810000000000001</v>
      </c>
      <c r="CK60">
        <v>0.35139999999999999</v>
      </c>
      <c r="CL60">
        <v>0.36320000000000002</v>
      </c>
      <c r="CM60">
        <v>0.37309999999999999</v>
      </c>
      <c r="CN60">
        <v>0.38190000000000002</v>
      </c>
      <c r="CO60">
        <v>0.4093</v>
      </c>
      <c r="CP60">
        <v>0.42720000000000002</v>
      </c>
      <c r="CQ60">
        <v>0.4456</v>
      </c>
      <c r="CR60">
        <v>0.46300000000000002</v>
      </c>
      <c r="CS60">
        <v>0.47439999999999999</v>
      </c>
      <c r="CT60">
        <v>0.4803</v>
      </c>
      <c r="CU60">
        <v>0.48399999999999999</v>
      </c>
      <c r="CV60">
        <v>0.48759999999999998</v>
      </c>
      <c r="CW60">
        <v>0.48980000000000001</v>
      </c>
      <c r="CX60">
        <v>0.49070000000000003</v>
      </c>
      <c r="CY60">
        <v>0.49309999999999998</v>
      </c>
      <c r="CZ60">
        <v>0.49959999999999999</v>
      </c>
      <c r="DA60">
        <v>0.50900000000000001</v>
      </c>
      <c r="DB60">
        <v>0.51839999999999997</v>
      </c>
      <c r="DC60">
        <v>0.52769999999999995</v>
      </c>
      <c r="DD60">
        <v>0.53949999999999998</v>
      </c>
      <c r="DE60">
        <v>0.54990000000000006</v>
      </c>
      <c r="DF60">
        <v>0.56040000000000001</v>
      </c>
      <c r="DG60">
        <v>0.56840000000000002</v>
      </c>
      <c r="DH60">
        <v>0.56999999999999995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2.7459999999999998E-7</v>
      </c>
      <c r="H61">
        <v>1.5719999999999999E-6</v>
      </c>
      <c r="I61">
        <v>3.2119999999999999E-6</v>
      </c>
      <c r="J61">
        <v>5.7359999999999998E-6</v>
      </c>
      <c r="K61">
        <v>9.516E-6</v>
      </c>
      <c r="L61">
        <v>2.1840000000000001E-5</v>
      </c>
      <c r="M61">
        <v>3.464E-5</v>
      </c>
      <c r="N61">
        <v>4.4679999999999999E-5</v>
      </c>
      <c r="O61">
        <v>5.6929999999999999E-5</v>
      </c>
      <c r="P61">
        <v>7.0729999999999995E-5</v>
      </c>
      <c r="Q61">
        <v>1.048E-4</v>
      </c>
      <c r="R61">
        <v>1.5640000000000001E-4</v>
      </c>
      <c r="S61">
        <v>1.951E-4</v>
      </c>
      <c r="T61">
        <v>2.409E-4</v>
      </c>
      <c r="U61">
        <v>2.9250000000000001E-4</v>
      </c>
      <c r="V61">
        <v>4.4460000000000002E-4</v>
      </c>
      <c r="W61">
        <v>6.0919999999999995E-4</v>
      </c>
      <c r="X61">
        <v>7.1000000000000002E-4</v>
      </c>
      <c r="Y61">
        <v>8.2109999999999995E-4</v>
      </c>
      <c r="Z61">
        <v>9.4450000000000003E-4</v>
      </c>
      <c r="AA61">
        <v>1.1000000000000001E-3</v>
      </c>
      <c r="AB61">
        <v>1.6999999999999999E-3</v>
      </c>
      <c r="AC61">
        <v>1.9E-3</v>
      </c>
      <c r="AD61">
        <v>2.0999999999999999E-3</v>
      </c>
      <c r="AE61">
        <v>2.3E-3</v>
      </c>
      <c r="AF61">
        <v>2.8E-3</v>
      </c>
      <c r="AG61">
        <v>3.5000000000000001E-3</v>
      </c>
      <c r="AH61">
        <v>3.8999999999999998E-3</v>
      </c>
      <c r="AI61">
        <v>4.3E-3</v>
      </c>
      <c r="AJ61">
        <v>4.7000000000000002E-3</v>
      </c>
      <c r="AK61">
        <v>5.1000000000000004E-3</v>
      </c>
      <c r="AL61">
        <v>6.4000000000000003E-3</v>
      </c>
      <c r="AM61">
        <v>7.3000000000000001E-3</v>
      </c>
      <c r="AN61">
        <v>7.9000000000000008E-3</v>
      </c>
      <c r="AO61">
        <v>8.5000000000000006E-3</v>
      </c>
      <c r="AP61">
        <v>1.01E-2</v>
      </c>
      <c r="AQ61">
        <v>1.17E-2</v>
      </c>
      <c r="AR61">
        <v>1.2500000000000001E-2</v>
      </c>
      <c r="AS61">
        <v>1.34E-2</v>
      </c>
      <c r="AT61">
        <v>1.4500000000000001E-2</v>
      </c>
      <c r="AU61">
        <v>1.7100000000000001E-2</v>
      </c>
      <c r="AV61">
        <v>1.89E-2</v>
      </c>
      <c r="AW61">
        <v>0.02</v>
      </c>
      <c r="AX61">
        <v>2.1100000000000001E-2</v>
      </c>
      <c r="AY61">
        <v>2.2800000000000001E-2</v>
      </c>
      <c r="AZ61">
        <v>2.6200000000000001E-2</v>
      </c>
      <c r="BA61">
        <v>2.87E-2</v>
      </c>
      <c r="BB61">
        <v>3.0099999999999998E-2</v>
      </c>
      <c r="BC61">
        <v>3.15E-2</v>
      </c>
      <c r="BD61">
        <v>3.3000000000000002E-2</v>
      </c>
      <c r="BE61">
        <v>3.5900000000000001E-2</v>
      </c>
      <c r="BF61">
        <v>3.8699999999999998E-2</v>
      </c>
      <c r="BG61">
        <v>4.0399999999999998E-2</v>
      </c>
      <c r="BH61">
        <v>4.2000000000000003E-2</v>
      </c>
      <c r="BI61">
        <v>4.3700000000000003E-2</v>
      </c>
      <c r="BJ61">
        <v>4.5900000000000003E-2</v>
      </c>
      <c r="BK61">
        <v>4.9299999999999997E-2</v>
      </c>
      <c r="BL61">
        <v>5.2200000000000003E-2</v>
      </c>
      <c r="BM61">
        <v>5.4100000000000002E-2</v>
      </c>
      <c r="BN61">
        <v>5.6500000000000002E-2</v>
      </c>
      <c r="BO61">
        <v>6.0199999999999997E-2</v>
      </c>
      <c r="BP61">
        <v>6.3500000000000001E-2</v>
      </c>
      <c r="BQ61">
        <v>6.5500000000000003E-2</v>
      </c>
      <c r="BR61">
        <v>6.7599999999999993E-2</v>
      </c>
      <c r="BS61">
        <v>7.17E-2</v>
      </c>
      <c r="BT61">
        <v>7.5700000000000003E-2</v>
      </c>
      <c r="BU61">
        <v>7.7799999999999994E-2</v>
      </c>
      <c r="BV61">
        <v>7.9899999999999999E-2</v>
      </c>
      <c r="BW61">
        <v>8.1900000000000001E-2</v>
      </c>
      <c r="BX61">
        <v>8.4000000000000005E-2</v>
      </c>
      <c r="BY61">
        <v>8.7099999999999997E-2</v>
      </c>
      <c r="BZ61">
        <v>0.11749999999999999</v>
      </c>
      <c r="CA61">
        <v>0.14710000000000001</v>
      </c>
      <c r="CB61">
        <v>0.18029999999999999</v>
      </c>
      <c r="CC61">
        <v>0.20930000000000001</v>
      </c>
      <c r="CD61">
        <v>0.23549999999999999</v>
      </c>
      <c r="CE61">
        <v>0.2555</v>
      </c>
      <c r="CF61">
        <v>0.27379999999999999</v>
      </c>
      <c r="CG61">
        <v>0.29249999999999998</v>
      </c>
      <c r="CH61">
        <v>0.30780000000000002</v>
      </c>
      <c r="CI61">
        <v>0.32340000000000002</v>
      </c>
      <c r="CJ61">
        <v>0.33810000000000001</v>
      </c>
      <c r="CK61">
        <v>0.35139999999999999</v>
      </c>
      <c r="CL61">
        <v>0.36320000000000002</v>
      </c>
      <c r="CM61">
        <v>0.37309999999999999</v>
      </c>
      <c r="CN61">
        <v>0.38190000000000002</v>
      </c>
      <c r="CO61">
        <v>0.4093</v>
      </c>
      <c r="CP61">
        <v>0.42720000000000002</v>
      </c>
      <c r="CQ61">
        <v>0.4456</v>
      </c>
      <c r="CR61">
        <v>0.46300000000000002</v>
      </c>
      <c r="CS61">
        <v>0.47439999999999999</v>
      </c>
      <c r="CT61">
        <v>0.4803</v>
      </c>
      <c r="CU61">
        <v>0.48399999999999999</v>
      </c>
      <c r="CV61">
        <v>0.48759999999999998</v>
      </c>
      <c r="CW61">
        <v>0.48980000000000001</v>
      </c>
      <c r="CX61">
        <v>0.49070000000000003</v>
      </c>
      <c r="CY61">
        <v>0.49309999999999998</v>
      </c>
      <c r="CZ61">
        <v>0.49959999999999999</v>
      </c>
      <c r="DA61">
        <v>0.50900000000000001</v>
      </c>
      <c r="DB61">
        <v>0.51839999999999997</v>
      </c>
      <c r="DC61">
        <v>0.52769999999999995</v>
      </c>
      <c r="DD61">
        <v>0.53949999999999998</v>
      </c>
      <c r="DE61">
        <v>0.54990000000000006</v>
      </c>
      <c r="DF61">
        <v>0.56040000000000001</v>
      </c>
      <c r="DG61">
        <v>0.56840000000000002</v>
      </c>
      <c r="DH61">
        <v>0.56999999999999995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2.7459999999999998E-7</v>
      </c>
      <c r="H62">
        <v>1.5719999999999999E-6</v>
      </c>
      <c r="I62">
        <v>3.2119999999999999E-6</v>
      </c>
      <c r="J62">
        <v>5.7359999999999998E-6</v>
      </c>
      <c r="K62">
        <v>9.516E-6</v>
      </c>
      <c r="L62">
        <v>2.1840000000000001E-5</v>
      </c>
      <c r="M62">
        <v>3.464E-5</v>
      </c>
      <c r="N62">
        <v>4.4679999999999999E-5</v>
      </c>
      <c r="O62">
        <v>5.6929999999999999E-5</v>
      </c>
      <c r="P62">
        <v>7.0729999999999995E-5</v>
      </c>
      <c r="Q62">
        <v>1.048E-4</v>
      </c>
      <c r="R62">
        <v>1.5640000000000001E-4</v>
      </c>
      <c r="S62">
        <v>1.951E-4</v>
      </c>
      <c r="T62">
        <v>2.409E-4</v>
      </c>
      <c r="U62">
        <v>2.9250000000000001E-4</v>
      </c>
      <c r="V62">
        <v>4.4460000000000002E-4</v>
      </c>
      <c r="W62">
        <v>6.0919999999999995E-4</v>
      </c>
      <c r="X62">
        <v>7.1000000000000002E-4</v>
      </c>
      <c r="Y62">
        <v>8.2109999999999995E-4</v>
      </c>
      <c r="Z62">
        <v>9.4450000000000003E-4</v>
      </c>
      <c r="AA62">
        <v>1.1000000000000001E-3</v>
      </c>
      <c r="AB62">
        <v>1.6999999999999999E-3</v>
      </c>
      <c r="AC62">
        <v>1.9E-3</v>
      </c>
      <c r="AD62">
        <v>2.0999999999999999E-3</v>
      </c>
      <c r="AE62">
        <v>2.3E-3</v>
      </c>
      <c r="AF62">
        <v>2.8E-3</v>
      </c>
      <c r="AG62">
        <v>3.5000000000000001E-3</v>
      </c>
      <c r="AH62">
        <v>3.8999999999999998E-3</v>
      </c>
      <c r="AI62">
        <v>4.3E-3</v>
      </c>
      <c r="AJ62">
        <v>4.7000000000000002E-3</v>
      </c>
      <c r="AK62">
        <v>5.1000000000000004E-3</v>
      </c>
      <c r="AL62">
        <v>6.4000000000000003E-3</v>
      </c>
      <c r="AM62">
        <v>7.3000000000000001E-3</v>
      </c>
      <c r="AN62">
        <v>7.9000000000000008E-3</v>
      </c>
      <c r="AO62">
        <v>8.5000000000000006E-3</v>
      </c>
      <c r="AP62">
        <v>1.01E-2</v>
      </c>
      <c r="AQ62">
        <v>1.17E-2</v>
      </c>
      <c r="AR62">
        <v>1.2500000000000001E-2</v>
      </c>
      <c r="AS62">
        <v>1.34E-2</v>
      </c>
      <c r="AT62">
        <v>1.4500000000000001E-2</v>
      </c>
      <c r="AU62">
        <v>1.7100000000000001E-2</v>
      </c>
      <c r="AV62">
        <v>1.89E-2</v>
      </c>
      <c r="AW62">
        <v>0.02</v>
      </c>
      <c r="AX62">
        <v>2.1100000000000001E-2</v>
      </c>
      <c r="AY62">
        <v>2.2800000000000001E-2</v>
      </c>
      <c r="AZ62">
        <v>2.6200000000000001E-2</v>
      </c>
      <c r="BA62">
        <v>2.87E-2</v>
      </c>
      <c r="BB62">
        <v>3.0099999999999998E-2</v>
      </c>
      <c r="BC62">
        <v>3.15E-2</v>
      </c>
      <c r="BD62">
        <v>3.3000000000000002E-2</v>
      </c>
      <c r="BE62">
        <v>3.5900000000000001E-2</v>
      </c>
      <c r="BF62">
        <v>3.8699999999999998E-2</v>
      </c>
      <c r="BG62">
        <v>4.0399999999999998E-2</v>
      </c>
      <c r="BH62">
        <v>4.2000000000000003E-2</v>
      </c>
      <c r="BI62">
        <v>4.3700000000000003E-2</v>
      </c>
      <c r="BJ62">
        <v>4.5900000000000003E-2</v>
      </c>
      <c r="BK62">
        <v>4.9299999999999997E-2</v>
      </c>
      <c r="BL62">
        <v>5.2200000000000003E-2</v>
      </c>
      <c r="BM62">
        <v>5.4100000000000002E-2</v>
      </c>
      <c r="BN62">
        <v>5.6500000000000002E-2</v>
      </c>
      <c r="BO62">
        <v>6.0199999999999997E-2</v>
      </c>
      <c r="BP62">
        <v>6.3500000000000001E-2</v>
      </c>
      <c r="BQ62">
        <v>6.5500000000000003E-2</v>
      </c>
      <c r="BR62">
        <v>6.7599999999999993E-2</v>
      </c>
      <c r="BS62">
        <v>7.17E-2</v>
      </c>
      <c r="BT62">
        <v>7.5700000000000003E-2</v>
      </c>
      <c r="BU62">
        <v>7.7799999999999994E-2</v>
      </c>
      <c r="BV62">
        <v>7.9899999999999999E-2</v>
      </c>
      <c r="BW62">
        <v>8.1900000000000001E-2</v>
      </c>
      <c r="BX62">
        <v>8.4000000000000005E-2</v>
      </c>
      <c r="BY62">
        <v>8.7099999999999997E-2</v>
      </c>
      <c r="BZ62">
        <v>0.11749999999999999</v>
      </c>
      <c r="CA62">
        <v>0.14710000000000001</v>
      </c>
      <c r="CB62">
        <v>0.18029999999999999</v>
      </c>
      <c r="CC62">
        <v>0.20930000000000001</v>
      </c>
      <c r="CD62">
        <v>0.23549999999999999</v>
      </c>
      <c r="CE62">
        <v>0.2555</v>
      </c>
      <c r="CF62">
        <v>0.27379999999999999</v>
      </c>
      <c r="CG62">
        <v>0.29249999999999998</v>
      </c>
      <c r="CH62">
        <v>0.30780000000000002</v>
      </c>
      <c r="CI62">
        <v>0.32340000000000002</v>
      </c>
      <c r="CJ62">
        <v>0.33810000000000001</v>
      </c>
      <c r="CK62">
        <v>0.35139999999999999</v>
      </c>
      <c r="CL62">
        <v>0.36320000000000002</v>
      </c>
      <c r="CM62">
        <v>0.37309999999999999</v>
      </c>
      <c r="CN62">
        <v>0.38190000000000002</v>
      </c>
      <c r="CO62">
        <v>0.4093</v>
      </c>
      <c r="CP62">
        <v>0.42720000000000002</v>
      </c>
      <c r="CQ62">
        <v>0.4456</v>
      </c>
      <c r="CR62">
        <v>0.46300000000000002</v>
      </c>
      <c r="CS62">
        <v>0.47439999999999999</v>
      </c>
      <c r="CT62">
        <v>0.4803</v>
      </c>
      <c r="CU62">
        <v>0.48399999999999999</v>
      </c>
      <c r="CV62">
        <v>0.48759999999999998</v>
      </c>
      <c r="CW62">
        <v>0.48980000000000001</v>
      </c>
      <c r="CX62">
        <v>0.49070000000000003</v>
      </c>
      <c r="CY62">
        <v>0.49309999999999998</v>
      </c>
      <c r="CZ62">
        <v>0.49959999999999999</v>
      </c>
      <c r="DA62">
        <v>0.50900000000000001</v>
      </c>
      <c r="DB62">
        <v>0.51839999999999997</v>
      </c>
      <c r="DC62">
        <v>0.52769999999999995</v>
      </c>
      <c r="DD62">
        <v>0.53949999999999998</v>
      </c>
      <c r="DE62">
        <v>0.54990000000000006</v>
      </c>
      <c r="DF62">
        <v>0.56040000000000001</v>
      </c>
      <c r="DG62">
        <v>0.56840000000000002</v>
      </c>
      <c r="DH62">
        <v>0.56999999999999995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2.7459999999999998E-7</v>
      </c>
      <c r="H63">
        <v>1.5719999999999999E-6</v>
      </c>
      <c r="I63">
        <v>3.2119999999999999E-6</v>
      </c>
      <c r="J63">
        <v>5.7359999999999998E-6</v>
      </c>
      <c r="K63">
        <v>9.516E-6</v>
      </c>
      <c r="L63">
        <v>2.1840000000000001E-5</v>
      </c>
      <c r="M63">
        <v>3.464E-5</v>
      </c>
      <c r="N63">
        <v>4.4679999999999999E-5</v>
      </c>
      <c r="O63">
        <v>5.6929999999999999E-5</v>
      </c>
      <c r="P63">
        <v>7.0729999999999995E-5</v>
      </c>
      <c r="Q63">
        <v>1.048E-4</v>
      </c>
      <c r="R63">
        <v>1.5640000000000001E-4</v>
      </c>
      <c r="S63">
        <v>1.951E-4</v>
      </c>
      <c r="T63">
        <v>2.409E-4</v>
      </c>
      <c r="U63">
        <v>2.9250000000000001E-4</v>
      </c>
      <c r="V63">
        <v>4.4460000000000002E-4</v>
      </c>
      <c r="W63">
        <v>6.0919999999999995E-4</v>
      </c>
      <c r="X63">
        <v>7.1000000000000002E-4</v>
      </c>
      <c r="Y63">
        <v>8.2109999999999995E-4</v>
      </c>
      <c r="Z63">
        <v>9.4450000000000003E-4</v>
      </c>
      <c r="AA63">
        <v>1.1000000000000001E-3</v>
      </c>
      <c r="AB63">
        <v>1.6999999999999999E-3</v>
      </c>
      <c r="AC63">
        <v>1.9E-3</v>
      </c>
      <c r="AD63">
        <v>2.0999999999999999E-3</v>
      </c>
      <c r="AE63">
        <v>2.3E-3</v>
      </c>
      <c r="AF63">
        <v>2.8E-3</v>
      </c>
      <c r="AG63">
        <v>3.5000000000000001E-3</v>
      </c>
      <c r="AH63">
        <v>3.8999999999999998E-3</v>
      </c>
      <c r="AI63">
        <v>4.3E-3</v>
      </c>
      <c r="AJ63">
        <v>4.7000000000000002E-3</v>
      </c>
      <c r="AK63">
        <v>5.1000000000000004E-3</v>
      </c>
      <c r="AL63">
        <v>6.4000000000000003E-3</v>
      </c>
      <c r="AM63">
        <v>7.3000000000000001E-3</v>
      </c>
      <c r="AN63">
        <v>7.9000000000000008E-3</v>
      </c>
      <c r="AO63">
        <v>8.5000000000000006E-3</v>
      </c>
      <c r="AP63">
        <v>1.01E-2</v>
      </c>
      <c r="AQ63">
        <v>1.17E-2</v>
      </c>
      <c r="AR63">
        <v>1.2500000000000001E-2</v>
      </c>
      <c r="AS63">
        <v>1.34E-2</v>
      </c>
      <c r="AT63">
        <v>1.4500000000000001E-2</v>
      </c>
      <c r="AU63">
        <v>1.7100000000000001E-2</v>
      </c>
      <c r="AV63">
        <v>1.89E-2</v>
      </c>
      <c r="AW63">
        <v>0.02</v>
      </c>
      <c r="AX63">
        <v>2.1100000000000001E-2</v>
      </c>
      <c r="AY63">
        <v>2.2800000000000001E-2</v>
      </c>
      <c r="AZ63">
        <v>2.6200000000000001E-2</v>
      </c>
      <c r="BA63">
        <v>2.87E-2</v>
      </c>
      <c r="BB63">
        <v>3.0099999999999998E-2</v>
      </c>
      <c r="BC63">
        <v>3.15E-2</v>
      </c>
      <c r="BD63">
        <v>3.3000000000000002E-2</v>
      </c>
      <c r="BE63">
        <v>3.5900000000000001E-2</v>
      </c>
      <c r="BF63">
        <v>3.8699999999999998E-2</v>
      </c>
      <c r="BG63">
        <v>4.0399999999999998E-2</v>
      </c>
      <c r="BH63">
        <v>4.2000000000000003E-2</v>
      </c>
      <c r="BI63">
        <v>4.3700000000000003E-2</v>
      </c>
      <c r="BJ63">
        <v>4.5900000000000003E-2</v>
      </c>
      <c r="BK63">
        <v>4.9299999999999997E-2</v>
      </c>
      <c r="BL63">
        <v>5.2200000000000003E-2</v>
      </c>
      <c r="BM63">
        <v>5.4100000000000002E-2</v>
      </c>
      <c r="BN63">
        <v>5.6500000000000002E-2</v>
      </c>
      <c r="BO63">
        <v>6.0199999999999997E-2</v>
      </c>
      <c r="BP63">
        <v>6.3500000000000001E-2</v>
      </c>
      <c r="BQ63">
        <v>6.5500000000000003E-2</v>
      </c>
      <c r="BR63">
        <v>6.7599999999999993E-2</v>
      </c>
      <c r="BS63">
        <v>7.17E-2</v>
      </c>
      <c r="BT63">
        <v>7.5700000000000003E-2</v>
      </c>
      <c r="BU63">
        <v>7.7799999999999994E-2</v>
      </c>
      <c r="BV63">
        <v>7.9899999999999999E-2</v>
      </c>
      <c r="BW63">
        <v>8.1900000000000001E-2</v>
      </c>
      <c r="BX63">
        <v>8.4000000000000005E-2</v>
      </c>
      <c r="BY63">
        <v>8.7099999999999997E-2</v>
      </c>
      <c r="BZ63">
        <v>0.11749999999999999</v>
      </c>
      <c r="CA63">
        <v>0.14710000000000001</v>
      </c>
      <c r="CB63">
        <v>0.18029999999999999</v>
      </c>
      <c r="CC63">
        <v>0.20930000000000001</v>
      </c>
      <c r="CD63">
        <v>0.23549999999999999</v>
      </c>
      <c r="CE63">
        <v>0.2555</v>
      </c>
      <c r="CF63">
        <v>0.27379999999999999</v>
      </c>
      <c r="CG63">
        <v>0.29249999999999998</v>
      </c>
      <c r="CH63">
        <v>0.30780000000000002</v>
      </c>
      <c r="CI63">
        <v>0.32340000000000002</v>
      </c>
      <c r="CJ63">
        <v>0.33810000000000001</v>
      </c>
      <c r="CK63">
        <v>0.35139999999999999</v>
      </c>
      <c r="CL63">
        <v>0.36320000000000002</v>
      </c>
      <c r="CM63">
        <v>0.37309999999999999</v>
      </c>
      <c r="CN63">
        <v>0.38190000000000002</v>
      </c>
      <c r="CO63">
        <v>0.4093</v>
      </c>
      <c r="CP63">
        <v>0.42720000000000002</v>
      </c>
      <c r="CQ63">
        <v>0.4456</v>
      </c>
      <c r="CR63">
        <v>0.46300000000000002</v>
      </c>
      <c r="CS63">
        <v>0.47439999999999999</v>
      </c>
      <c r="CT63">
        <v>0.4803</v>
      </c>
      <c r="CU63">
        <v>0.48399999999999999</v>
      </c>
      <c r="CV63">
        <v>0.48759999999999998</v>
      </c>
      <c r="CW63">
        <v>0.48980000000000001</v>
      </c>
      <c r="CX63">
        <v>0.49070000000000003</v>
      </c>
      <c r="CY63">
        <v>0.49309999999999998</v>
      </c>
      <c r="CZ63">
        <v>0.49959999999999999</v>
      </c>
      <c r="DA63">
        <v>0.50900000000000001</v>
      </c>
      <c r="DB63">
        <v>0.51839999999999997</v>
      </c>
      <c r="DC63">
        <v>0.52769999999999995</v>
      </c>
      <c r="DD63">
        <v>0.53949999999999998</v>
      </c>
      <c r="DE63">
        <v>0.54990000000000006</v>
      </c>
      <c r="DF63">
        <v>0.56040000000000001</v>
      </c>
      <c r="DG63">
        <v>0.56840000000000002</v>
      </c>
      <c r="DH63">
        <v>0.56999999999999995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2.7459999999999998E-7</v>
      </c>
      <c r="H64">
        <v>1.5719999999999999E-6</v>
      </c>
      <c r="I64">
        <v>3.2119999999999999E-6</v>
      </c>
      <c r="J64">
        <v>5.7359999999999998E-6</v>
      </c>
      <c r="K64">
        <v>9.516E-6</v>
      </c>
      <c r="L64">
        <v>2.1840000000000001E-5</v>
      </c>
      <c r="M64">
        <v>3.464E-5</v>
      </c>
      <c r="N64">
        <v>4.4679999999999999E-5</v>
      </c>
      <c r="O64">
        <v>5.6929999999999999E-5</v>
      </c>
      <c r="P64">
        <v>7.0729999999999995E-5</v>
      </c>
      <c r="Q64">
        <v>1.048E-4</v>
      </c>
      <c r="R64">
        <v>1.5640000000000001E-4</v>
      </c>
      <c r="S64">
        <v>1.951E-4</v>
      </c>
      <c r="T64">
        <v>2.409E-4</v>
      </c>
      <c r="U64">
        <v>2.9250000000000001E-4</v>
      </c>
      <c r="V64">
        <v>4.4460000000000002E-4</v>
      </c>
      <c r="W64">
        <v>6.0919999999999995E-4</v>
      </c>
      <c r="X64">
        <v>7.1000000000000002E-4</v>
      </c>
      <c r="Y64">
        <v>8.2109999999999995E-4</v>
      </c>
      <c r="Z64">
        <v>9.4450000000000003E-4</v>
      </c>
      <c r="AA64">
        <v>1.1000000000000001E-3</v>
      </c>
      <c r="AB64">
        <v>1.6999999999999999E-3</v>
      </c>
      <c r="AC64">
        <v>1.9E-3</v>
      </c>
      <c r="AD64">
        <v>2.0999999999999999E-3</v>
      </c>
      <c r="AE64">
        <v>2.3E-3</v>
      </c>
      <c r="AF64">
        <v>2.8E-3</v>
      </c>
      <c r="AG64">
        <v>3.5000000000000001E-3</v>
      </c>
      <c r="AH64">
        <v>3.8999999999999998E-3</v>
      </c>
      <c r="AI64">
        <v>4.3E-3</v>
      </c>
      <c r="AJ64">
        <v>4.7000000000000002E-3</v>
      </c>
      <c r="AK64">
        <v>5.1000000000000004E-3</v>
      </c>
      <c r="AL64">
        <v>6.4000000000000003E-3</v>
      </c>
      <c r="AM64">
        <v>7.3000000000000001E-3</v>
      </c>
      <c r="AN64">
        <v>7.9000000000000008E-3</v>
      </c>
      <c r="AO64">
        <v>8.5000000000000006E-3</v>
      </c>
      <c r="AP64">
        <v>1.01E-2</v>
      </c>
      <c r="AQ64">
        <v>1.17E-2</v>
      </c>
      <c r="AR64">
        <v>1.2500000000000001E-2</v>
      </c>
      <c r="AS64">
        <v>1.34E-2</v>
      </c>
      <c r="AT64">
        <v>1.4500000000000001E-2</v>
      </c>
      <c r="AU64">
        <v>1.7100000000000001E-2</v>
      </c>
      <c r="AV64">
        <v>1.89E-2</v>
      </c>
      <c r="AW64">
        <v>0.02</v>
      </c>
      <c r="AX64">
        <v>2.1100000000000001E-2</v>
      </c>
      <c r="AY64">
        <v>2.2800000000000001E-2</v>
      </c>
      <c r="AZ64">
        <v>2.6200000000000001E-2</v>
      </c>
      <c r="BA64">
        <v>2.87E-2</v>
      </c>
      <c r="BB64">
        <v>3.0099999999999998E-2</v>
      </c>
      <c r="BC64">
        <v>3.15E-2</v>
      </c>
      <c r="BD64">
        <v>3.3000000000000002E-2</v>
      </c>
      <c r="BE64">
        <v>3.5900000000000001E-2</v>
      </c>
      <c r="BF64">
        <v>3.8699999999999998E-2</v>
      </c>
      <c r="BG64">
        <v>4.0399999999999998E-2</v>
      </c>
      <c r="BH64">
        <v>4.2000000000000003E-2</v>
      </c>
      <c r="BI64">
        <v>4.3700000000000003E-2</v>
      </c>
      <c r="BJ64">
        <v>4.5900000000000003E-2</v>
      </c>
      <c r="BK64">
        <v>4.9299999999999997E-2</v>
      </c>
      <c r="BL64">
        <v>5.2200000000000003E-2</v>
      </c>
      <c r="BM64">
        <v>5.4100000000000002E-2</v>
      </c>
      <c r="BN64">
        <v>5.6500000000000002E-2</v>
      </c>
      <c r="BO64">
        <v>6.0199999999999997E-2</v>
      </c>
      <c r="BP64">
        <v>6.3500000000000001E-2</v>
      </c>
      <c r="BQ64">
        <v>6.5500000000000003E-2</v>
      </c>
      <c r="BR64">
        <v>6.7599999999999993E-2</v>
      </c>
      <c r="BS64">
        <v>7.17E-2</v>
      </c>
      <c r="BT64">
        <v>7.5700000000000003E-2</v>
      </c>
      <c r="BU64">
        <v>7.7799999999999994E-2</v>
      </c>
      <c r="BV64">
        <v>7.9899999999999999E-2</v>
      </c>
      <c r="BW64">
        <v>8.1900000000000001E-2</v>
      </c>
      <c r="BX64">
        <v>8.4000000000000005E-2</v>
      </c>
      <c r="BY64">
        <v>8.7099999999999997E-2</v>
      </c>
      <c r="BZ64">
        <v>0.11749999999999999</v>
      </c>
      <c r="CA64">
        <v>0.14710000000000001</v>
      </c>
      <c r="CB64">
        <v>0.18029999999999999</v>
      </c>
      <c r="CC64">
        <v>0.20930000000000001</v>
      </c>
      <c r="CD64">
        <v>0.23549999999999999</v>
      </c>
      <c r="CE64">
        <v>0.2555</v>
      </c>
      <c r="CF64">
        <v>0.27379999999999999</v>
      </c>
      <c r="CG64">
        <v>0.29249999999999998</v>
      </c>
      <c r="CH64">
        <v>0.30780000000000002</v>
      </c>
      <c r="CI64">
        <v>0.32340000000000002</v>
      </c>
      <c r="CJ64">
        <v>0.33810000000000001</v>
      </c>
      <c r="CK64">
        <v>0.35139999999999999</v>
      </c>
      <c r="CL64">
        <v>0.36320000000000002</v>
      </c>
      <c r="CM64">
        <v>0.37309999999999999</v>
      </c>
      <c r="CN64">
        <v>0.38190000000000002</v>
      </c>
      <c r="CO64">
        <v>0.4093</v>
      </c>
      <c r="CP64">
        <v>0.42720000000000002</v>
      </c>
      <c r="CQ64">
        <v>0.4456</v>
      </c>
      <c r="CR64">
        <v>0.46300000000000002</v>
      </c>
      <c r="CS64">
        <v>0.47439999999999999</v>
      </c>
      <c r="CT64">
        <v>0.4803</v>
      </c>
      <c r="CU64">
        <v>0.48399999999999999</v>
      </c>
      <c r="CV64">
        <v>0.48759999999999998</v>
      </c>
      <c r="CW64">
        <v>0.48980000000000001</v>
      </c>
      <c r="CX64">
        <v>0.49070000000000003</v>
      </c>
      <c r="CY64">
        <v>0.49309999999999998</v>
      </c>
      <c r="CZ64">
        <v>0.49959999999999999</v>
      </c>
      <c r="DA64">
        <v>0.50900000000000001</v>
      </c>
      <c r="DB64">
        <v>0.51839999999999997</v>
      </c>
      <c r="DC64">
        <v>0.52769999999999995</v>
      </c>
      <c r="DD64">
        <v>0.53949999999999998</v>
      </c>
      <c r="DE64">
        <v>0.54990000000000006</v>
      </c>
      <c r="DF64">
        <v>0.56040000000000001</v>
      </c>
      <c r="DG64">
        <v>0.56840000000000002</v>
      </c>
      <c r="DH64">
        <v>0.56999999999999995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2.7459999999999998E-7</v>
      </c>
      <c r="H65">
        <v>1.5719999999999999E-6</v>
      </c>
      <c r="I65">
        <v>3.2119999999999999E-6</v>
      </c>
      <c r="J65">
        <v>5.7359999999999998E-6</v>
      </c>
      <c r="K65">
        <v>9.516E-6</v>
      </c>
      <c r="L65">
        <v>2.1840000000000001E-5</v>
      </c>
      <c r="M65">
        <v>3.464E-5</v>
      </c>
      <c r="N65">
        <v>4.4679999999999999E-5</v>
      </c>
      <c r="O65">
        <v>5.6929999999999999E-5</v>
      </c>
      <c r="P65">
        <v>7.0729999999999995E-5</v>
      </c>
      <c r="Q65">
        <v>1.048E-4</v>
      </c>
      <c r="R65">
        <v>1.5640000000000001E-4</v>
      </c>
      <c r="S65">
        <v>1.951E-4</v>
      </c>
      <c r="T65">
        <v>2.409E-4</v>
      </c>
      <c r="U65">
        <v>2.9250000000000001E-4</v>
      </c>
      <c r="V65">
        <v>4.4460000000000002E-4</v>
      </c>
      <c r="W65">
        <v>6.0919999999999995E-4</v>
      </c>
      <c r="X65">
        <v>7.1000000000000002E-4</v>
      </c>
      <c r="Y65">
        <v>8.2109999999999995E-4</v>
      </c>
      <c r="Z65">
        <v>9.4450000000000003E-4</v>
      </c>
      <c r="AA65">
        <v>1.1000000000000001E-3</v>
      </c>
      <c r="AB65">
        <v>1.6999999999999999E-3</v>
      </c>
      <c r="AC65">
        <v>1.9E-3</v>
      </c>
      <c r="AD65">
        <v>2.0999999999999999E-3</v>
      </c>
      <c r="AE65">
        <v>2.3E-3</v>
      </c>
      <c r="AF65">
        <v>2.8E-3</v>
      </c>
      <c r="AG65">
        <v>3.5000000000000001E-3</v>
      </c>
      <c r="AH65">
        <v>3.8999999999999998E-3</v>
      </c>
      <c r="AI65">
        <v>4.3E-3</v>
      </c>
      <c r="AJ65">
        <v>4.7000000000000002E-3</v>
      </c>
      <c r="AK65">
        <v>5.1000000000000004E-3</v>
      </c>
      <c r="AL65">
        <v>6.4000000000000003E-3</v>
      </c>
      <c r="AM65">
        <v>7.3000000000000001E-3</v>
      </c>
      <c r="AN65">
        <v>7.9000000000000008E-3</v>
      </c>
      <c r="AO65">
        <v>8.5000000000000006E-3</v>
      </c>
      <c r="AP65">
        <v>1.01E-2</v>
      </c>
      <c r="AQ65">
        <v>1.17E-2</v>
      </c>
      <c r="AR65">
        <v>1.2500000000000001E-2</v>
      </c>
      <c r="AS65">
        <v>1.34E-2</v>
      </c>
      <c r="AT65">
        <v>1.4500000000000001E-2</v>
      </c>
      <c r="AU65">
        <v>1.7100000000000001E-2</v>
      </c>
      <c r="AV65">
        <v>1.89E-2</v>
      </c>
      <c r="AW65">
        <v>0.02</v>
      </c>
      <c r="AX65">
        <v>2.1100000000000001E-2</v>
      </c>
      <c r="AY65">
        <v>2.2800000000000001E-2</v>
      </c>
      <c r="AZ65">
        <v>2.6200000000000001E-2</v>
      </c>
      <c r="BA65">
        <v>2.87E-2</v>
      </c>
      <c r="BB65">
        <v>3.0099999999999998E-2</v>
      </c>
      <c r="BC65">
        <v>3.15E-2</v>
      </c>
      <c r="BD65">
        <v>3.3000000000000002E-2</v>
      </c>
      <c r="BE65">
        <v>3.5900000000000001E-2</v>
      </c>
      <c r="BF65">
        <v>3.8699999999999998E-2</v>
      </c>
      <c r="BG65">
        <v>4.0399999999999998E-2</v>
      </c>
      <c r="BH65">
        <v>4.2000000000000003E-2</v>
      </c>
      <c r="BI65">
        <v>4.3700000000000003E-2</v>
      </c>
      <c r="BJ65">
        <v>4.5900000000000003E-2</v>
      </c>
      <c r="BK65">
        <v>4.9299999999999997E-2</v>
      </c>
      <c r="BL65">
        <v>5.2200000000000003E-2</v>
      </c>
      <c r="BM65">
        <v>5.4100000000000002E-2</v>
      </c>
      <c r="BN65">
        <v>5.6500000000000002E-2</v>
      </c>
      <c r="BO65">
        <v>6.0199999999999997E-2</v>
      </c>
      <c r="BP65">
        <v>6.3500000000000001E-2</v>
      </c>
      <c r="BQ65">
        <v>6.5500000000000003E-2</v>
      </c>
      <c r="BR65">
        <v>6.7599999999999993E-2</v>
      </c>
      <c r="BS65">
        <v>7.17E-2</v>
      </c>
      <c r="BT65">
        <v>7.5700000000000003E-2</v>
      </c>
      <c r="BU65">
        <v>7.7799999999999994E-2</v>
      </c>
      <c r="BV65">
        <v>7.9899999999999999E-2</v>
      </c>
      <c r="BW65">
        <v>8.1900000000000001E-2</v>
      </c>
      <c r="BX65">
        <v>8.4000000000000005E-2</v>
      </c>
      <c r="BY65">
        <v>8.7099999999999997E-2</v>
      </c>
      <c r="BZ65">
        <v>0.11749999999999999</v>
      </c>
      <c r="CA65">
        <v>0.14710000000000001</v>
      </c>
      <c r="CB65">
        <v>0.18029999999999999</v>
      </c>
      <c r="CC65">
        <v>0.20930000000000001</v>
      </c>
      <c r="CD65">
        <v>0.23549999999999999</v>
      </c>
      <c r="CE65">
        <v>0.2555</v>
      </c>
      <c r="CF65">
        <v>0.27379999999999999</v>
      </c>
      <c r="CG65">
        <v>0.29249999999999998</v>
      </c>
      <c r="CH65">
        <v>0.30780000000000002</v>
      </c>
      <c r="CI65">
        <v>0.32340000000000002</v>
      </c>
      <c r="CJ65">
        <v>0.33810000000000001</v>
      </c>
      <c r="CK65">
        <v>0.35139999999999999</v>
      </c>
      <c r="CL65">
        <v>0.36320000000000002</v>
      </c>
      <c r="CM65">
        <v>0.37309999999999999</v>
      </c>
      <c r="CN65">
        <v>0.38190000000000002</v>
      </c>
      <c r="CO65">
        <v>0.4093</v>
      </c>
      <c r="CP65">
        <v>0.42720000000000002</v>
      </c>
      <c r="CQ65">
        <v>0.4456</v>
      </c>
      <c r="CR65">
        <v>0.46300000000000002</v>
      </c>
      <c r="CS65">
        <v>0.47439999999999999</v>
      </c>
      <c r="CT65">
        <v>0.4803</v>
      </c>
      <c r="CU65">
        <v>0.48399999999999999</v>
      </c>
      <c r="CV65">
        <v>0.48759999999999998</v>
      </c>
      <c r="CW65">
        <v>0.48980000000000001</v>
      </c>
      <c r="CX65">
        <v>0.49070000000000003</v>
      </c>
      <c r="CY65">
        <v>0.49309999999999998</v>
      </c>
      <c r="CZ65">
        <v>0.49959999999999999</v>
      </c>
      <c r="DA65">
        <v>0.50900000000000001</v>
      </c>
      <c r="DB65">
        <v>0.51839999999999997</v>
      </c>
      <c r="DC65">
        <v>0.52769999999999995</v>
      </c>
      <c r="DD65">
        <v>0.53949999999999998</v>
      </c>
      <c r="DE65">
        <v>0.54990000000000006</v>
      </c>
      <c r="DF65">
        <v>0.56040000000000001</v>
      </c>
      <c r="DG65">
        <v>0.56840000000000002</v>
      </c>
      <c r="DH65">
        <v>0.56999999999999995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2.7459999999999998E-7</v>
      </c>
      <c r="H66">
        <v>1.5719999999999999E-6</v>
      </c>
      <c r="I66">
        <v>3.2119999999999999E-6</v>
      </c>
      <c r="J66">
        <v>5.7359999999999998E-6</v>
      </c>
      <c r="K66">
        <v>9.516E-6</v>
      </c>
      <c r="L66">
        <v>2.1840000000000001E-5</v>
      </c>
      <c r="M66">
        <v>3.464E-5</v>
      </c>
      <c r="N66">
        <v>4.4679999999999999E-5</v>
      </c>
      <c r="O66">
        <v>5.6929999999999999E-5</v>
      </c>
      <c r="P66">
        <v>7.0729999999999995E-5</v>
      </c>
      <c r="Q66">
        <v>1.048E-4</v>
      </c>
      <c r="R66">
        <v>1.5640000000000001E-4</v>
      </c>
      <c r="S66">
        <v>1.951E-4</v>
      </c>
      <c r="T66">
        <v>2.409E-4</v>
      </c>
      <c r="U66">
        <v>2.9250000000000001E-4</v>
      </c>
      <c r="V66">
        <v>4.4460000000000002E-4</v>
      </c>
      <c r="W66">
        <v>6.0919999999999995E-4</v>
      </c>
      <c r="X66">
        <v>7.1000000000000002E-4</v>
      </c>
      <c r="Y66">
        <v>8.2109999999999995E-4</v>
      </c>
      <c r="Z66">
        <v>9.4450000000000003E-4</v>
      </c>
      <c r="AA66">
        <v>1.1000000000000001E-3</v>
      </c>
      <c r="AB66">
        <v>1.6999999999999999E-3</v>
      </c>
      <c r="AC66">
        <v>1.9E-3</v>
      </c>
      <c r="AD66">
        <v>2.0999999999999999E-3</v>
      </c>
      <c r="AE66">
        <v>2.3E-3</v>
      </c>
      <c r="AF66">
        <v>2.8E-3</v>
      </c>
      <c r="AG66">
        <v>3.5000000000000001E-3</v>
      </c>
      <c r="AH66">
        <v>3.8999999999999998E-3</v>
      </c>
      <c r="AI66">
        <v>4.3E-3</v>
      </c>
      <c r="AJ66">
        <v>4.7000000000000002E-3</v>
      </c>
      <c r="AK66">
        <v>5.1000000000000004E-3</v>
      </c>
      <c r="AL66">
        <v>6.4000000000000003E-3</v>
      </c>
      <c r="AM66">
        <v>7.3000000000000001E-3</v>
      </c>
      <c r="AN66">
        <v>7.9000000000000008E-3</v>
      </c>
      <c r="AO66">
        <v>8.5000000000000006E-3</v>
      </c>
      <c r="AP66">
        <v>1.01E-2</v>
      </c>
      <c r="AQ66">
        <v>1.17E-2</v>
      </c>
      <c r="AR66">
        <v>1.2500000000000001E-2</v>
      </c>
      <c r="AS66">
        <v>1.34E-2</v>
      </c>
      <c r="AT66">
        <v>1.4500000000000001E-2</v>
      </c>
      <c r="AU66">
        <v>1.7100000000000001E-2</v>
      </c>
      <c r="AV66">
        <v>1.89E-2</v>
      </c>
      <c r="AW66">
        <v>0.02</v>
      </c>
      <c r="AX66">
        <v>2.1100000000000001E-2</v>
      </c>
      <c r="AY66">
        <v>2.2800000000000001E-2</v>
      </c>
      <c r="AZ66">
        <v>2.6200000000000001E-2</v>
      </c>
      <c r="BA66">
        <v>2.87E-2</v>
      </c>
      <c r="BB66">
        <v>3.0099999999999998E-2</v>
      </c>
      <c r="BC66">
        <v>3.15E-2</v>
      </c>
      <c r="BD66">
        <v>3.3000000000000002E-2</v>
      </c>
      <c r="BE66">
        <v>3.5900000000000001E-2</v>
      </c>
      <c r="BF66">
        <v>3.8699999999999998E-2</v>
      </c>
      <c r="BG66">
        <v>4.0399999999999998E-2</v>
      </c>
      <c r="BH66">
        <v>4.2000000000000003E-2</v>
      </c>
      <c r="BI66">
        <v>4.3700000000000003E-2</v>
      </c>
      <c r="BJ66">
        <v>4.5900000000000003E-2</v>
      </c>
      <c r="BK66">
        <v>4.9299999999999997E-2</v>
      </c>
      <c r="BL66">
        <v>5.2200000000000003E-2</v>
      </c>
      <c r="BM66">
        <v>5.4100000000000002E-2</v>
      </c>
      <c r="BN66">
        <v>5.6500000000000002E-2</v>
      </c>
      <c r="BO66">
        <v>6.0199999999999997E-2</v>
      </c>
      <c r="BP66">
        <v>6.3500000000000001E-2</v>
      </c>
      <c r="BQ66">
        <v>6.5500000000000003E-2</v>
      </c>
      <c r="BR66">
        <v>6.7599999999999993E-2</v>
      </c>
      <c r="BS66">
        <v>7.17E-2</v>
      </c>
      <c r="BT66">
        <v>7.5700000000000003E-2</v>
      </c>
      <c r="BU66">
        <v>7.7799999999999994E-2</v>
      </c>
      <c r="BV66">
        <v>7.9899999999999999E-2</v>
      </c>
      <c r="BW66">
        <v>8.1900000000000001E-2</v>
      </c>
      <c r="BX66">
        <v>8.4000000000000005E-2</v>
      </c>
      <c r="BY66">
        <v>8.7099999999999997E-2</v>
      </c>
      <c r="BZ66">
        <v>0.11749999999999999</v>
      </c>
      <c r="CA66">
        <v>0.14710000000000001</v>
      </c>
      <c r="CB66">
        <v>0.18029999999999999</v>
      </c>
      <c r="CC66">
        <v>0.20930000000000001</v>
      </c>
      <c r="CD66">
        <v>0.23549999999999999</v>
      </c>
      <c r="CE66">
        <v>0.2555</v>
      </c>
      <c r="CF66">
        <v>0.27379999999999999</v>
      </c>
      <c r="CG66">
        <v>0.29249999999999998</v>
      </c>
      <c r="CH66">
        <v>0.30780000000000002</v>
      </c>
      <c r="CI66">
        <v>0.32340000000000002</v>
      </c>
      <c r="CJ66">
        <v>0.33810000000000001</v>
      </c>
      <c r="CK66">
        <v>0.35139999999999999</v>
      </c>
      <c r="CL66">
        <v>0.36320000000000002</v>
      </c>
      <c r="CM66">
        <v>0.37309999999999999</v>
      </c>
      <c r="CN66">
        <v>0.38190000000000002</v>
      </c>
      <c r="CO66">
        <v>0.4093</v>
      </c>
      <c r="CP66">
        <v>0.42720000000000002</v>
      </c>
      <c r="CQ66">
        <v>0.4456</v>
      </c>
      <c r="CR66">
        <v>0.46300000000000002</v>
      </c>
      <c r="CS66">
        <v>0.47439999999999999</v>
      </c>
      <c r="CT66">
        <v>0.4803</v>
      </c>
      <c r="CU66">
        <v>0.48399999999999999</v>
      </c>
      <c r="CV66">
        <v>0.48759999999999998</v>
      </c>
      <c r="CW66">
        <v>0.48980000000000001</v>
      </c>
      <c r="CX66">
        <v>0.49070000000000003</v>
      </c>
      <c r="CY66">
        <v>0.49309999999999998</v>
      </c>
      <c r="CZ66">
        <v>0.49959999999999999</v>
      </c>
      <c r="DA66">
        <v>0.50900000000000001</v>
      </c>
      <c r="DB66">
        <v>0.51839999999999997</v>
      </c>
      <c r="DC66">
        <v>0.52769999999999995</v>
      </c>
      <c r="DD66">
        <v>0.53949999999999998</v>
      </c>
      <c r="DE66">
        <v>0.54990000000000006</v>
      </c>
      <c r="DF66">
        <v>0.56040000000000001</v>
      </c>
      <c r="DG66">
        <v>0.56840000000000002</v>
      </c>
      <c r="DH66">
        <v>0.56999999999999995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2.7459999999999998E-7</v>
      </c>
      <c r="H67">
        <v>1.5719999999999999E-6</v>
      </c>
      <c r="I67">
        <v>3.2119999999999999E-6</v>
      </c>
      <c r="J67">
        <v>5.7359999999999998E-6</v>
      </c>
      <c r="K67">
        <v>9.516E-6</v>
      </c>
      <c r="L67">
        <v>2.1840000000000001E-5</v>
      </c>
      <c r="M67">
        <v>3.464E-5</v>
      </c>
      <c r="N67">
        <v>4.4679999999999999E-5</v>
      </c>
      <c r="O67">
        <v>5.6929999999999999E-5</v>
      </c>
      <c r="P67">
        <v>7.0729999999999995E-5</v>
      </c>
      <c r="Q67">
        <v>1.048E-4</v>
      </c>
      <c r="R67">
        <v>1.5640000000000001E-4</v>
      </c>
      <c r="S67">
        <v>1.951E-4</v>
      </c>
      <c r="T67">
        <v>2.409E-4</v>
      </c>
      <c r="U67">
        <v>2.9250000000000001E-4</v>
      </c>
      <c r="V67">
        <v>4.4460000000000002E-4</v>
      </c>
      <c r="W67">
        <v>6.0919999999999995E-4</v>
      </c>
      <c r="X67">
        <v>7.1000000000000002E-4</v>
      </c>
      <c r="Y67">
        <v>8.2109999999999995E-4</v>
      </c>
      <c r="Z67">
        <v>9.4450000000000003E-4</v>
      </c>
      <c r="AA67">
        <v>1.1000000000000001E-3</v>
      </c>
      <c r="AB67">
        <v>1.6999999999999999E-3</v>
      </c>
      <c r="AC67">
        <v>1.9E-3</v>
      </c>
      <c r="AD67">
        <v>2.0999999999999999E-3</v>
      </c>
      <c r="AE67">
        <v>2.3E-3</v>
      </c>
      <c r="AF67">
        <v>2.8E-3</v>
      </c>
      <c r="AG67">
        <v>3.5000000000000001E-3</v>
      </c>
      <c r="AH67">
        <v>3.8999999999999998E-3</v>
      </c>
      <c r="AI67">
        <v>4.3E-3</v>
      </c>
      <c r="AJ67">
        <v>4.7000000000000002E-3</v>
      </c>
      <c r="AK67">
        <v>5.1000000000000004E-3</v>
      </c>
      <c r="AL67">
        <v>6.4000000000000003E-3</v>
      </c>
      <c r="AM67">
        <v>7.3000000000000001E-3</v>
      </c>
      <c r="AN67">
        <v>7.9000000000000008E-3</v>
      </c>
      <c r="AO67">
        <v>8.5000000000000006E-3</v>
      </c>
      <c r="AP67">
        <v>1.01E-2</v>
      </c>
      <c r="AQ67">
        <v>1.17E-2</v>
      </c>
      <c r="AR67">
        <v>1.2500000000000001E-2</v>
      </c>
      <c r="AS67">
        <v>1.34E-2</v>
      </c>
      <c r="AT67">
        <v>1.4500000000000001E-2</v>
      </c>
      <c r="AU67">
        <v>1.7100000000000001E-2</v>
      </c>
      <c r="AV67">
        <v>1.89E-2</v>
      </c>
      <c r="AW67">
        <v>0.02</v>
      </c>
      <c r="AX67">
        <v>2.1100000000000001E-2</v>
      </c>
      <c r="AY67">
        <v>2.2800000000000001E-2</v>
      </c>
      <c r="AZ67">
        <v>2.6200000000000001E-2</v>
      </c>
      <c r="BA67">
        <v>2.87E-2</v>
      </c>
      <c r="BB67">
        <v>3.0099999999999998E-2</v>
      </c>
      <c r="BC67">
        <v>3.15E-2</v>
      </c>
      <c r="BD67">
        <v>3.3000000000000002E-2</v>
      </c>
      <c r="BE67">
        <v>3.5900000000000001E-2</v>
      </c>
      <c r="BF67">
        <v>3.8699999999999998E-2</v>
      </c>
      <c r="BG67">
        <v>4.0399999999999998E-2</v>
      </c>
      <c r="BH67">
        <v>4.2000000000000003E-2</v>
      </c>
      <c r="BI67">
        <v>4.3700000000000003E-2</v>
      </c>
      <c r="BJ67">
        <v>4.5900000000000003E-2</v>
      </c>
      <c r="BK67">
        <v>4.9299999999999997E-2</v>
      </c>
      <c r="BL67">
        <v>5.2200000000000003E-2</v>
      </c>
      <c r="BM67">
        <v>5.4100000000000002E-2</v>
      </c>
      <c r="BN67">
        <v>5.6500000000000002E-2</v>
      </c>
      <c r="BO67">
        <v>6.0199999999999997E-2</v>
      </c>
      <c r="BP67">
        <v>6.3500000000000001E-2</v>
      </c>
      <c r="BQ67">
        <v>6.5500000000000003E-2</v>
      </c>
      <c r="BR67">
        <v>6.7599999999999993E-2</v>
      </c>
      <c r="BS67">
        <v>7.17E-2</v>
      </c>
      <c r="BT67">
        <v>7.5700000000000003E-2</v>
      </c>
      <c r="BU67">
        <v>7.7799999999999994E-2</v>
      </c>
      <c r="BV67">
        <v>7.9899999999999999E-2</v>
      </c>
      <c r="BW67">
        <v>8.1900000000000001E-2</v>
      </c>
      <c r="BX67">
        <v>8.4000000000000005E-2</v>
      </c>
      <c r="BY67">
        <v>8.7099999999999997E-2</v>
      </c>
      <c r="BZ67">
        <v>0.11749999999999999</v>
      </c>
      <c r="CA67">
        <v>0.14710000000000001</v>
      </c>
      <c r="CB67">
        <v>0.18029999999999999</v>
      </c>
      <c r="CC67">
        <v>0.20930000000000001</v>
      </c>
      <c r="CD67">
        <v>0.23549999999999999</v>
      </c>
      <c r="CE67">
        <v>0.2555</v>
      </c>
      <c r="CF67">
        <v>0.27379999999999999</v>
      </c>
      <c r="CG67">
        <v>0.29249999999999998</v>
      </c>
      <c r="CH67">
        <v>0.30780000000000002</v>
      </c>
      <c r="CI67">
        <v>0.32340000000000002</v>
      </c>
      <c r="CJ67">
        <v>0.33810000000000001</v>
      </c>
      <c r="CK67">
        <v>0.35139999999999999</v>
      </c>
      <c r="CL67">
        <v>0.36320000000000002</v>
      </c>
      <c r="CM67">
        <v>0.37309999999999999</v>
      </c>
      <c r="CN67">
        <v>0.38190000000000002</v>
      </c>
      <c r="CO67">
        <v>0.4093</v>
      </c>
      <c r="CP67">
        <v>0.42720000000000002</v>
      </c>
      <c r="CQ67">
        <v>0.4456</v>
      </c>
      <c r="CR67">
        <v>0.46300000000000002</v>
      </c>
      <c r="CS67">
        <v>0.47439999999999999</v>
      </c>
      <c r="CT67">
        <v>0.4803</v>
      </c>
      <c r="CU67">
        <v>0.48399999999999999</v>
      </c>
      <c r="CV67">
        <v>0.48759999999999998</v>
      </c>
      <c r="CW67">
        <v>0.48980000000000001</v>
      </c>
      <c r="CX67">
        <v>0.49070000000000003</v>
      </c>
      <c r="CY67">
        <v>0.49309999999999998</v>
      </c>
      <c r="CZ67">
        <v>0.49959999999999999</v>
      </c>
      <c r="DA67">
        <v>0.50900000000000001</v>
      </c>
      <c r="DB67">
        <v>0.51839999999999997</v>
      </c>
      <c r="DC67">
        <v>0.52769999999999995</v>
      </c>
      <c r="DD67">
        <v>0.53949999999999998</v>
      </c>
      <c r="DE67">
        <v>0.54990000000000006</v>
      </c>
      <c r="DF67">
        <v>0.56040000000000001</v>
      </c>
      <c r="DG67">
        <v>0.56840000000000002</v>
      </c>
      <c r="DH67">
        <v>0.56999999999999995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2.7459999999999998E-7</v>
      </c>
      <c r="H68">
        <v>1.5719999999999999E-6</v>
      </c>
      <c r="I68">
        <v>3.2119999999999999E-6</v>
      </c>
      <c r="J68">
        <v>5.7359999999999998E-6</v>
      </c>
      <c r="K68">
        <v>9.516E-6</v>
      </c>
      <c r="L68">
        <v>2.1840000000000001E-5</v>
      </c>
      <c r="M68">
        <v>3.464E-5</v>
      </c>
      <c r="N68">
        <v>4.4679999999999999E-5</v>
      </c>
      <c r="O68">
        <v>5.6929999999999999E-5</v>
      </c>
      <c r="P68">
        <v>7.0729999999999995E-5</v>
      </c>
      <c r="Q68">
        <v>1.048E-4</v>
      </c>
      <c r="R68">
        <v>1.5640000000000001E-4</v>
      </c>
      <c r="S68">
        <v>1.951E-4</v>
      </c>
      <c r="T68">
        <v>2.409E-4</v>
      </c>
      <c r="U68">
        <v>2.9250000000000001E-4</v>
      </c>
      <c r="V68">
        <v>4.4460000000000002E-4</v>
      </c>
      <c r="W68">
        <v>6.0919999999999995E-4</v>
      </c>
      <c r="X68">
        <v>7.1000000000000002E-4</v>
      </c>
      <c r="Y68">
        <v>8.2109999999999995E-4</v>
      </c>
      <c r="Z68">
        <v>9.4450000000000003E-4</v>
      </c>
      <c r="AA68">
        <v>1.1000000000000001E-3</v>
      </c>
      <c r="AB68">
        <v>1.6999999999999999E-3</v>
      </c>
      <c r="AC68">
        <v>1.9E-3</v>
      </c>
      <c r="AD68">
        <v>2.0999999999999999E-3</v>
      </c>
      <c r="AE68">
        <v>2.3E-3</v>
      </c>
      <c r="AF68">
        <v>2.8E-3</v>
      </c>
      <c r="AG68">
        <v>3.5000000000000001E-3</v>
      </c>
      <c r="AH68">
        <v>3.8999999999999998E-3</v>
      </c>
      <c r="AI68">
        <v>4.3E-3</v>
      </c>
      <c r="AJ68">
        <v>4.7000000000000002E-3</v>
      </c>
      <c r="AK68">
        <v>5.1000000000000004E-3</v>
      </c>
      <c r="AL68">
        <v>6.4000000000000003E-3</v>
      </c>
      <c r="AM68">
        <v>7.3000000000000001E-3</v>
      </c>
      <c r="AN68">
        <v>7.9000000000000008E-3</v>
      </c>
      <c r="AO68">
        <v>8.5000000000000006E-3</v>
      </c>
      <c r="AP68">
        <v>1.01E-2</v>
      </c>
      <c r="AQ68">
        <v>1.17E-2</v>
      </c>
      <c r="AR68">
        <v>1.2500000000000001E-2</v>
      </c>
      <c r="AS68">
        <v>1.34E-2</v>
      </c>
      <c r="AT68">
        <v>1.4500000000000001E-2</v>
      </c>
      <c r="AU68">
        <v>1.7100000000000001E-2</v>
      </c>
      <c r="AV68">
        <v>1.89E-2</v>
      </c>
      <c r="AW68">
        <v>0.02</v>
      </c>
      <c r="AX68">
        <v>2.1100000000000001E-2</v>
      </c>
      <c r="AY68">
        <v>2.2800000000000001E-2</v>
      </c>
      <c r="AZ68">
        <v>2.6200000000000001E-2</v>
      </c>
      <c r="BA68">
        <v>2.87E-2</v>
      </c>
      <c r="BB68">
        <v>3.0099999999999998E-2</v>
      </c>
      <c r="BC68">
        <v>3.15E-2</v>
      </c>
      <c r="BD68">
        <v>3.3000000000000002E-2</v>
      </c>
      <c r="BE68">
        <v>3.5900000000000001E-2</v>
      </c>
      <c r="BF68">
        <v>3.8699999999999998E-2</v>
      </c>
      <c r="BG68">
        <v>4.0399999999999998E-2</v>
      </c>
      <c r="BH68">
        <v>4.2000000000000003E-2</v>
      </c>
      <c r="BI68">
        <v>4.3700000000000003E-2</v>
      </c>
      <c r="BJ68">
        <v>4.5900000000000003E-2</v>
      </c>
      <c r="BK68">
        <v>4.9299999999999997E-2</v>
      </c>
      <c r="BL68">
        <v>5.2200000000000003E-2</v>
      </c>
      <c r="BM68">
        <v>5.4100000000000002E-2</v>
      </c>
      <c r="BN68">
        <v>5.6500000000000002E-2</v>
      </c>
      <c r="BO68">
        <v>6.0199999999999997E-2</v>
      </c>
      <c r="BP68">
        <v>6.3500000000000001E-2</v>
      </c>
      <c r="BQ68">
        <v>6.5500000000000003E-2</v>
      </c>
      <c r="BR68">
        <v>6.7599999999999993E-2</v>
      </c>
      <c r="BS68">
        <v>7.17E-2</v>
      </c>
      <c r="BT68">
        <v>7.5700000000000003E-2</v>
      </c>
      <c r="BU68">
        <v>7.7799999999999994E-2</v>
      </c>
      <c r="BV68">
        <v>7.9899999999999999E-2</v>
      </c>
      <c r="BW68">
        <v>8.1900000000000001E-2</v>
      </c>
      <c r="BX68">
        <v>8.4000000000000005E-2</v>
      </c>
      <c r="BY68">
        <v>8.7099999999999997E-2</v>
      </c>
      <c r="BZ68">
        <v>0.11749999999999999</v>
      </c>
      <c r="CA68">
        <v>0.14710000000000001</v>
      </c>
      <c r="CB68">
        <v>0.18029999999999999</v>
      </c>
      <c r="CC68">
        <v>0.20930000000000001</v>
      </c>
      <c r="CD68">
        <v>0.23549999999999999</v>
      </c>
      <c r="CE68">
        <v>0.2555</v>
      </c>
      <c r="CF68">
        <v>0.27379999999999999</v>
      </c>
      <c r="CG68">
        <v>0.29249999999999998</v>
      </c>
      <c r="CH68">
        <v>0.30780000000000002</v>
      </c>
      <c r="CI68">
        <v>0.32340000000000002</v>
      </c>
      <c r="CJ68">
        <v>0.33810000000000001</v>
      </c>
      <c r="CK68">
        <v>0.35139999999999999</v>
      </c>
      <c r="CL68">
        <v>0.36320000000000002</v>
      </c>
      <c r="CM68">
        <v>0.37309999999999999</v>
      </c>
      <c r="CN68">
        <v>0.38190000000000002</v>
      </c>
      <c r="CO68">
        <v>0.4093</v>
      </c>
      <c r="CP68">
        <v>0.42720000000000002</v>
      </c>
      <c r="CQ68">
        <v>0.4456</v>
      </c>
      <c r="CR68">
        <v>0.46300000000000002</v>
      </c>
      <c r="CS68">
        <v>0.47439999999999999</v>
      </c>
      <c r="CT68">
        <v>0.4803</v>
      </c>
      <c r="CU68">
        <v>0.48399999999999999</v>
      </c>
      <c r="CV68">
        <v>0.48759999999999998</v>
      </c>
      <c r="CW68">
        <v>0.48980000000000001</v>
      </c>
      <c r="CX68">
        <v>0.49070000000000003</v>
      </c>
      <c r="CY68">
        <v>0.49309999999999998</v>
      </c>
      <c r="CZ68">
        <v>0.49959999999999999</v>
      </c>
      <c r="DA68">
        <v>0.50900000000000001</v>
      </c>
      <c r="DB68">
        <v>0.51839999999999997</v>
      </c>
      <c r="DC68">
        <v>0.52769999999999995</v>
      </c>
      <c r="DD68">
        <v>0.53949999999999998</v>
      </c>
      <c r="DE68">
        <v>0.54990000000000006</v>
      </c>
      <c r="DF68">
        <v>0.56040000000000001</v>
      </c>
      <c r="DG68">
        <v>0.56840000000000002</v>
      </c>
      <c r="DH68">
        <v>0.56999999999999995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2.7459999999999998E-7</v>
      </c>
      <c r="H69">
        <v>1.5719999999999999E-6</v>
      </c>
      <c r="I69">
        <v>3.2119999999999999E-6</v>
      </c>
      <c r="J69">
        <v>5.7359999999999998E-6</v>
      </c>
      <c r="K69">
        <v>9.516E-6</v>
      </c>
      <c r="L69">
        <v>2.1840000000000001E-5</v>
      </c>
      <c r="M69">
        <v>3.464E-5</v>
      </c>
      <c r="N69">
        <v>4.4679999999999999E-5</v>
      </c>
      <c r="O69">
        <v>5.6929999999999999E-5</v>
      </c>
      <c r="P69">
        <v>7.0729999999999995E-5</v>
      </c>
      <c r="Q69">
        <v>1.048E-4</v>
      </c>
      <c r="R69">
        <v>1.5640000000000001E-4</v>
      </c>
      <c r="S69">
        <v>1.951E-4</v>
      </c>
      <c r="T69">
        <v>2.409E-4</v>
      </c>
      <c r="U69">
        <v>2.9250000000000001E-4</v>
      </c>
      <c r="V69">
        <v>4.4460000000000002E-4</v>
      </c>
      <c r="W69">
        <v>6.0919999999999995E-4</v>
      </c>
      <c r="X69">
        <v>7.1000000000000002E-4</v>
      </c>
      <c r="Y69">
        <v>8.2109999999999995E-4</v>
      </c>
      <c r="Z69">
        <v>9.4450000000000003E-4</v>
      </c>
      <c r="AA69">
        <v>1.1000000000000001E-3</v>
      </c>
      <c r="AB69">
        <v>1.6999999999999999E-3</v>
      </c>
      <c r="AC69">
        <v>1.9E-3</v>
      </c>
      <c r="AD69">
        <v>2.0999999999999999E-3</v>
      </c>
      <c r="AE69">
        <v>2.3E-3</v>
      </c>
      <c r="AF69">
        <v>2.8E-3</v>
      </c>
      <c r="AG69">
        <v>3.5000000000000001E-3</v>
      </c>
      <c r="AH69">
        <v>3.8999999999999998E-3</v>
      </c>
      <c r="AI69">
        <v>4.3E-3</v>
      </c>
      <c r="AJ69">
        <v>4.7000000000000002E-3</v>
      </c>
      <c r="AK69">
        <v>5.1000000000000004E-3</v>
      </c>
      <c r="AL69">
        <v>6.4000000000000003E-3</v>
      </c>
      <c r="AM69">
        <v>7.3000000000000001E-3</v>
      </c>
      <c r="AN69">
        <v>7.9000000000000008E-3</v>
      </c>
      <c r="AO69">
        <v>8.5000000000000006E-3</v>
      </c>
      <c r="AP69">
        <v>1.01E-2</v>
      </c>
      <c r="AQ69">
        <v>1.17E-2</v>
      </c>
      <c r="AR69">
        <v>1.2500000000000001E-2</v>
      </c>
      <c r="AS69">
        <v>1.34E-2</v>
      </c>
      <c r="AT69">
        <v>1.4500000000000001E-2</v>
      </c>
      <c r="AU69">
        <v>1.7100000000000001E-2</v>
      </c>
      <c r="AV69">
        <v>1.89E-2</v>
      </c>
      <c r="AW69">
        <v>0.02</v>
      </c>
      <c r="AX69">
        <v>2.1100000000000001E-2</v>
      </c>
      <c r="AY69">
        <v>2.2800000000000001E-2</v>
      </c>
      <c r="AZ69">
        <v>2.6200000000000001E-2</v>
      </c>
      <c r="BA69">
        <v>2.87E-2</v>
      </c>
      <c r="BB69">
        <v>3.0099999999999998E-2</v>
      </c>
      <c r="BC69">
        <v>3.15E-2</v>
      </c>
      <c r="BD69">
        <v>3.3000000000000002E-2</v>
      </c>
      <c r="BE69">
        <v>3.5900000000000001E-2</v>
      </c>
      <c r="BF69">
        <v>3.8699999999999998E-2</v>
      </c>
      <c r="BG69">
        <v>4.0399999999999998E-2</v>
      </c>
      <c r="BH69">
        <v>4.2000000000000003E-2</v>
      </c>
      <c r="BI69">
        <v>4.3700000000000003E-2</v>
      </c>
      <c r="BJ69">
        <v>4.5900000000000003E-2</v>
      </c>
      <c r="BK69">
        <v>4.9299999999999997E-2</v>
      </c>
      <c r="BL69">
        <v>5.2200000000000003E-2</v>
      </c>
      <c r="BM69">
        <v>5.4100000000000002E-2</v>
      </c>
      <c r="BN69">
        <v>5.6500000000000002E-2</v>
      </c>
      <c r="BO69">
        <v>6.0199999999999997E-2</v>
      </c>
      <c r="BP69">
        <v>6.3500000000000001E-2</v>
      </c>
      <c r="BQ69">
        <v>6.5500000000000003E-2</v>
      </c>
      <c r="BR69">
        <v>6.7599999999999993E-2</v>
      </c>
      <c r="BS69">
        <v>7.17E-2</v>
      </c>
      <c r="BT69">
        <v>7.5700000000000003E-2</v>
      </c>
      <c r="BU69">
        <v>7.7799999999999994E-2</v>
      </c>
      <c r="BV69">
        <v>7.9899999999999999E-2</v>
      </c>
      <c r="BW69">
        <v>8.1900000000000001E-2</v>
      </c>
      <c r="BX69">
        <v>8.4000000000000005E-2</v>
      </c>
      <c r="BY69">
        <v>8.7099999999999997E-2</v>
      </c>
      <c r="BZ69">
        <v>0.11749999999999999</v>
      </c>
      <c r="CA69">
        <v>0.14710000000000001</v>
      </c>
      <c r="CB69">
        <v>0.18029999999999999</v>
      </c>
      <c r="CC69">
        <v>0.20930000000000001</v>
      </c>
      <c r="CD69">
        <v>0.23549999999999999</v>
      </c>
      <c r="CE69">
        <v>0.2555</v>
      </c>
      <c r="CF69">
        <v>0.27379999999999999</v>
      </c>
      <c r="CG69">
        <v>0.29249999999999998</v>
      </c>
      <c r="CH69">
        <v>0.30780000000000002</v>
      </c>
      <c r="CI69">
        <v>0.32340000000000002</v>
      </c>
      <c r="CJ69">
        <v>0.33810000000000001</v>
      </c>
      <c r="CK69">
        <v>0.35139999999999999</v>
      </c>
      <c r="CL69">
        <v>0.36320000000000002</v>
      </c>
      <c r="CM69">
        <v>0.37309999999999999</v>
      </c>
      <c r="CN69">
        <v>0.38190000000000002</v>
      </c>
      <c r="CO69">
        <v>0.4093</v>
      </c>
      <c r="CP69">
        <v>0.42720000000000002</v>
      </c>
      <c r="CQ69">
        <v>0.4456</v>
      </c>
      <c r="CR69">
        <v>0.46300000000000002</v>
      </c>
      <c r="CS69">
        <v>0.47439999999999999</v>
      </c>
      <c r="CT69">
        <v>0.4803</v>
      </c>
      <c r="CU69">
        <v>0.48399999999999999</v>
      </c>
      <c r="CV69">
        <v>0.48759999999999998</v>
      </c>
      <c r="CW69">
        <v>0.48980000000000001</v>
      </c>
      <c r="CX69">
        <v>0.49070000000000003</v>
      </c>
      <c r="CY69">
        <v>0.49309999999999998</v>
      </c>
      <c r="CZ69">
        <v>0.49959999999999999</v>
      </c>
      <c r="DA69">
        <v>0.50900000000000001</v>
      </c>
      <c r="DB69">
        <v>0.51839999999999997</v>
      </c>
      <c r="DC69">
        <v>0.52769999999999995</v>
      </c>
      <c r="DD69">
        <v>0.53949999999999998</v>
      </c>
      <c r="DE69">
        <v>0.54990000000000006</v>
      </c>
      <c r="DF69">
        <v>0.56040000000000001</v>
      </c>
      <c r="DG69">
        <v>0.56840000000000002</v>
      </c>
      <c r="DH69">
        <v>0.56999999999999995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2.7459999999999998E-7</v>
      </c>
      <c r="H70">
        <v>1.5719999999999999E-6</v>
      </c>
      <c r="I70">
        <v>3.2119999999999999E-6</v>
      </c>
      <c r="J70">
        <v>5.7359999999999998E-6</v>
      </c>
      <c r="K70">
        <v>9.516E-6</v>
      </c>
      <c r="L70">
        <v>2.1840000000000001E-5</v>
      </c>
      <c r="M70">
        <v>3.464E-5</v>
      </c>
      <c r="N70">
        <v>4.4679999999999999E-5</v>
      </c>
      <c r="O70">
        <v>5.6929999999999999E-5</v>
      </c>
      <c r="P70">
        <v>7.0729999999999995E-5</v>
      </c>
      <c r="Q70">
        <v>1.048E-4</v>
      </c>
      <c r="R70">
        <v>1.5640000000000001E-4</v>
      </c>
      <c r="S70">
        <v>1.951E-4</v>
      </c>
      <c r="T70">
        <v>2.409E-4</v>
      </c>
      <c r="U70">
        <v>2.9250000000000001E-4</v>
      </c>
      <c r="V70">
        <v>4.4460000000000002E-4</v>
      </c>
      <c r="W70">
        <v>6.0919999999999995E-4</v>
      </c>
      <c r="X70">
        <v>7.1000000000000002E-4</v>
      </c>
      <c r="Y70">
        <v>8.2109999999999995E-4</v>
      </c>
      <c r="Z70">
        <v>9.4450000000000003E-4</v>
      </c>
      <c r="AA70">
        <v>1.1000000000000001E-3</v>
      </c>
      <c r="AB70">
        <v>1.6999999999999999E-3</v>
      </c>
      <c r="AC70">
        <v>1.9E-3</v>
      </c>
      <c r="AD70">
        <v>2.0999999999999999E-3</v>
      </c>
      <c r="AE70">
        <v>2.3E-3</v>
      </c>
      <c r="AF70">
        <v>2.8E-3</v>
      </c>
      <c r="AG70">
        <v>3.5000000000000001E-3</v>
      </c>
      <c r="AH70">
        <v>3.8999999999999998E-3</v>
      </c>
      <c r="AI70">
        <v>4.3E-3</v>
      </c>
      <c r="AJ70">
        <v>4.7000000000000002E-3</v>
      </c>
      <c r="AK70">
        <v>5.1000000000000004E-3</v>
      </c>
      <c r="AL70">
        <v>6.4000000000000003E-3</v>
      </c>
      <c r="AM70">
        <v>7.3000000000000001E-3</v>
      </c>
      <c r="AN70">
        <v>7.9000000000000008E-3</v>
      </c>
      <c r="AO70">
        <v>8.5000000000000006E-3</v>
      </c>
      <c r="AP70">
        <v>1.01E-2</v>
      </c>
      <c r="AQ70">
        <v>1.17E-2</v>
      </c>
      <c r="AR70">
        <v>1.2500000000000001E-2</v>
      </c>
      <c r="AS70">
        <v>1.34E-2</v>
      </c>
      <c r="AT70">
        <v>1.4500000000000001E-2</v>
      </c>
      <c r="AU70">
        <v>1.7100000000000001E-2</v>
      </c>
      <c r="AV70">
        <v>1.89E-2</v>
      </c>
      <c r="AW70">
        <v>0.02</v>
      </c>
      <c r="AX70">
        <v>2.1100000000000001E-2</v>
      </c>
      <c r="AY70">
        <v>2.2800000000000001E-2</v>
      </c>
      <c r="AZ70">
        <v>2.6200000000000001E-2</v>
      </c>
      <c r="BA70">
        <v>2.87E-2</v>
      </c>
      <c r="BB70">
        <v>3.0099999999999998E-2</v>
      </c>
      <c r="BC70">
        <v>3.15E-2</v>
      </c>
      <c r="BD70">
        <v>3.3000000000000002E-2</v>
      </c>
      <c r="BE70">
        <v>3.5900000000000001E-2</v>
      </c>
      <c r="BF70">
        <v>3.8699999999999998E-2</v>
      </c>
      <c r="BG70">
        <v>4.0399999999999998E-2</v>
      </c>
      <c r="BH70">
        <v>4.2000000000000003E-2</v>
      </c>
      <c r="BI70">
        <v>4.3700000000000003E-2</v>
      </c>
      <c r="BJ70">
        <v>4.5900000000000003E-2</v>
      </c>
      <c r="BK70">
        <v>4.9299999999999997E-2</v>
      </c>
      <c r="BL70">
        <v>5.2200000000000003E-2</v>
      </c>
      <c r="BM70">
        <v>5.4100000000000002E-2</v>
      </c>
      <c r="BN70">
        <v>5.6500000000000002E-2</v>
      </c>
      <c r="BO70">
        <v>6.0199999999999997E-2</v>
      </c>
      <c r="BP70">
        <v>6.3500000000000001E-2</v>
      </c>
      <c r="BQ70">
        <v>6.5500000000000003E-2</v>
      </c>
      <c r="BR70">
        <v>6.7599999999999993E-2</v>
      </c>
      <c r="BS70">
        <v>7.17E-2</v>
      </c>
      <c r="BT70">
        <v>7.5700000000000003E-2</v>
      </c>
      <c r="BU70">
        <v>7.7799999999999994E-2</v>
      </c>
      <c r="BV70">
        <v>7.9899999999999999E-2</v>
      </c>
      <c r="BW70">
        <v>8.1900000000000001E-2</v>
      </c>
      <c r="BX70">
        <v>8.4000000000000005E-2</v>
      </c>
      <c r="BY70">
        <v>8.7099999999999997E-2</v>
      </c>
      <c r="BZ70">
        <v>0.11749999999999999</v>
      </c>
      <c r="CA70">
        <v>0.14710000000000001</v>
      </c>
      <c r="CB70">
        <v>0.18029999999999999</v>
      </c>
      <c r="CC70">
        <v>0.20930000000000001</v>
      </c>
      <c r="CD70">
        <v>0.23549999999999999</v>
      </c>
      <c r="CE70">
        <v>0.2555</v>
      </c>
      <c r="CF70">
        <v>0.27379999999999999</v>
      </c>
      <c r="CG70">
        <v>0.29249999999999998</v>
      </c>
      <c r="CH70">
        <v>0.30780000000000002</v>
      </c>
      <c r="CI70">
        <v>0.32340000000000002</v>
      </c>
      <c r="CJ70">
        <v>0.33810000000000001</v>
      </c>
      <c r="CK70">
        <v>0.35139999999999999</v>
      </c>
      <c r="CL70">
        <v>0.36320000000000002</v>
      </c>
      <c r="CM70">
        <v>0.37309999999999999</v>
      </c>
      <c r="CN70">
        <v>0.38190000000000002</v>
      </c>
      <c r="CO70">
        <v>0.4093</v>
      </c>
      <c r="CP70">
        <v>0.42720000000000002</v>
      </c>
      <c r="CQ70">
        <v>0.4456</v>
      </c>
      <c r="CR70">
        <v>0.46300000000000002</v>
      </c>
      <c r="CS70">
        <v>0.47439999999999999</v>
      </c>
      <c r="CT70">
        <v>0.4803</v>
      </c>
      <c r="CU70">
        <v>0.48399999999999999</v>
      </c>
      <c r="CV70">
        <v>0.48759999999999998</v>
      </c>
      <c r="CW70">
        <v>0.48980000000000001</v>
      </c>
      <c r="CX70">
        <v>0.49070000000000003</v>
      </c>
      <c r="CY70">
        <v>0.49309999999999998</v>
      </c>
      <c r="CZ70">
        <v>0.49959999999999999</v>
      </c>
      <c r="DA70">
        <v>0.50900000000000001</v>
      </c>
      <c r="DB70">
        <v>0.51839999999999997</v>
      </c>
      <c r="DC70">
        <v>0.52769999999999995</v>
      </c>
      <c r="DD70">
        <v>0.53949999999999998</v>
      </c>
      <c r="DE70">
        <v>0.54990000000000006</v>
      </c>
      <c r="DF70">
        <v>0.56040000000000001</v>
      </c>
      <c r="DG70">
        <v>0.56840000000000002</v>
      </c>
      <c r="DH70">
        <v>0.56999999999999995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2.7459999999999998E-7</v>
      </c>
      <c r="H71">
        <v>1.5719999999999999E-6</v>
      </c>
      <c r="I71">
        <v>3.2119999999999999E-6</v>
      </c>
      <c r="J71">
        <v>5.7359999999999998E-6</v>
      </c>
      <c r="K71">
        <v>9.516E-6</v>
      </c>
      <c r="L71">
        <v>2.1840000000000001E-5</v>
      </c>
      <c r="M71">
        <v>3.464E-5</v>
      </c>
      <c r="N71">
        <v>4.4679999999999999E-5</v>
      </c>
      <c r="O71">
        <v>5.6929999999999999E-5</v>
      </c>
      <c r="P71">
        <v>7.0729999999999995E-5</v>
      </c>
      <c r="Q71">
        <v>1.048E-4</v>
      </c>
      <c r="R71">
        <v>1.5640000000000001E-4</v>
      </c>
      <c r="S71">
        <v>1.951E-4</v>
      </c>
      <c r="T71">
        <v>2.409E-4</v>
      </c>
      <c r="U71">
        <v>2.9250000000000001E-4</v>
      </c>
      <c r="V71">
        <v>4.4460000000000002E-4</v>
      </c>
      <c r="W71">
        <v>6.0919999999999995E-4</v>
      </c>
      <c r="X71">
        <v>7.1000000000000002E-4</v>
      </c>
      <c r="Y71">
        <v>8.2109999999999995E-4</v>
      </c>
      <c r="Z71">
        <v>9.4450000000000003E-4</v>
      </c>
      <c r="AA71">
        <v>1.1000000000000001E-3</v>
      </c>
      <c r="AB71">
        <v>1.6999999999999999E-3</v>
      </c>
      <c r="AC71">
        <v>1.9E-3</v>
      </c>
      <c r="AD71">
        <v>2.0999999999999999E-3</v>
      </c>
      <c r="AE71">
        <v>2.3E-3</v>
      </c>
      <c r="AF71">
        <v>2.8E-3</v>
      </c>
      <c r="AG71">
        <v>3.5000000000000001E-3</v>
      </c>
      <c r="AH71">
        <v>3.8999999999999998E-3</v>
      </c>
      <c r="AI71">
        <v>4.3E-3</v>
      </c>
      <c r="AJ71">
        <v>4.7000000000000002E-3</v>
      </c>
      <c r="AK71">
        <v>5.1000000000000004E-3</v>
      </c>
      <c r="AL71">
        <v>6.4000000000000003E-3</v>
      </c>
      <c r="AM71">
        <v>7.3000000000000001E-3</v>
      </c>
      <c r="AN71">
        <v>7.9000000000000008E-3</v>
      </c>
      <c r="AO71">
        <v>8.5000000000000006E-3</v>
      </c>
      <c r="AP71">
        <v>1.01E-2</v>
      </c>
      <c r="AQ71">
        <v>1.17E-2</v>
      </c>
      <c r="AR71">
        <v>1.2500000000000001E-2</v>
      </c>
      <c r="AS71">
        <v>1.34E-2</v>
      </c>
      <c r="AT71">
        <v>1.4500000000000001E-2</v>
      </c>
      <c r="AU71">
        <v>1.7100000000000001E-2</v>
      </c>
      <c r="AV71">
        <v>1.89E-2</v>
      </c>
      <c r="AW71">
        <v>0.02</v>
      </c>
      <c r="AX71">
        <v>2.1100000000000001E-2</v>
      </c>
      <c r="AY71">
        <v>2.2800000000000001E-2</v>
      </c>
      <c r="AZ71">
        <v>2.6200000000000001E-2</v>
      </c>
      <c r="BA71">
        <v>2.87E-2</v>
      </c>
      <c r="BB71">
        <v>3.0099999999999998E-2</v>
      </c>
      <c r="BC71">
        <v>3.15E-2</v>
      </c>
      <c r="BD71">
        <v>3.3000000000000002E-2</v>
      </c>
      <c r="BE71">
        <v>3.5900000000000001E-2</v>
      </c>
      <c r="BF71">
        <v>3.8699999999999998E-2</v>
      </c>
      <c r="BG71">
        <v>4.0399999999999998E-2</v>
      </c>
      <c r="BH71">
        <v>4.2000000000000003E-2</v>
      </c>
      <c r="BI71">
        <v>4.3700000000000003E-2</v>
      </c>
      <c r="BJ71">
        <v>4.5900000000000003E-2</v>
      </c>
      <c r="BK71">
        <v>4.9299999999999997E-2</v>
      </c>
      <c r="BL71">
        <v>5.2200000000000003E-2</v>
      </c>
      <c r="BM71">
        <v>5.4100000000000002E-2</v>
      </c>
      <c r="BN71">
        <v>5.6500000000000002E-2</v>
      </c>
      <c r="BO71">
        <v>6.0199999999999997E-2</v>
      </c>
      <c r="BP71">
        <v>6.3500000000000001E-2</v>
      </c>
      <c r="BQ71">
        <v>6.5500000000000003E-2</v>
      </c>
      <c r="BR71">
        <v>6.7599999999999993E-2</v>
      </c>
      <c r="BS71">
        <v>7.17E-2</v>
      </c>
      <c r="BT71">
        <v>7.5700000000000003E-2</v>
      </c>
      <c r="BU71">
        <v>7.7799999999999994E-2</v>
      </c>
      <c r="BV71">
        <v>7.9899999999999999E-2</v>
      </c>
      <c r="BW71">
        <v>8.1900000000000001E-2</v>
      </c>
      <c r="BX71">
        <v>8.4000000000000005E-2</v>
      </c>
      <c r="BY71">
        <v>8.7099999999999997E-2</v>
      </c>
      <c r="BZ71">
        <v>0.11749999999999999</v>
      </c>
      <c r="CA71">
        <v>0.14710000000000001</v>
      </c>
      <c r="CB71">
        <v>0.18029999999999999</v>
      </c>
      <c r="CC71">
        <v>0.20930000000000001</v>
      </c>
      <c r="CD71">
        <v>0.23549999999999999</v>
      </c>
      <c r="CE71">
        <v>0.2555</v>
      </c>
      <c r="CF71">
        <v>0.27379999999999999</v>
      </c>
      <c r="CG71">
        <v>0.29249999999999998</v>
      </c>
      <c r="CH71">
        <v>0.30780000000000002</v>
      </c>
      <c r="CI71">
        <v>0.32340000000000002</v>
      </c>
      <c r="CJ71">
        <v>0.33810000000000001</v>
      </c>
      <c r="CK71">
        <v>0.35139999999999999</v>
      </c>
      <c r="CL71">
        <v>0.36320000000000002</v>
      </c>
      <c r="CM71">
        <v>0.37309999999999999</v>
      </c>
      <c r="CN71">
        <v>0.38190000000000002</v>
      </c>
      <c r="CO71">
        <v>0.4093</v>
      </c>
      <c r="CP71">
        <v>0.42720000000000002</v>
      </c>
      <c r="CQ71">
        <v>0.4456</v>
      </c>
      <c r="CR71">
        <v>0.46300000000000002</v>
      </c>
      <c r="CS71">
        <v>0.47439999999999999</v>
      </c>
      <c r="CT71">
        <v>0.4803</v>
      </c>
      <c r="CU71">
        <v>0.48399999999999999</v>
      </c>
      <c r="CV71">
        <v>0.48759999999999998</v>
      </c>
      <c r="CW71">
        <v>0.48980000000000001</v>
      </c>
      <c r="CX71">
        <v>0.49070000000000003</v>
      </c>
      <c r="CY71">
        <v>0.49309999999999998</v>
      </c>
      <c r="CZ71">
        <v>0.49959999999999999</v>
      </c>
      <c r="DA71">
        <v>0.50900000000000001</v>
      </c>
      <c r="DB71">
        <v>0.51839999999999997</v>
      </c>
      <c r="DC71">
        <v>0.52769999999999995</v>
      </c>
      <c r="DD71">
        <v>0.53949999999999998</v>
      </c>
      <c r="DE71">
        <v>0.54990000000000006</v>
      </c>
      <c r="DF71">
        <v>0.56040000000000001</v>
      </c>
      <c r="DG71">
        <v>0.56840000000000002</v>
      </c>
      <c r="DH71">
        <v>0.56999999999999995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2.7459999999999998E-7</v>
      </c>
      <c r="H72">
        <v>1.5719999999999999E-6</v>
      </c>
      <c r="I72">
        <v>3.2119999999999999E-6</v>
      </c>
      <c r="J72">
        <v>5.7359999999999998E-6</v>
      </c>
      <c r="K72">
        <v>9.516E-6</v>
      </c>
      <c r="L72">
        <v>2.1840000000000001E-5</v>
      </c>
      <c r="M72">
        <v>3.464E-5</v>
      </c>
      <c r="N72">
        <v>4.4679999999999999E-5</v>
      </c>
      <c r="O72">
        <v>5.6929999999999999E-5</v>
      </c>
      <c r="P72">
        <v>7.0729999999999995E-5</v>
      </c>
      <c r="Q72">
        <v>1.048E-4</v>
      </c>
      <c r="R72">
        <v>1.5640000000000001E-4</v>
      </c>
      <c r="S72">
        <v>1.951E-4</v>
      </c>
      <c r="T72">
        <v>2.409E-4</v>
      </c>
      <c r="U72">
        <v>2.9250000000000001E-4</v>
      </c>
      <c r="V72">
        <v>4.4460000000000002E-4</v>
      </c>
      <c r="W72">
        <v>6.0919999999999995E-4</v>
      </c>
      <c r="X72">
        <v>7.1000000000000002E-4</v>
      </c>
      <c r="Y72">
        <v>8.2109999999999995E-4</v>
      </c>
      <c r="Z72">
        <v>9.4450000000000003E-4</v>
      </c>
      <c r="AA72">
        <v>1.1000000000000001E-3</v>
      </c>
      <c r="AB72">
        <v>1.6999999999999999E-3</v>
      </c>
      <c r="AC72">
        <v>1.9E-3</v>
      </c>
      <c r="AD72">
        <v>2.0999999999999999E-3</v>
      </c>
      <c r="AE72">
        <v>2.3E-3</v>
      </c>
      <c r="AF72">
        <v>2.8E-3</v>
      </c>
      <c r="AG72">
        <v>3.5000000000000001E-3</v>
      </c>
      <c r="AH72">
        <v>3.8999999999999998E-3</v>
      </c>
      <c r="AI72">
        <v>4.3E-3</v>
      </c>
      <c r="AJ72">
        <v>4.7000000000000002E-3</v>
      </c>
      <c r="AK72">
        <v>5.1000000000000004E-3</v>
      </c>
      <c r="AL72">
        <v>6.4000000000000003E-3</v>
      </c>
      <c r="AM72">
        <v>7.3000000000000001E-3</v>
      </c>
      <c r="AN72">
        <v>7.9000000000000008E-3</v>
      </c>
      <c r="AO72">
        <v>8.5000000000000006E-3</v>
      </c>
      <c r="AP72">
        <v>1.01E-2</v>
      </c>
      <c r="AQ72">
        <v>1.17E-2</v>
      </c>
      <c r="AR72">
        <v>1.2500000000000001E-2</v>
      </c>
      <c r="AS72">
        <v>1.34E-2</v>
      </c>
      <c r="AT72">
        <v>1.4500000000000001E-2</v>
      </c>
      <c r="AU72">
        <v>1.7100000000000001E-2</v>
      </c>
      <c r="AV72">
        <v>1.89E-2</v>
      </c>
      <c r="AW72">
        <v>0.02</v>
      </c>
      <c r="AX72">
        <v>2.1100000000000001E-2</v>
      </c>
      <c r="AY72">
        <v>2.2800000000000001E-2</v>
      </c>
      <c r="AZ72">
        <v>2.6200000000000001E-2</v>
      </c>
      <c r="BA72">
        <v>2.87E-2</v>
      </c>
      <c r="BB72">
        <v>3.0099999999999998E-2</v>
      </c>
      <c r="BC72">
        <v>3.15E-2</v>
      </c>
      <c r="BD72">
        <v>3.3000000000000002E-2</v>
      </c>
      <c r="BE72">
        <v>3.5900000000000001E-2</v>
      </c>
      <c r="BF72">
        <v>3.8699999999999998E-2</v>
      </c>
      <c r="BG72">
        <v>4.0399999999999998E-2</v>
      </c>
      <c r="BH72">
        <v>4.2000000000000003E-2</v>
      </c>
      <c r="BI72">
        <v>4.3700000000000003E-2</v>
      </c>
      <c r="BJ72">
        <v>4.5900000000000003E-2</v>
      </c>
      <c r="BK72">
        <v>4.9299999999999997E-2</v>
      </c>
      <c r="BL72">
        <v>5.2200000000000003E-2</v>
      </c>
      <c r="BM72">
        <v>5.4100000000000002E-2</v>
      </c>
      <c r="BN72">
        <v>5.6500000000000002E-2</v>
      </c>
      <c r="BO72">
        <v>6.0199999999999997E-2</v>
      </c>
      <c r="BP72">
        <v>6.3500000000000001E-2</v>
      </c>
      <c r="BQ72">
        <v>6.5500000000000003E-2</v>
      </c>
      <c r="BR72">
        <v>6.7599999999999993E-2</v>
      </c>
      <c r="BS72">
        <v>7.17E-2</v>
      </c>
      <c r="BT72">
        <v>7.5700000000000003E-2</v>
      </c>
      <c r="BU72">
        <v>7.7799999999999994E-2</v>
      </c>
      <c r="BV72">
        <v>7.9899999999999999E-2</v>
      </c>
      <c r="BW72">
        <v>8.1900000000000001E-2</v>
      </c>
      <c r="BX72">
        <v>8.4000000000000005E-2</v>
      </c>
      <c r="BY72">
        <v>8.7099999999999997E-2</v>
      </c>
      <c r="BZ72">
        <v>0.11749999999999999</v>
      </c>
      <c r="CA72">
        <v>0.14710000000000001</v>
      </c>
      <c r="CB72">
        <v>0.18029999999999999</v>
      </c>
      <c r="CC72">
        <v>0.20930000000000001</v>
      </c>
      <c r="CD72">
        <v>0.23549999999999999</v>
      </c>
      <c r="CE72">
        <v>0.2555</v>
      </c>
      <c r="CF72">
        <v>0.27379999999999999</v>
      </c>
      <c r="CG72">
        <v>0.29249999999999998</v>
      </c>
      <c r="CH72">
        <v>0.30780000000000002</v>
      </c>
      <c r="CI72">
        <v>0.32340000000000002</v>
      </c>
      <c r="CJ72">
        <v>0.33810000000000001</v>
      </c>
      <c r="CK72">
        <v>0.35139999999999999</v>
      </c>
      <c r="CL72">
        <v>0.36320000000000002</v>
      </c>
      <c r="CM72">
        <v>0.37309999999999999</v>
      </c>
      <c r="CN72">
        <v>0.38190000000000002</v>
      </c>
      <c r="CO72">
        <v>0.4093</v>
      </c>
      <c r="CP72">
        <v>0.42720000000000002</v>
      </c>
      <c r="CQ72">
        <v>0.4456</v>
      </c>
      <c r="CR72">
        <v>0.46300000000000002</v>
      </c>
      <c r="CS72">
        <v>0.47439999999999999</v>
      </c>
      <c r="CT72">
        <v>0.4803</v>
      </c>
      <c r="CU72">
        <v>0.48399999999999999</v>
      </c>
      <c r="CV72">
        <v>0.48759999999999998</v>
      </c>
      <c r="CW72">
        <v>0.48980000000000001</v>
      </c>
      <c r="CX72">
        <v>0.49070000000000003</v>
      </c>
      <c r="CY72">
        <v>0.49309999999999998</v>
      </c>
      <c r="CZ72">
        <v>0.49959999999999999</v>
      </c>
      <c r="DA72">
        <v>0.50900000000000001</v>
      </c>
      <c r="DB72">
        <v>0.51839999999999997</v>
      </c>
      <c r="DC72">
        <v>0.52769999999999995</v>
      </c>
      <c r="DD72">
        <v>0.53949999999999998</v>
      </c>
      <c r="DE72">
        <v>0.54990000000000006</v>
      </c>
      <c r="DF72">
        <v>0.56040000000000001</v>
      </c>
      <c r="DG72">
        <v>0.56840000000000002</v>
      </c>
      <c r="DH72">
        <v>0.56999999999999995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2.7459999999999998E-7</v>
      </c>
      <c r="H73">
        <v>1.5719999999999999E-6</v>
      </c>
      <c r="I73">
        <v>3.2119999999999999E-6</v>
      </c>
      <c r="J73">
        <v>5.7359999999999998E-6</v>
      </c>
      <c r="K73">
        <v>9.516E-6</v>
      </c>
      <c r="L73">
        <v>2.1840000000000001E-5</v>
      </c>
      <c r="M73">
        <v>3.464E-5</v>
      </c>
      <c r="N73">
        <v>4.4679999999999999E-5</v>
      </c>
      <c r="O73">
        <v>5.6929999999999999E-5</v>
      </c>
      <c r="P73">
        <v>7.0729999999999995E-5</v>
      </c>
      <c r="Q73">
        <v>1.048E-4</v>
      </c>
      <c r="R73">
        <v>1.5640000000000001E-4</v>
      </c>
      <c r="S73">
        <v>1.951E-4</v>
      </c>
      <c r="T73">
        <v>2.409E-4</v>
      </c>
      <c r="U73">
        <v>2.9250000000000001E-4</v>
      </c>
      <c r="V73">
        <v>4.4460000000000002E-4</v>
      </c>
      <c r="W73">
        <v>6.0919999999999995E-4</v>
      </c>
      <c r="X73">
        <v>7.1000000000000002E-4</v>
      </c>
      <c r="Y73">
        <v>8.2109999999999995E-4</v>
      </c>
      <c r="Z73">
        <v>9.4450000000000003E-4</v>
      </c>
      <c r="AA73">
        <v>1.1000000000000001E-3</v>
      </c>
      <c r="AB73">
        <v>1.6999999999999999E-3</v>
      </c>
      <c r="AC73">
        <v>1.9E-3</v>
      </c>
      <c r="AD73">
        <v>2.0999999999999999E-3</v>
      </c>
      <c r="AE73">
        <v>2.3E-3</v>
      </c>
      <c r="AF73">
        <v>2.8E-3</v>
      </c>
      <c r="AG73">
        <v>3.5000000000000001E-3</v>
      </c>
      <c r="AH73">
        <v>3.8999999999999998E-3</v>
      </c>
      <c r="AI73">
        <v>4.3E-3</v>
      </c>
      <c r="AJ73">
        <v>4.7000000000000002E-3</v>
      </c>
      <c r="AK73">
        <v>5.1000000000000004E-3</v>
      </c>
      <c r="AL73">
        <v>6.4000000000000003E-3</v>
      </c>
      <c r="AM73">
        <v>7.3000000000000001E-3</v>
      </c>
      <c r="AN73">
        <v>7.9000000000000008E-3</v>
      </c>
      <c r="AO73">
        <v>8.5000000000000006E-3</v>
      </c>
      <c r="AP73">
        <v>1.01E-2</v>
      </c>
      <c r="AQ73">
        <v>1.17E-2</v>
      </c>
      <c r="AR73">
        <v>1.2500000000000001E-2</v>
      </c>
      <c r="AS73">
        <v>1.34E-2</v>
      </c>
      <c r="AT73">
        <v>1.4500000000000001E-2</v>
      </c>
      <c r="AU73">
        <v>1.7100000000000001E-2</v>
      </c>
      <c r="AV73">
        <v>1.89E-2</v>
      </c>
      <c r="AW73">
        <v>0.02</v>
      </c>
      <c r="AX73">
        <v>2.1100000000000001E-2</v>
      </c>
      <c r="AY73">
        <v>2.2800000000000001E-2</v>
      </c>
      <c r="AZ73">
        <v>2.6200000000000001E-2</v>
      </c>
      <c r="BA73">
        <v>2.87E-2</v>
      </c>
      <c r="BB73">
        <v>3.0099999999999998E-2</v>
      </c>
      <c r="BC73">
        <v>3.15E-2</v>
      </c>
      <c r="BD73">
        <v>3.3000000000000002E-2</v>
      </c>
      <c r="BE73">
        <v>3.5900000000000001E-2</v>
      </c>
      <c r="BF73">
        <v>3.8699999999999998E-2</v>
      </c>
      <c r="BG73">
        <v>4.0399999999999998E-2</v>
      </c>
      <c r="BH73">
        <v>4.2000000000000003E-2</v>
      </c>
      <c r="BI73">
        <v>4.3700000000000003E-2</v>
      </c>
      <c r="BJ73">
        <v>4.5900000000000003E-2</v>
      </c>
      <c r="BK73">
        <v>4.9299999999999997E-2</v>
      </c>
      <c r="BL73">
        <v>5.2200000000000003E-2</v>
      </c>
      <c r="BM73">
        <v>5.4100000000000002E-2</v>
      </c>
      <c r="BN73">
        <v>5.6500000000000002E-2</v>
      </c>
      <c r="BO73">
        <v>6.0199999999999997E-2</v>
      </c>
      <c r="BP73">
        <v>6.3500000000000001E-2</v>
      </c>
      <c r="BQ73">
        <v>6.5500000000000003E-2</v>
      </c>
      <c r="BR73">
        <v>6.7599999999999993E-2</v>
      </c>
      <c r="BS73">
        <v>7.17E-2</v>
      </c>
      <c r="BT73">
        <v>7.5700000000000003E-2</v>
      </c>
      <c r="BU73">
        <v>7.7799999999999994E-2</v>
      </c>
      <c r="BV73">
        <v>7.9899999999999999E-2</v>
      </c>
      <c r="BW73">
        <v>8.1900000000000001E-2</v>
      </c>
      <c r="BX73">
        <v>8.4000000000000005E-2</v>
      </c>
      <c r="BY73">
        <v>8.7099999999999997E-2</v>
      </c>
      <c r="BZ73">
        <v>0.11749999999999999</v>
      </c>
      <c r="CA73">
        <v>0.14710000000000001</v>
      </c>
      <c r="CB73">
        <v>0.18029999999999999</v>
      </c>
      <c r="CC73">
        <v>0.20930000000000001</v>
      </c>
      <c r="CD73">
        <v>0.23549999999999999</v>
      </c>
      <c r="CE73">
        <v>0.2555</v>
      </c>
      <c r="CF73">
        <v>0.27379999999999999</v>
      </c>
      <c r="CG73">
        <v>0.29249999999999998</v>
      </c>
      <c r="CH73">
        <v>0.30780000000000002</v>
      </c>
      <c r="CI73">
        <v>0.32340000000000002</v>
      </c>
      <c r="CJ73">
        <v>0.33810000000000001</v>
      </c>
      <c r="CK73">
        <v>0.35139999999999999</v>
      </c>
      <c r="CL73">
        <v>0.36320000000000002</v>
      </c>
      <c r="CM73">
        <v>0.37309999999999999</v>
      </c>
      <c r="CN73">
        <v>0.38190000000000002</v>
      </c>
      <c r="CO73">
        <v>0.4093</v>
      </c>
      <c r="CP73">
        <v>0.42720000000000002</v>
      </c>
      <c r="CQ73">
        <v>0.4456</v>
      </c>
      <c r="CR73">
        <v>0.46300000000000002</v>
      </c>
      <c r="CS73">
        <v>0.47439999999999999</v>
      </c>
      <c r="CT73">
        <v>0.4803</v>
      </c>
      <c r="CU73">
        <v>0.48399999999999999</v>
      </c>
      <c r="CV73">
        <v>0.48759999999999998</v>
      </c>
      <c r="CW73">
        <v>0.48980000000000001</v>
      </c>
      <c r="CX73">
        <v>0.49070000000000003</v>
      </c>
      <c r="CY73">
        <v>0.49309999999999998</v>
      </c>
      <c r="CZ73">
        <v>0.49959999999999999</v>
      </c>
      <c r="DA73">
        <v>0.50900000000000001</v>
      </c>
      <c r="DB73">
        <v>0.51839999999999997</v>
      </c>
      <c r="DC73">
        <v>0.52769999999999995</v>
      </c>
      <c r="DD73">
        <v>0.53949999999999998</v>
      </c>
      <c r="DE73">
        <v>0.54990000000000006</v>
      </c>
      <c r="DF73">
        <v>0.56040000000000001</v>
      </c>
      <c r="DG73">
        <v>0.56840000000000002</v>
      </c>
      <c r="DH73">
        <v>0.56999999999999995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2.7459999999999998E-7</v>
      </c>
      <c r="H74">
        <v>1.5719999999999999E-6</v>
      </c>
      <c r="I74">
        <v>3.2119999999999999E-6</v>
      </c>
      <c r="J74">
        <v>5.7359999999999998E-6</v>
      </c>
      <c r="K74">
        <v>9.516E-6</v>
      </c>
      <c r="L74">
        <v>2.1840000000000001E-5</v>
      </c>
      <c r="M74">
        <v>3.464E-5</v>
      </c>
      <c r="N74">
        <v>4.4679999999999999E-5</v>
      </c>
      <c r="O74">
        <v>5.6929999999999999E-5</v>
      </c>
      <c r="P74">
        <v>7.0729999999999995E-5</v>
      </c>
      <c r="Q74">
        <v>1.048E-4</v>
      </c>
      <c r="R74">
        <v>1.5640000000000001E-4</v>
      </c>
      <c r="S74">
        <v>1.951E-4</v>
      </c>
      <c r="T74">
        <v>2.409E-4</v>
      </c>
      <c r="U74">
        <v>2.9250000000000001E-4</v>
      </c>
      <c r="V74">
        <v>4.4460000000000002E-4</v>
      </c>
      <c r="W74">
        <v>6.0919999999999995E-4</v>
      </c>
      <c r="X74">
        <v>7.1000000000000002E-4</v>
      </c>
      <c r="Y74">
        <v>8.2109999999999995E-4</v>
      </c>
      <c r="Z74">
        <v>9.4450000000000003E-4</v>
      </c>
      <c r="AA74">
        <v>1.1000000000000001E-3</v>
      </c>
      <c r="AB74">
        <v>1.6999999999999999E-3</v>
      </c>
      <c r="AC74">
        <v>1.9E-3</v>
      </c>
      <c r="AD74">
        <v>2.0999999999999999E-3</v>
      </c>
      <c r="AE74">
        <v>2.3E-3</v>
      </c>
      <c r="AF74">
        <v>2.8E-3</v>
      </c>
      <c r="AG74">
        <v>3.5000000000000001E-3</v>
      </c>
      <c r="AH74">
        <v>3.8999999999999998E-3</v>
      </c>
      <c r="AI74">
        <v>4.3E-3</v>
      </c>
      <c r="AJ74">
        <v>4.7000000000000002E-3</v>
      </c>
      <c r="AK74">
        <v>5.1000000000000004E-3</v>
      </c>
      <c r="AL74">
        <v>6.4000000000000003E-3</v>
      </c>
      <c r="AM74">
        <v>7.3000000000000001E-3</v>
      </c>
      <c r="AN74">
        <v>7.9000000000000008E-3</v>
      </c>
      <c r="AO74">
        <v>8.5000000000000006E-3</v>
      </c>
      <c r="AP74">
        <v>1.01E-2</v>
      </c>
      <c r="AQ74">
        <v>1.17E-2</v>
      </c>
      <c r="AR74">
        <v>1.2500000000000001E-2</v>
      </c>
      <c r="AS74">
        <v>1.34E-2</v>
      </c>
      <c r="AT74">
        <v>1.4500000000000001E-2</v>
      </c>
      <c r="AU74">
        <v>1.7100000000000001E-2</v>
      </c>
      <c r="AV74">
        <v>1.89E-2</v>
      </c>
      <c r="AW74">
        <v>0.02</v>
      </c>
      <c r="AX74">
        <v>2.1100000000000001E-2</v>
      </c>
      <c r="AY74">
        <v>2.2800000000000001E-2</v>
      </c>
      <c r="AZ74">
        <v>2.6200000000000001E-2</v>
      </c>
      <c r="BA74">
        <v>2.87E-2</v>
      </c>
      <c r="BB74">
        <v>3.0099999999999998E-2</v>
      </c>
      <c r="BC74">
        <v>3.15E-2</v>
      </c>
      <c r="BD74">
        <v>3.3000000000000002E-2</v>
      </c>
      <c r="BE74">
        <v>3.5900000000000001E-2</v>
      </c>
      <c r="BF74">
        <v>3.8699999999999998E-2</v>
      </c>
      <c r="BG74">
        <v>4.0399999999999998E-2</v>
      </c>
      <c r="BH74">
        <v>4.2000000000000003E-2</v>
      </c>
      <c r="BI74">
        <v>4.3700000000000003E-2</v>
      </c>
      <c r="BJ74">
        <v>4.5900000000000003E-2</v>
      </c>
      <c r="BK74">
        <v>4.9299999999999997E-2</v>
      </c>
      <c r="BL74">
        <v>5.2200000000000003E-2</v>
      </c>
      <c r="BM74">
        <v>5.4100000000000002E-2</v>
      </c>
      <c r="BN74">
        <v>5.6500000000000002E-2</v>
      </c>
      <c r="BO74">
        <v>6.0199999999999997E-2</v>
      </c>
      <c r="BP74">
        <v>6.3500000000000001E-2</v>
      </c>
      <c r="BQ74">
        <v>6.5500000000000003E-2</v>
      </c>
      <c r="BR74">
        <v>6.7599999999999993E-2</v>
      </c>
      <c r="BS74">
        <v>7.17E-2</v>
      </c>
      <c r="BT74">
        <v>7.5700000000000003E-2</v>
      </c>
      <c r="BU74">
        <v>7.7799999999999994E-2</v>
      </c>
      <c r="BV74">
        <v>7.9899999999999999E-2</v>
      </c>
      <c r="BW74">
        <v>8.1900000000000001E-2</v>
      </c>
      <c r="BX74">
        <v>8.4000000000000005E-2</v>
      </c>
      <c r="BY74">
        <v>8.7099999999999997E-2</v>
      </c>
      <c r="BZ74">
        <v>0.11749999999999999</v>
      </c>
      <c r="CA74">
        <v>0.14710000000000001</v>
      </c>
      <c r="CB74">
        <v>0.18029999999999999</v>
      </c>
      <c r="CC74">
        <v>0.20930000000000001</v>
      </c>
      <c r="CD74">
        <v>0.23549999999999999</v>
      </c>
      <c r="CE74">
        <v>0.2555</v>
      </c>
      <c r="CF74">
        <v>0.27379999999999999</v>
      </c>
      <c r="CG74">
        <v>0.29249999999999998</v>
      </c>
      <c r="CH74">
        <v>0.30780000000000002</v>
      </c>
      <c r="CI74">
        <v>0.32340000000000002</v>
      </c>
      <c r="CJ74">
        <v>0.33810000000000001</v>
      </c>
      <c r="CK74">
        <v>0.35139999999999999</v>
      </c>
      <c r="CL74">
        <v>0.36320000000000002</v>
      </c>
      <c r="CM74">
        <v>0.37309999999999999</v>
      </c>
      <c r="CN74">
        <v>0.38190000000000002</v>
      </c>
      <c r="CO74">
        <v>0.4093</v>
      </c>
      <c r="CP74">
        <v>0.42720000000000002</v>
      </c>
      <c r="CQ74">
        <v>0.4456</v>
      </c>
      <c r="CR74">
        <v>0.46300000000000002</v>
      </c>
      <c r="CS74">
        <v>0.47439999999999999</v>
      </c>
      <c r="CT74">
        <v>0.4803</v>
      </c>
      <c r="CU74">
        <v>0.48399999999999999</v>
      </c>
      <c r="CV74">
        <v>0.48759999999999998</v>
      </c>
      <c r="CW74">
        <v>0.48980000000000001</v>
      </c>
      <c r="CX74">
        <v>0.49070000000000003</v>
      </c>
      <c r="CY74">
        <v>0.49309999999999998</v>
      </c>
      <c r="CZ74">
        <v>0.49959999999999999</v>
      </c>
      <c r="DA74">
        <v>0.50900000000000001</v>
      </c>
      <c r="DB74">
        <v>0.51839999999999997</v>
      </c>
      <c r="DC74">
        <v>0.52769999999999995</v>
      </c>
      <c r="DD74">
        <v>0.53949999999999998</v>
      </c>
      <c r="DE74">
        <v>0.54990000000000006</v>
      </c>
      <c r="DF74">
        <v>0.56040000000000001</v>
      </c>
      <c r="DG74">
        <v>0.56840000000000002</v>
      </c>
      <c r="DH74">
        <v>0.56999999999999995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2.7459999999999998E-7</v>
      </c>
      <c r="H75">
        <v>1.5719999999999999E-6</v>
      </c>
      <c r="I75">
        <v>3.2119999999999999E-6</v>
      </c>
      <c r="J75">
        <v>5.7359999999999998E-6</v>
      </c>
      <c r="K75">
        <v>9.516E-6</v>
      </c>
      <c r="L75">
        <v>2.1840000000000001E-5</v>
      </c>
      <c r="M75">
        <v>3.464E-5</v>
      </c>
      <c r="N75">
        <v>4.4679999999999999E-5</v>
      </c>
      <c r="O75">
        <v>5.6929999999999999E-5</v>
      </c>
      <c r="P75">
        <v>7.0729999999999995E-5</v>
      </c>
      <c r="Q75">
        <v>1.048E-4</v>
      </c>
      <c r="R75">
        <v>1.5640000000000001E-4</v>
      </c>
      <c r="S75">
        <v>1.951E-4</v>
      </c>
      <c r="T75">
        <v>2.409E-4</v>
      </c>
      <c r="U75">
        <v>2.9250000000000001E-4</v>
      </c>
      <c r="V75">
        <v>4.4460000000000002E-4</v>
      </c>
      <c r="W75">
        <v>6.0919999999999995E-4</v>
      </c>
      <c r="X75">
        <v>7.1000000000000002E-4</v>
      </c>
      <c r="Y75">
        <v>8.2109999999999995E-4</v>
      </c>
      <c r="Z75">
        <v>9.4450000000000003E-4</v>
      </c>
      <c r="AA75">
        <v>1.1000000000000001E-3</v>
      </c>
      <c r="AB75">
        <v>1.6999999999999999E-3</v>
      </c>
      <c r="AC75">
        <v>1.9E-3</v>
      </c>
      <c r="AD75">
        <v>2.0999999999999999E-3</v>
      </c>
      <c r="AE75">
        <v>2.3E-3</v>
      </c>
      <c r="AF75">
        <v>2.8E-3</v>
      </c>
      <c r="AG75">
        <v>3.5000000000000001E-3</v>
      </c>
      <c r="AH75">
        <v>3.8999999999999998E-3</v>
      </c>
      <c r="AI75">
        <v>4.3E-3</v>
      </c>
      <c r="AJ75">
        <v>4.7000000000000002E-3</v>
      </c>
      <c r="AK75">
        <v>5.1000000000000004E-3</v>
      </c>
      <c r="AL75">
        <v>6.4000000000000003E-3</v>
      </c>
      <c r="AM75">
        <v>7.3000000000000001E-3</v>
      </c>
      <c r="AN75">
        <v>7.9000000000000008E-3</v>
      </c>
      <c r="AO75">
        <v>8.5000000000000006E-3</v>
      </c>
      <c r="AP75">
        <v>1.01E-2</v>
      </c>
      <c r="AQ75">
        <v>1.17E-2</v>
      </c>
      <c r="AR75">
        <v>1.2500000000000001E-2</v>
      </c>
      <c r="AS75">
        <v>1.34E-2</v>
      </c>
      <c r="AT75">
        <v>1.4500000000000001E-2</v>
      </c>
      <c r="AU75">
        <v>1.7100000000000001E-2</v>
      </c>
      <c r="AV75">
        <v>1.89E-2</v>
      </c>
      <c r="AW75">
        <v>0.02</v>
      </c>
      <c r="AX75">
        <v>2.1100000000000001E-2</v>
      </c>
      <c r="AY75">
        <v>2.2800000000000001E-2</v>
      </c>
      <c r="AZ75">
        <v>2.6200000000000001E-2</v>
      </c>
      <c r="BA75">
        <v>2.87E-2</v>
      </c>
      <c r="BB75">
        <v>3.0099999999999998E-2</v>
      </c>
      <c r="BC75">
        <v>3.15E-2</v>
      </c>
      <c r="BD75">
        <v>3.3000000000000002E-2</v>
      </c>
      <c r="BE75">
        <v>3.5900000000000001E-2</v>
      </c>
      <c r="BF75">
        <v>3.8699999999999998E-2</v>
      </c>
      <c r="BG75">
        <v>4.0399999999999998E-2</v>
      </c>
      <c r="BH75">
        <v>4.2000000000000003E-2</v>
      </c>
      <c r="BI75">
        <v>4.3700000000000003E-2</v>
      </c>
      <c r="BJ75">
        <v>4.5900000000000003E-2</v>
      </c>
      <c r="BK75">
        <v>4.9299999999999997E-2</v>
      </c>
      <c r="BL75">
        <v>5.2200000000000003E-2</v>
      </c>
      <c r="BM75">
        <v>5.4100000000000002E-2</v>
      </c>
      <c r="BN75">
        <v>5.6500000000000002E-2</v>
      </c>
      <c r="BO75">
        <v>6.0199999999999997E-2</v>
      </c>
      <c r="BP75">
        <v>6.3500000000000001E-2</v>
      </c>
      <c r="BQ75">
        <v>6.5500000000000003E-2</v>
      </c>
      <c r="BR75">
        <v>6.7599999999999993E-2</v>
      </c>
      <c r="BS75">
        <v>7.17E-2</v>
      </c>
      <c r="BT75">
        <v>7.5700000000000003E-2</v>
      </c>
      <c r="BU75">
        <v>7.7799999999999994E-2</v>
      </c>
      <c r="BV75">
        <v>7.9899999999999999E-2</v>
      </c>
      <c r="BW75">
        <v>8.1900000000000001E-2</v>
      </c>
      <c r="BX75">
        <v>8.4000000000000005E-2</v>
      </c>
      <c r="BY75">
        <v>8.7099999999999997E-2</v>
      </c>
      <c r="BZ75">
        <v>0.11749999999999999</v>
      </c>
      <c r="CA75">
        <v>0.14710000000000001</v>
      </c>
      <c r="CB75">
        <v>0.18029999999999999</v>
      </c>
      <c r="CC75">
        <v>0.20930000000000001</v>
      </c>
      <c r="CD75">
        <v>0.23549999999999999</v>
      </c>
      <c r="CE75">
        <v>0.2555</v>
      </c>
      <c r="CF75">
        <v>0.27379999999999999</v>
      </c>
      <c r="CG75">
        <v>0.29249999999999998</v>
      </c>
      <c r="CH75">
        <v>0.30780000000000002</v>
      </c>
      <c r="CI75">
        <v>0.32340000000000002</v>
      </c>
      <c r="CJ75">
        <v>0.33810000000000001</v>
      </c>
      <c r="CK75">
        <v>0.35139999999999999</v>
      </c>
      <c r="CL75">
        <v>0.36320000000000002</v>
      </c>
      <c r="CM75">
        <v>0.37309999999999999</v>
      </c>
      <c r="CN75">
        <v>0.38190000000000002</v>
      </c>
      <c r="CO75">
        <v>0.4093</v>
      </c>
      <c r="CP75">
        <v>0.42720000000000002</v>
      </c>
      <c r="CQ75">
        <v>0.4456</v>
      </c>
      <c r="CR75">
        <v>0.46300000000000002</v>
      </c>
      <c r="CS75">
        <v>0.47439999999999999</v>
      </c>
      <c r="CT75">
        <v>0.4803</v>
      </c>
      <c r="CU75">
        <v>0.48399999999999999</v>
      </c>
      <c r="CV75">
        <v>0.48759999999999998</v>
      </c>
      <c r="CW75">
        <v>0.48980000000000001</v>
      </c>
      <c r="CX75">
        <v>0.49070000000000003</v>
      </c>
      <c r="CY75">
        <v>0.49309999999999998</v>
      </c>
      <c r="CZ75">
        <v>0.49959999999999999</v>
      </c>
      <c r="DA75">
        <v>0.50900000000000001</v>
      </c>
      <c r="DB75">
        <v>0.51839999999999997</v>
      </c>
      <c r="DC75">
        <v>0.52769999999999995</v>
      </c>
      <c r="DD75">
        <v>0.53949999999999998</v>
      </c>
      <c r="DE75">
        <v>0.54990000000000006</v>
      </c>
      <c r="DF75">
        <v>0.56040000000000001</v>
      </c>
      <c r="DG75">
        <v>0.56840000000000002</v>
      </c>
      <c r="DH75">
        <v>0.56999999999999995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2.7459999999999998E-7</v>
      </c>
      <c r="H76">
        <v>1.5719999999999999E-6</v>
      </c>
      <c r="I76">
        <v>3.2119999999999999E-6</v>
      </c>
      <c r="J76">
        <v>5.7359999999999998E-6</v>
      </c>
      <c r="K76">
        <v>9.516E-6</v>
      </c>
      <c r="L76">
        <v>2.1840000000000001E-5</v>
      </c>
      <c r="M76">
        <v>3.464E-5</v>
      </c>
      <c r="N76">
        <v>4.4679999999999999E-5</v>
      </c>
      <c r="O76">
        <v>5.6929999999999999E-5</v>
      </c>
      <c r="P76">
        <v>7.0729999999999995E-5</v>
      </c>
      <c r="Q76">
        <v>1.048E-4</v>
      </c>
      <c r="R76">
        <v>1.5640000000000001E-4</v>
      </c>
      <c r="S76">
        <v>1.951E-4</v>
      </c>
      <c r="T76">
        <v>2.409E-4</v>
      </c>
      <c r="U76">
        <v>2.9250000000000001E-4</v>
      </c>
      <c r="V76">
        <v>4.4460000000000002E-4</v>
      </c>
      <c r="W76">
        <v>6.0919999999999995E-4</v>
      </c>
      <c r="X76">
        <v>7.1000000000000002E-4</v>
      </c>
      <c r="Y76">
        <v>8.2109999999999995E-4</v>
      </c>
      <c r="Z76">
        <v>9.4450000000000003E-4</v>
      </c>
      <c r="AA76">
        <v>1.1000000000000001E-3</v>
      </c>
      <c r="AB76">
        <v>1.6999999999999999E-3</v>
      </c>
      <c r="AC76">
        <v>1.9E-3</v>
      </c>
      <c r="AD76">
        <v>2.0999999999999999E-3</v>
      </c>
      <c r="AE76">
        <v>2.3E-3</v>
      </c>
      <c r="AF76">
        <v>2.8E-3</v>
      </c>
      <c r="AG76">
        <v>3.5000000000000001E-3</v>
      </c>
      <c r="AH76">
        <v>3.8999999999999998E-3</v>
      </c>
      <c r="AI76">
        <v>4.3E-3</v>
      </c>
      <c r="AJ76">
        <v>4.7000000000000002E-3</v>
      </c>
      <c r="AK76">
        <v>5.1000000000000004E-3</v>
      </c>
      <c r="AL76">
        <v>6.4000000000000003E-3</v>
      </c>
      <c r="AM76">
        <v>7.3000000000000001E-3</v>
      </c>
      <c r="AN76">
        <v>7.9000000000000008E-3</v>
      </c>
      <c r="AO76">
        <v>8.5000000000000006E-3</v>
      </c>
      <c r="AP76">
        <v>1.01E-2</v>
      </c>
      <c r="AQ76">
        <v>1.17E-2</v>
      </c>
      <c r="AR76">
        <v>1.2500000000000001E-2</v>
      </c>
      <c r="AS76">
        <v>1.34E-2</v>
      </c>
      <c r="AT76">
        <v>1.4500000000000001E-2</v>
      </c>
      <c r="AU76">
        <v>1.7100000000000001E-2</v>
      </c>
      <c r="AV76">
        <v>1.89E-2</v>
      </c>
      <c r="AW76">
        <v>0.02</v>
      </c>
      <c r="AX76">
        <v>2.1100000000000001E-2</v>
      </c>
      <c r="AY76">
        <v>2.2800000000000001E-2</v>
      </c>
      <c r="AZ76">
        <v>2.6200000000000001E-2</v>
      </c>
      <c r="BA76">
        <v>2.87E-2</v>
      </c>
      <c r="BB76">
        <v>3.0099999999999998E-2</v>
      </c>
      <c r="BC76">
        <v>3.15E-2</v>
      </c>
      <c r="BD76">
        <v>3.3000000000000002E-2</v>
      </c>
      <c r="BE76">
        <v>3.5900000000000001E-2</v>
      </c>
      <c r="BF76">
        <v>3.8699999999999998E-2</v>
      </c>
      <c r="BG76">
        <v>4.0399999999999998E-2</v>
      </c>
      <c r="BH76">
        <v>4.2000000000000003E-2</v>
      </c>
      <c r="BI76">
        <v>4.3700000000000003E-2</v>
      </c>
      <c r="BJ76">
        <v>4.5900000000000003E-2</v>
      </c>
      <c r="BK76">
        <v>4.9299999999999997E-2</v>
      </c>
      <c r="BL76">
        <v>5.2200000000000003E-2</v>
      </c>
      <c r="BM76">
        <v>5.4100000000000002E-2</v>
      </c>
      <c r="BN76">
        <v>5.6500000000000002E-2</v>
      </c>
      <c r="BO76">
        <v>6.0199999999999997E-2</v>
      </c>
      <c r="BP76">
        <v>6.3500000000000001E-2</v>
      </c>
      <c r="BQ76">
        <v>6.5500000000000003E-2</v>
      </c>
      <c r="BR76">
        <v>6.7599999999999993E-2</v>
      </c>
      <c r="BS76">
        <v>7.17E-2</v>
      </c>
      <c r="BT76">
        <v>7.5700000000000003E-2</v>
      </c>
      <c r="BU76">
        <v>7.7799999999999994E-2</v>
      </c>
      <c r="BV76">
        <v>7.9899999999999999E-2</v>
      </c>
      <c r="BW76">
        <v>8.1900000000000001E-2</v>
      </c>
      <c r="BX76">
        <v>8.4000000000000005E-2</v>
      </c>
      <c r="BY76">
        <v>8.7099999999999997E-2</v>
      </c>
      <c r="BZ76">
        <v>0.11749999999999999</v>
      </c>
      <c r="CA76">
        <v>0.14710000000000001</v>
      </c>
      <c r="CB76">
        <v>0.18029999999999999</v>
      </c>
      <c r="CC76">
        <v>0.20930000000000001</v>
      </c>
      <c r="CD76">
        <v>0.23549999999999999</v>
      </c>
      <c r="CE76">
        <v>0.2555</v>
      </c>
      <c r="CF76">
        <v>0.27379999999999999</v>
      </c>
      <c r="CG76">
        <v>0.29249999999999998</v>
      </c>
      <c r="CH76">
        <v>0.30780000000000002</v>
      </c>
      <c r="CI76">
        <v>0.32340000000000002</v>
      </c>
      <c r="CJ76">
        <v>0.33810000000000001</v>
      </c>
      <c r="CK76">
        <v>0.35139999999999999</v>
      </c>
      <c r="CL76">
        <v>0.36320000000000002</v>
      </c>
      <c r="CM76">
        <v>0.37309999999999999</v>
      </c>
      <c r="CN76">
        <v>0.38190000000000002</v>
      </c>
      <c r="CO76">
        <v>0.4093</v>
      </c>
      <c r="CP76">
        <v>0.42720000000000002</v>
      </c>
      <c r="CQ76">
        <v>0.4456</v>
      </c>
      <c r="CR76">
        <v>0.46300000000000002</v>
      </c>
      <c r="CS76">
        <v>0.47439999999999999</v>
      </c>
      <c r="CT76">
        <v>0.4803</v>
      </c>
      <c r="CU76">
        <v>0.48399999999999999</v>
      </c>
      <c r="CV76">
        <v>0.48759999999999998</v>
      </c>
      <c r="CW76">
        <v>0.48980000000000001</v>
      </c>
      <c r="CX76">
        <v>0.49070000000000003</v>
      </c>
      <c r="CY76">
        <v>0.49309999999999998</v>
      </c>
      <c r="CZ76">
        <v>0.49959999999999999</v>
      </c>
      <c r="DA76">
        <v>0.50900000000000001</v>
      </c>
      <c r="DB76">
        <v>0.51839999999999997</v>
      </c>
      <c r="DC76">
        <v>0.52769999999999995</v>
      </c>
      <c r="DD76">
        <v>0.53949999999999998</v>
      </c>
      <c r="DE76">
        <v>0.54990000000000006</v>
      </c>
      <c r="DF76">
        <v>0.56040000000000001</v>
      </c>
      <c r="DG76">
        <v>0.56840000000000002</v>
      </c>
      <c r="DH76">
        <v>0.56999999999999995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2.7459999999999998E-7</v>
      </c>
      <c r="H77">
        <v>1.5719999999999999E-6</v>
      </c>
      <c r="I77">
        <v>3.2119999999999999E-6</v>
      </c>
      <c r="J77">
        <v>5.7359999999999998E-6</v>
      </c>
      <c r="K77">
        <v>9.516E-6</v>
      </c>
      <c r="L77">
        <v>2.1840000000000001E-5</v>
      </c>
      <c r="M77">
        <v>3.464E-5</v>
      </c>
      <c r="N77">
        <v>4.4679999999999999E-5</v>
      </c>
      <c r="O77">
        <v>5.6929999999999999E-5</v>
      </c>
      <c r="P77">
        <v>7.0729999999999995E-5</v>
      </c>
      <c r="Q77">
        <v>1.048E-4</v>
      </c>
      <c r="R77">
        <v>1.5640000000000001E-4</v>
      </c>
      <c r="S77">
        <v>1.951E-4</v>
      </c>
      <c r="T77">
        <v>2.409E-4</v>
      </c>
      <c r="U77">
        <v>2.9250000000000001E-4</v>
      </c>
      <c r="V77">
        <v>4.4460000000000002E-4</v>
      </c>
      <c r="W77">
        <v>6.0919999999999995E-4</v>
      </c>
      <c r="X77">
        <v>7.1000000000000002E-4</v>
      </c>
      <c r="Y77">
        <v>8.2109999999999995E-4</v>
      </c>
      <c r="Z77">
        <v>9.4450000000000003E-4</v>
      </c>
      <c r="AA77">
        <v>1.1000000000000001E-3</v>
      </c>
      <c r="AB77">
        <v>1.6999999999999999E-3</v>
      </c>
      <c r="AC77">
        <v>1.9E-3</v>
      </c>
      <c r="AD77">
        <v>2.0999999999999999E-3</v>
      </c>
      <c r="AE77">
        <v>2.3E-3</v>
      </c>
      <c r="AF77">
        <v>2.8E-3</v>
      </c>
      <c r="AG77">
        <v>3.5000000000000001E-3</v>
      </c>
      <c r="AH77">
        <v>3.8999999999999998E-3</v>
      </c>
      <c r="AI77">
        <v>4.3E-3</v>
      </c>
      <c r="AJ77">
        <v>4.7000000000000002E-3</v>
      </c>
      <c r="AK77">
        <v>5.1000000000000004E-3</v>
      </c>
      <c r="AL77">
        <v>6.4000000000000003E-3</v>
      </c>
      <c r="AM77">
        <v>7.3000000000000001E-3</v>
      </c>
      <c r="AN77">
        <v>7.9000000000000008E-3</v>
      </c>
      <c r="AO77">
        <v>8.5000000000000006E-3</v>
      </c>
      <c r="AP77">
        <v>1.01E-2</v>
      </c>
      <c r="AQ77">
        <v>1.17E-2</v>
      </c>
      <c r="AR77">
        <v>1.2500000000000001E-2</v>
      </c>
      <c r="AS77">
        <v>1.34E-2</v>
      </c>
      <c r="AT77">
        <v>1.4500000000000001E-2</v>
      </c>
      <c r="AU77">
        <v>1.7100000000000001E-2</v>
      </c>
      <c r="AV77">
        <v>1.89E-2</v>
      </c>
      <c r="AW77">
        <v>0.02</v>
      </c>
      <c r="AX77">
        <v>2.1100000000000001E-2</v>
      </c>
      <c r="AY77">
        <v>2.2800000000000001E-2</v>
      </c>
      <c r="AZ77">
        <v>2.6200000000000001E-2</v>
      </c>
      <c r="BA77">
        <v>2.87E-2</v>
      </c>
      <c r="BB77">
        <v>3.0099999999999998E-2</v>
      </c>
      <c r="BC77">
        <v>3.15E-2</v>
      </c>
      <c r="BD77">
        <v>3.3000000000000002E-2</v>
      </c>
      <c r="BE77">
        <v>3.5900000000000001E-2</v>
      </c>
      <c r="BF77">
        <v>3.8699999999999998E-2</v>
      </c>
      <c r="BG77">
        <v>4.0399999999999998E-2</v>
      </c>
      <c r="BH77">
        <v>4.2000000000000003E-2</v>
      </c>
      <c r="BI77">
        <v>4.3700000000000003E-2</v>
      </c>
      <c r="BJ77">
        <v>4.5900000000000003E-2</v>
      </c>
      <c r="BK77">
        <v>4.9299999999999997E-2</v>
      </c>
      <c r="BL77">
        <v>5.2200000000000003E-2</v>
      </c>
      <c r="BM77">
        <v>5.4100000000000002E-2</v>
      </c>
      <c r="BN77">
        <v>5.6500000000000002E-2</v>
      </c>
      <c r="BO77">
        <v>6.0199999999999997E-2</v>
      </c>
      <c r="BP77">
        <v>6.3500000000000001E-2</v>
      </c>
      <c r="BQ77">
        <v>6.5500000000000003E-2</v>
      </c>
      <c r="BR77">
        <v>6.7599999999999993E-2</v>
      </c>
      <c r="BS77">
        <v>7.17E-2</v>
      </c>
      <c r="BT77">
        <v>7.5700000000000003E-2</v>
      </c>
      <c r="BU77">
        <v>7.7799999999999994E-2</v>
      </c>
      <c r="BV77">
        <v>7.9899999999999999E-2</v>
      </c>
      <c r="BW77">
        <v>8.1900000000000001E-2</v>
      </c>
      <c r="BX77">
        <v>8.4000000000000005E-2</v>
      </c>
      <c r="BY77">
        <v>8.7099999999999997E-2</v>
      </c>
      <c r="BZ77">
        <v>0.11749999999999999</v>
      </c>
      <c r="CA77">
        <v>0.14710000000000001</v>
      </c>
      <c r="CB77">
        <v>0.18029999999999999</v>
      </c>
      <c r="CC77">
        <v>0.20930000000000001</v>
      </c>
      <c r="CD77">
        <v>0.23549999999999999</v>
      </c>
      <c r="CE77">
        <v>0.2555</v>
      </c>
      <c r="CF77">
        <v>0.27379999999999999</v>
      </c>
      <c r="CG77">
        <v>0.29249999999999998</v>
      </c>
      <c r="CH77">
        <v>0.30780000000000002</v>
      </c>
      <c r="CI77">
        <v>0.32340000000000002</v>
      </c>
      <c r="CJ77">
        <v>0.33810000000000001</v>
      </c>
      <c r="CK77">
        <v>0.35139999999999999</v>
      </c>
      <c r="CL77">
        <v>0.36320000000000002</v>
      </c>
      <c r="CM77">
        <v>0.37309999999999999</v>
      </c>
      <c r="CN77">
        <v>0.38190000000000002</v>
      </c>
      <c r="CO77">
        <v>0.4093</v>
      </c>
      <c r="CP77">
        <v>0.42720000000000002</v>
      </c>
      <c r="CQ77">
        <v>0.4456</v>
      </c>
      <c r="CR77">
        <v>0.46300000000000002</v>
      </c>
      <c r="CS77">
        <v>0.47439999999999999</v>
      </c>
      <c r="CT77">
        <v>0.4803</v>
      </c>
      <c r="CU77">
        <v>0.48399999999999999</v>
      </c>
      <c r="CV77">
        <v>0.48759999999999998</v>
      </c>
      <c r="CW77">
        <v>0.48980000000000001</v>
      </c>
      <c r="CX77">
        <v>0.49070000000000003</v>
      </c>
      <c r="CY77">
        <v>0.49309999999999998</v>
      </c>
      <c r="CZ77">
        <v>0.49959999999999999</v>
      </c>
      <c r="DA77">
        <v>0.50900000000000001</v>
      </c>
      <c r="DB77">
        <v>0.51839999999999997</v>
      </c>
      <c r="DC77">
        <v>0.52769999999999995</v>
      </c>
      <c r="DD77">
        <v>0.53949999999999998</v>
      </c>
      <c r="DE77">
        <v>0.54990000000000006</v>
      </c>
      <c r="DF77">
        <v>0.56040000000000001</v>
      </c>
      <c r="DG77">
        <v>0.56840000000000002</v>
      </c>
      <c r="DH77">
        <v>0.56999999999999995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2.7459999999999998E-7</v>
      </c>
      <c r="H78">
        <v>1.5719999999999999E-6</v>
      </c>
      <c r="I78">
        <v>3.2119999999999999E-6</v>
      </c>
      <c r="J78">
        <v>5.7359999999999998E-6</v>
      </c>
      <c r="K78">
        <v>9.516E-6</v>
      </c>
      <c r="L78">
        <v>2.1840000000000001E-5</v>
      </c>
      <c r="M78">
        <v>3.464E-5</v>
      </c>
      <c r="N78">
        <v>4.4679999999999999E-5</v>
      </c>
      <c r="O78">
        <v>5.6929999999999999E-5</v>
      </c>
      <c r="P78">
        <v>7.0729999999999995E-5</v>
      </c>
      <c r="Q78">
        <v>1.048E-4</v>
      </c>
      <c r="R78">
        <v>1.5640000000000001E-4</v>
      </c>
      <c r="S78">
        <v>1.951E-4</v>
      </c>
      <c r="T78">
        <v>2.409E-4</v>
      </c>
      <c r="U78">
        <v>2.9250000000000001E-4</v>
      </c>
      <c r="V78">
        <v>4.4460000000000002E-4</v>
      </c>
      <c r="W78">
        <v>6.0919999999999995E-4</v>
      </c>
      <c r="X78">
        <v>7.1000000000000002E-4</v>
      </c>
      <c r="Y78">
        <v>8.2109999999999995E-4</v>
      </c>
      <c r="Z78">
        <v>9.4450000000000003E-4</v>
      </c>
      <c r="AA78">
        <v>1.1000000000000001E-3</v>
      </c>
      <c r="AB78">
        <v>1.6999999999999999E-3</v>
      </c>
      <c r="AC78">
        <v>1.9E-3</v>
      </c>
      <c r="AD78">
        <v>2.0999999999999999E-3</v>
      </c>
      <c r="AE78">
        <v>2.3E-3</v>
      </c>
      <c r="AF78">
        <v>2.8E-3</v>
      </c>
      <c r="AG78">
        <v>3.5000000000000001E-3</v>
      </c>
      <c r="AH78">
        <v>3.8999999999999998E-3</v>
      </c>
      <c r="AI78">
        <v>4.3E-3</v>
      </c>
      <c r="AJ78">
        <v>4.7000000000000002E-3</v>
      </c>
      <c r="AK78">
        <v>5.1000000000000004E-3</v>
      </c>
      <c r="AL78">
        <v>6.4000000000000003E-3</v>
      </c>
      <c r="AM78">
        <v>7.3000000000000001E-3</v>
      </c>
      <c r="AN78">
        <v>7.9000000000000008E-3</v>
      </c>
      <c r="AO78">
        <v>8.5000000000000006E-3</v>
      </c>
      <c r="AP78">
        <v>1.01E-2</v>
      </c>
      <c r="AQ78">
        <v>1.17E-2</v>
      </c>
      <c r="AR78">
        <v>1.2500000000000001E-2</v>
      </c>
      <c r="AS78">
        <v>1.34E-2</v>
      </c>
      <c r="AT78">
        <v>1.4500000000000001E-2</v>
      </c>
      <c r="AU78">
        <v>1.7100000000000001E-2</v>
      </c>
      <c r="AV78">
        <v>1.89E-2</v>
      </c>
      <c r="AW78">
        <v>0.02</v>
      </c>
      <c r="AX78">
        <v>2.1100000000000001E-2</v>
      </c>
      <c r="AY78">
        <v>2.2800000000000001E-2</v>
      </c>
      <c r="AZ78">
        <v>2.6200000000000001E-2</v>
      </c>
      <c r="BA78">
        <v>2.87E-2</v>
      </c>
      <c r="BB78">
        <v>3.0099999999999998E-2</v>
      </c>
      <c r="BC78">
        <v>3.15E-2</v>
      </c>
      <c r="BD78">
        <v>3.3000000000000002E-2</v>
      </c>
      <c r="BE78">
        <v>3.5900000000000001E-2</v>
      </c>
      <c r="BF78">
        <v>3.8699999999999998E-2</v>
      </c>
      <c r="BG78">
        <v>4.0399999999999998E-2</v>
      </c>
      <c r="BH78">
        <v>4.2000000000000003E-2</v>
      </c>
      <c r="BI78">
        <v>4.3700000000000003E-2</v>
      </c>
      <c r="BJ78">
        <v>4.5900000000000003E-2</v>
      </c>
      <c r="BK78">
        <v>4.9299999999999997E-2</v>
      </c>
      <c r="BL78">
        <v>5.2200000000000003E-2</v>
      </c>
      <c r="BM78">
        <v>5.4100000000000002E-2</v>
      </c>
      <c r="BN78">
        <v>5.6500000000000002E-2</v>
      </c>
      <c r="BO78">
        <v>6.0199999999999997E-2</v>
      </c>
      <c r="BP78">
        <v>6.3500000000000001E-2</v>
      </c>
      <c r="BQ78">
        <v>6.5500000000000003E-2</v>
      </c>
      <c r="BR78">
        <v>6.7599999999999993E-2</v>
      </c>
      <c r="BS78">
        <v>7.17E-2</v>
      </c>
      <c r="BT78">
        <v>7.5700000000000003E-2</v>
      </c>
      <c r="BU78">
        <v>7.7799999999999994E-2</v>
      </c>
      <c r="BV78">
        <v>7.9899999999999999E-2</v>
      </c>
      <c r="BW78">
        <v>8.1900000000000001E-2</v>
      </c>
      <c r="BX78">
        <v>8.4000000000000005E-2</v>
      </c>
      <c r="BY78">
        <v>8.7099999999999997E-2</v>
      </c>
      <c r="BZ78">
        <v>0.11749999999999999</v>
      </c>
      <c r="CA78">
        <v>0.14710000000000001</v>
      </c>
      <c r="CB78">
        <v>0.18029999999999999</v>
      </c>
      <c r="CC78">
        <v>0.20930000000000001</v>
      </c>
      <c r="CD78">
        <v>0.23549999999999999</v>
      </c>
      <c r="CE78">
        <v>0.2555</v>
      </c>
      <c r="CF78">
        <v>0.27379999999999999</v>
      </c>
      <c r="CG78">
        <v>0.29249999999999998</v>
      </c>
      <c r="CH78">
        <v>0.30780000000000002</v>
      </c>
      <c r="CI78">
        <v>0.32340000000000002</v>
      </c>
      <c r="CJ78">
        <v>0.33810000000000001</v>
      </c>
      <c r="CK78">
        <v>0.35139999999999999</v>
      </c>
      <c r="CL78">
        <v>0.36320000000000002</v>
      </c>
      <c r="CM78">
        <v>0.37309999999999999</v>
      </c>
      <c r="CN78">
        <v>0.38190000000000002</v>
      </c>
      <c r="CO78">
        <v>0.4093</v>
      </c>
      <c r="CP78">
        <v>0.42720000000000002</v>
      </c>
      <c r="CQ78">
        <v>0.4456</v>
      </c>
      <c r="CR78">
        <v>0.46300000000000002</v>
      </c>
      <c r="CS78">
        <v>0.47439999999999999</v>
      </c>
      <c r="CT78">
        <v>0.4803</v>
      </c>
      <c r="CU78">
        <v>0.48399999999999999</v>
      </c>
      <c r="CV78">
        <v>0.48759999999999998</v>
      </c>
      <c r="CW78">
        <v>0.48980000000000001</v>
      </c>
      <c r="CX78">
        <v>0.49070000000000003</v>
      </c>
      <c r="CY78">
        <v>0.49309999999999998</v>
      </c>
      <c r="CZ78">
        <v>0.49959999999999999</v>
      </c>
      <c r="DA78">
        <v>0.50900000000000001</v>
      </c>
      <c r="DB78">
        <v>0.51839999999999997</v>
      </c>
      <c r="DC78">
        <v>0.52769999999999995</v>
      </c>
      <c r="DD78">
        <v>0.53949999999999998</v>
      </c>
      <c r="DE78">
        <v>0.54990000000000006</v>
      </c>
      <c r="DF78">
        <v>0.56040000000000001</v>
      </c>
      <c r="DG78">
        <v>0.56840000000000002</v>
      </c>
      <c r="DH78">
        <v>0.56999999999999995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2.7459999999999998E-7</v>
      </c>
      <c r="H79">
        <v>1.5719999999999999E-6</v>
      </c>
      <c r="I79">
        <v>3.2119999999999999E-6</v>
      </c>
      <c r="J79">
        <v>5.7359999999999998E-6</v>
      </c>
      <c r="K79">
        <v>9.516E-6</v>
      </c>
      <c r="L79">
        <v>2.1840000000000001E-5</v>
      </c>
      <c r="M79">
        <v>3.464E-5</v>
      </c>
      <c r="N79">
        <v>4.4679999999999999E-5</v>
      </c>
      <c r="O79">
        <v>5.6929999999999999E-5</v>
      </c>
      <c r="P79">
        <v>7.0729999999999995E-5</v>
      </c>
      <c r="Q79">
        <v>1.048E-4</v>
      </c>
      <c r="R79">
        <v>1.5640000000000001E-4</v>
      </c>
      <c r="S79">
        <v>1.951E-4</v>
      </c>
      <c r="T79">
        <v>2.409E-4</v>
      </c>
      <c r="U79">
        <v>2.9250000000000001E-4</v>
      </c>
      <c r="V79">
        <v>4.4460000000000002E-4</v>
      </c>
      <c r="W79">
        <v>6.0919999999999995E-4</v>
      </c>
      <c r="X79">
        <v>7.1000000000000002E-4</v>
      </c>
      <c r="Y79">
        <v>8.2109999999999995E-4</v>
      </c>
      <c r="Z79">
        <v>9.4450000000000003E-4</v>
      </c>
      <c r="AA79">
        <v>1.1000000000000001E-3</v>
      </c>
      <c r="AB79">
        <v>1.6999999999999999E-3</v>
      </c>
      <c r="AC79">
        <v>1.9E-3</v>
      </c>
      <c r="AD79">
        <v>2.0999999999999999E-3</v>
      </c>
      <c r="AE79">
        <v>2.3E-3</v>
      </c>
      <c r="AF79">
        <v>2.8E-3</v>
      </c>
      <c r="AG79">
        <v>3.5000000000000001E-3</v>
      </c>
      <c r="AH79">
        <v>3.8999999999999998E-3</v>
      </c>
      <c r="AI79">
        <v>4.3E-3</v>
      </c>
      <c r="AJ79">
        <v>4.7000000000000002E-3</v>
      </c>
      <c r="AK79">
        <v>5.1000000000000004E-3</v>
      </c>
      <c r="AL79">
        <v>6.4000000000000003E-3</v>
      </c>
      <c r="AM79">
        <v>7.3000000000000001E-3</v>
      </c>
      <c r="AN79">
        <v>7.9000000000000008E-3</v>
      </c>
      <c r="AO79">
        <v>8.5000000000000006E-3</v>
      </c>
      <c r="AP79">
        <v>1.01E-2</v>
      </c>
      <c r="AQ79">
        <v>1.17E-2</v>
      </c>
      <c r="AR79">
        <v>1.2500000000000001E-2</v>
      </c>
      <c r="AS79">
        <v>1.34E-2</v>
      </c>
      <c r="AT79">
        <v>1.4500000000000001E-2</v>
      </c>
      <c r="AU79">
        <v>1.7100000000000001E-2</v>
      </c>
      <c r="AV79">
        <v>1.89E-2</v>
      </c>
      <c r="AW79">
        <v>0.02</v>
      </c>
      <c r="AX79">
        <v>2.1100000000000001E-2</v>
      </c>
      <c r="AY79">
        <v>2.2800000000000001E-2</v>
      </c>
      <c r="AZ79">
        <v>2.6200000000000001E-2</v>
      </c>
      <c r="BA79">
        <v>2.87E-2</v>
      </c>
      <c r="BB79">
        <v>3.0099999999999998E-2</v>
      </c>
      <c r="BC79">
        <v>3.15E-2</v>
      </c>
      <c r="BD79">
        <v>3.3000000000000002E-2</v>
      </c>
      <c r="BE79">
        <v>3.5900000000000001E-2</v>
      </c>
      <c r="BF79">
        <v>3.8699999999999998E-2</v>
      </c>
      <c r="BG79">
        <v>4.0399999999999998E-2</v>
      </c>
      <c r="BH79">
        <v>4.2000000000000003E-2</v>
      </c>
      <c r="BI79">
        <v>4.3700000000000003E-2</v>
      </c>
      <c r="BJ79">
        <v>4.5900000000000003E-2</v>
      </c>
      <c r="BK79">
        <v>4.9299999999999997E-2</v>
      </c>
      <c r="BL79">
        <v>5.2200000000000003E-2</v>
      </c>
      <c r="BM79">
        <v>5.4100000000000002E-2</v>
      </c>
      <c r="BN79">
        <v>5.6500000000000002E-2</v>
      </c>
      <c r="BO79">
        <v>6.0199999999999997E-2</v>
      </c>
      <c r="BP79">
        <v>6.3500000000000001E-2</v>
      </c>
      <c r="BQ79">
        <v>6.5500000000000003E-2</v>
      </c>
      <c r="BR79">
        <v>6.7599999999999993E-2</v>
      </c>
      <c r="BS79">
        <v>7.17E-2</v>
      </c>
      <c r="BT79">
        <v>7.5700000000000003E-2</v>
      </c>
      <c r="BU79">
        <v>7.7799999999999994E-2</v>
      </c>
      <c r="BV79">
        <v>7.9899999999999999E-2</v>
      </c>
      <c r="BW79">
        <v>8.1900000000000001E-2</v>
      </c>
      <c r="BX79">
        <v>8.4000000000000005E-2</v>
      </c>
      <c r="BY79">
        <v>8.7099999999999997E-2</v>
      </c>
      <c r="BZ79">
        <v>0.11749999999999999</v>
      </c>
      <c r="CA79">
        <v>0.14710000000000001</v>
      </c>
      <c r="CB79">
        <v>0.18029999999999999</v>
      </c>
      <c r="CC79">
        <v>0.20930000000000001</v>
      </c>
      <c r="CD79">
        <v>0.23549999999999999</v>
      </c>
      <c r="CE79">
        <v>0.2555</v>
      </c>
      <c r="CF79">
        <v>0.27379999999999999</v>
      </c>
      <c r="CG79">
        <v>0.29249999999999998</v>
      </c>
      <c r="CH79">
        <v>0.30780000000000002</v>
      </c>
      <c r="CI79">
        <v>0.32340000000000002</v>
      </c>
      <c r="CJ79">
        <v>0.33810000000000001</v>
      </c>
      <c r="CK79">
        <v>0.35139999999999999</v>
      </c>
      <c r="CL79">
        <v>0.36320000000000002</v>
      </c>
      <c r="CM79">
        <v>0.37309999999999999</v>
      </c>
      <c r="CN79">
        <v>0.38190000000000002</v>
      </c>
      <c r="CO79">
        <v>0.4093</v>
      </c>
      <c r="CP79">
        <v>0.42720000000000002</v>
      </c>
      <c r="CQ79">
        <v>0.4456</v>
      </c>
      <c r="CR79">
        <v>0.46300000000000002</v>
      </c>
      <c r="CS79">
        <v>0.47439999999999999</v>
      </c>
      <c r="CT79">
        <v>0.4803</v>
      </c>
      <c r="CU79">
        <v>0.48399999999999999</v>
      </c>
      <c r="CV79">
        <v>0.48759999999999998</v>
      </c>
      <c r="CW79">
        <v>0.48980000000000001</v>
      </c>
      <c r="CX79">
        <v>0.49070000000000003</v>
      </c>
      <c r="CY79">
        <v>0.49309999999999998</v>
      </c>
      <c r="CZ79">
        <v>0.49959999999999999</v>
      </c>
      <c r="DA79">
        <v>0.50900000000000001</v>
      </c>
      <c r="DB79">
        <v>0.51839999999999997</v>
      </c>
      <c r="DC79">
        <v>0.52769999999999995</v>
      </c>
      <c r="DD79">
        <v>0.53949999999999998</v>
      </c>
      <c r="DE79">
        <v>0.54990000000000006</v>
      </c>
      <c r="DF79">
        <v>0.56040000000000001</v>
      </c>
      <c r="DG79">
        <v>0.56840000000000002</v>
      </c>
      <c r="DH79">
        <v>0.56999999999999995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2.7459999999999998E-7</v>
      </c>
      <c r="H80">
        <v>1.5719999999999999E-6</v>
      </c>
      <c r="I80">
        <v>3.2119999999999999E-6</v>
      </c>
      <c r="J80">
        <v>5.7359999999999998E-6</v>
      </c>
      <c r="K80">
        <v>9.516E-6</v>
      </c>
      <c r="L80">
        <v>2.1840000000000001E-5</v>
      </c>
      <c r="M80">
        <v>3.464E-5</v>
      </c>
      <c r="N80">
        <v>4.4679999999999999E-5</v>
      </c>
      <c r="O80">
        <v>5.6929999999999999E-5</v>
      </c>
      <c r="P80">
        <v>7.0729999999999995E-5</v>
      </c>
      <c r="Q80">
        <v>1.048E-4</v>
      </c>
      <c r="R80">
        <v>1.5640000000000001E-4</v>
      </c>
      <c r="S80">
        <v>1.951E-4</v>
      </c>
      <c r="T80">
        <v>2.409E-4</v>
      </c>
      <c r="U80">
        <v>2.9250000000000001E-4</v>
      </c>
      <c r="V80">
        <v>4.4460000000000002E-4</v>
      </c>
      <c r="W80">
        <v>6.0919999999999995E-4</v>
      </c>
      <c r="X80">
        <v>7.1000000000000002E-4</v>
      </c>
      <c r="Y80">
        <v>8.2109999999999995E-4</v>
      </c>
      <c r="Z80">
        <v>9.4450000000000003E-4</v>
      </c>
      <c r="AA80">
        <v>1.1000000000000001E-3</v>
      </c>
      <c r="AB80">
        <v>1.6999999999999999E-3</v>
      </c>
      <c r="AC80">
        <v>1.9E-3</v>
      </c>
      <c r="AD80">
        <v>2.0999999999999999E-3</v>
      </c>
      <c r="AE80">
        <v>2.3E-3</v>
      </c>
      <c r="AF80">
        <v>2.8E-3</v>
      </c>
      <c r="AG80">
        <v>3.5000000000000001E-3</v>
      </c>
      <c r="AH80">
        <v>3.8999999999999998E-3</v>
      </c>
      <c r="AI80">
        <v>4.3E-3</v>
      </c>
      <c r="AJ80">
        <v>4.7000000000000002E-3</v>
      </c>
      <c r="AK80">
        <v>5.1000000000000004E-3</v>
      </c>
      <c r="AL80">
        <v>6.4000000000000003E-3</v>
      </c>
      <c r="AM80">
        <v>7.3000000000000001E-3</v>
      </c>
      <c r="AN80">
        <v>7.9000000000000008E-3</v>
      </c>
      <c r="AO80">
        <v>8.5000000000000006E-3</v>
      </c>
      <c r="AP80">
        <v>1.01E-2</v>
      </c>
      <c r="AQ80">
        <v>1.17E-2</v>
      </c>
      <c r="AR80">
        <v>1.2500000000000001E-2</v>
      </c>
      <c r="AS80">
        <v>1.34E-2</v>
      </c>
      <c r="AT80">
        <v>1.4500000000000001E-2</v>
      </c>
      <c r="AU80">
        <v>1.7100000000000001E-2</v>
      </c>
      <c r="AV80">
        <v>1.89E-2</v>
      </c>
      <c r="AW80">
        <v>0.02</v>
      </c>
      <c r="AX80">
        <v>2.1100000000000001E-2</v>
      </c>
      <c r="AY80">
        <v>2.2800000000000001E-2</v>
      </c>
      <c r="AZ80">
        <v>2.6200000000000001E-2</v>
      </c>
      <c r="BA80">
        <v>2.87E-2</v>
      </c>
      <c r="BB80">
        <v>3.0099999999999998E-2</v>
      </c>
      <c r="BC80">
        <v>3.15E-2</v>
      </c>
      <c r="BD80">
        <v>3.3000000000000002E-2</v>
      </c>
      <c r="BE80">
        <v>3.5900000000000001E-2</v>
      </c>
      <c r="BF80">
        <v>3.8699999999999998E-2</v>
      </c>
      <c r="BG80">
        <v>4.0399999999999998E-2</v>
      </c>
      <c r="BH80">
        <v>4.2000000000000003E-2</v>
      </c>
      <c r="BI80">
        <v>4.3700000000000003E-2</v>
      </c>
      <c r="BJ80">
        <v>4.5900000000000003E-2</v>
      </c>
      <c r="BK80">
        <v>4.9299999999999997E-2</v>
      </c>
      <c r="BL80">
        <v>5.2200000000000003E-2</v>
      </c>
      <c r="BM80">
        <v>5.4100000000000002E-2</v>
      </c>
      <c r="BN80">
        <v>5.6500000000000002E-2</v>
      </c>
      <c r="BO80">
        <v>6.0199999999999997E-2</v>
      </c>
      <c r="BP80">
        <v>6.3500000000000001E-2</v>
      </c>
      <c r="BQ80">
        <v>6.5500000000000003E-2</v>
      </c>
      <c r="BR80">
        <v>6.7599999999999993E-2</v>
      </c>
      <c r="BS80">
        <v>7.17E-2</v>
      </c>
      <c r="BT80">
        <v>7.5700000000000003E-2</v>
      </c>
      <c r="BU80">
        <v>7.7799999999999994E-2</v>
      </c>
      <c r="BV80">
        <v>7.9899999999999999E-2</v>
      </c>
      <c r="BW80">
        <v>8.1900000000000001E-2</v>
      </c>
      <c r="BX80">
        <v>8.4000000000000005E-2</v>
      </c>
      <c r="BY80">
        <v>8.7099999999999997E-2</v>
      </c>
      <c r="BZ80">
        <v>0.11749999999999999</v>
      </c>
      <c r="CA80">
        <v>0.14710000000000001</v>
      </c>
      <c r="CB80">
        <v>0.18029999999999999</v>
      </c>
      <c r="CC80">
        <v>0.20930000000000001</v>
      </c>
      <c r="CD80">
        <v>0.23549999999999999</v>
      </c>
      <c r="CE80">
        <v>0.2555</v>
      </c>
      <c r="CF80">
        <v>0.27379999999999999</v>
      </c>
      <c r="CG80">
        <v>0.29249999999999998</v>
      </c>
      <c r="CH80">
        <v>0.30780000000000002</v>
      </c>
      <c r="CI80">
        <v>0.32340000000000002</v>
      </c>
      <c r="CJ80">
        <v>0.33810000000000001</v>
      </c>
      <c r="CK80">
        <v>0.35139999999999999</v>
      </c>
      <c r="CL80">
        <v>0.36320000000000002</v>
      </c>
      <c r="CM80">
        <v>0.37309999999999999</v>
      </c>
      <c r="CN80">
        <v>0.38190000000000002</v>
      </c>
      <c r="CO80">
        <v>0.4093</v>
      </c>
      <c r="CP80">
        <v>0.42720000000000002</v>
      </c>
      <c r="CQ80">
        <v>0.4456</v>
      </c>
      <c r="CR80">
        <v>0.46300000000000002</v>
      </c>
      <c r="CS80">
        <v>0.47439999999999999</v>
      </c>
      <c r="CT80">
        <v>0.4803</v>
      </c>
      <c r="CU80">
        <v>0.48399999999999999</v>
      </c>
      <c r="CV80">
        <v>0.48759999999999998</v>
      </c>
      <c r="CW80">
        <v>0.48980000000000001</v>
      </c>
      <c r="CX80">
        <v>0.49070000000000003</v>
      </c>
      <c r="CY80">
        <v>0.49309999999999998</v>
      </c>
      <c r="CZ80">
        <v>0.49959999999999999</v>
      </c>
      <c r="DA80">
        <v>0.50900000000000001</v>
      </c>
      <c r="DB80">
        <v>0.51839999999999997</v>
      </c>
      <c r="DC80">
        <v>0.52769999999999995</v>
      </c>
      <c r="DD80">
        <v>0.53949999999999998</v>
      </c>
      <c r="DE80">
        <v>0.54990000000000006</v>
      </c>
      <c r="DF80">
        <v>0.56040000000000001</v>
      </c>
      <c r="DG80">
        <v>0.56840000000000002</v>
      </c>
      <c r="DH80">
        <v>0.56999999999999995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2.7459999999999998E-7</v>
      </c>
      <c r="H81">
        <v>1.5719999999999999E-6</v>
      </c>
      <c r="I81">
        <v>3.2119999999999999E-6</v>
      </c>
      <c r="J81">
        <v>5.7359999999999998E-6</v>
      </c>
      <c r="K81">
        <v>9.516E-6</v>
      </c>
      <c r="L81">
        <v>2.1840000000000001E-5</v>
      </c>
      <c r="M81">
        <v>3.464E-5</v>
      </c>
      <c r="N81">
        <v>4.4679999999999999E-5</v>
      </c>
      <c r="O81">
        <v>5.6929999999999999E-5</v>
      </c>
      <c r="P81">
        <v>7.0729999999999995E-5</v>
      </c>
      <c r="Q81">
        <v>1.048E-4</v>
      </c>
      <c r="R81">
        <v>1.5640000000000001E-4</v>
      </c>
      <c r="S81">
        <v>1.951E-4</v>
      </c>
      <c r="T81">
        <v>2.409E-4</v>
      </c>
      <c r="U81">
        <v>2.9250000000000001E-4</v>
      </c>
      <c r="V81">
        <v>4.4460000000000002E-4</v>
      </c>
      <c r="W81">
        <v>6.0919999999999995E-4</v>
      </c>
      <c r="X81">
        <v>7.1000000000000002E-4</v>
      </c>
      <c r="Y81">
        <v>8.2109999999999995E-4</v>
      </c>
      <c r="Z81">
        <v>9.4450000000000003E-4</v>
      </c>
      <c r="AA81">
        <v>1.1000000000000001E-3</v>
      </c>
      <c r="AB81">
        <v>1.6999999999999999E-3</v>
      </c>
      <c r="AC81">
        <v>1.9E-3</v>
      </c>
      <c r="AD81">
        <v>2.0999999999999999E-3</v>
      </c>
      <c r="AE81">
        <v>2.3E-3</v>
      </c>
      <c r="AF81">
        <v>2.8E-3</v>
      </c>
      <c r="AG81">
        <v>3.5000000000000001E-3</v>
      </c>
      <c r="AH81">
        <v>3.8999999999999998E-3</v>
      </c>
      <c r="AI81">
        <v>4.3E-3</v>
      </c>
      <c r="AJ81">
        <v>4.7000000000000002E-3</v>
      </c>
      <c r="AK81">
        <v>5.1000000000000004E-3</v>
      </c>
      <c r="AL81">
        <v>6.4000000000000003E-3</v>
      </c>
      <c r="AM81">
        <v>7.3000000000000001E-3</v>
      </c>
      <c r="AN81">
        <v>7.9000000000000008E-3</v>
      </c>
      <c r="AO81">
        <v>8.5000000000000006E-3</v>
      </c>
      <c r="AP81">
        <v>1.01E-2</v>
      </c>
      <c r="AQ81">
        <v>1.17E-2</v>
      </c>
      <c r="AR81">
        <v>1.2500000000000001E-2</v>
      </c>
      <c r="AS81">
        <v>1.34E-2</v>
      </c>
      <c r="AT81">
        <v>1.4500000000000001E-2</v>
      </c>
      <c r="AU81">
        <v>1.7100000000000001E-2</v>
      </c>
      <c r="AV81">
        <v>1.89E-2</v>
      </c>
      <c r="AW81">
        <v>0.02</v>
      </c>
      <c r="AX81">
        <v>2.1100000000000001E-2</v>
      </c>
      <c r="AY81">
        <v>2.2800000000000001E-2</v>
      </c>
      <c r="AZ81">
        <v>2.6200000000000001E-2</v>
      </c>
      <c r="BA81">
        <v>2.87E-2</v>
      </c>
      <c r="BB81">
        <v>3.0099999999999998E-2</v>
      </c>
      <c r="BC81">
        <v>3.15E-2</v>
      </c>
      <c r="BD81">
        <v>3.3000000000000002E-2</v>
      </c>
      <c r="BE81">
        <v>3.5900000000000001E-2</v>
      </c>
      <c r="BF81">
        <v>3.8699999999999998E-2</v>
      </c>
      <c r="BG81">
        <v>4.0399999999999998E-2</v>
      </c>
      <c r="BH81">
        <v>4.2000000000000003E-2</v>
      </c>
      <c r="BI81">
        <v>4.3700000000000003E-2</v>
      </c>
      <c r="BJ81">
        <v>4.5900000000000003E-2</v>
      </c>
      <c r="BK81">
        <v>4.9299999999999997E-2</v>
      </c>
      <c r="BL81">
        <v>5.2200000000000003E-2</v>
      </c>
      <c r="BM81">
        <v>5.4100000000000002E-2</v>
      </c>
      <c r="BN81">
        <v>5.6500000000000002E-2</v>
      </c>
      <c r="BO81">
        <v>6.0199999999999997E-2</v>
      </c>
      <c r="BP81">
        <v>6.3500000000000001E-2</v>
      </c>
      <c r="BQ81">
        <v>6.5500000000000003E-2</v>
      </c>
      <c r="BR81">
        <v>6.7599999999999993E-2</v>
      </c>
      <c r="BS81">
        <v>7.17E-2</v>
      </c>
      <c r="BT81">
        <v>7.5700000000000003E-2</v>
      </c>
      <c r="BU81">
        <v>7.7799999999999994E-2</v>
      </c>
      <c r="BV81">
        <v>7.9899999999999999E-2</v>
      </c>
      <c r="BW81">
        <v>8.1900000000000001E-2</v>
      </c>
      <c r="BX81">
        <v>8.4000000000000005E-2</v>
      </c>
      <c r="BY81">
        <v>8.7099999999999997E-2</v>
      </c>
      <c r="BZ81">
        <v>0.11749999999999999</v>
      </c>
      <c r="CA81">
        <v>0.14710000000000001</v>
      </c>
      <c r="CB81">
        <v>0.18029999999999999</v>
      </c>
      <c r="CC81">
        <v>0.20930000000000001</v>
      </c>
      <c r="CD81">
        <v>0.23549999999999999</v>
      </c>
      <c r="CE81">
        <v>0.2555</v>
      </c>
      <c r="CF81">
        <v>0.27379999999999999</v>
      </c>
      <c r="CG81">
        <v>0.29249999999999998</v>
      </c>
      <c r="CH81">
        <v>0.30780000000000002</v>
      </c>
      <c r="CI81">
        <v>0.32340000000000002</v>
      </c>
      <c r="CJ81">
        <v>0.33810000000000001</v>
      </c>
      <c r="CK81">
        <v>0.35139999999999999</v>
      </c>
      <c r="CL81">
        <v>0.36320000000000002</v>
      </c>
      <c r="CM81">
        <v>0.37309999999999999</v>
      </c>
      <c r="CN81">
        <v>0.38190000000000002</v>
      </c>
      <c r="CO81">
        <v>0.4093</v>
      </c>
      <c r="CP81">
        <v>0.42720000000000002</v>
      </c>
      <c r="CQ81">
        <v>0.4456</v>
      </c>
      <c r="CR81">
        <v>0.46300000000000002</v>
      </c>
      <c r="CS81">
        <v>0.47439999999999999</v>
      </c>
      <c r="CT81">
        <v>0.4803</v>
      </c>
      <c r="CU81">
        <v>0.48399999999999999</v>
      </c>
      <c r="CV81">
        <v>0.48759999999999998</v>
      </c>
      <c r="CW81">
        <v>0.48980000000000001</v>
      </c>
      <c r="CX81">
        <v>0.49070000000000003</v>
      </c>
      <c r="CY81">
        <v>0.49309999999999998</v>
      </c>
      <c r="CZ81">
        <v>0.49959999999999999</v>
      </c>
      <c r="DA81">
        <v>0.50900000000000001</v>
      </c>
      <c r="DB81">
        <v>0.51839999999999997</v>
      </c>
      <c r="DC81">
        <v>0.52769999999999995</v>
      </c>
      <c r="DD81">
        <v>0.53949999999999998</v>
      </c>
      <c r="DE81">
        <v>0.54990000000000006</v>
      </c>
      <c r="DF81">
        <v>0.56040000000000001</v>
      </c>
      <c r="DG81">
        <v>0.56840000000000002</v>
      </c>
      <c r="DH81">
        <v>0.56999999999999995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2.7459999999999998E-7</v>
      </c>
      <c r="H82">
        <v>1.5719999999999999E-6</v>
      </c>
      <c r="I82">
        <v>3.2119999999999999E-6</v>
      </c>
      <c r="J82">
        <v>5.7359999999999998E-6</v>
      </c>
      <c r="K82">
        <v>9.516E-6</v>
      </c>
      <c r="L82">
        <v>2.1840000000000001E-5</v>
      </c>
      <c r="M82">
        <v>3.464E-5</v>
      </c>
      <c r="N82">
        <v>4.4679999999999999E-5</v>
      </c>
      <c r="O82">
        <v>5.6929999999999999E-5</v>
      </c>
      <c r="P82">
        <v>7.0729999999999995E-5</v>
      </c>
      <c r="Q82">
        <v>1.048E-4</v>
      </c>
      <c r="R82">
        <v>1.5640000000000001E-4</v>
      </c>
      <c r="S82">
        <v>1.951E-4</v>
      </c>
      <c r="T82">
        <v>2.409E-4</v>
      </c>
      <c r="U82">
        <v>2.9250000000000001E-4</v>
      </c>
      <c r="V82">
        <v>4.4460000000000002E-4</v>
      </c>
      <c r="W82">
        <v>6.0919999999999995E-4</v>
      </c>
      <c r="X82">
        <v>7.1000000000000002E-4</v>
      </c>
      <c r="Y82">
        <v>8.2109999999999995E-4</v>
      </c>
      <c r="Z82">
        <v>9.4450000000000003E-4</v>
      </c>
      <c r="AA82">
        <v>1.1000000000000001E-3</v>
      </c>
      <c r="AB82">
        <v>1.6999999999999999E-3</v>
      </c>
      <c r="AC82">
        <v>1.9E-3</v>
      </c>
      <c r="AD82">
        <v>2.0999999999999999E-3</v>
      </c>
      <c r="AE82">
        <v>2.3E-3</v>
      </c>
      <c r="AF82">
        <v>2.8E-3</v>
      </c>
      <c r="AG82">
        <v>3.5000000000000001E-3</v>
      </c>
      <c r="AH82">
        <v>3.8999999999999998E-3</v>
      </c>
      <c r="AI82">
        <v>4.3E-3</v>
      </c>
      <c r="AJ82">
        <v>4.7000000000000002E-3</v>
      </c>
      <c r="AK82">
        <v>5.1000000000000004E-3</v>
      </c>
      <c r="AL82">
        <v>6.4000000000000003E-3</v>
      </c>
      <c r="AM82">
        <v>7.3000000000000001E-3</v>
      </c>
      <c r="AN82">
        <v>7.9000000000000008E-3</v>
      </c>
      <c r="AO82">
        <v>8.5000000000000006E-3</v>
      </c>
      <c r="AP82">
        <v>1.01E-2</v>
      </c>
      <c r="AQ82">
        <v>1.17E-2</v>
      </c>
      <c r="AR82">
        <v>1.2500000000000001E-2</v>
      </c>
      <c r="AS82">
        <v>1.34E-2</v>
      </c>
      <c r="AT82">
        <v>1.4500000000000001E-2</v>
      </c>
      <c r="AU82">
        <v>1.7100000000000001E-2</v>
      </c>
      <c r="AV82">
        <v>1.89E-2</v>
      </c>
      <c r="AW82">
        <v>0.02</v>
      </c>
      <c r="AX82">
        <v>2.1100000000000001E-2</v>
      </c>
      <c r="AY82">
        <v>2.2800000000000001E-2</v>
      </c>
      <c r="AZ82">
        <v>2.6200000000000001E-2</v>
      </c>
      <c r="BA82">
        <v>2.87E-2</v>
      </c>
      <c r="BB82">
        <v>3.0099999999999998E-2</v>
      </c>
      <c r="BC82">
        <v>3.15E-2</v>
      </c>
      <c r="BD82">
        <v>3.3000000000000002E-2</v>
      </c>
      <c r="BE82">
        <v>3.5900000000000001E-2</v>
      </c>
      <c r="BF82">
        <v>3.8699999999999998E-2</v>
      </c>
      <c r="BG82">
        <v>4.0399999999999998E-2</v>
      </c>
      <c r="BH82">
        <v>4.2000000000000003E-2</v>
      </c>
      <c r="BI82">
        <v>4.3700000000000003E-2</v>
      </c>
      <c r="BJ82">
        <v>4.5900000000000003E-2</v>
      </c>
      <c r="BK82">
        <v>4.9299999999999997E-2</v>
      </c>
      <c r="BL82">
        <v>5.2200000000000003E-2</v>
      </c>
      <c r="BM82">
        <v>5.4100000000000002E-2</v>
      </c>
      <c r="BN82">
        <v>5.6500000000000002E-2</v>
      </c>
      <c r="BO82">
        <v>6.0199999999999997E-2</v>
      </c>
      <c r="BP82">
        <v>6.3500000000000001E-2</v>
      </c>
      <c r="BQ82">
        <v>6.5500000000000003E-2</v>
      </c>
      <c r="BR82">
        <v>6.7599999999999993E-2</v>
      </c>
      <c r="BS82">
        <v>7.17E-2</v>
      </c>
      <c r="BT82">
        <v>7.5700000000000003E-2</v>
      </c>
      <c r="BU82">
        <v>7.7799999999999994E-2</v>
      </c>
      <c r="BV82">
        <v>7.9899999999999999E-2</v>
      </c>
      <c r="BW82">
        <v>8.1900000000000001E-2</v>
      </c>
      <c r="BX82">
        <v>8.4000000000000005E-2</v>
      </c>
      <c r="BY82">
        <v>8.7099999999999997E-2</v>
      </c>
      <c r="BZ82">
        <v>0.11749999999999999</v>
      </c>
      <c r="CA82">
        <v>0.14710000000000001</v>
      </c>
      <c r="CB82">
        <v>0.18029999999999999</v>
      </c>
      <c r="CC82">
        <v>0.20930000000000001</v>
      </c>
      <c r="CD82">
        <v>0.23549999999999999</v>
      </c>
      <c r="CE82">
        <v>0.2555</v>
      </c>
      <c r="CF82">
        <v>0.27379999999999999</v>
      </c>
      <c r="CG82">
        <v>0.29249999999999998</v>
      </c>
      <c r="CH82">
        <v>0.30780000000000002</v>
      </c>
      <c r="CI82">
        <v>0.32340000000000002</v>
      </c>
      <c r="CJ82">
        <v>0.33810000000000001</v>
      </c>
      <c r="CK82">
        <v>0.35139999999999999</v>
      </c>
      <c r="CL82">
        <v>0.36320000000000002</v>
      </c>
      <c r="CM82">
        <v>0.37309999999999999</v>
      </c>
      <c r="CN82">
        <v>0.38190000000000002</v>
      </c>
      <c r="CO82">
        <v>0.4093</v>
      </c>
      <c r="CP82">
        <v>0.42720000000000002</v>
      </c>
      <c r="CQ82">
        <v>0.4456</v>
      </c>
      <c r="CR82">
        <v>0.46300000000000002</v>
      </c>
      <c r="CS82">
        <v>0.47439999999999999</v>
      </c>
      <c r="CT82">
        <v>0.4803</v>
      </c>
      <c r="CU82">
        <v>0.48399999999999999</v>
      </c>
      <c r="CV82">
        <v>0.48759999999999998</v>
      </c>
      <c r="CW82">
        <v>0.48980000000000001</v>
      </c>
      <c r="CX82">
        <v>0.49070000000000003</v>
      </c>
      <c r="CY82">
        <v>0.49309999999999998</v>
      </c>
      <c r="CZ82">
        <v>0.49959999999999999</v>
      </c>
      <c r="DA82">
        <v>0.50900000000000001</v>
      </c>
      <c r="DB82">
        <v>0.51839999999999997</v>
      </c>
      <c r="DC82">
        <v>0.52769999999999995</v>
      </c>
      <c r="DD82">
        <v>0.53949999999999998</v>
      </c>
      <c r="DE82">
        <v>0.54990000000000006</v>
      </c>
      <c r="DF82">
        <v>0.56040000000000001</v>
      </c>
      <c r="DG82">
        <v>0.56840000000000002</v>
      </c>
      <c r="DH82">
        <v>0.56999999999999995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2.7459999999999998E-7</v>
      </c>
      <c r="H83">
        <v>1.5719999999999999E-6</v>
      </c>
      <c r="I83">
        <v>3.2119999999999999E-6</v>
      </c>
      <c r="J83">
        <v>5.7359999999999998E-6</v>
      </c>
      <c r="K83">
        <v>9.516E-6</v>
      </c>
      <c r="L83">
        <v>2.1840000000000001E-5</v>
      </c>
      <c r="M83">
        <v>3.464E-5</v>
      </c>
      <c r="N83">
        <v>4.4679999999999999E-5</v>
      </c>
      <c r="O83">
        <v>5.6929999999999999E-5</v>
      </c>
      <c r="P83">
        <v>7.0729999999999995E-5</v>
      </c>
      <c r="Q83">
        <v>1.048E-4</v>
      </c>
      <c r="R83">
        <v>1.5640000000000001E-4</v>
      </c>
      <c r="S83">
        <v>1.951E-4</v>
      </c>
      <c r="T83">
        <v>2.409E-4</v>
      </c>
      <c r="U83">
        <v>2.9250000000000001E-4</v>
      </c>
      <c r="V83">
        <v>4.4460000000000002E-4</v>
      </c>
      <c r="W83">
        <v>6.0919999999999995E-4</v>
      </c>
      <c r="X83">
        <v>7.1000000000000002E-4</v>
      </c>
      <c r="Y83">
        <v>8.2109999999999995E-4</v>
      </c>
      <c r="Z83">
        <v>9.4450000000000003E-4</v>
      </c>
      <c r="AA83">
        <v>1.1000000000000001E-3</v>
      </c>
      <c r="AB83">
        <v>1.6999999999999999E-3</v>
      </c>
      <c r="AC83">
        <v>1.9E-3</v>
      </c>
      <c r="AD83">
        <v>2.0999999999999999E-3</v>
      </c>
      <c r="AE83">
        <v>2.3E-3</v>
      </c>
      <c r="AF83">
        <v>2.8E-3</v>
      </c>
      <c r="AG83">
        <v>3.5000000000000001E-3</v>
      </c>
      <c r="AH83">
        <v>3.8999999999999998E-3</v>
      </c>
      <c r="AI83">
        <v>4.3E-3</v>
      </c>
      <c r="AJ83">
        <v>4.7000000000000002E-3</v>
      </c>
      <c r="AK83">
        <v>5.1000000000000004E-3</v>
      </c>
      <c r="AL83">
        <v>6.4000000000000003E-3</v>
      </c>
      <c r="AM83">
        <v>7.3000000000000001E-3</v>
      </c>
      <c r="AN83">
        <v>7.9000000000000008E-3</v>
      </c>
      <c r="AO83">
        <v>8.5000000000000006E-3</v>
      </c>
      <c r="AP83">
        <v>1.01E-2</v>
      </c>
      <c r="AQ83">
        <v>1.17E-2</v>
      </c>
      <c r="AR83">
        <v>1.2500000000000001E-2</v>
      </c>
      <c r="AS83">
        <v>1.34E-2</v>
      </c>
      <c r="AT83">
        <v>1.4500000000000001E-2</v>
      </c>
      <c r="AU83">
        <v>1.7100000000000001E-2</v>
      </c>
      <c r="AV83">
        <v>1.89E-2</v>
      </c>
      <c r="AW83">
        <v>0.02</v>
      </c>
      <c r="AX83">
        <v>2.1100000000000001E-2</v>
      </c>
      <c r="AY83">
        <v>2.2800000000000001E-2</v>
      </c>
      <c r="AZ83">
        <v>2.6200000000000001E-2</v>
      </c>
      <c r="BA83">
        <v>2.87E-2</v>
      </c>
      <c r="BB83">
        <v>3.0099999999999998E-2</v>
      </c>
      <c r="BC83">
        <v>3.15E-2</v>
      </c>
      <c r="BD83">
        <v>3.3000000000000002E-2</v>
      </c>
      <c r="BE83">
        <v>3.5900000000000001E-2</v>
      </c>
      <c r="BF83">
        <v>3.8699999999999998E-2</v>
      </c>
      <c r="BG83">
        <v>4.0399999999999998E-2</v>
      </c>
      <c r="BH83">
        <v>4.2000000000000003E-2</v>
      </c>
      <c r="BI83">
        <v>4.3700000000000003E-2</v>
      </c>
      <c r="BJ83">
        <v>4.5900000000000003E-2</v>
      </c>
      <c r="BK83">
        <v>4.9299999999999997E-2</v>
      </c>
      <c r="BL83">
        <v>5.2200000000000003E-2</v>
      </c>
      <c r="BM83">
        <v>5.4100000000000002E-2</v>
      </c>
      <c r="BN83">
        <v>5.6500000000000002E-2</v>
      </c>
      <c r="BO83">
        <v>6.0199999999999997E-2</v>
      </c>
      <c r="BP83">
        <v>6.3500000000000001E-2</v>
      </c>
      <c r="BQ83">
        <v>6.5500000000000003E-2</v>
      </c>
      <c r="BR83">
        <v>6.7599999999999993E-2</v>
      </c>
      <c r="BS83">
        <v>7.17E-2</v>
      </c>
      <c r="BT83">
        <v>7.5700000000000003E-2</v>
      </c>
      <c r="BU83">
        <v>7.7799999999999994E-2</v>
      </c>
      <c r="BV83">
        <v>7.9899999999999999E-2</v>
      </c>
      <c r="BW83">
        <v>8.1900000000000001E-2</v>
      </c>
      <c r="BX83">
        <v>8.4000000000000005E-2</v>
      </c>
      <c r="BY83">
        <v>8.7099999999999997E-2</v>
      </c>
      <c r="BZ83">
        <v>0.11749999999999999</v>
      </c>
      <c r="CA83">
        <v>0.14710000000000001</v>
      </c>
      <c r="CB83">
        <v>0.18029999999999999</v>
      </c>
      <c r="CC83">
        <v>0.20930000000000001</v>
      </c>
      <c r="CD83">
        <v>0.23549999999999999</v>
      </c>
      <c r="CE83">
        <v>0.2555</v>
      </c>
      <c r="CF83">
        <v>0.27379999999999999</v>
      </c>
      <c r="CG83">
        <v>0.29249999999999998</v>
      </c>
      <c r="CH83">
        <v>0.30780000000000002</v>
      </c>
      <c r="CI83">
        <v>0.32340000000000002</v>
      </c>
      <c r="CJ83">
        <v>0.33810000000000001</v>
      </c>
      <c r="CK83">
        <v>0.35139999999999999</v>
      </c>
      <c r="CL83">
        <v>0.36320000000000002</v>
      </c>
      <c r="CM83">
        <v>0.37309999999999999</v>
      </c>
      <c r="CN83">
        <v>0.38190000000000002</v>
      </c>
      <c r="CO83">
        <v>0.4093</v>
      </c>
      <c r="CP83">
        <v>0.42720000000000002</v>
      </c>
      <c r="CQ83">
        <v>0.4456</v>
      </c>
      <c r="CR83">
        <v>0.46300000000000002</v>
      </c>
      <c r="CS83">
        <v>0.47439999999999999</v>
      </c>
      <c r="CT83">
        <v>0.4803</v>
      </c>
      <c r="CU83">
        <v>0.48399999999999999</v>
      </c>
      <c r="CV83">
        <v>0.48759999999999998</v>
      </c>
      <c r="CW83">
        <v>0.48980000000000001</v>
      </c>
      <c r="CX83">
        <v>0.49070000000000003</v>
      </c>
      <c r="CY83">
        <v>0.49309999999999998</v>
      </c>
      <c r="CZ83">
        <v>0.49959999999999999</v>
      </c>
      <c r="DA83">
        <v>0.50900000000000001</v>
      </c>
      <c r="DB83">
        <v>0.51839999999999997</v>
      </c>
      <c r="DC83">
        <v>0.52769999999999995</v>
      </c>
      <c r="DD83">
        <v>0.53949999999999998</v>
      </c>
      <c r="DE83">
        <v>0.54990000000000006</v>
      </c>
      <c r="DF83">
        <v>0.56040000000000001</v>
      </c>
      <c r="DG83">
        <v>0.56840000000000002</v>
      </c>
      <c r="DH83">
        <v>0.56999999999999995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2.7459999999999998E-7</v>
      </c>
      <c r="H84">
        <v>1.5719999999999999E-6</v>
      </c>
      <c r="I84">
        <v>3.2119999999999999E-6</v>
      </c>
      <c r="J84">
        <v>5.7359999999999998E-6</v>
      </c>
      <c r="K84">
        <v>9.516E-6</v>
      </c>
      <c r="L84">
        <v>2.1840000000000001E-5</v>
      </c>
      <c r="M84">
        <v>3.464E-5</v>
      </c>
      <c r="N84">
        <v>4.4679999999999999E-5</v>
      </c>
      <c r="O84">
        <v>5.6929999999999999E-5</v>
      </c>
      <c r="P84">
        <v>7.0729999999999995E-5</v>
      </c>
      <c r="Q84">
        <v>1.048E-4</v>
      </c>
      <c r="R84">
        <v>1.5640000000000001E-4</v>
      </c>
      <c r="S84">
        <v>1.951E-4</v>
      </c>
      <c r="T84">
        <v>2.409E-4</v>
      </c>
      <c r="U84">
        <v>2.9250000000000001E-4</v>
      </c>
      <c r="V84">
        <v>4.4460000000000002E-4</v>
      </c>
      <c r="W84">
        <v>6.0919999999999995E-4</v>
      </c>
      <c r="X84">
        <v>7.1000000000000002E-4</v>
      </c>
      <c r="Y84">
        <v>8.2109999999999995E-4</v>
      </c>
      <c r="Z84">
        <v>9.4450000000000003E-4</v>
      </c>
      <c r="AA84">
        <v>1.1000000000000001E-3</v>
      </c>
      <c r="AB84">
        <v>1.6999999999999999E-3</v>
      </c>
      <c r="AC84">
        <v>1.9E-3</v>
      </c>
      <c r="AD84">
        <v>2.0999999999999999E-3</v>
      </c>
      <c r="AE84">
        <v>2.3E-3</v>
      </c>
      <c r="AF84">
        <v>2.8E-3</v>
      </c>
      <c r="AG84">
        <v>3.5000000000000001E-3</v>
      </c>
      <c r="AH84">
        <v>3.8999999999999998E-3</v>
      </c>
      <c r="AI84">
        <v>4.3E-3</v>
      </c>
      <c r="AJ84">
        <v>4.7000000000000002E-3</v>
      </c>
      <c r="AK84">
        <v>5.1000000000000004E-3</v>
      </c>
      <c r="AL84">
        <v>6.4000000000000003E-3</v>
      </c>
      <c r="AM84">
        <v>7.3000000000000001E-3</v>
      </c>
      <c r="AN84">
        <v>7.9000000000000008E-3</v>
      </c>
      <c r="AO84">
        <v>8.5000000000000006E-3</v>
      </c>
      <c r="AP84">
        <v>1.01E-2</v>
      </c>
      <c r="AQ84">
        <v>1.17E-2</v>
      </c>
      <c r="AR84">
        <v>1.2500000000000001E-2</v>
      </c>
      <c r="AS84">
        <v>1.34E-2</v>
      </c>
      <c r="AT84">
        <v>1.4500000000000001E-2</v>
      </c>
      <c r="AU84">
        <v>1.7100000000000001E-2</v>
      </c>
      <c r="AV84">
        <v>1.89E-2</v>
      </c>
      <c r="AW84">
        <v>0.02</v>
      </c>
      <c r="AX84">
        <v>2.1100000000000001E-2</v>
      </c>
      <c r="AY84">
        <v>2.2800000000000001E-2</v>
      </c>
      <c r="AZ84">
        <v>2.6200000000000001E-2</v>
      </c>
      <c r="BA84">
        <v>2.87E-2</v>
      </c>
      <c r="BB84">
        <v>3.0099999999999998E-2</v>
      </c>
      <c r="BC84">
        <v>3.15E-2</v>
      </c>
      <c r="BD84">
        <v>3.3000000000000002E-2</v>
      </c>
      <c r="BE84">
        <v>3.5900000000000001E-2</v>
      </c>
      <c r="BF84">
        <v>3.8699999999999998E-2</v>
      </c>
      <c r="BG84">
        <v>4.0399999999999998E-2</v>
      </c>
      <c r="BH84">
        <v>4.2000000000000003E-2</v>
      </c>
      <c r="BI84">
        <v>4.3700000000000003E-2</v>
      </c>
      <c r="BJ84">
        <v>4.5900000000000003E-2</v>
      </c>
      <c r="BK84">
        <v>4.9299999999999997E-2</v>
      </c>
      <c r="BL84">
        <v>5.2200000000000003E-2</v>
      </c>
      <c r="BM84">
        <v>5.4100000000000002E-2</v>
      </c>
      <c r="BN84">
        <v>5.6500000000000002E-2</v>
      </c>
      <c r="BO84">
        <v>6.0199999999999997E-2</v>
      </c>
      <c r="BP84">
        <v>6.3500000000000001E-2</v>
      </c>
      <c r="BQ84">
        <v>6.5500000000000003E-2</v>
      </c>
      <c r="BR84">
        <v>6.7599999999999993E-2</v>
      </c>
      <c r="BS84">
        <v>7.17E-2</v>
      </c>
      <c r="BT84">
        <v>7.5700000000000003E-2</v>
      </c>
      <c r="BU84">
        <v>7.7799999999999994E-2</v>
      </c>
      <c r="BV84">
        <v>7.9899999999999999E-2</v>
      </c>
      <c r="BW84">
        <v>8.1900000000000001E-2</v>
      </c>
      <c r="BX84">
        <v>8.4000000000000005E-2</v>
      </c>
      <c r="BY84">
        <v>8.7099999999999997E-2</v>
      </c>
      <c r="BZ84">
        <v>0.11749999999999999</v>
      </c>
      <c r="CA84">
        <v>0.14710000000000001</v>
      </c>
      <c r="CB84">
        <v>0.18029999999999999</v>
      </c>
      <c r="CC84">
        <v>0.20930000000000001</v>
      </c>
      <c r="CD84">
        <v>0.23549999999999999</v>
      </c>
      <c r="CE84">
        <v>0.2555</v>
      </c>
      <c r="CF84">
        <v>0.27379999999999999</v>
      </c>
      <c r="CG84">
        <v>0.29249999999999998</v>
      </c>
      <c r="CH84">
        <v>0.30780000000000002</v>
      </c>
      <c r="CI84">
        <v>0.32340000000000002</v>
      </c>
      <c r="CJ84">
        <v>0.33810000000000001</v>
      </c>
      <c r="CK84">
        <v>0.35139999999999999</v>
      </c>
      <c r="CL84">
        <v>0.36320000000000002</v>
      </c>
      <c r="CM84">
        <v>0.37309999999999999</v>
      </c>
      <c r="CN84">
        <v>0.38190000000000002</v>
      </c>
      <c r="CO84">
        <v>0.4093</v>
      </c>
      <c r="CP84">
        <v>0.42720000000000002</v>
      </c>
      <c r="CQ84">
        <v>0.4456</v>
      </c>
      <c r="CR84">
        <v>0.46300000000000002</v>
      </c>
      <c r="CS84">
        <v>0.47439999999999999</v>
      </c>
      <c r="CT84">
        <v>0.4803</v>
      </c>
      <c r="CU84">
        <v>0.48399999999999999</v>
      </c>
      <c r="CV84">
        <v>0.48759999999999998</v>
      </c>
      <c r="CW84">
        <v>0.48980000000000001</v>
      </c>
      <c r="CX84">
        <v>0.49070000000000003</v>
      </c>
      <c r="CY84">
        <v>0.49309999999999998</v>
      </c>
      <c r="CZ84">
        <v>0.49959999999999999</v>
      </c>
      <c r="DA84">
        <v>0.50900000000000001</v>
      </c>
      <c r="DB84">
        <v>0.51839999999999997</v>
      </c>
      <c r="DC84">
        <v>0.52769999999999995</v>
      </c>
      <c r="DD84">
        <v>0.53949999999999998</v>
      </c>
      <c r="DE84">
        <v>0.54990000000000006</v>
      </c>
      <c r="DF84">
        <v>0.56040000000000001</v>
      </c>
      <c r="DG84">
        <v>0.56840000000000002</v>
      </c>
      <c r="DH84">
        <v>0.56999999999999995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2.7459999999999998E-7</v>
      </c>
      <c r="H85">
        <v>1.5719999999999999E-6</v>
      </c>
      <c r="I85">
        <v>3.2119999999999999E-6</v>
      </c>
      <c r="J85">
        <v>5.7359999999999998E-6</v>
      </c>
      <c r="K85">
        <v>9.516E-6</v>
      </c>
      <c r="L85">
        <v>2.1840000000000001E-5</v>
      </c>
      <c r="M85">
        <v>3.464E-5</v>
      </c>
      <c r="N85">
        <v>4.4679999999999999E-5</v>
      </c>
      <c r="O85">
        <v>5.6929999999999999E-5</v>
      </c>
      <c r="P85">
        <v>7.0729999999999995E-5</v>
      </c>
      <c r="Q85">
        <v>1.048E-4</v>
      </c>
      <c r="R85">
        <v>1.5640000000000001E-4</v>
      </c>
      <c r="S85">
        <v>1.951E-4</v>
      </c>
      <c r="T85">
        <v>2.409E-4</v>
      </c>
      <c r="U85">
        <v>2.9250000000000001E-4</v>
      </c>
      <c r="V85">
        <v>4.4460000000000002E-4</v>
      </c>
      <c r="W85">
        <v>6.0919999999999995E-4</v>
      </c>
      <c r="X85">
        <v>7.1000000000000002E-4</v>
      </c>
      <c r="Y85">
        <v>8.2109999999999995E-4</v>
      </c>
      <c r="Z85">
        <v>9.4450000000000003E-4</v>
      </c>
      <c r="AA85">
        <v>1.1000000000000001E-3</v>
      </c>
      <c r="AB85">
        <v>1.6999999999999999E-3</v>
      </c>
      <c r="AC85">
        <v>1.9E-3</v>
      </c>
      <c r="AD85">
        <v>2.0999999999999999E-3</v>
      </c>
      <c r="AE85">
        <v>2.3E-3</v>
      </c>
      <c r="AF85">
        <v>2.8E-3</v>
      </c>
      <c r="AG85">
        <v>3.5000000000000001E-3</v>
      </c>
      <c r="AH85">
        <v>3.8999999999999998E-3</v>
      </c>
      <c r="AI85">
        <v>4.3E-3</v>
      </c>
      <c r="AJ85">
        <v>4.7000000000000002E-3</v>
      </c>
      <c r="AK85">
        <v>5.1000000000000004E-3</v>
      </c>
      <c r="AL85">
        <v>6.4000000000000003E-3</v>
      </c>
      <c r="AM85">
        <v>7.3000000000000001E-3</v>
      </c>
      <c r="AN85">
        <v>7.9000000000000008E-3</v>
      </c>
      <c r="AO85">
        <v>8.5000000000000006E-3</v>
      </c>
      <c r="AP85">
        <v>1.01E-2</v>
      </c>
      <c r="AQ85">
        <v>1.17E-2</v>
      </c>
      <c r="AR85">
        <v>1.2500000000000001E-2</v>
      </c>
      <c r="AS85">
        <v>1.34E-2</v>
      </c>
      <c r="AT85">
        <v>1.4500000000000001E-2</v>
      </c>
      <c r="AU85">
        <v>1.7100000000000001E-2</v>
      </c>
      <c r="AV85">
        <v>1.89E-2</v>
      </c>
      <c r="AW85">
        <v>0.02</v>
      </c>
      <c r="AX85">
        <v>2.1100000000000001E-2</v>
      </c>
      <c r="AY85">
        <v>2.2800000000000001E-2</v>
      </c>
      <c r="AZ85">
        <v>2.6200000000000001E-2</v>
      </c>
      <c r="BA85">
        <v>2.87E-2</v>
      </c>
      <c r="BB85">
        <v>3.0099999999999998E-2</v>
      </c>
      <c r="BC85">
        <v>3.15E-2</v>
      </c>
      <c r="BD85">
        <v>3.3000000000000002E-2</v>
      </c>
      <c r="BE85">
        <v>3.5900000000000001E-2</v>
      </c>
      <c r="BF85">
        <v>3.8699999999999998E-2</v>
      </c>
      <c r="BG85">
        <v>4.0399999999999998E-2</v>
      </c>
      <c r="BH85">
        <v>4.2000000000000003E-2</v>
      </c>
      <c r="BI85">
        <v>4.3700000000000003E-2</v>
      </c>
      <c r="BJ85">
        <v>4.5900000000000003E-2</v>
      </c>
      <c r="BK85">
        <v>4.9299999999999997E-2</v>
      </c>
      <c r="BL85">
        <v>5.2200000000000003E-2</v>
      </c>
      <c r="BM85">
        <v>5.4100000000000002E-2</v>
      </c>
      <c r="BN85">
        <v>5.6500000000000002E-2</v>
      </c>
      <c r="BO85">
        <v>6.0199999999999997E-2</v>
      </c>
      <c r="BP85">
        <v>6.3500000000000001E-2</v>
      </c>
      <c r="BQ85">
        <v>6.5500000000000003E-2</v>
      </c>
      <c r="BR85">
        <v>6.7599999999999993E-2</v>
      </c>
      <c r="BS85">
        <v>7.17E-2</v>
      </c>
      <c r="BT85">
        <v>7.5700000000000003E-2</v>
      </c>
      <c r="BU85">
        <v>7.7799999999999994E-2</v>
      </c>
      <c r="BV85">
        <v>7.9899999999999999E-2</v>
      </c>
      <c r="BW85">
        <v>8.1900000000000001E-2</v>
      </c>
      <c r="BX85">
        <v>8.4000000000000005E-2</v>
      </c>
      <c r="BY85">
        <v>8.7099999999999997E-2</v>
      </c>
      <c r="BZ85">
        <v>0.11749999999999999</v>
      </c>
      <c r="CA85">
        <v>0.14710000000000001</v>
      </c>
      <c r="CB85">
        <v>0.18029999999999999</v>
      </c>
      <c r="CC85">
        <v>0.20930000000000001</v>
      </c>
      <c r="CD85">
        <v>0.23549999999999999</v>
      </c>
      <c r="CE85">
        <v>0.2555</v>
      </c>
      <c r="CF85">
        <v>0.27379999999999999</v>
      </c>
      <c r="CG85">
        <v>0.29249999999999998</v>
      </c>
      <c r="CH85">
        <v>0.30780000000000002</v>
      </c>
      <c r="CI85">
        <v>0.32340000000000002</v>
      </c>
      <c r="CJ85">
        <v>0.33810000000000001</v>
      </c>
      <c r="CK85">
        <v>0.35139999999999999</v>
      </c>
      <c r="CL85">
        <v>0.36320000000000002</v>
      </c>
      <c r="CM85">
        <v>0.37309999999999999</v>
      </c>
      <c r="CN85">
        <v>0.38190000000000002</v>
      </c>
      <c r="CO85">
        <v>0.4093</v>
      </c>
      <c r="CP85">
        <v>0.42720000000000002</v>
      </c>
      <c r="CQ85">
        <v>0.4456</v>
      </c>
      <c r="CR85">
        <v>0.46300000000000002</v>
      </c>
      <c r="CS85">
        <v>0.47439999999999999</v>
      </c>
      <c r="CT85">
        <v>0.4803</v>
      </c>
      <c r="CU85">
        <v>0.48399999999999999</v>
      </c>
      <c r="CV85">
        <v>0.48759999999999998</v>
      </c>
      <c r="CW85">
        <v>0.48980000000000001</v>
      </c>
      <c r="CX85">
        <v>0.49070000000000003</v>
      </c>
      <c r="CY85">
        <v>0.49309999999999998</v>
      </c>
      <c r="CZ85">
        <v>0.49959999999999999</v>
      </c>
      <c r="DA85">
        <v>0.50900000000000001</v>
      </c>
      <c r="DB85">
        <v>0.51839999999999997</v>
      </c>
      <c r="DC85">
        <v>0.52769999999999995</v>
      </c>
      <c r="DD85">
        <v>0.53949999999999998</v>
      </c>
      <c r="DE85">
        <v>0.54990000000000006</v>
      </c>
      <c r="DF85">
        <v>0.56040000000000001</v>
      </c>
      <c r="DG85">
        <v>0.56840000000000002</v>
      </c>
      <c r="DH85">
        <v>0.56999999999999995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2.7459999999999998E-7</v>
      </c>
      <c r="H86">
        <v>1.5719999999999999E-6</v>
      </c>
      <c r="I86">
        <v>3.2119999999999999E-6</v>
      </c>
      <c r="J86">
        <v>5.7359999999999998E-6</v>
      </c>
      <c r="K86">
        <v>9.516E-6</v>
      </c>
      <c r="L86">
        <v>2.1840000000000001E-5</v>
      </c>
      <c r="M86">
        <v>3.464E-5</v>
      </c>
      <c r="N86">
        <v>4.4679999999999999E-5</v>
      </c>
      <c r="O86">
        <v>5.6929999999999999E-5</v>
      </c>
      <c r="P86">
        <v>7.0729999999999995E-5</v>
      </c>
      <c r="Q86">
        <v>1.048E-4</v>
      </c>
      <c r="R86">
        <v>1.5640000000000001E-4</v>
      </c>
      <c r="S86">
        <v>1.951E-4</v>
      </c>
      <c r="T86">
        <v>2.409E-4</v>
      </c>
      <c r="U86">
        <v>2.9250000000000001E-4</v>
      </c>
      <c r="V86">
        <v>4.4460000000000002E-4</v>
      </c>
      <c r="W86">
        <v>6.0919999999999995E-4</v>
      </c>
      <c r="X86">
        <v>7.1000000000000002E-4</v>
      </c>
      <c r="Y86">
        <v>8.2109999999999995E-4</v>
      </c>
      <c r="Z86">
        <v>9.4450000000000003E-4</v>
      </c>
      <c r="AA86">
        <v>1.1000000000000001E-3</v>
      </c>
      <c r="AB86">
        <v>1.6999999999999999E-3</v>
      </c>
      <c r="AC86">
        <v>1.9E-3</v>
      </c>
      <c r="AD86">
        <v>2.0999999999999999E-3</v>
      </c>
      <c r="AE86">
        <v>2.3E-3</v>
      </c>
      <c r="AF86">
        <v>2.8E-3</v>
      </c>
      <c r="AG86">
        <v>3.5000000000000001E-3</v>
      </c>
      <c r="AH86">
        <v>3.8999999999999998E-3</v>
      </c>
      <c r="AI86">
        <v>4.3E-3</v>
      </c>
      <c r="AJ86">
        <v>4.7000000000000002E-3</v>
      </c>
      <c r="AK86">
        <v>5.1000000000000004E-3</v>
      </c>
      <c r="AL86">
        <v>6.4000000000000003E-3</v>
      </c>
      <c r="AM86">
        <v>7.3000000000000001E-3</v>
      </c>
      <c r="AN86">
        <v>7.9000000000000008E-3</v>
      </c>
      <c r="AO86">
        <v>8.5000000000000006E-3</v>
      </c>
      <c r="AP86">
        <v>1.01E-2</v>
      </c>
      <c r="AQ86">
        <v>1.17E-2</v>
      </c>
      <c r="AR86">
        <v>1.2500000000000001E-2</v>
      </c>
      <c r="AS86">
        <v>1.34E-2</v>
      </c>
      <c r="AT86">
        <v>1.4500000000000001E-2</v>
      </c>
      <c r="AU86">
        <v>1.7100000000000001E-2</v>
      </c>
      <c r="AV86">
        <v>1.89E-2</v>
      </c>
      <c r="AW86">
        <v>0.02</v>
      </c>
      <c r="AX86">
        <v>2.1100000000000001E-2</v>
      </c>
      <c r="AY86">
        <v>2.2800000000000001E-2</v>
      </c>
      <c r="AZ86">
        <v>2.6200000000000001E-2</v>
      </c>
      <c r="BA86">
        <v>2.87E-2</v>
      </c>
      <c r="BB86">
        <v>3.0099999999999998E-2</v>
      </c>
      <c r="BC86">
        <v>3.15E-2</v>
      </c>
      <c r="BD86">
        <v>3.3000000000000002E-2</v>
      </c>
      <c r="BE86">
        <v>3.5900000000000001E-2</v>
      </c>
      <c r="BF86">
        <v>3.8699999999999998E-2</v>
      </c>
      <c r="BG86">
        <v>4.0399999999999998E-2</v>
      </c>
      <c r="BH86">
        <v>4.2000000000000003E-2</v>
      </c>
      <c r="BI86">
        <v>4.3700000000000003E-2</v>
      </c>
      <c r="BJ86">
        <v>4.5900000000000003E-2</v>
      </c>
      <c r="BK86">
        <v>4.9299999999999997E-2</v>
      </c>
      <c r="BL86">
        <v>5.2200000000000003E-2</v>
      </c>
      <c r="BM86">
        <v>5.4100000000000002E-2</v>
      </c>
      <c r="BN86">
        <v>5.6500000000000002E-2</v>
      </c>
      <c r="BO86">
        <v>6.0199999999999997E-2</v>
      </c>
      <c r="BP86">
        <v>6.3500000000000001E-2</v>
      </c>
      <c r="BQ86">
        <v>6.5500000000000003E-2</v>
      </c>
      <c r="BR86">
        <v>6.7599999999999993E-2</v>
      </c>
      <c r="BS86">
        <v>7.17E-2</v>
      </c>
      <c r="BT86">
        <v>7.5700000000000003E-2</v>
      </c>
      <c r="BU86">
        <v>7.7799999999999994E-2</v>
      </c>
      <c r="BV86">
        <v>7.9899999999999999E-2</v>
      </c>
      <c r="BW86">
        <v>8.1900000000000001E-2</v>
      </c>
      <c r="BX86">
        <v>8.4000000000000005E-2</v>
      </c>
      <c r="BY86">
        <v>8.7099999999999997E-2</v>
      </c>
      <c r="BZ86">
        <v>0.11749999999999999</v>
      </c>
      <c r="CA86">
        <v>0.14710000000000001</v>
      </c>
      <c r="CB86">
        <v>0.18029999999999999</v>
      </c>
      <c r="CC86">
        <v>0.20930000000000001</v>
      </c>
      <c r="CD86">
        <v>0.23549999999999999</v>
      </c>
      <c r="CE86">
        <v>0.2555</v>
      </c>
      <c r="CF86">
        <v>0.27379999999999999</v>
      </c>
      <c r="CG86">
        <v>0.29249999999999998</v>
      </c>
      <c r="CH86">
        <v>0.30780000000000002</v>
      </c>
      <c r="CI86">
        <v>0.32340000000000002</v>
      </c>
      <c r="CJ86">
        <v>0.33810000000000001</v>
      </c>
      <c r="CK86">
        <v>0.35139999999999999</v>
      </c>
      <c r="CL86">
        <v>0.36320000000000002</v>
      </c>
      <c r="CM86">
        <v>0.37309999999999999</v>
      </c>
      <c r="CN86">
        <v>0.38190000000000002</v>
      </c>
      <c r="CO86">
        <v>0.4093</v>
      </c>
      <c r="CP86">
        <v>0.42720000000000002</v>
      </c>
      <c r="CQ86">
        <v>0.4456</v>
      </c>
      <c r="CR86">
        <v>0.46300000000000002</v>
      </c>
      <c r="CS86">
        <v>0.47439999999999999</v>
      </c>
      <c r="CT86">
        <v>0.4803</v>
      </c>
      <c r="CU86">
        <v>0.48399999999999999</v>
      </c>
      <c r="CV86">
        <v>0.48759999999999998</v>
      </c>
      <c r="CW86">
        <v>0.48980000000000001</v>
      </c>
      <c r="CX86">
        <v>0.49070000000000003</v>
      </c>
      <c r="CY86">
        <v>0.49309999999999998</v>
      </c>
      <c r="CZ86">
        <v>0.49959999999999999</v>
      </c>
      <c r="DA86">
        <v>0.50900000000000001</v>
      </c>
      <c r="DB86">
        <v>0.51839999999999997</v>
      </c>
      <c r="DC86">
        <v>0.52769999999999995</v>
      </c>
      <c r="DD86">
        <v>0.53949999999999998</v>
      </c>
      <c r="DE86">
        <v>0.54990000000000006</v>
      </c>
      <c r="DF86">
        <v>0.56040000000000001</v>
      </c>
      <c r="DG86">
        <v>0.56840000000000002</v>
      </c>
      <c r="DH86">
        <v>0.56999999999999995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2.7459999999999998E-7</v>
      </c>
      <c r="H87">
        <v>1.5719999999999999E-6</v>
      </c>
      <c r="I87">
        <v>3.2119999999999999E-6</v>
      </c>
      <c r="J87">
        <v>5.7359999999999998E-6</v>
      </c>
      <c r="K87">
        <v>9.516E-6</v>
      </c>
      <c r="L87">
        <v>2.1840000000000001E-5</v>
      </c>
      <c r="M87">
        <v>3.464E-5</v>
      </c>
      <c r="N87">
        <v>4.4679999999999999E-5</v>
      </c>
      <c r="O87">
        <v>5.6929999999999999E-5</v>
      </c>
      <c r="P87">
        <v>7.0729999999999995E-5</v>
      </c>
      <c r="Q87">
        <v>1.048E-4</v>
      </c>
      <c r="R87">
        <v>1.5640000000000001E-4</v>
      </c>
      <c r="S87">
        <v>1.951E-4</v>
      </c>
      <c r="T87">
        <v>2.409E-4</v>
      </c>
      <c r="U87">
        <v>2.9250000000000001E-4</v>
      </c>
      <c r="V87">
        <v>4.4460000000000002E-4</v>
      </c>
      <c r="W87">
        <v>6.0919999999999995E-4</v>
      </c>
      <c r="X87">
        <v>7.1000000000000002E-4</v>
      </c>
      <c r="Y87">
        <v>8.2109999999999995E-4</v>
      </c>
      <c r="Z87">
        <v>9.4450000000000003E-4</v>
      </c>
      <c r="AA87">
        <v>1.1000000000000001E-3</v>
      </c>
      <c r="AB87">
        <v>1.6999999999999999E-3</v>
      </c>
      <c r="AC87">
        <v>1.9E-3</v>
      </c>
      <c r="AD87">
        <v>2.0999999999999999E-3</v>
      </c>
      <c r="AE87">
        <v>2.3E-3</v>
      </c>
      <c r="AF87">
        <v>2.8E-3</v>
      </c>
      <c r="AG87">
        <v>3.5000000000000001E-3</v>
      </c>
      <c r="AH87">
        <v>3.8999999999999998E-3</v>
      </c>
      <c r="AI87">
        <v>4.3E-3</v>
      </c>
      <c r="AJ87">
        <v>4.7000000000000002E-3</v>
      </c>
      <c r="AK87">
        <v>5.1000000000000004E-3</v>
      </c>
      <c r="AL87">
        <v>6.4000000000000003E-3</v>
      </c>
      <c r="AM87">
        <v>7.3000000000000001E-3</v>
      </c>
      <c r="AN87">
        <v>7.9000000000000008E-3</v>
      </c>
      <c r="AO87">
        <v>8.5000000000000006E-3</v>
      </c>
      <c r="AP87">
        <v>1.01E-2</v>
      </c>
      <c r="AQ87">
        <v>1.17E-2</v>
      </c>
      <c r="AR87">
        <v>1.2500000000000001E-2</v>
      </c>
      <c r="AS87">
        <v>1.34E-2</v>
      </c>
      <c r="AT87">
        <v>1.4500000000000001E-2</v>
      </c>
      <c r="AU87">
        <v>1.7100000000000001E-2</v>
      </c>
      <c r="AV87">
        <v>1.89E-2</v>
      </c>
      <c r="AW87">
        <v>0.02</v>
      </c>
      <c r="AX87">
        <v>2.1100000000000001E-2</v>
      </c>
      <c r="AY87">
        <v>2.2800000000000001E-2</v>
      </c>
      <c r="AZ87">
        <v>2.6200000000000001E-2</v>
      </c>
      <c r="BA87">
        <v>2.87E-2</v>
      </c>
      <c r="BB87">
        <v>3.0099999999999998E-2</v>
      </c>
      <c r="BC87">
        <v>3.15E-2</v>
      </c>
      <c r="BD87">
        <v>3.3000000000000002E-2</v>
      </c>
      <c r="BE87">
        <v>3.5900000000000001E-2</v>
      </c>
      <c r="BF87">
        <v>3.8699999999999998E-2</v>
      </c>
      <c r="BG87">
        <v>4.0399999999999998E-2</v>
      </c>
      <c r="BH87">
        <v>4.2000000000000003E-2</v>
      </c>
      <c r="BI87">
        <v>4.3700000000000003E-2</v>
      </c>
      <c r="BJ87">
        <v>4.5900000000000003E-2</v>
      </c>
      <c r="BK87">
        <v>4.9299999999999997E-2</v>
      </c>
      <c r="BL87">
        <v>5.2200000000000003E-2</v>
      </c>
      <c r="BM87">
        <v>5.4100000000000002E-2</v>
      </c>
      <c r="BN87">
        <v>5.6500000000000002E-2</v>
      </c>
      <c r="BO87">
        <v>6.0199999999999997E-2</v>
      </c>
      <c r="BP87">
        <v>6.3500000000000001E-2</v>
      </c>
      <c r="BQ87">
        <v>6.5500000000000003E-2</v>
      </c>
      <c r="BR87">
        <v>6.7599999999999993E-2</v>
      </c>
      <c r="BS87">
        <v>7.17E-2</v>
      </c>
      <c r="BT87">
        <v>7.5700000000000003E-2</v>
      </c>
      <c r="BU87">
        <v>7.7799999999999994E-2</v>
      </c>
      <c r="BV87">
        <v>7.9899999999999999E-2</v>
      </c>
      <c r="BW87">
        <v>8.1900000000000001E-2</v>
      </c>
      <c r="BX87">
        <v>8.4000000000000005E-2</v>
      </c>
      <c r="BY87">
        <v>8.7099999999999997E-2</v>
      </c>
      <c r="BZ87">
        <v>0.11749999999999999</v>
      </c>
      <c r="CA87">
        <v>0.14710000000000001</v>
      </c>
      <c r="CB87">
        <v>0.18029999999999999</v>
      </c>
      <c r="CC87">
        <v>0.20930000000000001</v>
      </c>
      <c r="CD87">
        <v>0.23549999999999999</v>
      </c>
      <c r="CE87">
        <v>0.2555</v>
      </c>
      <c r="CF87">
        <v>0.27379999999999999</v>
      </c>
      <c r="CG87">
        <v>0.29249999999999998</v>
      </c>
      <c r="CH87">
        <v>0.30780000000000002</v>
      </c>
      <c r="CI87">
        <v>0.32340000000000002</v>
      </c>
      <c r="CJ87">
        <v>0.33810000000000001</v>
      </c>
      <c r="CK87">
        <v>0.35139999999999999</v>
      </c>
      <c r="CL87">
        <v>0.36320000000000002</v>
      </c>
      <c r="CM87">
        <v>0.37309999999999999</v>
      </c>
      <c r="CN87">
        <v>0.38190000000000002</v>
      </c>
      <c r="CO87">
        <v>0.4093</v>
      </c>
      <c r="CP87">
        <v>0.42720000000000002</v>
      </c>
      <c r="CQ87">
        <v>0.4456</v>
      </c>
      <c r="CR87">
        <v>0.46300000000000002</v>
      </c>
      <c r="CS87">
        <v>0.47439999999999999</v>
      </c>
      <c r="CT87">
        <v>0.4803</v>
      </c>
      <c r="CU87">
        <v>0.48399999999999999</v>
      </c>
      <c r="CV87">
        <v>0.48759999999999998</v>
      </c>
      <c r="CW87">
        <v>0.48980000000000001</v>
      </c>
      <c r="CX87">
        <v>0.49070000000000003</v>
      </c>
      <c r="CY87">
        <v>0.49309999999999998</v>
      </c>
      <c r="CZ87">
        <v>0.49959999999999999</v>
      </c>
      <c r="DA87">
        <v>0.50900000000000001</v>
      </c>
      <c r="DB87">
        <v>0.51839999999999997</v>
      </c>
      <c r="DC87">
        <v>0.52769999999999995</v>
      </c>
      <c r="DD87">
        <v>0.53949999999999998</v>
      </c>
      <c r="DE87">
        <v>0.54990000000000006</v>
      </c>
      <c r="DF87">
        <v>0.56040000000000001</v>
      </c>
      <c r="DG87">
        <v>0.56840000000000002</v>
      </c>
      <c r="DH87">
        <v>0.56999999999999995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2.7459999999999998E-7</v>
      </c>
      <c r="H88">
        <v>1.5719999999999999E-6</v>
      </c>
      <c r="I88">
        <v>3.2119999999999999E-6</v>
      </c>
      <c r="J88">
        <v>5.7359999999999998E-6</v>
      </c>
      <c r="K88">
        <v>9.516E-6</v>
      </c>
      <c r="L88">
        <v>2.1840000000000001E-5</v>
      </c>
      <c r="M88">
        <v>3.464E-5</v>
      </c>
      <c r="N88">
        <v>4.4679999999999999E-5</v>
      </c>
      <c r="O88">
        <v>5.6929999999999999E-5</v>
      </c>
      <c r="P88">
        <v>7.0729999999999995E-5</v>
      </c>
      <c r="Q88">
        <v>1.048E-4</v>
      </c>
      <c r="R88">
        <v>1.5640000000000001E-4</v>
      </c>
      <c r="S88">
        <v>1.951E-4</v>
      </c>
      <c r="T88">
        <v>2.409E-4</v>
      </c>
      <c r="U88">
        <v>2.9250000000000001E-4</v>
      </c>
      <c r="V88">
        <v>4.4460000000000002E-4</v>
      </c>
      <c r="W88">
        <v>6.0919999999999995E-4</v>
      </c>
      <c r="X88">
        <v>7.1000000000000002E-4</v>
      </c>
      <c r="Y88">
        <v>8.2109999999999995E-4</v>
      </c>
      <c r="Z88">
        <v>9.4450000000000003E-4</v>
      </c>
      <c r="AA88">
        <v>1.1000000000000001E-3</v>
      </c>
      <c r="AB88">
        <v>1.6999999999999999E-3</v>
      </c>
      <c r="AC88">
        <v>1.9E-3</v>
      </c>
      <c r="AD88">
        <v>2.0999999999999999E-3</v>
      </c>
      <c r="AE88">
        <v>2.3E-3</v>
      </c>
      <c r="AF88">
        <v>2.8E-3</v>
      </c>
      <c r="AG88">
        <v>3.5000000000000001E-3</v>
      </c>
      <c r="AH88">
        <v>3.8999999999999998E-3</v>
      </c>
      <c r="AI88">
        <v>4.3E-3</v>
      </c>
      <c r="AJ88">
        <v>4.7000000000000002E-3</v>
      </c>
      <c r="AK88">
        <v>5.1000000000000004E-3</v>
      </c>
      <c r="AL88">
        <v>6.4000000000000003E-3</v>
      </c>
      <c r="AM88">
        <v>7.3000000000000001E-3</v>
      </c>
      <c r="AN88">
        <v>7.9000000000000008E-3</v>
      </c>
      <c r="AO88">
        <v>8.5000000000000006E-3</v>
      </c>
      <c r="AP88">
        <v>1.01E-2</v>
      </c>
      <c r="AQ88">
        <v>1.17E-2</v>
      </c>
      <c r="AR88">
        <v>1.2500000000000001E-2</v>
      </c>
      <c r="AS88">
        <v>1.34E-2</v>
      </c>
      <c r="AT88">
        <v>1.4500000000000001E-2</v>
      </c>
      <c r="AU88">
        <v>1.7100000000000001E-2</v>
      </c>
      <c r="AV88">
        <v>1.89E-2</v>
      </c>
      <c r="AW88">
        <v>0.02</v>
      </c>
      <c r="AX88">
        <v>2.1100000000000001E-2</v>
      </c>
      <c r="AY88">
        <v>2.2800000000000001E-2</v>
      </c>
      <c r="AZ88">
        <v>2.6200000000000001E-2</v>
      </c>
      <c r="BA88">
        <v>2.87E-2</v>
      </c>
      <c r="BB88">
        <v>3.0099999999999998E-2</v>
      </c>
      <c r="BC88">
        <v>3.15E-2</v>
      </c>
      <c r="BD88">
        <v>3.3000000000000002E-2</v>
      </c>
      <c r="BE88">
        <v>3.5900000000000001E-2</v>
      </c>
      <c r="BF88">
        <v>3.8699999999999998E-2</v>
      </c>
      <c r="BG88">
        <v>4.0399999999999998E-2</v>
      </c>
      <c r="BH88">
        <v>4.2000000000000003E-2</v>
      </c>
      <c r="BI88">
        <v>4.3700000000000003E-2</v>
      </c>
      <c r="BJ88">
        <v>4.5900000000000003E-2</v>
      </c>
      <c r="BK88">
        <v>4.9299999999999997E-2</v>
      </c>
      <c r="BL88">
        <v>5.2200000000000003E-2</v>
      </c>
      <c r="BM88">
        <v>5.4100000000000002E-2</v>
      </c>
      <c r="BN88">
        <v>5.6500000000000002E-2</v>
      </c>
      <c r="BO88">
        <v>6.0199999999999997E-2</v>
      </c>
      <c r="BP88">
        <v>6.3500000000000001E-2</v>
      </c>
      <c r="BQ88">
        <v>6.5500000000000003E-2</v>
      </c>
      <c r="BR88">
        <v>6.7599999999999993E-2</v>
      </c>
      <c r="BS88">
        <v>7.17E-2</v>
      </c>
      <c r="BT88">
        <v>7.5700000000000003E-2</v>
      </c>
      <c r="BU88">
        <v>7.7799999999999994E-2</v>
      </c>
      <c r="BV88">
        <v>7.9899999999999999E-2</v>
      </c>
      <c r="BW88">
        <v>8.1900000000000001E-2</v>
      </c>
      <c r="BX88">
        <v>8.4000000000000005E-2</v>
      </c>
      <c r="BY88">
        <v>8.7099999999999997E-2</v>
      </c>
      <c r="BZ88">
        <v>0.11749999999999999</v>
      </c>
      <c r="CA88">
        <v>0.14710000000000001</v>
      </c>
      <c r="CB88">
        <v>0.18029999999999999</v>
      </c>
      <c r="CC88">
        <v>0.20930000000000001</v>
      </c>
      <c r="CD88">
        <v>0.23549999999999999</v>
      </c>
      <c r="CE88">
        <v>0.2555</v>
      </c>
      <c r="CF88">
        <v>0.27379999999999999</v>
      </c>
      <c r="CG88">
        <v>0.29249999999999998</v>
      </c>
      <c r="CH88">
        <v>0.30780000000000002</v>
      </c>
      <c r="CI88">
        <v>0.32340000000000002</v>
      </c>
      <c r="CJ88">
        <v>0.33810000000000001</v>
      </c>
      <c r="CK88">
        <v>0.35139999999999999</v>
      </c>
      <c r="CL88">
        <v>0.36320000000000002</v>
      </c>
      <c r="CM88">
        <v>0.37309999999999999</v>
      </c>
      <c r="CN88">
        <v>0.38190000000000002</v>
      </c>
      <c r="CO88">
        <v>0.4093</v>
      </c>
      <c r="CP88">
        <v>0.42720000000000002</v>
      </c>
      <c r="CQ88">
        <v>0.4456</v>
      </c>
      <c r="CR88">
        <v>0.46300000000000002</v>
      </c>
      <c r="CS88">
        <v>0.47439999999999999</v>
      </c>
      <c r="CT88">
        <v>0.4803</v>
      </c>
      <c r="CU88">
        <v>0.48399999999999999</v>
      </c>
      <c r="CV88">
        <v>0.48759999999999998</v>
      </c>
      <c r="CW88">
        <v>0.48980000000000001</v>
      </c>
      <c r="CX88">
        <v>0.49070000000000003</v>
      </c>
      <c r="CY88">
        <v>0.49309999999999998</v>
      </c>
      <c r="CZ88">
        <v>0.49959999999999999</v>
      </c>
      <c r="DA88">
        <v>0.50900000000000001</v>
      </c>
      <c r="DB88">
        <v>0.51839999999999997</v>
      </c>
      <c r="DC88">
        <v>0.52769999999999995</v>
      </c>
      <c r="DD88">
        <v>0.53949999999999998</v>
      </c>
      <c r="DE88">
        <v>0.54990000000000006</v>
      </c>
      <c r="DF88">
        <v>0.56040000000000001</v>
      </c>
      <c r="DG88">
        <v>0.56840000000000002</v>
      </c>
      <c r="DH88">
        <v>0.56999999999999995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2.7459999999999998E-7</v>
      </c>
      <c r="H89">
        <v>1.5719999999999999E-6</v>
      </c>
      <c r="I89">
        <v>3.2119999999999999E-6</v>
      </c>
      <c r="J89">
        <v>5.7359999999999998E-6</v>
      </c>
      <c r="K89">
        <v>9.516E-6</v>
      </c>
      <c r="L89">
        <v>2.1840000000000001E-5</v>
      </c>
      <c r="M89">
        <v>3.464E-5</v>
      </c>
      <c r="N89">
        <v>4.4679999999999999E-5</v>
      </c>
      <c r="O89">
        <v>5.6929999999999999E-5</v>
      </c>
      <c r="P89">
        <v>7.0729999999999995E-5</v>
      </c>
      <c r="Q89">
        <v>1.048E-4</v>
      </c>
      <c r="R89">
        <v>1.5640000000000001E-4</v>
      </c>
      <c r="S89">
        <v>1.951E-4</v>
      </c>
      <c r="T89">
        <v>2.409E-4</v>
      </c>
      <c r="U89">
        <v>2.9250000000000001E-4</v>
      </c>
      <c r="V89">
        <v>4.4460000000000002E-4</v>
      </c>
      <c r="W89">
        <v>6.0919999999999995E-4</v>
      </c>
      <c r="X89">
        <v>7.1000000000000002E-4</v>
      </c>
      <c r="Y89">
        <v>8.2109999999999995E-4</v>
      </c>
      <c r="Z89">
        <v>9.4450000000000003E-4</v>
      </c>
      <c r="AA89">
        <v>1.1000000000000001E-3</v>
      </c>
      <c r="AB89">
        <v>1.6999999999999999E-3</v>
      </c>
      <c r="AC89">
        <v>1.9E-3</v>
      </c>
      <c r="AD89">
        <v>2.0999999999999999E-3</v>
      </c>
      <c r="AE89">
        <v>2.3E-3</v>
      </c>
      <c r="AF89">
        <v>2.8E-3</v>
      </c>
      <c r="AG89">
        <v>3.5000000000000001E-3</v>
      </c>
      <c r="AH89">
        <v>3.8999999999999998E-3</v>
      </c>
      <c r="AI89">
        <v>4.3E-3</v>
      </c>
      <c r="AJ89">
        <v>4.7000000000000002E-3</v>
      </c>
      <c r="AK89">
        <v>5.1000000000000004E-3</v>
      </c>
      <c r="AL89">
        <v>6.4000000000000003E-3</v>
      </c>
      <c r="AM89">
        <v>7.3000000000000001E-3</v>
      </c>
      <c r="AN89">
        <v>7.9000000000000008E-3</v>
      </c>
      <c r="AO89">
        <v>8.5000000000000006E-3</v>
      </c>
      <c r="AP89">
        <v>1.01E-2</v>
      </c>
      <c r="AQ89">
        <v>1.17E-2</v>
      </c>
      <c r="AR89">
        <v>1.2500000000000001E-2</v>
      </c>
      <c r="AS89">
        <v>1.34E-2</v>
      </c>
      <c r="AT89">
        <v>1.4500000000000001E-2</v>
      </c>
      <c r="AU89">
        <v>1.7100000000000001E-2</v>
      </c>
      <c r="AV89">
        <v>1.89E-2</v>
      </c>
      <c r="AW89">
        <v>0.02</v>
      </c>
      <c r="AX89">
        <v>2.1100000000000001E-2</v>
      </c>
      <c r="AY89">
        <v>2.2800000000000001E-2</v>
      </c>
      <c r="AZ89">
        <v>2.6200000000000001E-2</v>
      </c>
      <c r="BA89">
        <v>2.87E-2</v>
      </c>
      <c r="BB89">
        <v>3.0099999999999998E-2</v>
      </c>
      <c r="BC89">
        <v>3.15E-2</v>
      </c>
      <c r="BD89">
        <v>3.3000000000000002E-2</v>
      </c>
      <c r="BE89">
        <v>3.5900000000000001E-2</v>
      </c>
      <c r="BF89">
        <v>3.8699999999999998E-2</v>
      </c>
      <c r="BG89">
        <v>4.0399999999999998E-2</v>
      </c>
      <c r="BH89">
        <v>4.2000000000000003E-2</v>
      </c>
      <c r="BI89">
        <v>4.3700000000000003E-2</v>
      </c>
      <c r="BJ89">
        <v>4.5900000000000003E-2</v>
      </c>
      <c r="BK89">
        <v>4.9299999999999997E-2</v>
      </c>
      <c r="BL89">
        <v>5.2200000000000003E-2</v>
      </c>
      <c r="BM89">
        <v>5.4100000000000002E-2</v>
      </c>
      <c r="BN89">
        <v>5.6500000000000002E-2</v>
      </c>
      <c r="BO89">
        <v>6.0199999999999997E-2</v>
      </c>
      <c r="BP89">
        <v>6.3500000000000001E-2</v>
      </c>
      <c r="BQ89">
        <v>6.5500000000000003E-2</v>
      </c>
      <c r="BR89">
        <v>6.7599999999999993E-2</v>
      </c>
      <c r="BS89">
        <v>7.17E-2</v>
      </c>
      <c r="BT89">
        <v>7.5700000000000003E-2</v>
      </c>
      <c r="BU89">
        <v>7.7799999999999994E-2</v>
      </c>
      <c r="BV89">
        <v>7.9899999999999999E-2</v>
      </c>
      <c r="BW89">
        <v>8.1900000000000001E-2</v>
      </c>
      <c r="BX89">
        <v>8.4000000000000005E-2</v>
      </c>
      <c r="BY89">
        <v>8.7099999999999997E-2</v>
      </c>
      <c r="BZ89">
        <v>0.11749999999999999</v>
      </c>
      <c r="CA89">
        <v>0.14710000000000001</v>
      </c>
      <c r="CB89">
        <v>0.18029999999999999</v>
      </c>
      <c r="CC89">
        <v>0.20930000000000001</v>
      </c>
      <c r="CD89">
        <v>0.23549999999999999</v>
      </c>
      <c r="CE89">
        <v>0.2555</v>
      </c>
      <c r="CF89">
        <v>0.27379999999999999</v>
      </c>
      <c r="CG89">
        <v>0.29249999999999998</v>
      </c>
      <c r="CH89">
        <v>0.30780000000000002</v>
      </c>
      <c r="CI89">
        <v>0.32340000000000002</v>
      </c>
      <c r="CJ89">
        <v>0.33810000000000001</v>
      </c>
      <c r="CK89">
        <v>0.35139999999999999</v>
      </c>
      <c r="CL89">
        <v>0.36320000000000002</v>
      </c>
      <c r="CM89">
        <v>0.37309999999999999</v>
      </c>
      <c r="CN89">
        <v>0.38190000000000002</v>
      </c>
      <c r="CO89">
        <v>0.4093</v>
      </c>
      <c r="CP89">
        <v>0.42720000000000002</v>
      </c>
      <c r="CQ89">
        <v>0.4456</v>
      </c>
      <c r="CR89">
        <v>0.46300000000000002</v>
      </c>
      <c r="CS89">
        <v>0.47439999999999999</v>
      </c>
      <c r="CT89">
        <v>0.4803</v>
      </c>
      <c r="CU89">
        <v>0.48399999999999999</v>
      </c>
      <c r="CV89">
        <v>0.48759999999999998</v>
      </c>
      <c r="CW89">
        <v>0.48980000000000001</v>
      </c>
      <c r="CX89">
        <v>0.49070000000000003</v>
      </c>
      <c r="CY89">
        <v>0.49309999999999998</v>
      </c>
      <c r="CZ89">
        <v>0.49959999999999999</v>
      </c>
      <c r="DA89">
        <v>0.50900000000000001</v>
      </c>
      <c r="DB89">
        <v>0.51839999999999997</v>
      </c>
      <c r="DC89">
        <v>0.52769999999999995</v>
      </c>
      <c r="DD89">
        <v>0.53949999999999998</v>
      </c>
      <c r="DE89">
        <v>0.54990000000000006</v>
      </c>
      <c r="DF89">
        <v>0.56040000000000001</v>
      </c>
      <c r="DG89">
        <v>0.56840000000000002</v>
      </c>
      <c r="DH89">
        <v>0.56999999999999995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2.7459999999999998E-7</v>
      </c>
      <c r="H90">
        <v>1.5719999999999999E-6</v>
      </c>
      <c r="I90">
        <v>3.2119999999999999E-6</v>
      </c>
      <c r="J90">
        <v>5.7359999999999998E-6</v>
      </c>
      <c r="K90">
        <v>9.516E-6</v>
      </c>
      <c r="L90">
        <v>2.1840000000000001E-5</v>
      </c>
      <c r="M90">
        <v>3.464E-5</v>
      </c>
      <c r="N90">
        <v>4.4679999999999999E-5</v>
      </c>
      <c r="O90">
        <v>5.6929999999999999E-5</v>
      </c>
      <c r="P90">
        <v>7.0729999999999995E-5</v>
      </c>
      <c r="Q90">
        <v>1.048E-4</v>
      </c>
      <c r="R90">
        <v>1.5640000000000001E-4</v>
      </c>
      <c r="S90">
        <v>1.951E-4</v>
      </c>
      <c r="T90">
        <v>2.409E-4</v>
      </c>
      <c r="U90">
        <v>2.9250000000000001E-4</v>
      </c>
      <c r="V90">
        <v>4.4460000000000002E-4</v>
      </c>
      <c r="W90">
        <v>6.0919999999999995E-4</v>
      </c>
      <c r="X90">
        <v>7.1000000000000002E-4</v>
      </c>
      <c r="Y90">
        <v>8.2109999999999995E-4</v>
      </c>
      <c r="Z90">
        <v>9.4450000000000003E-4</v>
      </c>
      <c r="AA90">
        <v>1.1000000000000001E-3</v>
      </c>
      <c r="AB90">
        <v>1.6999999999999999E-3</v>
      </c>
      <c r="AC90">
        <v>1.9E-3</v>
      </c>
      <c r="AD90">
        <v>2.0999999999999999E-3</v>
      </c>
      <c r="AE90">
        <v>2.3E-3</v>
      </c>
      <c r="AF90">
        <v>2.8E-3</v>
      </c>
      <c r="AG90">
        <v>3.5000000000000001E-3</v>
      </c>
      <c r="AH90">
        <v>3.8999999999999998E-3</v>
      </c>
      <c r="AI90">
        <v>4.3E-3</v>
      </c>
      <c r="AJ90">
        <v>4.7000000000000002E-3</v>
      </c>
      <c r="AK90">
        <v>5.1000000000000004E-3</v>
      </c>
      <c r="AL90">
        <v>6.4000000000000003E-3</v>
      </c>
      <c r="AM90">
        <v>7.3000000000000001E-3</v>
      </c>
      <c r="AN90">
        <v>7.9000000000000008E-3</v>
      </c>
      <c r="AO90">
        <v>8.5000000000000006E-3</v>
      </c>
      <c r="AP90">
        <v>1.01E-2</v>
      </c>
      <c r="AQ90">
        <v>1.17E-2</v>
      </c>
      <c r="AR90">
        <v>1.2500000000000001E-2</v>
      </c>
      <c r="AS90">
        <v>1.34E-2</v>
      </c>
      <c r="AT90">
        <v>1.4500000000000001E-2</v>
      </c>
      <c r="AU90">
        <v>1.7100000000000001E-2</v>
      </c>
      <c r="AV90">
        <v>1.89E-2</v>
      </c>
      <c r="AW90">
        <v>0.02</v>
      </c>
      <c r="AX90">
        <v>2.1100000000000001E-2</v>
      </c>
      <c r="AY90">
        <v>2.2800000000000001E-2</v>
      </c>
      <c r="AZ90">
        <v>2.6200000000000001E-2</v>
      </c>
      <c r="BA90">
        <v>2.87E-2</v>
      </c>
      <c r="BB90">
        <v>3.0099999999999998E-2</v>
      </c>
      <c r="BC90">
        <v>3.15E-2</v>
      </c>
      <c r="BD90">
        <v>3.3000000000000002E-2</v>
      </c>
      <c r="BE90">
        <v>3.5900000000000001E-2</v>
      </c>
      <c r="BF90">
        <v>3.8699999999999998E-2</v>
      </c>
      <c r="BG90">
        <v>4.0399999999999998E-2</v>
      </c>
      <c r="BH90">
        <v>4.2000000000000003E-2</v>
      </c>
      <c r="BI90">
        <v>4.3700000000000003E-2</v>
      </c>
      <c r="BJ90">
        <v>4.5900000000000003E-2</v>
      </c>
      <c r="BK90">
        <v>4.9299999999999997E-2</v>
      </c>
      <c r="BL90">
        <v>5.2200000000000003E-2</v>
      </c>
      <c r="BM90">
        <v>5.4100000000000002E-2</v>
      </c>
      <c r="BN90">
        <v>5.6500000000000002E-2</v>
      </c>
      <c r="BO90">
        <v>6.0199999999999997E-2</v>
      </c>
      <c r="BP90">
        <v>6.3500000000000001E-2</v>
      </c>
      <c r="BQ90">
        <v>6.5500000000000003E-2</v>
      </c>
      <c r="BR90">
        <v>6.7599999999999993E-2</v>
      </c>
      <c r="BS90">
        <v>7.17E-2</v>
      </c>
      <c r="BT90">
        <v>7.5700000000000003E-2</v>
      </c>
      <c r="BU90">
        <v>7.7799999999999994E-2</v>
      </c>
      <c r="BV90">
        <v>7.9899999999999999E-2</v>
      </c>
      <c r="BW90">
        <v>8.1900000000000001E-2</v>
      </c>
      <c r="BX90">
        <v>8.4000000000000005E-2</v>
      </c>
      <c r="BY90">
        <v>8.7099999999999997E-2</v>
      </c>
      <c r="BZ90">
        <v>0.11749999999999999</v>
      </c>
      <c r="CA90">
        <v>0.14710000000000001</v>
      </c>
      <c r="CB90">
        <v>0.18029999999999999</v>
      </c>
      <c r="CC90">
        <v>0.20930000000000001</v>
      </c>
      <c r="CD90">
        <v>0.23549999999999999</v>
      </c>
      <c r="CE90">
        <v>0.2555</v>
      </c>
      <c r="CF90">
        <v>0.27379999999999999</v>
      </c>
      <c r="CG90">
        <v>0.29249999999999998</v>
      </c>
      <c r="CH90">
        <v>0.30780000000000002</v>
      </c>
      <c r="CI90">
        <v>0.32340000000000002</v>
      </c>
      <c r="CJ90">
        <v>0.33810000000000001</v>
      </c>
      <c r="CK90">
        <v>0.35139999999999999</v>
      </c>
      <c r="CL90">
        <v>0.36320000000000002</v>
      </c>
      <c r="CM90">
        <v>0.37309999999999999</v>
      </c>
      <c r="CN90">
        <v>0.38190000000000002</v>
      </c>
      <c r="CO90">
        <v>0.4093</v>
      </c>
      <c r="CP90">
        <v>0.42720000000000002</v>
      </c>
      <c r="CQ90">
        <v>0.4456</v>
      </c>
      <c r="CR90">
        <v>0.46300000000000002</v>
      </c>
      <c r="CS90">
        <v>0.47439999999999999</v>
      </c>
      <c r="CT90">
        <v>0.4803</v>
      </c>
      <c r="CU90">
        <v>0.48399999999999999</v>
      </c>
      <c r="CV90">
        <v>0.48759999999999998</v>
      </c>
      <c r="CW90">
        <v>0.48980000000000001</v>
      </c>
      <c r="CX90">
        <v>0.49070000000000003</v>
      </c>
      <c r="CY90">
        <v>0.49309999999999998</v>
      </c>
      <c r="CZ90">
        <v>0.49959999999999999</v>
      </c>
      <c r="DA90">
        <v>0.50900000000000001</v>
      </c>
      <c r="DB90">
        <v>0.51839999999999997</v>
      </c>
      <c r="DC90">
        <v>0.52769999999999995</v>
      </c>
      <c r="DD90">
        <v>0.53949999999999998</v>
      </c>
      <c r="DE90">
        <v>0.54990000000000006</v>
      </c>
      <c r="DF90">
        <v>0.56040000000000001</v>
      </c>
      <c r="DG90">
        <v>0.56840000000000002</v>
      </c>
      <c r="DH90">
        <v>0.56999999999999995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2.7459999999999998E-7</v>
      </c>
      <c r="H91">
        <v>1.5719999999999999E-6</v>
      </c>
      <c r="I91">
        <v>3.2119999999999999E-6</v>
      </c>
      <c r="J91">
        <v>5.7359999999999998E-6</v>
      </c>
      <c r="K91">
        <v>9.516E-6</v>
      </c>
      <c r="L91">
        <v>2.1840000000000001E-5</v>
      </c>
      <c r="M91">
        <v>3.464E-5</v>
      </c>
      <c r="N91">
        <v>4.4679999999999999E-5</v>
      </c>
      <c r="O91">
        <v>5.6929999999999999E-5</v>
      </c>
      <c r="P91">
        <v>7.0729999999999995E-5</v>
      </c>
      <c r="Q91">
        <v>1.048E-4</v>
      </c>
      <c r="R91">
        <v>1.5640000000000001E-4</v>
      </c>
      <c r="S91">
        <v>1.951E-4</v>
      </c>
      <c r="T91">
        <v>2.409E-4</v>
      </c>
      <c r="U91">
        <v>2.9250000000000001E-4</v>
      </c>
      <c r="V91">
        <v>4.4460000000000002E-4</v>
      </c>
      <c r="W91">
        <v>6.0919999999999995E-4</v>
      </c>
      <c r="X91">
        <v>7.1000000000000002E-4</v>
      </c>
      <c r="Y91">
        <v>8.2109999999999995E-4</v>
      </c>
      <c r="Z91">
        <v>9.4450000000000003E-4</v>
      </c>
      <c r="AA91">
        <v>1.1000000000000001E-3</v>
      </c>
      <c r="AB91">
        <v>1.6999999999999999E-3</v>
      </c>
      <c r="AC91">
        <v>1.9E-3</v>
      </c>
      <c r="AD91">
        <v>2.0999999999999999E-3</v>
      </c>
      <c r="AE91">
        <v>2.3E-3</v>
      </c>
      <c r="AF91">
        <v>2.8E-3</v>
      </c>
      <c r="AG91">
        <v>3.5000000000000001E-3</v>
      </c>
      <c r="AH91">
        <v>3.8999999999999998E-3</v>
      </c>
      <c r="AI91">
        <v>4.3E-3</v>
      </c>
      <c r="AJ91">
        <v>4.7000000000000002E-3</v>
      </c>
      <c r="AK91">
        <v>5.1000000000000004E-3</v>
      </c>
      <c r="AL91">
        <v>6.4000000000000003E-3</v>
      </c>
      <c r="AM91">
        <v>7.3000000000000001E-3</v>
      </c>
      <c r="AN91">
        <v>7.9000000000000008E-3</v>
      </c>
      <c r="AO91">
        <v>8.5000000000000006E-3</v>
      </c>
      <c r="AP91">
        <v>1.01E-2</v>
      </c>
      <c r="AQ91">
        <v>1.17E-2</v>
      </c>
      <c r="AR91">
        <v>1.2500000000000001E-2</v>
      </c>
      <c r="AS91">
        <v>1.34E-2</v>
      </c>
      <c r="AT91">
        <v>1.4500000000000001E-2</v>
      </c>
      <c r="AU91">
        <v>1.7100000000000001E-2</v>
      </c>
      <c r="AV91">
        <v>1.89E-2</v>
      </c>
      <c r="AW91">
        <v>0.02</v>
      </c>
      <c r="AX91">
        <v>2.1100000000000001E-2</v>
      </c>
      <c r="AY91">
        <v>2.2800000000000001E-2</v>
      </c>
      <c r="AZ91">
        <v>2.6200000000000001E-2</v>
      </c>
      <c r="BA91">
        <v>2.87E-2</v>
      </c>
      <c r="BB91">
        <v>3.0099999999999998E-2</v>
      </c>
      <c r="BC91">
        <v>3.15E-2</v>
      </c>
      <c r="BD91">
        <v>3.3000000000000002E-2</v>
      </c>
      <c r="BE91">
        <v>3.5900000000000001E-2</v>
      </c>
      <c r="BF91">
        <v>3.8699999999999998E-2</v>
      </c>
      <c r="BG91">
        <v>4.0399999999999998E-2</v>
      </c>
      <c r="BH91">
        <v>4.2000000000000003E-2</v>
      </c>
      <c r="BI91">
        <v>4.3700000000000003E-2</v>
      </c>
      <c r="BJ91">
        <v>4.5900000000000003E-2</v>
      </c>
      <c r="BK91">
        <v>4.9299999999999997E-2</v>
      </c>
      <c r="BL91">
        <v>5.2200000000000003E-2</v>
      </c>
      <c r="BM91">
        <v>5.4100000000000002E-2</v>
      </c>
      <c r="BN91">
        <v>5.6500000000000002E-2</v>
      </c>
      <c r="BO91">
        <v>6.0199999999999997E-2</v>
      </c>
      <c r="BP91">
        <v>6.3500000000000001E-2</v>
      </c>
      <c r="BQ91">
        <v>6.5500000000000003E-2</v>
      </c>
      <c r="BR91">
        <v>6.7599999999999993E-2</v>
      </c>
      <c r="BS91">
        <v>7.17E-2</v>
      </c>
      <c r="BT91">
        <v>7.5700000000000003E-2</v>
      </c>
      <c r="BU91">
        <v>7.7799999999999994E-2</v>
      </c>
      <c r="BV91">
        <v>7.9899999999999999E-2</v>
      </c>
      <c r="BW91">
        <v>8.1900000000000001E-2</v>
      </c>
      <c r="BX91">
        <v>8.4000000000000005E-2</v>
      </c>
      <c r="BY91">
        <v>8.7099999999999997E-2</v>
      </c>
      <c r="BZ91">
        <v>0.11749999999999999</v>
      </c>
      <c r="CA91">
        <v>0.14710000000000001</v>
      </c>
      <c r="CB91">
        <v>0.18029999999999999</v>
      </c>
      <c r="CC91">
        <v>0.20930000000000001</v>
      </c>
      <c r="CD91">
        <v>0.23549999999999999</v>
      </c>
      <c r="CE91">
        <v>0.2555</v>
      </c>
      <c r="CF91">
        <v>0.27379999999999999</v>
      </c>
      <c r="CG91">
        <v>0.29249999999999998</v>
      </c>
      <c r="CH91">
        <v>0.30780000000000002</v>
      </c>
      <c r="CI91">
        <v>0.32340000000000002</v>
      </c>
      <c r="CJ91">
        <v>0.33810000000000001</v>
      </c>
      <c r="CK91">
        <v>0.35139999999999999</v>
      </c>
      <c r="CL91">
        <v>0.36320000000000002</v>
      </c>
      <c r="CM91">
        <v>0.37309999999999999</v>
      </c>
      <c r="CN91">
        <v>0.38190000000000002</v>
      </c>
      <c r="CO91">
        <v>0.4093</v>
      </c>
      <c r="CP91">
        <v>0.42720000000000002</v>
      </c>
      <c r="CQ91">
        <v>0.4456</v>
      </c>
      <c r="CR91">
        <v>0.46300000000000002</v>
      </c>
      <c r="CS91">
        <v>0.47439999999999999</v>
      </c>
      <c r="CT91">
        <v>0.4803</v>
      </c>
      <c r="CU91">
        <v>0.48399999999999999</v>
      </c>
      <c r="CV91">
        <v>0.48759999999999998</v>
      </c>
      <c r="CW91">
        <v>0.48980000000000001</v>
      </c>
      <c r="CX91">
        <v>0.49070000000000003</v>
      </c>
      <c r="CY91">
        <v>0.49309999999999998</v>
      </c>
      <c r="CZ91">
        <v>0.49959999999999999</v>
      </c>
      <c r="DA91">
        <v>0.50900000000000001</v>
      </c>
      <c r="DB91">
        <v>0.51839999999999997</v>
      </c>
      <c r="DC91">
        <v>0.52769999999999995</v>
      </c>
      <c r="DD91">
        <v>0.53949999999999998</v>
      </c>
      <c r="DE91">
        <v>0.54990000000000006</v>
      </c>
      <c r="DF91">
        <v>0.56040000000000001</v>
      </c>
      <c r="DG91">
        <v>0.56840000000000002</v>
      </c>
      <c r="DH91">
        <v>0.56999999999999995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2.7459999999999998E-7</v>
      </c>
      <c r="H92">
        <v>1.5719999999999999E-6</v>
      </c>
      <c r="I92">
        <v>3.2119999999999999E-6</v>
      </c>
      <c r="J92">
        <v>5.7359999999999998E-6</v>
      </c>
      <c r="K92">
        <v>9.516E-6</v>
      </c>
      <c r="L92">
        <v>2.1840000000000001E-5</v>
      </c>
      <c r="M92">
        <v>3.464E-5</v>
      </c>
      <c r="N92">
        <v>4.4679999999999999E-5</v>
      </c>
      <c r="O92">
        <v>5.6929999999999999E-5</v>
      </c>
      <c r="P92">
        <v>7.0729999999999995E-5</v>
      </c>
      <c r="Q92">
        <v>1.048E-4</v>
      </c>
      <c r="R92">
        <v>1.5640000000000001E-4</v>
      </c>
      <c r="S92">
        <v>1.951E-4</v>
      </c>
      <c r="T92">
        <v>2.409E-4</v>
      </c>
      <c r="U92">
        <v>2.9250000000000001E-4</v>
      </c>
      <c r="V92">
        <v>4.4460000000000002E-4</v>
      </c>
      <c r="W92">
        <v>6.0919999999999995E-4</v>
      </c>
      <c r="X92">
        <v>7.1000000000000002E-4</v>
      </c>
      <c r="Y92">
        <v>8.2109999999999995E-4</v>
      </c>
      <c r="Z92">
        <v>9.4450000000000003E-4</v>
      </c>
      <c r="AA92">
        <v>1.1000000000000001E-3</v>
      </c>
      <c r="AB92">
        <v>1.6999999999999999E-3</v>
      </c>
      <c r="AC92">
        <v>1.9E-3</v>
      </c>
      <c r="AD92">
        <v>2.0999999999999999E-3</v>
      </c>
      <c r="AE92">
        <v>2.3E-3</v>
      </c>
      <c r="AF92">
        <v>2.8E-3</v>
      </c>
      <c r="AG92">
        <v>3.5000000000000001E-3</v>
      </c>
      <c r="AH92">
        <v>3.8999999999999998E-3</v>
      </c>
      <c r="AI92">
        <v>4.3E-3</v>
      </c>
      <c r="AJ92">
        <v>4.7000000000000002E-3</v>
      </c>
      <c r="AK92">
        <v>5.1000000000000004E-3</v>
      </c>
      <c r="AL92">
        <v>6.4000000000000003E-3</v>
      </c>
      <c r="AM92">
        <v>7.3000000000000001E-3</v>
      </c>
      <c r="AN92">
        <v>7.9000000000000008E-3</v>
      </c>
      <c r="AO92">
        <v>8.5000000000000006E-3</v>
      </c>
      <c r="AP92">
        <v>1.01E-2</v>
      </c>
      <c r="AQ92">
        <v>1.17E-2</v>
      </c>
      <c r="AR92">
        <v>1.2500000000000001E-2</v>
      </c>
      <c r="AS92">
        <v>1.34E-2</v>
      </c>
      <c r="AT92">
        <v>1.4500000000000001E-2</v>
      </c>
      <c r="AU92">
        <v>1.7100000000000001E-2</v>
      </c>
      <c r="AV92">
        <v>1.89E-2</v>
      </c>
      <c r="AW92">
        <v>0.02</v>
      </c>
      <c r="AX92">
        <v>2.1100000000000001E-2</v>
      </c>
      <c r="AY92">
        <v>2.2800000000000001E-2</v>
      </c>
      <c r="AZ92">
        <v>2.6200000000000001E-2</v>
      </c>
      <c r="BA92">
        <v>2.87E-2</v>
      </c>
      <c r="BB92">
        <v>3.0099999999999998E-2</v>
      </c>
      <c r="BC92">
        <v>3.15E-2</v>
      </c>
      <c r="BD92">
        <v>3.3000000000000002E-2</v>
      </c>
      <c r="BE92">
        <v>3.5900000000000001E-2</v>
      </c>
      <c r="BF92">
        <v>3.8699999999999998E-2</v>
      </c>
      <c r="BG92">
        <v>4.0399999999999998E-2</v>
      </c>
      <c r="BH92">
        <v>4.2000000000000003E-2</v>
      </c>
      <c r="BI92">
        <v>4.3700000000000003E-2</v>
      </c>
      <c r="BJ92">
        <v>4.5900000000000003E-2</v>
      </c>
      <c r="BK92">
        <v>4.9299999999999997E-2</v>
      </c>
      <c r="BL92">
        <v>5.2200000000000003E-2</v>
      </c>
      <c r="BM92">
        <v>5.4100000000000002E-2</v>
      </c>
      <c r="BN92">
        <v>5.6500000000000002E-2</v>
      </c>
      <c r="BO92">
        <v>6.0199999999999997E-2</v>
      </c>
      <c r="BP92">
        <v>6.3500000000000001E-2</v>
      </c>
      <c r="BQ92">
        <v>6.5500000000000003E-2</v>
      </c>
      <c r="BR92">
        <v>6.7599999999999993E-2</v>
      </c>
      <c r="BS92">
        <v>7.17E-2</v>
      </c>
      <c r="BT92">
        <v>7.5700000000000003E-2</v>
      </c>
      <c r="BU92">
        <v>7.7799999999999994E-2</v>
      </c>
      <c r="BV92">
        <v>7.9899999999999999E-2</v>
      </c>
      <c r="BW92">
        <v>8.1900000000000001E-2</v>
      </c>
      <c r="BX92">
        <v>8.4000000000000005E-2</v>
      </c>
      <c r="BY92">
        <v>8.7099999999999997E-2</v>
      </c>
      <c r="BZ92">
        <v>0.11749999999999999</v>
      </c>
      <c r="CA92">
        <v>0.14710000000000001</v>
      </c>
      <c r="CB92">
        <v>0.18029999999999999</v>
      </c>
      <c r="CC92">
        <v>0.20930000000000001</v>
      </c>
      <c r="CD92">
        <v>0.23549999999999999</v>
      </c>
      <c r="CE92">
        <v>0.2555</v>
      </c>
      <c r="CF92">
        <v>0.27379999999999999</v>
      </c>
      <c r="CG92">
        <v>0.29249999999999998</v>
      </c>
      <c r="CH92">
        <v>0.30780000000000002</v>
      </c>
      <c r="CI92">
        <v>0.32340000000000002</v>
      </c>
      <c r="CJ92">
        <v>0.33810000000000001</v>
      </c>
      <c r="CK92">
        <v>0.35139999999999999</v>
      </c>
      <c r="CL92">
        <v>0.36320000000000002</v>
      </c>
      <c r="CM92">
        <v>0.37309999999999999</v>
      </c>
      <c r="CN92">
        <v>0.38190000000000002</v>
      </c>
      <c r="CO92">
        <v>0.4093</v>
      </c>
      <c r="CP92">
        <v>0.42720000000000002</v>
      </c>
      <c r="CQ92">
        <v>0.4456</v>
      </c>
      <c r="CR92">
        <v>0.46300000000000002</v>
      </c>
      <c r="CS92">
        <v>0.47439999999999999</v>
      </c>
      <c r="CT92">
        <v>0.4803</v>
      </c>
      <c r="CU92">
        <v>0.48399999999999999</v>
      </c>
      <c r="CV92">
        <v>0.48759999999999998</v>
      </c>
      <c r="CW92">
        <v>0.48980000000000001</v>
      </c>
      <c r="CX92">
        <v>0.49070000000000003</v>
      </c>
      <c r="CY92">
        <v>0.49309999999999998</v>
      </c>
      <c r="CZ92">
        <v>0.49959999999999999</v>
      </c>
      <c r="DA92">
        <v>0.50900000000000001</v>
      </c>
      <c r="DB92">
        <v>0.51839999999999997</v>
      </c>
      <c r="DC92">
        <v>0.52769999999999995</v>
      </c>
      <c r="DD92">
        <v>0.53949999999999998</v>
      </c>
      <c r="DE92">
        <v>0.54990000000000006</v>
      </c>
      <c r="DF92">
        <v>0.56040000000000001</v>
      </c>
      <c r="DG92">
        <v>0.56840000000000002</v>
      </c>
      <c r="DH92">
        <v>0.56999999999999995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2.7459999999999998E-7</v>
      </c>
      <c r="H93">
        <v>1.5719999999999999E-6</v>
      </c>
      <c r="I93">
        <v>3.2119999999999999E-6</v>
      </c>
      <c r="J93">
        <v>5.7359999999999998E-6</v>
      </c>
      <c r="K93">
        <v>9.516E-6</v>
      </c>
      <c r="L93">
        <v>2.1840000000000001E-5</v>
      </c>
      <c r="M93">
        <v>3.464E-5</v>
      </c>
      <c r="N93">
        <v>4.4679999999999999E-5</v>
      </c>
      <c r="O93">
        <v>5.6929999999999999E-5</v>
      </c>
      <c r="P93">
        <v>7.0729999999999995E-5</v>
      </c>
      <c r="Q93">
        <v>1.048E-4</v>
      </c>
      <c r="R93">
        <v>1.5640000000000001E-4</v>
      </c>
      <c r="S93">
        <v>1.951E-4</v>
      </c>
      <c r="T93">
        <v>2.409E-4</v>
      </c>
      <c r="U93">
        <v>2.9250000000000001E-4</v>
      </c>
      <c r="V93">
        <v>4.4460000000000002E-4</v>
      </c>
      <c r="W93">
        <v>6.0919999999999995E-4</v>
      </c>
      <c r="X93">
        <v>7.1000000000000002E-4</v>
      </c>
      <c r="Y93">
        <v>8.2109999999999995E-4</v>
      </c>
      <c r="Z93">
        <v>9.4450000000000003E-4</v>
      </c>
      <c r="AA93">
        <v>1.1000000000000001E-3</v>
      </c>
      <c r="AB93">
        <v>1.6999999999999999E-3</v>
      </c>
      <c r="AC93">
        <v>1.9E-3</v>
      </c>
      <c r="AD93">
        <v>2.0999999999999999E-3</v>
      </c>
      <c r="AE93">
        <v>2.3E-3</v>
      </c>
      <c r="AF93">
        <v>2.8E-3</v>
      </c>
      <c r="AG93">
        <v>3.5000000000000001E-3</v>
      </c>
      <c r="AH93">
        <v>3.8999999999999998E-3</v>
      </c>
      <c r="AI93">
        <v>4.3E-3</v>
      </c>
      <c r="AJ93">
        <v>4.7000000000000002E-3</v>
      </c>
      <c r="AK93">
        <v>5.1000000000000004E-3</v>
      </c>
      <c r="AL93">
        <v>6.4000000000000003E-3</v>
      </c>
      <c r="AM93">
        <v>7.3000000000000001E-3</v>
      </c>
      <c r="AN93">
        <v>7.9000000000000008E-3</v>
      </c>
      <c r="AO93">
        <v>8.5000000000000006E-3</v>
      </c>
      <c r="AP93">
        <v>1.01E-2</v>
      </c>
      <c r="AQ93">
        <v>1.17E-2</v>
      </c>
      <c r="AR93">
        <v>1.2500000000000001E-2</v>
      </c>
      <c r="AS93">
        <v>1.34E-2</v>
      </c>
      <c r="AT93">
        <v>1.4500000000000001E-2</v>
      </c>
      <c r="AU93">
        <v>1.7100000000000001E-2</v>
      </c>
      <c r="AV93">
        <v>1.89E-2</v>
      </c>
      <c r="AW93">
        <v>0.02</v>
      </c>
      <c r="AX93">
        <v>2.1100000000000001E-2</v>
      </c>
      <c r="AY93">
        <v>2.2800000000000001E-2</v>
      </c>
      <c r="AZ93">
        <v>2.6200000000000001E-2</v>
      </c>
      <c r="BA93">
        <v>2.87E-2</v>
      </c>
      <c r="BB93">
        <v>3.0099999999999998E-2</v>
      </c>
      <c r="BC93">
        <v>3.15E-2</v>
      </c>
      <c r="BD93">
        <v>3.3000000000000002E-2</v>
      </c>
      <c r="BE93">
        <v>3.5900000000000001E-2</v>
      </c>
      <c r="BF93">
        <v>3.8699999999999998E-2</v>
      </c>
      <c r="BG93">
        <v>4.0399999999999998E-2</v>
      </c>
      <c r="BH93">
        <v>4.2000000000000003E-2</v>
      </c>
      <c r="BI93">
        <v>4.3700000000000003E-2</v>
      </c>
      <c r="BJ93">
        <v>4.5900000000000003E-2</v>
      </c>
      <c r="BK93">
        <v>4.9299999999999997E-2</v>
      </c>
      <c r="BL93">
        <v>5.2200000000000003E-2</v>
      </c>
      <c r="BM93">
        <v>5.4100000000000002E-2</v>
      </c>
      <c r="BN93">
        <v>5.6500000000000002E-2</v>
      </c>
      <c r="BO93">
        <v>6.0199999999999997E-2</v>
      </c>
      <c r="BP93">
        <v>6.3500000000000001E-2</v>
      </c>
      <c r="BQ93">
        <v>6.5500000000000003E-2</v>
      </c>
      <c r="BR93">
        <v>6.7599999999999993E-2</v>
      </c>
      <c r="BS93">
        <v>7.17E-2</v>
      </c>
      <c r="BT93">
        <v>7.5700000000000003E-2</v>
      </c>
      <c r="BU93">
        <v>7.7799999999999994E-2</v>
      </c>
      <c r="BV93">
        <v>7.9899999999999999E-2</v>
      </c>
      <c r="BW93">
        <v>8.1900000000000001E-2</v>
      </c>
      <c r="BX93">
        <v>8.4000000000000005E-2</v>
      </c>
      <c r="BY93">
        <v>8.7099999999999997E-2</v>
      </c>
      <c r="BZ93">
        <v>0.11749999999999999</v>
      </c>
      <c r="CA93">
        <v>0.14710000000000001</v>
      </c>
      <c r="CB93">
        <v>0.18029999999999999</v>
      </c>
      <c r="CC93">
        <v>0.20930000000000001</v>
      </c>
      <c r="CD93">
        <v>0.23549999999999999</v>
      </c>
      <c r="CE93">
        <v>0.2555</v>
      </c>
      <c r="CF93">
        <v>0.27379999999999999</v>
      </c>
      <c r="CG93">
        <v>0.29249999999999998</v>
      </c>
      <c r="CH93">
        <v>0.30780000000000002</v>
      </c>
      <c r="CI93">
        <v>0.32340000000000002</v>
      </c>
      <c r="CJ93">
        <v>0.33810000000000001</v>
      </c>
      <c r="CK93">
        <v>0.35139999999999999</v>
      </c>
      <c r="CL93">
        <v>0.36320000000000002</v>
      </c>
      <c r="CM93">
        <v>0.37309999999999999</v>
      </c>
      <c r="CN93">
        <v>0.38190000000000002</v>
      </c>
      <c r="CO93">
        <v>0.4093</v>
      </c>
      <c r="CP93">
        <v>0.42720000000000002</v>
      </c>
      <c r="CQ93">
        <v>0.4456</v>
      </c>
      <c r="CR93">
        <v>0.46300000000000002</v>
      </c>
      <c r="CS93">
        <v>0.47439999999999999</v>
      </c>
      <c r="CT93">
        <v>0.4803</v>
      </c>
      <c r="CU93">
        <v>0.48399999999999999</v>
      </c>
      <c r="CV93">
        <v>0.48759999999999998</v>
      </c>
      <c r="CW93">
        <v>0.48980000000000001</v>
      </c>
      <c r="CX93">
        <v>0.49070000000000003</v>
      </c>
      <c r="CY93">
        <v>0.49309999999999998</v>
      </c>
      <c r="CZ93">
        <v>0.49959999999999999</v>
      </c>
      <c r="DA93">
        <v>0.50900000000000001</v>
      </c>
      <c r="DB93">
        <v>0.51839999999999997</v>
      </c>
      <c r="DC93">
        <v>0.52769999999999995</v>
      </c>
      <c r="DD93">
        <v>0.53949999999999998</v>
      </c>
      <c r="DE93">
        <v>0.54990000000000006</v>
      </c>
      <c r="DF93">
        <v>0.56040000000000001</v>
      </c>
      <c r="DG93">
        <v>0.56840000000000002</v>
      </c>
      <c r="DH93">
        <v>0.56999999999999995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2.7459999999999998E-7</v>
      </c>
      <c r="H94">
        <v>1.5719999999999999E-6</v>
      </c>
      <c r="I94">
        <v>3.2119999999999999E-6</v>
      </c>
      <c r="J94">
        <v>5.7359999999999998E-6</v>
      </c>
      <c r="K94">
        <v>9.516E-6</v>
      </c>
      <c r="L94">
        <v>2.1840000000000001E-5</v>
      </c>
      <c r="M94">
        <v>3.464E-5</v>
      </c>
      <c r="N94">
        <v>4.4679999999999999E-5</v>
      </c>
      <c r="O94">
        <v>5.6929999999999999E-5</v>
      </c>
      <c r="P94">
        <v>7.0729999999999995E-5</v>
      </c>
      <c r="Q94">
        <v>1.048E-4</v>
      </c>
      <c r="R94">
        <v>1.5640000000000001E-4</v>
      </c>
      <c r="S94">
        <v>1.951E-4</v>
      </c>
      <c r="T94">
        <v>2.409E-4</v>
      </c>
      <c r="U94">
        <v>2.9250000000000001E-4</v>
      </c>
      <c r="V94">
        <v>4.4460000000000002E-4</v>
      </c>
      <c r="W94">
        <v>6.0919999999999995E-4</v>
      </c>
      <c r="X94">
        <v>7.1000000000000002E-4</v>
      </c>
      <c r="Y94">
        <v>8.2109999999999995E-4</v>
      </c>
      <c r="Z94">
        <v>9.4450000000000003E-4</v>
      </c>
      <c r="AA94">
        <v>1.1000000000000001E-3</v>
      </c>
      <c r="AB94">
        <v>1.6999999999999999E-3</v>
      </c>
      <c r="AC94">
        <v>1.9E-3</v>
      </c>
      <c r="AD94">
        <v>2.0999999999999999E-3</v>
      </c>
      <c r="AE94">
        <v>2.3E-3</v>
      </c>
      <c r="AF94">
        <v>2.8E-3</v>
      </c>
      <c r="AG94">
        <v>3.5000000000000001E-3</v>
      </c>
      <c r="AH94">
        <v>3.8999999999999998E-3</v>
      </c>
      <c r="AI94">
        <v>4.3E-3</v>
      </c>
      <c r="AJ94">
        <v>4.7000000000000002E-3</v>
      </c>
      <c r="AK94">
        <v>5.1000000000000004E-3</v>
      </c>
      <c r="AL94">
        <v>6.4000000000000003E-3</v>
      </c>
      <c r="AM94">
        <v>7.3000000000000001E-3</v>
      </c>
      <c r="AN94">
        <v>7.9000000000000008E-3</v>
      </c>
      <c r="AO94">
        <v>8.5000000000000006E-3</v>
      </c>
      <c r="AP94">
        <v>1.01E-2</v>
      </c>
      <c r="AQ94">
        <v>1.17E-2</v>
      </c>
      <c r="AR94">
        <v>1.2500000000000001E-2</v>
      </c>
      <c r="AS94">
        <v>1.34E-2</v>
      </c>
      <c r="AT94">
        <v>1.4500000000000001E-2</v>
      </c>
      <c r="AU94">
        <v>1.7100000000000001E-2</v>
      </c>
      <c r="AV94">
        <v>1.89E-2</v>
      </c>
      <c r="AW94">
        <v>0.02</v>
      </c>
      <c r="AX94">
        <v>2.1100000000000001E-2</v>
      </c>
      <c r="AY94">
        <v>2.2800000000000001E-2</v>
      </c>
      <c r="AZ94">
        <v>2.6200000000000001E-2</v>
      </c>
      <c r="BA94">
        <v>2.87E-2</v>
      </c>
      <c r="BB94">
        <v>3.0099999999999998E-2</v>
      </c>
      <c r="BC94">
        <v>3.15E-2</v>
      </c>
      <c r="BD94">
        <v>3.3000000000000002E-2</v>
      </c>
      <c r="BE94">
        <v>3.5900000000000001E-2</v>
      </c>
      <c r="BF94">
        <v>3.8699999999999998E-2</v>
      </c>
      <c r="BG94">
        <v>4.0399999999999998E-2</v>
      </c>
      <c r="BH94">
        <v>4.2000000000000003E-2</v>
      </c>
      <c r="BI94">
        <v>4.3700000000000003E-2</v>
      </c>
      <c r="BJ94">
        <v>4.5900000000000003E-2</v>
      </c>
      <c r="BK94">
        <v>4.9299999999999997E-2</v>
      </c>
      <c r="BL94">
        <v>5.2200000000000003E-2</v>
      </c>
      <c r="BM94">
        <v>5.4100000000000002E-2</v>
      </c>
      <c r="BN94">
        <v>5.6500000000000002E-2</v>
      </c>
      <c r="BO94">
        <v>6.0199999999999997E-2</v>
      </c>
      <c r="BP94">
        <v>6.3500000000000001E-2</v>
      </c>
      <c r="BQ94">
        <v>6.5500000000000003E-2</v>
      </c>
      <c r="BR94">
        <v>6.7599999999999993E-2</v>
      </c>
      <c r="BS94">
        <v>7.17E-2</v>
      </c>
      <c r="BT94">
        <v>7.5700000000000003E-2</v>
      </c>
      <c r="BU94">
        <v>7.7799999999999994E-2</v>
      </c>
      <c r="BV94">
        <v>7.9899999999999999E-2</v>
      </c>
      <c r="BW94">
        <v>8.1900000000000001E-2</v>
      </c>
      <c r="BX94">
        <v>8.4000000000000005E-2</v>
      </c>
      <c r="BY94">
        <v>8.7099999999999997E-2</v>
      </c>
      <c r="BZ94">
        <v>0.11749999999999999</v>
      </c>
      <c r="CA94">
        <v>0.14710000000000001</v>
      </c>
      <c r="CB94">
        <v>0.18029999999999999</v>
      </c>
      <c r="CC94">
        <v>0.20930000000000001</v>
      </c>
      <c r="CD94">
        <v>0.23549999999999999</v>
      </c>
      <c r="CE94">
        <v>0.2555</v>
      </c>
      <c r="CF94">
        <v>0.27379999999999999</v>
      </c>
      <c r="CG94">
        <v>0.29249999999999998</v>
      </c>
      <c r="CH94">
        <v>0.30780000000000002</v>
      </c>
      <c r="CI94">
        <v>0.32340000000000002</v>
      </c>
      <c r="CJ94">
        <v>0.33810000000000001</v>
      </c>
      <c r="CK94">
        <v>0.35139999999999999</v>
      </c>
      <c r="CL94">
        <v>0.36320000000000002</v>
      </c>
      <c r="CM94">
        <v>0.37309999999999999</v>
      </c>
      <c r="CN94">
        <v>0.38190000000000002</v>
      </c>
      <c r="CO94">
        <v>0.4093</v>
      </c>
      <c r="CP94">
        <v>0.42720000000000002</v>
      </c>
      <c r="CQ94">
        <v>0.4456</v>
      </c>
      <c r="CR94">
        <v>0.46300000000000002</v>
      </c>
      <c r="CS94">
        <v>0.47439999999999999</v>
      </c>
      <c r="CT94">
        <v>0.4803</v>
      </c>
      <c r="CU94">
        <v>0.48399999999999999</v>
      </c>
      <c r="CV94">
        <v>0.48759999999999998</v>
      </c>
      <c r="CW94">
        <v>0.48980000000000001</v>
      </c>
      <c r="CX94">
        <v>0.49070000000000003</v>
      </c>
      <c r="CY94">
        <v>0.49309999999999998</v>
      </c>
      <c r="CZ94">
        <v>0.49959999999999999</v>
      </c>
      <c r="DA94">
        <v>0.50900000000000001</v>
      </c>
      <c r="DB94">
        <v>0.51839999999999997</v>
      </c>
      <c r="DC94">
        <v>0.52769999999999995</v>
      </c>
      <c r="DD94">
        <v>0.53949999999999998</v>
      </c>
      <c r="DE94">
        <v>0.54990000000000006</v>
      </c>
      <c r="DF94">
        <v>0.56040000000000001</v>
      </c>
      <c r="DG94">
        <v>0.56840000000000002</v>
      </c>
      <c r="DH94">
        <v>0.56999999999999995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2.7459999999999998E-7</v>
      </c>
      <c r="H95">
        <v>1.5719999999999999E-6</v>
      </c>
      <c r="I95">
        <v>3.2119999999999999E-6</v>
      </c>
      <c r="J95">
        <v>5.7359999999999998E-6</v>
      </c>
      <c r="K95">
        <v>9.516E-6</v>
      </c>
      <c r="L95">
        <v>2.1840000000000001E-5</v>
      </c>
      <c r="M95">
        <v>3.464E-5</v>
      </c>
      <c r="N95">
        <v>4.4679999999999999E-5</v>
      </c>
      <c r="O95">
        <v>5.6929999999999999E-5</v>
      </c>
      <c r="P95">
        <v>7.0729999999999995E-5</v>
      </c>
      <c r="Q95">
        <v>1.048E-4</v>
      </c>
      <c r="R95">
        <v>1.5640000000000001E-4</v>
      </c>
      <c r="S95">
        <v>1.951E-4</v>
      </c>
      <c r="T95">
        <v>2.409E-4</v>
      </c>
      <c r="U95">
        <v>2.9250000000000001E-4</v>
      </c>
      <c r="V95">
        <v>4.4460000000000002E-4</v>
      </c>
      <c r="W95">
        <v>6.0919999999999995E-4</v>
      </c>
      <c r="X95">
        <v>7.1000000000000002E-4</v>
      </c>
      <c r="Y95">
        <v>8.2109999999999995E-4</v>
      </c>
      <c r="Z95">
        <v>9.4450000000000003E-4</v>
      </c>
      <c r="AA95">
        <v>1.1000000000000001E-3</v>
      </c>
      <c r="AB95">
        <v>1.6999999999999999E-3</v>
      </c>
      <c r="AC95">
        <v>1.9E-3</v>
      </c>
      <c r="AD95">
        <v>2.0999999999999999E-3</v>
      </c>
      <c r="AE95">
        <v>2.3E-3</v>
      </c>
      <c r="AF95">
        <v>2.8E-3</v>
      </c>
      <c r="AG95">
        <v>3.5000000000000001E-3</v>
      </c>
      <c r="AH95">
        <v>3.8999999999999998E-3</v>
      </c>
      <c r="AI95">
        <v>4.3E-3</v>
      </c>
      <c r="AJ95">
        <v>4.7000000000000002E-3</v>
      </c>
      <c r="AK95">
        <v>5.1000000000000004E-3</v>
      </c>
      <c r="AL95">
        <v>6.4000000000000003E-3</v>
      </c>
      <c r="AM95">
        <v>7.3000000000000001E-3</v>
      </c>
      <c r="AN95">
        <v>7.9000000000000008E-3</v>
      </c>
      <c r="AO95">
        <v>8.5000000000000006E-3</v>
      </c>
      <c r="AP95">
        <v>1.01E-2</v>
      </c>
      <c r="AQ95">
        <v>1.17E-2</v>
      </c>
      <c r="AR95">
        <v>1.2500000000000001E-2</v>
      </c>
      <c r="AS95">
        <v>1.34E-2</v>
      </c>
      <c r="AT95">
        <v>1.4500000000000001E-2</v>
      </c>
      <c r="AU95">
        <v>1.7100000000000001E-2</v>
      </c>
      <c r="AV95">
        <v>1.89E-2</v>
      </c>
      <c r="AW95">
        <v>0.02</v>
      </c>
      <c r="AX95">
        <v>2.1100000000000001E-2</v>
      </c>
      <c r="AY95">
        <v>2.2800000000000001E-2</v>
      </c>
      <c r="AZ95">
        <v>2.6200000000000001E-2</v>
      </c>
      <c r="BA95">
        <v>2.87E-2</v>
      </c>
      <c r="BB95">
        <v>3.0099999999999998E-2</v>
      </c>
      <c r="BC95">
        <v>3.15E-2</v>
      </c>
      <c r="BD95">
        <v>3.3000000000000002E-2</v>
      </c>
      <c r="BE95">
        <v>3.5900000000000001E-2</v>
      </c>
      <c r="BF95">
        <v>3.8699999999999998E-2</v>
      </c>
      <c r="BG95">
        <v>4.0399999999999998E-2</v>
      </c>
      <c r="BH95">
        <v>4.2000000000000003E-2</v>
      </c>
      <c r="BI95">
        <v>4.3700000000000003E-2</v>
      </c>
      <c r="BJ95">
        <v>4.5900000000000003E-2</v>
      </c>
      <c r="BK95">
        <v>4.9299999999999997E-2</v>
      </c>
      <c r="BL95">
        <v>5.2200000000000003E-2</v>
      </c>
      <c r="BM95">
        <v>5.4100000000000002E-2</v>
      </c>
      <c r="BN95">
        <v>5.6500000000000002E-2</v>
      </c>
      <c r="BO95">
        <v>6.0199999999999997E-2</v>
      </c>
      <c r="BP95">
        <v>6.3500000000000001E-2</v>
      </c>
      <c r="BQ95">
        <v>6.5500000000000003E-2</v>
      </c>
      <c r="BR95">
        <v>6.7599999999999993E-2</v>
      </c>
      <c r="BS95">
        <v>7.17E-2</v>
      </c>
      <c r="BT95">
        <v>7.5700000000000003E-2</v>
      </c>
      <c r="BU95">
        <v>7.7799999999999994E-2</v>
      </c>
      <c r="BV95">
        <v>7.9899999999999999E-2</v>
      </c>
      <c r="BW95">
        <v>8.1900000000000001E-2</v>
      </c>
      <c r="BX95">
        <v>8.4000000000000005E-2</v>
      </c>
      <c r="BY95">
        <v>8.7099999999999997E-2</v>
      </c>
      <c r="BZ95">
        <v>0.11749999999999999</v>
      </c>
      <c r="CA95">
        <v>0.14710000000000001</v>
      </c>
      <c r="CB95">
        <v>0.18029999999999999</v>
      </c>
      <c r="CC95">
        <v>0.20930000000000001</v>
      </c>
      <c r="CD95">
        <v>0.23549999999999999</v>
      </c>
      <c r="CE95">
        <v>0.2555</v>
      </c>
      <c r="CF95">
        <v>0.27379999999999999</v>
      </c>
      <c r="CG95">
        <v>0.29249999999999998</v>
      </c>
      <c r="CH95">
        <v>0.30780000000000002</v>
      </c>
      <c r="CI95">
        <v>0.32340000000000002</v>
      </c>
      <c r="CJ95">
        <v>0.33810000000000001</v>
      </c>
      <c r="CK95">
        <v>0.35139999999999999</v>
      </c>
      <c r="CL95">
        <v>0.36320000000000002</v>
      </c>
      <c r="CM95">
        <v>0.37309999999999999</v>
      </c>
      <c r="CN95">
        <v>0.38190000000000002</v>
      </c>
      <c r="CO95">
        <v>0.4093</v>
      </c>
      <c r="CP95">
        <v>0.42720000000000002</v>
      </c>
      <c r="CQ95">
        <v>0.4456</v>
      </c>
      <c r="CR95">
        <v>0.46300000000000002</v>
      </c>
      <c r="CS95">
        <v>0.47439999999999999</v>
      </c>
      <c r="CT95">
        <v>0.4803</v>
      </c>
      <c r="CU95">
        <v>0.48399999999999999</v>
      </c>
      <c r="CV95">
        <v>0.48759999999999998</v>
      </c>
      <c r="CW95">
        <v>0.48980000000000001</v>
      </c>
      <c r="CX95">
        <v>0.49070000000000003</v>
      </c>
      <c r="CY95">
        <v>0.49309999999999998</v>
      </c>
      <c r="CZ95">
        <v>0.49959999999999999</v>
      </c>
      <c r="DA95">
        <v>0.50900000000000001</v>
      </c>
      <c r="DB95">
        <v>0.51839999999999997</v>
      </c>
      <c r="DC95">
        <v>0.52769999999999995</v>
      </c>
      <c r="DD95">
        <v>0.53949999999999998</v>
      </c>
      <c r="DE95">
        <v>0.54990000000000006</v>
      </c>
      <c r="DF95">
        <v>0.56040000000000001</v>
      </c>
      <c r="DG95">
        <v>0.56840000000000002</v>
      </c>
      <c r="DH95">
        <v>0.56999999999999995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2.7459999999999998E-7</v>
      </c>
      <c r="H96">
        <v>1.5719999999999999E-6</v>
      </c>
      <c r="I96">
        <v>3.2119999999999999E-6</v>
      </c>
      <c r="J96">
        <v>5.7359999999999998E-6</v>
      </c>
      <c r="K96">
        <v>9.516E-6</v>
      </c>
      <c r="L96">
        <v>2.1840000000000001E-5</v>
      </c>
      <c r="M96">
        <v>3.464E-5</v>
      </c>
      <c r="N96">
        <v>4.4679999999999999E-5</v>
      </c>
      <c r="O96">
        <v>5.6929999999999999E-5</v>
      </c>
      <c r="P96">
        <v>7.0729999999999995E-5</v>
      </c>
      <c r="Q96">
        <v>1.048E-4</v>
      </c>
      <c r="R96">
        <v>1.5640000000000001E-4</v>
      </c>
      <c r="S96">
        <v>1.951E-4</v>
      </c>
      <c r="T96">
        <v>2.409E-4</v>
      </c>
      <c r="U96">
        <v>2.9250000000000001E-4</v>
      </c>
      <c r="V96">
        <v>4.4460000000000002E-4</v>
      </c>
      <c r="W96">
        <v>6.0919999999999995E-4</v>
      </c>
      <c r="X96">
        <v>7.1000000000000002E-4</v>
      </c>
      <c r="Y96">
        <v>8.2109999999999995E-4</v>
      </c>
      <c r="Z96">
        <v>9.4450000000000003E-4</v>
      </c>
      <c r="AA96">
        <v>1.1000000000000001E-3</v>
      </c>
      <c r="AB96">
        <v>1.6999999999999999E-3</v>
      </c>
      <c r="AC96">
        <v>1.9E-3</v>
      </c>
      <c r="AD96">
        <v>2.0999999999999999E-3</v>
      </c>
      <c r="AE96">
        <v>2.3E-3</v>
      </c>
      <c r="AF96">
        <v>2.8E-3</v>
      </c>
      <c r="AG96">
        <v>3.5000000000000001E-3</v>
      </c>
      <c r="AH96">
        <v>3.8999999999999998E-3</v>
      </c>
      <c r="AI96">
        <v>4.3E-3</v>
      </c>
      <c r="AJ96">
        <v>4.7000000000000002E-3</v>
      </c>
      <c r="AK96">
        <v>5.1000000000000004E-3</v>
      </c>
      <c r="AL96">
        <v>6.4000000000000003E-3</v>
      </c>
      <c r="AM96">
        <v>7.3000000000000001E-3</v>
      </c>
      <c r="AN96">
        <v>7.9000000000000008E-3</v>
      </c>
      <c r="AO96">
        <v>8.5000000000000006E-3</v>
      </c>
      <c r="AP96">
        <v>1.01E-2</v>
      </c>
      <c r="AQ96">
        <v>1.17E-2</v>
      </c>
      <c r="AR96">
        <v>1.2500000000000001E-2</v>
      </c>
      <c r="AS96">
        <v>1.34E-2</v>
      </c>
      <c r="AT96">
        <v>1.4500000000000001E-2</v>
      </c>
      <c r="AU96">
        <v>1.7100000000000001E-2</v>
      </c>
      <c r="AV96">
        <v>1.89E-2</v>
      </c>
      <c r="AW96">
        <v>0.02</v>
      </c>
      <c r="AX96">
        <v>2.1100000000000001E-2</v>
      </c>
      <c r="AY96">
        <v>2.2800000000000001E-2</v>
      </c>
      <c r="AZ96">
        <v>2.6200000000000001E-2</v>
      </c>
      <c r="BA96">
        <v>2.87E-2</v>
      </c>
      <c r="BB96">
        <v>3.0099999999999998E-2</v>
      </c>
      <c r="BC96">
        <v>3.15E-2</v>
      </c>
      <c r="BD96">
        <v>3.3000000000000002E-2</v>
      </c>
      <c r="BE96">
        <v>3.5900000000000001E-2</v>
      </c>
      <c r="BF96">
        <v>3.8699999999999998E-2</v>
      </c>
      <c r="BG96">
        <v>4.0399999999999998E-2</v>
      </c>
      <c r="BH96">
        <v>4.2000000000000003E-2</v>
      </c>
      <c r="BI96">
        <v>4.3700000000000003E-2</v>
      </c>
      <c r="BJ96">
        <v>4.5900000000000003E-2</v>
      </c>
      <c r="BK96">
        <v>4.9299999999999997E-2</v>
      </c>
      <c r="BL96">
        <v>5.2200000000000003E-2</v>
      </c>
      <c r="BM96">
        <v>5.4100000000000002E-2</v>
      </c>
      <c r="BN96">
        <v>5.6500000000000002E-2</v>
      </c>
      <c r="BO96">
        <v>6.0199999999999997E-2</v>
      </c>
      <c r="BP96">
        <v>6.3500000000000001E-2</v>
      </c>
      <c r="BQ96">
        <v>6.5500000000000003E-2</v>
      </c>
      <c r="BR96">
        <v>6.7599999999999993E-2</v>
      </c>
      <c r="BS96">
        <v>7.17E-2</v>
      </c>
      <c r="BT96">
        <v>7.5700000000000003E-2</v>
      </c>
      <c r="BU96">
        <v>7.7799999999999994E-2</v>
      </c>
      <c r="BV96">
        <v>7.9899999999999999E-2</v>
      </c>
      <c r="BW96">
        <v>8.1900000000000001E-2</v>
      </c>
      <c r="BX96">
        <v>8.4000000000000005E-2</v>
      </c>
      <c r="BY96">
        <v>8.7099999999999997E-2</v>
      </c>
      <c r="BZ96">
        <v>0.11749999999999999</v>
      </c>
      <c r="CA96">
        <v>0.14710000000000001</v>
      </c>
      <c r="CB96">
        <v>0.18029999999999999</v>
      </c>
      <c r="CC96">
        <v>0.20930000000000001</v>
      </c>
      <c r="CD96">
        <v>0.23549999999999999</v>
      </c>
      <c r="CE96">
        <v>0.2555</v>
      </c>
      <c r="CF96">
        <v>0.27379999999999999</v>
      </c>
      <c r="CG96">
        <v>0.29249999999999998</v>
      </c>
      <c r="CH96">
        <v>0.30780000000000002</v>
      </c>
      <c r="CI96">
        <v>0.32340000000000002</v>
      </c>
      <c r="CJ96">
        <v>0.33810000000000001</v>
      </c>
      <c r="CK96">
        <v>0.35139999999999999</v>
      </c>
      <c r="CL96">
        <v>0.36320000000000002</v>
      </c>
      <c r="CM96">
        <v>0.37309999999999999</v>
      </c>
      <c r="CN96">
        <v>0.38190000000000002</v>
      </c>
      <c r="CO96">
        <v>0.4093</v>
      </c>
      <c r="CP96">
        <v>0.42720000000000002</v>
      </c>
      <c r="CQ96">
        <v>0.4456</v>
      </c>
      <c r="CR96">
        <v>0.46300000000000002</v>
      </c>
      <c r="CS96">
        <v>0.47439999999999999</v>
      </c>
      <c r="CT96">
        <v>0.4803</v>
      </c>
      <c r="CU96">
        <v>0.48399999999999999</v>
      </c>
      <c r="CV96">
        <v>0.48759999999999998</v>
      </c>
      <c r="CW96">
        <v>0.48980000000000001</v>
      </c>
      <c r="CX96">
        <v>0.49070000000000003</v>
      </c>
      <c r="CY96">
        <v>0.49309999999999998</v>
      </c>
      <c r="CZ96">
        <v>0.49959999999999999</v>
      </c>
      <c r="DA96">
        <v>0.50900000000000001</v>
      </c>
      <c r="DB96">
        <v>0.51839999999999997</v>
      </c>
      <c r="DC96">
        <v>0.52769999999999995</v>
      </c>
      <c r="DD96">
        <v>0.53949999999999998</v>
      </c>
      <c r="DE96">
        <v>0.54990000000000006</v>
      </c>
      <c r="DF96">
        <v>0.56040000000000001</v>
      </c>
      <c r="DG96">
        <v>0.56840000000000002</v>
      </c>
      <c r="DH96">
        <v>0.56999999999999995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2.7459999999999998E-7</v>
      </c>
      <c r="H97">
        <v>1.5719999999999999E-6</v>
      </c>
      <c r="I97">
        <v>3.2119999999999999E-6</v>
      </c>
      <c r="J97">
        <v>5.7359999999999998E-6</v>
      </c>
      <c r="K97">
        <v>9.516E-6</v>
      </c>
      <c r="L97">
        <v>2.1840000000000001E-5</v>
      </c>
      <c r="M97">
        <v>3.464E-5</v>
      </c>
      <c r="N97">
        <v>4.4679999999999999E-5</v>
      </c>
      <c r="O97">
        <v>5.6929999999999999E-5</v>
      </c>
      <c r="P97">
        <v>7.0729999999999995E-5</v>
      </c>
      <c r="Q97">
        <v>1.048E-4</v>
      </c>
      <c r="R97">
        <v>1.5640000000000001E-4</v>
      </c>
      <c r="S97">
        <v>1.951E-4</v>
      </c>
      <c r="T97">
        <v>2.409E-4</v>
      </c>
      <c r="U97">
        <v>2.9250000000000001E-4</v>
      </c>
      <c r="V97">
        <v>4.4460000000000002E-4</v>
      </c>
      <c r="W97">
        <v>6.0919999999999995E-4</v>
      </c>
      <c r="X97">
        <v>7.1000000000000002E-4</v>
      </c>
      <c r="Y97">
        <v>8.2109999999999995E-4</v>
      </c>
      <c r="Z97">
        <v>9.4450000000000003E-4</v>
      </c>
      <c r="AA97">
        <v>1.1000000000000001E-3</v>
      </c>
      <c r="AB97">
        <v>1.6999999999999999E-3</v>
      </c>
      <c r="AC97">
        <v>1.9E-3</v>
      </c>
      <c r="AD97">
        <v>2.0999999999999999E-3</v>
      </c>
      <c r="AE97">
        <v>2.3E-3</v>
      </c>
      <c r="AF97">
        <v>2.8E-3</v>
      </c>
      <c r="AG97">
        <v>3.5000000000000001E-3</v>
      </c>
      <c r="AH97">
        <v>3.8999999999999998E-3</v>
      </c>
      <c r="AI97">
        <v>4.3E-3</v>
      </c>
      <c r="AJ97">
        <v>4.7000000000000002E-3</v>
      </c>
      <c r="AK97">
        <v>5.1000000000000004E-3</v>
      </c>
      <c r="AL97">
        <v>6.4000000000000003E-3</v>
      </c>
      <c r="AM97">
        <v>7.3000000000000001E-3</v>
      </c>
      <c r="AN97">
        <v>7.9000000000000008E-3</v>
      </c>
      <c r="AO97">
        <v>8.5000000000000006E-3</v>
      </c>
      <c r="AP97">
        <v>1.01E-2</v>
      </c>
      <c r="AQ97">
        <v>1.17E-2</v>
      </c>
      <c r="AR97">
        <v>1.2500000000000001E-2</v>
      </c>
      <c r="AS97">
        <v>1.34E-2</v>
      </c>
      <c r="AT97">
        <v>1.4500000000000001E-2</v>
      </c>
      <c r="AU97">
        <v>1.7100000000000001E-2</v>
      </c>
      <c r="AV97">
        <v>1.89E-2</v>
      </c>
      <c r="AW97">
        <v>0.02</v>
      </c>
      <c r="AX97">
        <v>2.1100000000000001E-2</v>
      </c>
      <c r="AY97">
        <v>2.2800000000000001E-2</v>
      </c>
      <c r="AZ97">
        <v>2.6200000000000001E-2</v>
      </c>
      <c r="BA97">
        <v>2.87E-2</v>
      </c>
      <c r="BB97">
        <v>3.0099999999999998E-2</v>
      </c>
      <c r="BC97">
        <v>3.15E-2</v>
      </c>
      <c r="BD97">
        <v>3.3000000000000002E-2</v>
      </c>
      <c r="BE97">
        <v>3.5900000000000001E-2</v>
      </c>
      <c r="BF97">
        <v>3.8699999999999998E-2</v>
      </c>
      <c r="BG97">
        <v>4.0399999999999998E-2</v>
      </c>
      <c r="BH97">
        <v>4.2000000000000003E-2</v>
      </c>
      <c r="BI97">
        <v>4.3700000000000003E-2</v>
      </c>
      <c r="BJ97">
        <v>4.5900000000000003E-2</v>
      </c>
      <c r="BK97">
        <v>4.9299999999999997E-2</v>
      </c>
      <c r="BL97">
        <v>5.2200000000000003E-2</v>
      </c>
      <c r="BM97">
        <v>5.4100000000000002E-2</v>
      </c>
      <c r="BN97">
        <v>5.6500000000000002E-2</v>
      </c>
      <c r="BO97">
        <v>6.0199999999999997E-2</v>
      </c>
      <c r="BP97">
        <v>6.3500000000000001E-2</v>
      </c>
      <c r="BQ97">
        <v>6.5500000000000003E-2</v>
      </c>
      <c r="BR97">
        <v>6.7599999999999993E-2</v>
      </c>
      <c r="BS97">
        <v>7.17E-2</v>
      </c>
      <c r="BT97">
        <v>7.5700000000000003E-2</v>
      </c>
      <c r="BU97">
        <v>7.7799999999999994E-2</v>
      </c>
      <c r="BV97">
        <v>7.9899999999999999E-2</v>
      </c>
      <c r="BW97">
        <v>8.1900000000000001E-2</v>
      </c>
      <c r="BX97">
        <v>8.4000000000000005E-2</v>
      </c>
      <c r="BY97">
        <v>8.7099999999999997E-2</v>
      </c>
      <c r="BZ97">
        <v>0.11749999999999999</v>
      </c>
      <c r="CA97">
        <v>0.14710000000000001</v>
      </c>
      <c r="CB97">
        <v>0.18029999999999999</v>
      </c>
      <c r="CC97">
        <v>0.20930000000000001</v>
      </c>
      <c r="CD97">
        <v>0.23549999999999999</v>
      </c>
      <c r="CE97">
        <v>0.2555</v>
      </c>
      <c r="CF97">
        <v>0.27379999999999999</v>
      </c>
      <c r="CG97">
        <v>0.29249999999999998</v>
      </c>
      <c r="CH97">
        <v>0.30780000000000002</v>
      </c>
      <c r="CI97">
        <v>0.32340000000000002</v>
      </c>
      <c r="CJ97">
        <v>0.33810000000000001</v>
      </c>
      <c r="CK97">
        <v>0.35139999999999999</v>
      </c>
      <c r="CL97">
        <v>0.36320000000000002</v>
      </c>
      <c r="CM97">
        <v>0.37309999999999999</v>
      </c>
      <c r="CN97">
        <v>0.38190000000000002</v>
      </c>
      <c r="CO97">
        <v>0.4093</v>
      </c>
      <c r="CP97">
        <v>0.42720000000000002</v>
      </c>
      <c r="CQ97">
        <v>0.4456</v>
      </c>
      <c r="CR97">
        <v>0.46300000000000002</v>
      </c>
      <c r="CS97">
        <v>0.47439999999999999</v>
      </c>
      <c r="CT97">
        <v>0.4803</v>
      </c>
      <c r="CU97">
        <v>0.48399999999999999</v>
      </c>
      <c r="CV97">
        <v>0.48759999999999998</v>
      </c>
      <c r="CW97">
        <v>0.48980000000000001</v>
      </c>
      <c r="CX97">
        <v>0.49070000000000003</v>
      </c>
      <c r="CY97">
        <v>0.49309999999999998</v>
      </c>
      <c r="CZ97">
        <v>0.49959999999999999</v>
      </c>
      <c r="DA97">
        <v>0.50900000000000001</v>
      </c>
      <c r="DB97">
        <v>0.51839999999999997</v>
      </c>
      <c r="DC97">
        <v>0.52769999999999995</v>
      </c>
      <c r="DD97">
        <v>0.53949999999999998</v>
      </c>
      <c r="DE97">
        <v>0.54990000000000006</v>
      </c>
      <c r="DF97">
        <v>0.56040000000000001</v>
      </c>
      <c r="DG97">
        <v>0.56840000000000002</v>
      </c>
      <c r="DH97">
        <v>0.56999999999999995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2.7459999999999998E-7</v>
      </c>
      <c r="H98">
        <v>1.5719999999999999E-6</v>
      </c>
      <c r="I98">
        <v>3.2119999999999999E-6</v>
      </c>
      <c r="J98">
        <v>5.7359999999999998E-6</v>
      </c>
      <c r="K98">
        <v>9.516E-6</v>
      </c>
      <c r="L98">
        <v>2.1840000000000001E-5</v>
      </c>
      <c r="M98">
        <v>3.464E-5</v>
      </c>
      <c r="N98">
        <v>4.4679999999999999E-5</v>
      </c>
      <c r="O98">
        <v>5.6929999999999999E-5</v>
      </c>
      <c r="P98">
        <v>7.0729999999999995E-5</v>
      </c>
      <c r="Q98">
        <v>1.048E-4</v>
      </c>
      <c r="R98">
        <v>1.5640000000000001E-4</v>
      </c>
      <c r="S98">
        <v>1.951E-4</v>
      </c>
      <c r="T98">
        <v>2.409E-4</v>
      </c>
      <c r="U98">
        <v>2.9250000000000001E-4</v>
      </c>
      <c r="V98">
        <v>4.4460000000000002E-4</v>
      </c>
      <c r="W98">
        <v>6.0919999999999995E-4</v>
      </c>
      <c r="X98">
        <v>7.1000000000000002E-4</v>
      </c>
      <c r="Y98">
        <v>8.2109999999999995E-4</v>
      </c>
      <c r="Z98">
        <v>9.4450000000000003E-4</v>
      </c>
      <c r="AA98">
        <v>1.1000000000000001E-3</v>
      </c>
      <c r="AB98">
        <v>1.6999999999999999E-3</v>
      </c>
      <c r="AC98">
        <v>1.9E-3</v>
      </c>
      <c r="AD98">
        <v>2.0999999999999999E-3</v>
      </c>
      <c r="AE98">
        <v>2.3E-3</v>
      </c>
      <c r="AF98">
        <v>2.8E-3</v>
      </c>
      <c r="AG98">
        <v>3.5000000000000001E-3</v>
      </c>
      <c r="AH98">
        <v>3.8999999999999998E-3</v>
      </c>
      <c r="AI98">
        <v>4.3E-3</v>
      </c>
      <c r="AJ98">
        <v>4.7000000000000002E-3</v>
      </c>
      <c r="AK98">
        <v>5.1000000000000004E-3</v>
      </c>
      <c r="AL98">
        <v>6.4000000000000003E-3</v>
      </c>
      <c r="AM98">
        <v>7.3000000000000001E-3</v>
      </c>
      <c r="AN98">
        <v>7.9000000000000008E-3</v>
      </c>
      <c r="AO98">
        <v>8.5000000000000006E-3</v>
      </c>
      <c r="AP98">
        <v>1.01E-2</v>
      </c>
      <c r="AQ98">
        <v>1.17E-2</v>
      </c>
      <c r="AR98">
        <v>1.2500000000000001E-2</v>
      </c>
      <c r="AS98">
        <v>1.34E-2</v>
      </c>
      <c r="AT98">
        <v>1.4500000000000001E-2</v>
      </c>
      <c r="AU98">
        <v>1.7100000000000001E-2</v>
      </c>
      <c r="AV98">
        <v>1.89E-2</v>
      </c>
      <c r="AW98">
        <v>0.02</v>
      </c>
      <c r="AX98">
        <v>2.1100000000000001E-2</v>
      </c>
      <c r="AY98">
        <v>2.2800000000000001E-2</v>
      </c>
      <c r="AZ98">
        <v>2.6200000000000001E-2</v>
      </c>
      <c r="BA98">
        <v>2.87E-2</v>
      </c>
      <c r="BB98">
        <v>3.0099999999999998E-2</v>
      </c>
      <c r="BC98">
        <v>3.15E-2</v>
      </c>
      <c r="BD98">
        <v>3.3000000000000002E-2</v>
      </c>
      <c r="BE98">
        <v>3.5900000000000001E-2</v>
      </c>
      <c r="BF98">
        <v>3.8699999999999998E-2</v>
      </c>
      <c r="BG98">
        <v>4.0399999999999998E-2</v>
      </c>
      <c r="BH98">
        <v>4.2000000000000003E-2</v>
      </c>
      <c r="BI98">
        <v>4.3700000000000003E-2</v>
      </c>
      <c r="BJ98">
        <v>4.5900000000000003E-2</v>
      </c>
      <c r="BK98">
        <v>4.9299999999999997E-2</v>
      </c>
      <c r="BL98">
        <v>5.2200000000000003E-2</v>
      </c>
      <c r="BM98">
        <v>5.4100000000000002E-2</v>
      </c>
      <c r="BN98">
        <v>5.6500000000000002E-2</v>
      </c>
      <c r="BO98">
        <v>6.0199999999999997E-2</v>
      </c>
      <c r="BP98">
        <v>6.3500000000000001E-2</v>
      </c>
      <c r="BQ98">
        <v>6.5500000000000003E-2</v>
      </c>
      <c r="BR98">
        <v>6.7599999999999993E-2</v>
      </c>
      <c r="BS98">
        <v>7.17E-2</v>
      </c>
      <c r="BT98">
        <v>7.5700000000000003E-2</v>
      </c>
      <c r="BU98">
        <v>7.7799999999999994E-2</v>
      </c>
      <c r="BV98">
        <v>7.9899999999999999E-2</v>
      </c>
      <c r="BW98">
        <v>8.1900000000000001E-2</v>
      </c>
      <c r="BX98">
        <v>8.4000000000000005E-2</v>
      </c>
      <c r="BY98">
        <v>8.7099999999999997E-2</v>
      </c>
      <c r="BZ98">
        <v>0.11749999999999999</v>
      </c>
      <c r="CA98">
        <v>0.14710000000000001</v>
      </c>
      <c r="CB98">
        <v>0.18029999999999999</v>
      </c>
      <c r="CC98">
        <v>0.20930000000000001</v>
      </c>
      <c r="CD98">
        <v>0.23549999999999999</v>
      </c>
      <c r="CE98">
        <v>0.2555</v>
      </c>
      <c r="CF98">
        <v>0.27379999999999999</v>
      </c>
      <c r="CG98">
        <v>0.29249999999999998</v>
      </c>
      <c r="CH98">
        <v>0.30780000000000002</v>
      </c>
      <c r="CI98">
        <v>0.32340000000000002</v>
      </c>
      <c r="CJ98">
        <v>0.33810000000000001</v>
      </c>
      <c r="CK98">
        <v>0.35139999999999999</v>
      </c>
      <c r="CL98">
        <v>0.36320000000000002</v>
      </c>
      <c r="CM98">
        <v>0.37309999999999999</v>
      </c>
      <c r="CN98">
        <v>0.38190000000000002</v>
      </c>
      <c r="CO98">
        <v>0.4093</v>
      </c>
      <c r="CP98">
        <v>0.42720000000000002</v>
      </c>
      <c r="CQ98">
        <v>0.4456</v>
      </c>
      <c r="CR98">
        <v>0.46300000000000002</v>
      </c>
      <c r="CS98">
        <v>0.47439999999999999</v>
      </c>
      <c r="CT98">
        <v>0.4803</v>
      </c>
      <c r="CU98">
        <v>0.48399999999999999</v>
      </c>
      <c r="CV98">
        <v>0.48759999999999998</v>
      </c>
      <c r="CW98">
        <v>0.48980000000000001</v>
      </c>
      <c r="CX98">
        <v>0.49070000000000003</v>
      </c>
      <c r="CY98">
        <v>0.49309999999999998</v>
      </c>
      <c r="CZ98">
        <v>0.49959999999999999</v>
      </c>
      <c r="DA98">
        <v>0.50900000000000001</v>
      </c>
      <c r="DB98">
        <v>0.51839999999999997</v>
      </c>
      <c r="DC98">
        <v>0.52769999999999995</v>
      </c>
      <c r="DD98">
        <v>0.53949999999999998</v>
      </c>
      <c r="DE98">
        <v>0.54990000000000006</v>
      </c>
      <c r="DF98">
        <v>0.56040000000000001</v>
      </c>
      <c r="DG98">
        <v>0.56840000000000002</v>
      </c>
      <c r="DH98">
        <v>0.56999999999999995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2.7459999999999998E-7</v>
      </c>
      <c r="H99">
        <v>1.5719999999999999E-6</v>
      </c>
      <c r="I99">
        <v>3.2119999999999999E-6</v>
      </c>
      <c r="J99">
        <v>5.7359999999999998E-6</v>
      </c>
      <c r="K99">
        <v>9.516E-6</v>
      </c>
      <c r="L99">
        <v>2.1840000000000001E-5</v>
      </c>
      <c r="M99">
        <v>3.464E-5</v>
      </c>
      <c r="N99">
        <v>4.4679999999999999E-5</v>
      </c>
      <c r="O99">
        <v>5.6929999999999999E-5</v>
      </c>
      <c r="P99">
        <v>7.0729999999999995E-5</v>
      </c>
      <c r="Q99">
        <v>1.048E-4</v>
      </c>
      <c r="R99">
        <v>1.5640000000000001E-4</v>
      </c>
      <c r="S99">
        <v>1.951E-4</v>
      </c>
      <c r="T99">
        <v>2.409E-4</v>
      </c>
      <c r="U99">
        <v>2.9250000000000001E-4</v>
      </c>
      <c r="V99">
        <v>4.4460000000000002E-4</v>
      </c>
      <c r="W99">
        <v>6.0919999999999995E-4</v>
      </c>
      <c r="X99">
        <v>7.1000000000000002E-4</v>
      </c>
      <c r="Y99">
        <v>8.2109999999999995E-4</v>
      </c>
      <c r="Z99">
        <v>9.4450000000000003E-4</v>
      </c>
      <c r="AA99">
        <v>1.1000000000000001E-3</v>
      </c>
      <c r="AB99">
        <v>1.6999999999999999E-3</v>
      </c>
      <c r="AC99">
        <v>1.9E-3</v>
      </c>
      <c r="AD99">
        <v>2.0999999999999999E-3</v>
      </c>
      <c r="AE99">
        <v>2.3E-3</v>
      </c>
      <c r="AF99">
        <v>2.8E-3</v>
      </c>
      <c r="AG99">
        <v>3.5000000000000001E-3</v>
      </c>
      <c r="AH99">
        <v>3.8999999999999998E-3</v>
      </c>
      <c r="AI99">
        <v>4.3E-3</v>
      </c>
      <c r="AJ99">
        <v>4.7000000000000002E-3</v>
      </c>
      <c r="AK99">
        <v>5.1000000000000004E-3</v>
      </c>
      <c r="AL99">
        <v>6.4000000000000003E-3</v>
      </c>
      <c r="AM99">
        <v>7.3000000000000001E-3</v>
      </c>
      <c r="AN99">
        <v>7.9000000000000008E-3</v>
      </c>
      <c r="AO99">
        <v>8.5000000000000006E-3</v>
      </c>
      <c r="AP99">
        <v>1.01E-2</v>
      </c>
      <c r="AQ99">
        <v>1.17E-2</v>
      </c>
      <c r="AR99">
        <v>1.2500000000000001E-2</v>
      </c>
      <c r="AS99">
        <v>1.34E-2</v>
      </c>
      <c r="AT99">
        <v>1.4500000000000001E-2</v>
      </c>
      <c r="AU99">
        <v>1.7100000000000001E-2</v>
      </c>
      <c r="AV99">
        <v>1.89E-2</v>
      </c>
      <c r="AW99">
        <v>0.02</v>
      </c>
      <c r="AX99">
        <v>2.1100000000000001E-2</v>
      </c>
      <c r="AY99">
        <v>2.2800000000000001E-2</v>
      </c>
      <c r="AZ99">
        <v>2.6200000000000001E-2</v>
      </c>
      <c r="BA99">
        <v>2.87E-2</v>
      </c>
      <c r="BB99">
        <v>3.0099999999999998E-2</v>
      </c>
      <c r="BC99">
        <v>3.15E-2</v>
      </c>
      <c r="BD99">
        <v>3.3000000000000002E-2</v>
      </c>
      <c r="BE99">
        <v>3.5900000000000001E-2</v>
      </c>
      <c r="BF99">
        <v>3.8699999999999998E-2</v>
      </c>
      <c r="BG99">
        <v>4.0399999999999998E-2</v>
      </c>
      <c r="BH99">
        <v>4.2000000000000003E-2</v>
      </c>
      <c r="BI99">
        <v>4.3700000000000003E-2</v>
      </c>
      <c r="BJ99">
        <v>4.5900000000000003E-2</v>
      </c>
      <c r="BK99">
        <v>4.9299999999999997E-2</v>
      </c>
      <c r="BL99">
        <v>5.2200000000000003E-2</v>
      </c>
      <c r="BM99">
        <v>5.4100000000000002E-2</v>
      </c>
      <c r="BN99">
        <v>5.6500000000000002E-2</v>
      </c>
      <c r="BO99">
        <v>6.0199999999999997E-2</v>
      </c>
      <c r="BP99">
        <v>6.3500000000000001E-2</v>
      </c>
      <c r="BQ99">
        <v>6.5500000000000003E-2</v>
      </c>
      <c r="BR99">
        <v>6.7599999999999993E-2</v>
      </c>
      <c r="BS99">
        <v>7.17E-2</v>
      </c>
      <c r="BT99">
        <v>7.5700000000000003E-2</v>
      </c>
      <c r="BU99">
        <v>7.7799999999999994E-2</v>
      </c>
      <c r="BV99">
        <v>7.9899999999999999E-2</v>
      </c>
      <c r="BW99">
        <v>8.1900000000000001E-2</v>
      </c>
      <c r="BX99">
        <v>8.4000000000000005E-2</v>
      </c>
      <c r="BY99">
        <v>8.7099999999999997E-2</v>
      </c>
      <c r="BZ99">
        <v>0.11749999999999999</v>
      </c>
      <c r="CA99">
        <v>0.14710000000000001</v>
      </c>
      <c r="CB99">
        <v>0.18029999999999999</v>
      </c>
      <c r="CC99">
        <v>0.20930000000000001</v>
      </c>
      <c r="CD99">
        <v>0.23549999999999999</v>
      </c>
      <c r="CE99">
        <v>0.2555</v>
      </c>
      <c r="CF99">
        <v>0.27379999999999999</v>
      </c>
      <c r="CG99">
        <v>0.29249999999999998</v>
      </c>
      <c r="CH99">
        <v>0.30780000000000002</v>
      </c>
      <c r="CI99">
        <v>0.32340000000000002</v>
      </c>
      <c r="CJ99">
        <v>0.33810000000000001</v>
      </c>
      <c r="CK99">
        <v>0.35139999999999999</v>
      </c>
      <c r="CL99">
        <v>0.36320000000000002</v>
      </c>
      <c r="CM99">
        <v>0.37309999999999999</v>
      </c>
      <c r="CN99">
        <v>0.38190000000000002</v>
      </c>
      <c r="CO99">
        <v>0.4093</v>
      </c>
      <c r="CP99">
        <v>0.42720000000000002</v>
      </c>
      <c r="CQ99">
        <v>0.4456</v>
      </c>
      <c r="CR99">
        <v>0.46300000000000002</v>
      </c>
      <c r="CS99">
        <v>0.47439999999999999</v>
      </c>
      <c r="CT99">
        <v>0.4803</v>
      </c>
      <c r="CU99">
        <v>0.48399999999999999</v>
      </c>
      <c r="CV99">
        <v>0.48759999999999998</v>
      </c>
      <c r="CW99">
        <v>0.48980000000000001</v>
      </c>
      <c r="CX99">
        <v>0.49070000000000003</v>
      </c>
      <c r="CY99">
        <v>0.49309999999999998</v>
      </c>
      <c r="CZ99">
        <v>0.49959999999999999</v>
      </c>
      <c r="DA99">
        <v>0.50900000000000001</v>
      </c>
      <c r="DB99">
        <v>0.51839999999999997</v>
      </c>
      <c r="DC99">
        <v>0.52769999999999995</v>
      </c>
      <c r="DD99">
        <v>0.53949999999999998</v>
      </c>
      <c r="DE99">
        <v>0.54990000000000006</v>
      </c>
      <c r="DF99">
        <v>0.56040000000000001</v>
      </c>
      <c r="DG99">
        <v>0.56840000000000002</v>
      </c>
      <c r="DH99">
        <v>0.56999999999999995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2.7459999999999998E-7</v>
      </c>
      <c r="H100">
        <v>1.5719999999999999E-6</v>
      </c>
      <c r="I100">
        <v>3.2119999999999999E-6</v>
      </c>
      <c r="J100">
        <v>5.7359999999999998E-6</v>
      </c>
      <c r="K100">
        <v>9.516E-6</v>
      </c>
      <c r="L100">
        <v>2.1840000000000001E-5</v>
      </c>
      <c r="M100">
        <v>3.464E-5</v>
      </c>
      <c r="N100">
        <v>4.4679999999999999E-5</v>
      </c>
      <c r="O100">
        <v>5.6929999999999999E-5</v>
      </c>
      <c r="P100">
        <v>7.0729999999999995E-5</v>
      </c>
      <c r="Q100">
        <v>1.048E-4</v>
      </c>
      <c r="R100">
        <v>1.5640000000000001E-4</v>
      </c>
      <c r="S100">
        <v>1.951E-4</v>
      </c>
      <c r="T100">
        <v>2.409E-4</v>
      </c>
      <c r="U100">
        <v>2.9250000000000001E-4</v>
      </c>
      <c r="V100">
        <v>4.4460000000000002E-4</v>
      </c>
      <c r="W100">
        <v>6.0919999999999995E-4</v>
      </c>
      <c r="X100">
        <v>7.1000000000000002E-4</v>
      </c>
      <c r="Y100">
        <v>8.2109999999999995E-4</v>
      </c>
      <c r="Z100">
        <v>9.4450000000000003E-4</v>
      </c>
      <c r="AA100">
        <v>1.1000000000000001E-3</v>
      </c>
      <c r="AB100">
        <v>1.6999999999999999E-3</v>
      </c>
      <c r="AC100">
        <v>1.9E-3</v>
      </c>
      <c r="AD100">
        <v>2.0999999999999999E-3</v>
      </c>
      <c r="AE100">
        <v>2.3E-3</v>
      </c>
      <c r="AF100">
        <v>2.8E-3</v>
      </c>
      <c r="AG100">
        <v>3.5000000000000001E-3</v>
      </c>
      <c r="AH100">
        <v>3.8999999999999998E-3</v>
      </c>
      <c r="AI100">
        <v>4.3E-3</v>
      </c>
      <c r="AJ100">
        <v>4.7000000000000002E-3</v>
      </c>
      <c r="AK100">
        <v>5.1000000000000004E-3</v>
      </c>
      <c r="AL100">
        <v>6.4000000000000003E-3</v>
      </c>
      <c r="AM100">
        <v>7.3000000000000001E-3</v>
      </c>
      <c r="AN100">
        <v>7.9000000000000008E-3</v>
      </c>
      <c r="AO100">
        <v>8.5000000000000006E-3</v>
      </c>
      <c r="AP100">
        <v>1.01E-2</v>
      </c>
      <c r="AQ100">
        <v>1.17E-2</v>
      </c>
      <c r="AR100">
        <v>1.2500000000000001E-2</v>
      </c>
      <c r="AS100">
        <v>1.34E-2</v>
      </c>
      <c r="AT100">
        <v>1.4500000000000001E-2</v>
      </c>
      <c r="AU100">
        <v>1.7100000000000001E-2</v>
      </c>
      <c r="AV100">
        <v>1.89E-2</v>
      </c>
      <c r="AW100">
        <v>0.02</v>
      </c>
      <c r="AX100">
        <v>2.1100000000000001E-2</v>
      </c>
      <c r="AY100">
        <v>2.2800000000000001E-2</v>
      </c>
      <c r="AZ100">
        <v>2.6200000000000001E-2</v>
      </c>
      <c r="BA100">
        <v>2.87E-2</v>
      </c>
      <c r="BB100">
        <v>3.0099999999999998E-2</v>
      </c>
      <c r="BC100">
        <v>3.15E-2</v>
      </c>
      <c r="BD100">
        <v>3.3000000000000002E-2</v>
      </c>
      <c r="BE100">
        <v>3.5900000000000001E-2</v>
      </c>
      <c r="BF100">
        <v>3.8699999999999998E-2</v>
      </c>
      <c r="BG100">
        <v>4.0399999999999998E-2</v>
      </c>
      <c r="BH100">
        <v>4.2000000000000003E-2</v>
      </c>
      <c r="BI100">
        <v>4.3700000000000003E-2</v>
      </c>
      <c r="BJ100">
        <v>4.5900000000000003E-2</v>
      </c>
      <c r="BK100">
        <v>4.9299999999999997E-2</v>
      </c>
      <c r="BL100">
        <v>5.2200000000000003E-2</v>
      </c>
      <c r="BM100">
        <v>5.4100000000000002E-2</v>
      </c>
      <c r="BN100">
        <v>5.6500000000000002E-2</v>
      </c>
      <c r="BO100">
        <v>6.0199999999999997E-2</v>
      </c>
      <c r="BP100">
        <v>6.3500000000000001E-2</v>
      </c>
      <c r="BQ100">
        <v>6.5500000000000003E-2</v>
      </c>
      <c r="BR100">
        <v>6.7599999999999993E-2</v>
      </c>
      <c r="BS100">
        <v>7.17E-2</v>
      </c>
      <c r="BT100">
        <v>7.5700000000000003E-2</v>
      </c>
      <c r="BU100">
        <v>7.7799999999999994E-2</v>
      </c>
      <c r="BV100">
        <v>7.9899999999999999E-2</v>
      </c>
      <c r="BW100">
        <v>8.1900000000000001E-2</v>
      </c>
      <c r="BX100">
        <v>8.4000000000000005E-2</v>
      </c>
      <c r="BY100">
        <v>8.7099999999999997E-2</v>
      </c>
      <c r="BZ100">
        <v>0.11749999999999999</v>
      </c>
      <c r="CA100">
        <v>0.14710000000000001</v>
      </c>
      <c r="CB100">
        <v>0.18029999999999999</v>
      </c>
      <c r="CC100">
        <v>0.20930000000000001</v>
      </c>
      <c r="CD100">
        <v>0.23549999999999999</v>
      </c>
      <c r="CE100">
        <v>0.2555</v>
      </c>
      <c r="CF100">
        <v>0.27379999999999999</v>
      </c>
      <c r="CG100">
        <v>0.29249999999999998</v>
      </c>
      <c r="CH100">
        <v>0.30780000000000002</v>
      </c>
      <c r="CI100">
        <v>0.32340000000000002</v>
      </c>
      <c r="CJ100">
        <v>0.33810000000000001</v>
      </c>
      <c r="CK100">
        <v>0.35139999999999999</v>
      </c>
      <c r="CL100">
        <v>0.36320000000000002</v>
      </c>
      <c r="CM100">
        <v>0.37309999999999999</v>
      </c>
      <c r="CN100">
        <v>0.38190000000000002</v>
      </c>
      <c r="CO100">
        <v>0.4093</v>
      </c>
      <c r="CP100">
        <v>0.42720000000000002</v>
      </c>
      <c r="CQ100">
        <v>0.4456</v>
      </c>
      <c r="CR100">
        <v>0.46300000000000002</v>
      </c>
      <c r="CS100">
        <v>0.47439999999999999</v>
      </c>
      <c r="CT100">
        <v>0.4803</v>
      </c>
      <c r="CU100">
        <v>0.48399999999999999</v>
      </c>
      <c r="CV100">
        <v>0.48759999999999998</v>
      </c>
      <c r="CW100">
        <v>0.48980000000000001</v>
      </c>
      <c r="CX100">
        <v>0.49070000000000003</v>
      </c>
      <c r="CY100">
        <v>0.49309999999999998</v>
      </c>
      <c r="CZ100">
        <v>0.49959999999999999</v>
      </c>
      <c r="DA100">
        <v>0.50900000000000001</v>
      </c>
      <c r="DB100">
        <v>0.51839999999999997</v>
      </c>
      <c r="DC100">
        <v>0.52769999999999995</v>
      </c>
      <c r="DD100">
        <v>0.53949999999999998</v>
      </c>
      <c r="DE100">
        <v>0.54990000000000006</v>
      </c>
      <c r="DF100">
        <v>0.56040000000000001</v>
      </c>
      <c r="DG100">
        <v>0.56840000000000002</v>
      </c>
      <c r="DH100">
        <v>0.56999999999999995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2.7459999999999998E-7</v>
      </c>
      <c r="H101">
        <v>1.5719999999999999E-6</v>
      </c>
      <c r="I101">
        <v>3.2119999999999999E-6</v>
      </c>
      <c r="J101">
        <v>5.7359999999999998E-6</v>
      </c>
      <c r="K101">
        <v>9.516E-6</v>
      </c>
      <c r="L101">
        <v>2.1840000000000001E-5</v>
      </c>
      <c r="M101">
        <v>3.464E-5</v>
      </c>
      <c r="N101">
        <v>4.4679999999999999E-5</v>
      </c>
      <c r="O101">
        <v>5.6929999999999999E-5</v>
      </c>
      <c r="P101">
        <v>7.0729999999999995E-5</v>
      </c>
      <c r="Q101">
        <v>1.048E-4</v>
      </c>
      <c r="R101">
        <v>1.5640000000000001E-4</v>
      </c>
      <c r="S101">
        <v>1.951E-4</v>
      </c>
      <c r="T101">
        <v>2.409E-4</v>
      </c>
      <c r="U101">
        <v>2.9250000000000001E-4</v>
      </c>
      <c r="V101">
        <v>4.4460000000000002E-4</v>
      </c>
      <c r="W101">
        <v>6.0919999999999995E-4</v>
      </c>
      <c r="X101">
        <v>7.1000000000000002E-4</v>
      </c>
      <c r="Y101">
        <v>8.2109999999999995E-4</v>
      </c>
      <c r="Z101">
        <v>9.4450000000000003E-4</v>
      </c>
      <c r="AA101">
        <v>1.1000000000000001E-3</v>
      </c>
      <c r="AB101">
        <v>1.6999999999999999E-3</v>
      </c>
      <c r="AC101">
        <v>1.9E-3</v>
      </c>
      <c r="AD101">
        <v>2.0999999999999999E-3</v>
      </c>
      <c r="AE101">
        <v>2.3E-3</v>
      </c>
      <c r="AF101">
        <v>2.8E-3</v>
      </c>
      <c r="AG101">
        <v>3.5000000000000001E-3</v>
      </c>
      <c r="AH101">
        <v>3.8999999999999998E-3</v>
      </c>
      <c r="AI101">
        <v>4.3E-3</v>
      </c>
      <c r="AJ101">
        <v>4.7000000000000002E-3</v>
      </c>
      <c r="AK101">
        <v>5.1000000000000004E-3</v>
      </c>
      <c r="AL101">
        <v>6.4000000000000003E-3</v>
      </c>
      <c r="AM101">
        <v>7.3000000000000001E-3</v>
      </c>
      <c r="AN101">
        <v>7.9000000000000008E-3</v>
      </c>
      <c r="AO101">
        <v>8.5000000000000006E-3</v>
      </c>
      <c r="AP101">
        <v>1.01E-2</v>
      </c>
      <c r="AQ101">
        <v>1.17E-2</v>
      </c>
      <c r="AR101">
        <v>1.2500000000000001E-2</v>
      </c>
      <c r="AS101">
        <v>1.34E-2</v>
      </c>
      <c r="AT101">
        <v>1.4500000000000001E-2</v>
      </c>
      <c r="AU101">
        <v>1.7100000000000001E-2</v>
      </c>
      <c r="AV101">
        <v>1.89E-2</v>
      </c>
      <c r="AW101">
        <v>0.02</v>
      </c>
      <c r="AX101">
        <v>2.1100000000000001E-2</v>
      </c>
      <c r="AY101">
        <v>2.2800000000000001E-2</v>
      </c>
      <c r="AZ101">
        <v>2.6200000000000001E-2</v>
      </c>
      <c r="BA101">
        <v>2.87E-2</v>
      </c>
      <c r="BB101">
        <v>3.0099999999999998E-2</v>
      </c>
      <c r="BC101">
        <v>3.15E-2</v>
      </c>
      <c r="BD101">
        <v>3.3000000000000002E-2</v>
      </c>
      <c r="BE101">
        <v>3.5900000000000001E-2</v>
      </c>
      <c r="BF101">
        <v>3.8699999999999998E-2</v>
      </c>
      <c r="BG101">
        <v>4.0399999999999998E-2</v>
      </c>
      <c r="BH101">
        <v>4.2000000000000003E-2</v>
      </c>
      <c r="BI101">
        <v>4.3700000000000003E-2</v>
      </c>
      <c r="BJ101">
        <v>4.5900000000000003E-2</v>
      </c>
      <c r="BK101">
        <v>4.9299999999999997E-2</v>
      </c>
      <c r="BL101">
        <v>5.2200000000000003E-2</v>
      </c>
      <c r="BM101">
        <v>5.4100000000000002E-2</v>
      </c>
      <c r="BN101">
        <v>5.6500000000000002E-2</v>
      </c>
      <c r="BO101">
        <v>6.0199999999999997E-2</v>
      </c>
      <c r="BP101">
        <v>6.3500000000000001E-2</v>
      </c>
      <c r="BQ101">
        <v>6.5500000000000003E-2</v>
      </c>
      <c r="BR101">
        <v>6.7599999999999993E-2</v>
      </c>
      <c r="BS101">
        <v>7.17E-2</v>
      </c>
      <c r="BT101">
        <v>7.5700000000000003E-2</v>
      </c>
      <c r="BU101">
        <v>7.7799999999999994E-2</v>
      </c>
      <c r="BV101">
        <v>7.9899999999999999E-2</v>
      </c>
      <c r="BW101">
        <v>8.1900000000000001E-2</v>
      </c>
      <c r="BX101">
        <v>8.4000000000000005E-2</v>
      </c>
      <c r="BY101">
        <v>8.7099999999999997E-2</v>
      </c>
      <c r="BZ101">
        <v>0.11749999999999999</v>
      </c>
      <c r="CA101">
        <v>0.14710000000000001</v>
      </c>
      <c r="CB101">
        <v>0.18029999999999999</v>
      </c>
      <c r="CC101">
        <v>0.20930000000000001</v>
      </c>
      <c r="CD101">
        <v>0.23549999999999999</v>
      </c>
      <c r="CE101">
        <v>0.2555</v>
      </c>
      <c r="CF101">
        <v>0.27379999999999999</v>
      </c>
      <c r="CG101">
        <v>0.29249999999999998</v>
      </c>
      <c r="CH101">
        <v>0.30780000000000002</v>
      </c>
      <c r="CI101">
        <v>0.32340000000000002</v>
      </c>
      <c r="CJ101">
        <v>0.33810000000000001</v>
      </c>
      <c r="CK101">
        <v>0.35139999999999999</v>
      </c>
      <c r="CL101">
        <v>0.36320000000000002</v>
      </c>
      <c r="CM101">
        <v>0.37309999999999999</v>
      </c>
      <c r="CN101">
        <v>0.38190000000000002</v>
      </c>
      <c r="CO101">
        <v>0.4093</v>
      </c>
      <c r="CP101">
        <v>0.42720000000000002</v>
      </c>
      <c r="CQ101">
        <v>0.4456</v>
      </c>
      <c r="CR101">
        <v>0.46300000000000002</v>
      </c>
      <c r="CS101">
        <v>0.47439999999999999</v>
      </c>
      <c r="CT101">
        <v>0.4803</v>
      </c>
      <c r="CU101">
        <v>0.48399999999999999</v>
      </c>
      <c r="CV101">
        <v>0.48759999999999998</v>
      </c>
      <c r="CW101">
        <v>0.48980000000000001</v>
      </c>
      <c r="CX101">
        <v>0.49070000000000003</v>
      </c>
      <c r="CY101">
        <v>0.49309999999999998</v>
      </c>
      <c r="CZ101">
        <v>0.49959999999999999</v>
      </c>
      <c r="DA101">
        <v>0.50900000000000001</v>
      </c>
      <c r="DB101">
        <v>0.51839999999999997</v>
      </c>
      <c r="DC101">
        <v>0.52769999999999995</v>
      </c>
      <c r="DD101">
        <v>0.53949999999999998</v>
      </c>
      <c r="DE101">
        <v>0.54990000000000006</v>
      </c>
      <c r="DF101">
        <v>0.56040000000000001</v>
      </c>
      <c r="DG101">
        <v>0.56840000000000002</v>
      </c>
      <c r="DH101">
        <v>0.56999999999999995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A3A41-7D33-4093-9D42-130B5D0642E3}">
  <sheetPr codeName="Sheet12"/>
  <dimension ref="A1:DX101"/>
  <sheetViews>
    <sheetView zoomScale="85" zoomScaleNormal="85" workbookViewId="0">
      <selection activeCell="M2" sqref="M2"/>
    </sheetView>
  </sheetViews>
  <sheetFormatPr defaultRowHeight="15"/>
  <cols>
    <col min="99" max="99" width="14.7109375" customWidth="1"/>
  </cols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7.1719999999999996E-8</v>
      </c>
      <c r="J2">
        <v>4.1619999999999998E-7</v>
      </c>
      <c r="K2">
        <v>7.6870000000000005E-7</v>
      </c>
      <c r="L2">
        <v>1.3850000000000001E-6</v>
      </c>
      <c r="M2">
        <v>1.9470000000000002E-6</v>
      </c>
      <c r="N2">
        <v>2.3029999999999998E-6</v>
      </c>
      <c r="O2">
        <v>2.649E-6</v>
      </c>
      <c r="P2">
        <v>3.0429999999999999E-6</v>
      </c>
      <c r="Q2">
        <v>4.0759999999999996E-6</v>
      </c>
      <c r="R2">
        <v>5.3489999999999999E-6</v>
      </c>
      <c r="S2">
        <v>6.0079999999999999E-6</v>
      </c>
      <c r="T2">
        <v>7.1269999999999997E-6</v>
      </c>
      <c r="U2">
        <v>8.6619999999999994E-6</v>
      </c>
      <c r="V2">
        <v>1.216E-5</v>
      </c>
      <c r="W2">
        <v>1.592E-5</v>
      </c>
      <c r="X2">
        <v>1.8340000000000001E-5</v>
      </c>
      <c r="Y2">
        <v>2.0699999999999998E-5</v>
      </c>
      <c r="Z2">
        <v>2.317E-5</v>
      </c>
      <c r="AA2">
        <v>2.673E-5</v>
      </c>
      <c r="AB2">
        <v>3.6350000000000003E-5</v>
      </c>
      <c r="AC2">
        <v>4.0009999999999998E-5</v>
      </c>
      <c r="AD2">
        <v>4.3460000000000001E-5</v>
      </c>
      <c r="AE2">
        <v>4.6869999999999997E-5</v>
      </c>
      <c r="AF2">
        <v>5.2259999999999998E-5</v>
      </c>
      <c r="AG2">
        <v>6.2030000000000001E-5</v>
      </c>
      <c r="AH2">
        <v>6.7420000000000002E-5</v>
      </c>
      <c r="AI2">
        <v>7.2830000000000006E-5</v>
      </c>
      <c r="AJ2">
        <v>7.8239999999999996E-5</v>
      </c>
      <c r="AK2">
        <v>8.386E-5</v>
      </c>
      <c r="AL2">
        <v>9.7280000000000004E-5</v>
      </c>
      <c r="AM2">
        <v>1.0569999999999999E-4</v>
      </c>
      <c r="AN2">
        <v>1.1120000000000001E-4</v>
      </c>
      <c r="AO2">
        <v>1.1629999999999999E-4</v>
      </c>
      <c r="AP2">
        <v>1.2679999999999999E-4</v>
      </c>
      <c r="AQ2">
        <v>1.3740000000000001E-4</v>
      </c>
      <c r="AR2">
        <v>1.4249999999999999E-4</v>
      </c>
      <c r="AS2">
        <v>1.4770000000000001E-4</v>
      </c>
      <c r="AT2">
        <v>1.539E-4</v>
      </c>
      <c r="AU2">
        <v>1.661E-4</v>
      </c>
      <c r="AV2">
        <v>1.7420000000000001E-4</v>
      </c>
      <c r="AW2">
        <v>1.7890000000000001E-4</v>
      </c>
      <c r="AX2">
        <v>1.8369999999999999E-4</v>
      </c>
      <c r="AY2">
        <v>1.8990000000000001E-4</v>
      </c>
      <c r="AZ2">
        <v>2.0110000000000001E-4</v>
      </c>
      <c r="BA2">
        <v>2.087E-4</v>
      </c>
      <c r="BB2">
        <v>2.1249999999999999E-4</v>
      </c>
      <c r="BC2">
        <v>2.163E-4</v>
      </c>
      <c r="BD2">
        <v>2.2000000000000001E-4</v>
      </c>
      <c r="BE2">
        <v>2.274E-4</v>
      </c>
      <c r="BF2">
        <v>2.3470000000000001E-4</v>
      </c>
      <c r="BG2">
        <v>2.386E-4</v>
      </c>
      <c r="BH2">
        <v>2.4250000000000001E-4</v>
      </c>
      <c r="BI2">
        <v>2.4630000000000002E-4</v>
      </c>
      <c r="BJ2">
        <v>2.5139999999999999E-4</v>
      </c>
      <c r="BK2">
        <v>2.5940000000000002E-4</v>
      </c>
      <c r="BL2">
        <v>2.6610000000000002E-4</v>
      </c>
      <c r="BM2">
        <v>2.7010000000000001E-4</v>
      </c>
      <c r="BN2">
        <v>2.7530000000000002E-4</v>
      </c>
      <c r="BO2">
        <v>2.831E-4</v>
      </c>
      <c r="BP2">
        <v>2.899E-4</v>
      </c>
      <c r="BQ2">
        <v>2.9310000000000002E-4</v>
      </c>
      <c r="BR2">
        <v>2.966E-4</v>
      </c>
      <c r="BS2">
        <v>3.033E-4</v>
      </c>
      <c r="BT2">
        <v>3.1E-4</v>
      </c>
      <c r="BU2">
        <v>3.1320000000000002E-4</v>
      </c>
      <c r="BV2">
        <v>3.1619999999999999E-4</v>
      </c>
      <c r="BW2">
        <v>3.1940000000000001E-4</v>
      </c>
      <c r="BX2">
        <v>3.2269999999999998E-4</v>
      </c>
      <c r="BY2">
        <v>3.2759999999999999E-4</v>
      </c>
      <c r="BZ2">
        <v>3.592E-4</v>
      </c>
      <c r="CA2">
        <v>3.9629999999999998E-4</v>
      </c>
      <c r="CB2">
        <v>4.5849999999999998E-4</v>
      </c>
      <c r="CC2">
        <v>5.0889999999999996E-4</v>
      </c>
      <c r="CD2">
        <v>5.7589999999999996E-4</v>
      </c>
      <c r="CE2">
        <v>6.265E-4</v>
      </c>
      <c r="CF2">
        <v>6.6929999999999995E-4</v>
      </c>
      <c r="CG2">
        <v>7.1650000000000001E-4</v>
      </c>
      <c r="CH2">
        <v>7.5509999999999998E-4</v>
      </c>
      <c r="CI2">
        <v>8.0360000000000002E-4</v>
      </c>
      <c r="CJ2">
        <v>8.5999999999999998E-4</v>
      </c>
      <c r="CK2">
        <v>9.1100000000000003E-4</v>
      </c>
      <c r="CL2">
        <v>9.6179999999999996E-4</v>
      </c>
      <c r="CM2">
        <v>1E-3</v>
      </c>
      <c r="CN2">
        <v>1E-3</v>
      </c>
      <c r="CO2">
        <v>1.2999999999999999E-3</v>
      </c>
      <c r="CP2">
        <v>1.8E-3</v>
      </c>
      <c r="CQ2">
        <v>2.8E-3</v>
      </c>
      <c r="CR2">
        <v>4.5999999999999999E-3</v>
      </c>
      <c r="CS2">
        <v>8.3000000000000001E-3</v>
      </c>
      <c r="CT2">
        <v>2.3599999999999999E-2</v>
      </c>
      <c r="CU2">
        <v>6.93E-2</v>
      </c>
      <c r="CV2">
        <v>9.8199999999999996E-2</v>
      </c>
      <c r="CW2">
        <v>0.12720000000000001</v>
      </c>
      <c r="CX2">
        <v>0.15759999999999999</v>
      </c>
      <c r="CY2">
        <v>0.23599999999999999</v>
      </c>
      <c r="CZ2">
        <v>0.28620000000000001</v>
      </c>
      <c r="DA2">
        <v>0.32169999999999999</v>
      </c>
      <c r="DB2">
        <v>0.34799999999999998</v>
      </c>
      <c r="DC2">
        <v>0.37009999999999998</v>
      </c>
      <c r="DD2">
        <v>0.41039999999999999</v>
      </c>
      <c r="DE2">
        <v>0.44119999999999998</v>
      </c>
      <c r="DF2">
        <v>0.45979999999999999</v>
      </c>
      <c r="DG2">
        <v>0.46889999999999998</v>
      </c>
      <c r="DH2">
        <v>0.55230000000000001</v>
      </c>
      <c r="DI2">
        <v>0.57079999999999997</v>
      </c>
      <c r="DJ2">
        <v>0.71889999999999998</v>
      </c>
      <c r="DK2">
        <v>0.75819999999999999</v>
      </c>
      <c r="DL2">
        <v>0.78539999999999999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7.1719999999999996E-8</v>
      </c>
      <c r="J3">
        <v>4.1619999999999998E-7</v>
      </c>
      <c r="K3">
        <v>7.6870000000000005E-7</v>
      </c>
      <c r="L3">
        <v>1.3850000000000001E-6</v>
      </c>
      <c r="M3">
        <v>1.9470000000000002E-6</v>
      </c>
      <c r="N3">
        <v>2.3029999999999998E-6</v>
      </c>
      <c r="O3">
        <v>2.649E-6</v>
      </c>
      <c r="P3">
        <v>3.0429999999999999E-6</v>
      </c>
      <c r="Q3">
        <v>4.0759999999999996E-6</v>
      </c>
      <c r="R3">
        <v>5.3489999999999999E-6</v>
      </c>
      <c r="S3">
        <v>6.0079999999999999E-6</v>
      </c>
      <c r="T3">
        <v>7.1269999999999997E-6</v>
      </c>
      <c r="U3">
        <v>8.6619999999999994E-6</v>
      </c>
      <c r="V3">
        <v>1.216E-5</v>
      </c>
      <c r="W3">
        <v>1.592E-5</v>
      </c>
      <c r="X3">
        <v>1.8340000000000001E-5</v>
      </c>
      <c r="Y3">
        <v>2.0699999999999998E-5</v>
      </c>
      <c r="Z3">
        <v>2.317E-5</v>
      </c>
      <c r="AA3">
        <v>2.673E-5</v>
      </c>
      <c r="AB3">
        <v>3.6350000000000003E-5</v>
      </c>
      <c r="AC3">
        <v>4.0009999999999998E-5</v>
      </c>
      <c r="AD3">
        <v>4.3460000000000001E-5</v>
      </c>
      <c r="AE3">
        <v>4.6869999999999997E-5</v>
      </c>
      <c r="AF3">
        <v>5.2259999999999998E-5</v>
      </c>
      <c r="AG3">
        <v>6.2030000000000001E-5</v>
      </c>
      <c r="AH3">
        <v>6.7420000000000002E-5</v>
      </c>
      <c r="AI3">
        <v>7.2830000000000006E-5</v>
      </c>
      <c r="AJ3">
        <v>7.8239999999999996E-5</v>
      </c>
      <c r="AK3">
        <v>8.386E-5</v>
      </c>
      <c r="AL3">
        <v>9.7280000000000004E-5</v>
      </c>
      <c r="AM3">
        <v>1.0569999999999999E-4</v>
      </c>
      <c r="AN3">
        <v>1.1120000000000001E-4</v>
      </c>
      <c r="AO3">
        <v>1.1629999999999999E-4</v>
      </c>
      <c r="AP3">
        <v>1.2679999999999999E-4</v>
      </c>
      <c r="AQ3">
        <v>1.3740000000000001E-4</v>
      </c>
      <c r="AR3">
        <v>1.4249999999999999E-4</v>
      </c>
      <c r="AS3">
        <v>1.4770000000000001E-4</v>
      </c>
      <c r="AT3">
        <v>1.54E-4</v>
      </c>
      <c r="AU3">
        <v>1.6660000000000001E-4</v>
      </c>
      <c r="AV3">
        <v>1.75E-4</v>
      </c>
      <c r="AW3">
        <v>1.7990000000000001E-4</v>
      </c>
      <c r="AX3">
        <v>1.8479999999999999E-4</v>
      </c>
      <c r="AY3">
        <v>1.9120000000000001E-4</v>
      </c>
      <c r="AZ3">
        <v>2.0269999999999999E-4</v>
      </c>
      <c r="BA3">
        <v>2.1039999999999999E-4</v>
      </c>
      <c r="BB3">
        <v>2.143E-4</v>
      </c>
      <c r="BC3">
        <v>2.1809999999999999E-4</v>
      </c>
      <c r="BD3">
        <v>2.218E-4</v>
      </c>
      <c r="BE3">
        <v>2.2929999999999999E-4</v>
      </c>
      <c r="BF3">
        <v>2.366E-4</v>
      </c>
      <c r="BG3">
        <v>2.4049999999999999E-4</v>
      </c>
      <c r="BH3">
        <v>2.4439999999999998E-4</v>
      </c>
      <c r="BI3">
        <v>2.4830000000000002E-4</v>
      </c>
      <c r="BJ3">
        <v>2.5339999999999998E-4</v>
      </c>
      <c r="BK3">
        <v>2.6150000000000001E-4</v>
      </c>
      <c r="BL3">
        <v>2.6840000000000002E-4</v>
      </c>
      <c r="BM3">
        <v>2.7250000000000001E-4</v>
      </c>
      <c r="BN3">
        <v>2.7819999999999999E-4</v>
      </c>
      <c r="BO3">
        <v>2.875E-4</v>
      </c>
      <c r="BP3">
        <v>2.9559999999999998E-4</v>
      </c>
      <c r="BQ3">
        <v>2.9950000000000002E-4</v>
      </c>
      <c r="BR3">
        <v>3.0390000000000001E-4</v>
      </c>
      <c r="BS3">
        <v>3.121E-4</v>
      </c>
      <c r="BT3">
        <v>3.2039999999999998E-4</v>
      </c>
      <c r="BU3">
        <v>3.2430000000000002E-4</v>
      </c>
      <c r="BV3">
        <v>3.28E-4</v>
      </c>
      <c r="BW3">
        <v>3.3149999999999998E-4</v>
      </c>
      <c r="BX3">
        <v>3.3500000000000001E-4</v>
      </c>
      <c r="BY3">
        <v>3.4019999999999998E-4</v>
      </c>
      <c r="BZ3">
        <v>3.7889999999999999E-4</v>
      </c>
      <c r="CA3">
        <v>4.282E-4</v>
      </c>
      <c r="CB3">
        <v>5.019E-4</v>
      </c>
      <c r="CC3">
        <v>5.7629999999999997E-4</v>
      </c>
      <c r="CD3">
        <v>6.5459999999999997E-4</v>
      </c>
      <c r="CE3">
        <v>7.1170000000000001E-4</v>
      </c>
      <c r="CF3">
        <v>7.6429999999999998E-4</v>
      </c>
      <c r="CG3">
        <v>8.1979999999999998E-4</v>
      </c>
      <c r="CH3">
        <v>8.6399999999999997E-4</v>
      </c>
      <c r="CI3">
        <v>9.2049999999999999E-4</v>
      </c>
      <c r="CJ3">
        <v>9.9759999999999996E-4</v>
      </c>
      <c r="CK3">
        <v>1.1000000000000001E-3</v>
      </c>
      <c r="CL3">
        <v>1.1000000000000001E-3</v>
      </c>
      <c r="CM3">
        <v>1.1999999999999999E-3</v>
      </c>
      <c r="CN3">
        <v>1.2999999999999999E-3</v>
      </c>
      <c r="CO3">
        <v>1.9E-3</v>
      </c>
      <c r="CP3">
        <v>3.5000000000000001E-3</v>
      </c>
      <c r="CQ3">
        <v>6.7999999999999996E-3</v>
      </c>
      <c r="CR3">
        <v>1.4200000000000001E-2</v>
      </c>
      <c r="CS3">
        <v>2.6599999999999999E-2</v>
      </c>
      <c r="CT3">
        <v>5.79E-2</v>
      </c>
      <c r="CU3">
        <v>0.13339999999999999</v>
      </c>
      <c r="CV3">
        <v>0.17369999999999999</v>
      </c>
      <c r="CW3">
        <v>0.2114</v>
      </c>
      <c r="CX3">
        <v>0.24529999999999999</v>
      </c>
      <c r="CY3">
        <v>0.31940000000000002</v>
      </c>
      <c r="CZ3">
        <v>0.35510000000000003</v>
      </c>
      <c r="DA3">
        <v>0.38279999999999997</v>
      </c>
      <c r="DB3">
        <v>0.40360000000000001</v>
      </c>
      <c r="DC3">
        <v>0.42220000000000002</v>
      </c>
      <c r="DD3">
        <v>0.45400000000000001</v>
      </c>
      <c r="DE3">
        <v>0.46850000000000003</v>
      </c>
      <c r="DF3">
        <v>0.47299999999999998</v>
      </c>
      <c r="DG3">
        <v>0.4758</v>
      </c>
      <c r="DH3">
        <v>0.55830000000000002</v>
      </c>
      <c r="DI3">
        <v>0.57730000000000004</v>
      </c>
      <c r="DJ3">
        <v>0.72640000000000005</v>
      </c>
      <c r="DK3">
        <v>0.75849999999999995</v>
      </c>
      <c r="DL3">
        <v>0.78539999999999999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7.1719999999999996E-8</v>
      </c>
      <c r="J4">
        <v>4.1619999999999998E-7</v>
      </c>
      <c r="K4">
        <v>7.6870000000000005E-7</v>
      </c>
      <c r="L4">
        <v>1.3850000000000001E-6</v>
      </c>
      <c r="M4">
        <v>1.9470000000000002E-6</v>
      </c>
      <c r="N4">
        <v>2.3029999999999998E-6</v>
      </c>
      <c r="O4">
        <v>2.649E-6</v>
      </c>
      <c r="P4">
        <v>3.0429999999999999E-6</v>
      </c>
      <c r="Q4">
        <v>4.0759999999999996E-6</v>
      </c>
      <c r="R4">
        <v>5.3489999999999999E-6</v>
      </c>
      <c r="S4">
        <v>6.0079999999999999E-6</v>
      </c>
      <c r="T4">
        <v>7.1269999999999997E-6</v>
      </c>
      <c r="U4">
        <v>8.6619999999999994E-6</v>
      </c>
      <c r="V4">
        <v>1.216E-5</v>
      </c>
      <c r="W4">
        <v>1.592E-5</v>
      </c>
      <c r="X4">
        <v>1.8340000000000001E-5</v>
      </c>
      <c r="Y4">
        <v>2.0699999999999998E-5</v>
      </c>
      <c r="Z4">
        <v>2.317E-5</v>
      </c>
      <c r="AA4">
        <v>2.673E-5</v>
      </c>
      <c r="AB4">
        <v>3.6350000000000003E-5</v>
      </c>
      <c r="AC4">
        <v>4.0009999999999998E-5</v>
      </c>
      <c r="AD4">
        <v>4.3460000000000001E-5</v>
      </c>
      <c r="AE4">
        <v>4.6869999999999997E-5</v>
      </c>
      <c r="AF4">
        <v>5.2259999999999998E-5</v>
      </c>
      <c r="AG4">
        <v>6.2030000000000001E-5</v>
      </c>
      <c r="AH4">
        <v>6.7420000000000002E-5</v>
      </c>
      <c r="AI4">
        <v>7.2830000000000006E-5</v>
      </c>
      <c r="AJ4">
        <v>7.8239999999999996E-5</v>
      </c>
      <c r="AK4">
        <v>8.3869999999999995E-5</v>
      </c>
      <c r="AL4">
        <v>9.7650000000000002E-5</v>
      </c>
      <c r="AM4">
        <v>1.064E-4</v>
      </c>
      <c r="AN4">
        <v>1.121E-4</v>
      </c>
      <c r="AO4">
        <v>1.1730000000000001E-4</v>
      </c>
      <c r="AP4">
        <v>1.282E-4</v>
      </c>
      <c r="AQ4">
        <v>1.392E-4</v>
      </c>
      <c r="AR4">
        <v>1.4459999999999999E-4</v>
      </c>
      <c r="AS4">
        <v>1.4990000000000001E-4</v>
      </c>
      <c r="AT4">
        <v>1.5640000000000001E-4</v>
      </c>
      <c r="AU4">
        <v>1.6909999999999999E-4</v>
      </c>
      <c r="AV4">
        <v>1.7760000000000001E-4</v>
      </c>
      <c r="AW4">
        <v>1.8249999999999999E-4</v>
      </c>
      <c r="AX4">
        <v>1.875E-4</v>
      </c>
      <c r="AY4">
        <v>1.939E-4</v>
      </c>
      <c r="AZ4">
        <v>2.0579999999999999E-4</v>
      </c>
      <c r="BA4">
        <v>2.14E-4</v>
      </c>
      <c r="BB4">
        <v>2.185E-4</v>
      </c>
      <c r="BC4">
        <v>2.231E-4</v>
      </c>
      <c r="BD4">
        <v>2.276E-4</v>
      </c>
      <c r="BE4">
        <v>2.366E-4</v>
      </c>
      <c r="BF4">
        <v>2.455E-4</v>
      </c>
      <c r="BG4">
        <v>2.5040000000000001E-4</v>
      </c>
      <c r="BH4">
        <v>2.5530000000000003E-4</v>
      </c>
      <c r="BI4">
        <v>2.6019999999999998E-4</v>
      </c>
      <c r="BJ4">
        <v>2.6659999999999998E-4</v>
      </c>
      <c r="BK4">
        <v>2.766E-4</v>
      </c>
      <c r="BL4">
        <v>2.8499999999999999E-4</v>
      </c>
      <c r="BM4">
        <v>2.901E-4</v>
      </c>
      <c r="BN4">
        <v>2.966E-4</v>
      </c>
      <c r="BO4">
        <v>3.0669999999999997E-4</v>
      </c>
      <c r="BP4">
        <v>3.1559999999999997E-4</v>
      </c>
      <c r="BQ4">
        <v>3.2049999999999998E-4</v>
      </c>
      <c r="BR4">
        <v>3.2600000000000001E-4</v>
      </c>
      <c r="BS4">
        <v>3.367E-4</v>
      </c>
      <c r="BT4">
        <v>3.4739999999999999E-4</v>
      </c>
      <c r="BU4">
        <v>3.5260000000000001E-4</v>
      </c>
      <c r="BV4">
        <v>3.5760000000000002E-4</v>
      </c>
      <c r="BW4">
        <v>3.6240000000000003E-4</v>
      </c>
      <c r="BX4">
        <v>3.6699999999999998E-4</v>
      </c>
      <c r="BY4">
        <v>3.7399999999999998E-4</v>
      </c>
      <c r="BZ4">
        <v>4.3370000000000003E-4</v>
      </c>
      <c r="CA4">
        <v>5.0900000000000001E-4</v>
      </c>
      <c r="CB4">
        <v>6.0650000000000005E-4</v>
      </c>
      <c r="CC4">
        <v>7.0350000000000002E-4</v>
      </c>
      <c r="CD4">
        <v>8.0360000000000002E-4</v>
      </c>
      <c r="CE4">
        <v>8.7679999999999995E-4</v>
      </c>
      <c r="CF4">
        <v>9.5989999999999997E-4</v>
      </c>
      <c r="CG4">
        <v>1.1000000000000001E-3</v>
      </c>
      <c r="CH4">
        <v>1.1000000000000001E-3</v>
      </c>
      <c r="CI4">
        <v>1.1999999999999999E-3</v>
      </c>
      <c r="CJ4">
        <v>1.2999999999999999E-3</v>
      </c>
      <c r="CK4">
        <v>1.5E-3</v>
      </c>
      <c r="CL4">
        <v>1.6999999999999999E-3</v>
      </c>
      <c r="CM4">
        <v>1.9E-3</v>
      </c>
      <c r="CN4">
        <v>2.2000000000000001E-3</v>
      </c>
      <c r="CO4">
        <v>4.5999999999999999E-3</v>
      </c>
      <c r="CP4">
        <v>1.04E-2</v>
      </c>
      <c r="CQ4">
        <v>2.23E-2</v>
      </c>
      <c r="CR4">
        <v>4.0300000000000002E-2</v>
      </c>
      <c r="CS4">
        <v>6.2799999999999995E-2</v>
      </c>
      <c r="CT4">
        <v>0.1124</v>
      </c>
      <c r="CU4">
        <v>0.21340000000000001</v>
      </c>
      <c r="CV4">
        <v>0.25750000000000001</v>
      </c>
      <c r="CW4">
        <v>0.29010000000000002</v>
      </c>
      <c r="CX4">
        <v>0.31540000000000001</v>
      </c>
      <c r="CY4">
        <v>0.38219999999999998</v>
      </c>
      <c r="CZ4">
        <v>0.41070000000000001</v>
      </c>
      <c r="DA4">
        <v>0.43390000000000001</v>
      </c>
      <c r="DB4">
        <v>0.44919999999999999</v>
      </c>
      <c r="DC4">
        <v>0.45929999999999999</v>
      </c>
      <c r="DD4">
        <v>0.4713</v>
      </c>
      <c r="DE4">
        <v>0.47549999999999998</v>
      </c>
      <c r="DF4">
        <v>0.47939999999999999</v>
      </c>
      <c r="DG4">
        <v>0.48320000000000002</v>
      </c>
      <c r="DH4">
        <v>0.56669999999999998</v>
      </c>
      <c r="DI4">
        <v>0.58479999999999999</v>
      </c>
      <c r="DJ4">
        <v>0.7298</v>
      </c>
      <c r="DK4">
        <v>0.75849999999999995</v>
      </c>
      <c r="DL4">
        <v>0.78539999999999999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7.1719999999999996E-8</v>
      </c>
      <c r="J5">
        <v>4.1619999999999998E-7</v>
      </c>
      <c r="K5">
        <v>7.6870000000000005E-7</v>
      </c>
      <c r="L5">
        <v>1.3850000000000001E-6</v>
      </c>
      <c r="M5">
        <v>1.9470000000000002E-6</v>
      </c>
      <c r="N5">
        <v>2.3029999999999998E-6</v>
      </c>
      <c r="O5">
        <v>2.649E-6</v>
      </c>
      <c r="P5">
        <v>3.0429999999999999E-6</v>
      </c>
      <c r="Q5">
        <v>4.0759999999999996E-6</v>
      </c>
      <c r="R5">
        <v>5.3489999999999999E-6</v>
      </c>
      <c r="S5">
        <v>6.0079999999999999E-6</v>
      </c>
      <c r="T5">
        <v>7.1269999999999997E-6</v>
      </c>
      <c r="U5">
        <v>8.6619999999999994E-6</v>
      </c>
      <c r="V5">
        <v>1.216E-5</v>
      </c>
      <c r="W5">
        <v>1.592E-5</v>
      </c>
      <c r="X5">
        <v>1.8340000000000001E-5</v>
      </c>
      <c r="Y5">
        <v>2.0699999999999998E-5</v>
      </c>
      <c r="Z5">
        <v>2.317E-5</v>
      </c>
      <c r="AA5">
        <v>2.6789999999999999E-5</v>
      </c>
      <c r="AB5">
        <v>3.6919999999999999E-5</v>
      </c>
      <c r="AC5">
        <v>4.0849999999999997E-5</v>
      </c>
      <c r="AD5">
        <v>4.4539999999999997E-5</v>
      </c>
      <c r="AE5">
        <v>4.8199999999999999E-5</v>
      </c>
      <c r="AF5">
        <v>5.3919999999999999E-5</v>
      </c>
      <c r="AG5">
        <v>6.423E-5</v>
      </c>
      <c r="AH5">
        <v>6.9850000000000004E-5</v>
      </c>
      <c r="AI5">
        <v>7.5489999999999997E-5</v>
      </c>
      <c r="AJ5">
        <v>8.1119999999999996E-5</v>
      </c>
      <c r="AK5">
        <v>8.6979999999999997E-5</v>
      </c>
      <c r="AL5">
        <v>1.011E-4</v>
      </c>
      <c r="AM5">
        <v>1.1010000000000001E-4</v>
      </c>
      <c r="AN5">
        <v>1.16E-4</v>
      </c>
      <c r="AO5">
        <v>1.215E-4</v>
      </c>
      <c r="AP5">
        <v>1.34E-4</v>
      </c>
      <c r="AQ5">
        <v>1.47E-4</v>
      </c>
      <c r="AR5">
        <v>1.5339999999999999E-4</v>
      </c>
      <c r="AS5">
        <v>1.6000000000000001E-4</v>
      </c>
      <c r="AT5">
        <v>1.6789999999999999E-4</v>
      </c>
      <c r="AU5">
        <v>1.838E-4</v>
      </c>
      <c r="AV5">
        <v>1.9440000000000001E-4</v>
      </c>
      <c r="AW5">
        <v>2.0049999999999999E-4</v>
      </c>
      <c r="AX5">
        <v>2.0670000000000001E-4</v>
      </c>
      <c r="AY5">
        <v>2.151E-4</v>
      </c>
      <c r="AZ5">
        <v>2.3139999999999999E-4</v>
      </c>
      <c r="BA5">
        <v>2.4269999999999999E-4</v>
      </c>
      <c r="BB5">
        <v>2.4899999999999998E-4</v>
      </c>
      <c r="BC5">
        <v>2.5530000000000003E-4</v>
      </c>
      <c r="BD5">
        <v>2.6160000000000002E-4</v>
      </c>
      <c r="BE5">
        <v>2.7389999999999999E-4</v>
      </c>
      <c r="BF5">
        <v>2.8600000000000001E-4</v>
      </c>
      <c r="BG5">
        <v>2.9270000000000001E-4</v>
      </c>
      <c r="BH5">
        <v>2.9960000000000002E-4</v>
      </c>
      <c r="BI5">
        <v>3.0669999999999997E-4</v>
      </c>
      <c r="BJ5">
        <v>3.1609999999999999E-4</v>
      </c>
      <c r="BK5">
        <v>3.3090000000000002E-4</v>
      </c>
      <c r="BL5">
        <v>3.435E-4</v>
      </c>
      <c r="BM5">
        <v>3.5169999999999998E-4</v>
      </c>
      <c r="BN5">
        <v>3.6259999999999998E-4</v>
      </c>
      <c r="BO5">
        <v>3.8010000000000002E-4</v>
      </c>
      <c r="BP5">
        <v>3.9540000000000002E-4</v>
      </c>
      <c r="BQ5">
        <v>4.035E-4</v>
      </c>
      <c r="BR5">
        <v>4.125E-4</v>
      </c>
      <c r="BS5">
        <v>4.283E-4</v>
      </c>
      <c r="BT5">
        <v>4.4410000000000001E-4</v>
      </c>
      <c r="BU5">
        <v>4.5209999999999998E-4</v>
      </c>
      <c r="BV5">
        <v>4.5980000000000001E-4</v>
      </c>
      <c r="BW5">
        <v>4.6720000000000003E-4</v>
      </c>
      <c r="BX5">
        <v>4.7459999999999999E-4</v>
      </c>
      <c r="BY5">
        <v>4.8660000000000001E-4</v>
      </c>
      <c r="BZ5">
        <v>5.9480000000000004E-4</v>
      </c>
      <c r="CA5">
        <v>7.1270000000000003E-4</v>
      </c>
      <c r="CB5">
        <v>8.8940000000000004E-4</v>
      </c>
      <c r="CC5">
        <v>1.1000000000000001E-3</v>
      </c>
      <c r="CD5">
        <v>1.2999999999999999E-3</v>
      </c>
      <c r="CE5">
        <v>1.4E-3</v>
      </c>
      <c r="CF5">
        <v>1.6999999999999999E-3</v>
      </c>
      <c r="CG5">
        <v>2E-3</v>
      </c>
      <c r="CH5">
        <v>2.3E-3</v>
      </c>
      <c r="CI5">
        <v>2.8E-3</v>
      </c>
      <c r="CJ5">
        <v>3.3999999999999998E-3</v>
      </c>
      <c r="CK5">
        <v>4.1000000000000003E-3</v>
      </c>
      <c r="CL5">
        <v>4.8999999999999998E-3</v>
      </c>
      <c r="CM5">
        <v>5.8999999999999999E-3</v>
      </c>
      <c r="CN5">
        <v>7.0000000000000001E-3</v>
      </c>
      <c r="CO5">
        <v>1.6799999999999999E-2</v>
      </c>
      <c r="CP5">
        <v>3.39E-2</v>
      </c>
      <c r="CQ5">
        <v>6.0600000000000001E-2</v>
      </c>
      <c r="CR5">
        <v>9.1399999999999995E-2</v>
      </c>
      <c r="CS5">
        <v>0.1265</v>
      </c>
      <c r="CT5">
        <v>0.18529999999999999</v>
      </c>
      <c r="CU5">
        <v>0.29430000000000001</v>
      </c>
      <c r="CV5">
        <v>0.32779999999999998</v>
      </c>
      <c r="CW5">
        <v>0.35289999999999999</v>
      </c>
      <c r="CX5">
        <v>0.3725</v>
      </c>
      <c r="CY5">
        <v>0.43380000000000002</v>
      </c>
      <c r="CZ5">
        <v>0.45319999999999999</v>
      </c>
      <c r="DA5">
        <v>0.4632</v>
      </c>
      <c r="DB5">
        <v>0.46939999999999998</v>
      </c>
      <c r="DC5">
        <v>0.4723</v>
      </c>
      <c r="DD5">
        <v>0.4778</v>
      </c>
      <c r="DE5">
        <v>0.48320000000000002</v>
      </c>
      <c r="DF5">
        <v>0.4879</v>
      </c>
      <c r="DG5">
        <v>0.48949999999999999</v>
      </c>
      <c r="DH5">
        <v>0.56989999999999996</v>
      </c>
      <c r="DI5">
        <v>0.58630000000000004</v>
      </c>
      <c r="DJ5">
        <v>0.73</v>
      </c>
      <c r="DK5">
        <v>0.75849999999999995</v>
      </c>
      <c r="DL5">
        <v>0.78539999999999999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7.1719999999999996E-8</v>
      </c>
      <c r="J6">
        <v>4.1619999999999998E-7</v>
      </c>
      <c r="K6">
        <v>7.6870000000000005E-7</v>
      </c>
      <c r="L6">
        <v>1.3850000000000001E-6</v>
      </c>
      <c r="M6">
        <v>1.9470000000000002E-6</v>
      </c>
      <c r="N6">
        <v>2.3029999999999998E-6</v>
      </c>
      <c r="O6">
        <v>2.649E-6</v>
      </c>
      <c r="P6">
        <v>3.0429999999999999E-6</v>
      </c>
      <c r="Q6">
        <v>4.0759999999999996E-6</v>
      </c>
      <c r="R6">
        <v>5.3489999999999999E-6</v>
      </c>
      <c r="S6">
        <v>6.0610000000000001E-6</v>
      </c>
      <c r="T6">
        <v>7.3359999999999997E-6</v>
      </c>
      <c r="U6">
        <v>9.1260000000000004E-6</v>
      </c>
      <c r="V6">
        <v>1.3179999999999999E-5</v>
      </c>
      <c r="W6">
        <v>1.7459999999999999E-5</v>
      </c>
      <c r="X6">
        <v>2.016E-5</v>
      </c>
      <c r="Y6">
        <v>2.2799999999999999E-5</v>
      </c>
      <c r="Z6">
        <v>2.5530000000000001E-5</v>
      </c>
      <c r="AA6">
        <v>2.9450000000000001E-5</v>
      </c>
      <c r="AB6">
        <v>4.0099999999999999E-5</v>
      </c>
      <c r="AC6">
        <v>4.4480000000000001E-5</v>
      </c>
      <c r="AD6">
        <v>4.867E-5</v>
      </c>
      <c r="AE6">
        <v>5.287E-5</v>
      </c>
      <c r="AF6">
        <v>5.9740000000000001E-5</v>
      </c>
      <c r="AG6">
        <v>7.2479999999999997E-5</v>
      </c>
      <c r="AH6">
        <v>7.9350000000000004E-5</v>
      </c>
      <c r="AI6">
        <v>8.632E-5</v>
      </c>
      <c r="AJ6">
        <v>9.3300000000000005E-5</v>
      </c>
      <c r="AK6">
        <v>1.0060000000000001E-4</v>
      </c>
      <c r="AL6">
        <v>1.187E-4</v>
      </c>
      <c r="AM6">
        <v>1.303E-4</v>
      </c>
      <c r="AN6">
        <v>1.381E-4</v>
      </c>
      <c r="AO6">
        <v>1.4569999999999999E-4</v>
      </c>
      <c r="AP6">
        <v>1.6249999999999999E-4</v>
      </c>
      <c r="AQ6">
        <v>1.7990000000000001E-4</v>
      </c>
      <c r="AR6">
        <v>1.8919999999999999E-4</v>
      </c>
      <c r="AS6">
        <v>1.986E-4</v>
      </c>
      <c r="AT6">
        <v>2.1000000000000001E-4</v>
      </c>
      <c r="AU6">
        <v>2.3330000000000001E-4</v>
      </c>
      <c r="AV6">
        <v>2.4879999999999998E-4</v>
      </c>
      <c r="AW6">
        <v>2.5789999999999998E-4</v>
      </c>
      <c r="AX6">
        <v>2.6719999999999999E-4</v>
      </c>
      <c r="AY6">
        <v>2.8039999999999999E-4</v>
      </c>
      <c r="AZ6">
        <v>3.076E-4</v>
      </c>
      <c r="BA6">
        <v>3.2679999999999997E-4</v>
      </c>
      <c r="BB6">
        <v>3.3809999999999998E-4</v>
      </c>
      <c r="BC6">
        <v>3.4969999999999999E-4</v>
      </c>
      <c r="BD6">
        <v>3.614E-4</v>
      </c>
      <c r="BE6">
        <v>3.8299999999999999E-4</v>
      </c>
      <c r="BF6">
        <v>4.0420000000000001E-4</v>
      </c>
      <c r="BG6">
        <v>4.1629999999999998E-4</v>
      </c>
      <c r="BH6">
        <v>4.284E-4</v>
      </c>
      <c r="BI6">
        <v>4.4040000000000003E-4</v>
      </c>
      <c r="BJ6">
        <v>4.5619999999999998E-4</v>
      </c>
      <c r="BK6">
        <v>4.8149999999999999E-4</v>
      </c>
      <c r="BL6">
        <v>5.0319999999999998E-4</v>
      </c>
      <c r="BM6">
        <v>5.1690000000000004E-4</v>
      </c>
      <c r="BN6">
        <v>5.3479999999999999E-4</v>
      </c>
      <c r="BO6">
        <v>5.6280000000000002E-4</v>
      </c>
      <c r="BP6">
        <v>5.8790000000000003E-4</v>
      </c>
      <c r="BQ6">
        <v>6.0329999999999997E-4</v>
      </c>
      <c r="BR6">
        <v>6.2060000000000001E-4</v>
      </c>
      <c r="BS6">
        <v>6.5240000000000003E-4</v>
      </c>
      <c r="BT6">
        <v>6.8409999999999999E-4</v>
      </c>
      <c r="BU6">
        <v>7.002E-4</v>
      </c>
      <c r="BV6">
        <v>7.1549999999999999E-4</v>
      </c>
      <c r="BW6">
        <v>7.3019999999999997E-4</v>
      </c>
      <c r="BX6">
        <v>7.4470000000000005E-4</v>
      </c>
      <c r="BY6">
        <v>7.6670000000000004E-4</v>
      </c>
      <c r="BZ6">
        <v>1E-3</v>
      </c>
      <c r="CA6">
        <v>1.2999999999999999E-3</v>
      </c>
      <c r="CB6">
        <v>1.8E-3</v>
      </c>
      <c r="CC6">
        <v>2.3999999999999998E-3</v>
      </c>
      <c r="CD6">
        <v>3.2000000000000002E-3</v>
      </c>
      <c r="CE6">
        <v>4.0000000000000001E-3</v>
      </c>
      <c r="CF6">
        <v>5.0000000000000001E-3</v>
      </c>
      <c r="CG6">
        <v>6.4000000000000003E-3</v>
      </c>
      <c r="CH6">
        <v>8.0000000000000002E-3</v>
      </c>
      <c r="CI6">
        <v>1.01E-2</v>
      </c>
      <c r="CJ6">
        <v>1.2500000000000001E-2</v>
      </c>
      <c r="CK6">
        <v>1.52E-2</v>
      </c>
      <c r="CL6">
        <v>1.84E-2</v>
      </c>
      <c r="CM6">
        <v>2.1600000000000001E-2</v>
      </c>
      <c r="CN6">
        <v>2.52E-2</v>
      </c>
      <c r="CO6">
        <v>5.04E-2</v>
      </c>
      <c r="CP6">
        <v>8.6199999999999999E-2</v>
      </c>
      <c r="CQ6">
        <v>0.12939999999999999</v>
      </c>
      <c r="CR6">
        <v>0.1666</v>
      </c>
      <c r="CS6">
        <v>0.20200000000000001</v>
      </c>
      <c r="CT6">
        <v>0.25159999999999999</v>
      </c>
      <c r="CU6">
        <v>0.35659999999999997</v>
      </c>
      <c r="CV6">
        <v>0.38419999999999999</v>
      </c>
      <c r="CW6">
        <v>0.40510000000000002</v>
      </c>
      <c r="CX6">
        <v>0.41920000000000002</v>
      </c>
      <c r="CY6">
        <v>0.46279999999999999</v>
      </c>
      <c r="CZ6">
        <v>0.47060000000000002</v>
      </c>
      <c r="DA6">
        <v>0.47360000000000002</v>
      </c>
      <c r="DB6">
        <v>0.47649999999999998</v>
      </c>
      <c r="DC6">
        <v>0.4793</v>
      </c>
      <c r="DD6">
        <v>0.48630000000000001</v>
      </c>
      <c r="DE6">
        <v>0.48949999999999999</v>
      </c>
      <c r="DF6">
        <v>0.49080000000000001</v>
      </c>
      <c r="DG6">
        <v>0.49149999999999999</v>
      </c>
      <c r="DH6">
        <v>0.56999999999999995</v>
      </c>
      <c r="DI6">
        <v>0.58630000000000004</v>
      </c>
      <c r="DJ6">
        <v>0.73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7.1719999999999996E-8</v>
      </c>
      <c r="J7">
        <v>4.1619999999999998E-7</v>
      </c>
      <c r="K7">
        <v>7.6870000000000005E-7</v>
      </c>
      <c r="L7">
        <v>1.3850000000000001E-6</v>
      </c>
      <c r="M7">
        <v>1.9470000000000002E-6</v>
      </c>
      <c r="N7">
        <v>2.3029999999999998E-6</v>
      </c>
      <c r="O7">
        <v>2.6680000000000001E-6</v>
      </c>
      <c r="P7">
        <v>3.2349999999999999E-6</v>
      </c>
      <c r="Q7">
        <v>4.7609999999999998E-6</v>
      </c>
      <c r="R7">
        <v>6.5910000000000001E-6</v>
      </c>
      <c r="S7">
        <v>7.5630000000000003E-6</v>
      </c>
      <c r="T7">
        <v>8.9879999999999993E-6</v>
      </c>
      <c r="U7">
        <v>1.0879999999999999E-5</v>
      </c>
      <c r="V7">
        <v>1.5449999999999999E-5</v>
      </c>
      <c r="W7">
        <v>2.0380000000000001E-5</v>
      </c>
      <c r="X7">
        <v>2.3540000000000002E-5</v>
      </c>
      <c r="Y7">
        <v>2.6699999999999998E-5</v>
      </c>
      <c r="Z7">
        <v>3.0029999999999999E-5</v>
      </c>
      <c r="AA7">
        <v>3.4969999999999999E-5</v>
      </c>
      <c r="AB7">
        <v>4.9660000000000002E-5</v>
      </c>
      <c r="AC7">
        <v>5.541E-5</v>
      </c>
      <c r="AD7">
        <v>6.0829999999999999E-5</v>
      </c>
      <c r="AE7">
        <v>6.6400000000000001E-5</v>
      </c>
      <c r="AF7">
        <v>7.5420000000000006E-5</v>
      </c>
      <c r="AG7">
        <v>9.1760000000000002E-5</v>
      </c>
      <c r="AH7">
        <v>1.005E-4</v>
      </c>
      <c r="AI7">
        <v>1.099E-4</v>
      </c>
      <c r="AJ7">
        <v>1.1959999999999999E-4</v>
      </c>
      <c r="AK7">
        <v>1.2990000000000001E-4</v>
      </c>
      <c r="AL7">
        <v>1.551E-4</v>
      </c>
      <c r="AM7">
        <v>1.7100000000000001E-4</v>
      </c>
      <c r="AN7">
        <v>1.8149999999999999E-4</v>
      </c>
      <c r="AO7">
        <v>1.919E-4</v>
      </c>
      <c r="AP7">
        <v>2.1670000000000001E-4</v>
      </c>
      <c r="AQ7">
        <v>2.429E-4</v>
      </c>
      <c r="AR7">
        <v>2.5779999999999998E-4</v>
      </c>
      <c r="AS7">
        <v>2.7300000000000002E-4</v>
      </c>
      <c r="AT7">
        <v>2.921E-4</v>
      </c>
      <c r="AU7">
        <v>3.3300000000000002E-4</v>
      </c>
      <c r="AV7">
        <v>3.6099999999999999E-4</v>
      </c>
      <c r="AW7">
        <v>3.7790000000000002E-4</v>
      </c>
      <c r="AX7">
        <v>3.9530000000000001E-4</v>
      </c>
      <c r="AY7">
        <v>4.192E-4</v>
      </c>
      <c r="AZ7">
        <v>4.6579999999999999E-4</v>
      </c>
      <c r="BA7">
        <v>4.9899999999999999E-4</v>
      </c>
      <c r="BB7">
        <v>5.1889999999999998E-4</v>
      </c>
      <c r="BC7">
        <v>5.3899999999999998E-4</v>
      </c>
      <c r="BD7">
        <v>5.5920000000000004E-4</v>
      </c>
      <c r="BE7">
        <v>5.9849999999999997E-4</v>
      </c>
      <c r="BF7">
        <v>6.3719999999999998E-4</v>
      </c>
      <c r="BG7">
        <v>6.6040000000000001E-4</v>
      </c>
      <c r="BH7">
        <v>6.8380000000000003E-4</v>
      </c>
      <c r="BI7">
        <v>7.0819999999999998E-4</v>
      </c>
      <c r="BJ7">
        <v>7.4080000000000001E-4</v>
      </c>
      <c r="BK7">
        <v>7.9359999999999999E-4</v>
      </c>
      <c r="BL7">
        <v>8.3900000000000001E-4</v>
      </c>
      <c r="BM7">
        <v>8.6830000000000002E-4</v>
      </c>
      <c r="BN7">
        <v>9.0720000000000004E-4</v>
      </c>
      <c r="BO7">
        <v>9.6860000000000002E-4</v>
      </c>
      <c r="BP7">
        <v>1E-3</v>
      </c>
      <c r="BQ7">
        <v>1.1000000000000001E-3</v>
      </c>
      <c r="BR7">
        <v>1.1000000000000001E-3</v>
      </c>
      <c r="BS7">
        <v>1.1999999999999999E-3</v>
      </c>
      <c r="BT7">
        <v>1.1999999999999999E-3</v>
      </c>
      <c r="BU7">
        <v>1.2999999999999999E-3</v>
      </c>
      <c r="BV7">
        <v>1.2999999999999999E-3</v>
      </c>
      <c r="BW7">
        <v>1.4E-3</v>
      </c>
      <c r="BX7">
        <v>1.4E-3</v>
      </c>
      <c r="BY7">
        <v>1.5E-3</v>
      </c>
      <c r="BZ7">
        <v>2.3E-3</v>
      </c>
      <c r="CA7">
        <v>3.3E-3</v>
      </c>
      <c r="CB7">
        <v>4.8999999999999998E-3</v>
      </c>
      <c r="CC7">
        <v>7.0000000000000001E-3</v>
      </c>
      <c r="CD7">
        <v>9.7999999999999997E-3</v>
      </c>
      <c r="CE7">
        <v>1.2699999999999999E-2</v>
      </c>
      <c r="CF7">
        <v>1.6199999999999999E-2</v>
      </c>
      <c r="CG7">
        <v>2.06E-2</v>
      </c>
      <c r="CH7">
        <v>2.5000000000000001E-2</v>
      </c>
      <c r="CI7">
        <v>3.04E-2</v>
      </c>
      <c r="CJ7">
        <v>3.6499999999999998E-2</v>
      </c>
      <c r="CK7">
        <v>4.3299999999999998E-2</v>
      </c>
      <c r="CL7">
        <v>5.0599999999999999E-2</v>
      </c>
      <c r="CM7">
        <v>5.8000000000000003E-2</v>
      </c>
      <c r="CN7">
        <v>6.5699999999999995E-2</v>
      </c>
      <c r="CO7">
        <v>0.111</v>
      </c>
      <c r="CP7">
        <v>0.15820000000000001</v>
      </c>
      <c r="CQ7">
        <v>0.2019</v>
      </c>
      <c r="CR7">
        <v>0.2339</v>
      </c>
      <c r="CS7">
        <v>0.26150000000000001</v>
      </c>
      <c r="CT7">
        <v>0.31059999999999999</v>
      </c>
      <c r="CU7">
        <v>0.40610000000000002</v>
      </c>
      <c r="CV7">
        <v>0.42520000000000002</v>
      </c>
      <c r="CW7">
        <v>0.43530000000000002</v>
      </c>
      <c r="CX7">
        <v>0.44209999999999999</v>
      </c>
      <c r="CY7">
        <v>0.47289999999999999</v>
      </c>
      <c r="CZ7">
        <v>0.47710000000000002</v>
      </c>
      <c r="DA7">
        <v>0.48049999999999998</v>
      </c>
      <c r="DB7">
        <v>0.4839</v>
      </c>
      <c r="DC7">
        <v>0.48720000000000002</v>
      </c>
      <c r="DD7">
        <v>0.49070000000000003</v>
      </c>
      <c r="DE7">
        <v>0.4919</v>
      </c>
      <c r="DF7">
        <v>0.49280000000000002</v>
      </c>
      <c r="DG7">
        <v>0.49380000000000002</v>
      </c>
      <c r="DH7">
        <v>0.56999999999999995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7.1719999999999996E-8</v>
      </c>
      <c r="J8">
        <v>4.1619999999999998E-7</v>
      </c>
      <c r="K8">
        <v>7.6870000000000005E-7</v>
      </c>
      <c r="L8">
        <v>1.3850000000000001E-6</v>
      </c>
      <c r="M8">
        <v>2.03E-6</v>
      </c>
      <c r="N8">
        <v>2.7099999999999999E-6</v>
      </c>
      <c r="O8">
        <v>3.3850000000000002E-6</v>
      </c>
      <c r="P8">
        <v>4.0339999999999998E-6</v>
      </c>
      <c r="Q8">
        <v>5.8039999999999998E-6</v>
      </c>
      <c r="R8">
        <v>8.1329999999999999E-6</v>
      </c>
      <c r="S8">
        <v>9.3649999999999993E-6</v>
      </c>
      <c r="T8">
        <v>1.1049999999999999E-5</v>
      </c>
      <c r="U8">
        <v>1.324E-5</v>
      </c>
      <c r="V8">
        <v>1.8839999999999999E-5</v>
      </c>
      <c r="W8">
        <v>2.482E-5</v>
      </c>
      <c r="X8">
        <v>2.847E-5</v>
      </c>
      <c r="Y8">
        <v>3.2450000000000003E-5</v>
      </c>
      <c r="Z8">
        <v>3.7190000000000001E-5</v>
      </c>
      <c r="AA8">
        <v>4.3930000000000001E-5</v>
      </c>
      <c r="AB8">
        <v>6.1610000000000001E-5</v>
      </c>
      <c r="AC8">
        <v>6.8570000000000002E-5</v>
      </c>
      <c r="AD8">
        <v>7.5970000000000006E-5</v>
      </c>
      <c r="AE8">
        <v>8.3759999999999998E-5</v>
      </c>
      <c r="AF8">
        <v>9.6429999999999997E-5</v>
      </c>
      <c r="AG8">
        <v>1.1959999999999999E-4</v>
      </c>
      <c r="AH8">
        <v>1.3210000000000001E-4</v>
      </c>
      <c r="AI8">
        <v>1.4530000000000001E-4</v>
      </c>
      <c r="AJ8">
        <v>1.5909999999999999E-4</v>
      </c>
      <c r="AK8">
        <v>1.738E-4</v>
      </c>
      <c r="AL8">
        <v>2.1159999999999999E-4</v>
      </c>
      <c r="AM8">
        <v>2.363E-4</v>
      </c>
      <c r="AN8">
        <v>2.5389999999999999E-4</v>
      </c>
      <c r="AO8">
        <v>2.7290000000000002E-4</v>
      </c>
      <c r="AP8">
        <v>3.1470000000000001E-4</v>
      </c>
      <c r="AQ8">
        <v>3.5770000000000002E-4</v>
      </c>
      <c r="AR8">
        <v>3.7970000000000001E-4</v>
      </c>
      <c r="AS8">
        <v>4.0230000000000002E-4</v>
      </c>
      <c r="AT8">
        <v>4.3130000000000002E-4</v>
      </c>
      <c r="AU8">
        <v>4.9660000000000004E-4</v>
      </c>
      <c r="AV8">
        <v>5.4279999999999997E-4</v>
      </c>
      <c r="AW8">
        <v>5.7269999999999999E-4</v>
      </c>
      <c r="AX8">
        <v>6.043E-4</v>
      </c>
      <c r="AY8">
        <v>6.4919999999999995E-4</v>
      </c>
      <c r="AZ8">
        <v>7.4100000000000001E-4</v>
      </c>
      <c r="BA8">
        <v>8.0619999999999997E-4</v>
      </c>
      <c r="BB8">
        <v>8.4500000000000005E-4</v>
      </c>
      <c r="BC8">
        <v>8.8570000000000001E-4</v>
      </c>
      <c r="BD8">
        <v>9.2699999999999998E-4</v>
      </c>
      <c r="BE8">
        <v>1E-3</v>
      </c>
      <c r="BF8">
        <v>1.1000000000000001E-3</v>
      </c>
      <c r="BG8">
        <v>1.1999999999999999E-3</v>
      </c>
      <c r="BH8">
        <v>1.1999999999999999E-3</v>
      </c>
      <c r="BI8">
        <v>1.2999999999999999E-3</v>
      </c>
      <c r="BJ8">
        <v>1.2999999999999999E-3</v>
      </c>
      <c r="BK8">
        <v>1.5E-3</v>
      </c>
      <c r="BL8">
        <v>1.6000000000000001E-3</v>
      </c>
      <c r="BM8">
        <v>1.6999999999999999E-3</v>
      </c>
      <c r="BN8">
        <v>1.6999999999999999E-3</v>
      </c>
      <c r="BO8">
        <v>1.9E-3</v>
      </c>
      <c r="BP8">
        <v>2E-3</v>
      </c>
      <c r="BQ8">
        <v>2.0999999999999999E-3</v>
      </c>
      <c r="BR8">
        <v>2.2000000000000001E-3</v>
      </c>
      <c r="BS8">
        <v>2.3999999999999998E-3</v>
      </c>
      <c r="BT8">
        <v>2.5999999999999999E-3</v>
      </c>
      <c r="BU8">
        <v>2.7000000000000001E-3</v>
      </c>
      <c r="BV8">
        <v>2.8E-3</v>
      </c>
      <c r="BW8">
        <v>2.8999999999999998E-3</v>
      </c>
      <c r="BX8">
        <v>3.0000000000000001E-3</v>
      </c>
      <c r="BY8">
        <v>3.2000000000000002E-3</v>
      </c>
      <c r="BZ8">
        <v>5.3E-3</v>
      </c>
      <c r="CA8">
        <v>8.3000000000000001E-3</v>
      </c>
      <c r="CB8">
        <v>1.2699999999999999E-2</v>
      </c>
      <c r="CC8">
        <v>1.7999999999999999E-2</v>
      </c>
      <c r="CD8">
        <v>2.46E-2</v>
      </c>
      <c r="CE8">
        <v>3.1399999999999997E-2</v>
      </c>
      <c r="CF8">
        <v>3.9100000000000003E-2</v>
      </c>
      <c r="CG8">
        <v>4.8300000000000003E-2</v>
      </c>
      <c r="CH8">
        <v>5.7099999999999998E-2</v>
      </c>
      <c r="CI8">
        <v>6.7199999999999996E-2</v>
      </c>
      <c r="CJ8">
        <v>7.8E-2</v>
      </c>
      <c r="CK8">
        <v>8.9200000000000002E-2</v>
      </c>
      <c r="CL8">
        <v>0.10050000000000001</v>
      </c>
      <c r="CM8">
        <v>0.1113</v>
      </c>
      <c r="CN8">
        <v>0.122</v>
      </c>
      <c r="CO8">
        <v>0.17499999999999999</v>
      </c>
      <c r="CP8">
        <v>0.21779999999999999</v>
      </c>
      <c r="CQ8">
        <v>0.25480000000000003</v>
      </c>
      <c r="CR8">
        <v>0.28810000000000002</v>
      </c>
      <c r="CS8">
        <v>0.31900000000000001</v>
      </c>
      <c r="CT8">
        <v>0.36499999999999999</v>
      </c>
      <c r="CU8">
        <v>0.435</v>
      </c>
      <c r="CV8">
        <v>0.4446</v>
      </c>
      <c r="CW8">
        <v>0.44919999999999999</v>
      </c>
      <c r="CX8">
        <v>0.45340000000000003</v>
      </c>
      <c r="CY8">
        <v>0.47870000000000001</v>
      </c>
      <c r="CZ8">
        <v>0.48330000000000001</v>
      </c>
      <c r="DA8">
        <v>0.48720000000000002</v>
      </c>
      <c r="DB8">
        <v>0.48949999999999999</v>
      </c>
      <c r="DC8">
        <v>0.4909</v>
      </c>
      <c r="DD8">
        <v>0.4924</v>
      </c>
      <c r="DE8">
        <v>0.49380000000000002</v>
      </c>
      <c r="DF8">
        <v>0.49909999999999999</v>
      </c>
      <c r="DG8">
        <v>0.50529999999999997</v>
      </c>
      <c r="DH8">
        <v>0.56999999999999995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7.1719999999999996E-8</v>
      </c>
      <c r="J9">
        <v>4.1619999999999998E-7</v>
      </c>
      <c r="K9">
        <v>7.6870000000000005E-7</v>
      </c>
      <c r="L9">
        <v>1.5680000000000001E-6</v>
      </c>
      <c r="M9">
        <v>2.4959999999999999E-6</v>
      </c>
      <c r="N9">
        <v>3.1089999999999998E-6</v>
      </c>
      <c r="O9">
        <v>3.8380000000000004E-6</v>
      </c>
      <c r="P9">
        <v>4.7940000000000002E-6</v>
      </c>
      <c r="Q9">
        <v>6.9070000000000001E-6</v>
      </c>
      <c r="R9">
        <v>9.6739999999999992E-6</v>
      </c>
      <c r="S9">
        <v>1.1219999999999999E-5</v>
      </c>
      <c r="T9">
        <v>1.3339999999999999E-5</v>
      </c>
      <c r="U9">
        <v>1.6180000000000001E-5</v>
      </c>
      <c r="V9">
        <v>2.2480000000000002E-5</v>
      </c>
      <c r="W9">
        <v>2.9430000000000001E-5</v>
      </c>
      <c r="X9">
        <v>3.4409999999999998E-5</v>
      </c>
      <c r="Y9">
        <v>3.9480000000000001E-5</v>
      </c>
      <c r="Z9">
        <v>4.4679999999999999E-5</v>
      </c>
      <c r="AA9">
        <v>5.2620000000000001E-5</v>
      </c>
      <c r="AB9">
        <v>7.7459999999999994E-5</v>
      </c>
      <c r="AC9">
        <v>8.8179999999999999E-5</v>
      </c>
      <c r="AD9">
        <v>9.8499999999999995E-5</v>
      </c>
      <c r="AE9">
        <v>1.1010000000000001E-4</v>
      </c>
      <c r="AF9">
        <v>1.2960000000000001E-4</v>
      </c>
      <c r="AG9">
        <v>1.64E-4</v>
      </c>
      <c r="AH9">
        <v>1.817E-4</v>
      </c>
      <c r="AI9">
        <v>2.0000000000000001E-4</v>
      </c>
      <c r="AJ9">
        <v>2.1890000000000001E-4</v>
      </c>
      <c r="AK9">
        <v>2.3929999999999999E-4</v>
      </c>
      <c r="AL9">
        <v>2.9310000000000002E-4</v>
      </c>
      <c r="AM9">
        <v>3.2890000000000003E-4</v>
      </c>
      <c r="AN9">
        <v>3.545E-4</v>
      </c>
      <c r="AO9">
        <v>3.8099999999999999E-4</v>
      </c>
      <c r="AP9">
        <v>4.4559999999999999E-4</v>
      </c>
      <c r="AQ9">
        <v>5.1389999999999997E-4</v>
      </c>
      <c r="AR9">
        <v>5.5190000000000003E-4</v>
      </c>
      <c r="AS9">
        <v>5.9100000000000005E-4</v>
      </c>
      <c r="AT9">
        <v>6.424E-4</v>
      </c>
      <c r="AU9">
        <v>7.6400000000000003E-4</v>
      </c>
      <c r="AV9">
        <v>8.5039999999999996E-4</v>
      </c>
      <c r="AW9">
        <v>9.0700000000000004E-4</v>
      </c>
      <c r="AX9">
        <v>9.6730000000000004E-4</v>
      </c>
      <c r="AY9">
        <v>1.1000000000000001E-3</v>
      </c>
      <c r="AZ9">
        <v>1.1999999999999999E-3</v>
      </c>
      <c r="BA9">
        <v>1.4E-3</v>
      </c>
      <c r="BB9">
        <v>1.5E-3</v>
      </c>
      <c r="BC9">
        <v>1.6000000000000001E-3</v>
      </c>
      <c r="BD9">
        <v>1.6000000000000001E-3</v>
      </c>
      <c r="BE9">
        <v>1.8E-3</v>
      </c>
      <c r="BF9">
        <v>2E-3</v>
      </c>
      <c r="BG9">
        <v>2.0999999999999999E-3</v>
      </c>
      <c r="BH9">
        <v>2.2000000000000001E-3</v>
      </c>
      <c r="BI9">
        <v>2.3E-3</v>
      </c>
      <c r="BJ9">
        <v>2.5000000000000001E-3</v>
      </c>
      <c r="BK9">
        <v>2.7000000000000001E-3</v>
      </c>
      <c r="BL9">
        <v>2.8999999999999998E-3</v>
      </c>
      <c r="BM9">
        <v>3.0999999999999999E-3</v>
      </c>
      <c r="BN9">
        <v>3.3E-3</v>
      </c>
      <c r="BO9">
        <v>3.5999999999999999E-3</v>
      </c>
      <c r="BP9">
        <v>3.8999999999999998E-3</v>
      </c>
      <c r="BQ9">
        <v>4.1000000000000003E-3</v>
      </c>
      <c r="BR9">
        <v>4.3E-3</v>
      </c>
      <c r="BS9">
        <v>4.7000000000000002E-3</v>
      </c>
      <c r="BT9">
        <v>5.1999999999999998E-3</v>
      </c>
      <c r="BU9">
        <v>5.4000000000000003E-3</v>
      </c>
      <c r="BV9">
        <v>5.5999999999999999E-3</v>
      </c>
      <c r="BW9">
        <v>5.8999999999999999E-3</v>
      </c>
      <c r="BX9">
        <v>6.1000000000000004E-3</v>
      </c>
      <c r="BY9">
        <v>6.4999999999999997E-3</v>
      </c>
      <c r="BZ9">
        <v>1.11E-2</v>
      </c>
      <c r="CA9">
        <v>1.7000000000000001E-2</v>
      </c>
      <c r="CB9">
        <v>2.5600000000000001E-2</v>
      </c>
      <c r="CC9">
        <v>3.5700000000000003E-2</v>
      </c>
      <c r="CD9">
        <v>4.7500000000000001E-2</v>
      </c>
      <c r="CE9">
        <v>5.8999999999999997E-2</v>
      </c>
      <c r="CF9">
        <v>7.0999999999999994E-2</v>
      </c>
      <c r="CG9">
        <v>8.48E-2</v>
      </c>
      <c r="CH9">
        <v>9.7000000000000003E-2</v>
      </c>
      <c r="CI9">
        <v>0.1105</v>
      </c>
      <c r="CJ9">
        <v>0.1245</v>
      </c>
      <c r="CK9">
        <v>0.13830000000000001</v>
      </c>
      <c r="CL9">
        <v>0.15129999999999999</v>
      </c>
      <c r="CM9">
        <v>0.1628</v>
      </c>
      <c r="CN9">
        <v>0.1736</v>
      </c>
      <c r="CO9">
        <v>0.22120000000000001</v>
      </c>
      <c r="CP9">
        <v>0.26129999999999998</v>
      </c>
      <c r="CQ9">
        <v>0.30420000000000003</v>
      </c>
      <c r="CR9">
        <v>0.33789999999999998</v>
      </c>
      <c r="CS9">
        <v>0.36659999999999998</v>
      </c>
      <c r="CT9">
        <v>0.4022</v>
      </c>
      <c r="CU9">
        <v>0.44719999999999999</v>
      </c>
      <c r="CV9">
        <v>0.4536</v>
      </c>
      <c r="CW9">
        <v>0.45879999999999999</v>
      </c>
      <c r="CX9">
        <v>0.46389999999999998</v>
      </c>
      <c r="CY9">
        <v>0.48420000000000002</v>
      </c>
      <c r="CZ9">
        <v>0.48870000000000002</v>
      </c>
      <c r="DA9">
        <v>0.4904</v>
      </c>
      <c r="DB9">
        <v>0.49130000000000001</v>
      </c>
      <c r="DC9">
        <v>0.49209999999999998</v>
      </c>
      <c r="DD9">
        <v>0.49390000000000001</v>
      </c>
      <c r="DE9">
        <v>0.502</v>
      </c>
      <c r="DF9">
        <v>0.51039999999999996</v>
      </c>
      <c r="DG9">
        <v>0.51880000000000004</v>
      </c>
      <c r="DH9">
        <v>0.56999999999999995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7.1719999999999996E-8</v>
      </c>
      <c r="J10">
        <v>4.1619999999999998E-7</v>
      </c>
      <c r="K10">
        <v>7.6870000000000005E-7</v>
      </c>
      <c r="L10">
        <v>1.751E-6</v>
      </c>
      <c r="M10">
        <v>2.712E-6</v>
      </c>
      <c r="N10">
        <v>3.5159999999999999E-6</v>
      </c>
      <c r="O10">
        <v>4.5369999999999999E-6</v>
      </c>
      <c r="P10">
        <v>5.524E-6</v>
      </c>
      <c r="Q10">
        <v>7.9500000000000001E-6</v>
      </c>
      <c r="R10">
        <v>1.117E-5</v>
      </c>
      <c r="S10">
        <v>1.306E-5</v>
      </c>
      <c r="T10">
        <v>1.5659999999999999E-5</v>
      </c>
      <c r="U10">
        <v>1.8709999999999999E-5</v>
      </c>
      <c r="V10">
        <v>2.6060000000000001E-5</v>
      </c>
      <c r="W10">
        <v>3.451E-5</v>
      </c>
      <c r="X10">
        <v>4.0679999999999997E-5</v>
      </c>
      <c r="Y10">
        <v>4.7320000000000001E-5</v>
      </c>
      <c r="Z10">
        <v>5.4839999999999997E-5</v>
      </c>
      <c r="AA10">
        <v>6.6600000000000006E-5</v>
      </c>
      <c r="AB10">
        <v>1.011E-4</v>
      </c>
      <c r="AC10">
        <v>1.1569999999999999E-4</v>
      </c>
      <c r="AD10">
        <v>1.306E-4</v>
      </c>
      <c r="AE10">
        <v>1.4630000000000001E-4</v>
      </c>
      <c r="AF10">
        <v>1.717E-4</v>
      </c>
      <c r="AG10">
        <v>2.1689999999999999E-4</v>
      </c>
      <c r="AH10">
        <v>2.3949999999999999E-4</v>
      </c>
      <c r="AI10">
        <v>2.633E-4</v>
      </c>
      <c r="AJ10">
        <v>2.8800000000000001E-4</v>
      </c>
      <c r="AK10">
        <v>3.1490000000000001E-4</v>
      </c>
      <c r="AL10">
        <v>3.9330000000000002E-4</v>
      </c>
      <c r="AM10">
        <v>4.4670000000000002E-4</v>
      </c>
      <c r="AN10">
        <v>4.8650000000000001E-4</v>
      </c>
      <c r="AO10">
        <v>5.3030000000000004E-4</v>
      </c>
      <c r="AP10">
        <v>6.4280000000000001E-4</v>
      </c>
      <c r="AQ10">
        <v>7.6179999999999998E-4</v>
      </c>
      <c r="AR10">
        <v>8.2569999999999996E-4</v>
      </c>
      <c r="AS10">
        <v>8.9409999999999999E-4</v>
      </c>
      <c r="AT10">
        <v>9.8489999999999992E-4</v>
      </c>
      <c r="AU10">
        <v>1.1999999999999999E-3</v>
      </c>
      <c r="AV10">
        <v>1.2999999999999999E-3</v>
      </c>
      <c r="AW10">
        <v>1.4E-3</v>
      </c>
      <c r="AX10">
        <v>1.6000000000000001E-3</v>
      </c>
      <c r="AY10">
        <v>1.6999999999999999E-3</v>
      </c>
      <c r="AZ10">
        <v>2E-3</v>
      </c>
      <c r="BA10">
        <v>2.2000000000000001E-3</v>
      </c>
      <c r="BB10">
        <v>2.3999999999999998E-3</v>
      </c>
      <c r="BC10">
        <v>2.5000000000000001E-3</v>
      </c>
      <c r="BD10">
        <v>2.7000000000000001E-3</v>
      </c>
      <c r="BE10">
        <v>3.0000000000000001E-3</v>
      </c>
      <c r="BF10">
        <v>3.3E-3</v>
      </c>
      <c r="BG10">
        <v>3.5000000000000001E-3</v>
      </c>
      <c r="BH10">
        <v>3.7000000000000002E-3</v>
      </c>
      <c r="BI10">
        <v>3.8999999999999998E-3</v>
      </c>
      <c r="BJ10">
        <v>4.1999999999999997E-3</v>
      </c>
      <c r="BK10">
        <v>4.7000000000000002E-3</v>
      </c>
      <c r="BL10">
        <v>5.1000000000000004E-3</v>
      </c>
      <c r="BM10">
        <v>5.3E-3</v>
      </c>
      <c r="BN10">
        <v>5.7000000000000002E-3</v>
      </c>
      <c r="BO10">
        <v>6.3E-3</v>
      </c>
      <c r="BP10">
        <v>6.7999999999999996E-3</v>
      </c>
      <c r="BQ10">
        <v>7.1999999999999998E-3</v>
      </c>
      <c r="BR10">
        <v>7.6E-3</v>
      </c>
      <c r="BS10">
        <v>8.3000000000000001E-3</v>
      </c>
      <c r="BT10">
        <v>8.9999999999999993E-3</v>
      </c>
      <c r="BU10">
        <v>9.4000000000000004E-3</v>
      </c>
      <c r="BV10">
        <v>9.7999999999999997E-3</v>
      </c>
      <c r="BW10">
        <v>1.03E-2</v>
      </c>
      <c r="BX10">
        <v>1.0699999999999999E-2</v>
      </c>
      <c r="BY10">
        <v>1.14E-2</v>
      </c>
      <c r="BZ10">
        <v>1.9099999999999999E-2</v>
      </c>
      <c r="CA10">
        <v>2.87E-2</v>
      </c>
      <c r="CB10">
        <v>4.2099999999999999E-2</v>
      </c>
      <c r="CC10">
        <v>5.6800000000000003E-2</v>
      </c>
      <c r="CD10">
        <v>7.3400000000000007E-2</v>
      </c>
      <c r="CE10">
        <v>8.8599999999999998E-2</v>
      </c>
      <c r="CF10">
        <v>0.1037</v>
      </c>
      <c r="CG10">
        <v>0.1205</v>
      </c>
      <c r="CH10">
        <v>0.1348</v>
      </c>
      <c r="CI10">
        <v>0.14979999999999999</v>
      </c>
      <c r="CJ10">
        <v>0.16420000000000001</v>
      </c>
      <c r="CK10">
        <v>0.17760000000000001</v>
      </c>
      <c r="CL10">
        <v>0.1898</v>
      </c>
      <c r="CM10">
        <v>0.20030000000000001</v>
      </c>
      <c r="CN10">
        <v>0.2102</v>
      </c>
      <c r="CO10">
        <v>0.2555</v>
      </c>
      <c r="CP10">
        <v>0.30209999999999998</v>
      </c>
      <c r="CQ10">
        <v>0.34599999999999997</v>
      </c>
      <c r="CR10">
        <v>0.37759999999999999</v>
      </c>
      <c r="CS10">
        <v>0.39860000000000001</v>
      </c>
      <c r="CT10">
        <v>0.41639999999999999</v>
      </c>
      <c r="CU10">
        <v>0.4546</v>
      </c>
      <c r="CV10">
        <v>0.46189999999999998</v>
      </c>
      <c r="CW10">
        <v>0.46710000000000002</v>
      </c>
      <c r="CX10">
        <v>0.47099999999999997</v>
      </c>
      <c r="CY10">
        <v>0.48859999999999998</v>
      </c>
      <c r="CZ10">
        <v>0.4904</v>
      </c>
      <c r="DA10">
        <v>0.49120000000000003</v>
      </c>
      <c r="DB10">
        <v>0.49220000000000003</v>
      </c>
      <c r="DC10">
        <v>0.49309999999999998</v>
      </c>
      <c r="DD10">
        <v>0.50049999999999994</v>
      </c>
      <c r="DE10">
        <v>0.51149999999999995</v>
      </c>
      <c r="DF10">
        <v>0.52239999999999998</v>
      </c>
      <c r="DG10">
        <v>0.53100000000000003</v>
      </c>
      <c r="DH10">
        <v>0.56999999999999995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7.1719999999999996E-8</v>
      </c>
      <c r="J11">
        <v>4.1619999999999998E-7</v>
      </c>
      <c r="K11">
        <v>7.6870000000000005E-7</v>
      </c>
      <c r="L11">
        <v>1.8109999999999999E-6</v>
      </c>
      <c r="M11">
        <v>3.0620000000000001E-6</v>
      </c>
      <c r="N11">
        <v>4.0149999999999997E-6</v>
      </c>
      <c r="O11">
        <v>5.091E-6</v>
      </c>
      <c r="P11">
        <v>6.353E-6</v>
      </c>
      <c r="Q11">
        <v>9.0929999999999992E-6</v>
      </c>
      <c r="R11">
        <v>1.275E-5</v>
      </c>
      <c r="S11">
        <v>1.487E-5</v>
      </c>
      <c r="T11">
        <v>1.755E-5</v>
      </c>
      <c r="U11">
        <v>2.071E-5</v>
      </c>
      <c r="V11">
        <v>3.061E-5</v>
      </c>
      <c r="W11">
        <v>4.2339999999999998E-5</v>
      </c>
      <c r="X11">
        <v>5.0590000000000002E-5</v>
      </c>
      <c r="Y11">
        <v>5.9549999999999997E-5</v>
      </c>
      <c r="Z11">
        <v>6.9850000000000004E-5</v>
      </c>
      <c r="AA11">
        <v>8.5039999999999999E-5</v>
      </c>
      <c r="AB11">
        <v>1.283E-4</v>
      </c>
      <c r="AC11">
        <v>1.4650000000000001E-4</v>
      </c>
      <c r="AD11">
        <v>1.649E-4</v>
      </c>
      <c r="AE11">
        <v>1.8459999999999999E-4</v>
      </c>
      <c r="AF11">
        <v>2.162E-4</v>
      </c>
      <c r="AG11">
        <v>2.7270000000000001E-4</v>
      </c>
      <c r="AH11">
        <v>3.012E-4</v>
      </c>
      <c r="AI11">
        <v>3.3310000000000002E-4</v>
      </c>
      <c r="AJ11">
        <v>3.6860000000000001E-4</v>
      </c>
      <c r="AK11">
        <v>4.103E-4</v>
      </c>
      <c r="AL11">
        <v>5.3609999999999997E-4</v>
      </c>
      <c r="AM11">
        <v>6.2180000000000004E-4</v>
      </c>
      <c r="AN11">
        <v>6.8519999999999996E-4</v>
      </c>
      <c r="AO11">
        <v>7.5339999999999999E-4</v>
      </c>
      <c r="AP11">
        <v>9.2349999999999995E-4</v>
      </c>
      <c r="AQ11">
        <v>1.1000000000000001E-3</v>
      </c>
      <c r="AR11">
        <v>1.1999999999999999E-3</v>
      </c>
      <c r="AS11">
        <v>1.2999999999999999E-3</v>
      </c>
      <c r="AT11">
        <v>1.4E-3</v>
      </c>
      <c r="AU11">
        <v>1.8E-3</v>
      </c>
      <c r="AV11">
        <v>2E-3</v>
      </c>
      <c r="AW11">
        <v>2.0999999999999999E-3</v>
      </c>
      <c r="AX11">
        <v>2.3E-3</v>
      </c>
      <c r="AY11">
        <v>2.5000000000000001E-3</v>
      </c>
      <c r="AZ11">
        <v>3.0000000000000001E-3</v>
      </c>
      <c r="BA11">
        <v>3.3E-3</v>
      </c>
      <c r="BB11">
        <v>3.5000000000000001E-3</v>
      </c>
      <c r="BC11">
        <v>3.8E-3</v>
      </c>
      <c r="BD11">
        <v>4.0000000000000001E-3</v>
      </c>
      <c r="BE11">
        <v>4.4999999999999997E-3</v>
      </c>
      <c r="BF11">
        <v>5.0000000000000001E-3</v>
      </c>
      <c r="BG11">
        <v>5.3E-3</v>
      </c>
      <c r="BH11">
        <v>5.5999999999999999E-3</v>
      </c>
      <c r="BI11">
        <v>6.0000000000000001E-3</v>
      </c>
      <c r="BJ11">
        <v>6.4000000000000003E-3</v>
      </c>
      <c r="BK11">
        <v>7.1000000000000004E-3</v>
      </c>
      <c r="BL11">
        <v>7.7000000000000002E-3</v>
      </c>
      <c r="BM11">
        <v>8.0999999999999996E-3</v>
      </c>
      <c r="BN11">
        <v>8.6999999999999994E-3</v>
      </c>
      <c r="BO11">
        <v>9.4999999999999998E-3</v>
      </c>
      <c r="BP11">
        <v>1.03E-2</v>
      </c>
      <c r="BQ11">
        <v>1.0800000000000001E-2</v>
      </c>
      <c r="BR11">
        <v>1.14E-2</v>
      </c>
      <c r="BS11">
        <v>1.2500000000000001E-2</v>
      </c>
      <c r="BT11">
        <v>1.3599999999999999E-2</v>
      </c>
      <c r="BU11">
        <v>1.4200000000000001E-2</v>
      </c>
      <c r="BV11">
        <v>1.4800000000000001E-2</v>
      </c>
      <c r="BW11">
        <v>1.54E-2</v>
      </c>
      <c r="BX11">
        <v>1.61E-2</v>
      </c>
      <c r="BY11">
        <v>1.7100000000000001E-2</v>
      </c>
      <c r="BZ11">
        <v>2.8199999999999999E-2</v>
      </c>
      <c r="CA11">
        <v>4.1300000000000003E-2</v>
      </c>
      <c r="CB11">
        <v>5.8900000000000001E-2</v>
      </c>
      <c r="CC11">
        <v>7.7499999999999999E-2</v>
      </c>
      <c r="CD11">
        <v>9.7299999999999998E-2</v>
      </c>
      <c r="CE11">
        <v>0.11509999999999999</v>
      </c>
      <c r="CF11">
        <v>0.13220000000000001</v>
      </c>
      <c r="CG11">
        <v>0.1502</v>
      </c>
      <c r="CH11">
        <v>0.16470000000000001</v>
      </c>
      <c r="CI11">
        <v>0.1794</v>
      </c>
      <c r="CJ11">
        <v>0.19320000000000001</v>
      </c>
      <c r="CK11">
        <v>0.20599999999999999</v>
      </c>
      <c r="CL11">
        <v>0.21759999999999999</v>
      </c>
      <c r="CM11">
        <v>0.22750000000000001</v>
      </c>
      <c r="CN11">
        <v>0.23680000000000001</v>
      </c>
      <c r="CO11">
        <v>0.2868</v>
      </c>
      <c r="CP11">
        <v>0.33689999999999998</v>
      </c>
      <c r="CQ11">
        <v>0.3785</v>
      </c>
      <c r="CR11">
        <v>0.4002</v>
      </c>
      <c r="CS11">
        <v>0.41089999999999999</v>
      </c>
      <c r="CT11">
        <v>0.4269</v>
      </c>
      <c r="CU11">
        <v>0.46160000000000001</v>
      </c>
      <c r="CV11">
        <v>0.46800000000000003</v>
      </c>
      <c r="CW11">
        <v>0.47260000000000002</v>
      </c>
      <c r="CX11">
        <v>0.47670000000000001</v>
      </c>
      <c r="CY11">
        <v>0.49009999999999998</v>
      </c>
      <c r="CZ11">
        <v>0.49070000000000003</v>
      </c>
      <c r="DA11">
        <v>0.49180000000000001</v>
      </c>
      <c r="DB11">
        <v>0.4929</v>
      </c>
      <c r="DC11">
        <v>0.49419999999999997</v>
      </c>
      <c r="DD11">
        <v>0.50739999999999996</v>
      </c>
      <c r="DE11">
        <v>0.52090000000000003</v>
      </c>
      <c r="DF11">
        <v>0.53129999999999999</v>
      </c>
      <c r="DG11">
        <v>0.53520000000000001</v>
      </c>
      <c r="DH11">
        <v>0.56999999999999995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7.1719999999999996E-8</v>
      </c>
      <c r="J12">
        <v>4.1619999999999998E-7</v>
      </c>
      <c r="K12">
        <v>8.0380000000000004E-7</v>
      </c>
      <c r="L12">
        <v>2.0329999999999998E-6</v>
      </c>
      <c r="M12">
        <v>3.3610000000000001E-6</v>
      </c>
      <c r="N12">
        <v>4.4170000000000002E-6</v>
      </c>
      <c r="O12">
        <v>5.6080000000000003E-6</v>
      </c>
      <c r="P12">
        <v>7.0140000000000001E-6</v>
      </c>
      <c r="Q12">
        <v>1.006E-5</v>
      </c>
      <c r="R12">
        <v>1.398E-5</v>
      </c>
      <c r="S12">
        <v>1.6249999999999999E-5</v>
      </c>
      <c r="T12">
        <v>1.946E-5</v>
      </c>
      <c r="U12">
        <v>2.3830000000000001E-5</v>
      </c>
      <c r="V12">
        <v>3.7219999999999999E-5</v>
      </c>
      <c r="W12">
        <v>5.2030000000000002E-5</v>
      </c>
      <c r="X12">
        <v>6.2199999999999994E-5</v>
      </c>
      <c r="Y12">
        <v>7.3789999999999997E-5</v>
      </c>
      <c r="Z12">
        <v>8.6199999999999995E-5</v>
      </c>
      <c r="AA12">
        <v>1.042E-4</v>
      </c>
      <c r="AB12">
        <v>1.563E-4</v>
      </c>
      <c r="AC12">
        <v>1.785E-4</v>
      </c>
      <c r="AD12">
        <v>2.0039999999999999E-4</v>
      </c>
      <c r="AE12">
        <v>2.2359999999999999E-4</v>
      </c>
      <c r="AF12">
        <v>2.6360000000000001E-4</v>
      </c>
      <c r="AG12">
        <v>3.3869999999999999E-4</v>
      </c>
      <c r="AH12">
        <v>3.8279999999999998E-4</v>
      </c>
      <c r="AI12">
        <v>4.3189999999999998E-4</v>
      </c>
      <c r="AJ12">
        <v>4.8549999999999998E-4</v>
      </c>
      <c r="AK12">
        <v>5.4699999999999996E-4</v>
      </c>
      <c r="AL12">
        <v>7.2210000000000004E-4</v>
      </c>
      <c r="AM12">
        <v>8.4119999999999996E-4</v>
      </c>
      <c r="AN12">
        <v>9.2880000000000002E-4</v>
      </c>
      <c r="AO12">
        <v>1E-3</v>
      </c>
      <c r="AP12">
        <v>1.2999999999999999E-3</v>
      </c>
      <c r="AQ12">
        <v>1.5E-3</v>
      </c>
      <c r="AR12">
        <v>1.6000000000000001E-3</v>
      </c>
      <c r="AS12">
        <v>1.8E-3</v>
      </c>
      <c r="AT12">
        <v>1.9E-3</v>
      </c>
      <c r="AU12">
        <v>2.3999999999999998E-3</v>
      </c>
      <c r="AV12">
        <v>2.7000000000000001E-3</v>
      </c>
      <c r="AW12">
        <v>2.8E-3</v>
      </c>
      <c r="AX12">
        <v>3.0999999999999999E-3</v>
      </c>
      <c r="AY12">
        <v>3.3999999999999998E-3</v>
      </c>
      <c r="AZ12">
        <v>4.1000000000000003E-3</v>
      </c>
      <c r="BA12">
        <v>4.5999999999999999E-3</v>
      </c>
      <c r="BB12">
        <v>4.8999999999999998E-3</v>
      </c>
      <c r="BC12">
        <v>5.1999999999999998E-3</v>
      </c>
      <c r="BD12">
        <v>5.5999999999999999E-3</v>
      </c>
      <c r="BE12">
        <v>6.1999999999999998E-3</v>
      </c>
      <c r="BF12">
        <v>6.8999999999999999E-3</v>
      </c>
      <c r="BG12">
        <v>7.3000000000000001E-3</v>
      </c>
      <c r="BH12">
        <v>7.7000000000000002E-3</v>
      </c>
      <c r="BI12">
        <v>8.2000000000000007E-3</v>
      </c>
      <c r="BJ12">
        <v>8.8000000000000005E-3</v>
      </c>
      <c r="BK12">
        <v>9.7000000000000003E-3</v>
      </c>
      <c r="BL12">
        <v>1.0500000000000001E-2</v>
      </c>
      <c r="BM12">
        <v>1.11E-2</v>
      </c>
      <c r="BN12">
        <v>1.18E-2</v>
      </c>
      <c r="BO12">
        <v>1.2999999999999999E-2</v>
      </c>
      <c r="BP12">
        <v>1.41E-2</v>
      </c>
      <c r="BQ12">
        <v>1.47E-2</v>
      </c>
      <c r="BR12">
        <v>1.55E-2</v>
      </c>
      <c r="BS12">
        <v>1.6899999999999998E-2</v>
      </c>
      <c r="BT12">
        <v>1.84E-2</v>
      </c>
      <c r="BU12">
        <v>1.9199999999999998E-2</v>
      </c>
      <c r="BV12">
        <v>0.02</v>
      </c>
      <c r="BW12">
        <v>2.0799999999999999E-2</v>
      </c>
      <c r="BX12">
        <v>2.1700000000000001E-2</v>
      </c>
      <c r="BY12">
        <v>2.3E-2</v>
      </c>
      <c r="BZ12">
        <v>3.6999999999999998E-2</v>
      </c>
      <c r="CA12">
        <v>5.3199999999999997E-2</v>
      </c>
      <c r="CB12">
        <v>7.4099999999999999E-2</v>
      </c>
      <c r="CC12">
        <v>9.5299999999999996E-2</v>
      </c>
      <c r="CD12">
        <v>0.1177</v>
      </c>
      <c r="CE12">
        <v>0.13669999999999999</v>
      </c>
      <c r="CF12">
        <v>0.15459999999999999</v>
      </c>
      <c r="CG12">
        <v>0.1729</v>
      </c>
      <c r="CH12">
        <v>0.18720000000000001</v>
      </c>
      <c r="CI12">
        <v>0.20169999999999999</v>
      </c>
      <c r="CJ12">
        <v>0.2152</v>
      </c>
      <c r="CK12">
        <v>0.2276</v>
      </c>
      <c r="CL12">
        <v>0.23880000000000001</v>
      </c>
      <c r="CM12">
        <v>0.2487</v>
      </c>
      <c r="CN12">
        <v>0.25879999999999997</v>
      </c>
      <c r="CO12">
        <v>0.31459999999999999</v>
      </c>
      <c r="CP12">
        <v>0.36430000000000001</v>
      </c>
      <c r="CQ12">
        <v>0.39729999999999999</v>
      </c>
      <c r="CR12">
        <v>0.40949999999999998</v>
      </c>
      <c r="CS12">
        <v>0.41880000000000001</v>
      </c>
      <c r="CT12">
        <v>0.43659999999999999</v>
      </c>
      <c r="CU12">
        <v>0.46689999999999998</v>
      </c>
      <c r="CV12">
        <v>0.47270000000000001</v>
      </c>
      <c r="CW12">
        <v>0.47710000000000002</v>
      </c>
      <c r="CX12">
        <v>0.48010000000000003</v>
      </c>
      <c r="CY12">
        <v>0.49020000000000002</v>
      </c>
      <c r="CZ12">
        <v>0.49109999999999998</v>
      </c>
      <c r="DA12">
        <v>0.4924</v>
      </c>
      <c r="DB12">
        <v>0.49359999999999998</v>
      </c>
      <c r="DC12">
        <v>0.498</v>
      </c>
      <c r="DD12">
        <v>0.51380000000000003</v>
      </c>
      <c r="DE12">
        <v>0.52959999999999996</v>
      </c>
      <c r="DF12">
        <v>0.53439999999999999</v>
      </c>
      <c r="DG12">
        <v>0.53890000000000005</v>
      </c>
      <c r="DH12">
        <v>0.56999999999999995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7.1719999999999996E-8</v>
      </c>
      <c r="J13">
        <v>4.1619999999999998E-7</v>
      </c>
      <c r="K13">
        <v>8.3880000000000002E-7</v>
      </c>
      <c r="L13">
        <v>2.255E-6</v>
      </c>
      <c r="M13">
        <v>3.6600000000000001E-6</v>
      </c>
      <c r="N13">
        <v>4.8210000000000001E-6</v>
      </c>
      <c r="O13">
        <v>6.207E-6</v>
      </c>
      <c r="P13">
        <v>7.7049999999999999E-6</v>
      </c>
      <c r="Q13">
        <v>1.099E-5</v>
      </c>
      <c r="R13">
        <v>1.5339999999999999E-5</v>
      </c>
      <c r="S13">
        <v>1.844E-5</v>
      </c>
      <c r="T13">
        <v>2.2719999999999999E-5</v>
      </c>
      <c r="U13">
        <v>2.8350000000000001E-5</v>
      </c>
      <c r="V13">
        <v>4.4480000000000001E-5</v>
      </c>
      <c r="W13">
        <v>6.2539999999999994E-5</v>
      </c>
      <c r="X13">
        <v>7.4909999999999999E-5</v>
      </c>
      <c r="Y13">
        <v>8.8289999999999997E-5</v>
      </c>
      <c r="Z13">
        <v>1.026E-4</v>
      </c>
      <c r="AA13">
        <v>1.236E-4</v>
      </c>
      <c r="AB13">
        <v>1.838E-4</v>
      </c>
      <c r="AC13">
        <v>2.095E-4</v>
      </c>
      <c r="AD13">
        <v>2.354E-4</v>
      </c>
      <c r="AE13">
        <v>2.653E-4</v>
      </c>
      <c r="AF13">
        <v>3.2200000000000002E-4</v>
      </c>
      <c r="AG13">
        <v>4.3110000000000002E-4</v>
      </c>
      <c r="AH13">
        <v>4.9030000000000005E-4</v>
      </c>
      <c r="AI13">
        <v>5.5500000000000005E-4</v>
      </c>
      <c r="AJ13">
        <v>6.2500000000000001E-4</v>
      </c>
      <c r="AK13">
        <v>7.0450000000000005E-4</v>
      </c>
      <c r="AL13">
        <v>9.2889999999999997E-4</v>
      </c>
      <c r="AM13">
        <v>1.1000000000000001E-3</v>
      </c>
      <c r="AN13">
        <v>1.1999999999999999E-3</v>
      </c>
      <c r="AO13">
        <v>1.2999999999999999E-3</v>
      </c>
      <c r="AP13">
        <v>1.6000000000000001E-3</v>
      </c>
      <c r="AQ13">
        <v>1.9E-3</v>
      </c>
      <c r="AR13">
        <v>2.0999999999999999E-3</v>
      </c>
      <c r="AS13">
        <v>2.2000000000000001E-3</v>
      </c>
      <c r="AT13">
        <v>2.5000000000000001E-3</v>
      </c>
      <c r="AU13">
        <v>3.0000000000000001E-3</v>
      </c>
      <c r="AV13">
        <v>3.3999999999999998E-3</v>
      </c>
      <c r="AW13">
        <v>3.7000000000000002E-3</v>
      </c>
      <c r="AX13">
        <v>4.0000000000000001E-3</v>
      </c>
      <c r="AY13">
        <v>4.4000000000000003E-3</v>
      </c>
      <c r="AZ13">
        <v>5.3E-3</v>
      </c>
      <c r="BA13">
        <v>5.8999999999999999E-3</v>
      </c>
      <c r="BB13">
        <v>6.3E-3</v>
      </c>
      <c r="BC13">
        <v>6.7000000000000002E-3</v>
      </c>
      <c r="BD13">
        <v>7.1000000000000004E-3</v>
      </c>
      <c r="BE13">
        <v>8.0000000000000002E-3</v>
      </c>
      <c r="BF13">
        <v>8.8000000000000005E-3</v>
      </c>
      <c r="BG13">
        <v>9.2999999999999992E-3</v>
      </c>
      <c r="BH13">
        <v>9.7999999999999997E-3</v>
      </c>
      <c r="BI13">
        <v>1.04E-2</v>
      </c>
      <c r="BJ13">
        <v>1.11E-2</v>
      </c>
      <c r="BK13">
        <v>1.23E-2</v>
      </c>
      <c r="BL13">
        <v>1.34E-2</v>
      </c>
      <c r="BM13">
        <v>1.41E-2</v>
      </c>
      <c r="BN13">
        <v>1.4999999999999999E-2</v>
      </c>
      <c r="BO13">
        <v>1.6400000000000001E-2</v>
      </c>
      <c r="BP13">
        <v>1.78E-2</v>
      </c>
      <c r="BQ13">
        <v>1.8599999999999998E-2</v>
      </c>
      <c r="BR13">
        <v>1.95E-2</v>
      </c>
      <c r="BS13">
        <v>2.1299999999999999E-2</v>
      </c>
      <c r="BT13">
        <v>2.3E-2</v>
      </c>
      <c r="BU13">
        <v>2.4E-2</v>
      </c>
      <c r="BV13">
        <v>2.5000000000000001E-2</v>
      </c>
      <c r="BW13">
        <v>2.5999999999999999E-2</v>
      </c>
      <c r="BX13">
        <v>2.7E-2</v>
      </c>
      <c r="BY13">
        <v>2.8500000000000001E-2</v>
      </c>
      <c r="BZ13">
        <v>4.5100000000000001E-2</v>
      </c>
      <c r="CA13">
        <v>6.3700000000000007E-2</v>
      </c>
      <c r="CB13">
        <v>8.6999999999999994E-2</v>
      </c>
      <c r="CC13">
        <v>0.1104</v>
      </c>
      <c r="CD13">
        <v>0.1341</v>
      </c>
      <c r="CE13">
        <v>0.154</v>
      </c>
      <c r="CF13">
        <v>0.17230000000000001</v>
      </c>
      <c r="CG13">
        <v>0.19070000000000001</v>
      </c>
      <c r="CH13">
        <v>0.20499999999999999</v>
      </c>
      <c r="CI13">
        <v>0.21940000000000001</v>
      </c>
      <c r="CJ13">
        <v>0.23269999999999999</v>
      </c>
      <c r="CK13">
        <v>0.245</v>
      </c>
      <c r="CL13">
        <v>0.25650000000000001</v>
      </c>
      <c r="CM13">
        <v>0.26750000000000002</v>
      </c>
      <c r="CN13">
        <v>0.27879999999999999</v>
      </c>
      <c r="CO13">
        <v>0.33750000000000002</v>
      </c>
      <c r="CP13">
        <v>0.38329999999999997</v>
      </c>
      <c r="CQ13">
        <v>0.4052</v>
      </c>
      <c r="CR13">
        <v>0.4158</v>
      </c>
      <c r="CS13">
        <v>0.4259</v>
      </c>
      <c r="CT13">
        <v>0.44569999999999999</v>
      </c>
      <c r="CU13">
        <v>0.4708</v>
      </c>
      <c r="CV13">
        <v>0.47649999999999998</v>
      </c>
      <c r="CW13">
        <v>0.4798</v>
      </c>
      <c r="CX13">
        <v>0.4819</v>
      </c>
      <c r="CY13">
        <v>0.49020000000000002</v>
      </c>
      <c r="CZ13">
        <v>0.49149999999999999</v>
      </c>
      <c r="DA13">
        <v>0.49280000000000002</v>
      </c>
      <c r="DB13">
        <v>0.49480000000000002</v>
      </c>
      <c r="DC13">
        <v>0.50180000000000002</v>
      </c>
      <c r="DD13">
        <v>0.51939999999999997</v>
      </c>
      <c r="DE13">
        <v>0.53210000000000002</v>
      </c>
      <c r="DF13">
        <v>0.5373</v>
      </c>
      <c r="DG13">
        <v>0.54239999999999999</v>
      </c>
      <c r="DH13">
        <v>0.56999999999999995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7.1719999999999996E-8</v>
      </c>
      <c r="J14">
        <v>4.1619999999999998E-7</v>
      </c>
      <c r="K14">
        <v>8.7390000000000001E-7</v>
      </c>
      <c r="L14">
        <v>2.4150000000000002E-6</v>
      </c>
      <c r="M14">
        <v>3.9430000000000002E-6</v>
      </c>
      <c r="N14">
        <v>5.3229999999999997E-6</v>
      </c>
      <c r="O14">
        <v>6.8240000000000002E-6</v>
      </c>
      <c r="P14">
        <v>8.4039999999999995E-6</v>
      </c>
      <c r="Q14">
        <v>1.217E-5</v>
      </c>
      <c r="R14">
        <v>1.7410000000000001E-5</v>
      </c>
      <c r="S14">
        <v>2.1500000000000001E-5</v>
      </c>
      <c r="T14">
        <v>2.6910000000000002E-5</v>
      </c>
      <c r="U14">
        <v>3.3429999999999997E-5</v>
      </c>
      <c r="V14">
        <v>5.2420000000000003E-5</v>
      </c>
      <c r="W14">
        <v>7.3739999999999995E-5</v>
      </c>
      <c r="X14">
        <v>8.7700000000000004E-5</v>
      </c>
      <c r="Y14">
        <v>1.027E-4</v>
      </c>
      <c r="Z14">
        <v>1.194E-4</v>
      </c>
      <c r="AA14">
        <v>1.4300000000000001E-4</v>
      </c>
      <c r="AB14">
        <v>2.118E-4</v>
      </c>
      <c r="AC14">
        <v>2.4369999999999999E-4</v>
      </c>
      <c r="AD14">
        <v>2.789E-4</v>
      </c>
      <c r="AE14">
        <v>3.1980000000000002E-4</v>
      </c>
      <c r="AF14">
        <v>3.9429999999999999E-4</v>
      </c>
      <c r="AG14">
        <v>5.3510000000000005E-4</v>
      </c>
      <c r="AH14">
        <v>6.0840000000000004E-4</v>
      </c>
      <c r="AI14">
        <v>6.8800000000000003E-4</v>
      </c>
      <c r="AJ14">
        <v>7.737E-4</v>
      </c>
      <c r="AK14">
        <v>8.7060000000000002E-4</v>
      </c>
      <c r="AL14">
        <v>1.1000000000000001E-3</v>
      </c>
      <c r="AM14">
        <v>1.2999999999999999E-3</v>
      </c>
      <c r="AN14">
        <v>1.5E-3</v>
      </c>
      <c r="AO14">
        <v>1.6000000000000001E-3</v>
      </c>
      <c r="AP14">
        <v>1.9E-3</v>
      </c>
      <c r="AQ14">
        <v>2.3E-3</v>
      </c>
      <c r="AR14">
        <v>2.5000000000000001E-3</v>
      </c>
      <c r="AS14">
        <v>2.7000000000000001E-3</v>
      </c>
      <c r="AT14">
        <v>3.0000000000000001E-3</v>
      </c>
      <c r="AU14">
        <v>3.7000000000000002E-3</v>
      </c>
      <c r="AV14">
        <v>4.1999999999999997E-3</v>
      </c>
      <c r="AW14">
        <v>4.4999999999999997E-3</v>
      </c>
      <c r="AX14">
        <v>4.7999999999999996E-3</v>
      </c>
      <c r="AY14">
        <v>5.3E-3</v>
      </c>
      <c r="AZ14">
        <v>6.4000000000000003E-3</v>
      </c>
      <c r="BA14">
        <v>7.1999999999999998E-3</v>
      </c>
      <c r="BB14">
        <v>7.6E-3</v>
      </c>
      <c r="BC14">
        <v>8.0999999999999996E-3</v>
      </c>
      <c r="BD14">
        <v>8.6E-3</v>
      </c>
      <c r="BE14">
        <v>9.5999999999999992E-3</v>
      </c>
      <c r="BF14">
        <v>1.06E-2</v>
      </c>
      <c r="BG14">
        <v>1.1299999999999999E-2</v>
      </c>
      <c r="BH14">
        <v>1.1900000000000001E-2</v>
      </c>
      <c r="BI14">
        <v>1.26E-2</v>
      </c>
      <c r="BJ14">
        <v>1.34E-2</v>
      </c>
      <c r="BK14">
        <v>1.49E-2</v>
      </c>
      <c r="BL14">
        <v>1.61E-2</v>
      </c>
      <c r="BM14">
        <v>1.6899999999999998E-2</v>
      </c>
      <c r="BN14">
        <v>1.7999999999999999E-2</v>
      </c>
      <c r="BO14">
        <v>1.9699999999999999E-2</v>
      </c>
      <c r="BP14">
        <v>2.12E-2</v>
      </c>
      <c r="BQ14">
        <v>2.2200000000000001E-2</v>
      </c>
      <c r="BR14">
        <v>2.3199999999999998E-2</v>
      </c>
      <c r="BS14">
        <v>2.53E-2</v>
      </c>
      <c r="BT14">
        <v>2.7300000000000001E-2</v>
      </c>
      <c r="BU14">
        <v>2.8400000000000002E-2</v>
      </c>
      <c r="BV14">
        <v>2.9499999999999998E-2</v>
      </c>
      <c r="BW14">
        <v>3.0700000000000002E-2</v>
      </c>
      <c r="BX14">
        <v>3.1800000000000002E-2</v>
      </c>
      <c r="BY14">
        <v>3.3500000000000002E-2</v>
      </c>
      <c r="BZ14">
        <v>5.2299999999999999E-2</v>
      </c>
      <c r="CA14">
        <v>7.2700000000000001E-2</v>
      </c>
      <c r="CB14">
        <v>9.7900000000000001E-2</v>
      </c>
      <c r="CC14">
        <v>0.1227</v>
      </c>
      <c r="CD14">
        <v>0.14760000000000001</v>
      </c>
      <c r="CE14">
        <v>0.16819999999999999</v>
      </c>
      <c r="CF14">
        <v>0.1867</v>
      </c>
      <c r="CG14">
        <v>0.20519999999999999</v>
      </c>
      <c r="CH14">
        <v>0.21959999999999999</v>
      </c>
      <c r="CI14">
        <v>0.23400000000000001</v>
      </c>
      <c r="CJ14">
        <v>0.24729999999999999</v>
      </c>
      <c r="CK14">
        <v>0.25990000000000002</v>
      </c>
      <c r="CL14">
        <v>0.27239999999999998</v>
      </c>
      <c r="CM14">
        <v>0.28439999999999999</v>
      </c>
      <c r="CN14">
        <v>0.29630000000000001</v>
      </c>
      <c r="CO14">
        <v>0.35520000000000002</v>
      </c>
      <c r="CP14">
        <v>0.39439999999999997</v>
      </c>
      <c r="CQ14">
        <v>0.41020000000000001</v>
      </c>
      <c r="CR14">
        <v>0.42130000000000001</v>
      </c>
      <c r="CS14">
        <v>0.4325</v>
      </c>
      <c r="CT14">
        <v>0.45369999999999999</v>
      </c>
      <c r="CU14">
        <v>0.47439999999999999</v>
      </c>
      <c r="CV14">
        <v>0.47889999999999999</v>
      </c>
      <c r="CW14">
        <v>0.48130000000000001</v>
      </c>
      <c r="CX14">
        <v>0.48349999999999999</v>
      </c>
      <c r="CY14">
        <v>0.49030000000000001</v>
      </c>
      <c r="CZ14">
        <v>0.49180000000000001</v>
      </c>
      <c r="DA14">
        <v>0.49320000000000003</v>
      </c>
      <c r="DB14">
        <v>0.49740000000000001</v>
      </c>
      <c r="DC14">
        <v>0.505</v>
      </c>
      <c r="DD14">
        <v>0.5242</v>
      </c>
      <c r="DE14">
        <v>0.53410000000000002</v>
      </c>
      <c r="DF14">
        <v>0.54</v>
      </c>
      <c r="DG14">
        <v>0.54590000000000005</v>
      </c>
      <c r="DH14">
        <v>0.56999999999999995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7.1719999999999996E-8</v>
      </c>
      <c r="J15">
        <v>4.2189999999999999E-7</v>
      </c>
      <c r="K15">
        <v>9.737000000000001E-7</v>
      </c>
      <c r="L15">
        <v>2.6369999999999999E-6</v>
      </c>
      <c r="M15">
        <v>4.3259999999999997E-6</v>
      </c>
      <c r="N15">
        <v>5.8250000000000001E-6</v>
      </c>
      <c r="O15">
        <v>7.4410000000000004E-6</v>
      </c>
      <c r="P15">
        <v>9.1030000000000008E-6</v>
      </c>
      <c r="Q15">
        <v>1.3360000000000001E-5</v>
      </c>
      <c r="R15">
        <v>1.997E-5</v>
      </c>
      <c r="S15">
        <v>2.5239999999999999E-5</v>
      </c>
      <c r="T15">
        <v>3.1649999999999997E-5</v>
      </c>
      <c r="U15">
        <v>3.9199999999999997E-5</v>
      </c>
      <c r="V15">
        <v>6.1320000000000002E-5</v>
      </c>
      <c r="W15">
        <v>8.5270000000000002E-5</v>
      </c>
      <c r="X15">
        <v>1.003E-4</v>
      </c>
      <c r="Y15">
        <v>1.169E-4</v>
      </c>
      <c r="Z15">
        <v>1.3540000000000001E-4</v>
      </c>
      <c r="AA15">
        <v>1.6320000000000001E-4</v>
      </c>
      <c r="AB15">
        <v>2.455E-4</v>
      </c>
      <c r="AC15">
        <v>2.8689999999999998E-4</v>
      </c>
      <c r="AD15">
        <v>3.3320000000000002E-4</v>
      </c>
      <c r="AE15">
        <v>3.8529999999999999E-4</v>
      </c>
      <c r="AF15">
        <v>4.7619999999999997E-4</v>
      </c>
      <c r="AG15">
        <v>6.4539999999999997E-4</v>
      </c>
      <c r="AH15">
        <v>7.3280000000000003E-4</v>
      </c>
      <c r="AI15">
        <v>8.2720000000000005E-4</v>
      </c>
      <c r="AJ15">
        <v>9.2789999999999995E-4</v>
      </c>
      <c r="AK15">
        <v>1E-3</v>
      </c>
      <c r="AL15">
        <v>1.4E-3</v>
      </c>
      <c r="AM15">
        <v>1.6000000000000001E-3</v>
      </c>
      <c r="AN15">
        <v>1.6999999999999999E-3</v>
      </c>
      <c r="AO15">
        <v>1.9E-3</v>
      </c>
      <c r="AP15">
        <v>2.3E-3</v>
      </c>
      <c r="AQ15">
        <v>2.7000000000000001E-3</v>
      </c>
      <c r="AR15">
        <v>3.0000000000000001E-3</v>
      </c>
      <c r="AS15">
        <v>3.2000000000000002E-3</v>
      </c>
      <c r="AT15">
        <v>3.5999999999999999E-3</v>
      </c>
      <c r="AU15">
        <v>4.4000000000000003E-3</v>
      </c>
      <c r="AV15">
        <v>4.8999999999999998E-3</v>
      </c>
      <c r="AW15">
        <v>5.3E-3</v>
      </c>
      <c r="AX15">
        <v>5.7000000000000002E-3</v>
      </c>
      <c r="AY15">
        <v>6.3E-3</v>
      </c>
      <c r="AZ15">
        <v>7.4999999999999997E-3</v>
      </c>
      <c r="BA15">
        <v>8.3999999999999995E-3</v>
      </c>
      <c r="BB15">
        <v>8.8999999999999999E-3</v>
      </c>
      <c r="BC15">
        <v>9.4999999999999998E-3</v>
      </c>
      <c r="BD15">
        <v>0.01</v>
      </c>
      <c r="BE15">
        <v>1.12E-2</v>
      </c>
      <c r="BF15">
        <v>1.24E-2</v>
      </c>
      <c r="BG15">
        <v>1.3100000000000001E-2</v>
      </c>
      <c r="BH15">
        <v>1.3899999999999999E-2</v>
      </c>
      <c r="BI15">
        <v>1.46E-2</v>
      </c>
      <c r="BJ15">
        <v>1.5599999999999999E-2</v>
      </c>
      <c r="BK15">
        <v>1.7299999999999999E-2</v>
      </c>
      <c r="BL15">
        <v>1.8599999999999998E-2</v>
      </c>
      <c r="BM15">
        <v>1.9599999999999999E-2</v>
      </c>
      <c r="BN15">
        <v>2.0799999999999999E-2</v>
      </c>
      <c r="BO15">
        <v>2.2700000000000001E-2</v>
      </c>
      <c r="BP15">
        <v>2.4400000000000002E-2</v>
      </c>
      <c r="BQ15">
        <v>2.5499999999999998E-2</v>
      </c>
      <c r="BR15">
        <v>2.6700000000000002E-2</v>
      </c>
      <c r="BS15">
        <v>2.8899999999999999E-2</v>
      </c>
      <c r="BT15">
        <v>3.1199999999999999E-2</v>
      </c>
      <c r="BU15">
        <v>3.2399999999999998E-2</v>
      </c>
      <c r="BV15">
        <v>3.3700000000000001E-2</v>
      </c>
      <c r="BW15">
        <v>3.49E-2</v>
      </c>
      <c r="BX15">
        <v>3.6200000000000003E-2</v>
      </c>
      <c r="BY15">
        <v>3.8100000000000002E-2</v>
      </c>
      <c r="BZ15">
        <v>5.8599999999999999E-2</v>
      </c>
      <c r="CA15">
        <v>8.0500000000000002E-2</v>
      </c>
      <c r="CB15">
        <v>0.1072</v>
      </c>
      <c r="CC15">
        <v>0.1331</v>
      </c>
      <c r="CD15">
        <v>0.15890000000000001</v>
      </c>
      <c r="CE15">
        <v>0.1799</v>
      </c>
      <c r="CF15">
        <v>0.19869999999999999</v>
      </c>
      <c r="CG15">
        <v>0.21740000000000001</v>
      </c>
      <c r="CH15">
        <v>0.2319</v>
      </c>
      <c r="CI15">
        <v>0.24629999999999999</v>
      </c>
      <c r="CJ15">
        <v>0.25979999999999998</v>
      </c>
      <c r="CK15">
        <v>0.2732</v>
      </c>
      <c r="CL15">
        <v>0.28649999999999998</v>
      </c>
      <c r="CM15">
        <v>0.29899999999999999</v>
      </c>
      <c r="CN15">
        <v>0.31140000000000001</v>
      </c>
      <c r="CO15">
        <v>0.36809999999999998</v>
      </c>
      <c r="CP15">
        <v>0.4007</v>
      </c>
      <c r="CQ15">
        <v>0.4143</v>
      </c>
      <c r="CR15">
        <v>0.42630000000000001</v>
      </c>
      <c r="CS15">
        <v>0.43859999999999999</v>
      </c>
      <c r="CT15">
        <v>0.46079999999999999</v>
      </c>
      <c r="CU15">
        <v>0.4768</v>
      </c>
      <c r="CV15">
        <v>0.4803</v>
      </c>
      <c r="CW15">
        <v>0.48259999999999997</v>
      </c>
      <c r="CX15">
        <v>0.48499999999999999</v>
      </c>
      <c r="CY15">
        <v>0.49049999999999999</v>
      </c>
      <c r="CZ15">
        <v>0.49209999999999998</v>
      </c>
      <c r="DA15">
        <v>0.49359999999999998</v>
      </c>
      <c r="DB15">
        <v>0.49980000000000002</v>
      </c>
      <c r="DC15">
        <v>0.50790000000000002</v>
      </c>
      <c r="DD15">
        <v>0.52810000000000001</v>
      </c>
      <c r="DE15">
        <v>0.53600000000000003</v>
      </c>
      <c r="DF15">
        <v>0.54259999999999997</v>
      </c>
      <c r="DG15">
        <v>0.54910000000000003</v>
      </c>
      <c r="DH15">
        <v>0.56999999999999995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7.1719999999999996E-8</v>
      </c>
      <c r="J16">
        <v>4.2749999999999998E-7</v>
      </c>
      <c r="K16">
        <v>1.0380000000000001E-6</v>
      </c>
      <c r="L16">
        <v>2.8200000000000001E-6</v>
      </c>
      <c r="M16">
        <v>4.7090000000000001E-6</v>
      </c>
      <c r="N16">
        <v>6.224E-6</v>
      </c>
      <c r="O16">
        <v>7.858E-6</v>
      </c>
      <c r="P16">
        <v>9.6330000000000008E-6</v>
      </c>
      <c r="Q16">
        <v>1.489E-5</v>
      </c>
      <c r="R16">
        <v>2.3269999999999999E-5</v>
      </c>
      <c r="S16">
        <v>2.9200000000000002E-5</v>
      </c>
      <c r="T16">
        <v>3.6390000000000002E-5</v>
      </c>
      <c r="U16">
        <v>4.5179999999999998E-5</v>
      </c>
      <c r="V16">
        <v>6.9779999999999999E-5</v>
      </c>
      <c r="W16">
        <v>9.6310000000000005E-5</v>
      </c>
      <c r="X16">
        <v>1.131E-4</v>
      </c>
      <c r="Y16">
        <v>1.317E-4</v>
      </c>
      <c r="Z16">
        <v>1.5239999999999999E-4</v>
      </c>
      <c r="AA16">
        <v>1.8440000000000001E-4</v>
      </c>
      <c r="AB16">
        <v>2.8590000000000001E-4</v>
      </c>
      <c r="AC16">
        <v>3.3740000000000002E-4</v>
      </c>
      <c r="AD16">
        <v>3.9340000000000002E-4</v>
      </c>
      <c r="AE16">
        <v>4.5609999999999997E-4</v>
      </c>
      <c r="AF16">
        <v>5.6309999999999997E-4</v>
      </c>
      <c r="AG16">
        <v>7.5889999999999996E-4</v>
      </c>
      <c r="AH16">
        <v>8.5820000000000004E-4</v>
      </c>
      <c r="AI16">
        <v>9.6520000000000004E-4</v>
      </c>
      <c r="AJ16">
        <v>1.1000000000000001E-3</v>
      </c>
      <c r="AK16">
        <v>1.1999999999999999E-3</v>
      </c>
      <c r="AL16">
        <v>1.6000000000000001E-3</v>
      </c>
      <c r="AM16">
        <v>1.8E-3</v>
      </c>
      <c r="AN16">
        <v>2E-3</v>
      </c>
      <c r="AO16">
        <v>2.2000000000000001E-3</v>
      </c>
      <c r="AP16">
        <v>2.5999999999999999E-3</v>
      </c>
      <c r="AQ16">
        <v>3.0999999999999999E-3</v>
      </c>
      <c r="AR16">
        <v>3.3999999999999998E-3</v>
      </c>
      <c r="AS16">
        <v>3.7000000000000002E-3</v>
      </c>
      <c r="AT16">
        <v>4.1000000000000003E-3</v>
      </c>
      <c r="AU16">
        <v>5.0000000000000001E-3</v>
      </c>
      <c r="AV16">
        <v>5.7000000000000002E-3</v>
      </c>
      <c r="AW16">
        <v>6.1000000000000004E-3</v>
      </c>
      <c r="AX16">
        <v>6.4999999999999997E-3</v>
      </c>
      <c r="AY16">
        <v>7.1999999999999998E-3</v>
      </c>
      <c r="AZ16">
        <v>8.6E-3</v>
      </c>
      <c r="BA16">
        <v>9.5999999999999992E-3</v>
      </c>
      <c r="BB16">
        <v>1.0200000000000001E-2</v>
      </c>
      <c r="BC16">
        <v>1.0800000000000001E-2</v>
      </c>
      <c r="BD16">
        <v>1.14E-2</v>
      </c>
      <c r="BE16">
        <v>1.2800000000000001E-2</v>
      </c>
      <c r="BF16">
        <v>1.41E-2</v>
      </c>
      <c r="BG16">
        <v>1.49E-2</v>
      </c>
      <c r="BH16">
        <v>1.5699999999999999E-2</v>
      </c>
      <c r="BI16">
        <v>1.66E-2</v>
      </c>
      <c r="BJ16">
        <v>1.77E-2</v>
      </c>
      <c r="BK16">
        <v>1.95E-2</v>
      </c>
      <c r="BL16">
        <v>2.1000000000000001E-2</v>
      </c>
      <c r="BM16">
        <v>2.1999999999999999E-2</v>
      </c>
      <c r="BN16">
        <v>2.3300000000000001E-2</v>
      </c>
      <c r="BO16">
        <v>2.5399999999999999E-2</v>
      </c>
      <c r="BP16">
        <v>2.7300000000000001E-2</v>
      </c>
      <c r="BQ16">
        <v>2.8500000000000001E-2</v>
      </c>
      <c r="BR16">
        <v>2.98E-2</v>
      </c>
      <c r="BS16">
        <v>3.2300000000000002E-2</v>
      </c>
      <c r="BT16">
        <v>3.4700000000000002E-2</v>
      </c>
      <c r="BU16">
        <v>3.61E-2</v>
      </c>
      <c r="BV16">
        <v>3.7400000000000003E-2</v>
      </c>
      <c r="BW16">
        <v>3.8800000000000001E-2</v>
      </c>
      <c r="BX16">
        <v>4.02E-2</v>
      </c>
      <c r="BY16">
        <v>4.2200000000000001E-2</v>
      </c>
      <c r="BZ16">
        <v>6.4199999999999993E-2</v>
      </c>
      <c r="CA16">
        <v>8.7300000000000003E-2</v>
      </c>
      <c r="CB16">
        <v>0.1152</v>
      </c>
      <c r="CC16">
        <v>0.1421</v>
      </c>
      <c r="CD16">
        <v>0.16869999999999999</v>
      </c>
      <c r="CE16">
        <v>0.18990000000000001</v>
      </c>
      <c r="CF16">
        <v>0.2089</v>
      </c>
      <c r="CG16">
        <v>0.22770000000000001</v>
      </c>
      <c r="CH16">
        <v>0.24229999999999999</v>
      </c>
      <c r="CI16">
        <v>0.25679999999999997</v>
      </c>
      <c r="CJ16">
        <v>0.27079999999999999</v>
      </c>
      <c r="CK16">
        <v>0.28489999999999999</v>
      </c>
      <c r="CL16">
        <v>0.29870000000000002</v>
      </c>
      <c r="CM16">
        <v>0.31140000000000001</v>
      </c>
      <c r="CN16">
        <v>0.32400000000000001</v>
      </c>
      <c r="CO16">
        <v>0.37740000000000001</v>
      </c>
      <c r="CP16">
        <v>0.40450000000000003</v>
      </c>
      <c r="CQ16">
        <v>0.41799999999999998</v>
      </c>
      <c r="CR16">
        <v>0.43099999999999999</v>
      </c>
      <c r="CS16">
        <v>0.44440000000000002</v>
      </c>
      <c r="CT16">
        <v>0.4672</v>
      </c>
      <c r="CU16">
        <v>0.47839999999999999</v>
      </c>
      <c r="CV16">
        <v>0.48130000000000001</v>
      </c>
      <c r="CW16">
        <v>0.48380000000000001</v>
      </c>
      <c r="CX16">
        <v>0.48649999999999999</v>
      </c>
      <c r="CY16">
        <v>0.49080000000000001</v>
      </c>
      <c r="CZ16">
        <v>0.4924</v>
      </c>
      <c r="DA16">
        <v>0.49409999999999998</v>
      </c>
      <c r="DB16">
        <v>0.502</v>
      </c>
      <c r="DC16">
        <v>0.51039999999999996</v>
      </c>
      <c r="DD16">
        <v>0.53049999999999997</v>
      </c>
      <c r="DE16">
        <v>0.53769999999999996</v>
      </c>
      <c r="DF16">
        <v>0.54500000000000004</v>
      </c>
      <c r="DG16">
        <v>0.55230000000000001</v>
      </c>
      <c r="DH16">
        <v>0.56999999999999995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7.1719999999999996E-8</v>
      </c>
      <c r="J17">
        <v>4.2749999999999998E-7</v>
      </c>
      <c r="K17">
        <v>1.0729999999999999E-6</v>
      </c>
      <c r="L17">
        <v>2.9799999999999998E-6</v>
      </c>
      <c r="M17">
        <v>5.0749999999999997E-6</v>
      </c>
      <c r="N17">
        <v>6.7229999999999998E-6</v>
      </c>
      <c r="O17">
        <v>8.3750000000000003E-6</v>
      </c>
      <c r="P17">
        <v>1.039E-5</v>
      </c>
      <c r="Q17">
        <v>1.6750000000000001E-5</v>
      </c>
      <c r="R17">
        <v>2.654E-5</v>
      </c>
      <c r="S17">
        <v>3.3550000000000002E-5</v>
      </c>
      <c r="T17">
        <v>4.1699999999999997E-5</v>
      </c>
      <c r="U17">
        <v>5.1239999999999997E-5</v>
      </c>
      <c r="V17">
        <v>7.7979999999999995E-5</v>
      </c>
      <c r="W17">
        <v>1.07E-4</v>
      </c>
      <c r="X17">
        <v>1.2569999999999999E-4</v>
      </c>
      <c r="Y17">
        <v>1.4630000000000001E-4</v>
      </c>
      <c r="Z17">
        <v>1.696E-4</v>
      </c>
      <c r="AA17">
        <v>2.073E-4</v>
      </c>
      <c r="AB17">
        <v>3.3070000000000002E-4</v>
      </c>
      <c r="AC17">
        <v>3.9189999999999998E-4</v>
      </c>
      <c r="AD17">
        <v>4.5689999999999999E-4</v>
      </c>
      <c r="AE17">
        <v>5.2820000000000005E-4</v>
      </c>
      <c r="AF17">
        <v>6.4869999999999999E-4</v>
      </c>
      <c r="AG17">
        <v>8.698E-4</v>
      </c>
      <c r="AH17">
        <v>9.8069999999999993E-4</v>
      </c>
      <c r="AI17">
        <v>1.1000000000000001E-3</v>
      </c>
      <c r="AJ17">
        <v>1.1999999999999999E-3</v>
      </c>
      <c r="AK17">
        <v>1.4E-3</v>
      </c>
      <c r="AL17">
        <v>1.8E-3</v>
      </c>
      <c r="AM17">
        <v>2E-3</v>
      </c>
      <c r="AN17">
        <v>2.2000000000000001E-3</v>
      </c>
      <c r="AO17">
        <v>2.3999999999999998E-3</v>
      </c>
      <c r="AP17">
        <v>3.0000000000000001E-3</v>
      </c>
      <c r="AQ17">
        <v>3.5000000000000001E-3</v>
      </c>
      <c r="AR17">
        <v>3.8999999999999998E-3</v>
      </c>
      <c r="AS17">
        <v>4.1999999999999997E-3</v>
      </c>
      <c r="AT17">
        <v>4.5999999999999999E-3</v>
      </c>
      <c r="AU17">
        <v>5.7000000000000002E-3</v>
      </c>
      <c r="AV17">
        <v>6.4000000000000003E-3</v>
      </c>
      <c r="AW17">
        <v>6.7999999999999996E-3</v>
      </c>
      <c r="AX17">
        <v>7.3000000000000001E-3</v>
      </c>
      <c r="AY17">
        <v>8.0000000000000002E-3</v>
      </c>
      <c r="AZ17">
        <v>9.5999999999999992E-3</v>
      </c>
      <c r="BA17">
        <v>1.0699999999999999E-2</v>
      </c>
      <c r="BB17">
        <v>1.1299999999999999E-2</v>
      </c>
      <c r="BC17">
        <v>1.2E-2</v>
      </c>
      <c r="BD17">
        <v>1.2800000000000001E-2</v>
      </c>
      <c r="BE17">
        <v>1.4200000000000001E-2</v>
      </c>
      <c r="BF17">
        <v>1.5699999999999999E-2</v>
      </c>
      <c r="BG17">
        <v>1.66E-2</v>
      </c>
      <c r="BH17">
        <v>1.7500000000000002E-2</v>
      </c>
      <c r="BI17">
        <v>1.84E-2</v>
      </c>
      <c r="BJ17">
        <v>1.9599999999999999E-2</v>
      </c>
      <c r="BK17">
        <v>2.1499999999999998E-2</v>
      </c>
      <c r="BL17">
        <v>2.3099999999999999E-2</v>
      </c>
      <c r="BM17">
        <v>2.4199999999999999E-2</v>
      </c>
      <c r="BN17">
        <v>2.5700000000000001E-2</v>
      </c>
      <c r="BO17">
        <v>2.7900000000000001E-2</v>
      </c>
      <c r="BP17">
        <v>0.03</v>
      </c>
      <c r="BQ17">
        <v>3.1199999999999999E-2</v>
      </c>
      <c r="BR17">
        <v>3.27E-2</v>
      </c>
      <c r="BS17">
        <v>3.5299999999999998E-2</v>
      </c>
      <c r="BT17">
        <v>3.7900000000000003E-2</v>
      </c>
      <c r="BU17">
        <v>3.9399999999999998E-2</v>
      </c>
      <c r="BV17">
        <v>4.0800000000000003E-2</v>
      </c>
      <c r="BW17">
        <v>4.2299999999999997E-2</v>
      </c>
      <c r="BX17">
        <v>4.3700000000000003E-2</v>
      </c>
      <c r="BY17">
        <v>4.5999999999999999E-2</v>
      </c>
      <c r="BZ17">
        <v>6.9000000000000006E-2</v>
      </c>
      <c r="CA17">
        <v>9.3200000000000005E-2</v>
      </c>
      <c r="CB17">
        <v>0.1221</v>
      </c>
      <c r="CC17">
        <v>0.14979999999999999</v>
      </c>
      <c r="CD17">
        <v>0.1769</v>
      </c>
      <c r="CE17">
        <v>0.19839999999999999</v>
      </c>
      <c r="CF17">
        <v>0.21759999999999999</v>
      </c>
      <c r="CG17">
        <v>0.23649999999999999</v>
      </c>
      <c r="CH17">
        <v>0.25109999999999999</v>
      </c>
      <c r="CI17">
        <v>0.26579999999999998</v>
      </c>
      <c r="CJ17">
        <v>0.28029999999999999</v>
      </c>
      <c r="CK17">
        <v>0.2949</v>
      </c>
      <c r="CL17">
        <v>0.30880000000000002</v>
      </c>
      <c r="CM17">
        <v>0.32169999999999999</v>
      </c>
      <c r="CN17">
        <v>0.33400000000000002</v>
      </c>
      <c r="CO17">
        <v>0.3841</v>
      </c>
      <c r="CP17">
        <v>0.40720000000000001</v>
      </c>
      <c r="CQ17">
        <v>0.4214</v>
      </c>
      <c r="CR17">
        <v>0.43540000000000001</v>
      </c>
      <c r="CS17">
        <v>0.4496</v>
      </c>
      <c r="CT17">
        <v>0.47139999999999999</v>
      </c>
      <c r="CU17">
        <v>0.47939999999999999</v>
      </c>
      <c r="CV17">
        <v>0.48220000000000002</v>
      </c>
      <c r="CW17">
        <v>0.4849</v>
      </c>
      <c r="CX17">
        <v>0.48780000000000001</v>
      </c>
      <c r="CY17">
        <v>0.49099999999999999</v>
      </c>
      <c r="CZ17">
        <v>0.49259999999999998</v>
      </c>
      <c r="DA17">
        <v>0.49530000000000002</v>
      </c>
      <c r="DB17">
        <v>0.50390000000000001</v>
      </c>
      <c r="DC17">
        <v>0.51249999999999996</v>
      </c>
      <c r="DD17">
        <v>0.53149999999999997</v>
      </c>
      <c r="DE17">
        <v>0.53939999999999999</v>
      </c>
      <c r="DF17">
        <v>0.54730000000000001</v>
      </c>
      <c r="DG17">
        <v>0.55520000000000003</v>
      </c>
      <c r="DH17">
        <v>0.56999999999999995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7.1719999999999996E-8</v>
      </c>
      <c r="J18">
        <v>4.2749999999999998E-7</v>
      </c>
      <c r="K18">
        <v>1.1090000000000001E-6</v>
      </c>
      <c r="L18">
        <v>3.202E-6</v>
      </c>
      <c r="M18">
        <v>5.3739999999999997E-6</v>
      </c>
      <c r="N18">
        <v>7.1250000000000004E-6</v>
      </c>
      <c r="O18">
        <v>8.9290000000000004E-6</v>
      </c>
      <c r="P18">
        <v>1.131E-5</v>
      </c>
      <c r="Q18">
        <v>1.872E-5</v>
      </c>
      <c r="R18">
        <v>2.995E-5</v>
      </c>
      <c r="S18">
        <v>3.7780000000000001E-5</v>
      </c>
      <c r="T18">
        <v>4.689E-5</v>
      </c>
      <c r="U18">
        <v>5.7229999999999999E-5</v>
      </c>
      <c r="V18">
        <v>8.6100000000000006E-5</v>
      </c>
      <c r="W18">
        <v>1.1739999999999999E-4</v>
      </c>
      <c r="X18">
        <v>1.3770000000000001E-4</v>
      </c>
      <c r="Y18">
        <v>1.6080000000000001E-4</v>
      </c>
      <c r="Z18">
        <v>1.8770000000000001E-4</v>
      </c>
      <c r="AA18">
        <v>2.3250000000000001E-4</v>
      </c>
      <c r="AB18">
        <v>3.7609999999999998E-4</v>
      </c>
      <c r="AC18">
        <v>4.4529999999999998E-4</v>
      </c>
      <c r="AD18">
        <v>5.1769999999999995E-4</v>
      </c>
      <c r="AE18">
        <v>5.9690000000000003E-4</v>
      </c>
      <c r="AF18">
        <v>7.2999999999999996E-4</v>
      </c>
      <c r="AG18">
        <v>9.7280000000000001E-4</v>
      </c>
      <c r="AH18">
        <v>1.1000000000000001E-3</v>
      </c>
      <c r="AI18">
        <v>1.1999999999999999E-3</v>
      </c>
      <c r="AJ18">
        <v>1.4E-3</v>
      </c>
      <c r="AK18">
        <v>1.5E-3</v>
      </c>
      <c r="AL18">
        <v>2E-3</v>
      </c>
      <c r="AM18">
        <v>2.2000000000000001E-3</v>
      </c>
      <c r="AN18">
        <v>2.5000000000000001E-3</v>
      </c>
      <c r="AO18">
        <v>2.7000000000000001E-3</v>
      </c>
      <c r="AP18">
        <v>3.3E-3</v>
      </c>
      <c r="AQ18">
        <v>3.8999999999999998E-3</v>
      </c>
      <c r="AR18">
        <v>4.3E-3</v>
      </c>
      <c r="AS18">
        <v>4.5999999999999999E-3</v>
      </c>
      <c r="AT18">
        <v>5.1000000000000004E-3</v>
      </c>
      <c r="AU18">
        <v>6.1999999999999998E-3</v>
      </c>
      <c r="AV18">
        <v>7.0000000000000001E-3</v>
      </c>
      <c r="AW18">
        <v>7.4999999999999997E-3</v>
      </c>
      <c r="AX18">
        <v>8.0000000000000002E-3</v>
      </c>
      <c r="AY18">
        <v>8.8000000000000005E-3</v>
      </c>
      <c r="AZ18">
        <v>1.0500000000000001E-2</v>
      </c>
      <c r="BA18">
        <v>1.17E-2</v>
      </c>
      <c r="BB18">
        <v>1.24E-2</v>
      </c>
      <c r="BC18">
        <v>1.32E-2</v>
      </c>
      <c r="BD18">
        <v>1.4E-2</v>
      </c>
      <c r="BE18">
        <v>1.55E-2</v>
      </c>
      <c r="BF18">
        <v>1.7100000000000001E-2</v>
      </c>
      <c r="BG18">
        <v>1.7999999999999999E-2</v>
      </c>
      <c r="BH18">
        <v>1.9E-2</v>
      </c>
      <c r="BI18">
        <v>1.9900000000000001E-2</v>
      </c>
      <c r="BJ18">
        <v>2.12E-2</v>
      </c>
      <c r="BK18">
        <v>2.3300000000000001E-2</v>
      </c>
      <c r="BL18">
        <v>2.5100000000000001E-2</v>
      </c>
      <c r="BM18">
        <v>2.6200000000000001E-2</v>
      </c>
      <c r="BN18">
        <v>2.7699999999999999E-2</v>
      </c>
      <c r="BO18">
        <v>3.0200000000000001E-2</v>
      </c>
      <c r="BP18">
        <v>3.2300000000000002E-2</v>
      </c>
      <c r="BQ18">
        <v>3.3700000000000001E-2</v>
      </c>
      <c r="BR18">
        <v>3.5200000000000002E-2</v>
      </c>
      <c r="BS18">
        <v>3.7900000000000003E-2</v>
      </c>
      <c r="BT18">
        <v>4.07E-2</v>
      </c>
      <c r="BU18">
        <v>4.2299999999999997E-2</v>
      </c>
      <c r="BV18">
        <v>4.3799999999999999E-2</v>
      </c>
      <c r="BW18">
        <v>4.53E-2</v>
      </c>
      <c r="BX18">
        <v>4.6899999999999997E-2</v>
      </c>
      <c r="BY18">
        <v>4.9200000000000001E-2</v>
      </c>
      <c r="BZ18">
        <v>7.3200000000000001E-2</v>
      </c>
      <c r="CA18">
        <v>9.8199999999999996E-2</v>
      </c>
      <c r="CB18">
        <v>0.128</v>
      </c>
      <c r="CC18">
        <v>0.15640000000000001</v>
      </c>
      <c r="CD18">
        <v>0.18390000000000001</v>
      </c>
      <c r="CE18">
        <v>0.2056</v>
      </c>
      <c r="CF18">
        <v>0.22489999999999999</v>
      </c>
      <c r="CG18">
        <v>0.24390000000000001</v>
      </c>
      <c r="CH18">
        <v>0.2586</v>
      </c>
      <c r="CI18">
        <v>0.27350000000000002</v>
      </c>
      <c r="CJ18">
        <v>0.28849999999999998</v>
      </c>
      <c r="CK18">
        <v>0.30309999999999998</v>
      </c>
      <c r="CL18">
        <v>0.31719999999999998</v>
      </c>
      <c r="CM18">
        <v>0.32990000000000003</v>
      </c>
      <c r="CN18">
        <v>0.34179999999999999</v>
      </c>
      <c r="CO18">
        <v>0.38879999999999998</v>
      </c>
      <c r="CP18">
        <v>0.40939999999999999</v>
      </c>
      <c r="CQ18">
        <v>0.42449999999999999</v>
      </c>
      <c r="CR18">
        <v>0.43930000000000002</v>
      </c>
      <c r="CS18">
        <v>0.45440000000000003</v>
      </c>
      <c r="CT18">
        <v>0.47420000000000001</v>
      </c>
      <c r="CU18">
        <v>0.48010000000000003</v>
      </c>
      <c r="CV18">
        <v>0.48309999999999997</v>
      </c>
      <c r="CW18">
        <v>0.48599999999999999</v>
      </c>
      <c r="CX18">
        <v>0.48880000000000001</v>
      </c>
      <c r="CY18">
        <v>0.49120000000000003</v>
      </c>
      <c r="CZ18">
        <v>0.49280000000000002</v>
      </c>
      <c r="DA18">
        <v>0.49669999999999997</v>
      </c>
      <c r="DB18">
        <v>0.50549999999999995</v>
      </c>
      <c r="DC18">
        <v>0.51429999999999998</v>
      </c>
      <c r="DD18">
        <v>0.53239999999999998</v>
      </c>
      <c r="DE18">
        <v>0.54090000000000005</v>
      </c>
      <c r="DF18">
        <v>0.5494</v>
      </c>
      <c r="DG18">
        <v>0.55789999999999995</v>
      </c>
      <c r="DH18">
        <v>0.56999999999999995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7.1719999999999996E-8</v>
      </c>
      <c r="J19">
        <v>4.3319999999999999E-7</v>
      </c>
      <c r="K19">
        <v>1.2079999999999999E-6</v>
      </c>
      <c r="L19">
        <v>3.4230000000000001E-6</v>
      </c>
      <c r="M19">
        <v>5.84E-6</v>
      </c>
      <c r="N19">
        <v>7.5320000000000001E-6</v>
      </c>
      <c r="O19">
        <v>9.6460000000000005E-6</v>
      </c>
      <c r="P19">
        <v>1.2320000000000001E-5</v>
      </c>
      <c r="Q19">
        <v>2.0990000000000001E-5</v>
      </c>
      <c r="R19">
        <v>3.3710000000000001E-5</v>
      </c>
      <c r="S19">
        <v>4.2089999999999999E-5</v>
      </c>
      <c r="T19">
        <v>5.181E-5</v>
      </c>
      <c r="U19">
        <v>6.3150000000000004E-5</v>
      </c>
      <c r="V19">
        <v>9.4240000000000006E-5</v>
      </c>
      <c r="W19">
        <v>1.281E-4</v>
      </c>
      <c r="X19">
        <v>1.5080000000000001E-4</v>
      </c>
      <c r="Y19">
        <v>1.772E-4</v>
      </c>
      <c r="Z19">
        <v>2.0819999999999999E-4</v>
      </c>
      <c r="AA19">
        <v>2.5900000000000001E-4</v>
      </c>
      <c r="AB19">
        <v>4.2260000000000003E-4</v>
      </c>
      <c r="AC19">
        <v>5.0009999999999996E-4</v>
      </c>
      <c r="AD19">
        <v>5.7989999999999995E-4</v>
      </c>
      <c r="AE19">
        <v>6.667E-4</v>
      </c>
      <c r="AF19">
        <v>8.1150000000000005E-4</v>
      </c>
      <c r="AG19">
        <v>1.1000000000000001E-3</v>
      </c>
      <c r="AH19">
        <v>1.1999999999999999E-3</v>
      </c>
      <c r="AI19">
        <v>1.2999999999999999E-3</v>
      </c>
      <c r="AJ19">
        <v>1.5E-3</v>
      </c>
      <c r="AK19">
        <v>1.6999999999999999E-3</v>
      </c>
      <c r="AL19">
        <v>2.0999999999999999E-3</v>
      </c>
      <c r="AM19">
        <v>2.5000000000000001E-3</v>
      </c>
      <c r="AN19">
        <v>2.7000000000000001E-3</v>
      </c>
      <c r="AO19">
        <v>3.0000000000000001E-3</v>
      </c>
      <c r="AP19">
        <v>3.5999999999999999E-3</v>
      </c>
      <c r="AQ19">
        <v>4.3E-3</v>
      </c>
      <c r="AR19">
        <v>4.7000000000000002E-3</v>
      </c>
      <c r="AS19">
        <v>5.1000000000000004E-3</v>
      </c>
      <c r="AT19">
        <v>5.5999999999999999E-3</v>
      </c>
      <c r="AU19">
        <v>6.7999999999999996E-3</v>
      </c>
      <c r="AV19">
        <v>7.6E-3</v>
      </c>
      <c r="AW19">
        <v>8.2000000000000007E-3</v>
      </c>
      <c r="AX19">
        <v>8.6999999999999994E-3</v>
      </c>
      <c r="AY19">
        <v>9.5999999999999992E-3</v>
      </c>
      <c r="AZ19">
        <v>1.14E-2</v>
      </c>
      <c r="BA19">
        <v>1.2699999999999999E-2</v>
      </c>
      <c r="BB19">
        <v>1.34E-2</v>
      </c>
      <c r="BC19">
        <v>1.43E-2</v>
      </c>
      <c r="BD19">
        <v>1.5100000000000001E-2</v>
      </c>
      <c r="BE19">
        <v>1.6799999999999999E-2</v>
      </c>
      <c r="BF19">
        <v>1.84E-2</v>
      </c>
      <c r="BG19">
        <v>1.9400000000000001E-2</v>
      </c>
      <c r="BH19">
        <v>2.0400000000000001E-2</v>
      </c>
      <c r="BI19">
        <v>2.1399999999999999E-2</v>
      </c>
      <c r="BJ19">
        <v>2.2800000000000001E-2</v>
      </c>
      <c r="BK19">
        <v>2.5000000000000001E-2</v>
      </c>
      <c r="BL19">
        <v>2.6800000000000001E-2</v>
      </c>
      <c r="BM19">
        <v>2.81E-2</v>
      </c>
      <c r="BN19">
        <v>2.9700000000000001E-2</v>
      </c>
      <c r="BO19">
        <v>3.2199999999999999E-2</v>
      </c>
      <c r="BP19">
        <v>3.4500000000000003E-2</v>
      </c>
      <c r="BQ19">
        <v>3.5900000000000001E-2</v>
      </c>
      <c r="BR19">
        <v>3.7499999999999999E-2</v>
      </c>
      <c r="BS19">
        <v>4.0399999999999998E-2</v>
      </c>
      <c r="BT19">
        <v>4.3299999999999998E-2</v>
      </c>
      <c r="BU19">
        <v>4.4900000000000002E-2</v>
      </c>
      <c r="BV19">
        <v>4.65E-2</v>
      </c>
      <c r="BW19">
        <v>4.8099999999999997E-2</v>
      </c>
      <c r="BX19">
        <v>4.9700000000000001E-2</v>
      </c>
      <c r="BY19">
        <v>5.21E-2</v>
      </c>
      <c r="BZ19">
        <v>7.6999999999999999E-2</v>
      </c>
      <c r="CA19">
        <v>0.1026</v>
      </c>
      <c r="CB19">
        <v>0.13320000000000001</v>
      </c>
      <c r="CC19">
        <v>0.16209999999999999</v>
      </c>
      <c r="CD19">
        <v>0.1898</v>
      </c>
      <c r="CE19">
        <v>0.2117</v>
      </c>
      <c r="CF19">
        <v>0.2311</v>
      </c>
      <c r="CG19">
        <v>0.25009999999999999</v>
      </c>
      <c r="CH19">
        <v>0.26479999999999998</v>
      </c>
      <c r="CI19">
        <v>0.28010000000000002</v>
      </c>
      <c r="CJ19">
        <v>0.29530000000000001</v>
      </c>
      <c r="CK19">
        <v>0.31</v>
      </c>
      <c r="CL19">
        <v>0.32400000000000001</v>
      </c>
      <c r="CM19">
        <v>0.33650000000000002</v>
      </c>
      <c r="CN19">
        <v>0.34789999999999999</v>
      </c>
      <c r="CO19">
        <v>0.3921</v>
      </c>
      <c r="CP19">
        <v>0.41139999999999999</v>
      </c>
      <c r="CQ19">
        <v>0.42730000000000001</v>
      </c>
      <c r="CR19">
        <v>0.44269999999999998</v>
      </c>
      <c r="CS19">
        <v>0.45850000000000002</v>
      </c>
      <c r="CT19">
        <v>0.47610000000000002</v>
      </c>
      <c r="CU19">
        <v>0.48070000000000002</v>
      </c>
      <c r="CV19">
        <v>0.48380000000000001</v>
      </c>
      <c r="CW19">
        <v>0.4869</v>
      </c>
      <c r="CX19">
        <v>0.48930000000000001</v>
      </c>
      <c r="CY19">
        <v>0.49130000000000001</v>
      </c>
      <c r="CZ19">
        <v>0.49309999999999998</v>
      </c>
      <c r="DA19">
        <v>0.498</v>
      </c>
      <c r="DB19">
        <v>0.50690000000000002</v>
      </c>
      <c r="DC19">
        <v>0.51580000000000004</v>
      </c>
      <c r="DD19">
        <v>0.5333</v>
      </c>
      <c r="DE19">
        <v>0.5423</v>
      </c>
      <c r="DF19">
        <v>0.55130000000000001</v>
      </c>
      <c r="DG19">
        <v>0.56040000000000001</v>
      </c>
      <c r="DH19">
        <v>0.56999999999999995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7.1719999999999996E-8</v>
      </c>
      <c r="J20">
        <v>5.2730000000000002E-7</v>
      </c>
      <c r="K20">
        <v>1.243E-6</v>
      </c>
      <c r="L20">
        <v>3.6449999999999998E-6</v>
      </c>
      <c r="M20">
        <v>6.0560000000000001E-6</v>
      </c>
      <c r="N20">
        <v>7.7389999999999999E-6</v>
      </c>
      <c r="O20">
        <v>1.031E-5</v>
      </c>
      <c r="P20">
        <v>1.381E-5</v>
      </c>
      <c r="Q20">
        <v>2.321E-5</v>
      </c>
      <c r="R20">
        <v>3.6959999999999998E-5</v>
      </c>
      <c r="S20">
        <v>4.5970000000000002E-5</v>
      </c>
      <c r="T20">
        <v>5.6539999999999997E-5</v>
      </c>
      <c r="U20">
        <v>6.8949999999999995E-5</v>
      </c>
      <c r="V20">
        <v>1.024E-4</v>
      </c>
      <c r="W20">
        <v>1.3880000000000001E-4</v>
      </c>
      <c r="X20">
        <v>1.6440000000000001E-4</v>
      </c>
      <c r="Y20">
        <v>1.95E-4</v>
      </c>
      <c r="Z20">
        <v>2.3039999999999999E-4</v>
      </c>
      <c r="AA20">
        <v>2.8810000000000001E-4</v>
      </c>
      <c r="AB20">
        <v>4.7110000000000001E-4</v>
      </c>
      <c r="AC20">
        <v>5.555E-4</v>
      </c>
      <c r="AD20">
        <v>6.4210000000000005E-4</v>
      </c>
      <c r="AE20">
        <v>7.3649999999999996E-4</v>
      </c>
      <c r="AF20">
        <v>8.9340000000000003E-4</v>
      </c>
      <c r="AG20">
        <v>1.1999999999999999E-3</v>
      </c>
      <c r="AH20">
        <v>1.2999999999999999E-3</v>
      </c>
      <c r="AI20">
        <v>1.5E-3</v>
      </c>
      <c r="AJ20">
        <v>1.6000000000000001E-3</v>
      </c>
      <c r="AK20">
        <v>1.8E-3</v>
      </c>
      <c r="AL20">
        <v>2.3E-3</v>
      </c>
      <c r="AM20">
        <v>2.7000000000000001E-3</v>
      </c>
      <c r="AN20">
        <v>2.8999999999999998E-3</v>
      </c>
      <c r="AO20">
        <v>3.2000000000000002E-3</v>
      </c>
      <c r="AP20">
        <v>3.8999999999999998E-3</v>
      </c>
      <c r="AQ20">
        <v>4.7000000000000002E-3</v>
      </c>
      <c r="AR20">
        <v>5.1000000000000004E-3</v>
      </c>
      <c r="AS20">
        <v>5.4999999999999997E-3</v>
      </c>
      <c r="AT20">
        <v>6.0000000000000001E-3</v>
      </c>
      <c r="AU20">
        <v>7.3000000000000001E-3</v>
      </c>
      <c r="AV20">
        <v>8.2000000000000007E-3</v>
      </c>
      <c r="AW20">
        <v>8.8000000000000005E-3</v>
      </c>
      <c r="AX20">
        <v>9.4000000000000004E-3</v>
      </c>
      <c r="AY20">
        <v>1.03E-2</v>
      </c>
      <c r="AZ20">
        <v>1.2200000000000001E-2</v>
      </c>
      <c r="BA20">
        <v>1.3599999999999999E-2</v>
      </c>
      <c r="BB20">
        <v>1.44E-2</v>
      </c>
      <c r="BC20">
        <v>1.5299999999999999E-2</v>
      </c>
      <c r="BD20">
        <v>1.6199999999999999E-2</v>
      </c>
      <c r="BE20">
        <v>1.7899999999999999E-2</v>
      </c>
      <c r="BF20">
        <v>1.9699999999999999E-2</v>
      </c>
      <c r="BG20">
        <v>2.07E-2</v>
      </c>
      <c r="BH20">
        <v>2.18E-2</v>
      </c>
      <c r="BI20">
        <v>2.2800000000000001E-2</v>
      </c>
      <c r="BJ20">
        <v>2.4299999999999999E-2</v>
      </c>
      <c r="BK20">
        <v>2.6599999999999999E-2</v>
      </c>
      <c r="BL20">
        <v>2.86E-2</v>
      </c>
      <c r="BM20">
        <v>2.98E-2</v>
      </c>
      <c r="BN20">
        <v>3.15E-2</v>
      </c>
      <c r="BO20">
        <v>3.4200000000000001E-2</v>
      </c>
      <c r="BP20">
        <v>3.6499999999999998E-2</v>
      </c>
      <c r="BQ20">
        <v>3.7999999999999999E-2</v>
      </c>
      <c r="BR20">
        <v>3.9600000000000003E-2</v>
      </c>
      <c r="BS20">
        <v>4.2700000000000002E-2</v>
      </c>
      <c r="BT20">
        <v>4.5699999999999998E-2</v>
      </c>
      <c r="BU20">
        <v>4.7399999999999998E-2</v>
      </c>
      <c r="BV20">
        <v>4.9000000000000002E-2</v>
      </c>
      <c r="BW20">
        <v>5.0700000000000002E-2</v>
      </c>
      <c r="BX20">
        <v>5.2299999999999999E-2</v>
      </c>
      <c r="BY20">
        <v>5.4800000000000001E-2</v>
      </c>
      <c r="BZ20">
        <v>8.0399999999999999E-2</v>
      </c>
      <c r="CA20">
        <v>0.1066</v>
      </c>
      <c r="CB20">
        <v>0.13780000000000001</v>
      </c>
      <c r="CC20">
        <v>0.16700000000000001</v>
      </c>
      <c r="CD20">
        <v>0.19489999999999999</v>
      </c>
      <c r="CE20">
        <v>0.21690000000000001</v>
      </c>
      <c r="CF20">
        <v>0.23630000000000001</v>
      </c>
      <c r="CG20">
        <v>0.25530000000000003</v>
      </c>
      <c r="CH20">
        <v>0.2702</v>
      </c>
      <c r="CI20">
        <v>0.28570000000000001</v>
      </c>
      <c r="CJ20">
        <v>0.30099999999999999</v>
      </c>
      <c r="CK20">
        <v>0.31580000000000003</v>
      </c>
      <c r="CL20">
        <v>0.3296</v>
      </c>
      <c r="CM20">
        <v>0.3417</v>
      </c>
      <c r="CN20">
        <v>0.3528</v>
      </c>
      <c r="CO20">
        <v>0.39460000000000001</v>
      </c>
      <c r="CP20">
        <v>0.41320000000000001</v>
      </c>
      <c r="CQ20">
        <v>0.42970000000000003</v>
      </c>
      <c r="CR20">
        <v>0.44579999999999997</v>
      </c>
      <c r="CS20">
        <v>0.46200000000000002</v>
      </c>
      <c r="CT20">
        <v>0.47720000000000001</v>
      </c>
      <c r="CU20">
        <v>0.48130000000000001</v>
      </c>
      <c r="CV20">
        <v>0.48449999999999999</v>
      </c>
      <c r="CW20">
        <v>0.48770000000000002</v>
      </c>
      <c r="CX20">
        <v>0.48970000000000002</v>
      </c>
      <c r="CY20">
        <v>0.49149999999999999</v>
      </c>
      <c r="CZ20">
        <v>0.49330000000000002</v>
      </c>
      <c r="DA20">
        <v>0.49909999999999999</v>
      </c>
      <c r="DB20">
        <v>0.50819999999999999</v>
      </c>
      <c r="DC20">
        <v>0.51719999999999999</v>
      </c>
      <c r="DD20">
        <v>0.53410000000000002</v>
      </c>
      <c r="DE20">
        <v>0.54349999999999998</v>
      </c>
      <c r="DF20">
        <v>0.55300000000000005</v>
      </c>
      <c r="DG20">
        <v>0.5625</v>
      </c>
      <c r="DH20">
        <v>0.56999999999999995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7.1719999999999996E-8</v>
      </c>
      <c r="J21">
        <v>5.2730000000000002E-7</v>
      </c>
      <c r="K21">
        <v>1.2780000000000001E-6</v>
      </c>
      <c r="L21">
        <v>3.8659999999999999E-6</v>
      </c>
      <c r="M21">
        <v>6.4389999999999997E-6</v>
      </c>
      <c r="N21">
        <v>8.3429999999999996E-6</v>
      </c>
      <c r="O21">
        <v>1.118E-5</v>
      </c>
      <c r="P21">
        <v>1.526E-5</v>
      </c>
      <c r="Q21">
        <v>2.5740000000000001E-5</v>
      </c>
      <c r="R21">
        <v>4.0710000000000002E-5</v>
      </c>
      <c r="S21">
        <v>5.0529999999999999E-5</v>
      </c>
      <c r="T21">
        <v>6.1810000000000006E-5</v>
      </c>
      <c r="U21">
        <v>7.4950000000000006E-5</v>
      </c>
      <c r="V21">
        <v>1.103E-4</v>
      </c>
      <c r="W21">
        <v>1.495E-4</v>
      </c>
      <c r="X21">
        <v>1.7789999999999999E-4</v>
      </c>
      <c r="Y21">
        <v>2.12E-4</v>
      </c>
      <c r="Z21">
        <v>2.519E-4</v>
      </c>
      <c r="AA21">
        <v>3.1599999999999998E-4</v>
      </c>
      <c r="AB21">
        <v>5.1519999999999995E-4</v>
      </c>
      <c r="AC21">
        <v>6.0570000000000003E-4</v>
      </c>
      <c r="AD21">
        <v>6.9850000000000001E-4</v>
      </c>
      <c r="AE21">
        <v>7.9929999999999997E-4</v>
      </c>
      <c r="AF21">
        <v>9.6590000000000001E-4</v>
      </c>
      <c r="AG21">
        <v>1.2999999999999999E-3</v>
      </c>
      <c r="AH21">
        <v>1.4E-3</v>
      </c>
      <c r="AI21">
        <v>1.6000000000000001E-3</v>
      </c>
      <c r="AJ21">
        <v>1.8E-3</v>
      </c>
      <c r="AK21">
        <v>1.9E-3</v>
      </c>
      <c r="AL21">
        <v>2.5000000000000001E-3</v>
      </c>
      <c r="AM21">
        <v>2.8999999999999998E-3</v>
      </c>
      <c r="AN21">
        <v>3.2000000000000002E-3</v>
      </c>
      <c r="AO21">
        <v>3.5000000000000001E-3</v>
      </c>
      <c r="AP21">
        <v>4.1999999999999997E-3</v>
      </c>
      <c r="AQ21">
        <v>5.0000000000000001E-3</v>
      </c>
      <c r="AR21">
        <v>5.4000000000000003E-3</v>
      </c>
      <c r="AS21">
        <v>5.7999999999999996E-3</v>
      </c>
      <c r="AT21">
        <v>6.4000000000000003E-3</v>
      </c>
      <c r="AU21">
        <v>7.7999999999999996E-3</v>
      </c>
      <c r="AV21">
        <v>8.6999999999999994E-3</v>
      </c>
      <c r="AW21">
        <v>9.4000000000000004E-3</v>
      </c>
      <c r="AX21">
        <v>0.01</v>
      </c>
      <c r="AY21">
        <v>1.0999999999999999E-2</v>
      </c>
      <c r="AZ21">
        <v>1.2999999999999999E-2</v>
      </c>
      <c r="BA21">
        <v>1.44E-2</v>
      </c>
      <c r="BB21">
        <v>1.5299999999999999E-2</v>
      </c>
      <c r="BC21">
        <v>1.6199999999999999E-2</v>
      </c>
      <c r="BD21">
        <v>1.7100000000000001E-2</v>
      </c>
      <c r="BE21">
        <v>1.89E-2</v>
      </c>
      <c r="BF21">
        <v>2.07E-2</v>
      </c>
      <c r="BG21">
        <v>2.18E-2</v>
      </c>
      <c r="BH21">
        <v>2.29E-2</v>
      </c>
      <c r="BI21">
        <v>2.41E-2</v>
      </c>
      <c r="BJ21">
        <v>2.5600000000000001E-2</v>
      </c>
      <c r="BK21">
        <v>2.7900000000000001E-2</v>
      </c>
      <c r="BL21">
        <v>0.03</v>
      </c>
      <c r="BM21">
        <v>3.1300000000000001E-2</v>
      </c>
      <c r="BN21">
        <v>3.3099999999999997E-2</v>
      </c>
      <c r="BO21">
        <v>3.5799999999999998E-2</v>
      </c>
      <c r="BP21">
        <v>3.8300000000000001E-2</v>
      </c>
      <c r="BQ21">
        <v>3.9800000000000002E-2</v>
      </c>
      <c r="BR21">
        <v>4.1399999999999999E-2</v>
      </c>
      <c r="BS21">
        <v>4.4600000000000001E-2</v>
      </c>
      <c r="BT21">
        <v>4.7699999999999999E-2</v>
      </c>
      <c r="BU21">
        <v>4.9399999999999999E-2</v>
      </c>
      <c r="BV21">
        <v>5.11E-2</v>
      </c>
      <c r="BW21">
        <v>5.28E-2</v>
      </c>
      <c r="BX21">
        <v>5.45E-2</v>
      </c>
      <c r="BY21">
        <v>5.7099999999999998E-2</v>
      </c>
      <c r="BZ21">
        <v>8.3199999999999996E-2</v>
      </c>
      <c r="CA21">
        <v>0.1099</v>
      </c>
      <c r="CB21">
        <v>0.14149999999999999</v>
      </c>
      <c r="CC21">
        <v>0.1711</v>
      </c>
      <c r="CD21">
        <v>0.1991</v>
      </c>
      <c r="CE21">
        <v>0.22120000000000001</v>
      </c>
      <c r="CF21">
        <v>0.24060000000000001</v>
      </c>
      <c r="CG21">
        <v>0.2596</v>
      </c>
      <c r="CH21">
        <v>0.2747</v>
      </c>
      <c r="CI21">
        <v>0.2903</v>
      </c>
      <c r="CJ21">
        <v>0.30570000000000003</v>
      </c>
      <c r="CK21">
        <v>0.32040000000000002</v>
      </c>
      <c r="CL21">
        <v>0.33410000000000001</v>
      </c>
      <c r="CM21">
        <v>0.3458</v>
      </c>
      <c r="CN21">
        <v>0.35659999999999997</v>
      </c>
      <c r="CO21">
        <v>0.39650000000000002</v>
      </c>
      <c r="CP21">
        <v>0.4148</v>
      </c>
      <c r="CQ21">
        <v>0.43180000000000002</v>
      </c>
      <c r="CR21">
        <v>0.44840000000000002</v>
      </c>
      <c r="CS21">
        <v>0.4647</v>
      </c>
      <c r="CT21">
        <v>0.47799999999999998</v>
      </c>
      <c r="CU21">
        <v>0.48170000000000002</v>
      </c>
      <c r="CV21">
        <v>0.48509999999999998</v>
      </c>
      <c r="CW21">
        <v>0.48830000000000001</v>
      </c>
      <c r="CX21">
        <v>0.49</v>
      </c>
      <c r="CY21">
        <v>0.49159999999999998</v>
      </c>
      <c r="CZ21">
        <v>0.49340000000000001</v>
      </c>
      <c r="DA21">
        <v>0.50009999999999999</v>
      </c>
      <c r="DB21">
        <v>0.50919999999999999</v>
      </c>
      <c r="DC21">
        <v>0.51819999999999999</v>
      </c>
      <c r="DD21">
        <v>0.53469999999999995</v>
      </c>
      <c r="DE21">
        <v>0.54459999999999997</v>
      </c>
      <c r="DF21">
        <v>0.5544</v>
      </c>
      <c r="DG21">
        <v>0.56430000000000002</v>
      </c>
      <c r="DH21">
        <v>0.56999999999999995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7.1719999999999996E-8</v>
      </c>
      <c r="J22">
        <v>5.3870000000000003E-7</v>
      </c>
      <c r="K22">
        <v>1.4079999999999999E-6</v>
      </c>
      <c r="L22">
        <v>4.0489999999999997E-6</v>
      </c>
      <c r="M22">
        <v>6.7390000000000002E-6</v>
      </c>
      <c r="N22">
        <v>8.8570000000000001E-6</v>
      </c>
      <c r="O22">
        <v>1.2310000000000001E-5</v>
      </c>
      <c r="P22">
        <v>1.662E-5</v>
      </c>
      <c r="Q22">
        <v>2.7949999999999998E-5</v>
      </c>
      <c r="R22">
        <v>4.3980000000000002E-5</v>
      </c>
      <c r="S22">
        <v>5.4360000000000001E-5</v>
      </c>
      <c r="T22">
        <v>6.6270000000000001E-5</v>
      </c>
      <c r="U22">
        <v>7.9939999999999997E-5</v>
      </c>
      <c r="V22">
        <v>1.183E-4</v>
      </c>
      <c r="W22">
        <v>1.6200000000000001E-4</v>
      </c>
      <c r="X22">
        <v>1.939E-4</v>
      </c>
      <c r="Y22">
        <v>2.3139999999999999E-4</v>
      </c>
      <c r="Z22">
        <v>2.7530000000000002E-4</v>
      </c>
      <c r="AA22">
        <v>3.457E-4</v>
      </c>
      <c r="AB22">
        <v>5.6119999999999998E-4</v>
      </c>
      <c r="AC22">
        <v>6.5830000000000001E-4</v>
      </c>
      <c r="AD22">
        <v>7.5759999999999998E-4</v>
      </c>
      <c r="AE22">
        <v>8.6490000000000004E-4</v>
      </c>
      <c r="AF22">
        <v>1E-3</v>
      </c>
      <c r="AG22">
        <v>1.4E-3</v>
      </c>
      <c r="AH22">
        <v>1.5E-3</v>
      </c>
      <c r="AI22">
        <v>1.6999999999999999E-3</v>
      </c>
      <c r="AJ22">
        <v>1.9E-3</v>
      </c>
      <c r="AK22">
        <v>2.0999999999999999E-3</v>
      </c>
      <c r="AL22">
        <v>2.7000000000000001E-3</v>
      </c>
      <c r="AM22">
        <v>3.0999999999999999E-3</v>
      </c>
      <c r="AN22">
        <v>3.3999999999999998E-3</v>
      </c>
      <c r="AO22">
        <v>3.7000000000000002E-3</v>
      </c>
      <c r="AP22">
        <v>4.4999999999999997E-3</v>
      </c>
      <c r="AQ22">
        <v>5.3E-3</v>
      </c>
      <c r="AR22">
        <v>5.7999999999999996E-3</v>
      </c>
      <c r="AS22">
        <v>6.1999999999999998E-3</v>
      </c>
      <c r="AT22">
        <v>6.7999999999999996E-3</v>
      </c>
      <c r="AU22">
        <v>8.3000000000000001E-3</v>
      </c>
      <c r="AV22">
        <v>9.2999999999999992E-3</v>
      </c>
      <c r="AW22">
        <v>9.9000000000000008E-3</v>
      </c>
      <c r="AX22">
        <v>1.06E-2</v>
      </c>
      <c r="AY22">
        <v>1.1599999999999999E-2</v>
      </c>
      <c r="AZ22">
        <v>1.37E-2</v>
      </c>
      <c r="BA22">
        <v>1.52E-2</v>
      </c>
      <c r="BB22">
        <v>1.61E-2</v>
      </c>
      <c r="BC22">
        <v>1.7100000000000001E-2</v>
      </c>
      <c r="BD22">
        <v>1.7999999999999999E-2</v>
      </c>
      <c r="BE22">
        <v>0.02</v>
      </c>
      <c r="BF22">
        <v>2.18E-2</v>
      </c>
      <c r="BG22">
        <v>2.3E-2</v>
      </c>
      <c r="BH22">
        <v>2.41E-2</v>
      </c>
      <c r="BI22">
        <v>2.53E-2</v>
      </c>
      <c r="BJ22">
        <v>2.69E-2</v>
      </c>
      <c r="BK22">
        <v>2.93E-2</v>
      </c>
      <c r="BL22">
        <v>3.15E-2</v>
      </c>
      <c r="BM22">
        <v>3.2800000000000003E-2</v>
      </c>
      <c r="BN22">
        <v>3.4599999999999999E-2</v>
      </c>
      <c r="BO22">
        <v>3.7499999999999999E-2</v>
      </c>
      <c r="BP22">
        <v>0.04</v>
      </c>
      <c r="BQ22">
        <v>4.1599999999999998E-2</v>
      </c>
      <c r="BR22">
        <v>4.3299999999999998E-2</v>
      </c>
      <c r="BS22">
        <v>4.65E-2</v>
      </c>
      <c r="BT22">
        <v>4.9700000000000001E-2</v>
      </c>
      <c r="BU22">
        <v>5.1499999999999997E-2</v>
      </c>
      <c r="BV22">
        <v>5.3199999999999997E-2</v>
      </c>
      <c r="BW22">
        <v>5.5E-2</v>
      </c>
      <c r="BX22">
        <v>5.67E-2</v>
      </c>
      <c r="BY22">
        <v>5.9299999999999999E-2</v>
      </c>
      <c r="BZ22">
        <v>8.5999999999999993E-2</v>
      </c>
      <c r="CA22">
        <v>0.11310000000000001</v>
      </c>
      <c r="CB22">
        <v>0.14510000000000001</v>
      </c>
      <c r="CC22">
        <v>0.17499999999999999</v>
      </c>
      <c r="CD22">
        <v>0.2031</v>
      </c>
      <c r="CE22">
        <v>0.22509999999999999</v>
      </c>
      <c r="CF22">
        <v>0.24440000000000001</v>
      </c>
      <c r="CG22">
        <v>0.26340000000000002</v>
      </c>
      <c r="CH22">
        <v>0.27860000000000001</v>
      </c>
      <c r="CI22">
        <v>0.2944</v>
      </c>
      <c r="CJ22">
        <v>0.30980000000000002</v>
      </c>
      <c r="CK22">
        <v>0.32440000000000002</v>
      </c>
      <c r="CL22">
        <v>0.33789999999999998</v>
      </c>
      <c r="CM22">
        <v>0.34939999999999999</v>
      </c>
      <c r="CN22">
        <v>0.36</v>
      </c>
      <c r="CO22">
        <v>0.39810000000000001</v>
      </c>
      <c r="CP22">
        <v>0.4163</v>
      </c>
      <c r="CQ22">
        <v>0.43380000000000002</v>
      </c>
      <c r="CR22">
        <v>0.45079999999999998</v>
      </c>
      <c r="CS22">
        <v>0.4667</v>
      </c>
      <c r="CT22">
        <v>0.47839999999999999</v>
      </c>
      <c r="CU22">
        <v>0.48209999999999997</v>
      </c>
      <c r="CV22">
        <v>0.48559999999999998</v>
      </c>
      <c r="CW22">
        <v>0.48859999999999998</v>
      </c>
      <c r="CX22">
        <v>0.49020000000000002</v>
      </c>
      <c r="CY22">
        <v>0.49170000000000003</v>
      </c>
      <c r="CZ22">
        <v>0.49359999999999998</v>
      </c>
      <c r="DA22">
        <v>0.50109999999999999</v>
      </c>
      <c r="DB22">
        <v>0.51019999999999999</v>
      </c>
      <c r="DC22">
        <v>0.51929999999999998</v>
      </c>
      <c r="DD22">
        <v>0.53539999999999999</v>
      </c>
      <c r="DE22">
        <v>0.54559999999999997</v>
      </c>
      <c r="DF22">
        <v>0.55569999999999997</v>
      </c>
      <c r="DG22">
        <v>0.56559999999999999</v>
      </c>
      <c r="DH22">
        <v>0.56999999999999995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7.1719999999999996E-8</v>
      </c>
      <c r="J23">
        <v>5.3870000000000003E-7</v>
      </c>
      <c r="K23">
        <v>1.4780000000000001E-6</v>
      </c>
      <c r="L23">
        <v>4.1880000000000004E-6</v>
      </c>
      <c r="M23">
        <v>6.8379999999999996E-6</v>
      </c>
      <c r="N23">
        <v>9.5640000000000002E-6</v>
      </c>
      <c r="O23">
        <v>1.34E-5</v>
      </c>
      <c r="P23">
        <v>1.821E-5</v>
      </c>
      <c r="Q23">
        <v>3.023E-5</v>
      </c>
      <c r="R23">
        <v>4.723E-5</v>
      </c>
      <c r="S23">
        <v>5.8119999999999999E-5</v>
      </c>
      <c r="T23">
        <v>7.0740000000000004E-5</v>
      </c>
      <c r="U23">
        <v>8.5190000000000003E-5</v>
      </c>
      <c r="V23">
        <v>1.2659999999999999E-4</v>
      </c>
      <c r="W23">
        <v>1.7440000000000001E-4</v>
      </c>
      <c r="X23">
        <v>2.0939999999999999E-4</v>
      </c>
      <c r="Y23">
        <v>2.5060000000000002E-4</v>
      </c>
      <c r="Z23">
        <v>2.9930000000000001E-4</v>
      </c>
      <c r="AA23">
        <v>3.7510000000000001E-4</v>
      </c>
      <c r="AB23">
        <v>6.0510000000000002E-4</v>
      </c>
      <c r="AC23">
        <v>7.0739999999999996E-4</v>
      </c>
      <c r="AD23">
        <v>8.1280000000000002E-4</v>
      </c>
      <c r="AE23">
        <v>9.2590000000000001E-4</v>
      </c>
      <c r="AF23">
        <v>1.1000000000000001E-3</v>
      </c>
      <c r="AG23">
        <v>1.4E-3</v>
      </c>
      <c r="AH23">
        <v>1.6000000000000001E-3</v>
      </c>
      <c r="AI23">
        <v>1.8E-3</v>
      </c>
      <c r="AJ23">
        <v>2E-3</v>
      </c>
      <c r="AK23">
        <v>2.2000000000000001E-3</v>
      </c>
      <c r="AL23">
        <v>2.8999999999999998E-3</v>
      </c>
      <c r="AM23">
        <v>3.3E-3</v>
      </c>
      <c r="AN23">
        <v>3.5999999999999999E-3</v>
      </c>
      <c r="AO23">
        <v>3.8999999999999998E-3</v>
      </c>
      <c r="AP23">
        <v>4.7999999999999996E-3</v>
      </c>
      <c r="AQ23">
        <v>5.5999999999999999E-3</v>
      </c>
      <c r="AR23">
        <v>6.1000000000000004E-3</v>
      </c>
      <c r="AS23">
        <v>6.6E-3</v>
      </c>
      <c r="AT23">
        <v>7.1999999999999998E-3</v>
      </c>
      <c r="AU23">
        <v>8.6999999999999994E-3</v>
      </c>
      <c r="AV23">
        <v>9.7999999999999997E-3</v>
      </c>
      <c r="AW23">
        <v>1.0500000000000001E-2</v>
      </c>
      <c r="AX23">
        <v>1.12E-2</v>
      </c>
      <c r="AY23">
        <v>1.23E-2</v>
      </c>
      <c r="AZ23">
        <v>1.44E-2</v>
      </c>
      <c r="BA23">
        <v>1.6E-2</v>
      </c>
      <c r="BB23">
        <v>1.6899999999999998E-2</v>
      </c>
      <c r="BC23">
        <v>1.7899999999999999E-2</v>
      </c>
      <c r="BD23">
        <v>1.89E-2</v>
      </c>
      <c r="BE23">
        <v>2.0899999999999998E-2</v>
      </c>
      <c r="BF23">
        <v>2.2800000000000001E-2</v>
      </c>
      <c r="BG23">
        <v>2.4E-2</v>
      </c>
      <c r="BH23">
        <v>2.52E-2</v>
      </c>
      <c r="BI23">
        <v>2.64E-2</v>
      </c>
      <c r="BJ23">
        <v>2.8000000000000001E-2</v>
      </c>
      <c r="BK23">
        <v>3.0599999999999999E-2</v>
      </c>
      <c r="BL23">
        <v>3.2800000000000003E-2</v>
      </c>
      <c r="BM23">
        <v>3.4200000000000001E-2</v>
      </c>
      <c r="BN23">
        <v>3.5999999999999997E-2</v>
      </c>
      <c r="BO23">
        <v>3.9E-2</v>
      </c>
      <c r="BP23">
        <v>4.1599999999999998E-2</v>
      </c>
      <c r="BQ23">
        <v>4.3200000000000002E-2</v>
      </c>
      <c r="BR23">
        <v>4.4900000000000002E-2</v>
      </c>
      <c r="BS23">
        <v>4.82E-2</v>
      </c>
      <c r="BT23">
        <v>5.1499999999999997E-2</v>
      </c>
      <c r="BU23">
        <v>5.33E-2</v>
      </c>
      <c r="BV23">
        <v>5.5100000000000003E-2</v>
      </c>
      <c r="BW23">
        <v>5.6899999999999999E-2</v>
      </c>
      <c r="BX23">
        <v>5.8599999999999999E-2</v>
      </c>
      <c r="BY23">
        <v>6.13E-2</v>
      </c>
      <c r="BZ23">
        <v>8.8400000000000006E-2</v>
      </c>
      <c r="CA23">
        <v>0.1159</v>
      </c>
      <c r="CB23">
        <v>0.14810000000000001</v>
      </c>
      <c r="CC23">
        <v>0.17810000000000001</v>
      </c>
      <c r="CD23">
        <v>0.20619999999999999</v>
      </c>
      <c r="CE23">
        <v>0.22819999999999999</v>
      </c>
      <c r="CF23">
        <v>0.2475</v>
      </c>
      <c r="CG23">
        <v>0.2666</v>
      </c>
      <c r="CH23">
        <v>0.28179999999999999</v>
      </c>
      <c r="CI23">
        <v>0.29770000000000002</v>
      </c>
      <c r="CJ23">
        <v>0.31309999999999999</v>
      </c>
      <c r="CK23">
        <v>0.3276</v>
      </c>
      <c r="CL23">
        <v>0.34089999999999998</v>
      </c>
      <c r="CM23">
        <v>0.3523</v>
      </c>
      <c r="CN23">
        <v>0.36259999999999998</v>
      </c>
      <c r="CO23">
        <v>0.39939999999999998</v>
      </c>
      <c r="CP23">
        <v>0.41749999999999998</v>
      </c>
      <c r="CQ23">
        <v>0.43540000000000001</v>
      </c>
      <c r="CR23">
        <v>0.45269999999999999</v>
      </c>
      <c r="CS23">
        <v>0.46820000000000001</v>
      </c>
      <c r="CT23">
        <v>0.47870000000000001</v>
      </c>
      <c r="CU23">
        <v>0.4824</v>
      </c>
      <c r="CV23">
        <v>0.48599999999999999</v>
      </c>
      <c r="CW23">
        <v>0.4889</v>
      </c>
      <c r="CX23">
        <v>0.49030000000000001</v>
      </c>
      <c r="CY23">
        <v>0.4919</v>
      </c>
      <c r="CZ23">
        <v>0.49380000000000002</v>
      </c>
      <c r="DA23">
        <v>0.50190000000000001</v>
      </c>
      <c r="DB23">
        <v>0.5111</v>
      </c>
      <c r="DC23">
        <v>0.5202</v>
      </c>
      <c r="DD23">
        <v>0.53600000000000003</v>
      </c>
      <c r="DE23">
        <v>0.5464</v>
      </c>
      <c r="DF23">
        <v>0.55669999999999997</v>
      </c>
      <c r="DG23">
        <v>0.56640000000000001</v>
      </c>
      <c r="DH23">
        <v>0.56999999999999995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7.1719999999999996E-8</v>
      </c>
      <c r="J24">
        <v>5.3870000000000003E-7</v>
      </c>
      <c r="K24">
        <v>1.548E-6</v>
      </c>
      <c r="L24">
        <v>4.3869999999999997E-6</v>
      </c>
      <c r="M24">
        <v>7.2049999999999996E-6</v>
      </c>
      <c r="N24">
        <v>1.027E-5</v>
      </c>
      <c r="O24">
        <v>1.4440000000000001E-5</v>
      </c>
      <c r="P24">
        <v>1.9530000000000001E-5</v>
      </c>
      <c r="Q24">
        <v>3.2360000000000002E-5</v>
      </c>
      <c r="R24">
        <v>5.045E-5</v>
      </c>
      <c r="S24">
        <v>6.1989999999999994E-5</v>
      </c>
      <c r="T24">
        <v>7.5270000000000003E-5</v>
      </c>
      <c r="U24">
        <v>9.0450000000000003E-5</v>
      </c>
      <c r="V24">
        <v>1.351E-4</v>
      </c>
      <c r="W24">
        <v>1.8679999999999999E-4</v>
      </c>
      <c r="X24">
        <v>2.2479999999999999E-4</v>
      </c>
      <c r="Y24">
        <v>2.6939999999999999E-4</v>
      </c>
      <c r="Z24">
        <v>3.2170000000000001E-4</v>
      </c>
      <c r="AA24">
        <v>4.0259999999999997E-4</v>
      </c>
      <c r="AB24">
        <v>6.4570000000000003E-4</v>
      </c>
      <c r="AC24">
        <v>7.5420000000000001E-4</v>
      </c>
      <c r="AD24">
        <v>8.6379999999999996E-4</v>
      </c>
      <c r="AE24">
        <v>9.8200000000000002E-4</v>
      </c>
      <c r="AF24">
        <v>1.1999999999999999E-3</v>
      </c>
      <c r="AG24">
        <v>1.5E-3</v>
      </c>
      <c r="AH24">
        <v>1.6999999999999999E-3</v>
      </c>
      <c r="AI24">
        <v>1.9E-3</v>
      </c>
      <c r="AJ24">
        <v>2.0999999999999999E-3</v>
      </c>
      <c r="AK24">
        <v>2.3E-3</v>
      </c>
      <c r="AL24">
        <v>3.0000000000000001E-3</v>
      </c>
      <c r="AM24">
        <v>3.5000000000000001E-3</v>
      </c>
      <c r="AN24">
        <v>3.8E-3</v>
      </c>
      <c r="AO24">
        <v>4.1000000000000003E-3</v>
      </c>
      <c r="AP24">
        <v>5.0000000000000001E-3</v>
      </c>
      <c r="AQ24">
        <v>5.8999999999999999E-3</v>
      </c>
      <c r="AR24">
        <v>6.4000000000000003E-3</v>
      </c>
      <c r="AS24">
        <v>6.8999999999999999E-3</v>
      </c>
      <c r="AT24">
        <v>7.6E-3</v>
      </c>
      <c r="AU24">
        <v>9.1999999999999998E-3</v>
      </c>
      <c r="AV24">
        <v>1.03E-2</v>
      </c>
      <c r="AW24">
        <v>1.0999999999999999E-2</v>
      </c>
      <c r="AX24">
        <v>1.17E-2</v>
      </c>
      <c r="AY24">
        <v>1.2800000000000001E-2</v>
      </c>
      <c r="AZ24">
        <v>1.5100000000000001E-2</v>
      </c>
      <c r="BA24">
        <v>1.67E-2</v>
      </c>
      <c r="BB24">
        <v>1.7600000000000001E-2</v>
      </c>
      <c r="BC24">
        <v>1.8599999999999998E-2</v>
      </c>
      <c r="BD24">
        <v>1.9699999999999999E-2</v>
      </c>
      <c r="BE24">
        <v>2.1700000000000001E-2</v>
      </c>
      <c r="BF24">
        <v>2.3699999999999999E-2</v>
      </c>
      <c r="BG24">
        <v>2.5000000000000001E-2</v>
      </c>
      <c r="BH24">
        <v>2.6200000000000001E-2</v>
      </c>
      <c r="BI24">
        <v>2.7400000000000001E-2</v>
      </c>
      <c r="BJ24">
        <v>2.9100000000000001E-2</v>
      </c>
      <c r="BK24">
        <v>3.1699999999999999E-2</v>
      </c>
      <c r="BL24">
        <v>3.39E-2</v>
      </c>
      <c r="BM24">
        <v>3.5400000000000001E-2</v>
      </c>
      <c r="BN24">
        <v>3.73E-2</v>
      </c>
      <c r="BO24">
        <v>4.0300000000000002E-2</v>
      </c>
      <c r="BP24">
        <v>4.2900000000000001E-2</v>
      </c>
      <c r="BQ24">
        <v>4.4600000000000001E-2</v>
      </c>
      <c r="BR24">
        <v>4.6399999999999997E-2</v>
      </c>
      <c r="BS24">
        <v>4.9700000000000001E-2</v>
      </c>
      <c r="BT24">
        <v>5.3100000000000001E-2</v>
      </c>
      <c r="BU24">
        <v>5.4899999999999997E-2</v>
      </c>
      <c r="BV24">
        <v>5.67E-2</v>
      </c>
      <c r="BW24">
        <v>5.8500000000000003E-2</v>
      </c>
      <c r="BX24">
        <v>6.0299999999999999E-2</v>
      </c>
      <c r="BY24">
        <v>6.3E-2</v>
      </c>
      <c r="BZ24">
        <v>9.0499999999999997E-2</v>
      </c>
      <c r="CA24">
        <v>0.1182</v>
      </c>
      <c r="CB24">
        <v>0.1507</v>
      </c>
      <c r="CC24">
        <v>0.18079999999999999</v>
      </c>
      <c r="CD24">
        <v>0.20899999999999999</v>
      </c>
      <c r="CE24">
        <v>0.23089999999999999</v>
      </c>
      <c r="CF24">
        <v>0.25009999999999999</v>
      </c>
      <c r="CG24">
        <v>0.26919999999999999</v>
      </c>
      <c r="CH24">
        <v>0.28449999999999998</v>
      </c>
      <c r="CI24">
        <v>0.30049999999999999</v>
      </c>
      <c r="CJ24">
        <v>0.31580000000000003</v>
      </c>
      <c r="CK24">
        <v>0.33029999999999998</v>
      </c>
      <c r="CL24">
        <v>0.34350000000000003</v>
      </c>
      <c r="CM24">
        <v>0.35460000000000003</v>
      </c>
      <c r="CN24">
        <v>0.36480000000000001</v>
      </c>
      <c r="CO24">
        <v>0.40050000000000002</v>
      </c>
      <c r="CP24">
        <v>0.41860000000000003</v>
      </c>
      <c r="CQ24">
        <v>0.43669999999999998</v>
      </c>
      <c r="CR24">
        <v>0.45429999999999998</v>
      </c>
      <c r="CS24">
        <v>0.46929999999999999</v>
      </c>
      <c r="CT24">
        <v>0.47899999999999998</v>
      </c>
      <c r="CU24">
        <v>0.48270000000000002</v>
      </c>
      <c r="CV24">
        <v>0.48630000000000001</v>
      </c>
      <c r="CW24">
        <v>0.48899999999999999</v>
      </c>
      <c r="CX24">
        <v>0.4904</v>
      </c>
      <c r="CY24">
        <v>0.49199999999999999</v>
      </c>
      <c r="CZ24">
        <v>0.49390000000000001</v>
      </c>
      <c r="DA24">
        <v>0.50270000000000004</v>
      </c>
      <c r="DB24">
        <v>0.51190000000000002</v>
      </c>
      <c r="DC24">
        <v>0.52100000000000002</v>
      </c>
      <c r="DD24">
        <v>0.53639999999999999</v>
      </c>
      <c r="DE24">
        <v>0.54700000000000004</v>
      </c>
      <c r="DF24">
        <v>0.55759999999999998</v>
      </c>
      <c r="DG24">
        <v>0.56679999999999997</v>
      </c>
      <c r="DH24">
        <v>0.56999999999999995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7.1719999999999996E-8</v>
      </c>
      <c r="J25">
        <v>6.3850000000000001E-7</v>
      </c>
      <c r="K25">
        <v>1.6130000000000001E-6</v>
      </c>
      <c r="L25">
        <v>4.5700000000000003E-6</v>
      </c>
      <c r="M25">
        <v>7.6709999999999999E-6</v>
      </c>
      <c r="N25">
        <v>1.1070000000000001E-5</v>
      </c>
      <c r="O25">
        <v>1.543E-5</v>
      </c>
      <c r="P25">
        <v>2.105E-5</v>
      </c>
      <c r="Q25">
        <v>3.447E-5</v>
      </c>
      <c r="R25">
        <v>5.3440000000000003E-5</v>
      </c>
      <c r="S25">
        <v>6.5430000000000002E-5</v>
      </c>
      <c r="T25">
        <v>7.9149999999999999E-5</v>
      </c>
      <c r="U25">
        <v>9.5000000000000005E-5</v>
      </c>
      <c r="V25">
        <v>1.428E-4</v>
      </c>
      <c r="W25">
        <v>1.985E-4</v>
      </c>
      <c r="X25">
        <v>2.3929999999999999E-4</v>
      </c>
      <c r="Y25">
        <v>2.8669999999999998E-4</v>
      </c>
      <c r="Z25">
        <v>3.4249999999999998E-4</v>
      </c>
      <c r="AA25">
        <v>4.2769999999999999E-4</v>
      </c>
      <c r="AB25">
        <v>6.8300000000000001E-4</v>
      </c>
      <c r="AC25">
        <v>7.9589999999999999E-4</v>
      </c>
      <c r="AD25">
        <v>9.1009999999999995E-4</v>
      </c>
      <c r="AE25">
        <v>1E-3</v>
      </c>
      <c r="AF25">
        <v>1.1999999999999999E-3</v>
      </c>
      <c r="AG25">
        <v>1.6000000000000001E-3</v>
      </c>
      <c r="AH25">
        <v>1.8E-3</v>
      </c>
      <c r="AI25">
        <v>2E-3</v>
      </c>
      <c r="AJ25">
        <v>2.2000000000000001E-3</v>
      </c>
      <c r="AK25">
        <v>2.3999999999999998E-3</v>
      </c>
      <c r="AL25">
        <v>3.0999999999999999E-3</v>
      </c>
      <c r="AM25">
        <v>3.5999999999999999E-3</v>
      </c>
      <c r="AN25">
        <v>4.0000000000000001E-3</v>
      </c>
      <c r="AO25">
        <v>4.3E-3</v>
      </c>
      <c r="AP25">
        <v>5.1999999999999998E-3</v>
      </c>
      <c r="AQ25">
        <v>6.1999999999999998E-3</v>
      </c>
      <c r="AR25">
        <v>6.7000000000000002E-3</v>
      </c>
      <c r="AS25">
        <v>7.1999999999999998E-3</v>
      </c>
      <c r="AT25">
        <v>7.9000000000000008E-3</v>
      </c>
      <c r="AU25">
        <v>9.4999999999999998E-3</v>
      </c>
      <c r="AV25">
        <v>1.0699999999999999E-2</v>
      </c>
      <c r="AW25">
        <v>1.14E-2</v>
      </c>
      <c r="AX25">
        <v>1.2200000000000001E-2</v>
      </c>
      <c r="AY25">
        <v>1.3299999999999999E-2</v>
      </c>
      <c r="AZ25">
        <v>1.5599999999999999E-2</v>
      </c>
      <c r="BA25">
        <v>1.7299999999999999E-2</v>
      </c>
      <c r="BB25">
        <v>1.83E-2</v>
      </c>
      <c r="BC25">
        <v>1.9300000000000001E-2</v>
      </c>
      <c r="BD25">
        <v>2.0299999999999999E-2</v>
      </c>
      <c r="BE25">
        <v>2.24E-2</v>
      </c>
      <c r="BF25">
        <v>2.4500000000000001E-2</v>
      </c>
      <c r="BG25">
        <v>2.58E-2</v>
      </c>
      <c r="BH25">
        <v>2.7E-2</v>
      </c>
      <c r="BI25">
        <v>2.8299999999999999E-2</v>
      </c>
      <c r="BJ25">
        <v>0.03</v>
      </c>
      <c r="BK25">
        <v>3.27E-2</v>
      </c>
      <c r="BL25">
        <v>3.5000000000000003E-2</v>
      </c>
      <c r="BM25">
        <v>3.6400000000000002E-2</v>
      </c>
      <c r="BN25">
        <v>3.8399999999999997E-2</v>
      </c>
      <c r="BO25">
        <v>4.1399999999999999E-2</v>
      </c>
      <c r="BP25">
        <v>4.41E-2</v>
      </c>
      <c r="BQ25">
        <v>4.58E-2</v>
      </c>
      <c r="BR25">
        <v>4.7600000000000003E-2</v>
      </c>
      <c r="BS25">
        <v>5.0999999999999997E-2</v>
      </c>
      <c r="BT25">
        <v>5.4399999999999997E-2</v>
      </c>
      <c r="BU25">
        <v>5.6300000000000003E-2</v>
      </c>
      <c r="BV25">
        <v>5.8099999999999999E-2</v>
      </c>
      <c r="BW25">
        <v>5.9900000000000002E-2</v>
      </c>
      <c r="BX25">
        <v>6.1800000000000001E-2</v>
      </c>
      <c r="BY25">
        <v>6.4500000000000002E-2</v>
      </c>
      <c r="BZ25">
        <v>9.2200000000000004E-2</v>
      </c>
      <c r="CA25">
        <v>0.1202</v>
      </c>
      <c r="CB25">
        <v>0.15290000000000001</v>
      </c>
      <c r="CC25">
        <v>0.18310000000000001</v>
      </c>
      <c r="CD25">
        <v>0.2112</v>
      </c>
      <c r="CE25">
        <v>0.23300000000000001</v>
      </c>
      <c r="CF25">
        <v>0.25219999999999998</v>
      </c>
      <c r="CG25">
        <v>0.27129999999999999</v>
      </c>
      <c r="CH25">
        <v>0.28660000000000002</v>
      </c>
      <c r="CI25">
        <v>0.30270000000000002</v>
      </c>
      <c r="CJ25">
        <v>0.318</v>
      </c>
      <c r="CK25">
        <v>0.33239999999999997</v>
      </c>
      <c r="CL25">
        <v>0.34539999999999998</v>
      </c>
      <c r="CM25">
        <v>0.35649999999999998</v>
      </c>
      <c r="CN25">
        <v>0.36649999999999999</v>
      </c>
      <c r="CO25">
        <v>0.40139999999999998</v>
      </c>
      <c r="CP25">
        <v>0.41949999999999998</v>
      </c>
      <c r="CQ25">
        <v>0.43780000000000002</v>
      </c>
      <c r="CR25">
        <v>0.45550000000000002</v>
      </c>
      <c r="CS25">
        <v>0.47020000000000001</v>
      </c>
      <c r="CT25">
        <v>0.47920000000000001</v>
      </c>
      <c r="CU25">
        <v>0.4829</v>
      </c>
      <c r="CV25">
        <v>0.48659999999999998</v>
      </c>
      <c r="CW25">
        <v>0.48920000000000002</v>
      </c>
      <c r="CX25">
        <v>0.4904</v>
      </c>
      <c r="CY25">
        <v>0.49209999999999998</v>
      </c>
      <c r="CZ25">
        <v>0.49430000000000002</v>
      </c>
      <c r="DA25">
        <v>0.50329999999999997</v>
      </c>
      <c r="DB25">
        <v>0.51249999999999996</v>
      </c>
      <c r="DC25">
        <v>0.52170000000000005</v>
      </c>
      <c r="DD25">
        <v>0.53690000000000004</v>
      </c>
      <c r="DE25">
        <v>0.54759999999999998</v>
      </c>
      <c r="DF25">
        <v>0.55830000000000002</v>
      </c>
      <c r="DG25">
        <v>0.56710000000000005</v>
      </c>
      <c r="DH25">
        <v>0.56999999999999995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7.1719999999999996E-8</v>
      </c>
      <c r="J26">
        <v>6.3850000000000001E-7</v>
      </c>
      <c r="K26">
        <v>1.6479999999999999E-6</v>
      </c>
      <c r="L26">
        <v>4.7310000000000001E-6</v>
      </c>
      <c r="M26">
        <v>8.2029999999999992E-6</v>
      </c>
      <c r="N26">
        <v>1.1780000000000001E-5</v>
      </c>
      <c r="O26">
        <v>1.6560000000000001E-5</v>
      </c>
      <c r="P26">
        <v>2.2439999999999999E-5</v>
      </c>
      <c r="Q26">
        <v>3.6709999999999999E-5</v>
      </c>
      <c r="R26">
        <v>5.6459999999999998E-5</v>
      </c>
      <c r="S26">
        <v>6.8860000000000001E-5</v>
      </c>
      <c r="T26">
        <v>8.3059999999999994E-5</v>
      </c>
      <c r="U26">
        <v>9.9549999999999994E-5</v>
      </c>
      <c r="V26">
        <v>1.5100000000000001E-4</v>
      </c>
      <c r="W26">
        <v>2.107E-4</v>
      </c>
      <c r="X26">
        <v>2.543E-4</v>
      </c>
      <c r="Y26">
        <v>3.0499999999999999E-4</v>
      </c>
      <c r="Z26">
        <v>3.637E-4</v>
      </c>
      <c r="AA26">
        <v>4.5370000000000002E-4</v>
      </c>
      <c r="AB26">
        <v>7.2079999999999996E-4</v>
      </c>
      <c r="AC26">
        <v>8.3779999999999998E-4</v>
      </c>
      <c r="AD26">
        <v>9.5699999999999995E-4</v>
      </c>
      <c r="AE26">
        <v>1.1000000000000001E-3</v>
      </c>
      <c r="AF26">
        <v>1.2999999999999999E-3</v>
      </c>
      <c r="AG26">
        <v>1.6999999999999999E-3</v>
      </c>
      <c r="AH26">
        <v>1.9E-3</v>
      </c>
      <c r="AI26">
        <v>2.0999999999999999E-3</v>
      </c>
      <c r="AJ26">
        <v>2.3E-3</v>
      </c>
      <c r="AK26">
        <v>2.5999999999999999E-3</v>
      </c>
      <c r="AL26">
        <v>3.3E-3</v>
      </c>
      <c r="AM26">
        <v>3.8E-3</v>
      </c>
      <c r="AN26">
        <v>4.1000000000000003E-3</v>
      </c>
      <c r="AO26">
        <v>4.4999999999999997E-3</v>
      </c>
      <c r="AP26">
        <v>5.4999999999999997E-3</v>
      </c>
      <c r="AQ26">
        <v>6.4000000000000003E-3</v>
      </c>
      <c r="AR26">
        <v>6.8999999999999999E-3</v>
      </c>
      <c r="AS26">
        <v>7.4999999999999997E-3</v>
      </c>
      <c r="AT26">
        <v>8.2000000000000007E-3</v>
      </c>
      <c r="AU26">
        <v>9.9000000000000008E-3</v>
      </c>
      <c r="AV26">
        <v>1.11E-2</v>
      </c>
      <c r="AW26">
        <v>1.18E-2</v>
      </c>
      <c r="AX26">
        <v>1.26E-2</v>
      </c>
      <c r="AY26">
        <v>1.38E-2</v>
      </c>
      <c r="AZ26">
        <v>1.6199999999999999E-2</v>
      </c>
      <c r="BA26">
        <v>1.7899999999999999E-2</v>
      </c>
      <c r="BB26">
        <v>1.89E-2</v>
      </c>
      <c r="BC26">
        <v>0.02</v>
      </c>
      <c r="BD26">
        <v>2.1000000000000001E-2</v>
      </c>
      <c r="BE26">
        <v>2.3199999999999998E-2</v>
      </c>
      <c r="BF26">
        <v>2.53E-2</v>
      </c>
      <c r="BG26">
        <v>2.6599999999999999E-2</v>
      </c>
      <c r="BH26">
        <v>2.7900000000000001E-2</v>
      </c>
      <c r="BI26">
        <v>2.92E-2</v>
      </c>
      <c r="BJ26">
        <v>3.09E-2</v>
      </c>
      <c r="BK26">
        <v>3.3700000000000001E-2</v>
      </c>
      <c r="BL26">
        <v>3.5999999999999997E-2</v>
      </c>
      <c r="BM26">
        <v>3.7499999999999999E-2</v>
      </c>
      <c r="BN26">
        <v>3.95E-2</v>
      </c>
      <c r="BO26">
        <v>4.2599999999999999E-2</v>
      </c>
      <c r="BP26">
        <v>4.53E-2</v>
      </c>
      <c r="BQ26">
        <v>4.7E-2</v>
      </c>
      <c r="BR26">
        <v>4.8899999999999999E-2</v>
      </c>
      <c r="BS26">
        <v>5.2299999999999999E-2</v>
      </c>
      <c r="BT26">
        <v>5.5800000000000002E-2</v>
      </c>
      <c r="BU26">
        <v>5.7700000000000001E-2</v>
      </c>
      <c r="BV26">
        <v>5.9499999999999997E-2</v>
      </c>
      <c r="BW26">
        <v>6.13E-2</v>
      </c>
      <c r="BX26">
        <v>6.3200000000000006E-2</v>
      </c>
      <c r="BY26">
        <v>6.6000000000000003E-2</v>
      </c>
      <c r="BZ26">
        <v>9.4E-2</v>
      </c>
      <c r="CA26">
        <v>0.1222</v>
      </c>
      <c r="CB26">
        <v>0.155</v>
      </c>
      <c r="CC26">
        <v>0.1852</v>
      </c>
      <c r="CD26">
        <v>0.2132</v>
      </c>
      <c r="CE26">
        <v>0.23499999999999999</v>
      </c>
      <c r="CF26">
        <v>0.25409999999999999</v>
      </c>
      <c r="CG26">
        <v>0.27310000000000001</v>
      </c>
      <c r="CH26">
        <v>0.28860000000000002</v>
      </c>
      <c r="CI26">
        <v>0.30459999999999998</v>
      </c>
      <c r="CJ26">
        <v>0.32</v>
      </c>
      <c r="CK26">
        <v>0.33429999999999999</v>
      </c>
      <c r="CL26">
        <v>0.34720000000000001</v>
      </c>
      <c r="CM26">
        <v>0.35820000000000002</v>
      </c>
      <c r="CN26">
        <v>0.36809999999999998</v>
      </c>
      <c r="CO26">
        <v>0.4022</v>
      </c>
      <c r="CP26">
        <v>0.4204</v>
      </c>
      <c r="CQ26">
        <v>0.43880000000000002</v>
      </c>
      <c r="CR26">
        <v>0.45660000000000001</v>
      </c>
      <c r="CS26">
        <v>0.4708</v>
      </c>
      <c r="CT26">
        <v>0.4793</v>
      </c>
      <c r="CU26">
        <v>0.48309999999999997</v>
      </c>
      <c r="CV26">
        <v>0.48680000000000001</v>
      </c>
      <c r="CW26">
        <v>0.48930000000000001</v>
      </c>
      <c r="CX26">
        <v>0.4904</v>
      </c>
      <c r="CY26">
        <v>0.49220000000000003</v>
      </c>
      <c r="CZ26">
        <v>0.49469999999999997</v>
      </c>
      <c r="DA26">
        <v>0.50390000000000001</v>
      </c>
      <c r="DB26">
        <v>0.51319999999999999</v>
      </c>
      <c r="DC26">
        <v>0.52239999999999998</v>
      </c>
      <c r="DD26">
        <v>0.53720000000000001</v>
      </c>
      <c r="DE26">
        <v>0.54800000000000004</v>
      </c>
      <c r="DF26">
        <v>0.55879999999999996</v>
      </c>
      <c r="DG26">
        <v>0.56740000000000002</v>
      </c>
      <c r="DH26">
        <v>0.56999999999999995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7.1719999999999996E-8</v>
      </c>
      <c r="J27">
        <v>6.3850000000000001E-7</v>
      </c>
      <c r="K27">
        <v>1.7179999999999999E-6</v>
      </c>
      <c r="L27">
        <v>4.9910000000000002E-6</v>
      </c>
      <c r="M27">
        <v>8.6689999999999995E-6</v>
      </c>
      <c r="N27">
        <v>1.2490000000000001E-5</v>
      </c>
      <c r="O27">
        <v>1.7710000000000002E-5</v>
      </c>
      <c r="P27">
        <v>2.387E-5</v>
      </c>
      <c r="Q27">
        <v>3.8559999999999997E-5</v>
      </c>
      <c r="R27">
        <v>5.9110000000000002E-5</v>
      </c>
      <c r="S27">
        <v>7.1879999999999996E-5</v>
      </c>
      <c r="T27">
        <v>8.6310000000000005E-5</v>
      </c>
      <c r="U27">
        <v>1.032E-4</v>
      </c>
      <c r="V27">
        <v>1.5809999999999999E-4</v>
      </c>
      <c r="W27">
        <v>2.218E-4</v>
      </c>
      <c r="X27">
        <v>2.677E-4</v>
      </c>
      <c r="Y27">
        <v>3.212E-4</v>
      </c>
      <c r="Z27">
        <v>3.8309999999999999E-4</v>
      </c>
      <c r="AA27">
        <v>4.7649999999999998E-4</v>
      </c>
      <c r="AB27">
        <v>7.5359999999999999E-4</v>
      </c>
      <c r="AC27">
        <v>8.7489999999999996E-4</v>
      </c>
      <c r="AD27">
        <v>9.9759999999999996E-4</v>
      </c>
      <c r="AE27">
        <v>1.1000000000000001E-3</v>
      </c>
      <c r="AF27">
        <v>1.2999999999999999E-3</v>
      </c>
      <c r="AG27">
        <v>1.6999999999999999E-3</v>
      </c>
      <c r="AH27">
        <v>1.9E-3</v>
      </c>
      <c r="AI27">
        <v>2.2000000000000001E-3</v>
      </c>
      <c r="AJ27">
        <v>2.3999999999999998E-3</v>
      </c>
      <c r="AK27">
        <v>2.7000000000000001E-3</v>
      </c>
      <c r="AL27">
        <v>3.3999999999999998E-3</v>
      </c>
      <c r="AM27">
        <v>3.8999999999999998E-3</v>
      </c>
      <c r="AN27">
        <v>4.3E-3</v>
      </c>
      <c r="AO27">
        <v>4.7000000000000002E-3</v>
      </c>
      <c r="AP27">
        <v>5.5999999999999999E-3</v>
      </c>
      <c r="AQ27">
        <v>6.7000000000000002E-3</v>
      </c>
      <c r="AR27">
        <v>7.1999999999999998E-3</v>
      </c>
      <c r="AS27">
        <v>7.7999999999999996E-3</v>
      </c>
      <c r="AT27">
        <v>8.5000000000000006E-3</v>
      </c>
      <c r="AU27">
        <v>1.0200000000000001E-2</v>
      </c>
      <c r="AV27">
        <v>1.14E-2</v>
      </c>
      <c r="AW27">
        <v>1.2200000000000001E-2</v>
      </c>
      <c r="AX27">
        <v>1.2999999999999999E-2</v>
      </c>
      <c r="AY27">
        <v>1.4200000000000001E-2</v>
      </c>
      <c r="AZ27">
        <v>1.67E-2</v>
      </c>
      <c r="BA27">
        <v>1.84E-2</v>
      </c>
      <c r="BB27">
        <v>1.9400000000000001E-2</v>
      </c>
      <c r="BC27">
        <v>2.0500000000000001E-2</v>
      </c>
      <c r="BD27">
        <v>2.1600000000000001E-2</v>
      </c>
      <c r="BE27">
        <v>2.3800000000000002E-2</v>
      </c>
      <c r="BF27">
        <v>2.5999999999999999E-2</v>
      </c>
      <c r="BG27">
        <v>2.7300000000000001E-2</v>
      </c>
      <c r="BH27">
        <v>2.86E-2</v>
      </c>
      <c r="BI27">
        <v>0.03</v>
      </c>
      <c r="BJ27">
        <v>3.1699999999999999E-2</v>
      </c>
      <c r="BK27">
        <v>3.4500000000000003E-2</v>
      </c>
      <c r="BL27">
        <v>3.6799999999999999E-2</v>
      </c>
      <c r="BM27">
        <v>3.8399999999999997E-2</v>
      </c>
      <c r="BN27">
        <v>4.0399999999999998E-2</v>
      </c>
      <c r="BO27">
        <v>4.3499999999999997E-2</v>
      </c>
      <c r="BP27">
        <v>4.6300000000000001E-2</v>
      </c>
      <c r="BQ27">
        <v>4.8000000000000001E-2</v>
      </c>
      <c r="BR27">
        <v>4.99E-2</v>
      </c>
      <c r="BS27">
        <v>5.3400000000000003E-2</v>
      </c>
      <c r="BT27">
        <v>5.6899999999999999E-2</v>
      </c>
      <c r="BU27">
        <v>5.8799999999999998E-2</v>
      </c>
      <c r="BV27">
        <v>6.0699999999999997E-2</v>
      </c>
      <c r="BW27">
        <v>6.25E-2</v>
      </c>
      <c r="BX27">
        <v>6.4399999999999999E-2</v>
      </c>
      <c r="BY27">
        <v>6.7199999999999996E-2</v>
      </c>
      <c r="BZ27">
        <v>9.5399999999999999E-2</v>
      </c>
      <c r="CA27">
        <v>0.12379999999999999</v>
      </c>
      <c r="CB27">
        <v>0.15670000000000001</v>
      </c>
      <c r="CC27">
        <v>0.18690000000000001</v>
      </c>
      <c r="CD27">
        <v>0.21479999999999999</v>
      </c>
      <c r="CE27">
        <v>0.23649999999999999</v>
      </c>
      <c r="CF27">
        <v>0.25559999999999999</v>
      </c>
      <c r="CG27">
        <v>0.27460000000000001</v>
      </c>
      <c r="CH27">
        <v>0.29010000000000002</v>
      </c>
      <c r="CI27">
        <v>0.30620000000000003</v>
      </c>
      <c r="CJ27">
        <v>0.32150000000000001</v>
      </c>
      <c r="CK27">
        <v>0.33579999999999999</v>
      </c>
      <c r="CL27">
        <v>0.34860000000000002</v>
      </c>
      <c r="CM27">
        <v>0.35949999999999999</v>
      </c>
      <c r="CN27">
        <v>0.36930000000000002</v>
      </c>
      <c r="CO27">
        <v>0.40289999999999998</v>
      </c>
      <c r="CP27">
        <v>0.42109999999999997</v>
      </c>
      <c r="CQ27">
        <v>0.4395</v>
      </c>
      <c r="CR27">
        <v>0.45739999999999997</v>
      </c>
      <c r="CS27">
        <v>0.4713</v>
      </c>
      <c r="CT27">
        <v>0.47949999999999998</v>
      </c>
      <c r="CU27">
        <v>0.48330000000000001</v>
      </c>
      <c r="CV27">
        <v>0.4869</v>
      </c>
      <c r="CW27">
        <v>0.4894</v>
      </c>
      <c r="CX27">
        <v>0.4904</v>
      </c>
      <c r="CY27">
        <v>0.49220000000000003</v>
      </c>
      <c r="CZ27">
        <v>0.49519999999999997</v>
      </c>
      <c r="DA27">
        <v>0.50439999999999996</v>
      </c>
      <c r="DB27">
        <v>0.51370000000000005</v>
      </c>
      <c r="DC27">
        <v>0.52300000000000002</v>
      </c>
      <c r="DD27">
        <v>0.53759999999999997</v>
      </c>
      <c r="DE27">
        <v>0.5484</v>
      </c>
      <c r="DF27">
        <v>0.55920000000000003</v>
      </c>
      <c r="DG27">
        <v>0.56759999999999999</v>
      </c>
      <c r="DH27">
        <v>0.56999999999999995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7.1719999999999996E-8</v>
      </c>
      <c r="J28">
        <v>6.5550000000000001E-7</v>
      </c>
      <c r="K28">
        <v>1.9120000000000001E-6</v>
      </c>
      <c r="L28">
        <v>5.2349999999999999E-6</v>
      </c>
      <c r="M28">
        <v>9.1519999999999998E-6</v>
      </c>
      <c r="N28">
        <v>1.329E-5</v>
      </c>
      <c r="O28">
        <v>1.855E-5</v>
      </c>
      <c r="P28">
        <v>2.4960000000000002E-5</v>
      </c>
      <c r="Q28">
        <v>4.0420000000000003E-5</v>
      </c>
      <c r="R28">
        <v>6.2020000000000006E-5</v>
      </c>
      <c r="S28">
        <v>7.5149999999999997E-5</v>
      </c>
      <c r="T28">
        <v>8.9950000000000004E-5</v>
      </c>
      <c r="U28">
        <v>1.0739999999999999E-4</v>
      </c>
      <c r="V28">
        <v>1.6550000000000001E-4</v>
      </c>
      <c r="W28">
        <v>2.332E-4</v>
      </c>
      <c r="X28">
        <v>2.8150000000000001E-4</v>
      </c>
      <c r="Y28">
        <v>3.3760000000000002E-4</v>
      </c>
      <c r="Z28">
        <v>4.0210000000000002E-4</v>
      </c>
      <c r="AA28">
        <v>4.9919999999999999E-4</v>
      </c>
      <c r="AB28">
        <v>7.8589999999999997E-4</v>
      </c>
      <c r="AC28">
        <v>9.1100000000000003E-4</v>
      </c>
      <c r="AD28">
        <v>1E-3</v>
      </c>
      <c r="AE28">
        <v>1.1999999999999999E-3</v>
      </c>
      <c r="AF28">
        <v>1.4E-3</v>
      </c>
      <c r="AG28">
        <v>1.8E-3</v>
      </c>
      <c r="AH28">
        <v>2E-3</v>
      </c>
      <c r="AI28">
        <v>2.2000000000000001E-3</v>
      </c>
      <c r="AJ28">
        <v>2.5000000000000001E-3</v>
      </c>
      <c r="AK28">
        <v>2.8E-3</v>
      </c>
      <c r="AL28">
        <v>3.5000000000000001E-3</v>
      </c>
      <c r="AM28">
        <v>4.1000000000000003E-3</v>
      </c>
      <c r="AN28">
        <v>4.4000000000000003E-3</v>
      </c>
      <c r="AO28">
        <v>4.8999999999999998E-3</v>
      </c>
      <c r="AP28">
        <v>5.7999999999999996E-3</v>
      </c>
      <c r="AQ28">
        <v>6.8999999999999999E-3</v>
      </c>
      <c r="AR28">
        <v>7.4000000000000003E-3</v>
      </c>
      <c r="AS28">
        <v>8.0000000000000002E-3</v>
      </c>
      <c r="AT28">
        <v>8.8000000000000005E-3</v>
      </c>
      <c r="AU28">
        <v>1.0500000000000001E-2</v>
      </c>
      <c r="AV28">
        <v>1.18E-2</v>
      </c>
      <c r="AW28">
        <v>1.26E-2</v>
      </c>
      <c r="AX28">
        <v>1.34E-2</v>
      </c>
      <c r="AY28">
        <v>1.46E-2</v>
      </c>
      <c r="AZ28">
        <v>1.7100000000000001E-2</v>
      </c>
      <c r="BA28">
        <v>1.89E-2</v>
      </c>
      <c r="BB28">
        <v>1.9900000000000001E-2</v>
      </c>
      <c r="BC28">
        <v>2.1000000000000001E-2</v>
      </c>
      <c r="BD28">
        <v>2.2200000000000001E-2</v>
      </c>
      <c r="BE28">
        <v>2.4400000000000002E-2</v>
      </c>
      <c r="BF28">
        <v>2.6599999999999999E-2</v>
      </c>
      <c r="BG28">
        <v>2.8000000000000001E-2</v>
      </c>
      <c r="BH28">
        <v>2.93E-2</v>
      </c>
      <c r="BI28">
        <v>3.0700000000000002E-2</v>
      </c>
      <c r="BJ28">
        <v>3.2399999999999998E-2</v>
      </c>
      <c r="BK28">
        <v>3.5200000000000002E-2</v>
      </c>
      <c r="BL28">
        <v>3.7600000000000001E-2</v>
      </c>
      <c r="BM28">
        <v>3.9199999999999999E-2</v>
      </c>
      <c r="BN28">
        <v>4.1200000000000001E-2</v>
      </c>
      <c r="BO28">
        <v>4.4400000000000002E-2</v>
      </c>
      <c r="BP28">
        <v>4.7199999999999999E-2</v>
      </c>
      <c r="BQ28">
        <v>4.9000000000000002E-2</v>
      </c>
      <c r="BR28">
        <v>5.0900000000000001E-2</v>
      </c>
      <c r="BS28">
        <v>5.4399999999999997E-2</v>
      </c>
      <c r="BT28">
        <v>5.79E-2</v>
      </c>
      <c r="BU28">
        <v>5.9900000000000002E-2</v>
      </c>
      <c r="BV28">
        <v>6.1699999999999998E-2</v>
      </c>
      <c r="BW28">
        <v>6.3600000000000004E-2</v>
      </c>
      <c r="BX28">
        <v>6.5500000000000003E-2</v>
      </c>
      <c r="BY28">
        <v>6.83E-2</v>
      </c>
      <c r="BZ28">
        <v>9.6699999999999994E-2</v>
      </c>
      <c r="CA28">
        <v>0.12520000000000001</v>
      </c>
      <c r="CB28">
        <v>0.15809999999999999</v>
      </c>
      <c r="CC28">
        <v>0.1883</v>
      </c>
      <c r="CD28">
        <v>0.21609999999999999</v>
      </c>
      <c r="CE28">
        <v>0.23769999999999999</v>
      </c>
      <c r="CF28">
        <v>0.25679999999999997</v>
      </c>
      <c r="CG28">
        <v>0.27579999999999999</v>
      </c>
      <c r="CH28">
        <v>0.2913</v>
      </c>
      <c r="CI28">
        <v>0.3075</v>
      </c>
      <c r="CJ28">
        <v>0.32279999999999998</v>
      </c>
      <c r="CK28">
        <v>0.33710000000000001</v>
      </c>
      <c r="CL28">
        <v>0.3498</v>
      </c>
      <c r="CM28">
        <v>0.36070000000000002</v>
      </c>
      <c r="CN28">
        <v>0.37030000000000002</v>
      </c>
      <c r="CO28">
        <v>0.40339999999999998</v>
      </c>
      <c r="CP28">
        <v>0.42159999999999997</v>
      </c>
      <c r="CQ28">
        <v>0.44019999999999998</v>
      </c>
      <c r="CR28">
        <v>0.45810000000000001</v>
      </c>
      <c r="CS28">
        <v>0.47170000000000001</v>
      </c>
      <c r="CT28">
        <v>0.47960000000000003</v>
      </c>
      <c r="CU28">
        <v>0.4834</v>
      </c>
      <c r="CV28">
        <v>0.48709999999999998</v>
      </c>
      <c r="CW28">
        <v>0.4894</v>
      </c>
      <c r="CX28">
        <v>0.4904</v>
      </c>
      <c r="CY28">
        <v>0.49230000000000002</v>
      </c>
      <c r="CZ28">
        <v>0.49559999999999998</v>
      </c>
      <c r="DA28">
        <v>0.50490000000000002</v>
      </c>
      <c r="DB28">
        <v>0.51419999999999999</v>
      </c>
      <c r="DC28">
        <v>0.52339999999999998</v>
      </c>
      <c r="DD28">
        <v>0.53779999999999994</v>
      </c>
      <c r="DE28">
        <v>0.54869999999999997</v>
      </c>
      <c r="DF28">
        <v>0.55959999999999999</v>
      </c>
      <c r="DG28">
        <v>0.56769999999999998</v>
      </c>
      <c r="DH28">
        <v>0.56999999999999995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7.1719999999999996E-8</v>
      </c>
      <c r="J29">
        <v>6.5550000000000001E-7</v>
      </c>
      <c r="K29">
        <v>1.9819999999999998E-6</v>
      </c>
      <c r="L29">
        <v>5.3739999999999997E-6</v>
      </c>
      <c r="M29">
        <v>9.6679999999999996E-6</v>
      </c>
      <c r="N29">
        <v>1.399E-5</v>
      </c>
      <c r="O29">
        <v>1.9599999999999999E-5</v>
      </c>
      <c r="P29">
        <v>2.635E-5</v>
      </c>
      <c r="Q29">
        <v>4.227E-5</v>
      </c>
      <c r="R29">
        <v>6.4540000000000002E-5</v>
      </c>
      <c r="S29">
        <v>7.8330000000000004E-5</v>
      </c>
      <c r="T29">
        <v>9.357E-5</v>
      </c>
      <c r="U29">
        <v>1.116E-4</v>
      </c>
      <c r="V29">
        <v>1.7330000000000001E-4</v>
      </c>
      <c r="W29">
        <v>2.4459999999999998E-4</v>
      </c>
      <c r="X29">
        <v>2.9520000000000002E-4</v>
      </c>
      <c r="Y29">
        <v>3.5439999999999999E-4</v>
      </c>
      <c r="Z29">
        <v>4.2180000000000001E-4</v>
      </c>
      <c r="AA29">
        <v>5.22E-4</v>
      </c>
      <c r="AB29">
        <v>8.1800000000000004E-4</v>
      </c>
      <c r="AC29">
        <v>9.4729999999999999E-4</v>
      </c>
      <c r="AD29">
        <v>1.1000000000000001E-3</v>
      </c>
      <c r="AE29">
        <v>1.1999999999999999E-3</v>
      </c>
      <c r="AF29">
        <v>1.5E-3</v>
      </c>
      <c r="AG29">
        <v>1.9E-3</v>
      </c>
      <c r="AH29">
        <v>2.0999999999999999E-3</v>
      </c>
      <c r="AI29">
        <v>2.3E-3</v>
      </c>
      <c r="AJ29">
        <v>2.5999999999999999E-3</v>
      </c>
      <c r="AK29">
        <v>2.8999999999999998E-3</v>
      </c>
      <c r="AL29">
        <v>3.7000000000000002E-3</v>
      </c>
      <c r="AM29">
        <v>4.1999999999999997E-3</v>
      </c>
      <c r="AN29">
        <v>4.5999999999999999E-3</v>
      </c>
      <c r="AO29">
        <v>5.0000000000000001E-3</v>
      </c>
      <c r="AP29">
        <v>6.0000000000000001E-3</v>
      </c>
      <c r="AQ29">
        <v>7.1000000000000004E-3</v>
      </c>
      <c r="AR29">
        <v>7.7000000000000002E-3</v>
      </c>
      <c r="AS29">
        <v>8.3000000000000001E-3</v>
      </c>
      <c r="AT29">
        <v>8.9999999999999993E-3</v>
      </c>
      <c r="AU29">
        <v>1.09E-2</v>
      </c>
      <c r="AV29">
        <v>1.21E-2</v>
      </c>
      <c r="AW29">
        <v>1.29E-2</v>
      </c>
      <c r="AX29">
        <v>1.38E-2</v>
      </c>
      <c r="AY29">
        <v>1.4999999999999999E-2</v>
      </c>
      <c r="AZ29">
        <v>1.7600000000000001E-2</v>
      </c>
      <c r="BA29">
        <v>1.9400000000000001E-2</v>
      </c>
      <c r="BB29">
        <v>2.0500000000000001E-2</v>
      </c>
      <c r="BC29">
        <v>2.1600000000000001E-2</v>
      </c>
      <c r="BD29">
        <v>2.2700000000000001E-2</v>
      </c>
      <c r="BE29">
        <v>2.5000000000000001E-2</v>
      </c>
      <c r="BF29">
        <v>2.7300000000000001E-2</v>
      </c>
      <c r="BG29">
        <v>2.86E-2</v>
      </c>
      <c r="BH29">
        <v>0.03</v>
      </c>
      <c r="BI29">
        <v>3.1399999999999997E-2</v>
      </c>
      <c r="BJ29">
        <v>3.32E-2</v>
      </c>
      <c r="BK29">
        <v>3.5999999999999997E-2</v>
      </c>
      <c r="BL29">
        <v>3.8399999999999997E-2</v>
      </c>
      <c r="BM29">
        <v>0.04</v>
      </c>
      <c r="BN29">
        <v>4.2099999999999999E-2</v>
      </c>
      <c r="BO29">
        <v>4.53E-2</v>
      </c>
      <c r="BP29">
        <v>4.82E-2</v>
      </c>
      <c r="BQ29">
        <v>4.99E-2</v>
      </c>
      <c r="BR29">
        <v>5.1900000000000002E-2</v>
      </c>
      <c r="BS29">
        <v>5.5399999999999998E-2</v>
      </c>
      <c r="BT29">
        <v>5.8900000000000001E-2</v>
      </c>
      <c r="BU29">
        <v>6.0900000000000003E-2</v>
      </c>
      <c r="BV29">
        <v>6.2799999999999995E-2</v>
      </c>
      <c r="BW29">
        <v>6.4699999999999994E-2</v>
      </c>
      <c r="BX29">
        <v>6.6600000000000006E-2</v>
      </c>
      <c r="BY29">
        <v>6.9400000000000003E-2</v>
      </c>
      <c r="BZ29">
        <v>9.7900000000000001E-2</v>
      </c>
      <c r="CA29">
        <v>0.1265</v>
      </c>
      <c r="CB29">
        <v>0.1595</v>
      </c>
      <c r="CC29">
        <v>0.18959999999999999</v>
      </c>
      <c r="CD29">
        <v>0.21729999999999999</v>
      </c>
      <c r="CE29">
        <v>0.23880000000000001</v>
      </c>
      <c r="CF29">
        <v>0.25779999999999997</v>
      </c>
      <c r="CG29">
        <v>0.27689999999999998</v>
      </c>
      <c r="CH29">
        <v>0.29249999999999998</v>
      </c>
      <c r="CI29">
        <v>0.30859999999999999</v>
      </c>
      <c r="CJ29">
        <v>0.32390000000000002</v>
      </c>
      <c r="CK29">
        <v>0.3382</v>
      </c>
      <c r="CL29">
        <v>0.35089999999999999</v>
      </c>
      <c r="CM29">
        <v>0.36170000000000002</v>
      </c>
      <c r="CN29">
        <v>0.37130000000000002</v>
      </c>
      <c r="CO29">
        <v>0.40389999999999998</v>
      </c>
      <c r="CP29">
        <v>0.42209999999999998</v>
      </c>
      <c r="CQ29">
        <v>0.44069999999999998</v>
      </c>
      <c r="CR29">
        <v>0.45860000000000001</v>
      </c>
      <c r="CS29">
        <v>0.47199999999999998</v>
      </c>
      <c r="CT29">
        <v>0.47960000000000003</v>
      </c>
      <c r="CU29">
        <v>0.48349999999999999</v>
      </c>
      <c r="CV29">
        <v>0.48709999999999998</v>
      </c>
      <c r="CW29">
        <v>0.48949999999999999</v>
      </c>
      <c r="CX29">
        <v>0.4904</v>
      </c>
      <c r="CY29">
        <v>0.4924</v>
      </c>
      <c r="CZ29">
        <v>0.49609999999999999</v>
      </c>
      <c r="DA29">
        <v>0.50539999999999996</v>
      </c>
      <c r="DB29">
        <v>0.51459999999999995</v>
      </c>
      <c r="DC29">
        <v>0.52390000000000003</v>
      </c>
      <c r="DD29">
        <v>0.53800000000000003</v>
      </c>
      <c r="DE29">
        <v>0.54890000000000005</v>
      </c>
      <c r="DF29">
        <v>0.55979999999999996</v>
      </c>
      <c r="DG29">
        <v>0.56779999999999997</v>
      </c>
      <c r="DH29">
        <v>0.56999999999999995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7.1719999999999996E-8</v>
      </c>
      <c r="J30">
        <v>6.5550000000000001E-7</v>
      </c>
      <c r="K30">
        <v>2.0169999999999999E-6</v>
      </c>
      <c r="L30">
        <v>5.6559999999999997E-6</v>
      </c>
      <c r="M30">
        <v>9.9839999999999996E-6</v>
      </c>
      <c r="N30">
        <v>1.4600000000000001E-5</v>
      </c>
      <c r="O30">
        <v>2.0420000000000001E-5</v>
      </c>
      <c r="P30">
        <v>2.728E-5</v>
      </c>
      <c r="Q30">
        <v>4.3739999999999998E-5</v>
      </c>
      <c r="R30">
        <v>6.6610000000000001E-5</v>
      </c>
      <c r="S30">
        <v>8.0359999999999996E-5</v>
      </c>
      <c r="T30">
        <v>9.6310000000000005E-5</v>
      </c>
      <c r="U30">
        <v>1.156E-4</v>
      </c>
      <c r="V30">
        <v>1.8029999999999999E-4</v>
      </c>
      <c r="W30">
        <v>2.5480000000000001E-4</v>
      </c>
      <c r="X30">
        <v>3.077E-4</v>
      </c>
      <c r="Y30">
        <v>3.6900000000000002E-4</v>
      </c>
      <c r="Z30">
        <v>4.3810000000000002E-4</v>
      </c>
      <c r="AA30">
        <v>5.4140000000000004E-4</v>
      </c>
      <c r="AB30">
        <v>8.4539999999999995E-4</v>
      </c>
      <c r="AC30">
        <v>9.7830000000000009E-4</v>
      </c>
      <c r="AD30">
        <v>1.1000000000000001E-3</v>
      </c>
      <c r="AE30">
        <v>1.2999999999999999E-3</v>
      </c>
      <c r="AF30">
        <v>1.5E-3</v>
      </c>
      <c r="AG30">
        <v>1.9E-3</v>
      </c>
      <c r="AH30">
        <v>2.0999999999999999E-3</v>
      </c>
      <c r="AI30">
        <v>2.3999999999999998E-3</v>
      </c>
      <c r="AJ30">
        <v>2.7000000000000001E-3</v>
      </c>
      <c r="AK30">
        <v>3.0000000000000001E-3</v>
      </c>
      <c r="AL30">
        <v>3.8E-3</v>
      </c>
      <c r="AM30">
        <v>4.3E-3</v>
      </c>
      <c r="AN30">
        <v>4.7000000000000002E-3</v>
      </c>
      <c r="AO30">
        <v>5.1999999999999998E-3</v>
      </c>
      <c r="AP30">
        <v>6.1999999999999998E-3</v>
      </c>
      <c r="AQ30">
        <v>7.3000000000000001E-3</v>
      </c>
      <c r="AR30">
        <v>7.9000000000000008E-3</v>
      </c>
      <c r="AS30">
        <v>8.5000000000000006E-3</v>
      </c>
      <c r="AT30">
        <v>9.2999999999999992E-3</v>
      </c>
      <c r="AU30">
        <v>1.11E-2</v>
      </c>
      <c r="AV30">
        <v>1.24E-2</v>
      </c>
      <c r="AW30">
        <v>1.3299999999999999E-2</v>
      </c>
      <c r="AX30">
        <v>1.41E-2</v>
      </c>
      <c r="AY30">
        <v>1.54E-2</v>
      </c>
      <c r="AZ30">
        <v>1.7999999999999999E-2</v>
      </c>
      <c r="BA30">
        <v>1.9800000000000002E-2</v>
      </c>
      <c r="BB30">
        <v>2.0899999999999998E-2</v>
      </c>
      <c r="BC30">
        <v>2.1999999999999999E-2</v>
      </c>
      <c r="BD30">
        <v>2.3199999999999998E-2</v>
      </c>
      <c r="BE30">
        <v>2.5499999999999998E-2</v>
      </c>
      <c r="BF30">
        <v>2.7799999999999998E-2</v>
      </c>
      <c r="BG30">
        <v>2.92E-2</v>
      </c>
      <c r="BH30">
        <v>3.0599999999999999E-2</v>
      </c>
      <c r="BI30">
        <v>3.2000000000000001E-2</v>
      </c>
      <c r="BJ30">
        <v>3.3799999999999997E-2</v>
      </c>
      <c r="BK30">
        <v>3.6700000000000003E-2</v>
      </c>
      <c r="BL30">
        <v>3.9100000000000003E-2</v>
      </c>
      <c r="BM30">
        <v>4.07E-2</v>
      </c>
      <c r="BN30">
        <v>4.2799999999999998E-2</v>
      </c>
      <c r="BO30">
        <v>4.6100000000000002E-2</v>
      </c>
      <c r="BP30">
        <v>4.9000000000000002E-2</v>
      </c>
      <c r="BQ30">
        <v>5.0700000000000002E-2</v>
      </c>
      <c r="BR30">
        <v>5.2699999999999997E-2</v>
      </c>
      <c r="BS30">
        <v>5.6300000000000003E-2</v>
      </c>
      <c r="BT30">
        <v>5.9799999999999999E-2</v>
      </c>
      <c r="BU30">
        <v>6.1800000000000001E-2</v>
      </c>
      <c r="BV30">
        <v>6.3700000000000007E-2</v>
      </c>
      <c r="BW30">
        <v>6.5600000000000006E-2</v>
      </c>
      <c r="BX30">
        <v>6.7500000000000004E-2</v>
      </c>
      <c r="BY30">
        <v>7.0400000000000004E-2</v>
      </c>
      <c r="BZ30">
        <v>9.9000000000000005E-2</v>
      </c>
      <c r="CA30">
        <v>0.12770000000000001</v>
      </c>
      <c r="CB30">
        <v>0.16070000000000001</v>
      </c>
      <c r="CC30">
        <v>0.19070000000000001</v>
      </c>
      <c r="CD30">
        <v>0.21840000000000001</v>
      </c>
      <c r="CE30">
        <v>0.23980000000000001</v>
      </c>
      <c r="CF30">
        <v>0.25869999999999999</v>
      </c>
      <c r="CG30">
        <v>0.27779999999999999</v>
      </c>
      <c r="CH30">
        <v>0.29339999999999999</v>
      </c>
      <c r="CI30">
        <v>0.3095</v>
      </c>
      <c r="CJ30">
        <v>0.32479999999999998</v>
      </c>
      <c r="CK30">
        <v>0.33910000000000001</v>
      </c>
      <c r="CL30">
        <v>0.3518</v>
      </c>
      <c r="CM30">
        <v>0.36249999999999999</v>
      </c>
      <c r="CN30">
        <v>0.37209999999999999</v>
      </c>
      <c r="CO30">
        <v>0.40439999999999998</v>
      </c>
      <c r="CP30">
        <v>0.42259999999999998</v>
      </c>
      <c r="CQ30">
        <v>0.44109999999999999</v>
      </c>
      <c r="CR30">
        <v>0.45900000000000002</v>
      </c>
      <c r="CS30">
        <v>0.47220000000000001</v>
      </c>
      <c r="CT30">
        <v>0.47970000000000002</v>
      </c>
      <c r="CU30">
        <v>0.48349999999999999</v>
      </c>
      <c r="CV30">
        <v>0.48720000000000002</v>
      </c>
      <c r="CW30">
        <v>0.48949999999999999</v>
      </c>
      <c r="CX30">
        <v>0.4904</v>
      </c>
      <c r="CY30">
        <v>0.49249999999999999</v>
      </c>
      <c r="CZ30">
        <v>0.4965</v>
      </c>
      <c r="DA30">
        <v>0.50580000000000003</v>
      </c>
      <c r="DB30">
        <v>0.5151</v>
      </c>
      <c r="DC30">
        <v>0.52439999999999998</v>
      </c>
      <c r="DD30">
        <v>0.53820000000000001</v>
      </c>
      <c r="DE30">
        <v>0.54910000000000003</v>
      </c>
      <c r="DF30">
        <v>0.56000000000000005</v>
      </c>
      <c r="DG30">
        <v>0.56789999999999996</v>
      </c>
      <c r="DH30">
        <v>0.56999999999999995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7.1719999999999996E-8</v>
      </c>
      <c r="J31">
        <v>7.5529999999999999E-7</v>
      </c>
      <c r="K31">
        <v>2.0820000000000001E-6</v>
      </c>
      <c r="L31">
        <v>5.8390000000000003E-6</v>
      </c>
      <c r="M31">
        <v>1.045E-5</v>
      </c>
      <c r="N31">
        <v>1.52E-5</v>
      </c>
      <c r="O31">
        <v>2.1149999999999999E-5</v>
      </c>
      <c r="P31">
        <v>2.8330000000000002E-5</v>
      </c>
      <c r="Q31">
        <v>4.5340000000000003E-5</v>
      </c>
      <c r="R31">
        <v>6.8830000000000003E-5</v>
      </c>
      <c r="S31">
        <v>8.3189999999999995E-5</v>
      </c>
      <c r="T31">
        <v>9.9170000000000001E-5</v>
      </c>
      <c r="U31">
        <v>1.192E-4</v>
      </c>
      <c r="V31">
        <v>1.8670000000000001E-4</v>
      </c>
      <c r="W31">
        <v>2.6439999999999998E-4</v>
      </c>
      <c r="X31">
        <v>3.191E-4</v>
      </c>
      <c r="Y31">
        <v>3.8240000000000003E-4</v>
      </c>
      <c r="Z31">
        <v>4.5429999999999998E-4</v>
      </c>
      <c r="AA31">
        <v>5.6039999999999996E-4</v>
      </c>
      <c r="AB31">
        <v>8.7290000000000002E-4</v>
      </c>
      <c r="AC31">
        <v>1E-3</v>
      </c>
      <c r="AD31">
        <v>1.1000000000000001E-3</v>
      </c>
      <c r="AE31">
        <v>1.2999999999999999E-3</v>
      </c>
      <c r="AF31">
        <v>1.5E-3</v>
      </c>
      <c r="AG31">
        <v>2E-3</v>
      </c>
      <c r="AH31">
        <v>2.2000000000000001E-3</v>
      </c>
      <c r="AI31">
        <v>2.5000000000000001E-3</v>
      </c>
      <c r="AJ31">
        <v>2.7000000000000001E-3</v>
      </c>
      <c r="AK31">
        <v>3.0000000000000001E-3</v>
      </c>
      <c r="AL31">
        <v>3.8999999999999998E-3</v>
      </c>
      <c r="AM31">
        <v>4.4000000000000003E-3</v>
      </c>
      <c r="AN31">
        <v>4.7999999999999996E-3</v>
      </c>
      <c r="AO31">
        <v>5.3E-3</v>
      </c>
      <c r="AP31">
        <v>6.3E-3</v>
      </c>
      <c r="AQ31">
        <v>7.4000000000000003E-3</v>
      </c>
      <c r="AR31">
        <v>8.0000000000000002E-3</v>
      </c>
      <c r="AS31">
        <v>8.6999999999999994E-3</v>
      </c>
      <c r="AT31">
        <v>9.4999999999999998E-3</v>
      </c>
      <c r="AU31">
        <v>1.14E-2</v>
      </c>
      <c r="AV31">
        <v>1.2699999999999999E-2</v>
      </c>
      <c r="AW31">
        <v>1.35E-2</v>
      </c>
      <c r="AX31">
        <v>1.44E-2</v>
      </c>
      <c r="AY31">
        <v>1.5699999999999999E-2</v>
      </c>
      <c r="AZ31">
        <v>1.83E-2</v>
      </c>
      <c r="BA31">
        <v>2.0199999999999999E-2</v>
      </c>
      <c r="BB31">
        <v>2.1299999999999999E-2</v>
      </c>
      <c r="BC31">
        <v>2.2499999999999999E-2</v>
      </c>
      <c r="BD31">
        <v>2.3699999999999999E-2</v>
      </c>
      <c r="BE31">
        <v>2.5999999999999999E-2</v>
      </c>
      <c r="BF31">
        <v>2.8299999999999999E-2</v>
      </c>
      <c r="BG31">
        <v>2.9700000000000001E-2</v>
      </c>
      <c r="BH31">
        <v>3.1099999999999999E-2</v>
      </c>
      <c r="BI31">
        <v>3.2500000000000001E-2</v>
      </c>
      <c r="BJ31">
        <v>3.44E-2</v>
      </c>
      <c r="BK31">
        <v>3.73E-2</v>
      </c>
      <c r="BL31">
        <v>3.9800000000000002E-2</v>
      </c>
      <c r="BM31">
        <v>4.1399999999999999E-2</v>
      </c>
      <c r="BN31">
        <v>4.3400000000000001E-2</v>
      </c>
      <c r="BO31">
        <v>4.6699999999999998E-2</v>
      </c>
      <c r="BP31">
        <v>4.9700000000000001E-2</v>
      </c>
      <c r="BQ31">
        <v>5.1400000000000001E-2</v>
      </c>
      <c r="BR31">
        <v>5.3400000000000003E-2</v>
      </c>
      <c r="BS31">
        <v>5.7000000000000002E-2</v>
      </c>
      <c r="BT31">
        <v>6.0600000000000001E-2</v>
      </c>
      <c r="BU31">
        <v>6.2600000000000003E-2</v>
      </c>
      <c r="BV31">
        <v>6.4500000000000002E-2</v>
      </c>
      <c r="BW31">
        <v>6.6400000000000001E-2</v>
      </c>
      <c r="BX31">
        <v>6.83E-2</v>
      </c>
      <c r="BY31">
        <v>7.1199999999999999E-2</v>
      </c>
      <c r="BZ31">
        <v>9.9900000000000003E-2</v>
      </c>
      <c r="CA31">
        <v>0.12859999999999999</v>
      </c>
      <c r="CB31">
        <v>0.16170000000000001</v>
      </c>
      <c r="CC31">
        <v>0.19159999999999999</v>
      </c>
      <c r="CD31">
        <v>0.21920000000000001</v>
      </c>
      <c r="CE31">
        <v>0.24049999999999999</v>
      </c>
      <c r="CF31">
        <v>0.25929999999999997</v>
      </c>
      <c r="CG31">
        <v>0.27839999999999998</v>
      </c>
      <c r="CH31">
        <v>0.29399999999999998</v>
      </c>
      <c r="CI31">
        <v>0.31019999999999998</v>
      </c>
      <c r="CJ31">
        <v>0.32550000000000001</v>
      </c>
      <c r="CK31">
        <v>0.33979999999999999</v>
      </c>
      <c r="CL31">
        <v>0.35249999999999998</v>
      </c>
      <c r="CM31">
        <v>0.36320000000000002</v>
      </c>
      <c r="CN31">
        <v>0.37269999999999998</v>
      </c>
      <c r="CO31">
        <v>0.4047</v>
      </c>
      <c r="CP31">
        <v>0.4229</v>
      </c>
      <c r="CQ31">
        <v>0.44140000000000001</v>
      </c>
      <c r="CR31">
        <v>0.4592</v>
      </c>
      <c r="CS31">
        <v>0.47239999999999999</v>
      </c>
      <c r="CT31">
        <v>0.4798</v>
      </c>
      <c r="CU31">
        <v>0.48359999999999997</v>
      </c>
      <c r="CV31">
        <v>0.48720000000000002</v>
      </c>
      <c r="CW31">
        <v>0.48949999999999999</v>
      </c>
      <c r="CX31">
        <v>0.4904</v>
      </c>
      <c r="CY31">
        <v>0.49249999999999999</v>
      </c>
      <c r="CZ31">
        <v>0.49680000000000002</v>
      </c>
      <c r="DA31">
        <v>0.50609999999999999</v>
      </c>
      <c r="DB31">
        <v>0.51539999999999997</v>
      </c>
      <c r="DC31">
        <v>0.52470000000000006</v>
      </c>
      <c r="DD31">
        <v>0.53839999999999999</v>
      </c>
      <c r="DE31">
        <v>0.54920000000000002</v>
      </c>
      <c r="DF31">
        <v>0.56000000000000005</v>
      </c>
      <c r="DG31">
        <v>0.56799999999999995</v>
      </c>
      <c r="DH31">
        <v>0.56999999999999995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7.1719999999999996E-8</v>
      </c>
      <c r="J32">
        <v>7.5529999999999999E-7</v>
      </c>
      <c r="K32">
        <v>2.1519999999999999E-6</v>
      </c>
      <c r="L32">
        <v>6.0990000000000004E-6</v>
      </c>
      <c r="M32">
        <v>1.083E-5</v>
      </c>
      <c r="N32">
        <v>1.59E-5</v>
      </c>
      <c r="O32">
        <v>2.207E-5</v>
      </c>
      <c r="P32">
        <v>2.9390000000000002E-5</v>
      </c>
      <c r="Q32">
        <v>4.6690000000000002E-5</v>
      </c>
      <c r="R32">
        <v>7.059E-5</v>
      </c>
      <c r="S32">
        <v>8.5099999999999995E-5</v>
      </c>
      <c r="T32">
        <v>1.02E-4</v>
      </c>
      <c r="U32">
        <v>1.228E-4</v>
      </c>
      <c r="V32">
        <v>1.9269999999999999E-4</v>
      </c>
      <c r="W32">
        <v>2.7320000000000003E-4</v>
      </c>
      <c r="X32">
        <v>3.2969999999999999E-4</v>
      </c>
      <c r="Y32">
        <v>3.949E-4</v>
      </c>
      <c r="Z32">
        <v>4.685E-4</v>
      </c>
      <c r="AA32">
        <v>5.775E-4</v>
      </c>
      <c r="AB32">
        <v>8.964E-4</v>
      </c>
      <c r="AC32">
        <v>1E-3</v>
      </c>
      <c r="AD32">
        <v>1.1999999999999999E-3</v>
      </c>
      <c r="AE32">
        <v>1.2999999999999999E-3</v>
      </c>
      <c r="AF32">
        <v>1.6000000000000001E-3</v>
      </c>
      <c r="AG32">
        <v>2E-3</v>
      </c>
      <c r="AH32">
        <v>2.3E-3</v>
      </c>
      <c r="AI32">
        <v>2.5000000000000001E-3</v>
      </c>
      <c r="AJ32">
        <v>2.8E-3</v>
      </c>
      <c r="AK32">
        <v>3.0999999999999999E-3</v>
      </c>
      <c r="AL32">
        <v>4.0000000000000001E-3</v>
      </c>
      <c r="AM32">
        <v>4.4999999999999997E-3</v>
      </c>
      <c r="AN32">
        <v>5.0000000000000001E-3</v>
      </c>
      <c r="AO32">
        <v>5.4000000000000003E-3</v>
      </c>
      <c r="AP32">
        <v>6.4999999999999997E-3</v>
      </c>
      <c r="AQ32">
        <v>7.6E-3</v>
      </c>
      <c r="AR32">
        <v>8.2000000000000007E-3</v>
      </c>
      <c r="AS32">
        <v>8.8999999999999999E-3</v>
      </c>
      <c r="AT32">
        <v>9.7000000000000003E-3</v>
      </c>
      <c r="AU32">
        <v>1.1599999999999999E-2</v>
      </c>
      <c r="AV32">
        <v>1.2999999999999999E-2</v>
      </c>
      <c r="AW32">
        <v>1.38E-2</v>
      </c>
      <c r="AX32">
        <v>1.47E-2</v>
      </c>
      <c r="AY32">
        <v>1.6E-2</v>
      </c>
      <c r="AZ32">
        <v>1.8599999999999998E-2</v>
      </c>
      <c r="BA32">
        <v>2.0500000000000001E-2</v>
      </c>
      <c r="BB32">
        <v>2.1700000000000001E-2</v>
      </c>
      <c r="BC32">
        <v>2.29E-2</v>
      </c>
      <c r="BD32">
        <v>2.41E-2</v>
      </c>
      <c r="BE32">
        <v>2.64E-2</v>
      </c>
      <c r="BF32">
        <v>2.8799999999999999E-2</v>
      </c>
      <c r="BG32">
        <v>3.0200000000000001E-2</v>
      </c>
      <c r="BH32">
        <v>3.1600000000000003E-2</v>
      </c>
      <c r="BI32">
        <v>3.3000000000000002E-2</v>
      </c>
      <c r="BJ32">
        <v>3.49E-2</v>
      </c>
      <c r="BK32">
        <v>3.78E-2</v>
      </c>
      <c r="BL32">
        <v>4.0300000000000002E-2</v>
      </c>
      <c r="BM32">
        <v>4.19E-2</v>
      </c>
      <c r="BN32">
        <v>4.3999999999999997E-2</v>
      </c>
      <c r="BO32">
        <v>4.7300000000000002E-2</v>
      </c>
      <c r="BP32">
        <v>5.0299999999999997E-2</v>
      </c>
      <c r="BQ32">
        <v>5.21E-2</v>
      </c>
      <c r="BR32">
        <v>5.4100000000000002E-2</v>
      </c>
      <c r="BS32">
        <v>5.7700000000000001E-2</v>
      </c>
      <c r="BT32">
        <v>6.13E-2</v>
      </c>
      <c r="BU32">
        <v>6.3299999999999995E-2</v>
      </c>
      <c r="BV32">
        <v>6.5199999999999994E-2</v>
      </c>
      <c r="BW32">
        <v>6.7100000000000007E-2</v>
      </c>
      <c r="BX32">
        <v>6.9000000000000006E-2</v>
      </c>
      <c r="BY32">
        <v>7.1900000000000006E-2</v>
      </c>
      <c r="BZ32">
        <v>0.1008</v>
      </c>
      <c r="CA32">
        <v>0.1295</v>
      </c>
      <c r="CB32">
        <v>0.16250000000000001</v>
      </c>
      <c r="CC32">
        <v>0.19239999999999999</v>
      </c>
      <c r="CD32">
        <v>0.2198</v>
      </c>
      <c r="CE32">
        <v>0.24110000000000001</v>
      </c>
      <c r="CF32">
        <v>0.25990000000000002</v>
      </c>
      <c r="CG32">
        <v>0.27889999999999998</v>
      </c>
      <c r="CH32">
        <v>0.29459999999999997</v>
      </c>
      <c r="CI32">
        <v>0.31069999999999998</v>
      </c>
      <c r="CJ32">
        <v>0.3261</v>
      </c>
      <c r="CK32">
        <v>0.34039999999999998</v>
      </c>
      <c r="CL32">
        <v>0.35299999999999998</v>
      </c>
      <c r="CM32">
        <v>0.36370000000000002</v>
      </c>
      <c r="CN32">
        <v>0.37330000000000002</v>
      </c>
      <c r="CO32">
        <v>0.40510000000000002</v>
      </c>
      <c r="CP32">
        <v>0.42320000000000002</v>
      </c>
      <c r="CQ32">
        <v>0.44159999999999999</v>
      </c>
      <c r="CR32">
        <v>0.45939999999999998</v>
      </c>
      <c r="CS32">
        <v>0.47249999999999998</v>
      </c>
      <c r="CT32">
        <v>0.4798</v>
      </c>
      <c r="CU32">
        <v>0.48359999999999997</v>
      </c>
      <c r="CV32">
        <v>0.48720000000000002</v>
      </c>
      <c r="CW32">
        <v>0.48959999999999998</v>
      </c>
      <c r="CX32">
        <v>0.4904</v>
      </c>
      <c r="CY32">
        <v>0.49259999999999998</v>
      </c>
      <c r="CZ32">
        <v>0.49709999999999999</v>
      </c>
      <c r="DA32">
        <v>0.50639999999999996</v>
      </c>
      <c r="DB32">
        <v>0.51580000000000004</v>
      </c>
      <c r="DC32">
        <v>0.52510000000000001</v>
      </c>
      <c r="DD32">
        <v>0.53849999999999998</v>
      </c>
      <c r="DE32">
        <v>0.54930000000000001</v>
      </c>
      <c r="DF32">
        <v>0.56010000000000004</v>
      </c>
      <c r="DG32">
        <v>0.56799999999999995</v>
      </c>
      <c r="DH32">
        <v>0.56999999999999995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7.1719999999999996E-8</v>
      </c>
      <c r="J33">
        <v>7.5529999999999999E-7</v>
      </c>
      <c r="K33">
        <v>2.1519999999999999E-6</v>
      </c>
      <c r="L33">
        <v>6.2820000000000002E-6</v>
      </c>
      <c r="M33">
        <v>1.13E-5</v>
      </c>
      <c r="N33">
        <v>1.641E-5</v>
      </c>
      <c r="O33">
        <v>2.2840000000000002E-5</v>
      </c>
      <c r="P33">
        <v>3.0519999999999999E-5</v>
      </c>
      <c r="Q33">
        <v>4.8109999999999998E-5</v>
      </c>
      <c r="R33">
        <v>7.2550000000000002E-5</v>
      </c>
      <c r="S33">
        <v>8.755E-5</v>
      </c>
      <c r="T33">
        <v>1.043E-4</v>
      </c>
      <c r="U33">
        <v>1.259E-4</v>
      </c>
      <c r="V33">
        <v>1.9880000000000001E-4</v>
      </c>
      <c r="W33">
        <v>2.8219999999999997E-4</v>
      </c>
      <c r="X33">
        <v>3.4039999999999998E-4</v>
      </c>
      <c r="Y33">
        <v>4.0739999999999998E-4</v>
      </c>
      <c r="Z33">
        <v>4.8280000000000003E-4</v>
      </c>
      <c r="AA33">
        <v>5.9369999999999996E-4</v>
      </c>
      <c r="AB33">
        <v>9.1920000000000001E-4</v>
      </c>
      <c r="AC33">
        <v>1.1000000000000001E-3</v>
      </c>
      <c r="AD33">
        <v>1.1999999999999999E-3</v>
      </c>
      <c r="AE33">
        <v>1.4E-3</v>
      </c>
      <c r="AF33">
        <v>1.6000000000000001E-3</v>
      </c>
      <c r="AG33">
        <v>2.0999999999999999E-3</v>
      </c>
      <c r="AH33">
        <v>2.3E-3</v>
      </c>
      <c r="AI33">
        <v>2.5999999999999999E-3</v>
      </c>
      <c r="AJ33">
        <v>2.8999999999999998E-3</v>
      </c>
      <c r="AK33">
        <v>3.2000000000000002E-3</v>
      </c>
      <c r="AL33">
        <v>4.1000000000000003E-3</v>
      </c>
      <c r="AM33">
        <v>4.5999999999999999E-3</v>
      </c>
      <c r="AN33">
        <v>5.1000000000000004E-3</v>
      </c>
      <c r="AO33">
        <v>5.4999999999999997E-3</v>
      </c>
      <c r="AP33">
        <v>6.6E-3</v>
      </c>
      <c r="AQ33">
        <v>7.7999999999999996E-3</v>
      </c>
      <c r="AR33">
        <v>8.3999999999999995E-3</v>
      </c>
      <c r="AS33">
        <v>8.9999999999999993E-3</v>
      </c>
      <c r="AT33">
        <v>9.9000000000000008E-3</v>
      </c>
      <c r="AU33">
        <v>1.18E-2</v>
      </c>
      <c r="AV33">
        <v>1.32E-2</v>
      </c>
      <c r="AW33">
        <v>1.41E-2</v>
      </c>
      <c r="AX33">
        <v>1.4999999999999999E-2</v>
      </c>
      <c r="AY33">
        <v>1.6299999999999999E-2</v>
      </c>
      <c r="AZ33">
        <v>1.9E-2</v>
      </c>
      <c r="BA33">
        <v>2.0899999999999998E-2</v>
      </c>
      <c r="BB33">
        <v>2.1999999999999999E-2</v>
      </c>
      <c r="BC33">
        <v>2.3199999999999998E-2</v>
      </c>
      <c r="BD33">
        <v>2.4400000000000002E-2</v>
      </c>
      <c r="BE33">
        <v>2.69E-2</v>
      </c>
      <c r="BF33">
        <v>2.92E-2</v>
      </c>
      <c r="BG33">
        <v>3.0599999999999999E-2</v>
      </c>
      <c r="BH33">
        <v>3.2000000000000001E-2</v>
      </c>
      <c r="BI33">
        <v>3.3500000000000002E-2</v>
      </c>
      <c r="BJ33">
        <v>3.5400000000000001E-2</v>
      </c>
      <c r="BK33">
        <v>3.8300000000000001E-2</v>
      </c>
      <c r="BL33">
        <v>4.0800000000000003E-2</v>
      </c>
      <c r="BM33">
        <v>4.2500000000000003E-2</v>
      </c>
      <c r="BN33">
        <v>4.4600000000000001E-2</v>
      </c>
      <c r="BO33">
        <v>4.7899999999999998E-2</v>
      </c>
      <c r="BP33">
        <v>5.0900000000000001E-2</v>
      </c>
      <c r="BQ33">
        <v>5.2699999999999997E-2</v>
      </c>
      <c r="BR33">
        <v>5.4699999999999999E-2</v>
      </c>
      <c r="BS33">
        <v>5.8299999999999998E-2</v>
      </c>
      <c r="BT33">
        <v>6.2E-2</v>
      </c>
      <c r="BU33">
        <v>6.3899999999999998E-2</v>
      </c>
      <c r="BV33">
        <v>6.59E-2</v>
      </c>
      <c r="BW33">
        <v>6.7799999999999999E-2</v>
      </c>
      <c r="BX33">
        <v>6.9699999999999998E-2</v>
      </c>
      <c r="BY33">
        <v>7.2599999999999998E-2</v>
      </c>
      <c r="BZ33">
        <v>0.10150000000000001</v>
      </c>
      <c r="CA33">
        <v>0.1303</v>
      </c>
      <c r="CB33">
        <v>0.1633</v>
      </c>
      <c r="CC33">
        <v>0.19309999999999999</v>
      </c>
      <c r="CD33">
        <v>0.22040000000000001</v>
      </c>
      <c r="CE33">
        <v>0.24160000000000001</v>
      </c>
      <c r="CF33">
        <v>0.26029999999999998</v>
      </c>
      <c r="CG33">
        <v>0.27939999999999998</v>
      </c>
      <c r="CH33">
        <v>0.29509999999999997</v>
      </c>
      <c r="CI33">
        <v>0.31130000000000002</v>
      </c>
      <c r="CJ33">
        <v>0.32669999999999999</v>
      </c>
      <c r="CK33">
        <v>0.34089999999999998</v>
      </c>
      <c r="CL33">
        <v>0.35360000000000003</v>
      </c>
      <c r="CM33">
        <v>0.36430000000000001</v>
      </c>
      <c r="CN33">
        <v>0.37380000000000002</v>
      </c>
      <c r="CO33">
        <v>0.40539999999999998</v>
      </c>
      <c r="CP33">
        <v>0.42349999999999999</v>
      </c>
      <c r="CQ33">
        <v>0.44180000000000003</v>
      </c>
      <c r="CR33">
        <v>0.45960000000000001</v>
      </c>
      <c r="CS33">
        <v>0.47260000000000002</v>
      </c>
      <c r="CT33">
        <v>0.47989999999999999</v>
      </c>
      <c r="CU33">
        <v>0.48359999999999997</v>
      </c>
      <c r="CV33">
        <v>0.48720000000000002</v>
      </c>
      <c r="CW33">
        <v>0.48959999999999998</v>
      </c>
      <c r="CX33">
        <v>0.49049999999999999</v>
      </c>
      <c r="CY33">
        <v>0.49259999999999998</v>
      </c>
      <c r="CZ33">
        <v>0.49740000000000001</v>
      </c>
      <c r="DA33">
        <v>0.50680000000000003</v>
      </c>
      <c r="DB33">
        <v>0.5161</v>
      </c>
      <c r="DC33">
        <v>0.52539999999999998</v>
      </c>
      <c r="DD33">
        <v>0.53859999999999997</v>
      </c>
      <c r="DE33">
        <v>0.54930000000000001</v>
      </c>
      <c r="DF33">
        <v>0.56010000000000004</v>
      </c>
      <c r="DG33">
        <v>0.56810000000000005</v>
      </c>
      <c r="DH33">
        <v>0.56999999999999995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7.1719999999999996E-8</v>
      </c>
      <c r="J34">
        <v>7.666E-7</v>
      </c>
      <c r="K34">
        <v>2.317E-6</v>
      </c>
      <c r="L34">
        <v>6.5640000000000002E-6</v>
      </c>
      <c r="M34">
        <v>1.17E-5</v>
      </c>
      <c r="N34">
        <v>1.6909999999999999E-5</v>
      </c>
      <c r="O34">
        <v>2.3459999999999999E-5</v>
      </c>
      <c r="P34">
        <v>3.1279999999999999E-5</v>
      </c>
      <c r="Q34">
        <v>4.9539999999999997E-5</v>
      </c>
      <c r="R34">
        <v>7.4410000000000001E-5</v>
      </c>
      <c r="S34">
        <v>8.9289999999999994E-5</v>
      </c>
      <c r="T34">
        <v>1.0679999999999999E-4</v>
      </c>
      <c r="U34">
        <v>1.295E-4</v>
      </c>
      <c r="V34">
        <v>2.0469999999999999E-4</v>
      </c>
      <c r="W34">
        <v>2.9030000000000001E-4</v>
      </c>
      <c r="X34">
        <v>3.502E-4</v>
      </c>
      <c r="Y34">
        <v>4.1859999999999998E-4</v>
      </c>
      <c r="Z34">
        <v>4.9549999999999996E-4</v>
      </c>
      <c r="AA34">
        <v>6.0950000000000002E-4</v>
      </c>
      <c r="AB34">
        <v>9.4059999999999999E-4</v>
      </c>
      <c r="AC34">
        <v>1.1000000000000001E-3</v>
      </c>
      <c r="AD34">
        <v>1.1999999999999999E-3</v>
      </c>
      <c r="AE34">
        <v>1.4E-3</v>
      </c>
      <c r="AF34">
        <v>1.6000000000000001E-3</v>
      </c>
      <c r="AG34">
        <v>2.0999999999999999E-3</v>
      </c>
      <c r="AH34">
        <v>2.3999999999999998E-3</v>
      </c>
      <c r="AI34">
        <v>2.5999999999999999E-3</v>
      </c>
      <c r="AJ34">
        <v>2.8999999999999998E-3</v>
      </c>
      <c r="AK34">
        <v>3.2000000000000002E-3</v>
      </c>
      <c r="AL34">
        <v>4.1000000000000003E-3</v>
      </c>
      <c r="AM34">
        <v>4.7000000000000002E-3</v>
      </c>
      <c r="AN34">
        <v>5.1999999999999998E-3</v>
      </c>
      <c r="AO34">
        <v>5.5999999999999999E-3</v>
      </c>
      <c r="AP34">
        <v>6.7000000000000002E-3</v>
      </c>
      <c r="AQ34">
        <v>7.9000000000000008E-3</v>
      </c>
      <c r="AR34">
        <v>8.5000000000000006E-3</v>
      </c>
      <c r="AS34">
        <v>9.1999999999999998E-3</v>
      </c>
      <c r="AT34">
        <v>1.01E-2</v>
      </c>
      <c r="AU34">
        <v>1.2E-2</v>
      </c>
      <c r="AV34">
        <v>1.34E-2</v>
      </c>
      <c r="AW34">
        <v>1.43E-2</v>
      </c>
      <c r="AX34">
        <v>1.52E-2</v>
      </c>
      <c r="AY34">
        <v>1.6500000000000001E-2</v>
      </c>
      <c r="AZ34">
        <v>1.9199999999999998E-2</v>
      </c>
      <c r="BA34">
        <v>2.12E-2</v>
      </c>
      <c r="BB34">
        <v>2.24E-2</v>
      </c>
      <c r="BC34">
        <v>2.3599999999999999E-2</v>
      </c>
      <c r="BD34">
        <v>2.4799999999999999E-2</v>
      </c>
      <c r="BE34">
        <v>2.7199999999999998E-2</v>
      </c>
      <c r="BF34">
        <v>2.9600000000000001E-2</v>
      </c>
      <c r="BG34">
        <v>3.1E-2</v>
      </c>
      <c r="BH34">
        <v>3.2500000000000001E-2</v>
      </c>
      <c r="BI34">
        <v>3.39E-2</v>
      </c>
      <c r="BJ34">
        <v>3.5799999999999998E-2</v>
      </c>
      <c r="BK34">
        <v>3.8800000000000001E-2</v>
      </c>
      <c r="BL34">
        <v>4.1300000000000003E-2</v>
      </c>
      <c r="BM34">
        <v>4.2999999999999997E-2</v>
      </c>
      <c r="BN34">
        <v>4.5100000000000001E-2</v>
      </c>
      <c r="BO34">
        <v>4.8500000000000001E-2</v>
      </c>
      <c r="BP34">
        <v>5.1400000000000001E-2</v>
      </c>
      <c r="BQ34">
        <v>5.3199999999999997E-2</v>
      </c>
      <c r="BR34">
        <v>5.5300000000000002E-2</v>
      </c>
      <c r="BS34">
        <v>5.8900000000000001E-2</v>
      </c>
      <c r="BT34">
        <v>6.2600000000000003E-2</v>
      </c>
      <c r="BU34">
        <v>6.4600000000000005E-2</v>
      </c>
      <c r="BV34">
        <v>6.6500000000000004E-2</v>
      </c>
      <c r="BW34">
        <v>6.8400000000000002E-2</v>
      </c>
      <c r="BX34">
        <v>7.0400000000000004E-2</v>
      </c>
      <c r="BY34">
        <v>7.3300000000000004E-2</v>
      </c>
      <c r="BZ34">
        <v>0.1023</v>
      </c>
      <c r="CA34">
        <v>0.13100000000000001</v>
      </c>
      <c r="CB34">
        <v>0.1641</v>
      </c>
      <c r="CC34">
        <v>0.19370000000000001</v>
      </c>
      <c r="CD34">
        <v>0.221</v>
      </c>
      <c r="CE34">
        <v>0.24210000000000001</v>
      </c>
      <c r="CF34">
        <v>0.26079999999999998</v>
      </c>
      <c r="CG34">
        <v>0.27979999999999999</v>
      </c>
      <c r="CH34">
        <v>0.29549999999999998</v>
      </c>
      <c r="CI34">
        <v>0.31169999999999998</v>
      </c>
      <c r="CJ34">
        <v>0.3271</v>
      </c>
      <c r="CK34">
        <v>0.34139999999999998</v>
      </c>
      <c r="CL34">
        <v>0.35410000000000003</v>
      </c>
      <c r="CM34">
        <v>0.36470000000000002</v>
      </c>
      <c r="CN34">
        <v>0.37430000000000002</v>
      </c>
      <c r="CO34">
        <v>0.40570000000000001</v>
      </c>
      <c r="CP34">
        <v>0.42370000000000002</v>
      </c>
      <c r="CQ34">
        <v>0.442</v>
      </c>
      <c r="CR34">
        <v>0.4597</v>
      </c>
      <c r="CS34">
        <v>0.47270000000000001</v>
      </c>
      <c r="CT34">
        <v>0.47989999999999999</v>
      </c>
      <c r="CU34">
        <v>0.48359999999999997</v>
      </c>
      <c r="CV34">
        <v>0.48730000000000001</v>
      </c>
      <c r="CW34">
        <v>0.48959999999999998</v>
      </c>
      <c r="CX34">
        <v>0.49049999999999999</v>
      </c>
      <c r="CY34">
        <v>0.49270000000000003</v>
      </c>
      <c r="CZ34">
        <v>0.49769999999999998</v>
      </c>
      <c r="DA34">
        <v>0.50700000000000001</v>
      </c>
      <c r="DB34">
        <v>0.51639999999999997</v>
      </c>
      <c r="DC34">
        <v>0.52569999999999995</v>
      </c>
      <c r="DD34">
        <v>0.53869999999999996</v>
      </c>
      <c r="DE34">
        <v>0.5494</v>
      </c>
      <c r="DF34">
        <v>0.56010000000000004</v>
      </c>
      <c r="DG34">
        <v>0.56810000000000005</v>
      </c>
      <c r="DH34">
        <v>0.56999999999999995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7.1719999999999996E-8</v>
      </c>
      <c r="J35">
        <v>8.6069999999999997E-7</v>
      </c>
      <c r="K35">
        <v>2.317E-6</v>
      </c>
      <c r="L35">
        <v>6.6250000000000001E-6</v>
      </c>
      <c r="M35">
        <v>1.205E-5</v>
      </c>
      <c r="N35">
        <v>1.751E-5</v>
      </c>
      <c r="O35">
        <v>2.4179999999999999E-5</v>
      </c>
      <c r="P35">
        <v>3.2110000000000003E-5</v>
      </c>
      <c r="Q35">
        <v>5.0559999999999997E-5</v>
      </c>
      <c r="R35">
        <v>7.5840000000000006E-5</v>
      </c>
      <c r="S35">
        <v>9.1479999999999998E-5</v>
      </c>
      <c r="T35">
        <v>1.097E-4</v>
      </c>
      <c r="U35">
        <v>1.326E-4</v>
      </c>
      <c r="V35">
        <v>2.0990000000000001E-4</v>
      </c>
      <c r="W35">
        <v>2.9799999999999998E-4</v>
      </c>
      <c r="X35">
        <v>3.589E-4</v>
      </c>
      <c r="Y35">
        <v>4.2900000000000002E-4</v>
      </c>
      <c r="Z35">
        <v>5.0759999999999998E-4</v>
      </c>
      <c r="AA35">
        <v>6.2279999999999996E-4</v>
      </c>
      <c r="AB35">
        <v>9.6009999999999997E-4</v>
      </c>
      <c r="AC35">
        <v>1.1000000000000001E-3</v>
      </c>
      <c r="AD35">
        <v>1.2999999999999999E-3</v>
      </c>
      <c r="AE35">
        <v>1.4E-3</v>
      </c>
      <c r="AF35">
        <v>1.6999999999999999E-3</v>
      </c>
      <c r="AG35">
        <v>2.2000000000000001E-3</v>
      </c>
      <c r="AH35">
        <v>2.3999999999999998E-3</v>
      </c>
      <c r="AI35">
        <v>2.7000000000000001E-3</v>
      </c>
      <c r="AJ35">
        <v>3.0000000000000001E-3</v>
      </c>
      <c r="AK35">
        <v>3.3E-3</v>
      </c>
      <c r="AL35">
        <v>4.1999999999999997E-3</v>
      </c>
      <c r="AM35">
        <v>4.7999999999999996E-3</v>
      </c>
      <c r="AN35">
        <v>5.3E-3</v>
      </c>
      <c r="AO35">
        <v>5.7000000000000002E-3</v>
      </c>
      <c r="AP35">
        <v>6.8999999999999999E-3</v>
      </c>
      <c r="AQ35">
        <v>8.0000000000000002E-3</v>
      </c>
      <c r="AR35">
        <v>8.6999999999999994E-3</v>
      </c>
      <c r="AS35">
        <v>9.2999999999999992E-3</v>
      </c>
      <c r="AT35">
        <v>1.0200000000000001E-2</v>
      </c>
      <c r="AU35">
        <v>1.2200000000000001E-2</v>
      </c>
      <c r="AV35">
        <v>1.3599999999999999E-2</v>
      </c>
      <c r="AW35">
        <v>1.4500000000000001E-2</v>
      </c>
      <c r="AX35">
        <v>1.54E-2</v>
      </c>
      <c r="AY35">
        <v>1.6799999999999999E-2</v>
      </c>
      <c r="AZ35">
        <v>1.95E-2</v>
      </c>
      <c r="BA35">
        <v>2.1499999999999998E-2</v>
      </c>
      <c r="BB35">
        <v>2.2700000000000001E-2</v>
      </c>
      <c r="BC35">
        <v>2.3900000000000001E-2</v>
      </c>
      <c r="BD35">
        <v>2.5100000000000001E-2</v>
      </c>
      <c r="BE35">
        <v>2.76E-2</v>
      </c>
      <c r="BF35">
        <v>0.03</v>
      </c>
      <c r="BG35">
        <v>3.1399999999999997E-2</v>
      </c>
      <c r="BH35">
        <v>3.2899999999999999E-2</v>
      </c>
      <c r="BI35">
        <v>3.4299999999999997E-2</v>
      </c>
      <c r="BJ35">
        <v>3.6200000000000003E-2</v>
      </c>
      <c r="BK35">
        <v>3.9199999999999999E-2</v>
      </c>
      <c r="BL35">
        <v>4.1799999999999997E-2</v>
      </c>
      <c r="BM35">
        <v>4.3400000000000001E-2</v>
      </c>
      <c r="BN35">
        <v>4.5600000000000002E-2</v>
      </c>
      <c r="BO35">
        <v>4.9000000000000002E-2</v>
      </c>
      <c r="BP35">
        <v>5.1999999999999998E-2</v>
      </c>
      <c r="BQ35">
        <v>5.3800000000000001E-2</v>
      </c>
      <c r="BR35">
        <v>5.5800000000000002E-2</v>
      </c>
      <c r="BS35">
        <v>5.9400000000000001E-2</v>
      </c>
      <c r="BT35">
        <v>6.3100000000000003E-2</v>
      </c>
      <c r="BU35">
        <v>6.5100000000000005E-2</v>
      </c>
      <c r="BV35">
        <v>6.7100000000000007E-2</v>
      </c>
      <c r="BW35">
        <v>6.9000000000000006E-2</v>
      </c>
      <c r="BX35">
        <v>7.0999999999999994E-2</v>
      </c>
      <c r="BY35">
        <v>7.3899999999999993E-2</v>
      </c>
      <c r="BZ35">
        <v>0.10290000000000001</v>
      </c>
      <c r="CA35">
        <v>0.13170000000000001</v>
      </c>
      <c r="CB35">
        <v>0.16470000000000001</v>
      </c>
      <c r="CC35">
        <v>0.1943</v>
      </c>
      <c r="CD35">
        <v>0.2215</v>
      </c>
      <c r="CE35">
        <v>0.24249999999999999</v>
      </c>
      <c r="CF35">
        <v>0.26119999999999999</v>
      </c>
      <c r="CG35">
        <v>0.2802</v>
      </c>
      <c r="CH35">
        <v>0.29599999999999999</v>
      </c>
      <c r="CI35">
        <v>0.31219999999999998</v>
      </c>
      <c r="CJ35">
        <v>0.3276</v>
      </c>
      <c r="CK35">
        <v>0.34189999999999998</v>
      </c>
      <c r="CL35">
        <v>0.35449999999999998</v>
      </c>
      <c r="CM35">
        <v>0.36520000000000002</v>
      </c>
      <c r="CN35">
        <v>0.37469999999999998</v>
      </c>
      <c r="CO35">
        <v>0.40589999999999998</v>
      </c>
      <c r="CP35">
        <v>0.4239</v>
      </c>
      <c r="CQ35">
        <v>0.44219999999999998</v>
      </c>
      <c r="CR35">
        <v>0.45979999999999999</v>
      </c>
      <c r="CS35">
        <v>0.47270000000000001</v>
      </c>
      <c r="CT35">
        <v>0.47989999999999999</v>
      </c>
      <c r="CU35">
        <v>0.48359999999999997</v>
      </c>
      <c r="CV35">
        <v>0.48730000000000001</v>
      </c>
      <c r="CW35">
        <v>0.48959999999999998</v>
      </c>
      <c r="CX35">
        <v>0.49049999999999999</v>
      </c>
      <c r="CY35">
        <v>0.49270000000000003</v>
      </c>
      <c r="CZ35">
        <v>0.49790000000000001</v>
      </c>
      <c r="DA35">
        <v>0.50729999999999997</v>
      </c>
      <c r="DB35">
        <v>0.51659999999999995</v>
      </c>
      <c r="DC35">
        <v>0.52600000000000002</v>
      </c>
      <c r="DD35">
        <v>0.53879999999999995</v>
      </c>
      <c r="DE35">
        <v>0.54949999999999999</v>
      </c>
      <c r="DF35">
        <v>0.56010000000000004</v>
      </c>
      <c r="DG35">
        <v>0.56810000000000005</v>
      </c>
      <c r="DH35">
        <v>0.56999999999999995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7.1719999999999996E-8</v>
      </c>
      <c r="J36">
        <v>8.6069999999999997E-7</v>
      </c>
      <c r="K36">
        <v>2.3520000000000001E-6</v>
      </c>
      <c r="L36">
        <v>6.9079999999999998E-6</v>
      </c>
      <c r="M36">
        <v>1.236E-5</v>
      </c>
      <c r="N36">
        <v>1.8009999999999999E-5</v>
      </c>
      <c r="O36">
        <v>2.4810000000000001E-5</v>
      </c>
      <c r="P36">
        <v>3.2910000000000002E-5</v>
      </c>
      <c r="Q36">
        <v>5.1520000000000001E-5</v>
      </c>
      <c r="R36">
        <v>7.7349999999999996E-5</v>
      </c>
      <c r="S36">
        <v>9.2990000000000002E-5</v>
      </c>
      <c r="T36">
        <v>1.114E-4</v>
      </c>
      <c r="U36">
        <v>1.3569999999999999E-4</v>
      </c>
      <c r="V36">
        <v>2.1499999999999999E-4</v>
      </c>
      <c r="W36">
        <v>3.0499999999999999E-4</v>
      </c>
      <c r="X36">
        <v>3.6769999999999999E-4</v>
      </c>
      <c r="Y36">
        <v>4.3899999999999999E-4</v>
      </c>
      <c r="Z36">
        <v>5.1869999999999998E-4</v>
      </c>
      <c r="AA36">
        <v>6.3619999999999996E-4</v>
      </c>
      <c r="AB36">
        <v>9.7879999999999994E-4</v>
      </c>
      <c r="AC36">
        <v>1.1000000000000001E-3</v>
      </c>
      <c r="AD36">
        <v>1.2999999999999999E-3</v>
      </c>
      <c r="AE36">
        <v>1.4E-3</v>
      </c>
      <c r="AF36">
        <v>1.6999999999999999E-3</v>
      </c>
      <c r="AG36">
        <v>2.2000000000000001E-3</v>
      </c>
      <c r="AH36">
        <v>2.5000000000000001E-3</v>
      </c>
      <c r="AI36">
        <v>2.7000000000000001E-3</v>
      </c>
      <c r="AJ36">
        <v>3.0000000000000001E-3</v>
      </c>
      <c r="AK36">
        <v>3.3999999999999998E-3</v>
      </c>
      <c r="AL36">
        <v>4.3E-3</v>
      </c>
      <c r="AM36">
        <v>4.8999999999999998E-3</v>
      </c>
      <c r="AN36">
        <v>5.3E-3</v>
      </c>
      <c r="AO36">
        <v>5.7999999999999996E-3</v>
      </c>
      <c r="AP36">
        <v>7.0000000000000001E-3</v>
      </c>
      <c r="AQ36">
        <v>8.2000000000000007E-3</v>
      </c>
      <c r="AR36">
        <v>8.8000000000000005E-3</v>
      </c>
      <c r="AS36">
        <v>9.4999999999999998E-3</v>
      </c>
      <c r="AT36">
        <v>1.04E-2</v>
      </c>
      <c r="AU36">
        <v>1.24E-2</v>
      </c>
      <c r="AV36">
        <v>1.38E-2</v>
      </c>
      <c r="AW36">
        <v>1.47E-2</v>
      </c>
      <c r="AX36">
        <v>1.5599999999999999E-2</v>
      </c>
      <c r="AY36">
        <v>1.7000000000000001E-2</v>
      </c>
      <c r="AZ36">
        <v>1.9800000000000002E-2</v>
      </c>
      <c r="BA36">
        <v>2.1700000000000001E-2</v>
      </c>
      <c r="BB36">
        <v>2.29E-2</v>
      </c>
      <c r="BC36">
        <v>2.4199999999999999E-2</v>
      </c>
      <c r="BD36">
        <v>2.5399999999999999E-2</v>
      </c>
      <c r="BE36">
        <v>2.7900000000000001E-2</v>
      </c>
      <c r="BF36">
        <v>3.0300000000000001E-2</v>
      </c>
      <c r="BG36">
        <v>3.1800000000000002E-2</v>
      </c>
      <c r="BH36">
        <v>3.32E-2</v>
      </c>
      <c r="BI36">
        <v>3.4700000000000002E-2</v>
      </c>
      <c r="BJ36">
        <v>3.6600000000000001E-2</v>
      </c>
      <c r="BK36">
        <v>3.9600000000000003E-2</v>
      </c>
      <c r="BL36">
        <v>4.2200000000000001E-2</v>
      </c>
      <c r="BM36">
        <v>4.3900000000000002E-2</v>
      </c>
      <c r="BN36">
        <v>4.5999999999999999E-2</v>
      </c>
      <c r="BO36">
        <v>4.9399999999999999E-2</v>
      </c>
      <c r="BP36">
        <v>5.2400000000000002E-2</v>
      </c>
      <c r="BQ36">
        <v>5.4199999999999998E-2</v>
      </c>
      <c r="BR36">
        <v>5.6300000000000003E-2</v>
      </c>
      <c r="BS36">
        <v>5.9900000000000002E-2</v>
      </c>
      <c r="BT36">
        <v>6.3600000000000004E-2</v>
      </c>
      <c r="BU36">
        <v>6.5600000000000006E-2</v>
      </c>
      <c r="BV36">
        <v>6.7599999999999993E-2</v>
      </c>
      <c r="BW36">
        <v>6.9500000000000006E-2</v>
      </c>
      <c r="BX36">
        <v>7.1499999999999994E-2</v>
      </c>
      <c r="BY36">
        <v>7.4399999999999994E-2</v>
      </c>
      <c r="BZ36">
        <v>0.10349999999999999</v>
      </c>
      <c r="CA36">
        <v>0.1323</v>
      </c>
      <c r="CB36">
        <v>0.1653</v>
      </c>
      <c r="CC36">
        <v>0.19489999999999999</v>
      </c>
      <c r="CD36">
        <v>0.222</v>
      </c>
      <c r="CE36">
        <v>0.2429</v>
      </c>
      <c r="CF36">
        <v>0.2616</v>
      </c>
      <c r="CG36">
        <v>0.28060000000000002</v>
      </c>
      <c r="CH36">
        <v>0.2964</v>
      </c>
      <c r="CI36">
        <v>0.31259999999999999</v>
      </c>
      <c r="CJ36">
        <v>0.32800000000000001</v>
      </c>
      <c r="CK36">
        <v>0.34229999999999999</v>
      </c>
      <c r="CL36">
        <v>0.35489999999999999</v>
      </c>
      <c r="CM36">
        <v>0.36559999999999998</v>
      </c>
      <c r="CN36">
        <v>0.37509999999999999</v>
      </c>
      <c r="CO36">
        <v>0.40620000000000001</v>
      </c>
      <c r="CP36">
        <v>0.42409999999999998</v>
      </c>
      <c r="CQ36">
        <v>0.44230000000000003</v>
      </c>
      <c r="CR36">
        <v>0.45989999999999998</v>
      </c>
      <c r="CS36">
        <v>0.4728</v>
      </c>
      <c r="CT36">
        <v>0.47989999999999999</v>
      </c>
      <c r="CU36">
        <v>0.48370000000000002</v>
      </c>
      <c r="CV36">
        <v>0.48730000000000001</v>
      </c>
      <c r="CW36">
        <v>0.48959999999999998</v>
      </c>
      <c r="CX36">
        <v>0.49049999999999999</v>
      </c>
      <c r="CY36">
        <v>0.49280000000000002</v>
      </c>
      <c r="CZ36">
        <v>0.49819999999999998</v>
      </c>
      <c r="DA36">
        <v>0.50749999999999995</v>
      </c>
      <c r="DB36">
        <v>0.51690000000000003</v>
      </c>
      <c r="DC36">
        <v>0.5262</v>
      </c>
      <c r="DD36">
        <v>0.53890000000000005</v>
      </c>
      <c r="DE36">
        <v>0.54949999999999999</v>
      </c>
      <c r="DF36">
        <v>0.56010000000000004</v>
      </c>
      <c r="DG36">
        <v>0.56810000000000005</v>
      </c>
      <c r="DH36">
        <v>0.56999999999999995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7.1719999999999996E-8</v>
      </c>
      <c r="J37">
        <v>8.6639999999999998E-7</v>
      </c>
      <c r="K37">
        <v>2.4169999999999999E-6</v>
      </c>
      <c r="L37">
        <v>7.029E-6</v>
      </c>
      <c r="M37">
        <v>1.2809999999999999E-5</v>
      </c>
      <c r="N37">
        <v>1.8309999999999999E-5</v>
      </c>
      <c r="O37">
        <v>2.5230000000000001E-5</v>
      </c>
      <c r="P37">
        <v>3.3529999999999999E-5</v>
      </c>
      <c r="Q37">
        <v>5.2609999999999999E-5</v>
      </c>
      <c r="R37">
        <v>7.8590000000000005E-5</v>
      </c>
      <c r="S37">
        <v>9.4339999999999995E-5</v>
      </c>
      <c r="T37">
        <v>1.136E-4</v>
      </c>
      <c r="U37">
        <v>1.3889999999999999E-4</v>
      </c>
      <c r="V37">
        <v>2.2000000000000001E-4</v>
      </c>
      <c r="W37">
        <v>3.122E-4</v>
      </c>
      <c r="X37">
        <v>3.7589999999999998E-4</v>
      </c>
      <c r="Y37">
        <v>4.4850000000000001E-4</v>
      </c>
      <c r="Z37">
        <v>5.2959999999999997E-4</v>
      </c>
      <c r="AA37">
        <v>6.4769999999999997E-4</v>
      </c>
      <c r="AB37">
        <v>9.9550000000000007E-4</v>
      </c>
      <c r="AC37">
        <v>1.1000000000000001E-3</v>
      </c>
      <c r="AD37">
        <v>1.2999999999999999E-3</v>
      </c>
      <c r="AE37">
        <v>1.5E-3</v>
      </c>
      <c r="AF37">
        <v>1.6999999999999999E-3</v>
      </c>
      <c r="AG37">
        <v>2.2000000000000001E-3</v>
      </c>
      <c r="AH37">
        <v>2.5000000000000001E-3</v>
      </c>
      <c r="AI37">
        <v>2.8E-3</v>
      </c>
      <c r="AJ37">
        <v>3.0999999999999999E-3</v>
      </c>
      <c r="AK37">
        <v>3.3999999999999998E-3</v>
      </c>
      <c r="AL37">
        <v>4.3E-3</v>
      </c>
      <c r="AM37">
        <v>5.0000000000000001E-3</v>
      </c>
      <c r="AN37">
        <v>5.4000000000000003E-3</v>
      </c>
      <c r="AO37">
        <v>5.8999999999999999E-3</v>
      </c>
      <c r="AP37">
        <v>7.1000000000000004E-3</v>
      </c>
      <c r="AQ37">
        <v>8.3000000000000001E-3</v>
      </c>
      <c r="AR37">
        <v>8.8999999999999999E-3</v>
      </c>
      <c r="AS37">
        <v>9.5999999999999992E-3</v>
      </c>
      <c r="AT37">
        <v>1.0500000000000001E-2</v>
      </c>
      <c r="AU37">
        <v>1.26E-2</v>
      </c>
      <c r="AV37">
        <v>1.4E-2</v>
      </c>
      <c r="AW37">
        <v>1.49E-2</v>
      </c>
      <c r="AX37">
        <v>1.5800000000000002E-2</v>
      </c>
      <c r="AY37">
        <v>1.72E-2</v>
      </c>
      <c r="AZ37">
        <v>0.02</v>
      </c>
      <c r="BA37">
        <v>2.1999999999999999E-2</v>
      </c>
      <c r="BB37">
        <v>2.3199999999999998E-2</v>
      </c>
      <c r="BC37">
        <v>2.4400000000000002E-2</v>
      </c>
      <c r="BD37">
        <v>2.5700000000000001E-2</v>
      </c>
      <c r="BE37">
        <v>2.8199999999999999E-2</v>
      </c>
      <c r="BF37">
        <v>3.0599999999999999E-2</v>
      </c>
      <c r="BG37">
        <v>3.2099999999999997E-2</v>
      </c>
      <c r="BH37">
        <v>3.3500000000000002E-2</v>
      </c>
      <c r="BI37">
        <v>3.5000000000000003E-2</v>
      </c>
      <c r="BJ37">
        <v>3.6999999999999998E-2</v>
      </c>
      <c r="BK37">
        <v>0.04</v>
      </c>
      <c r="BL37">
        <v>4.2599999999999999E-2</v>
      </c>
      <c r="BM37">
        <v>4.4200000000000003E-2</v>
      </c>
      <c r="BN37">
        <v>4.6399999999999997E-2</v>
      </c>
      <c r="BO37">
        <v>4.9799999999999997E-2</v>
      </c>
      <c r="BP37">
        <v>5.28E-2</v>
      </c>
      <c r="BQ37">
        <v>5.4699999999999999E-2</v>
      </c>
      <c r="BR37">
        <v>5.67E-2</v>
      </c>
      <c r="BS37">
        <v>6.0400000000000002E-2</v>
      </c>
      <c r="BT37">
        <v>6.4100000000000004E-2</v>
      </c>
      <c r="BU37">
        <v>6.6100000000000006E-2</v>
      </c>
      <c r="BV37">
        <v>6.8099999999999994E-2</v>
      </c>
      <c r="BW37">
        <v>7.0000000000000007E-2</v>
      </c>
      <c r="BX37">
        <v>7.1999999999999995E-2</v>
      </c>
      <c r="BY37">
        <v>7.4899999999999994E-2</v>
      </c>
      <c r="BZ37">
        <v>0.104</v>
      </c>
      <c r="CA37">
        <v>0.13289999999999999</v>
      </c>
      <c r="CB37">
        <v>0.16589999999999999</v>
      </c>
      <c r="CC37">
        <v>0.19539999999999999</v>
      </c>
      <c r="CD37">
        <v>0.22239999999999999</v>
      </c>
      <c r="CE37">
        <v>0.24329999999999999</v>
      </c>
      <c r="CF37">
        <v>0.26190000000000002</v>
      </c>
      <c r="CG37">
        <v>0.28100000000000003</v>
      </c>
      <c r="CH37">
        <v>0.29670000000000002</v>
      </c>
      <c r="CI37">
        <v>0.31290000000000001</v>
      </c>
      <c r="CJ37">
        <v>0.32840000000000003</v>
      </c>
      <c r="CK37">
        <v>0.3427</v>
      </c>
      <c r="CL37">
        <v>0.3553</v>
      </c>
      <c r="CM37">
        <v>0.3659</v>
      </c>
      <c r="CN37">
        <v>0.37540000000000001</v>
      </c>
      <c r="CO37">
        <v>0.40639999999999998</v>
      </c>
      <c r="CP37">
        <v>0.42430000000000001</v>
      </c>
      <c r="CQ37">
        <v>0.4425</v>
      </c>
      <c r="CR37">
        <v>0.46</v>
      </c>
      <c r="CS37">
        <v>0.47289999999999999</v>
      </c>
      <c r="CT37">
        <v>0.48</v>
      </c>
      <c r="CU37">
        <v>0.48370000000000002</v>
      </c>
      <c r="CV37">
        <v>0.48730000000000001</v>
      </c>
      <c r="CW37">
        <v>0.48959999999999998</v>
      </c>
      <c r="CX37">
        <v>0.49059999999999998</v>
      </c>
      <c r="CY37">
        <v>0.49280000000000002</v>
      </c>
      <c r="CZ37">
        <v>0.49840000000000001</v>
      </c>
      <c r="DA37">
        <v>0.50770000000000004</v>
      </c>
      <c r="DB37">
        <v>0.5171</v>
      </c>
      <c r="DC37">
        <v>0.52639999999999998</v>
      </c>
      <c r="DD37">
        <v>0.53900000000000003</v>
      </c>
      <c r="DE37">
        <v>0.54959999999999998</v>
      </c>
      <c r="DF37">
        <v>0.56020000000000003</v>
      </c>
      <c r="DG37">
        <v>0.56820000000000004</v>
      </c>
      <c r="DH37">
        <v>0.56999999999999995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7.1719999999999996E-8</v>
      </c>
      <c r="J38">
        <v>8.6639999999999998E-7</v>
      </c>
      <c r="K38">
        <v>2.452E-6</v>
      </c>
      <c r="L38">
        <v>7.0679999999999999E-6</v>
      </c>
      <c r="M38">
        <v>1.306E-5</v>
      </c>
      <c r="N38">
        <v>1.872E-5</v>
      </c>
      <c r="O38">
        <v>2.5829999999999998E-5</v>
      </c>
      <c r="P38">
        <v>3.4069999999999997E-5</v>
      </c>
      <c r="Q38">
        <v>5.329E-5</v>
      </c>
      <c r="R38">
        <v>7.9859999999999998E-5</v>
      </c>
      <c r="S38">
        <v>9.5849999999999999E-5</v>
      </c>
      <c r="T38">
        <v>1.156E-4</v>
      </c>
      <c r="U38">
        <v>1.4139999999999999E-4</v>
      </c>
      <c r="V38">
        <v>2.242E-4</v>
      </c>
      <c r="W38">
        <v>3.1819999999999998E-4</v>
      </c>
      <c r="X38">
        <v>3.8309999999999999E-4</v>
      </c>
      <c r="Y38">
        <v>4.57E-4</v>
      </c>
      <c r="Z38">
        <v>5.3890000000000003E-4</v>
      </c>
      <c r="AA38">
        <v>6.5879999999999997E-4</v>
      </c>
      <c r="AB38">
        <v>1E-3</v>
      </c>
      <c r="AC38">
        <v>1.1999999999999999E-3</v>
      </c>
      <c r="AD38">
        <v>1.2999999999999999E-3</v>
      </c>
      <c r="AE38">
        <v>1.5E-3</v>
      </c>
      <c r="AF38">
        <v>1.8E-3</v>
      </c>
      <c r="AG38">
        <v>2.3E-3</v>
      </c>
      <c r="AH38">
        <v>2.5000000000000001E-3</v>
      </c>
      <c r="AI38">
        <v>2.8E-3</v>
      </c>
      <c r="AJ38">
        <v>3.0999999999999999E-3</v>
      </c>
      <c r="AK38">
        <v>3.5000000000000001E-3</v>
      </c>
      <c r="AL38">
        <v>4.4000000000000003E-3</v>
      </c>
      <c r="AM38">
        <v>5.0000000000000001E-3</v>
      </c>
      <c r="AN38">
        <v>5.4999999999999997E-3</v>
      </c>
      <c r="AO38">
        <v>6.0000000000000001E-3</v>
      </c>
      <c r="AP38">
        <v>7.1999999999999998E-3</v>
      </c>
      <c r="AQ38">
        <v>8.3999999999999995E-3</v>
      </c>
      <c r="AR38">
        <v>8.9999999999999993E-3</v>
      </c>
      <c r="AS38">
        <v>9.7000000000000003E-3</v>
      </c>
      <c r="AT38">
        <v>1.06E-2</v>
      </c>
      <c r="AU38">
        <v>1.2699999999999999E-2</v>
      </c>
      <c r="AV38">
        <v>1.41E-2</v>
      </c>
      <c r="AW38">
        <v>1.4999999999999999E-2</v>
      </c>
      <c r="AX38">
        <v>1.6E-2</v>
      </c>
      <c r="AY38">
        <v>1.7399999999999999E-2</v>
      </c>
      <c r="AZ38">
        <v>2.0199999999999999E-2</v>
      </c>
      <c r="BA38">
        <v>2.2200000000000001E-2</v>
      </c>
      <c r="BB38">
        <v>2.3400000000000001E-2</v>
      </c>
      <c r="BC38">
        <v>2.47E-2</v>
      </c>
      <c r="BD38">
        <v>2.5899999999999999E-2</v>
      </c>
      <c r="BE38">
        <v>2.8500000000000001E-2</v>
      </c>
      <c r="BF38">
        <v>3.09E-2</v>
      </c>
      <c r="BG38">
        <v>3.2399999999999998E-2</v>
      </c>
      <c r="BH38">
        <v>3.3799999999999997E-2</v>
      </c>
      <c r="BI38">
        <v>3.5299999999999998E-2</v>
      </c>
      <c r="BJ38">
        <v>3.73E-2</v>
      </c>
      <c r="BK38">
        <v>4.0300000000000002E-2</v>
      </c>
      <c r="BL38">
        <v>4.2900000000000001E-2</v>
      </c>
      <c r="BM38">
        <v>4.4600000000000001E-2</v>
      </c>
      <c r="BN38">
        <v>4.6800000000000001E-2</v>
      </c>
      <c r="BO38">
        <v>5.0200000000000002E-2</v>
      </c>
      <c r="BP38">
        <v>5.3199999999999997E-2</v>
      </c>
      <c r="BQ38">
        <v>5.5100000000000003E-2</v>
      </c>
      <c r="BR38">
        <v>5.7099999999999998E-2</v>
      </c>
      <c r="BS38">
        <v>6.08E-2</v>
      </c>
      <c r="BT38">
        <v>6.4500000000000002E-2</v>
      </c>
      <c r="BU38">
        <v>6.6600000000000006E-2</v>
      </c>
      <c r="BV38">
        <v>6.8500000000000005E-2</v>
      </c>
      <c r="BW38">
        <v>7.0499999999999993E-2</v>
      </c>
      <c r="BX38">
        <v>7.2400000000000006E-2</v>
      </c>
      <c r="BY38">
        <v>7.5399999999999995E-2</v>
      </c>
      <c r="BZ38">
        <v>0.1045</v>
      </c>
      <c r="CA38">
        <v>0.13339999999999999</v>
      </c>
      <c r="CB38">
        <v>0.16639999999999999</v>
      </c>
      <c r="CC38">
        <v>0.1958</v>
      </c>
      <c r="CD38">
        <v>0.22270000000000001</v>
      </c>
      <c r="CE38">
        <v>0.24360000000000001</v>
      </c>
      <c r="CF38">
        <v>0.26219999999999999</v>
      </c>
      <c r="CG38">
        <v>0.28129999999999999</v>
      </c>
      <c r="CH38">
        <v>0.29699999999999999</v>
      </c>
      <c r="CI38">
        <v>0.31330000000000002</v>
      </c>
      <c r="CJ38">
        <v>0.32879999999999998</v>
      </c>
      <c r="CK38">
        <v>0.34300000000000003</v>
      </c>
      <c r="CL38">
        <v>0.35560000000000003</v>
      </c>
      <c r="CM38">
        <v>0.36630000000000001</v>
      </c>
      <c r="CN38">
        <v>0.37580000000000002</v>
      </c>
      <c r="CO38">
        <v>0.40660000000000002</v>
      </c>
      <c r="CP38">
        <v>0.4244</v>
      </c>
      <c r="CQ38">
        <v>0.44259999999999999</v>
      </c>
      <c r="CR38">
        <v>0.46010000000000001</v>
      </c>
      <c r="CS38">
        <v>0.47289999999999999</v>
      </c>
      <c r="CT38">
        <v>0.48</v>
      </c>
      <c r="CU38">
        <v>0.48370000000000002</v>
      </c>
      <c r="CV38">
        <v>0.48730000000000001</v>
      </c>
      <c r="CW38">
        <v>0.48959999999999998</v>
      </c>
      <c r="CX38">
        <v>0.49059999999999998</v>
      </c>
      <c r="CY38">
        <v>0.4929</v>
      </c>
      <c r="CZ38">
        <v>0.49859999999999999</v>
      </c>
      <c r="DA38">
        <v>0.50790000000000002</v>
      </c>
      <c r="DB38">
        <v>0.51729999999999998</v>
      </c>
      <c r="DC38">
        <v>0.52659999999999996</v>
      </c>
      <c r="DD38">
        <v>0.53900000000000003</v>
      </c>
      <c r="DE38">
        <v>0.54959999999999998</v>
      </c>
      <c r="DF38">
        <v>0.56020000000000003</v>
      </c>
      <c r="DG38">
        <v>0.56820000000000004</v>
      </c>
      <c r="DH38">
        <v>0.56999999999999995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7.1719999999999996E-8</v>
      </c>
      <c r="J39">
        <v>8.6639999999999998E-7</v>
      </c>
      <c r="K39">
        <v>2.452E-6</v>
      </c>
      <c r="L39">
        <v>7.2509999999999997E-6</v>
      </c>
      <c r="M39">
        <v>1.3200000000000001E-5</v>
      </c>
      <c r="N39">
        <v>1.9110000000000002E-5</v>
      </c>
      <c r="O39">
        <v>2.618E-5</v>
      </c>
      <c r="P39">
        <v>3.4700000000000003E-5</v>
      </c>
      <c r="Q39">
        <v>5.4070000000000002E-5</v>
      </c>
      <c r="R39">
        <v>8.0909999999999996E-5</v>
      </c>
      <c r="S39">
        <v>9.7349999999999995E-5</v>
      </c>
      <c r="T39">
        <v>1.1730000000000001E-4</v>
      </c>
      <c r="U39">
        <v>1.438E-4</v>
      </c>
      <c r="V39">
        <v>2.284E-4</v>
      </c>
      <c r="W39">
        <v>3.2380000000000001E-4</v>
      </c>
      <c r="X39">
        <v>3.8959999999999998E-4</v>
      </c>
      <c r="Y39">
        <v>4.6430000000000001E-4</v>
      </c>
      <c r="Z39">
        <v>5.4750000000000003E-4</v>
      </c>
      <c r="AA39">
        <v>6.6949999999999996E-4</v>
      </c>
      <c r="AB39">
        <v>1E-3</v>
      </c>
      <c r="AC39">
        <v>1.1999999999999999E-3</v>
      </c>
      <c r="AD39">
        <v>1.2999999999999999E-3</v>
      </c>
      <c r="AE39">
        <v>1.5E-3</v>
      </c>
      <c r="AF39">
        <v>1.8E-3</v>
      </c>
      <c r="AG39">
        <v>2.3E-3</v>
      </c>
      <c r="AH39">
        <v>2.5999999999999999E-3</v>
      </c>
      <c r="AI39">
        <v>2.8999999999999998E-3</v>
      </c>
      <c r="AJ39">
        <v>3.2000000000000002E-3</v>
      </c>
      <c r="AK39">
        <v>3.5000000000000001E-3</v>
      </c>
      <c r="AL39">
        <v>4.4999999999999997E-3</v>
      </c>
      <c r="AM39">
        <v>5.1000000000000004E-3</v>
      </c>
      <c r="AN39">
        <v>5.5999999999999999E-3</v>
      </c>
      <c r="AO39">
        <v>6.0000000000000001E-3</v>
      </c>
      <c r="AP39">
        <v>7.1999999999999998E-3</v>
      </c>
      <c r="AQ39">
        <v>8.5000000000000006E-3</v>
      </c>
      <c r="AR39">
        <v>9.1000000000000004E-3</v>
      </c>
      <c r="AS39">
        <v>9.7999999999999997E-3</v>
      </c>
      <c r="AT39">
        <v>1.0800000000000001E-2</v>
      </c>
      <c r="AU39">
        <v>1.2800000000000001E-2</v>
      </c>
      <c r="AV39">
        <v>1.43E-2</v>
      </c>
      <c r="AW39">
        <v>1.52E-2</v>
      </c>
      <c r="AX39">
        <v>1.6199999999999999E-2</v>
      </c>
      <c r="AY39">
        <v>1.7500000000000002E-2</v>
      </c>
      <c r="AZ39">
        <v>2.0400000000000001E-2</v>
      </c>
      <c r="BA39">
        <v>2.24E-2</v>
      </c>
      <c r="BB39">
        <v>2.3599999999999999E-2</v>
      </c>
      <c r="BC39">
        <v>2.4899999999999999E-2</v>
      </c>
      <c r="BD39">
        <v>2.6200000000000001E-2</v>
      </c>
      <c r="BE39">
        <v>2.87E-2</v>
      </c>
      <c r="BF39">
        <v>3.1199999999999999E-2</v>
      </c>
      <c r="BG39">
        <v>3.2599999999999997E-2</v>
      </c>
      <c r="BH39">
        <v>3.4099999999999998E-2</v>
      </c>
      <c r="BI39">
        <v>3.56E-2</v>
      </c>
      <c r="BJ39">
        <v>3.7600000000000001E-2</v>
      </c>
      <c r="BK39">
        <v>4.0599999999999997E-2</v>
      </c>
      <c r="BL39">
        <v>4.3200000000000002E-2</v>
      </c>
      <c r="BM39">
        <v>4.4900000000000002E-2</v>
      </c>
      <c r="BN39">
        <v>4.7100000000000003E-2</v>
      </c>
      <c r="BO39">
        <v>5.0500000000000003E-2</v>
      </c>
      <c r="BP39">
        <v>5.3600000000000002E-2</v>
      </c>
      <c r="BQ39">
        <v>5.5399999999999998E-2</v>
      </c>
      <c r="BR39">
        <v>5.7500000000000002E-2</v>
      </c>
      <c r="BS39">
        <v>6.1199999999999997E-2</v>
      </c>
      <c r="BT39">
        <v>6.4899999999999999E-2</v>
      </c>
      <c r="BU39">
        <v>6.6900000000000001E-2</v>
      </c>
      <c r="BV39">
        <v>6.8900000000000003E-2</v>
      </c>
      <c r="BW39">
        <v>7.0900000000000005E-2</v>
      </c>
      <c r="BX39">
        <v>7.2800000000000004E-2</v>
      </c>
      <c r="BY39">
        <v>7.5800000000000006E-2</v>
      </c>
      <c r="BZ39">
        <v>0.105</v>
      </c>
      <c r="CA39">
        <v>0.1338</v>
      </c>
      <c r="CB39">
        <v>0.1668</v>
      </c>
      <c r="CC39">
        <v>0.19620000000000001</v>
      </c>
      <c r="CD39">
        <v>0.22309999999999999</v>
      </c>
      <c r="CE39">
        <v>0.24390000000000001</v>
      </c>
      <c r="CF39">
        <v>0.26250000000000001</v>
      </c>
      <c r="CG39">
        <v>0.28160000000000002</v>
      </c>
      <c r="CH39">
        <v>0.29730000000000001</v>
      </c>
      <c r="CI39">
        <v>0.31359999999999999</v>
      </c>
      <c r="CJ39">
        <v>0.3291</v>
      </c>
      <c r="CK39">
        <v>0.34329999999999999</v>
      </c>
      <c r="CL39">
        <v>0.35589999999999999</v>
      </c>
      <c r="CM39">
        <v>0.36659999999999998</v>
      </c>
      <c r="CN39">
        <v>0.37609999999999999</v>
      </c>
      <c r="CO39">
        <v>0.40670000000000001</v>
      </c>
      <c r="CP39">
        <v>0.42459999999999998</v>
      </c>
      <c r="CQ39">
        <v>0.44269999999999998</v>
      </c>
      <c r="CR39">
        <v>0.4602</v>
      </c>
      <c r="CS39">
        <v>0.47299999999999998</v>
      </c>
      <c r="CT39">
        <v>0.48</v>
      </c>
      <c r="CU39">
        <v>0.48370000000000002</v>
      </c>
      <c r="CV39">
        <v>0.48730000000000001</v>
      </c>
      <c r="CW39">
        <v>0.48959999999999998</v>
      </c>
      <c r="CX39">
        <v>0.49059999999999998</v>
      </c>
      <c r="CY39">
        <v>0.4929</v>
      </c>
      <c r="CZ39">
        <v>0.49869999999999998</v>
      </c>
      <c r="DA39">
        <v>0.5081</v>
      </c>
      <c r="DB39">
        <v>0.51749999999999996</v>
      </c>
      <c r="DC39">
        <v>0.52680000000000005</v>
      </c>
      <c r="DD39">
        <v>0.53910000000000002</v>
      </c>
      <c r="DE39">
        <v>0.54959999999999998</v>
      </c>
      <c r="DF39">
        <v>0.56020000000000003</v>
      </c>
      <c r="DG39">
        <v>0.56820000000000004</v>
      </c>
      <c r="DH39">
        <v>0.56999999999999995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7.1719999999999996E-8</v>
      </c>
      <c r="J40">
        <v>8.7209999999999998E-7</v>
      </c>
      <c r="K40">
        <v>2.5160000000000001E-6</v>
      </c>
      <c r="L40">
        <v>7.3730000000000004E-6</v>
      </c>
      <c r="M40">
        <v>1.34E-5</v>
      </c>
      <c r="N40">
        <v>1.942E-5</v>
      </c>
      <c r="O40">
        <v>2.6659999999999999E-5</v>
      </c>
      <c r="P40">
        <v>3.5129999999999997E-5</v>
      </c>
      <c r="Q40">
        <v>5.486E-5</v>
      </c>
      <c r="R40">
        <v>8.2139999999999996E-5</v>
      </c>
      <c r="S40">
        <v>9.8590000000000003E-5</v>
      </c>
      <c r="T40">
        <v>1.189E-4</v>
      </c>
      <c r="U40">
        <v>1.4650000000000001E-4</v>
      </c>
      <c r="V40">
        <v>2.3250000000000001E-4</v>
      </c>
      <c r="W40">
        <v>3.2939999999999998E-4</v>
      </c>
      <c r="X40">
        <v>3.9619999999999998E-4</v>
      </c>
      <c r="Y40">
        <v>4.7150000000000002E-4</v>
      </c>
      <c r="Z40">
        <v>5.555E-4</v>
      </c>
      <c r="AA40">
        <v>6.7849999999999996E-4</v>
      </c>
      <c r="AB40">
        <v>1E-3</v>
      </c>
      <c r="AC40">
        <v>1.1999999999999999E-3</v>
      </c>
      <c r="AD40">
        <v>1.4E-3</v>
      </c>
      <c r="AE40">
        <v>1.5E-3</v>
      </c>
      <c r="AF40">
        <v>1.8E-3</v>
      </c>
      <c r="AG40">
        <v>2.3E-3</v>
      </c>
      <c r="AH40">
        <v>2.5999999999999999E-3</v>
      </c>
      <c r="AI40">
        <v>2.8999999999999998E-3</v>
      </c>
      <c r="AJ40">
        <v>3.2000000000000002E-3</v>
      </c>
      <c r="AK40">
        <v>3.5999999999999999E-3</v>
      </c>
      <c r="AL40">
        <v>4.4999999999999997E-3</v>
      </c>
      <c r="AM40">
        <v>5.1999999999999998E-3</v>
      </c>
      <c r="AN40">
        <v>5.5999999999999999E-3</v>
      </c>
      <c r="AO40">
        <v>6.1000000000000004E-3</v>
      </c>
      <c r="AP40">
        <v>7.3000000000000001E-3</v>
      </c>
      <c r="AQ40">
        <v>8.6E-3</v>
      </c>
      <c r="AR40">
        <v>9.1999999999999998E-3</v>
      </c>
      <c r="AS40">
        <v>9.9000000000000008E-3</v>
      </c>
      <c r="AT40">
        <v>1.09E-2</v>
      </c>
      <c r="AU40">
        <v>1.2999999999999999E-2</v>
      </c>
      <c r="AV40">
        <v>1.44E-2</v>
      </c>
      <c r="AW40">
        <v>1.5299999999999999E-2</v>
      </c>
      <c r="AX40">
        <v>1.6299999999999999E-2</v>
      </c>
      <c r="AY40">
        <v>1.77E-2</v>
      </c>
      <c r="AZ40">
        <v>2.06E-2</v>
      </c>
      <c r="BA40">
        <v>2.2599999999999999E-2</v>
      </c>
      <c r="BB40">
        <v>2.3800000000000002E-2</v>
      </c>
      <c r="BC40">
        <v>2.5100000000000001E-2</v>
      </c>
      <c r="BD40">
        <v>2.64E-2</v>
      </c>
      <c r="BE40">
        <v>2.8899999999999999E-2</v>
      </c>
      <c r="BF40">
        <v>3.1399999999999997E-2</v>
      </c>
      <c r="BG40">
        <v>3.2899999999999999E-2</v>
      </c>
      <c r="BH40">
        <v>3.44E-2</v>
      </c>
      <c r="BI40">
        <v>3.5900000000000001E-2</v>
      </c>
      <c r="BJ40">
        <v>3.78E-2</v>
      </c>
      <c r="BK40">
        <v>4.0899999999999999E-2</v>
      </c>
      <c r="BL40">
        <v>4.3499999999999997E-2</v>
      </c>
      <c r="BM40">
        <v>4.5199999999999997E-2</v>
      </c>
      <c r="BN40">
        <v>4.7399999999999998E-2</v>
      </c>
      <c r="BO40">
        <v>5.0900000000000001E-2</v>
      </c>
      <c r="BP40">
        <v>5.3900000000000003E-2</v>
      </c>
      <c r="BQ40">
        <v>5.5800000000000002E-2</v>
      </c>
      <c r="BR40">
        <v>5.7799999999999997E-2</v>
      </c>
      <c r="BS40">
        <v>6.1499999999999999E-2</v>
      </c>
      <c r="BT40">
        <v>6.5299999999999997E-2</v>
      </c>
      <c r="BU40">
        <v>6.7299999999999999E-2</v>
      </c>
      <c r="BV40">
        <v>6.93E-2</v>
      </c>
      <c r="BW40">
        <v>7.1199999999999999E-2</v>
      </c>
      <c r="BX40">
        <v>7.3200000000000001E-2</v>
      </c>
      <c r="BY40">
        <v>7.6100000000000001E-2</v>
      </c>
      <c r="BZ40">
        <v>0.10539999999999999</v>
      </c>
      <c r="CA40">
        <v>0.1343</v>
      </c>
      <c r="CB40">
        <v>0.1673</v>
      </c>
      <c r="CC40">
        <v>0.1966</v>
      </c>
      <c r="CD40">
        <v>0.22339999999999999</v>
      </c>
      <c r="CE40">
        <v>0.2442</v>
      </c>
      <c r="CF40">
        <v>0.26279999999999998</v>
      </c>
      <c r="CG40">
        <v>0.28179999999999999</v>
      </c>
      <c r="CH40">
        <v>0.29759999999999998</v>
      </c>
      <c r="CI40">
        <v>0.31390000000000001</v>
      </c>
      <c r="CJ40">
        <v>0.32940000000000003</v>
      </c>
      <c r="CK40">
        <v>0.34360000000000002</v>
      </c>
      <c r="CL40">
        <v>0.35620000000000002</v>
      </c>
      <c r="CM40">
        <v>0.36680000000000001</v>
      </c>
      <c r="CN40">
        <v>0.37630000000000002</v>
      </c>
      <c r="CO40">
        <v>0.40689999999999998</v>
      </c>
      <c r="CP40">
        <v>0.42470000000000002</v>
      </c>
      <c r="CQ40">
        <v>0.44280000000000003</v>
      </c>
      <c r="CR40">
        <v>0.46029999999999999</v>
      </c>
      <c r="CS40">
        <v>0.47299999999999998</v>
      </c>
      <c r="CT40">
        <v>0.48</v>
      </c>
      <c r="CU40">
        <v>0.48370000000000002</v>
      </c>
      <c r="CV40">
        <v>0.48730000000000001</v>
      </c>
      <c r="CW40">
        <v>0.48970000000000002</v>
      </c>
      <c r="CX40">
        <v>0.49059999999999998</v>
      </c>
      <c r="CY40">
        <v>0.4929</v>
      </c>
      <c r="CZ40">
        <v>0.49890000000000001</v>
      </c>
      <c r="DA40">
        <v>0.50829999999999997</v>
      </c>
      <c r="DB40">
        <v>0.51759999999999995</v>
      </c>
      <c r="DC40">
        <v>0.52700000000000002</v>
      </c>
      <c r="DD40">
        <v>0.53920000000000001</v>
      </c>
      <c r="DE40">
        <v>0.54969999999999997</v>
      </c>
      <c r="DF40">
        <v>0.56020000000000003</v>
      </c>
      <c r="DG40">
        <v>0.56820000000000004</v>
      </c>
      <c r="DH40">
        <v>0.56999999999999995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7.1719999999999996E-8</v>
      </c>
      <c r="J41">
        <v>9.6619999999999996E-7</v>
      </c>
      <c r="K41">
        <v>2.5160000000000001E-6</v>
      </c>
      <c r="L41">
        <v>7.4340000000000003E-6</v>
      </c>
      <c r="M41">
        <v>1.366E-5</v>
      </c>
      <c r="N41">
        <v>1.9720000000000001E-5</v>
      </c>
      <c r="O41">
        <v>2.7059999999999998E-5</v>
      </c>
      <c r="P41">
        <v>3.5679999999999997E-5</v>
      </c>
      <c r="Q41">
        <v>5.5760000000000001E-5</v>
      </c>
      <c r="R41">
        <v>8.2940000000000002E-5</v>
      </c>
      <c r="S41">
        <v>9.9500000000000006E-5</v>
      </c>
      <c r="T41">
        <v>1.205E-4</v>
      </c>
      <c r="U41">
        <v>1.4860000000000001E-4</v>
      </c>
      <c r="V41">
        <v>2.3580000000000001E-4</v>
      </c>
      <c r="W41">
        <v>3.3389999999999998E-4</v>
      </c>
      <c r="X41">
        <v>4.016E-4</v>
      </c>
      <c r="Y41">
        <v>4.7830000000000003E-4</v>
      </c>
      <c r="Z41">
        <v>5.6369999999999999E-4</v>
      </c>
      <c r="AA41">
        <v>6.8720000000000001E-4</v>
      </c>
      <c r="AB41">
        <v>1E-3</v>
      </c>
      <c r="AC41">
        <v>1.1999999999999999E-3</v>
      </c>
      <c r="AD41">
        <v>1.4E-3</v>
      </c>
      <c r="AE41">
        <v>1.5E-3</v>
      </c>
      <c r="AF41">
        <v>1.8E-3</v>
      </c>
      <c r="AG41">
        <v>2.3E-3</v>
      </c>
      <c r="AH41">
        <v>2.5999999999999999E-3</v>
      </c>
      <c r="AI41">
        <v>2.8999999999999998E-3</v>
      </c>
      <c r="AJ41">
        <v>3.2000000000000002E-3</v>
      </c>
      <c r="AK41">
        <v>3.5999999999999999E-3</v>
      </c>
      <c r="AL41">
        <v>4.5999999999999999E-3</v>
      </c>
      <c r="AM41">
        <v>5.1999999999999998E-3</v>
      </c>
      <c r="AN41">
        <v>5.7000000000000002E-3</v>
      </c>
      <c r="AO41">
        <v>6.1999999999999998E-3</v>
      </c>
      <c r="AP41">
        <v>7.4000000000000003E-3</v>
      </c>
      <c r="AQ41">
        <v>8.6999999999999994E-3</v>
      </c>
      <c r="AR41">
        <v>9.2999999999999992E-3</v>
      </c>
      <c r="AS41">
        <v>0.01</v>
      </c>
      <c r="AT41">
        <v>1.0999999999999999E-2</v>
      </c>
      <c r="AU41">
        <v>1.3100000000000001E-2</v>
      </c>
      <c r="AV41">
        <v>1.4500000000000001E-2</v>
      </c>
      <c r="AW41">
        <v>1.55E-2</v>
      </c>
      <c r="AX41">
        <v>1.6400000000000001E-2</v>
      </c>
      <c r="AY41">
        <v>1.78E-2</v>
      </c>
      <c r="AZ41">
        <v>2.07E-2</v>
      </c>
      <c r="BA41">
        <v>2.2800000000000001E-2</v>
      </c>
      <c r="BB41">
        <v>2.4E-2</v>
      </c>
      <c r="BC41">
        <v>2.53E-2</v>
      </c>
      <c r="BD41">
        <v>2.6599999999999999E-2</v>
      </c>
      <c r="BE41">
        <v>2.9100000000000001E-2</v>
      </c>
      <c r="BF41">
        <v>3.1699999999999999E-2</v>
      </c>
      <c r="BG41">
        <v>3.3099999999999997E-2</v>
      </c>
      <c r="BH41">
        <v>3.4599999999999999E-2</v>
      </c>
      <c r="BI41">
        <v>3.61E-2</v>
      </c>
      <c r="BJ41">
        <v>3.8100000000000002E-2</v>
      </c>
      <c r="BK41">
        <v>4.1200000000000001E-2</v>
      </c>
      <c r="BL41">
        <v>4.3799999999999999E-2</v>
      </c>
      <c r="BM41">
        <v>4.5499999999999999E-2</v>
      </c>
      <c r="BN41">
        <v>4.7699999999999999E-2</v>
      </c>
      <c r="BO41">
        <v>5.1200000000000002E-2</v>
      </c>
      <c r="BP41">
        <v>5.4199999999999998E-2</v>
      </c>
      <c r="BQ41">
        <v>5.6099999999999997E-2</v>
      </c>
      <c r="BR41">
        <v>5.8099999999999999E-2</v>
      </c>
      <c r="BS41">
        <v>6.1899999999999997E-2</v>
      </c>
      <c r="BT41">
        <v>6.5600000000000006E-2</v>
      </c>
      <c r="BU41">
        <v>6.7599999999999993E-2</v>
      </c>
      <c r="BV41">
        <v>6.9599999999999995E-2</v>
      </c>
      <c r="BW41">
        <v>7.1599999999999997E-2</v>
      </c>
      <c r="BX41">
        <v>7.3499999999999996E-2</v>
      </c>
      <c r="BY41">
        <v>7.6499999999999999E-2</v>
      </c>
      <c r="BZ41">
        <v>0.10580000000000001</v>
      </c>
      <c r="CA41">
        <v>0.1346</v>
      </c>
      <c r="CB41">
        <v>0.1676</v>
      </c>
      <c r="CC41">
        <v>0.19689999999999999</v>
      </c>
      <c r="CD41">
        <v>0.22370000000000001</v>
      </c>
      <c r="CE41">
        <v>0.24440000000000001</v>
      </c>
      <c r="CF41">
        <v>0.26300000000000001</v>
      </c>
      <c r="CG41">
        <v>0.28210000000000002</v>
      </c>
      <c r="CH41">
        <v>0.2979</v>
      </c>
      <c r="CI41">
        <v>0.31409999999999999</v>
      </c>
      <c r="CJ41">
        <v>0.3296</v>
      </c>
      <c r="CK41">
        <v>0.34389999999999998</v>
      </c>
      <c r="CL41">
        <v>0.35649999999999998</v>
      </c>
      <c r="CM41">
        <v>0.36709999999999998</v>
      </c>
      <c r="CN41">
        <v>0.37659999999999999</v>
      </c>
      <c r="CO41">
        <v>0.40699999999999997</v>
      </c>
      <c r="CP41">
        <v>0.4249</v>
      </c>
      <c r="CQ41">
        <v>0.44290000000000002</v>
      </c>
      <c r="CR41">
        <v>0.46039999999999998</v>
      </c>
      <c r="CS41">
        <v>0.47310000000000002</v>
      </c>
      <c r="CT41">
        <v>0.48</v>
      </c>
      <c r="CU41">
        <v>0.48370000000000002</v>
      </c>
      <c r="CV41">
        <v>0.48730000000000001</v>
      </c>
      <c r="CW41">
        <v>0.48970000000000002</v>
      </c>
      <c r="CX41">
        <v>0.49059999999999998</v>
      </c>
      <c r="CY41">
        <v>0.4929</v>
      </c>
      <c r="CZ41">
        <v>0.499</v>
      </c>
      <c r="DA41">
        <v>0.50839999999999996</v>
      </c>
      <c r="DB41">
        <v>0.51780000000000004</v>
      </c>
      <c r="DC41">
        <v>0.52710000000000001</v>
      </c>
      <c r="DD41">
        <v>0.53920000000000001</v>
      </c>
      <c r="DE41">
        <v>0.54969999999999997</v>
      </c>
      <c r="DF41">
        <v>0.56020000000000003</v>
      </c>
      <c r="DG41">
        <v>0.56820000000000004</v>
      </c>
      <c r="DH41">
        <v>0.56999999999999995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7.1719999999999996E-8</v>
      </c>
      <c r="J42">
        <v>9.6619999999999996E-7</v>
      </c>
      <c r="K42">
        <v>2.5519999999999999E-6</v>
      </c>
      <c r="L42">
        <v>7.5939999999999996E-6</v>
      </c>
      <c r="M42">
        <v>1.378E-5</v>
      </c>
      <c r="N42">
        <v>1.9919999999999999E-5</v>
      </c>
      <c r="O42">
        <v>2.741E-5</v>
      </c>
      <c r="P42">
        <v>3.625E-5</v>
      </c>
      <c r="Q42">
        <v>5.6409999999999997E-5</v>
      </c>
      <c r="R42">
        <v>8.3830000000000002E-5</v>
      </c>
      <c r="S42">
        <v>1.005E-4</v>
      </c>
      <c r="T42">
        <v>1.2239999999999999E-4</v>
      </c>
      <c r="U42">
        <v>1.5080000000000001E-4</v>
      </c>
      <c r="V42">
        <v>2.3919999999999999E-4</v>
      </c>
      <c r="W42">
        <v>3.389E-4</v>
      </c>
      <c r="X42">
        <v>4.0729999999999998E-4</v>
      </c>
      <c r="Y42">
        <v>4.8440000000000001E-4</v>
      </c>
      <c r="Z42">
        <v>5.6999999999999998E-4</v>
      </c>
      <c r="AA42">
        <v>6.9499999999999998E-4</v>
      </c>
      <c r="AB42">
        <v>1.1000000000000001E-3</v>
      </c>
      <c r="AC42">
        <v>1.1999999999999999E-3</v>
      </c>
      <c r="AD42">
        <v>1.4E-3</v>
      </c>
      <c r="AE42">
        <v>1.6000000000000001E-3</v>
      </c>
      <c r="AF42">
        <v>1.8E-3</v>
      </c>
      <c r="AG42">
        <v>2.3999999999999998E-3</v>
      </c>
      <c r="AH42">
        <v>2.7000000000000001E-3</v>
      </c>
      <c r="AI42">
        <v>3.0000000000000001E-3</v>
      </c>
      <c r="AJ42">
        <v>3.3E-3</v>
      </c>
      <c r="AK42">
        <v>3.5999999999999999E-3</v>
      </c>
      <c r="AL42">
        <v>4.5999999999999999E-3</v>
      </c>
      <c r="AM42">
        <v>5.3E-3</v>
      </c>
      <c r="AN42">
        <v>5.7000000000000002E-3</v>
      </c>
      <c r="AO42">
        <v>6.1999999999999998E-3</v>
      </c>
      <c r="AP42">
        <v>7.4000000000000003E-3</v>
      </c>
      <c r="AQ42">
        <v>8.6999999999999994E-3</v>
      </c>
      <c r="AR42">
        <v>9.4000000000000004E-3</v>
      </c>
      <c r="AS42">
        <v>1.01E-2</v>
      </c>
      <c r="AT42">
        <v>1.11E-2</v>
      </c>
      <c r="AU42">
        <v>1.32E-2</v>
      </c>
      <c r="AV42">
        <v>1.47E-2</v>
      </c>
      <c r="AW42">
        <v>1.5599999999999999E-2</v>
      </c>
      <c r="AX42">
        <v>1.66E-2</v>
      </c>
      <c r="AY42">
        <v>1.7999999999999999E-2</v>
      </c>
      <c r="AZ42">
        <v>2.0899999999999998E-2</v>
      </c>
      <c r="BA42">
        <v>2.3E-2</v>
      </c>
      <c r="BB42">
        <v>2.4199999999999999E-2</v>
      </c>
      <c r="BC42">
        <v>2.5499999999999998E-2</v>
      </c>
      <c r="BD42">
        <v>2.6800000000000001E-2</v>
      </c>
      <c r="BE42">
        <v>2.93E-2</v>
      </c>
      <c r="BF42">
        <v>3.1899999999999998E-2</v>
      </c>
      <c r="BG42">
        <v>3.3300000000000003E-2</v>
      </c>
      <c r="BH42">
        <v>3.4799999999999998E-2</v>
      </c>
      <c r="BI42">
        <v>3.6299999999999999E-2</v>
      </c>
      <c r="BJ42">
        <v>3.8300000000000001E-2</v>
      </c>
      <c r="BK42">
        <v>4.1399999999999999E-2</v>
      </c>
      <c r="BL42">
        <v>4.41E-2</v>
      </c>
      <c r="BM42">
        <v>4.58E-2</v>
      </c>
      <c r="BN42">
        <v>4.8000000000000001E-2</v>
      </c>
      <c r="BO42">
        <v>5.1400000000000001E-2</v>
      </c>
      <c r="BP42">
        <v>5.45E-2</v>
      </c>
      <c r="BQ42">
        <v>5.6300000000000003E-2</v>
      </c>
      <c r="BR42">
        <v>5.8400000000000001E-2</v>
      </c>
      <c r="BS42">
        <v>6.2100000000000002E-2</v>
      </c>
      <c r="BT42">
        <v>6.59E-2</v>
      </c>
      <c r="BU42">
        <v>6.7900000000000002E-2</v>
      </c>
      <c r="BV42">
        <v>6.9900000000000004E-2</v>
      </c>
      <c r="BW42">
        <v>7.1900000000000006E-2</v>
      </c>
      <c r="BX42">
        <v>7.3899999999999993E-2</v>
      </c>
      <c r="BY42">
        <v>7.6799999999999993E-2</v>
      </c>
      <c r="BZ42">
        <v>0.1061</v>
      </c>
      <c r="CA42">
        <v>0.13500000000000001</v>
      </c>
      <c r="CB42">
        <v>0.16800000000000001</v>
      </c>
      <c r="CC42">
        <v>0.19719999999999999</v>
      </c>
      <c r="CD42">
        <v>0.22389999999999999</v>
      </c>
      <c r="CE42">
        <v>0.2447</v>
      </c>
      <c r="CF42">
        <v>0.26329999999999998</v>
      </c>
      <c r="CG42">
        <v>0.2823</v>
      </c>
      <c r="CH42">
        <v>0.29809999999999998</v>
      </c>
      <c r="CI42">
        <v>0.31440000000000001</v>
      </c>
      <c r="CJ42">
        <v>0.32990000000000003</v>
      </c>
      <c r="CK42">
        <v>0.34410000000000002</v>
      </c>
      <c r="CL42">
        <v>0.35670000000000002</v>
      </c>
      <c r="CM42">
        <v>0.36730000000000002</v>
      </c>
      <c r="CN42">
        <v>0.37680000000000002</v>
      </c>
      <c r="CO42">
        <v>0.40720000000000001</v>
      </c>
      <c r="CP42">
        <v>0.42499999999999999</v>
      </c>
      <c r="CQ42">
        <v>0.443</v>
      </c>
      <c r="CR42">
        <v>0.46039999999999998</v>
      </c>
      <c r="CS42">
        <v>0.47310000000000002</v>
      </c>
      <c r="CT42">
        <v>0.48010000000000003</v>
      </c>
      <c r="CU42">
        <v>0.48370000000000002</v>
      </c>
      <c r="CV42">
        <v>0.48730000000000001</v>
      </c>
      <c r="CW42">
        <v>0.48970000000000002</v>
      </c>
      <c r="CX42">
        <v>0.49059999999999998</v>
      </c>
      <c r="CY42">
        <v>0.49299999999999999</v>
      </c>
      <c r="CZ42">
        <v>0.49919999999999998</v>
      </c>
      <c r="DA42">
        <v>0.50849999999999995</v>
      </c>
      <c r="DB42">
        <v>0.51790000000000003</v>
      </c>
      <c r="DC42">
        <v>0.52729999999999999</v>
      </c>
      <c r="DD42">
        <v>0.5393</v>
      </c>
      <c r="DE42">
        <v>0.54969999999999997</v>
      </c>
      <c r="DF42">
        <v>0.56020000000000003</v>
      </c>
      <c r="DG42">
        <v>0.56830000000000003</v>
      </c>
      <c r="DH42">
        <v>0.56999999999999995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7.1719999999999996E-8</v>
      </c>
      <c r="J43">
        <v>9.6619999999999996E-7</v>
      </c>
      <c r="K43">
        <v>2.5519999999999999E-6</v>
      </c>
      <c r="L43">
        <v>7.7160000000000003E-6</v>
      </c>
      <c r="M43">
        <v>1.398E-5</v>
      </c>
      <c r="N43">
        <v>2.0129999999999999E-5</v>
      </c>
      <c r="O43">
        <v>2.7710000000000001E-5</v>
      </c>
      <c r="P43">
        <v>3.6550000000000001E-5</v>
      </c>
      <c r="Q43">
        <v>5.6789999999999997E-5</v>
      </c>
      <c r="R43">
        <v>8.4469999999999996E-5</v>
      </c>
      <c r="S43">
        <v>1.0170000000000001E-4</v>
      </c>
      <c r="T43">
        <v>1.237E-4</v>
      </c>
      <c r="U43">
        <v>1.5220000000000001E-4</v>
      </c>
      <c r="V43">
        <v>2.4169999999999999E-4</v>
      </c>
      <c r="W43">
        <v>3.4259999999999998E-4</v>
      </c>
      <c r="X43">
        <v>4.1149999999999997E-4</v>
      </c>
      <c r="Y43">
        <v>4.8939999999999997E-4</v>
      </c>
      <c r="Z43">
        <v>5.7600000000000001E-4</v>
      </c>
      <c r="AA43">
        <v>7.0240000000000005E-4</v>
      </c>
      <c r="AB43">
        <v>1.1000000000000001E-3</v>
      </c>
      <c r="AC43">
        <v>1.1999999999999999E-3</v>
      </c>
      <c r="AD43">
        <v>1.4E-3</v>
      </c>
      <c r="AE43">
        <v>1.6000000000000001E-3</v>
      </c>
      <c r="AF43">
        <v>1.9E-3</v>
      </c>
      <c r="AG43">
        <v>2.3999999999999998E-3</v>
      </c>
      <c r="AH43">
        <v>2.7000000000000001E-3</v>
      </c>
      <c r="AI43">
        <v>3.0000000000000001E-3</v>
      </c>
      <c r="AJ43">
        <v>3.3E-3</v>
      </c>
      <c r="AK43">
        <v>3.7000000000000002E-3</v>
      </c>
      <c r="AL43">
        <v>4.5999999999999999E-3</v>
      </c>
      <c r="AM43">
        <v>5.3E-3</v>
      </c>
      <c r="AN43">
        <v>5.7999999999999996E-3</v>
      </c>
      <c r="AO43">
        <v>6.3E-3</v>
      </c>
      <c r="AP43">
        <v>7.4999999999999997E-3</v>
      </c>
      <c r="AQ43">
        <v>8.8000000000000005E-3</v>
      </c>
      <c r="AR43">
        <v>9.4999999999999998E-3</v>
      </c>
      <c r="AS43">
        <v>1.0200000000000001E-2</v>
      </c>
      <c r="AT43">
        <v>1.11E-2</v>
      </c>
      <c r="AU43">
        <v>1.3299999999999999E-2</v>
      </c>
      <c r="AV43">
        <v>1.4800000000000001E-2</v>
      </c>
      <c r="AW43">
        <v>1.5699999999999999E-2</v>
      </c>
      <c r="AX43">
        <v>1.67E-2</v>
      </c>
      <c r="AY43">
        <v>1.8100000000000002E-2</v>
      </c>
      <c r="AZ43">
        <v>2.1000000000000001E-2</v>
      </c>
      <c r="BA43">
        <v>2.3099999999999999E-2</v>
      </c>
      <c r="BB43">
        <v>2.4299999999999999E-2</v>
      </c>
      <c r="BC43">
        <v>2.5600000000000001E-2</v>
      </c>
      <c r="BD43">
        <v>2.69E-2</v>
      </c>
      <c r="BE43">
        <v>2.9499999999999998E-2</v>
      </c>
      <c r="BF43">
        <v>3.2000000000000001E-2</v>
      </c>
      <c r="BG43">
        <v>3.3500000000000002E-2</v>
      </c>
      <c r="BH43">
        <v>3.5000000000000003E-2</v>
      </c>
      <c r="BI43">
        <v>3.6499999999999998E-2</v>
      </c>
      <c r="BJ43">
        <v>3.85E-2</v>
      </c>
      <c r="BK43">
        <v>4.1599999999999998E-2</v>
      </c>
      <c r="BL43">
        <v>4.4299999999999999E-2</v>
      </c>
      <c r="BM43">
        <v>4.5999999999999999E-2</v>
      </c>
      <c r="BN43">
        <v>4.82E-2</v>
      </c>
      <c r="BO43">
        <v>5.1700000000000003E-2</v>
      </c>
      <c r="BP43">
        <v>5.4800000000000001E-2</v>
      </c>
      <c r="BQ43">
        <v>5.6599999999999998E-2</v>
      </c>
      <c r="BR43">
        <v>5.8700000000000002E-2</v>
      </c>
      <c r="BS43">
        <v>6.2399999999999997E-2</v>
      </c>
      <c r="BT43">
        <v>6.6199999999999995E-2</v>
      </c>
      <c r="BU43">
        <v>6.8199999999999997E-2</v>
      </c>
      <c r="BV43">
        <v>7.0199999999999999E-2</v>
      </c>
      <c r="BW43">
        <v>7.22E-2</v>
      </c>
      <c r="BX43">
        <v>7.4099999999999999E-2</v>
      </c>
      <c r="BY43">
        <v>7.7100000000000002E-2</v>
      </c>
      <c r="BZ43">
        <v>0.10639999999999999</v>
      </c>
      <c r="CA43">
        <v>0.1353</v>
      </c>
      <c r="CB43">
        <v>0.16830000000000001</v>
      </c>
      <c r="CC43">
        <v>0.19750000000000001</v>
      </c>
      <c r="CD43">
        <v>0.22420000000000001</v>
      </c>
      <c r="CE43">
        <v>0.24490000000000001</v>
      </c>
      <c r="CF43">
        <v>0.26350000000000001</v>
      </c>
      <c r="CG43">
        <v>0.28249999999999997</v>
      </c>
      <c r="CH43">
        <v>0.29830000000000001</v>
      </c>
      <c r="CI43">
        <v>0.31459999999999999</v>
      </c>
      <c r="CJ43">
        <v>0.3301</v>
      </c>
      <c r="CK43">
        <v>0.34429999999999999</v>
      </c>
      <c r="CL43">
        <v>0.3569</v>
      </c>
      <c r="CM43">
        <v>0.36749999999999999</v>
      </c>
      <c r="CN43">
        <v>0.377</v>
      </c>
      <c r="CO43">
        <v>0.4073</v>
      </c>
      <c r="CP43">
        <v>0.42509999999999998</v>
      </c>
      <c r="CQ43">
        <v>0.44309999999999999</v>
      </c>
      <c r="CR43">
        <v>0.46050000000000002</v>
      </c>
      <c r="CS43">
        <v>0.47310000000000002</v>
      </c>
      <c r="CT43">
        <v>0.48010000000000003</v>
      </c>
      <c r="CU43">
        <v>0.48370000000000002</v>
      </c>
      <c r="CV43">
        <v>0.48730000000000001</v>
      </c>
      <c r="CW43">
        <v>0.48970000000000002</v>
      </c>
      <c r="CX43">
        <v>0.49070000000000003</v>
      </c>
      <c r="CY43">
        <v>0.49299999999999999</v>
      </c>
      <c r="CZ43">
        <v>0.49930000000000002</v>
      </c>
      <c r="DA43">
        <v>0.50870000000000004</v>
      </c>
      <c r="DB43">
        <v>0.51800000000000002</v>
      </c>
      <c r="DC43">
        <v>0.52739999999999998</v>
      </c>
      <c r="DD43">
        <v>0.5393</v>
      </c>
      <c r="DE43">
        <v>0.54979999999999996</v>
      </c>
      <c r="DF43">
        <v>0.56020000000000003</v>
      </c>
      <c r="DG43">
        <v>0.56830000000000003</v>
      </c>
      <c r="DH43">
        <v>0.56999999999999995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7.1719999999999996E-8</v>
      </c>
      <c r="J44">
        <v>9.6619999999999996E-7</v>
      </c>
      <c r="K44">
        <v>2.5519999999999999E-6</v>
      </c>
      <c r="L44">
        <v>7.7770000000000002E-6</v>
      </c>
      <c r="M44">
        <v>1.4080000000000001E-5</v>
      </c>
      <c r="N44">
        <v>2.0319999999999999E-5</v>
      </c>
      <c r="O44">
        <v>2.7909999999999999E-5</v>
      </c>
      <c r="P44">
        <v>3.6779999999999997E-5</v>
      </c>
      <c r="Q44">
        <v>5.7250000000000002E-5</v>
      </c>
      <c r="R44">
        <v>8.5160000000000005E-5</v>
      </c>
      <c r="S44">
        <v>1.025E-4</v>
      </c>
      <c r="T44">
        <v>1.247E-4</v>
      </c>
      <c r="U44">
        <v>1.538E-4</v>
      </c>
      <c r="V44">
        <v>2.4429999999999998E-4</v>
      </c>
      <c r="W44">
        <v>3.4590000000000001E-4</v>
      </c>
      <c r="X44">
        <v>4.1540000000000001E-4</v>
      </c>
      <c r="Y44">
        <v>4.9419999999999998E-4</v>
      </c>
      <c r="Z44">
        <v>5.8120000000000003E-4</v>
      </c>
      <c r="AA44">
        <v>7.0790000000000002E-4</v>
      </c>
      <c r="AB44">
        <v>1.1000000000000001E-3</v>
      </c>
      <c r="AC44">
        <v>1.1999999999999999E-3</v>
      </c>
      <c r="AD44">
        <v>1.4E-3</v>
      </c>
      <c r="AE44">
        <v>1.6000000000000001E-3</v>
      </c>
      <c r="AF44">
        <v>1.9E-3</v>
      </c>
      <c r="AG44">
        <v>2.3999999999999998E-3</v>
      </c>
      <c r="AH44">
        <v>2.7000000000000001E-3</v>
      </c>
      <c r="AI44">
        <v>3.0000000000000001E-3</v>
      </c>
      <c r="AJ44">
        <v>3.3E-3</v>
      </c>
      <c r="AK44">
        <v>3.7000000000000002E-3</v>
      </c>
      <c r="AL44">
        <v>4.7000000000000002E-3</v>
      </c>
      <c r="AM44">
        <v>5.3E-3</v>
      </c>
      <c r="AN44">
        <v>5.7999999999999996E-3</v>
      </c>
      <c r="AO44">
        <v>6.3E-3</v>
      </c>
      <c r="AP44">
        <v>7.6E-3</v>
      </c>
      <c r="AQ44">
        <v>8.8000000000000005E-3</v>
      </c>
      <c r="AR44">
        <v>9.4999999999999998E-3</v>
      </c>
      <c r="AS44">
        <v>1.03E-2</v>
      </c>
      <c r="AT44">
        <v>1.12E-2</v>
      </c>
      <c r="AU44">
        <v>1.3299999999999999E-2</v>
      </c>
      <c r="AV44">
        <v>1.4800000000000001E-2</v>
      </c>
      <c r="AW44">
        <v>1.5800000000000002E-2</v>
      </c>
      <c r="AX44">
        <v>1.6799999999999999E-2</v>
      </c>
      <c r="AY44">
        <v>1.8200000000000001E-2</v>
      </c>
      <c r="AZ44">
        <v>2.1100000000000001E-2</v>
      </c>
      <c r="BA44">
        <v>2.3199999999999998E-2</v>
      </c>
      <c r="BB44">
        <v>2.4500000000000001E-2</v>
      </c>
      <c r="BC44">
        <v>2.58E-2</v>
      </c>
      <c r="BD44">
        <v>2.7099999999999999E-2</v>
      </c>
      <c r="BE44">
        <v>2.9600000000000001E-2</v>
      </c>
      <c r="BF44">
        <v>3.2199999999999999E-2</v>
      </c>
      <c r="BG44">
        <v>3.3700000000000001E-2</v>
      </c>
      <c r="BH44">
        <v>3.5200000000000002E-2</v>
      </c>
      <c r="BI44">
        <v>3.6700000000000003E-2</v>
      </c>
      <c r="BJ44">
        <v>3.8699999999999998E-2</v>
      </c>
      <c r="BK44">
        <v>4.1799999999999997E-2</v>
      </c>
      <c r="BL44">
        <v>4.4400000000000002E-2</v>
      </c>
      <c r="BM44">
        <v>4.6100000000000002E-2</v>
      </c>
      <c r="BN44">
        <v>4.8399999999999999E-2</v>
      </c>
      <c r="BO44">
        <v>5.1799999999999999E-2</v>
      </c>
      <c r="BP44">
        <v>5.4899999999999997E-2</v>
      </c>
      <c r="BQ44">
        <v>5.6800000000000003E-2</v>
      </c>
      <c r="BR44">
        <v>5.8799999999999998E-2</v>
      </c>
      <c r="BS44">
        <v>6.2600000000000003E-2</v>
      </c>
      <c r="BT44">
        <v>6.6400000000000001E-2</v>
      </c>
      <c r="BU44">
        <v>6.8400000000000002E-2</v>
      </c>
      <c r="BV44">
        <v>7.0400000000000004E-2</v>
      </c>
      <c r="BW44">
        <v>7.2400000000000006E-2</v>
      </c>
      <c r="BX44">
        <v>7.4300000000000005E-2</v>
      </c>
      <c r="BY44">
        <v>7.7299999999999994E-2</v>
      </c>
      <c r="BZ44">
        <v>0.1066</v>
      </c>
      <c r="CA44">
        <v>0.13550000000000001</v>
      </c>
      <c r="CB44">
        <v>0.16850000000000001</v>
      </c>
      <c r="CC44">
        <v>0.1976</v>
      </c>
      <c r="CD44">
        <v>0.2243</v>
      </c>
      <c r="CE44">
        <v>0.245</v>
      </c>
      <c r="CF44">
        <v>0.2636</v>
      </c>
      <c r="CG44">
        <v>0.28260000000000002</v>
      </c>
      <c r="CH44">
        <v>0.2984</v>
      </c>
      <c r="CI44">
        <v>0.31469999999999998</v>
      </c>
      <c r="CJ44">
        <v>0.33029999999999998</v>
      </c>
      <c r="CK44">
        <v>0.34449999999999997</v>
      </c>
      <c r="CL44">
        <v>0.35709999999999997</v>
      </c>
      <c r="CM44">
        <v>0.36759999999999998</v>
      </c>
      <c r="CN44">
        <v>0.37709999999999999</v>
      </c>
      <c r="CO44">
        <v>0.40739999999999998</v>
      </c>
      <c r="CP44">
        <v>0.42509999999999998</v>
      </c>
      <c r="CQ44">
        <v>0.44309999999999999</v>
      </c>
      <c r="CR44">
        <v>0.46050000000000002</v>
      </c>
      <c r="CS44">
        <v>0.47320000000000001</v>
      </c>
      <c r="CT44">
        <v>0.48010000000000003</v>
      </c>
      <c r="CU44">
        <v>0.48370000000000002</v>
      </c>
      <c r="CV44">
        <v>0.48730000000000001</v>
      </c>
      <c r="CW44">
        <v>0.48970000000000002</v>
      </c>
      <c r="CX44">
        <v>0.49070000000000003</v>
      </c>
      <c r="CY44">
        <v>0.49299999999999999</v>
      </c>
      <c r="CZ44">
        <v>0.49940000000000001</v>
      </c>
      <c r="DA44">
        <v>0.50870000000000004</v>
      </c>
      <c r="DB44">
        <v>0.5181</v>
      </c>
      <c r="DC44">
        <v>0.52749999999999997</v>
      </c>
      <c r="DD44">
        <v>0.5393</v>
      </c>
      <c r="DE44">
        <v>0.54979999999999996</v>
      </c>
      <c r="DF44">
        <v>0.56020000000000003</v>
      </c>
      <c r="DG44">
        <v>0.56830000000000003</v>
      </c>
      <c r="DH44">
        <v>0.56999999999999995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7.1719999999999996E-8</v>
      </c>
      <c r="J45">
        <v>9.6619999999999996E-7</v>
      </c>
      <c r="K45">
        <v>2.5519999999999999E-6</v>
      </c>
      <c r="L45">
        <v>7.7770000000000002E-6</v>
      </c>
      <c r="M45">
        <v>1.4239999999999999E-5</v>
      </c>
      <c r="N45">
        <v>2.0530000000000002E-5</v>
      </c>
      <c r="O45">
        <v>2.8249999999999999E-5</v>
      </c>
      <c r="P45">
        <v>3.7219999999999999E-5</v>
      </c>
      <c r="Q45">
        <v>5.7630000000000002E-5</v>
      </c>
      <c r="R45">
        <v>8.5699999999999996E-5</v>
      </c>
      <c r="S45">
        <v>1.036E-4</v>
      </c>
      <c r="T45">
        <v>1.262E-4</v>
      </c>
      <c r="U45">
        <v>1.5550000000000001E-4</v>
      </c>
      <c r="V45">
        <v>2.4669999999999998E-4</v>
      </c>
      <c r="W45">
        <v>3.4929999999999998E-4</v>
      </c>
      <c r="X45">
        <v>4.1950000000000001E-4</v>
      </c>
      <c r="Y45">
        <v>4.9810000000000002E-4</v>
      </c>
      <c r="Z45">
        <v>5.8520000000000002E-4</v>
      </c>
      <c r="AA45">
        <v>7.1310000000000004E-4</v>
      </c>
      <c r="AB45">
        <v>1.1000000000000001E-3</v>
      </c>
      <c r="AC45">
        <v>1.1999999999999999E-3</v>
      </c>
      <c r="AD45">
        <v>1.4E-3</v>
      </c>
      <c r="AE45">
        <v>1.6000000000000001E-3</v>
      </c>
      <c r="AF45">
        <v>1.9E-3</v>
      </c>
      <c r="AG45">
        <v>2.3999999999999998E-3</v>
      </c>
      <c r="AH45">
        <v>2.7000000000000001E-3</v>
      </c>
      <c r="AI45">
        <v>3.0000000000000001E-3</v>
      </c>
      <c r="AJ45">
        <v>3.3E-3</v>
      </c>
      <c r="AK45">
        <v>3.7000000000000002E-3</v>
      </c>
      <c r="AL45">
        <v>4.7000000000000002E-3</v>
      </c>
      <c r="AM45">
        <v>5.4000000000000003E-3</v>
      </c>
      <c r="AN45">
        <v>5.7999999999999996E-3</v>
      </c>
      <c r="AO45">
        <v>6.4000000000000003E-3</v>
      </c>
      <c r="AP45">
        <v>7.6E-3</v>
      </c>
      <c r="AQ45">
        <v>8.8999999999999999E-3</v>
      </c>
      <c r="AR45">
        <v>9.5999999999999992E-3</v>
      </c>
      <c r="AS45">
        <v>1.03E-2</v>
      </c>
      <c r="AT45">
        <v>1.1299999999999999E-2</v>
      </c>
      <c r="AU45">
        <v>1.34E-2</v>
      </c>
      <c r="AV45">
        <v>1.49E-2</v>
      </c>
      <c r="AW45">
        <v>1.5800000000000002E-2</v>
      </c>
      <c r="AX45">
        <v>1.6799999999999999E-2</v>
      </c>
      <c r="AY45">
        <v>1.83E-2</v>
      </c>
      <c r="AZ45">
        <v>2.12E-2</v>
      </c>
      <c r="BA45">
        <v>2.3300000000000001E-2</v>
      </c>
      <c r="BB45">
        <v>2.4500000000000001E-2</v>
      </c>
      <c r="BC45">
        <v>2.58E-2</v>
      </c>
      <c r="BD45">
        <v>2.7199999999999998E-2</v>
      </c>
      <c r="BE45">
        <v>2.9700000000000001E-2</v>
      </c>
      <c r="BF45">
        <v>3.2300000000000002E-2</v>
      </c>
      <c r="BG45">
        <v>3.3799999999999997E-2</v>
      </c>
      <c r="BH45">
        <v>3.5299999999999998E-2</v>
      </c>
      <c r="BI45">
        <v>3.6799999999999999E-2</v>
      </c>
      <c r="BJ45">
        <v>3.8800000000000001E-2</v>
      </c>
      <c r="BK45">
        <v>4.19E-2</v>
      </c>
      <c r="BL45">
        <v>4.4600000000000001E-2</v>
      </c>
      <c r="BM45">
        <v>4.6300000000000001E-2</v>
      </c>
      <c r="BN45">
        <v>4.8500000000000001E-2</v>
      </c>
      <c r="BO45">
        <v>5.1999999999999998E-2</v>
      </c>
      <c r="BP45">
        <v>5.5E-2</v>
      </c>
      <c r="BQ45">
        <v>5.6899999999999999E-2</v>
      </c>
      <c r="BR45">
        <v>5.8999999999999997E-2</v>
      </c>
      <c r="BS45">
        <v>6.2700000000000006E-2</v>
      </c>
      <c r="BT45">
        <v>6.6500000000000004E-2</v>
      </c>
      <c r="BU45">
        <v>6.8500000000000005E-2</v>
      </c>
      <c r="BV45">
        <v>7.0499999999999993E-2</v>
      </c>
      <c r="BW45">
        <v>7.2499999999999995E-2</v>
      </c>
      <c r="BX45">
        <v>7.4499999999999997E-2</v>
      </c>
      <c r="BY45">
        <v>7.7399999999999997E-2</v>
      </c>
      <c r="BZ45">
        <v>0.1067</v>
      </c>
      <c r="CA45">
        <v>0.1356</v>
      </c>
      <c r="CB45">
        <v>0.1686</v>
      </c>
      <c r="CC45">
        <v>0.19769999999999999</v>
      </c>
      <c r="CD45">
        <v>0.2243</v>
      </c>
      <c r="CE45">
        <v>0.245</v>
      </c>
      <c r="CF45">
        <v>0.2636</v>
      </c>
      <c r="CG45">
        <v>0.28270000000000001</v>
      </c>
      <c r="CH45">
        <v>0.29849999999999999</v>
      </c>
      <c r="CI45">
        <v>0.31480000000000002</v>
      </c>
      <c r="CJ45">
        <v>0.33040000000000003</v>
      </c>
      <c r="CK45">
        <v>0.34460000000000002</v>
      </c>
      <c r="CL45">
        <v>0.35709999999999997</v>
      </c>
      <c r="CM45">
        <v>0.36770000000000003</v>
      </c>
      <c r="CN45">
        <v>0.37719999999999998</v>
      </c>
      <c r="CO45">
        <v>0.40739999999999998</v>
      </c>
      <c r="CP45">
        <v>0.42509999999999998</v>
      </c>
      <c r="CQ45">
        <v>0.44309999999999999</v>
      </c>
      <c r="CR45">
        <v>0.46050000000000002</v>
      </c>
      <c r="CS45">
        <v>0.47320000000000001</v>
      </c>
      <c r="CT45">
        <v>0.48010000000000003</v>
      </c>
      <c r="CU45">
        <v>0.48370000000000002</v>
      </c>
      <c r="CV45">
        <v>0.48730000000000001</v>
      </c>
      <c r="CW45">
        <v>0.48970000000000002</v>
      </c>
      <c r="CX45">
        <v>0.49070000000000003</v>
      </c>
      <c r="CY45">
        <v>0.49299999999999999</v>
      </c>
      <c r="CZ45">
        <v>0.4995</v>
      </c>
      <c r="DA45">
        <v>0.50880000000000003</v>
      </c>
      <c r="DB45">
        <v>0.5181</v>
      </c>
      <c r="DC45">
        <v>0.52749999999999997</v>
      </c>
      <c r="DD45">
        <v>0.5393</v>
      </c>
      <c r="DE45">
        <v>0.54979999999999996</v>
      </c>
      <c r="DF45">
        <v>0.56020000000000003</v>
      </c>
      <c r="DG45">
        <v>0.56830000000000003</v>
      </c>
      <c r="DH45">
        <v>0.56999999999999995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7.1719999999999996E-8</v>
      </c>
      <c r="J46">
        <v>1.06E-6</v>
      </c>
      <c r="K46">
        <v>2.587E-6</v>
      </c>
      <c r="L46">
        <v>7.8159999999999994E-6</v>
      </c>
      <c r="M46">
        <v>1.433E-5</v>
      </c>
      <c r="N46">
        <v>2.0530000000000002E-5</v>
      </c>
      <c r="O46">
        <v>2.8269999999999999E-5</v>
      </c>
      <c r="P46">
        <v>3.7320000000000002E-5</v>
      </c>
      <c r="Q46">
        <v>5.7729999999999998E-5</v>
      </c>
      <c r="R46">
        <v>8.5900000000000001E-5</v>
      </c>
      <c r="S46">
        <v>1.038E-4</v>
      </c>
      <c r="T46">
        <v>1.2630000000000001E-4</v>
      </c>
      <c r="U46">
        <v>1.5589999999999999E-4</v>
      </c>
      <c r="V46">
        <v>2.4729999999999999E-4</v>
      </c>
      <c r="W46">
        <v>3.4989999999999999E-4</v>
      </c>
      <c r="X46">
        <v>4.2010000000000002E-4</v>
      </c>
      <c r="Y46">
        <v>4.9910000000000004E-4</v>
      </c>
      <c r="Z46">
        <v>5.8659999999999995E-4</v>
      </c>
      <c r="AA46">
        <v>7.1409999999999996E-4</v>
      </c>
      <c r="AB46">
        <v>1.1000000000000001E-3</v>
      </c>
      <c r="AC46">
        <v>1.1999999999999999E-3</v>
      </c>
      <c r="AD46">
        <v>1.4E-3</v>
      </c>
      <c r="AE46">
        <v>1.6000000000000001E-3</v>
      </c>
      <c r="AF46">
        <v>1.9E-3</v>
      </c>
      <c r="AG46">
        <v>2.3999999999999998E-3</v>
      </c>
      <c r="AH46">
        <v>2.7000000000000001E-3</v>
      </c>
      <c r="AI46">
        <v>3.0000000000000001E-3</v>
      </c>
      <c r="AJ46">
        <v>3.3E-3</v>
      </c>
      <c r="AK46">
        <v>3.7000000000000002E-3</v>
      </c>
      <c r="AL46">
        <v>4.7000000000000002E-3</v>
      </c>
      <c r="AM46">
        <v>5.4000000000000003E-3</v>
      </c>
      <c r="AN46">
        <v>5.7999999999999996E-3</v>
      </c>
      <c r="AO46">
        <v>6.4000000000000003E-3</v>
      </c>
      <c r="AP46">
        <v>7.6E-3</v>
      </c>
      <c r="AQ46">
        <v>8.8999999999999999E-3</v>
      </c>
      <c r="AR46">
        <v>9.5999999999999992E-3</v>
      </c>
      <c r="AS46">
        <v>1.03E-2</v>
      </c>
      <c r="AT46">
        <v>1.1299999999999999E-2</v>
      </c>
      <c r="AU46">
        <v>1.34E-2</v>
      </c>
      <c r="AV46">
        <v>1.49E-2</v>
      </c>
      <c r="AW46">
        <v>1.5800000000000002E-2</v>
      </c>
      <c r="AX46">
        <v>1.6799999999999999E-2</v>
      </c>
      <c r="AY46">
        <v>1.83E-2</v>
      </c>
      <c r="AZ46">
        <v>2.12E-2</v>
      </c>
      <c r="BA46">
        <v>2.3300000000000001E-2</v>
      </c>
      <c r="BB46">
        <v>2.46E-2</v>
      </c>
      <c r="BC46">
        <v>2.5899999999999999E-2</v>
      </c>
      <c r="BD46">
        <v>2.7199999999999998E-2</v>
      </c>
      <c r="BE46">
        <v>2.9700000000000001E-2</v>
      </c>
      <c r="BF46">
        <v>3.2300000000000002E-2</v>
      </c>
      <c r="BG46">
        <v>3.3799999999999997E-2</v>
      </c>
      <c r="BH46">
        <v>3.5299999999999998E-2</v>
      </c>
      <c r="BI46">
        <v>3.6799999999999999E-2</v>
      </c>
      <c r="BJ46">
        <v>3.8800000000000001E-2</v>
      </c>
      <c r="BK46">
        <v>4.19E-2</v>
      </c>
      <c r="BL46">
        <v>4.4600000000000001E-2</v>
      </c>
      <c r="BM46">
        <v>4.6300000000000001E-2</v>
      </c>
      <c r="BN46">
        <v>4.8500000000000001E-2</v>
      </c>
      <c r="BO46">
        <v>5.1999999999999998E-2</v>
      </c>
      <c r="BP46">
        <v>5.5100000000000003E-2</v>
      </c>
      <c r="BQ46">
        <v>5.6899999999999999E-2</v>
      </c>
      <c r="BR46">
        <v>5.8999999999999997E-2</v>
      </c>
      <c r="BS46">
        <v>6.2700000000000006E-2</v>
      </c>
      <c r="BT46">
        <v>6.6500000000000004E-2</v>
      </c>
      <c r="BU46">
        <v>6.8500000000000005E-2</v>
      </c>
      <c r="BV46">
        <v>7.0499999999999993E-2</v>
      </c>
      <c r="BW46">
        <v>7.2499999999999995E-2</v>
      </c>
      <c r="BX46">
        <v>7.4499999999999997E-2</v>
      </c>
      <c r="BY46">
        <v>7.7399999999999997E-2</v>
      </c>
      <c r="BZ46">
        <v>0.10680000000000001</v>
      </c>
      <c r="CA46">
        <v>0.1356</v>
      </c>
      <c r="CB46">
        <v>0.1686</v>
      </c>
      <c r="CC46">
        <v>0.19769999999999999</v>
      </c>
      <c r="CD46">
        <v>0.2243</v>
      </c>
      <c r="CE46">
        <v>0.245</v>
      </c>
      <c r="CF46">
        <v>0.2636</v>
      </c>
      <c r="CG46">
        <v>0.28270000000000001</v>
      </c>
      <c r="CH46">
        <v>0.29849999999999999</v>
      </c>
      <c r="CI46">
        <v>0.31490000000000001</v>
      </c>
      <c r="CJ46">
        <v>0.33040000000000003</v>
      </c>
      <c r="CK46">
        <v>0.34460000000000002</v>
      </c>
      <c r="CL46">
        <v>0.35709999999999997</v>
      </c>
      <c r="CM46">
        <v>0.36770000000000003</v>
      </c>
      <c r="CN46">
        <v>0.37719999999999998</v>
      </c>
      <c r="CO46">
        <v>0.40739999999999998</v>
      </c>
      <c r="CP46">
        <v>0.42509999999999998</v>
      </c>
      <c r="CQ46">
        <v>0.44309999999999999</v>
      </c>
      <c r="CR46">
        <v>0.46050000000000002</v>
      </c>
      <c r="CS46">
        <v>0.47320000000000001</v>
      </c>
      <c r="CT46">
        <v>0.48010000000000003</v>
      </c>
      <c r="CU46">
        <v>0.48370000000000002</v>
      </c>
      <c r="CV46">
        <v>0.48730000000000001</v>
      </c>
      <c r="CW46">
        <v>0.48970000000000002</v>
      </c>
      <c r="CX46">
        <v>0.49070000000000003</v>
      </c>
      <c r="CY46">
        <v>0.49299999999999999</v>
      </c>
      <c r="CZ46">
        <v>0.4995</v>
      </c>
      <c r="DA46">
        <v>0.50880000000000003</v>
      </c>
      <c r="DB46">
        <v>0.5181</v>
      </c>
      <c r="DC46">
        <v>0.52749999999999997</v>
      </c>
      <c r="DD46">
        <v>0.5393</v>
      </c>
      <c r="DE46">
        <v>0.54979999999999996</v>
      </c>
      <c r="DF46">
        <v>0.56020000000000003</v>
      </c>
      <c r="DG46">
        <v>0.56830000000000003</v>
      </c>
      <c r="DH46">
        <v>0.56999999999999995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7.1719999999999996E-8</v>
      </c>
      <c r="J47">
        <v>1.06E-6</v>
      </c>
      <c r="K47">
        <v>2.587E-6</v>
      </c>
      <c r="L47">
        <v>7.8159999999999994E-6</v>
      </c>
      <c r="M47">
        <v>1.433E-5</v>
      </c>
      <c r="N47">
        <v>2.0530000000000002E-5</v>
      </c>
      <c r="O47">
        <v>2.8269999999999999E-5</v>
      </c>
      <c r="P47">
        <v>3.7320000000000002E-5</v>
      </c>
      <c r="Q47">
        <v>5.7729999999999998E-5</v>
      </c>
      <c r="R47">
        <v>8.5900000000000001E-5</v>
      </c>
      <c r="S47">
        <v>1.038E-4</v>
      </c>
      <c r="T47">
        <v>1.2630000000000001E-4</v>
      </c>
      <c r="U47">
        <v>1.5589999999999999E-4</v>
      </c>
      <c r="V47">
        <v>2.4729999999999999E-4</v>
      </c>
      <c r="W47">
        <v>3.4989999999999999E-4</v>
      </c>
      <c r="X47">
        <v>4.2010000000000002E-4</v>
      </c>
      <c r="Y47">
        <v>4.9910000000000004E-4</v>
      </c>
      <c r="Z47">
        <v>5.8659999999999995E-4</v>
      </c>
      <c r="AA47">
        <v>7.1409999999999996E-4</v>
      </c>
      <c r="AB47">
        <v>1.1000000000000001E-3</v>
      </c>
      <c r="AC47">
        <v>1.1999999999999999E-3</v>
      </c>
      <c r="AD47">
        <v>1.4E-3</v>
      </c>
      <c r="AE47">
        <v>1.6000000000000001E-3</v>
      </c>
      <c r="AF47">
        <v>1.9E-3</v>
      </c>
      <c r="AG47">
        <v>2.3999999999999998E-3</v>
      </c>
      <c r="AH47">
        <v>2.7000000000000001E-3</v>
      </c>
      <c r="AI47">
        <v>3.0000000000000001E-3</v>
      </c>
      <c r="AJ47">
        <v>3.3E-3</v>
      </c>
      <c r="AK47">
        <v>3.7000000000000002E-3</v>
      </c>
      <c r="AL47">
        <v>4.7000000000000002E-3</v>
      </c>
      <c r="AM47">
        <v>5.4000000000000003E-3</v>
      </c>
      <c r="AN47">
        <v>5.7999999999999996E-3</v>
      </c>
      <c r="AO47">
        <v>6.4000000000000003E-3</v>
      </c>
      <c r="AP47">
        <v>7.6E-3</v>
      </c>
      <c r="AQ47">
        <v>8.8999999999999999E-3</v>
      </c>
      <c r="AR47">
        <v>9.5999999999999992E-3</v>
      </c>
      <c r="AS47">
        <v>1.03E-2</v>
      </c>
      <c r="AT47">
        <v>1.1299999999999999E-2</v>
      </c>
      <c r="AU47">
        <v>1.34E-2</v>
      </c>
      <c r="AV47">
        <v>1.49E-2</v>
      </c>
      <c r="AW47">
        <v>1.5800000000000002E-2</v>
      </c>
      <c r="AX47">
        <v>1.6799999999999999E-2</v>
      </c>
      <c r="AY47">
        <v>1.83E-2</v>
      </c>
      <c r="AZ47">
        <v>2.12E-2</v>
      </c>
      <c r="BA47">
        <v>2.3300000000000001E-2</v>
      </c>
      <c r="BB47">
        <v>2.46E-2</v>
      </c>
      <c r="BC47">
        <v>2.5899999999999999E-2</v>
      </c>
      <c r="BD47">
        <v>2.7199999999999998E-2</v>
      </c>
      <c r="BE47">
        <v>2.9700000000000001E-2</v>
      </c>
      <c r="BF47">
        <v>3.2300000000000002E-2</v>
      </c>
      <c r="BG47">
        <v>3.3799999999999997E-2</v>
      </c>
      <c r="BH47">
        <v>3.5299999999999998E-2</v>
      </c>
      <c r="BI47">
        <v>3.6799999999999999E-2</v>
      </c>
      <c r="BJ47">
        <v>3.8800000000000001E-2</v>
      </c>
      <c r="BK47">
        <v>4.19E-2</v>
      </c>
      <c r="BL47">
        <v>4.4600000000000001E-2</v>
      </c>
      <c r="BM47">
        <v>4.6300000000000001E-2</v>
      </c>
      <c r="BN47">
        <v>4.8500000000000001E-2</v>
      </c>
      <c r="BO47">
        <v>5.1999999999999998E-2</v>
      </c>
      <c r="BP47">
        <v>5.5100000000000003E-2</v>
      </c>
      <c r="BQ47">
        <v>5.6899999999999999E-2</v>
      </c>
      <c r="BR47">
        <v>5.8999999999999997E-2</v>
      </c>
      <c r="BS47">
        <v>6.2700000000000006E-2</v>
      </c>
      <c r="BT47">
        <v>6.6500000000000004E-2</v>
      </c>
      <c r="BU47">
        <v>6.8500000000000005E-2</v>
      </c>
      <c r="BV47">
        <v>7.0499999999999993E-2</v>
      </c>
      <c r="BW47">
        <v>7.2499999999999995E-2</v>
      </c>
      <c r="BX47">
        <v>7.4499999999999997E-2</v>
      </c>
      <c r="BY47">
        <v>7.7399999999999997E-2</v>
      </c>
      <c r="BZ47">
        <v>0.10680000000000001</v>
      </c>
      <c r="CA47">
        <v>0.1356</v>
      </c>
      <c r="CB47">
        <v>0.1686</v>
      </c>
      <c r="CC47">
        <v>0.19769999999999999</v>
      </c>
      <c r="CD47">
        <v>0.2243</v>
      </c>
      <c r="CE47">
        <v>0.245</v>
      </c>
      <c r="CF47">
        <v>0.2636</v>
      </c>
      <c r="CG47">
        <v>0.28270000000000001</v>
      </c>
      <c r="CH47">
        <v>0.29849999999999999</v>
      </c>
      <c r="CI47">
        <v>0.31490000000000001</v>
      </c>
      <c r="CJ47">
        <v>0.33040000000000003</v>
      </c>
      <c r="CK47">
        <v>0.34460000000000002</v>
      </c>
      <c r="CL47">
        <v>0.35709999999999997</v>
      </c>
      <c r="CM47">
        <v>0.36770000000000003</v>
      </c>
      <c r="CN47">
        <v>0.37719999999999998</v>
      </c>
      <c r="CO47">
        <v>0.40739999999999998</v>
      </c>
      <c r="CP47">
        <v>0.42509999999999998</v>
      </c>
      <c r="CQ47">
        <v>0.44309999999999999</v>
      </c>
      <c r="CR47">
        <v>0.46050000000000002</v>
      </c>
      <c r="CS47">
        <v>0.47320000000000001</v>
      </c>
      <c r="CT47">
        <v>0.48010000000000003</v>
      </c>
      <c r="CU47">
        <v>0.48370000000000002</v>
      </c>
      <c r="CV47">
        <v>0.48730000000000001</v>
      </c>
      <c r="CW47">
        <v>0.48970000000000002</v>
      </c>
      <c r="CX47">
        <v>0.49070000000000003</v>
      </c>
      <c r="CY47">
        <v>0.49299999999999999</v>
      </c>
      <c r="CZ47">
        <v>0.4995</v>
      </c>
      <c r="DA47">
        <v>0.50880000000000003</v>
      </c>
      <c r="DB47">
        <v>0.5181</v>
      </c>
      <c r="DC47">
        <v>0.52749999999999997</v>
      </c>
      <c r="DD47">
        <v>0.5393</v>
      </c>
      <c r="DE47">
        <v>0.54979999999999996</v>
      </c>
      <c r="DF47">
        <v>0.56020000000000003</v>
      </c>
      <c r="DG47">
        <v>0.56830000000000003</v>
      </c>
      <c r="DH47">
        <v>0.56999999999999995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7.1719999999999996E-8</v>
      </c>
      <c r="J48">
        <v>1.06E-6</v>
      </c>
      <c r="K48">
        <v>2.587E-6</v>
      </c>
      <c r="L48">
        <v>7.8159999999999994E-6</v>
      </c>
      <c r="M48">
        <v>1.433E-5</v>
      </c>
      <c r="N48">
        <v>2.0530000000000002E-5</v>
      </c>
      <c r="O48">
        <v>2.8269999999999999E-5</v>
      </c>
      <c r="P48">
        <v>3.7320000000000002E-5</v>
      </c>
      <c r="Q48">
        <v>5.7729999999999998E-5</v>
      </c>
      <c r="R48">
        <v>8.5900000000000001E-5</v>
      </c>
      <c r="S48">
        <v>1.038E-4</v>
      </c>
      <c r="T48">
        <v>1.2630000000000001E-4</v>
      </c>
      <c r="U48">
        <v>1.5589999999999999E-4</v>
      </c>
      <c r="V48">
        <v>2.4729999999999999E-4</v>
      </c>
      <c r="W48">
        <v>3.4989999999999999E-4</v>
      </c>
      <c r="X48">
        <v>4.2010000000000002E-4</v>
      </c>
      <c r="Y48">
        <v>4.9910000000000004E-4</v>
      </c>
      <c r="Z48">
        <v>5.8659999999999995E-4</v>
      </c>
      <c r="AA48">
        <v>7.1409999999999996E-4</v>
      </c>
      <c r="AB48">
        <v>1.1000000000000001E-3</v>
      </c>
      <c r="AC48">
        <v>1.1999999999999999E-3</v>
      </c>
      <c r="AD48">
        <v>1.4E-3</v>
      </c>
      <c r="AE48">
        <v>1.6000000000000001E-3</v>
      </c>
      <c r="AF48">
        <v>1.9E-3</v>
      </c>
      <c r="AG48">
        <v>2.3999999999999998E-3</v>
      </c>
      <c r="AH48">
        <v>2.7000000000000001E-3</v>
      </c>
      <c r="AI48">
        <v>3.0000000000000001E-3</v>
      </c>
      <c r="AJ48">
        <v>3.3E-3</v>
      </c>
      <c r="AK48">
        <v>3.7000000000000002E-3</v>
      </c>
      <c r="AL48">
        <v>4.7000000000000002E-3</v>
      </c>
      <c r="AM48">
        <v>5.4000000000000003E-3</v>
      </c>
      <c r="AN48">
        <v>5.7999999999999996E-3</v>
      </c>
      <c r="AO48">
        <v>6.4000000000000003E-3</v>
      </c>
      <c r="AP48">
        <v>7.6E-3</v>
      </c>
      <c r="AQ48">
        <v>8.8999999999999999E-3</v>
      </c>
      <c r="AR48">
        <v>9.5999999999999992E-3</v>
      </c>
      <c r="AS48">
        <v>1.03E-2</v>
      </c>
      <c r="AT48">
        <v>1.1299999999999999E-2</v>
      </c>
      <c r="AU48">
        <v>1.34E-2</v>
      </c>
      <c r="AV48">
        <v>1.49E-2</v>
      </c>
      <c r="AW48">
        <v>1.5800000000000002E-2</v>
      </c>
      <c r="AX48">
        <v>1.6799999999999999E-2</v>
      </c>
      <c r="AY48">
        <v>1.83E-2</v>
      </c>
      <c r="AZ48">
        <v>2.12E-2</v>
      </c>
      <c r="BA48">
        <v>2.3300000000000001E-2</v>
      </c>
      <c r="BB48">
        <v>2.46E-2</v>
      </c>
      <c r="BC48">
        <v>2.5899999999999999E-2</v>
      </c>
      <c r="BD48">
        <v>2.7199999999999998E-2</v>
      </c>
      <c r="BE48">
        <v>2.9700000000000001E-2</v>
      </c>
      <c r="BF48">
        <v>3.2300000000000002E-2</v>
      </c>
      <c r="BG48">
        <v>3.3799999999999997E-2</v>
      </c>
      <c r="BH48">
        <v>3.5299999999999998E-2</v>
      </c>
      <c r="BI48">
        <v>3.6799999999999999E-2</v>
      </c>
      <c r="BJ48">
        <v>3.8800000000000001E-2</v>
      </c>
      <c r="BK48">
        <v>4.19E-2</v>
      </c>
      <c r="BL48">
        <v>4.4600000000000001E-2</v>
      </c>
      <c r="BM48">
        <v>4.6300000000000001E-2</v>
      </c>
      <c r="BN48">
        <v>4.8500000000000001E-2</v>
      </c>
      <c r="BO48">
        <v>5.1999999999999998E-2</v>
      </c>
      <c r="BP48">
        <v>5.5100000000000003E-2</v>
      </c>
      <c r="BQ48">
        <v>5.6899999999999999E-2</v>
      </c>
      <c r="BR48">
        <v>5.8999999999999997E-2</v>
      </c>
      <c r="BS48">
        <v>6.2700000000000006E-2</v>
      </c>
      <c r="BT48">
        <v>6.6500000000000004E-2</v>
      </c>
      <c r="BU48">
        <v>6.8500000000000005E-2</v>
      </c>
      <c r="BV48">
        <v>7.0499999999999993E-2</v>
      </c>
      <c r="BW48">
        <v>7.2499999999999995E-2</v>
      </c>
      <c r="BX48">
        <v>7.4499999999999997E-2</v>
      </c>
      <c r="BY48">
        <v>7.7399999999999997E-2</v>
      </c>
      <c r="BZ48">
        <v>0.10680000000000001</v>
      </c>
      <c r="CA48">
        <v>0.1356</v>
      </c>
      <c r="CB48">
        <v>0.1686</v>
      </c>
      <c r="CC48">
        <v>0.19769999999999999</v>
      </c>
      <c r="CD48">
        <v>0.2243</v>
      </c>
      <c r="CE48">
        <v>0.245</v>
      </c>
      <c r="CF48">
        <v>0.2636</v>
      </c>
      <c r="CG48">
        <v>0.28270000000000001</v>
      </c>
      <c r="CH48">
        <v>0.29849999999999999</v>
      </c>
      <c r="CI48">
        <v>0.31490000000000001</v>
      </c>
      <c r="CJ48">
        <v>0.33040000000000003</v>
      </c>
      <c r="CK48">
        <v>0.34460000000000002</v>
      </c>
      <c r="CL48">
        <v>0.35709999999999997</v>
      </c>
      <c r="CM48">
        <v>0.36770000000000003</v>
      </c>
      <c r="CN48">
        <v>0.37719999999999998</v>
      </c>
      <c r="CO48">
        <v>0.40739999999999998</v>
      </c>
      <c r="CP48">
        <v>0.42509999999999998</v>
      </c>
      <c r="CQ48">
        <v>0.44309999999999999</v>
      </c>
      <c r="CR48">
        <v>0.46050000000000002</v>
      </c>
      <c r="CS48">
        <v>0.47320000000000001</v>
      </c>
      <c r="CT48">
        <v>0.48010000000000003</v>
      </c>
      <c r="CU48">
        <v>0.48370000000000002</v>
      </c>
      <c r="CV48">
        <v>0.48730000000000001</v>
      </c>
      <c r="CW48">
        <v>0.48970000000000002</v>
      </c>
      <c r="CX48">
        <v>0.49070000000000003</v>
      </c>
      <c r="CY48">
        <v>0.49299999999999999</v>
      </c>
      <c r="CZ48">
        <v>0.4995</v>
      </c>
      <c r="DA48">
        <v>0.50880000000000003</v>
      </c>
      <c r="DB48">
        <v>0.5181</v>
      </c>
      <c r="DC48">
        <v>0.52749999999999997</v>
      </c>
      <c r="DD48">
        <v>0.5393</v>
      </c>
      <c r="DE48">
        <v>0.54979999999999996</v>
      </c>
      <c r="DF48">
        <v>0.56020000000000003</v>
      </c>
      <c r="DG48">
        <v>0.56830000000000003</v>
      </c>
      <c r="DH48">
        <v>0.56999999999999995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7.1719999999999996E-8</v>
      </c>
      <c r="J49">
        <v>1.06E-6</v>
      </c>
      <c r="K49">
        <v>2.587E-6</v>
      </c>
      <c r="L49">
        <v>7.8159999999999994E-6</v>
      </c>
      <c r="M49">
        <v>1.433E-5</v>
      </c>
      <c r="N49">
        <v>2.0530000000000002E-5</v>
      </c>
      <c r="O49">
        <v>2.8269999999999999E-5</v>
      </c>
      <c r="P49">
        <v>3.7320000000000002E-5</v>
      </c>
      <c r="Q49">
        <v>5.7729999999999998E-5</v>
      </c>
      <c r="R49">
        <v>8.5900000000000001E-5</v>
      </c>
      <c r="S49">
        <v>1.038E-4</v>
      </c>
      <c r="T49">
        <v>1.2630000000000001E-4</v>
      </c>
      <c r="U49">
        <v>1.5589999999999999E-4</v>
      </c>
      <c r="V49">
        <v>2.4729999999999999E-4</v>
      </c>
      <c r="W49">
        <v>3.4989999999999999E-4</v>
      </c>
      <c r="X49">
        <v>4.2010000000000002E-4</v>
      </c>
      <c r="Y49">
        <v>4.9910000000000004E-4</v>
      </c>
      <c r="Z49">
        <v>5.8659999999999995E-4</v>
      </c>
      <c r="AA49">
        <v>7.1409999999999996E-4</v>
      </c>
      <c r="AB49">
        <v>1.1000000000000001E-3</v>
      </c>
      <c r="AC49">
        <v>1.1999999999999999E-3</v>
      </c>
      <c r="AD49">
        <v>1.4E-3</v>
      </c>
      <c r="AE49">
        <v>1.6000000000000001E-3</v>
      </c>
      <c r="AF49">
        <v>1.9E-3</v>
      </c>
      <c r="AG49">
        <v>2.3999999999999998E-3</v>
      </c>
      <c r="AH49">
        <v>2.7000000000000001E-3</v>
      </c>
      <c r="AI49">
        <v>3.0000000000000001E-3</v>
      </c>
      <c r="AJ49">
        <v>3.3E-3</v>
      </c>
      <c r="AK49">
        <v>3.7000000000000002E-3</v>
      </c>
      <c r="AL49">
        <v>4.7000000000000002E-3</v>
      </c>
      <c r="AM49">
        <v>5.4000000000000003E-3</v>
      </c>
      <c r="AN49">
        <v>5.7999999999999996E-3</v>
      </c>
      <c r="AO49">
        <v>6.4000000000000003E-3</v>
      </c>
      <c r="AP49">
        <v>7.6E-3</v>
      </c>
      <c r="AQ49">
        <v>8.8999999999999999E-3</v>
      </c>
      <c r="AR49">
        <v>9.5999999999999992E-3</v>
      </c>
      <c r="AS49">
        <v>1.03E-2</v>
      </c>
      <c r="AT49">
        <v>1.1299999999999999E-2</v>
      </c>
      <c r="AU49">
        <v>1.34E-2</v>
      </c>
      <c r="AV49">
        <v>1.49E-2</v>
      </c>
      <c r="AW49">
        <v>1.5800000000000002E-2</v>
      </c>
      <c r="AX49">
        <v>1.6799999999999999E-2</v>
      </c>
      <c r="AY49">
        <v>1.83E-2</v>
      </c>
      <c r="AZ49">
        <v>2.12E-2</v>
      </c>
      <c r="BA49">
        <v>2.3300000000000001E-2</v>
      </c>
      <c r="BB49">
        <v>2.46E-2</v>
      </c>
      <c r="BC49">
        <v>2.5899999999999999E-2</v>
      </c>
      <c r="BD49">
        <v>2.7199999999999998E-2</v>
      </c>
      <c r="BE49">
        <v>2.9700000000000001E-2</v>
      </c>
      <c r="BF49">
        <v>3.2300000000000002E-2</v>
      </c>
      <c r="BG49">
        <v>3.3799999999999997E-2</v>
      </c>
      <c r="BH49">
        <v>3.5299999999999998E-2</v>
      </c>
      <c r="BI49">
        <v>3.6799999999999999E-2</v>
      </c>
      <c r="BJ49">
        <v>3.8800000000000001E-2</v>
      </c>
      <c r="BK49">
        <v>4.19E-2</v>
      </c>
      <c r="BL49">
        <v>4.4600000000000001E-2</v>
      </c>
      <c r="BM49">
        <v>4.6300000000000001E-2</v>
      </c>
      <c r="BN49">
        <v>4.8500000000000001E-2</v>
      </c>
      <c r="BO49">
        <v>5.1999999999999998E-2</v>
      </c>
      <c r="BP49">
        <v>5.5100000000000003E-2</v>
      </c>
      <c r="BQ49">
        <v>5.6899999999999999E-2</v>
      </c>
      <c r="BR49">
        <v>5.8999999999999997E-2</v>
      </c>
      <c r="BS49">
        <v>6.2700000000000006E-2</v>
      </c>
      <c r="BT49">
        <v>6.6500000000000004E-2</v>
      </c>
      <c r="BU49">
        <v>6.8500000000000005E-2</v>
      </c>
      <c r="BV49">
        <v>7.0499999999999993E-2</v>
      </c>
      <c r="BW49">
        <v>7.2499999999999995E-2</v>
      </c>
      <c r="BX49">
        <v>7.4499999999999997E-2</v>
      </c>
      <c r="BY49">
        <v>7.7399999999999997E-2</v>
      </c>
      <c r="BZ49">
        <v>0.10680000000000001</v>
      </c>
      <c r="CA49">
        <v>0.1356</v>
      </c>
      <c r="CB49">
        <v>0.1686</v>
      </c>
      <c r="CC49">
        <v>0.19769999999999999</v>
      </c>
      <c r="CD49">
        <v>0.2243</v>
      </c>
      <c r="CE49">
        <v>0.245</v>
      </c>
      <c r="CF49">
        <v>0.2636</v>
      </c>
      <c r="CG49">
        <v>0.28270000000000001</v>
      </c>
      <c r="CH49">
        <v>0.29849999999999999</v>
      </c>
      <c r="CI49">
        <v>0.31490000000000001</v>
      </c>
      <c r="CJ49">
        <v>0.33040000000000003</v>
      </c>
      <c r="CK49">
        <v>0.34460000000000002</v>
      </c>
      <c r="CL49">
        <v>0.35709999999999997</v>
      </c>
      <c r="CM49">
        <v>0.36770000000000003</v>
      </c>
      <c r="CN49">
        <v>0.37719999999999998</v>
      </c>
      <c r="CO49">
        <v>0.40739999999999998</v>
      </c>
      <c r="CP49">
        <v>0.42509999999999998</v>
      </c>
      <c r="CQ49">
        <v>0.44309999999999999</v>
      </c>
      <c r="CR49">
        <v>0.46050000000000002</v>
      </c>
      <c r="CS49">
        <v>0.47320000000000001</v>
      </c>
      <c r="CT49">
        <v>0.48010000000000003</v>
      </c>
      <c r="CU49">
        <v>0.48370000000000002</v>
      </c>
      <c r="CV49">
        <v>0.48730000000000001</v>
      </c>
      <c r="CW49">
        <v>0.48970000000000002</v>
      </c>
      <c r="CX49">
        <v>0.49070000000000003</v>
      </c>
      <c r="CY49">
        <v>0.49299999999999999</v>
      </c>
      <c r="CZ49">
        <v>0.4995</v>
      </c>
      <c r="DA49">
        <v>0.50880000000000003</v>
      </c>
      <c r="DB49">
        <v>0.5181</v>
      </c>
      <c r="DC49">
        <v>0.52749999999999997</v>
      </c>
      <c r="DD49">
        <v>0.5393</v>
      </c>
      <c r="DE49">
        <v>0.54979999999999996</v>
      </c>
      <c r="DF49">
        <v>0.56020000000000003</v>
      </c>
      <c r="DG49">
        <v>0.56830000000000003</v>
      </c>
      <c r="DH49">
        <v>0.56999999999999995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7.1719999999999996E-8</v>
      </c>
      <c r="J50">
        <v>1.06E-6</v>
      </c>
      <c r="K50">
        <v>2.587E-6</v>
      </c>
      <c r="L50">
        <v>7.8159999999999994E-6</v>
      </c>
      <c r="M50">
        <v>1.433E-5</v>
      </c>
      <c r="N50">
        <v>2.0530000000000002E-5</v>
      </c>
      <c r="O50">
        <v>2.8269999999999999E-5</v>
      </c>
      <c r="P50">
        <v>3.7320000000000002E-5</v>
      </c>
      <c r="Q50">
        <v>5.7729999999999998E-5</v>
      </c>
      <c r="R50">
        <v>8.5900000000000001E-5</v>
      </c>
      <c r="S50">
        <v>1.038E-4</v>
      </c>
      <c r="T50">
        <v>1.2630000000000001E-4</v>
      </c>
      <c r="U50">
        <v>1.5589999999999999E-4</v>
      </c>
      <c r="V50">
        <v>2.4729999999999999E-4</v>
      </c>
      <c r="W50">
        <v>3.4989999999999999E-4</v>
      </c>
      <c r="X50">
        <v>4.2010000000000002E-4</v>
      </c>
      <c r="Y50">
        <v>4.9910000000000004E-4</v>
      </c>
      <c r="Z50">
        <v>5.8659999999999995E-4</v>
      </c>
      <c r="AA50">
        <v>7.1409999999999996E-4</v>
      </c>
      <c r="AB50">
        <v>1.1000000000000001E-3</v>
      </c>
      <c r="AC50">
        <v>1.1999999999999999E-3</v>
      </c>
      <c r="AD50">
        <v>1.4E-3</v>
      </c>
      <c r="AE50">
        <v>1.6000000000000001E-3</v>
      </c>
      <c r="AF50">
        <v>1.9E-3</v>
      </c>
      <c r="AG50">
        <v>2.3999999999999998E-3</v>
      </c>
      <c r="AH50">
        <v>2.7000000000000001E-3</v>
      </c>
      <c r="AI50">
        <v>3.0000000000000001E-3</v>
      </c>
      <c r="AJ50">
        <v>3.3E-3</v>
      </c>
      <c r="AK50">
        <v>3.7000000000000002E-3</v>
      </c>
      <c r="AL50">
        <v>4.7000000000000002E-3</v>
      </c>
      <c r="AM50">
        <v>5.4000000000000003E-3</v>
      </c>
      <c r="AN50">
        <v>5.7999999999999996E-3</v>
      </c>
      <c r="AO50">
        <v>6.4000000000000003E-3</v>
      </c>
      <c r="AP50">
        <v>7.6E-3</v>
      </c>
      <c r="AQ50">
        <v>8.8999999999999999E-3</v>
      </c>
      <c r="AR50">
        <v>9.5999999999999992E-3</v>
      </c>
      <c r="AS50">
        <v>1.03E-2</v>
      </c>
      <c r="AT50">
        <v>1.1299999999999999E-2</v>
      </c>
      <c r="AU50">
        <v>1.34E-2</v>
      </c>
      <c r="AV50">
        <v>1.49E-2</v>
      </c>
      <c r="AW50">
        <v>1.5800000000000002E-2</v>
      </c>
      <c r="AX50">
        <v>1.6799999999999999E-2</v>
      </c>
      <c r="AY50">
        <v>1.83E-2</v>
      </c>
      <c r="AZ50">
        <v>2.12E-2</v>
      </c>
      <c r="BA50">
        <v>2.3300000000000001E-2</v>
      </c>
      <c r="BB50">
        <v>2.46E-2</v>
      </c>
      <c r="BC50">
        <v>2.5899999999999999E-2</v>
      </c>
      <c r="BD50">
        <v>2.7199999999999998E-2</v>
      </c>
      <c r="BE50">
        <v>2.9700000000000001E-2</v>
      </c>
      <c r="BF50">
        <v>3.2300000000000002E-2</v>
      </c>
      <c r="BG50">
        <v>3.3799999999999997E-2</v>
      </c>
      <c r="BH50">
        <v>3.5299999999999998E-2</v>
      </c>
      <c r="BI50">
        <v>3.6799999999999999E-2</v>
      </c>
      <c r="BJ50">
        <v>3.8800000000000001E-2</v>
      </c>
      <c r="BK50">
        <v>4.19E-2</v>
      </c>
      <c r="BL50">
        <v>4.4600000000000001E-2</v>
      </c>
      <c r="BM50">
        <v>4.6300000000000001E-2</v>
      </c>
      <c r="BN50">
        <v>4.8500000000000001E-2</v>
      </c>
      <c r="BO50">
        <v>5.1999999999999998E-2</v>
      </c>
      <c r="BP50">
        <v>5.5100000000000003E-2</v>
      </c>
      <c r="BQ50">
        <v>5.6899999999999999E-2</v>
      </c>
      <c r="BR50">
        <v>5.8999999999999997E-2</v>
      </c>
      <c r="BS50">
        <v>6.2700000000000006E-2</v>
      </c>
      <c r="BT50">
        <v>6.6500000000000004E-2</v>
      </c>
      <c r="BU50">
        <v>6.8500000000000005E-2</v>
      </c>
      <c r="BV50">
        <v>7.0499999999999993E-2</v>
      </c>
      <c r="BW50">
        <v>7.2499999999999995E-2</v>
      </c>
      <c r="BX50">
        <v>7.4499999999999997E-2</v>
      </c>
      <c r="BY50">
        <v>7.7399999999999997E-2</v>
      </c>
      <c r="BZ50">
        <v>0.10680000000000001</v>
      </c>
      <c r="CA50">
        <v>0.1356</v>
      </c>
      <c r="CB50">
        <v>0.1686</v>
      </c>
      <c r="CC50">
        <v>0.19769999999999999</v>
      </c>
      <c r="CD50">
        <v>0.2243</v>
      </c>
      <c r="CE50">
        <v>0.245</v>
      </c>
      <c r="CF50">
        <v>0.2636</v>
      </c>
      <c r="CG50">
        <v>0.28270000000000001</v>
      </c>
      <c r="CH50">
        <v>0.29849999999999999</v>
      </c>
      <c r="CI50">
        <v>0.31490000000000001</v>
      </c>
      <c r="CJ50">
        <v>0.33040000000000003</v>
      </c>
      <c r="CK50">
        <v>0.34460000000000002</v>
      </c>
      <c r="CL50">
        <v>0.35709999999999997</v>
      </c>
      <c r="CM50">
        <v>0.36770000000000003</v>
      </c>
      <c r="CN50">
        <v>0.37719999999999998</v>
      </c>
      <c r="CO50">
        <v>0.40739999999999998</v>
      </c>
      <c r="CP50">
        <v>0.42509999999999998</v>
      </c>
      <c r="CQ50">
        <v>0.44309999999999999</v>
      </c>
      <c r="CR50">
        <v>0.46050000000000002</v>
      </c>
      <c r="CS50">
        <v>0.47320000000000001</v>
      </c>
      <c r="CT50">
        <v>0.48010000000000003</v>
      </c>
      <c r="CU50">
        <v>0.48370000000000002</v>
      </c>
      <c r="CV50">
        <v>0.48730000000000001</v>
      </c>
      <c r="CW50">
        <v>0.48970000000000002</v>
      </c>
      <c r="CX50">
        <v>0.49070000000000003</v>
      </c>
      <c r="CY50">
        <v>0.49299999999999999</v>
      </c>
      <c r="CZ50">
        <v>0.4995</v>
      </c>
      <c r="DA50">
        <v>0.50880000000000003</v>
      </c>
      <c r="DB50">
        <v>0.5181</v>
      </c>
      <c r="DC50">
        <v>0.52749999999999997</v>
      </c>
      <c r="DD50">
        <v>0.5393</v>
      </c>
      <c r="DE50">
        <v>0.54979999999999996</v>
      </c>
      <c r="DF50">
        <v>0.56020000000000003</v>
      </c>
      <c r="DG50">
        <v>0.56830000000000003</v>
      </c>
      <c r="DH50">
        <v>0.56999999999999995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7.1719999999999996E-8</v>
      </c>
      <c r="J51">
        <v>1.06E-6</v>
      </c>
      <c r="K51">
        <v>2.587E-6</v>
      </c>
      <c r="L51">
        <v>7.8159999999999994E-6</v>
      </c>
      <c r="M51">
        <v>1.433E-5</v>
      </c>
      <c r="N51">
        <v>2.0530000000000002E-5</v>
      </c>
      <c r="O51">
        <v>2.8269999999999999E-5</v>
      </c>
      <c r="P51">
        <v>3.7320000000000002E-5</v>
      </c>
      <c r="Q51">
        <v>5.7729999999999998E-5</v>
      </c>
      <c r="R51">
        <v>8.5900000000000001E-5</v>
      </c>
      <c r="S51">
        <v>1.038E-4</v>
      </c>
      <c r="T51">
        <v>1.2630000000000001E-4</v>
      </c>
      <c r="U51">
        <v>1.5589999999999999E-4</v>
      </c>
      <c r="V51">
        <v>2.4729999999999999E-4</v>
      </c>
      <c r="W51">
        <v>3.4989999999999999E-4</v>
      </c>
      <c r="X51">
        <v>4.2010000000000002E-4</v>
      </c>
      <c r="Y51">
        <v>4.9910000000000004E-4</v>
      </c>
      <c r="Z51">
        <v>5.8659999999999995E-4</v>
      </c>
      <c r="AA51">
        <v>7.1409999999999996E-4</v>
      </c>
      <c r="AB51">
        <v>1.1000000000000001E-3</v>
      </c>
      <c r="AC51">
        <v>1.1999999999999999E-3</v>
      </c>
      <c r="AD51">
        <v>1.4E-3</v>
      </c>
      <c r="AE51">
        <v>1.6000000000000001E-3</v>
      </c>
      <c r="AF51">
        <v>1.9E-3</v>
      </c>
      <c r="AG51">
        <v>2.3999999999999998E-3</v>
      </c>
      <c r="AH51">
        <v>2.7000000000000001E-3</v>
      </c>
      <c r="AI51">
        <v>3.0000000000000001E-3</v>
      </c>
      <c r="AJ51">
        <v>3.3E-3</v>
      </c>
      <c r="AK51">
        <v>3.7000000000000002E-3</v>
      </c>
      <c r="AL51">
        <v>4.7000000000000002E-3</v>
      </c>
      <c r="AM51">
        <v>5.4000000000000003E-3</v>
      </c>
      <c r="AN51">
        <v>5.7999999999999996E-3</v>
      </c>
      <c r="AO51">
        <v>6.4000000000000003E-3</v>
      </c>
      <c r="AP51">
        <v>7.6E-3</v>
      </c>
      <c r="AQ51">
        <v>8.8999999999999999E-3</v>
      </c>
      <c r="AR51">
        <v>9.5999999999999992E-3</v>
      </c>
      <c r="AS51">
        <v>1.03E-2</v>
      </c>
      <c r="AT51">
        <v>1.1299999999999999E-2</v>
      </c>
      <c r="AU51">
        <v>1.34E-2</v>
      </c>
      <c r="AV51">
        <v>1.49E-2</v>
      </c>
      <c r="AW51">
        <v>1.5800000000000002E-2</v>
      </c>
      <c r="AX51">
        <v>1.6799999999999999E-2</v>
      </c>
      <c r="AY51">
        <v>1.83E-2</v>
      </c>
      <c r="AZ51">
        <v>2.12E-2</v>
      </c>
      <c r="BA51">
        <v>2.3300000000000001E-2</v>
      </c>
      <c r="BB51">
        <v>2.46E-2</v>
      </c>
      <c r="BC51">
        <v>2.5899999999999999E-2</v>
      </c>
      <c r="BD51">
        <v>2.7199999999999998E-2</v>
      </c>
      <c r="BE51">
        <v>2.9700000000000001E-2</v>
      </c>
      <c r="BF51">
        <v>3.2300000000000002E-2</v>
      </c>
      <c r="BG51">
        <v>3.3799999999999997E-2</v>
      </c>
      <c r="BH51">
        <v>3.5299999999999998E-2</v>
      </c>
      <c r="BI51">
        <v>3.6799999999999999E-2</v>
      </c>
      <c r="BJ51">
        <v>3.8800000000000001E-2</v>
      </c>
      <c r="BK51">
        <v>4.19E-2</v>
      </c>
      <c r="BL51">
        <v>4.4600000000000001E-2</v>
      </c>
      <c r="BM51">
        <v>4.6300000000000001E-2</v>
      </c>
      <c r="BN51">
        <v>4.8500000000000001E-2</v>
      </c>
      <c r="BO51">
        <v>5.1999999999999998E-2</v>
      </c>
      <c r="BP51">
        <v>5.5100000000000003E-2</v>
      </c>
      <c r="BQ51">
        <v>5.6899999999999999E-2</v>
      </c>
      <c r="BR51">
        <v>5.8999999999999997E-2</v>
      </c>
      <c r="BS51">
        <v>6.2700000000000006E-2</v>
      </c>
      <c r="BT51">
        <v>6.6500000000000004E-2</v>
      </c>
      <c r="BU51">
        <v>6.8500000000000005E-2</v>
      </c>
      <c r="BV51">
        <v>7.0499999999999993E-2</v>
      </c>
      <c r="BW51">
        <v>7.2499999999999995E-2</v>
      </c>
      <c r="BX51">
        <v>7.4499999999999997E-2</v>
      </c>
      <c r="BY51">
        <v>7.7399999999999997E-2</v>
      </c>
      <c r="BZ51">
        <v>0.10680000000000001</v>
      </c>
      <c r="CA51">
        <v>0.1356</v>
      </c>
      <c r="CB51">
        <v>0.1686</v>
      </c>
      <c r="CC51">
        <v>0.19769999999999999</v>
      </c>
      <c r="CD51">
        <v>0.2243</v>
      </c>
      <c r="CE51">
        <v>0.245</v>
      </c>
      <c r="CF51">
        <v>0.2636</v>
      </c>
      <c r="CG51">
        <v>0.28270000000000001</v>
      </c>
      <c r="CH51">
        <v>0.29849999999999999</v>
      </c>
      <c r="CI51">
        <v>0.31490000000000001</v>
      </c>
      <c r="CJ51">
        <v>0.33040000000000003</v>
      </c>
      <c r="CK51">
        <v>0.34460000000000002</v>
      </c>
      <c r="CL51">
        <v>0.35709999999999997</v>
      </c>
      <c r="CM51">
        <v>0.36770000000000003</v>
      </c>
      <c r="CN51">
        <v>0.37719999999999998</v>
      </c>
      <c r="CO51">
        <v>0.40739999999999998</v>
      </c>
      <c r="CP51">
        <v>0.42509999999999998</v>
      </c>
      <c r="CQ51">
        <v>0.44309999999999999</v>
      </c>
      <c r="CR51">
        <v>0.46050000000000002</v>
      </c>
      <c r="CS51">
        <v>0.47320000000000001</v>
      </c>
      <c r="CT51">
        <v>0.48010000000000003</v>
      </c>
      <c r="CU51">
        <v>0.48370000000000002</v>
      </c>
      <c r="CV51">
        <v>0.48730000000000001</v>
      </c>
      <c r="CW51">
        <v>0.48970000000000002</v>
      </c>
      <c r="CX51">
        <v>0.49070000000000003</v>
      </c>
      <c r="CY51">
        <v>0.49299999999999999</v>
      </c>
      <c r="CZ51">
        <v>0.4995</v>
      </c>
      <c r="DA51">
        <v>0.50880000000000003</v>
      </c>
      <c r="DB51">
        <v>0.5181</v>
      </c>
      <c r="DC51">
        <v>0.52749999999999997</v>
      </c>
      <c r="DD51">
        <v>0.5393</v>
      </c>
      <c r="DE51">
        <v>0.54979999999999996</v>
      </c>
      <c r="DF51">
        <v>0.56020000000000003</v>
      </c>
      <c r="DG51">
        <v>0.56830000000000003</v>
      </c>
      <c r="DH51">
        <v>0.56999999999999995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7.1719999999999996E-8</v>
      </c>
      <c r="J52">
        <v>1.06E-6</v>
      </c>
      <c r="K52">
        <v>2.587E-6</v>
      </c>
      <c r="L52">
        <v>7.8159999999999994E-6</v>
      </c>
      <c r="M52">
        <v>1.433E-5</v>
      </c>
      <c r="N52">
        <v>2.0530000000000002E-5</v>
      </c>
      <c r="O52">
        <v>2.8269999999999999E-5</v>
      </c>
      <c r="P52">
        <v>3.7320000000000002E-5</v>
      </c>
      <c r="Q52">
        <v>5.7729999999999998E-5</v>
      </c>
      <c r="R52">
        <v>8.5900000000000001E-5</v>
      </c>
      <c r="S52">
        <v>1.038E-4</v>
      </c>
      <c r="T52">
        <v>1.2630000000000001E-4</v>
      </c>
      <c r="U52">
        <v>1.5589999999999999E-4</v>
      </c>
      <c r="V52">
        <v>2.4729999999999999E-4</v>
      </c>
      <c r="W52">
        <v>3.4989999999999999E-4</v>
      </c>
      <c r="X52">
        <v>4.2010000000000002E-4</v>
      </c>
      <c r="Y52">
        <v>4.9910000000000004E-4</v>
      </c>
      <c r="Z52">
        <v>5.8659999999999995E-4</v>
      </c>
      <c r="AA52">
        <v>7.1409999999999996E-4</v>
      </c>
      <c r="AB52">
        <v>1.1000000000000001E-3</v>
      </c>
      <c r="AC52">
        <v>1.1999999999999999E-3</v>
      </c>
      <c r="AD52">
        <v>1.4E-3</v>
      </c>
      <c r="AE52">
        <v>1.6000000000000001E-3</v>
      </c>
      <c r="AF52">
        <v>1.9E-3</v>
      </c>
      <c r="AG52">
        <v>2.3999999999999998E-3</v>
      </c>
      <c r="AH52">
        <v>2.7000000000000001E-3</v>
      </c>
      <c r="AI52">
        <v>3.0000000000000001E-3</v>
      </c>
      <c r="AJ52">
        <v>3.3E-3</v>
      </c>
      <c r="AK52">
        <v>3.7000000000000002E-3</v>
      </c>
      <c r="AL52">
        <v>4.7000000000000002E-3</v>
      </c>
      <c r="AM52">
        <v>5.4000000000000003E-3</v>
      </c>
      <c r="AN52">
        <v>5.7999999999999996E-3</v>
      </c>
      <c r="AO52">
        <v>6.4000000000000003E-3</v>
      </c>
      <c r="AP52">
        <v>7.6E-3</v>
      </c>
      <c r="AQ52">
        <v>8.8999999999999999E-3</v>
      </c>
      <c r="AR52">
        <v>9.5999999999999992E-3</v>
      </c>
      <c r="AS52">
        <v>1.03E-2</v>
      </c>
      <c r="AT52">
        <v>1.1299999999999999E-2</v>
      </c>
      <c r="AU52">
        <v>1.34E-2</v>
      </c>
      <c r="AV52">
        <v>1.49E-2</v>
      </c>
      <c r="AW52">
        <v>1.5800000000000002E-2</v>
      </c>
      <c r="AX52">
        <v>1.6799999999999999E-2</v>
      </c>
      <c r="AY52">
        <v>1.83E-2</v>
      </c>
      <c r="AZ52">
        <v>2.12E-2</v>
      </c>
      <c r="BA52">
        <v>2.3300000000000001E-2</v>
      </c>
      <c r="BB52">
        <v>2.46E-2</v>
      </c>
      <c r="BC52">
        <v>2.5899999999999999E-2</v>
      </c>
      <c r="BD52">
        <v>2.7199999999999998E-2</v>
      </c>
      <c r="BE52">
        <v>2.9700000000000001E-2</v>
      </c>
      <c r="BF52">
        <v>3.2300000000000002E-2</v>
      </c>
      <c r="BG52">
        <v>3.3799999999999997E-2</v>
      </c>
      <c r="BH52">
        <v>3.5299999999999998E-2</v>
      </c>
      <c r="BI52">
        <v>3.6799999999999999E-2</v>
      </c>
      <c r="BJ52">
        <v>3.8800000000000001E-2</v>
      </c>
      <c r="BK52">
        <v>4.19E-2</v>
      </c>
      <c r="BL52">
        <v>4.4600000000000001E-2</v>
      </c>
      <c r="BM52">
        <v>4.6300000000000001E-2</v>
      </c>
      <c r="BN52">
        <v>4.8500000000000001E-2</v>
      </c>
      <c r="BO52">
        <v>5.1999999999999998E-2</v>
      </c>
      <c r="BP52">
        <v>5.5100000000000003E-2</v>
      </c>
      <c r="BQ52">
        <v>5.6899999999999999E-2</v>
      </c>
      <c r="BR52">
        <v>5.8999999999999997E-2</v>
      </c>
      <c r="BS52">
        <v>6.2700000000000006E-2</v>
      </c>
      <c r="BT52">
        <v>6.6500000000000004E-2</v>
      </c>
      <c r="BU52">
        <v>6.8500000000000005E-2</v>
      </c>
      <c r="BV52">
        <v>7.0499999999999993E-2</v>
      </c>
      <c r="BW52">
        <v>7.2499999999999995E-2</v>
      </c>
      <c r="BX52">
        <v>7.4499999999999997E-2</v>
      </c>
      <c r="BY52">
        <v>7.7399999999999997E-2</v>
      </c>
      <c r="BZ52">
        <v>0.10680000000000001</v>
      </c>
      <c r="CA52">
        <v>0.1356</v>
      </c>
      <c r="CB52">
        <v>0.1686</v>
      </c>
      <c r="CC52">
        <v>0.19769999999999999</v>
      </c>
      <c r="CD52">
        <v>0.2243</v>
      </c>
      <c r="CE52">
        <v>0.245</v>
      </c>
      <c r="CF52">
        <v>0.2636</v>
      </c>
      <c r="CG52">
        <v>0.28270000000000001</v>
      </c>
      <c r="CH52">
        <v>0.29849999999999999</v>
      </c>
      <c r="CI52">
        <v>0.31490000000000001</v>
      </c>
      <c r="CJ52">
        <v>0.33040000000000003</v>
      </c>
      <c r="CK52">
        <v>0.34460000000000002</v>
      </c>
      <c r="CL52">
        <v>0.35709999999999997</v>
      </c>
      <c r="CM52">
        <v>0.36770000000000003</v>
      </c>
      <c r="CN52">
        <v>0.37719999999999998</v>
      </c>
      <c r="CO52">
        <v>0.40739999999999998</v>
      </c>
      <c r="CP52">
        <v>0.42509999999999998</v>
      </c>
      <c r="CQ52">
        <v>0.44309999999999999</v>
      </c>
      <c r="CR52">
        <v>0.46050000000000002</v>
      </c>
      <c r="CS52">
        <v>0.47320000000000001</v>
      </c>
      <c r="CT52">
        <v>0.48010000000000003</v>
      </c>
      <c r="CU52">
        <v>0.48370000000000002</v>
      </c>
      <c r="CV52">
        <v>0.48730000000000001</v>
      </c>
      <c r="CW52">
        <v>0.48970000000000002</v>
      </c>
      <c r="CX52">
        <v>0.49070000000000003</v>
      </c>
      <c r="CY52">
        <v>0.49299999999999999</v>
      </c>
      <c r="CZ52">
        <v>0.4995</v>
      </c>
      <c r="DA52">
        <v>0.50880000000000003</v>
      </c>
      <c r="DB52">
        <v>0.5181</v>
      </c>
      <c r="DC52">
        <v>0.52749999999999997</v>
      </c>
      <c r="DD52">
        <v>0.5393</v>
      </c>
      <c r="DE52">
        <v>0.54979999999999996</v>
      </c>
      <c r="DF52">
        <v>0.56020000000000003</v>
      </c>
      <c r="DG52">
        <v>0.56830000000000003</v>
      </c>
      <c r="DH52">
        <v>0.56999999999999995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7.1719999999999996E-8</v>
      </c>
      <c r="J53">
        <v>1.06E-6</v>
      </c>
      <c r="K53">
        <v>2.587E-6</v>
      </c>
      <c r="L53">
        <v>7.8159999999999994E-6</v>
      </c>
      <c r="M53">
        <v>1.433E-5</v>
      </c>
      <c r="N53">
        <v>2.0530000000000002E-5</v>
      </c>
      <c r="O53">
        <v>2.8269999999999999E-5</v>
      </c>
      <c r="P53">
        <v>3.7320000000000002E-5</v>
      </c>
      <c r="Q53">
        <v>5.7729999999999998E-5</v>
      </c>
      <c r="R53">
        <v>8.5900000000000001E-5</v>
      </c>
      <c r="S53">
        <v>1.038E-4</v>
      </c>
      <c r="T53">
        <v>1.2630000000000001E-4</v>
      </c>
      <c r="U53">
        <v>1.5589999999999999E-4</v>
      </c>
      <c r="V53">
        <v>2.4729999999999999E-4</v>
      </c>
      <c r="W53">
        <v>3.4989999999999999E-4</v>
      </c>
      <c r="X53">
        <v>4.2010000000000002E-4</v>
      </c>
      <c r="Y53">
        <v>4.9910000000000004E-4</v>
      </c>
      <c r="Z53">
        <v>5.8659999999999995E-4</v>
      </c>
      <c r="AA53">
        <v>7.1409999999999996E-4</v>
      </c>
      <c r="AB53">
        <v>1.1000000000000001E-3</v>
      </c>
      <c r="AC53">
        <v>1.1999999999999999E-3</v>
      </c>
      <c r="AD53">
        <v>1.4E-3</v>
      </c>
      <c r="AE53">
        <v>1.6000000000000001E-3</v>
      </c>
      <c r="AF53">
        <v>1.9E-3</v>
      </c>
      <c r="AG53">
        <v>2.3999999999999998E-3</v>
      </c>
      <c r="AH53">
        <v>2.7000000000000001E-3</v>
      </c>
      <c r="AI53">
        <v>3.0000000000000001E-3</v>
      </c>
      <c r="AJ53">
        <v>3.3E-3</v>
      </c>
      <c r="AK53">
        <v>3.7000000000000002E-3</v>
      </c>
      <c r="AL53">
        <v>4.7000000000000002E-3</v>
      </c>
      <c r="AM53">
        <v>5.4000000000000003E-3</v>
      </c>
      <c r="AN53">
        <v>5.7999999999999996E-3</v>
      </c>
      <c r="AO53">
        <v>6.4000000000000003E-3</v>
      </c>
      <c r="AP53">
        <v>7.6E-3</v>
      </c>
      <c r="AQ53">
        <v>8.8999999999999999E-3</v>
      </c>
      <c r="AR53">
        <v>9.5999999999999992E-3</v>
      </c>
      <c r="AS53">
        <v>1.03E-2</v>
      </c>
      <c r="AT53">
        <v>1.1299999999999999E-2</v>
      </c>
      <c r="AU53">
        <v>1.34E-2</v>
      </c>
      <c r="AV53">
        <v>1.49E-2</v>
      </c>
      <c r="AW53">
        <v>1.5800000000000002E-2</v>
      </c>
      <c r="AX53">
        <v>1.6799999999999999E-2</v>
      </c>
      <c r="AY53">
        <v>1.83E-2</v>
      </c>
      <c r="AZ53">
        <v>2.12E-2</v>
      </c>
      <c r="BA53">
        <v>2.3300000000000001E-2</v>
      </c>
      <c r="BB53">
        <v>2.46E-2</v>
      </c>
      <c r="BC53">
        <v>2.5899999999999999E-2</v>
      </c>
      <c r="BD53">
        <v>2.7199999999999998E-2</v>
      </c>
      <c r="BE53">
        <v>2.9700000000000001E-2</v>
      </c>
      <c r="BF53">
        <v>3.2300000000000002E-2</v>
      </c>
      <c r="BG53">
        <v>3.3799999999999997E-2</v>
      </c>
      <c r="BH53">
        <v>3.5299999999999998E-2</v>
      </c>
      <c r="BI53">
        <v>3.6799999999999999E-2</v>
      </c>
      <c r="BJ53">
        <v>3.8800000000000001E-2</v>
      </c>
      <c r="BK53">
        <v>4.19E-2</v>
      </c>
      <c r="BL53">
        <v>4.4600000000000001E-2</v>
      </c>
      <c r="BM53">
        <v>4.6300000000000001E-2</v>
      </c>
      <c r="BN53">
        <v>4.8500000000000001E-2</v>
      </c>
      <c r="BO53">
        <v>5.1999999999999998E-2</v>
      </c>
      <c r="BP53">
        <v>5.5100000000000003E-2</v>
      </c>
      <c r="BQ53">
        <v>5.6899999999999999E-2</v>
      </c>
      <c r="BR53">
        <v>5.8999999999999997E-2</v>
      </c>
      <c r="BS53">
        <v>6.2700000000000006E-2</v>
      </c>
      <c r="BT53">
        <v>6.6500000000000004E-2</v>
      </c>
      <c r="BU53">
        <v>6.8500000000000005E-2</v>
      </c>
      <c r="BV53">
        <v>7.0499999999999993E-2</v>
      </c>
      <c r="BW53">
        <v>7.2499999999999995E-2</v>
      </c>
      <c r="BX53">
        <v>7.4499999999999997E-2</v>
      </c>
      <c r="BY53">
        <v>7.7399999999999997E-2</v>
      </c>
      <c r="BZ53">
        <v>0.10680000000000001</v>
      </c>
      <c r="CA53">
        <v>0.1356</v>
      </c>
      <c r="CB53">
        <v>0.1686</v>
      </c>
      <c r="CC53">
        <v>0.19769999999999999</v>
      </c>
      <c r="CD53">
        <v>0.2243</v>
      </c>
      <c r="CE53">
        <v>0.245</v>
      </c>
      <c r="CF53">
        <v>0.2636</v>
      </c>
      <c r="CG53">
        <v>0.28270000000000001</v>
      </c>
      <c r="CH53">
        <v>0.29849999999999999</v>
      </c>
      <c r="CI53">
        <v>0.31490000000000001</v>
      </c>
      <c r="CJ53">
        <v>0.33040000000000003</v>
      </c>
      <c r="CK53">
        <v>0.34460000000000002</v>
      </c>
      <c r="CL53">
        <v>0.35709999999999997</v>
      </c>
      <c r="CM53">
        <v>0.36770000000000003</v>
      </c>
      <c r="CN53">
        <v>0.37719999999999998</v>
      </c>
      <c r="CO53">
        <v>0.40739999999999998</v>
      </c>
      <c r="CP53">
        <v>0.42509999999999998</v>
      </c>
      <c r="CQ53">
        <v>0.44309999999999999</v>
      </c>
      <c r="CR53">
        <v>0.46050000000000002</v>
      </c>
      <c r="CS53">
        <v>0.47320000000000001</v>
      </c>
      <c r="CT53">
        <v>0.48010000000000003</v>
      </c>
      <c r="CU53">
        <v>0.48370000000000002</v>
      </c>
      <c r="CV53">
        <v>0.48730000000000001</v>
      </c>
      <c r="CW53">
        <v>0.48970000000000002</v>
      </c>
      <c r="CX53">
        <v>0.49070000000000003</v>
      </c>
      <c r="CY53">
        <v>0.49299999999999999</v>
      </c>
      <c r="CZ53">
        <v>0.4995</v>
      </c>
      <c r="DA53">
        <v>0.50880000000000003</v>
      </c>
      <c r="DB53">
        <v>0.5181</v>
      </c>
      <c r="DC53">
        <v>0.52749999999999997</v>
      </c>
      <c r="DD53">
        <v>0.5393</v>
      </c>
      <c r="DE53">
        <v>0.54979999999999996</v>
      </c>
      <c r="DF53">
        <v>0.56020000000000003</v>
      </c>
      <c r="DG53">
        <v>0.56830000000000003</v>
      </c>
      <c r="DH53">
        <v>0.56999999999999995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7.1719999999999996E-8</v>
      </c>
      <c r="J54">
        <v>1.06E-6</v>
      </c>
      <c r="K54">
        <v>2.587E-6</v>
      </c>
      <c r="L54">
        <v>7.8159999999999994E-6</v>
      </c>
      <c r="M54">
        <v>1.433E-5</v>
      </c>
      <c r="N54">
        <v>2.0530000000000002E-5</v>
      </c>
      <c r="O54">
        <v>2.8269999999999999E-5</v>
      </c>
      <c r="P54">
        <v>3.7320000000000002E-5</v>
      </c>
      <c r="Q54">
        <v>5.7729999999999998E-5</v>
      </c>
      <c r="R54">
        <v>8.5900000000000001E-5</v>
      </c>
      <c r="S54">
        <v>1.038E-4</v>
      </c>
      <c r="T54">
        <v>1.2630000000000001E-4</v>
      </c>
      <c r="U54">
        <v>1.5589999999999999E-4</v>
      </c>
      <c r="V54">
        <v>2.4729999999999999E-4</v>
      </c>
      <c r="W54">
        <v>3.4989999999999999E-4</v>
      </c>
      <c r="X54">
        <v>4.2010000000000002E-4</v>
      </c>
      <c r="Y54">
        <v>4.9910000000000004E-4</v>
      </c>
      <c r="Z54">
        <v>5.8659999999999995E-4</v>
      </c>
      <c r="AA54">
        <v>7.1409999999999996E-4</v>
      </c>
      <c r="AB54">
        <v>1.1000000000000001E-3</v>
      </c>
      <c r="AC54">
        <v>1.1999999999999999E-3</v>
      </c>
      <c r="AD54">
        <v>1.4E-3</v>
      </c>
      <c r="AE54">
        <v>1.6000000000000001E-3</v>
      </c>
      <c r="AF54">
        <v>1.9E-3</v>
      </c>
      <c r="AG54">
        <v>2.3999999999999998E-3</v>
      </c>
      <c r="AH54">
        <v>2.7000000000000001E-3</v>
      </c>
      <c r="AI54">
        <v>3.0000000000000001E-3</v>
      </c>
      <c r="AJ54">
        <v>3.3E-3</v>
      </c>
      <c r="AK54">
        <v>3.7000000000000002E-3</v>
      </c>
      <c r="AL54">
        <v>4.7000000000000002E-3</v>
      </c>
      <c r="AM54">
        <v>5.4000000000000003E-3</v>
      </c>
      <c r="AN54">
        <v>5.7999999999999996E-3</v>
      </c>
      <c r="AO54">
        <v>6.4000000000000003E-3</v>
      </c>
      <c r="AP54">
        <v>7.6E-3</v>
      </c>
      <c r="AQ54">
        <v>8.8999999999999999E-3</v>
      </c>
      <c r="AR54">
        <v>9.5999999999999992E-3</v>
      </c>
      <c r="AS54">
        <v>1.03E-2</v>
      </c>
      <c r="AT54">
        <v>1.1299999999999999E-2</v>
      </c>
      <c r="AU54">
        <v>1.34E-2</v>
      </c>
      <c r="AV54">
        <v>1.49E-2</v>
      </c>
      <c r="AW54">
        <v>1.5800000000000002E-2</v>
      </c>
      <c r="AX54">
        <v>1.6799999999999999E-2</v>
      </c>
      <c r="AY54">
        <v>1.83E-2</v>
      </c>
      <c r="AZ54">
        <v>2.12E-2</v>
      </c>
      <c r="BA54">
        <v>2.3300000000000001E-2</v>
      </c>
      <c r="BB54">
        <v>2.46E-2</v>
      </c>
      <c r="BC54">
        <v>2.5899999999999999E-2</v>
      </c>
      <c r="BD54">
        <v>2.7199999999999998E-2</v>
      </c>
      <c r="BE54">
        <v>2.9700000000000001E-2</v>
      </c>
      <c r="BF54">
        <v>3.2300000000000002E-2</v>
      </c>
      <c r="BG54">
        <v>3.3799999999999997E-2</v>
      </c>
      <c r="BH54">
        <v>3.5299999999999998E-2</v>
      </c>
      <c r="BI54">
        <v>3.6799999999999999E-2</v>
      </c>
      <c r="BJ54">
        <v>3.8800000000000001E-2</v>
      </c>
      <c r="BK54">
        <v>4.19E-2</v>
      </c>
      <c r="BL54">
        <v>4.4600000000000001E-2</v>
      </c>
      <c r="BM54">
        <v>4.6300000000000001E-2</v>
      </c>
      <c r="BN54">
        <v>4.8500000000000001E-2</v>
      </c>
      <c r="BO54">
        <v>5.1999999999999998E-2</v>
      </c>
      <c r="BP54">
        <v>5.5100000000000003E-2</v>
      </c>
      <c r="BQ54">
        <v>5.6899999999999999E-2</v>
      </c>
      <c r="BR54">
        <v>5.8999999999999997E-2</v>
      </c>
      <c r="BS54">
        <v>6.2700000000000006E-2</v>
      </c>
      <c r="BT54">
        <v>6.6500000000000004E-2</v>
      </c>
      <c r="BU54">
        <v>6.8500000000000005E-2</v>
      </c>
      <c r="BV54">
        <v>7.0499999999999993E-2</v>
      </c>
      <c r="BW54">
        <v>7.2499999999999995E-2</v>
      </c>
      <c r="BX54">
        <v>7.4499999999999997E-2</v>
      </c>
      <c r="BY54">
        <v>7.7399999999999997E-2</v>
      </c>
      <c r="BZ54">
        <v>0.10680000000000001</v>
      </c>
      <c r="CA54">
        <v>0.1356</v>
      </c>
      <c r="CB54">
        <v>0.1686</v>
      </c>
      <c r="CC54">
        <v>0.19769999999999999</v>
      </c>
      <c r="CD54">
        <v>0.2243</v>
      </c>
      <c r="CE54">
        <v>0.245</v>
      </c>
      <c r="CF54">
        <v>0.2636</v>
      </c>
      <c r="CG54">
        <v>0.28270000000000001</v>
      </c>
      <c r="CH54">
        <v>0.29849999999999999</v>
      </c>
      <c r="CI54">
        <v>0.31490000000000001</v>
      </c>
      <c r="CJ54">
        <v>0.33040000000000003</v>
      </c>
      <c r="CK54">
        <v>0.34460000000000002</v>
      </c>
      <c r="CL54">
        <v>0.35709999999999997</v>
      </c>
      <c r="CM54">
        <v>0.36770000000000003</v>
      </c>
      <c r="CN54">
        <v>0.37719999999999998</v>
      </c>
      <c r="CO54">
        <v>0.40739999999999998</v>
      </c>
      <c r="CP54">
        <v>0.42509999999999998</v>
      </c>
      <c r="CQ54">
        <v>0.44309999999999999</v>
      </c>
      <c r="CR54">
        <v>0.46050000000000002</v>
      </c>
      <c r="CS54">
        <v>0.47320000000000001</v>
      </c>
      <c r="CT54">
        <v>0.48010000000000003</v>
      </c>
      <c r="CU54">
        <v>0.48370000000000002</v>
      </c>
      <c r="CV54">
        <v>0.48730000000000001</v>
      </c>
      <c r="CW54">
        <v>0.48970000000000002</v>
      </c>
      <c r="CX54">
        <v>0.49070000000000003</v>
      </c>
      <c r="CY54">
        <v>0.49299999999999999</v>
      </c>
      <c r="CZ54">
        <v>0.4995</v>
      </c>
      <c r="DA54">
        <v>0.50880000000000003</v>
      </c>
      <c r="DB54">
        <v>0.5181</v>
      </c>
      <c r="DC54">
        <v>0.52749999999999997</v>
      </c>
      <c r="DD54">
        <v>0.5393</v>
      </c>
      <c r="DE54">
        <v>0.54979999999999996</v>
      </c>
      <c r="DF54">
        <v>0.56020000000000003</v>
      </c>
      <c r="DG54">
        <v>0.56830000000000003</v>
      </c>
      <c r="DH54">
        <v>0.56999999999999995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7.1719999999999996E-8</v>
      </c>
      <c r="J55">
        <v>1.06E-6</v>
      </c>
      <c r="K55">
        <v>2.587E-6</v>
      </c>
      <c r="L55">
        <v>7.8159999999999994E-6</v>
      </c>
      <c r="M55">
        <v>1.433E-5</v>
      </c>
      <c r="N55">
        <v>2.0530000000000002E-5</v>
      </c>
      <c r="O55">
        <v>2.8269999999999999E-5</v>
      </c>
      <c r="P55">
        <v>3.7320000000000002E-5</v>
      </c>
      <c r="Q55">
        <v>5.7729999999999998E-5</v>
      </c>
      <c r="R55">
        <v>8.5900000000000001E-5</v>
      </c>
      <c r="S55">
        <v>1.038E-4</v>
      </c>
      <c r="T55">
        <v>1.2630000000000001E-4</v>
      </c>
      <c r="U55">
        <v>1.5589999999999999E-4</v>
      </c>
      <c r="V55">
        <v>2.4729999999999999E-4</v>
      </c>
      <c r="W55">
        <v>3.4989999999999999E-4</v>
      </c>
      <c r="X55">
        <v>4.2010000000000002E-4</v>
      </c>
      <c r="Y55">
        <v>4.9910000000000004E-4</v>
      </c>
      <c r="Z55">
        <v>5.8659999999999995E-4</v>
      </c>
      <c r="AA55">
        <v>7.1409999999999996E-4</v>
      </c>
      <c r="AB55">
        <v>1.1000000000000001E-3</v>
      </c>
      <c r="AC55">
        <v>1.1999999999999999E-3</v>
      </c>
      <c r="AD55">
        <v>1.4E-3</v>
      </c>
      <c r="AE55">
        <v>1.6000000000000001E-3</v>
      </c>
      <c r="AF55">
        <v>1.9E-3</v>
      </c>
      <c r="AG55">
        <v>2.3999999999999998E-3</v>
      </c>
      <c r="AH55">
        <v>2.7000000000000001E-3</v>
      </c>
      <c r="AI55">
        <v>3.0000000000000001E-3</v>
      </c>
      <c r="AJ55">
        <v>3.3E-3</v>
      </c>
      <c r="AK55">
        <v>3.7000000000000002E-3</v>
      </c>
      <c r="AL55">
        <v>4.7000000000000002E-3</v>
      </c>
      <c r="AM55">
        <v>5.4000000000000003E-3</v>
      </c>
      <c r="AN55">
        <v>5.7999999999999996E-3</v>
      </c>
      <c r="AO55">
        <v>6.4000000000000003E-3</v>
      </c>
      <c r="AP55">
        <v>7.6E-3</v>
      </c>
      <c r="AQ55">
        <v>8.8999999999999999E-3</v>
      </c>
      <c r="AR55">
        <v>9.5999999999999992E-3</v>
      </c>
      <c r="AS55">
        <v>1.03E-2</v>
      </c>
      <c r="AT55">
        <v>1.1299999999999999E-2</v>
      </c>
      <c r="AU55">
        <v>1.34E-2</v>
      </c>
      <c r="AV55">
        <v>1.49E-2</v>
      </c>
      <c r="AW55">
        <v>1.5800000000000002E-2</v>
      </c>
      <c r="AX55">
        <v>1.6799999999999999E-2</v>
      </c>
      <c r="AY55">
        <v>1.83E-2</v>
      </c>
      <c r="AZ55">
        <v>2.12E-2</v>
      </c>
      <c r="BA55">
        <v>2.3300000000000001E-2</v>
      </c>
      <c r="BB55">
        <v>2.46E-2</v>
      </c>
      <c r="BC55">
        <v>2.5899999999999999E-2</v>
      </c>
      <c r="BD55">
        <v>2.7199999999999998E-2</v>
      </c>
      <c r="BE55">
        <v>2.9700000000000001E-2</v>
      </c>
      <c r="BF55">
        <v>3.2300000000000002E-2</v>
      </c>
      <c r="BG55">
        <v>3.3799999999999997E-2</v>
      </c>
      <c r="BH55">
        <v>3.5299999999999998E-2</v>
      </c>
      <c r="BI55">
        <v>3.6799999999999999E-2</v>
      </c>
      <c r="BJ55">
        <v>3.8800000000000001E-2</v>
      </c>
      <c r="BK55">
        <v>4.19E-2</v>
      </c>
      <c r="BL55">
        <v>4.4600000000000001E-2</v>
      </c>
      <c r="BM55">
        <v>4.6300000000000001E-2</v>
      </c>
      <c r="BN55">
        <v>4.8500000000000001E-2</v>
      </c>
      <c r="BO55">
        <v>5.1999999999999998E-2</v>
      </c>
      <c r="BP55">
        <v>5.5100000000000003E-2</v>
      </c>
      <c r="BQ55">
        <v>5.6899999999999999E-2</v>
      </c>
      <c r="BR55">
        <v>5.8999999999999997E-2</v>
      </c>
      <c r="BS55">
        <v>6.2700000000000006E-2</v>
      </c>
      <c r="BT55">
        <v>6.6500000000000004E-2</v>
      </c>
      <c r="BU55">
        <v>6.8500000000000005E-2</v>
      </c>
      <c r="BV55">
        <v>7.0499999999999993E-2</v>
      </c>
      <c r="BW55">
        <v>7.2499999999999995E-2</v>
      </c>
      <c r="BX55">
        <v>7.4499999999999997E-2</v>
      </c>
      <c r="BY55">
        <v>7.7399999999999997E-2</v>
      </c>
      <c r="BZ55">
        <v>0.10680000000000001</v>
      </c>
      <c r="CA55">
        <v>0.1356</v>
      </c>
      <c r="CB55">
        <v>0.1686</v>
      </c>
      <c r="CC55">
        <v>0.19769999999999999</v>
      </c>
      <c r="CD55">
        <v>0.2243</v>
      </c>
      <c r="CE55">
        <v>0.245</v>
      </c>
      <c r="CF55">
        <v>0.2636</v>
      </c>
      <c r="CG55">
        <v>0.28270000000000001</v>
      </c>
      <c r="CH55">
        <v>0.29849999999999999</v>
      </c>
      <c r="CI55">
        <v>0.31490000000000001</v>
      </c>
      <c r="CJ55">
        <v>0.33040000000000003</v>
      </c>
      <c r="CK55">
        <v>0.34460000000000002</v>
      </c>
      <c r="CL55">
        <v>0.35709999999999997</v>
      </c>
      <c r="CM55">
        <v>0.36770000000000003</v>
      </c>
      <c r="CN55">
        <v>0.37719999999999998</v>
      </c>
      <c r="CO55">
        <v>0.40739999999999998</v>
      </c>
      <c r="CP55">
        <v>0.42509999999999998</v>
      </c>
      <c r="CQ55">
        <v>0.44309999999999999</v>
      </c>
      <c r="CR55">
        <v>0.46050000000000002</v>
      </c>
      <c r="CS55">
        <v>0.47320000000000001</v>
      </c>
      <c r="CT55">
        <v>0.48010000000000003</v>
      </c>
      <c r="CU55">
        <v>0.48370000000000002</v>
      </c>
      <c r="CV55">
        <v>0.48730000000000001</v>
      </c>
      <c r="CW55">
        <v>0.48970000000000002</v>
      </c>
      <c r="CX55">
        <v>0.49070000000000003</v>
      </c>
      <c r="CY55">
        <v>0.49299999999999999</v>
      </c>
      <c r="CZ55">
        <v>0.4995</v>
      </c>
      <c r="DA55">
        <v>0.50880000000000003</v>
      </c>
      <c r="DB55">
        <v>0.5181</v>
      </c>
      <c r="DC55">
        <v>0.52749999999999997</v>
      </c>
      <c r="DD55">
        <v>0.5393</v>
      </c>
      <c r="DE55">
        <v>0.54979999999999996</v>
      </c>
      <c r="DF55">
        <v>0.56020000000000003</v>
      </c>
      <c r="DG55">
        <v>0.56830000000000003</v>
      </c>
      <c r="DH55">
        <v>0.56999999999999995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7.1719999999999996E-8</v>
      </c>
      <c r="J56">
        <v>1.06E-6</v>
      </c>
      <c r="K56">
        <v>2.587E-6</v>
      </c>
      <c r="L56">
        <v>7.8159999999999994E-6</v>
      </c>
      <c r="M56">
        <v>1.433E-5</v>
      </c>
      <c r="N56">
        <v>2.0530000000000002E-5</v>
      </c>
      <c r="O56">
        <v>2.8269999999999999E-5</v>
      </c>
      <c r="P56">
        <v>3.7320000000000002E-5</v>
      </c>
      <c r="Q56">
        <v>5.7729999999999998E-5</v>
      </c>
      <c r="R56">
        <v>8.5900000000000001E-5</v>
      </c>
      <c r="S56">
        <v>1.038E-4</v>
      </c>
      <c r="T56">
        <v>1.2630000000000001E-4</v>
      </c>
      <c r="U56">
        <v>1.5589999999999999E-4</v>
      </c>
      <c r="V56">
        <v>2.4729999999999999E-4</v>
      </c>
      <c r="W56">
        <v>3.4989999999999999E-4</v>
      </c>
      <c r="X56">
        <v>4.2010000000000002E-4</v>
      </c>
      <c r="Y56">
        <v>4.9910000000000004E-4</v>
      </c>
      <c r="Z56">
        <v>5.8659999999999995E-4</v>
      </c>
      <c r="AA56">
        <v>7.1409999999999996E-4</v>
      </c>
      <c r="AB56">
        <v>1.1000000000000001E-3</v>
      </c>
      <c r="AC56">
        <v>1.1999999999999999E-3</v>
      </c>
      <c r="AD56">
        <v>1.4E-3</v>
      </c>
      <c r="AE56">
        <v>1.6000000000000001E-3</v>
      </c>
      <c r="AF56">
        <v>1.9E-3</v>
      </c>
      <c r="AG56">
        <v>2.3999999999999998E-3</v>
      </c>
      <c r="AH56">
        <v>2.7000000000000001E-3</v>
      </c>
      <c r="AI56">
        <v>3.0000000000000001E-3</v>
      </c>
      <c r="AJ56">
        <v>3.3E-3</v>
      </c>
      <c r="AK56">
        <v>3.7000000000000002E-3</v>
      </c>
      <c r="AL56">
        <v>4.7000000000000002E-3</v>
      </c>
      <c r="AM56">
        <v>5.4000000000000003E-3</v>
      </c>
      <c r="AN56">
        <v>5.7999999999999996E-3</v>
      </c>
      <c r="AO56">
        <v>6.4000000000000003E-3</v>
      </c>
      <c r="AP56">
        <v>7.6E-3</v>
      </c>
      <c r="AQ56">
        <v>8.8999999999999999E-3</v>
      </c>
      <c r="AR56">
        <v>9.5999999999999992E-3</v>
      </c>
      <c r="AS56">
        <v>1.03E-2</v>
      </c>
      <c r="AT56">
        <v>1.1299999999999999E-2</v>
      </c>
      <c r="AU56">
        <v>1.34E-2</v>
      </c>
      <c r="AV56">
        <v>1.49E-2</v>
      </c>
      <c r="AW56">
        <v>1.5800000000000002E-2</v>
      </c>
      <c r="AX56">
        <v>1.6799999999999999E-2</v>
      </c>
      <c r="AY56">
        <v>1.83E-2</v>
      </c>
      <c r="AZ56">
        <v>2.12E-2</v>
      </c>
      <c r="BA56">
        <v>2.3300000000000001E-2</v>
      </c>
      <c r="BB56">
        <v>2.46E-2</v>
      </c>
      <c r="BC56">
        <v>2.5899999999999999E-2</v>
      </c>
      <c r="BD56">
        <v>2.7199999999999998E-2</v>
      </c>
      <c r="BE56">
        <v>2.9700000000000001E-2</v>
      </c>
      <c r="BF56">
        <v>3.2300000000000002E-2</v>
      </c>
      <c r="BG56">
        <v>3.3799999999999997E-2</v>
      </c>
      <c r="BH56">
        <v>3.5299999999999998E-2</v>
      </c>
      <c r="BI56">
        <v>3.6799999999999999E-2</v>
      </c>
      <c r="BJ56">
        <v>3.8800000000000001E-2</v>
      </c>
      <c r="BK56">
        <v>4.19E-2</v>
      </c>
      <c r="BL56">
        <v>4.4600000000000001E-2</v>
      </c>
      <c r="BM56">
        <v>4.6300000000000001E-2</v>
      </c>
      <c r="BN56">
        <v>4.8500000000000001E-2</v>
      </c>
      <c r="BO56">
        <v>5.1999999999999998E-2</v>
      </c>
      <c r="BP56">
        <v>5.5100000000000003E-2</v>
      </c>
      <c r="BQ56">
        <v>5.6899999999999999E-2</v>
      </c>
      <c r="BR56">
        <v>5.8999999999999997E-2</v>
      </c>
      <c r="BS56">
        <v>6.2700000000000006E-2</v>
      </c>
      <c r="BT56">
        <v>6.6500000000000004E-2</v>
      </c>
      <c r="BU56">
        <v>6.8500000000000005E-2</v>
      </c>
      <c r="BV56">
        <v>7.0499999999999993E-2</v>
      </c>
      <c r="BW56">
        <v>7.2499999999999995E-2</v>
      </c>
      <c r="BX56">
        <v>7.4499999999999997E-2</v>
      </c>
      <c r="BY56">
        <v>7.7399999999999997E-2</v>
      </c>
      <c r="BZ56">
        <v>0.10680000000000001</v>
      </c>
      <c r="CA56">
        <v>0.1356</v>
      </c>
      <c r="CB56">
        <v>0.1686</v>
      </c>
      <c r="CC56">
        <v>0.19769999999999999</v>
      </c>
      <c r="CD56">
        <v>0.2243</v>
      </c>
      <c r="CE56">
        <v>0.245</v>
      </c>
      <c r="CF56">
        <v>0.2636</v>
      </c>
      <c r="CG56">
        <v>0.28270000000000001</v>
      </c>
      <c r="CH56">
        <v>0.29849999999999999</v>
      </c>
      <c r="CI56">
        <v>0.31490000000000001</v>
      </c>
      <c r="CJ56">
        <v>0.33040000000000003</v>
      </c>
      <c r="CK56">
        <v>0.34460000000000002</v>
      </c>
      <c r="CL56">
        <v>0.35709999999999997</v>
      </c>
      <c r="CM56">
        <v>0.36770000000000003</v>
      </c>
      <c r="CN56">
        <v>0.37719999999999998</v>
      </c>
      <c r="CO56">
        <v>0.40739999999999998</v>
      </c>
      <c r="CP56">
        <v>0.42509999999999998</v>
      </c>
      <c r="CQ56">
        <v>0.44309999999999999</v>
      </c>
      <c r="CR56">
        <v>0.46050000000000002</v>
      </c>
      <c r="CS56">
        <v>0.47320000000000001</v>
      </c>
      <c r="CT56">
        <v>0.48010000000000003</v>
      </c>
      <c r="CU56">
        <v>0.48370000000000002</v>
      </c>
      <c r="CV56">
        <v>0.48730000000000001</v>
      </c>
      <c r="CW56">
        <v>0.48970000000000002</v>
      </c>
      <c r="CX56">
        <v>0.49070000000000003</v>
      </c>
      <c r="CY56">
        <v>0.49299999999999999</v>
      </c>
      <c r="CZ56">
        <v>0.4995</v>
      </c>
      <c r="DA56">
        <v>0.50880000000000003</v>
      </c>
      <c r="DB56">
        <v>0.5181</v>
      </c>
      <c r="DC56">
        <v>0.52749999999999997</v>
      </c>
      <c r="DD56">
        <v>0.5393</v>
      </c>
      <c r="DE56">
        <v>0.54979999999999996</v>
      </c>
      <c r="DF56">
        <v>0.56020000000000003</v>
      </c>
      <c r="DG56">
        <v>0.56830000000000003</v>
      </c>
      <c r="DH56">
        <v>0.56999999999999995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7.1719999999999996E-8</v>
      </c>
      <c r="J57">
        <v>1.06E-6</v>
      </c>
      <c r="K57">
        <v>2.587E-6</v>
      </c>
      <c r="L57">
        <v>7.8159999999999994E-6</v>
      </c>
      <c r="M57">
        <v>1.433E-5</v>
      </c>
      <c r="N57">
        <v>2.0530000000000002E-5</v>
      </c>
      <c r="O57">
        <v>2.8269999999999999E-5</v>
      </c>
      <c r="P57">
        <v>3.7320000000000002E-5</v>
      </c>
      <c r="Q57">
        <v>5.7729999999999998E-5</v>
      </c>
      <c r="R57">
        <v>8.5900000000000001E-5</v>
      </c>
      <c r="S57">
        <v>1.038E-4</v>
      </c>
      <c r="T57">
        <v>1.2630000000000001E-4</v>
      </c>
      <c r="U57">
        <v>1.5589999999999999E-4</v>
      </c>
      <c r="V57">
        <v>2.4729999999999999E-4</v>
      </c>
      <c r="W57">
        <v>3.4989999999999999E-4</v>
      </c>
      <c r="X57">
        <v>4.2010000000000002E-4</v>
      </c>
      <c r="Y57">
        <v>4.9910000000000004E-4</v>
      </c>
      <c r="Z57">
        <v>5.8659999999999995E-4</v>
      </c>
      <c r="AA57">
        <v>7.1409999999999996E-4</v>
      </c>
      <c r="AB57">
        <v>1.1000000000000001E-3</v>
      </c>
      <c r="AC57">
        <v>1.1999999999999999E-3</v>
      </c>
      <c r="AD57">
        <v>1.4E-3</v>
      </c>
      <c r="AE57">
        <v>1.6000000000000001E-3</v>
      </c>
      <c r="AF57">
        <v>1.9E-3</v>
      </c>
      <c r="AG57">
        <v>2.3999999999999998E-3</v>
      </c>
      <c r="AH57">
        <v>2.7000000000000001E-3</v>
      </c>
      <c r="AI57">
        <v>3.0000000000000001E-3</v>
      </c>
      <c r="AJ57">
        <v>3.3E-3</v>
      </c>
      <c r="AK57">
        <v>3.7000000000000002E-3</v>
      </c>
      <c r="AL57">
        <v>4.7000000000000002E-3</v>
      </c>
      <c r="AM57">
        <v>5.4000000000000003E-3</v>
      </c>
      <c r="AN57">
        <v>5.7999999999999996E-3</v>
      </c>
      <c r="AO57">
        <v>6.4000000000000003E-3</v>
      </c>
      <c r="AP57">
        <v>7.6E-3</v>
      </c>
      <c r="AQ57">
        <v>8.8999999999999999E-3</v>
      </c>
      <c r="AR57">
        <v>9.5999999999999992E-3</v>
      </c>
      <c r="AS57">
        <v>1.03E-2</v>
      </c>
      <c r="AT57">
        <v>1.1299999999999999E-2</v>
      </c>
      <c r="AU57">
        <v>1.34E-2</v>
      </c>
      <c r="AV57">
        <v>1.49E-2</v>
      </c>
      <c r="AW57">
        <v>1.5800000000000002E-2</v>
      </c>
      <c r="AX57">
        <v>1.6799999999999999E-2</v>
      </c>
      <c r="AY57">
        <v>1.83E-2</v>
      </c>
      <c r="AZ57">
        <v>2.12E-2</v>
      </c>
      <c r="BA57">
        <v>2.3300000000000001E-2</v>
      </c>
      <c r="BB57">
        <v>2.46E-2</v>
      </c>
      <c r="BC57">
        <v>2.5899999999999999E-2</v>
      </c>
      <c r="BD57">
        <v>2.7199999999999998E-2</v>
      </c>
      <c r="BE57">
        <v>2.9700000000000001E-2</v>
      </c>
      <c r="BF57">
        <v>3.2300000000000002E-2</v>
      </c>
      <c r="BG57">
        <v>3.3799999999999997E-2</v>
      </c>
      <c r="BH57">
        <v>3.5299999999999998E-2</v>
      </c>
      <c r="BI57">
        <v>3.6799999999999999E-2</v>
      </c>
      <c r="BJ57">
        <v>3.8800000000000001E-2</v>
      </c>
      <c r="BK57">
        <v>4.19E-2</v>
      </c>
      <c r="BL57">
        <v>4.4600000000000001E-2</v>
      </c>
      <c r="BM57">
        <v>4.6300000000000001E-2</v>
      </c>
      <c r="BN57">
        <v>4.8500000000000001E-2</v>
      </c>
      <c r="BO57">
        <v>5.1999999999999998E-2</v>
      </c>
      <c r="BP57">
        <v>5.5100000000000003E-2</v>
      </c>
      <c r="BQ57">
        <v>5.6899999999999999E-2</v>
      </c>
      <c r="BR57">
        <v>5.8999999999999997E-2</v>
      </c>
      <c r="BS57">
        <v>6.2700000000000006E-2</v>
      </c>
      <c r="BT57">
        <v>6.6500000000000004E-2</v>
      </c>
      <c r="BU57">
        <v>6.8500000000000005E-2</v>
      </c>
      <c r="BV57">
        <v>7.0499999999999993E-2</v>
      </c>
      <c r="BW57">
        <v>7.2499999999999995E-2</v>
      </c>
      <c r="BX57">
        <v>7.4499999999999997E-2</v>
      </c>
      <c r="BY57">
        <v>7.7399999999999997E-2</v>
      </c>
      <c r="BZ57">
        <v>0.10680000000000001</v>
      </c>
      <c r="CA57">
        <v>0.1356</v>
      </c>
      <c r="CB57">
        <v>0.1686</v>
      </c>
      <c r="CC57">
        <v>0.19769999999999999</v>
      </c>
      <c r="CD57">
        <v>0.2243</v>
      </c>
      <c r="CE57">
        <v>0.245</v>
      </c>
      <c r="CF57">
        <v>0.2636</v>
      </c>
      <c r="CG57">
        <v>0.28270000000000001</v>
      </c>
      <c r="CH57">
        <v>0.29849999999999999</v>
      </c>
      <c r="CI57">
        <v>0.31490000000000001</v>
      </c>
      <c r="CJ57">
        <v>0.33040000000000003</v>
      </c>
      <c r="CK57">
        <v>0.34460000000000002</v>
      </c>
      <c r="CL57">
        <v>0.35709999999999997</v>
      </c>
      <c r="CM57">
        <v>0.36770000000000003</v>
      </c>
      <c r="CN57">
        <v>0.37719999999999998</v>
      </c>
      <c r="CO57">
        <v>0.40739999999999998</v>
      </c>
      <c r="CP57">
        <v>0.42509999999999998</v>
      </c>
      <c r="CQ57">
        <v>0.44309999999999999</v>
      </c>
      <c r="CR57">
        <v>0.46050000000000002</v>
      </c>
      <c r="CS57">
        <v>0.47320000000000001</v>
      </c>
      <c r="CT57">
        <v>0.48010000000000003</v>
      </c>
      <c r="CU57">
        <v>0.48370000000000002</v>
      </c>
      <c r="CV57">
        <v>0.48730000000000001</v>
      </c>
      <c r="CW57">
        <v>0.48970000000000002</v>
      </c>
      <c r="CX57">
        <v>0.49070000000000003</v>
      </c>
      <c r="CY57">
        <v>0.49299999999999999</v>
      </c>
      <c r="CZ57">
        <v>0.4995</v>
      </c>
      <c r="DA57">
        <v>0.50880000000000003</v>
      </c>
      <c r="DB57">
        <v>0.5181</v>
      </c>
      <c r="DC57">
        <v>0.52749999999999997</v>
      </c>
      <c r="DD57">
        <v>0.5393</v>
      </c>
      <c r="DE57">
        <v>0.54979999999999996</v>
      </c>
      <c r="DF57">
        <v>0.56020000000000003</v>
      </c>
      <c r="DG57">
        <v>0.56830000000000003</v>
      </c>
      <c r="DH57">
        <v>0.56999999999999995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7.1719999999999996E-8</v>
      </c>
      <c r="J58">
        <v>1.06E-6</v>
      </c>
      <c r="K58">
        <v>2.587E-6</v>
      </c>
      <c r="L58">
        <v>7.8159999999999994E-6</v>
      </c>
      <c r="M58">
        <v>1.433E-5</v>
      </c>
      <c r="N58">
        <v>2.0530000000000002E-5</v>
      </c>
      <c r="O58">
        <v>2.8269999999999999E-5</v>
      </c>
      <c r="P58">
        <v>3.7320000000000002E-5</v>
      </c>
      <c r="Q58">
        <v>5.7729999999999998E-5</v>
      </c>
      <c r="R58">
        <v>8.5900000000000001E-5</v>
      </c>
      <c r="S58">
        <v>1.038E-4</v>
      </c>
      <c r="T58">
        <v>1.2630000000000001E-4</v>
      </c>
      <c r="U58">
        <v>1.5589999999999999E-4</v>
      </c>
      <c r="V58">
        <v>2.4729999999999999E-4</v>
      </c>
      <c r="W58">
        <v>3.4989999999999999E-4</v>
      </c>
      <c r="X58">
        <v>4.2010000000000002E-4</v>
      </c>
      <c r="Y58">
        <v>4.9910000000000004E-4</v>
      </c>
      <c r="Z58">
        <v>5.8659999999999995E-4</v>
      </c>
      <c r="AA58">
        <v>7.1409999999999996E-4</v>
      </c>
      <c r="AB58">
        <v>1.1000000000000001E-3</v>
      </c>
      <c r="AC58">
        <v>1.1999999999999999E-3</v>
      </c>
      <c r="AD58">
        <v>1.4E-3</v>
      </c>
      <c r="AE58">
        <v>1.6000000000000001E-3</v>
      </c>
      <c r="AF58">
        <v>1.9E-3</v>
      </c>
      <c r="AG58">
        <v>2.3999999999999998E-3</v>
      </c>
      <c r="AH58">
        <v>2.7000000000000001E-3</v>
      </c>
      <c r="AI58">
        <v>3.0000000000000001E-3</v>
      </c>
      <c r="AJ58">
        <v>3.3E-3</v>
      </c>
      <c r="AK58">
        <v>3.7000000000000002E-3</v>
      </c>
      <c r="AL58">
        <v>4.7000000000000002E-3</v>
      </c>
      <c r="AM58">
        <v>5.4000000000000003E-3</v>
      </c>
      <c r="AN58">
        <v>5.7999999999999996E-3</v>
      </c>
      <c r="AO58">
        <v>6.4000000000000003E-3</v>
      </c>
      <c r="AP58">
        <v>7.6E-3</v>
      </c>
      <c r="AQ58">
        <v>8.8999999999999999E-3</v>
      </c>
      <c r="AR58">
        <v>9.5999999999999992E-3</v>
      </c>
      <c r="AS58">
        <v>1.03E-2</v>
      </c>
      <c r="AT58">
        <v>1.1299999999999999E-2</v>
      </c>
      <c r="AU58">
        <v>1.34E-2</v>
      </c>
      <c r="AV58">
        <v>1.49E-2</v>
      </c>
      <c r="AW58">
        <v>1.5800000000000002E-2</v>
      </c>
      <c r="AX58">
        <v>1.6799999999999999E-2</v>
      </c>
      <c r="AY58">
        <v>1.83E-2</v>
      </c>
      <c r="AZ58">
        <v>2.12E-2</v>
      </c>
      <c r="BA58">
        <v>2.3300000000000001E-2</v>
      </c>
      <c r="BB58">
        <v>2.46E-2</v>
      </c>
      <c r="BC58">
        <v>2.5899999999999999E-2</v>
      </c>
      <c r="BD58">
        <v>2.7199999999999998E-2</v>
      </c>
      <c r="BE58">
        <v>2.9700000000000001E-2</v>
      </c>
      <c r="BF58">
        <v>3.2300000000000002E-2</v>
      </c>
      <c r="BG58">
        <v>3.3799999999999997E-2</v>
      </c>
      <c r="BH58">
        <v>3.5299999999999998E-2</v>
      </c>
      <c r="BI58">
        <v>3.6799999999999999E-2</v>
      </c>
      <c r="BJ58">
        <v>3.8800000000000001E-2</v>
      </c>
      <c r="BK58">
        <v>4.19E-2</v>
      </c>
      <c r="BL58">
        <v>4.4600000000000001E-2</v>
      </c>
      <c r="BM58">
        <v>4.6300000000000001E-2</v>
      </c>
      <c r="BN58">
        <v>4.8500000000000001E-2</v>
      </c>
      <c r="BO58">
        <v>5.1999999999999998E-2</v>
      </c>
      <c r="BP58">
        <v>5.5100000000000003E-2</v>
      </c>
      <c r="BQ58">
        <v>5.6899999999999999E-2</v>
      </c>
      <c r="BR58">
        <v>5.8999999999999997E-2</v>
      </c>
      <c r="BS58">
        <v>6.2700000000000006E-2</v>
      </c>
      <c r="BT58">
        <v>6.6500000000000004E-2</v>
      </c>
      <c r="BU58">
        <v>6.8500000000000005E-2</v>
      </c>
      <c r="BV58">
        <v>7.0499999999999993E-2</v>
      </c>
      <c r="BW58">
        <v>7.2499999999999995E-2</v>
      </c>
      <c r="BX58">
        <v>7.4499999999999997E-2</v>
      </c>
      <c r="BY58">
        <v>7.7399999999999997E-2</v>
      </c>
      <c r="BZ58">
        <v>0.10680000000000001</v>
      </c>
      <c r="CA58">
        <v>0.1356</v>
      </c>
      <c r="CB58">
        <v>0.1686</v>
      </c>
      <c r="CC58">
        <v>0.19769999999999999</v>
      </c>
      <c r="CD58">
        <v>0.2243</v>
      </c>
      <c r="CE58">
        <v>0.245</v>
      </c>
      <c r="CF58">
        <v>0.2636</v>
      </c>
      <c r="CG58">
        <v>0.28270000000000001</v>
      </c>
      <c r="CH58">
        <v>0.29849999999999999</v>
      </c>
      <c r="CI58">
        <v>0.31490000000000001</v>
      </c>
      <c r="CJ58">
        <v>0.33040000000000003</v>
      </c>
      <c r="CK58">
        <v>0.34460000000000002</v>
      </c>
      <c r="CL58">
        <v>0.35709999999999997</v>
      </c>
      <c r="CM58">
        <v>0.36770000000000003</v>
      </c>
      <c r="CN58">
        <v>0.37719999999999998</v>
      </c>
      <c r="CO58">
        <v>0.40739999999999998</v>
      </c>
      <c r="CP58">
        <v>0.42509999999999998</v>
      </c>
      <c r="CQ58">
        <v>0.44309999999999999</v>
      </c>
      <c r="CR58">
        <v>0.46050000000000002</v>
      </c>
      <c r="CS58">
        <v>0.47320000000000001</v>
      </c>
      <c r="CT58">
        <v>0.48010000000000003</v>
      </c>
      <c r="CU58">
        <v>0.48370000000000002</v>
      </c>
      <c r="CV58">
        <v>0.48730000000000001</v>
      </c>
      <c r="CW58">
        <v>0.48970000000000002</v>
      </c>
      <c r="CX58">
        <v>0.49070000000000003</v>
      </c>
      <c r="CY58">
        <v>0.49299999999999999</v>
      </c>
      <c r="CZ58">
        <v>0.4995</v>
      </c>
      <c r="DA58">
        <v>0.50880000000000003</v>
      </c>
      <c r="DB58">
        <v>0.5181</v>
      </c>
      <c r="DC58">
        <v>0.52749999999999997</v>
      </c>
      <c r="DD58">
        <v>0.5393</v>
      </c>
      <c r="DE58">
        <v>0.54979999999999996</v>
      </c>
      <c r="DF58">
        <v>0.56020000000000003</v>
      </c>
      <c r="DG58">
        <v>0.56830000000000003</v>
      </c>
      <c r="DH58">
        <v>0.56999999999999995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7.1719999999999996E-8</v>
      </c>
      <c r="J59">
        <v>1.06E-6</v>
      </c>
      <c r="K59">
        <v>2.587E-6</v>
      </c>
      <c r="L59">
        <v>7.8159999999999994E-6</v>
      </c>
      <c r="M59">
        <v>1.433E-5</v>
      </c>
      <c r="N59">
        <v>2.0530000000000002E-5</v>
      </c>
      <c r="O59">
        <v>2.8269999999999999E-5</v>
      </c>
      <c r="P59">
        <v>3.7320000000000002E-5</v>
      </c>
      <c r="Q59">
        <v>5.7729999999999998E-5</v>
      </c>
      <c r="R59">
        <v>8.5900000000000001E-5</v>
      </c>
      <c r="S59">
        <v>1.038E-4</v>
      </c>
      <c r="T59">
        <v>1.2630000000000001E-4</v>
      </c>
      <c r="U59">
        <v>1.5589999999999999E-4</v>
      </c>
      <c r="V59">
        <v>2.4729999999999999E-4</v>
      </c>
      <c r="W59">
        <v>3.4989999999999999E-4</v>
      </c>
      <c r="X59">
        <v>4.2010000000000002E-4</v>
      </c>
      <c r="Y59">
        <v>4.9910000000000004E-4</v>
      </c>
      <c r="Z59">
        <v>5.8659999999999995E-4</v>
      </c>
      <c r="AA59">
        <v>7.1409999999999996E-4</v>
      </c>
      <c r="AB59">
        <v>1.1000000000000001E-3</v>
      </c>
      <c r="AC59">
        <v>1.1999999999999999E-3</v>
      </c>
      <c r="AD59">
        <v>1.4E-3</v>
      </c>
      <c r="AE59">
        <v>1.6000000000000001E-3</v>
      </c>
      <c r="AF59">
        <v>1.9E-3</v>
      </c>
      <c r="AG59">
        <v>2.3999999999999998E-3</v>
      </c>
      <c r="AH59">
        <v>2.7000000000000001E-3</v>
      </c>
      <c r="AI59">
        <v>3.0000000000000001E-3</v>
      </c>
      <c r="AJ59">
        <v>3.3E-3</v>
      </c>
      <c r="AK59">
        <v>3.7000000000000002E-3</v>
      </c>
      <c r="AL59">
        <v>4.7000000000000002E-3</v>
      </c>
      <c r="AM59">
        <v>5.4000000000000003E-3</v>
      </c>
      <c r="AN59">
        <v>5.7999999999999996E-3</v>
      </c>
      <c r="AO59">
        <v>6.4000000000000003E-3</v>
      </c>
      <c r="AP59">
        <v>7.6E-3</v>
      </c>
      <c r="AQ59">
        <v>8.8999999999999999E-3</v>
      </c>
      <c r="AR59">
        <v>9.5999999999999992E-3</v>
      </c>
      <c r="AS59">
        <v>1.03E-2</v>
      </c>
      <c r="AT59">
        <v>1.1299999999999999E-2</v>
      </c>
      <c r="AU59">
        <v>1.34E-2</v>
      </c>
      <c r="AV59">
        <v>1.49E-2</v>
      </c>
      <c r="AW59">
        <v>1.5800000000000002E-2</v>
      </c>
      <c r="AX59">
        <v>1.6799999999999999E-2</v>
      </c>
      <c r="AY59">
        <v>1.83E-2</v>
      </c>
      <c r="AZ59">
        <v>2.12E-2</v>
      </c>
      <c r="BA59">
        <v>2.3300000000000001E-2</v>
      </c>
      <c r="BB59">
        <v>2.46E-2</v>
      </c>
      <c r="BC59">
        <v>2.5899999999999999E-2</v>
      </c>
      <c r="BD59">
        <v>2.7199999999999998E-2</v>
      </c>
      <c r="BE59">
        <v>2.9700000000000001E-2</v>
      </c>
      <c r="BF59">
        <v>3.2300000000000002E-2</v>
      </c>
      <c r="BG59">
        <v>3.3799999999999997E-2</v>
      </c>
      <c r="BH59">
        <v>3.5299999999999998E-2</v>
      </c>
      <c r="BI59">
        <v>3.6799999999999999E-2</v>
      </c>
      <c r="BJ59">
        <v>3.8800000000000001E-2</v>
      </c>
      <c r="BK59">
        <v>4.19E-2</v>
      </c>
      <c r="BL59">
        <v>4.4600000000000001E-2</v>
      </c>
      <c r="BM59">
        <v>4.6300000000000001E-2</v>
      </c>
      <c r="BN59">
        <v>4.8500000000000001E-2</v>
      </c>
      <c r="BO59">
        <v>5.1999999999999998E-2</v>
      </c>
      <c r="BP59">
        <v>5.5100000000000003E-2</v>
      </c>
      <c r="BQ59">
        <v>5.6899999999999999E-2</v>
      </c>
      <c r="BR59">
        <v>5.8999999999999997E-2</v>
      </c>
      <c r="BS59">
        <v>6.2700000000000006E-2</v>
      </c>
      <c r="BT59">
        <v>6.6500000000000004E-2</v>
      </c>
      <c r="BU59">
        <v>6.8500000000000005E-2</v>
      </c>
      <c r="BV59">
        <v>7.0499999999999993E-2</v>
      </c>
      <c r="BW59">
        <v>7.2499999999999995E-2</v>
      </c>
      <c r="BX59">
        <v>7.4499999999999997E-2</v>
      </c>
      <c r="BY59">
        <v>7.7399999999999997E-2</v>
      </c>
      <c r="BZ59">
        <v>0.10680000000000001</v>
      </c>
      <c r="CA59">
        <v>0.1356</v>
      </c>
      <c r="CB59">
        <v>0.1686</v>
      </c>
      <c r="CC59">
        <v>0.19769999999999999</v>
      </c>
      <c r="CD59">
        <v>0.2243</v>
      </c>
      <c r="CE59">
        <v>0.245</v>
      </c>
      <c r="CF59">
        <v>0.2636</v>
      </c>
      <c r="CG59">
        <v>0.28270000000000001</v>
      </c>
      <c r="CH59">
        <v>0.29849999999999999</v>
      </c>
      <c r="CI59">
        <v>0.31490000000000001</v>
      </c>
      <c r="CJ59">
        <v>0.33040000000000003</v>
      </c>
      <c r="CK59">
        <v>0.34460000000000002</v>
      </c>
      <c r="CL59">
        <v>0.35709999999999997</v>
      </c>
      <c r="CM59">
        <v>0.36770000000000003</v>
      </c>
      <c r="CN59">
        <v>0.37719999999999998</v>
      </c>
      <c r="CO59">
        <v>0.40739999999999998</v>
      </c>
      <c r="CP59">
        <v>0.42509999999999998</v>
      </c>
      <c r="CQ59">
        <v>0.44309999999999999</v>
      </c>
      <c r="CR59">
        <v>0.46050000000000002</v>
      </c>
      <c r="CS59">
        <v>0.47320000000000001</v>
      </c>
      <c r="CT59">
        <v>0.48010000000000003</v>
      </c>
      <c r="CU59">
        <v>0.48370000000000002</v>
      </c>
      <c r="CV59">
        <v>0.48730000000000001</v>
      </c>
      <c r="CW59">
        <v>0.48970000000000002</v>
      </c>
      <c r="CX59">
        <v>0.49070000000000003</v>
      </c>
      <c r="CY59">
        <v>0.49299999999999999</v>
      </c>
      <c r="CZ59">
        <v>0.4995</v>
      </c>
      <c r="DA59">
        <v>0.50880000000000003</v>
      </c>
      <c r="DB59">
        <v>0.5181</v>
      </c>
      <c r="DC59">
        <v>0.52749999999999997</v>
      </c>
      <c r="DD59">
        <v>0.5393</v>
      </c>
      <c r="DE59">
        <v>0.54979999999999996</v>
      </c>
      <c r="DF59">
        <v>0.56020000000000003</v>
      </c>
      <c r="DG59">
        <v>0.56830000000000003</v>
      </c>
      <c r="DH59">
        <v>0.56999999999999995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7.1719999999999996E-8</v>
      </c>
      <c r="J60">
        <v>1.06E-6</v>
      </c>
      <c r="K60">
        <v>2.587E-6</v>
      </c>
      <c r="L60">
        <v>7.8159999999999994E-6</v>
      </c>
      <c r="M60">
        <v>1.433E-5</v>
      </c>
      <c r="N60">
        <v>2.0530000000000002E-5</v>
      </c>
      <c r="O60">
        <v>2.8269999999999999E-5</v>
      </c>
      <c r="P60">
        <v>3.7320000000000002E-5</v>
      </c>
      <c r="Q60">
        <v>5.7729999999999998E-5</v>
      </c>
      <c r="R60">
        <v>8.5900000000000001E-5</v>
      </c>
      <c r="S60">
        <v>1.038E-4</v>
      </c>
      <c r="T60">
        <v>1.2630000000000001E-4</v>
      </c>
      <c r="U60">
        <v>1.5589999999999999E-4</v>
      </c>
      <c r="V60">
        <v>2.4729999999999999E-4</v>
      </c>
      <c r="W60">
        <v>3.4989999999999999E-4</v>
      </c>
      <c r="X60">
        <v>4.2010000000000002E-4</v>
      </c>
      <c r="Y60">
        <v>4.9910000000000004E-4</v>
      </c>
      <c r="Z60">
        <v>5.8659999999999995E-4</v>
      </c>
      <c r="AA60">
        <v>7.1409999999999996E-4</v>
      </c>
      <c r="AB60">
        <v>1.1000000000000001E-3</v>
      </c>
      <c r="AC60">
        <v>1.1999999999999999E-3</v>
      </c>
      <c r="AD60">
        <v>1.4E-3</v>
      </c>
      <c r="AE60">
        <v>1.6000000000000001E-3</v>
      </c>
      <c r="AF60">
        <v>1.9E-3</v>
      </c>
      <c r="AG60">
        <v>2.3999999999999998E-3</v>
      </c>
      <c r="AH60">
        <v>2.7000000000000001E-3</v>
      </c>
      <c r="AI60">
        <v>3.0000000000000001E-3</v>
      </c>
      <c r="AJ60">
        <v>3.3E-3</v>
      </c>
      <c r="AK60">
        <v>3.7000000000000002E-3</v>
      </c>
      <c r="AL60">
        <v>4.7000000000000002E-3</v>
      </c>
      <c r="AM60">
        <v>5.4000000000000003E-3</v>
      </c>
      <c r="AN60">
        <v>5.7999999999999996E-3</v>
      </c>
      <c r="AO60">
        <v>6.4000000000000003E-3</v>
      </c>
      <c r="AP60">
        <v>7.6E-3</v>
      </c>
      <c r="AQ60">
        <v>8.8999999999999999E-3</v>
      </c>
      <c r="AR60">
        <v>9.5999999999999992E-3</v>
      </c>
      <c r="AS60">
        <v>1.03E-2</v>
      </c>
      <c r="AT60">
        <v>1.1299999999999999E-2</v>
      </c>
      <c r="AU60">
        <v>1.34E-2</v>
      </c>
      <c r="AV60">
        <v>1.49E-2</v>
      </c>
      <c r="AW60">
        <v>1.5800000000000002E-2</v>
      </c>
      <c r="AX60">
        <v>1.6799999999999999E-2</v>
      </c>
      <c r="AY60">
        <v>1.83E-2</v>
      </c>
      <c r="AZ60">
        <v>2.12E-2</v>
      </c>
      <c r="BA60">
        <v>2.3300000000000001E-2</v>
      </c>
      <c r="BB60">
        <v>2.46E-2</v>
      </c>
      <c r="BC60">
        <v>2.5899999999999999E-2</v>
      </c>
      <c r="BD60">
        <v>2.7199999999999998E-2</v>
      </c>
      <c r="BE60">
        <v>2.9700000000000001E-2</v>
      </c>
      <c r="BF60">
        <v>3.2300000000000002E-2</v>
      </c>
      <c r="BG60">
        <v>3.3799999999999997E-2</v>
      </c>
      <c r="BH60">
        <v>3.5299999999999998E-2</v>
      </c>
      <c r="BI60">
        <v>3.6799999999999999E-2</v>
      </c>
      <c r="BJ60">
        <v>3.8800000000000001E-2</v>
      </c>
      <c r="BK60">
        <v>4.19E-2</v>
      </c>
      <c r="BL60">
        <v>4.4600000000000001E-2</v>
      </c>
      <c r="BM60">
        <v>4.6300000000000001E-2</v>
      </c>
      <c r="BN60">
        <v>4.8500000000000001E-2</v>
      </c>
      <c r="BO60">
        <v>5.1999999999999998E-2</v>
      </c>
      <c r="BP60">
        <v>5.5100000000000003E-2</v>
      </c>
      <c r="BQ60">
        <v>5.6899999999999999E-2</v>
      </c>
      <c r="BR60">
        <v>5.8999999999999997E-2</v>
      </c>
      <c r="BS60">
        <v>6.2700000000000006E-2</v>
      </c>
      <c r="BT60">
        <v>6.6500000000000004E-2</v>
      </c>
      <c r="BU60">
        <v>6.8500000000000005E-2</v>
      </c>
      <c r="BV60">
        <v>7.0499999999999993E-2</v>
      </c>
      <c r="BW60">
        <v>7.2499999999999995E-2</v>
      </c>
      <c r="BX60">
        <v>7.4499999999999997E-2</v>
      </c>
      <c r="BY60">
        <v>7.7399999999999997E-2</v>
      </c>
      <c r="BZ60">
        <v>0.10680000000000001</v>
      </c>
      <c r="CA60">
        <v>0.1356</v>
      </c>
      <c r="CB60">
        <v>0.1686</v>
      </c>
      <c r="CC60">
        <v>0.19769999999999999</v>
      </c>
      <c r="CD60">
        <v>0.2243</v>
      </c>
      <c r="CE60">
        <v>0.245</v>
      </c>
      <c r="CF60">
        <v>0.2636</v>
      </c>
      <c r="CG60">
        <v>0.28270000000000001</v>
      </c>
      <c r="CH60">
        <v>0.29849999999999999</v>
      </c>
      <c r="CI60">
        <v>0.31490000000000001</v>
      </c>
      <c r="CJ60">
        <v>0.33040000000000003</v>
      </c>
      <c r="CK60">
        <v>0.34460000000000002</v>
      </c>
      <c r="CL60">
        <v>0.35709999999999997</v>
      </c>
      <c r="CM60">
        <v>0.36770000000000003</v>
      </c>
      <c r="CN60">
        <v>0.37719999999999998</v>
      </c>
      <c r="CO60">
        <v>0.40739999999999998</v>
      </c>
      <c r="CP60">
        <v>0.42509999999999998</v>
      </c>
      <c r="CQ60">
        <v>0.44309999999999999</v>
      </c>
      <c r="CR60">
        <v>0.46050000000000002</v>
      </c>
      <c r="CS60">
        <v>0.47320000000000001</v>
      </c>
      <c r="CT60">
        <v>0.48010000000000003</v>
      </c>
      <c r="CU60">
        <v>0.48370000000000002</v>
      </c>
      <c r="CV60">
        <v>0.48730000000000001</v>
      </c>
      <c r="CW60">
        <v>0.48970000000000002</v>
      </c>
      <c r="CX60">
        <v>0.49070000000000003</v>
      </c>
      <c r="CY60">
        <v>0.49299999999999999</v>
      </c>
      <c r="CZ60">
        <v>0.4995</v>
      </c>
      <c r="DA60">
        <v>0.50880000000000003</v>
      </c>
      <c r="DB60">
        <v>0.5181</v>
      </c>
      <c r="DC60">
        <v>0.52749999999999997</v>
      </c>
      <c r="DD60">
        <v>0.5393</v>
      </c>
      <c r="DE60">
        <v>0.54979999999999996</v>
      </c>
      <c r="DF60">
        <v>0.56020000000000003</v>
      </c>
      <c r="DG60">
        <v>0.56830000000000003</v>
      </c>
      <c r="DH60">
        <v>0.56999999999999995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7.1719999999999996E-8</v>
      </c>
      <c r="J61">
        <v>1.06E-6</v>
      </c>
      <c r="K61">
        <v>2.587E-6</v>
      </c>
      <c r="L61">
        <v>7.8159999999999994E-6</v>
      </c>
      <c r="M61">
        <v>1.433E-5</v>
      </c>
      <c r="N61">
        <v>2.0530000000000002E-5</v>
      </c>
      <c r="O61">
        <v>2.8269999999999999E-5</v>
      </c>
      <c r="P61">
        <v>3.7320000000000002E-5</v>
      </c>
      <c r="Q61">
        <v>5.7729999999999998E-5</v>
      </c>
      <c r="R61">
        <v>8.5900000000000001E-5</v>
      </c>
      <c r="S61">
        <v>1.038E-4</v>
      </c>
      <c r="T61">
        <v>1.2630000000000001E-4</v>
      </c>
      <c r="U61">
        <v>1.5589999999999999E-4</v>
      </c>
      <c r="V61">
        <v>2.4729999999999999E-4</v>
      </c>
      <c r="W61">
        <v>3.4989999999999999E-4</v>
      </c>
      <c r="X61">
        <v>4.2010000000000002E-4</v>
      </c>
      <c r="Y61">
        <v>4.9910000000000004E-4</v>
      </c>
      <c r="Z61">
        <v>5.8659999999999995E-4</v>
      </c>
      <c r="AA61">
        <v>7.1409999999999996E-4</v>
      </c>
      <c r="AB61">
        <v>1.1000000000000001E-3</v>
      </c>
      <c r="AC61">
        <v>1.1999999999999999E-3</v>
      </c>
      <c r="AD61">
        <v>1.4E-3</v>
      </c>
      <c r="AE61">
        <v>1.6000000000000001E-3</v>
      </c>
      <c r="AF61">
        <v>1.9E-3</v>
      </c>
      <c r="AG61">
        <v>2.3999999999999998E-3</v>
      </c>
      <c r="AH61">
        <v>2.7000000000000001E-3</v>
      </c>
      <c r="AI61">
        <v>3.0000000000000001E-3</v>
      </c>
      <c r="AJ61">
        <v>3.3E-3</v>
      </c>
      <c r="AK61">
        <v>3.7000000000000002E-3</v>
      </c>
      <c r="AL61">
        <v>4.7000000000000002E-3</v>
      </c>
      <c r="AM61">
        <v>5.4000000000000003E-3</v>
      </c>
      <c r="AN61">
        <v>5.7999999999999996E-3</v>
      </c>
      <c r="AO61">
        <v>6.4000000000000003E-3</v>
      </c>
      <c r="AP61">
        <v>7.6E-3</v>
      </c>
      <c r="AQ61">
        <v>8.8999999999999999E-3</v>
      </c>
      <c r="AR61">
        <v>9.5999999999999992E-3</v>
      </c>
      <c r="AS61">
        <v>1.03E-2</v>
      </c>
      <c r="AT61">
        <v>1.1299999999999999E-2</v>
      </c>
      <c r="AU61">
        <v>1.34E-2</v>
      </c>
      <c r="AV61">
        <v>1.49E-2</v>
      </c>
      <c r="AW61">
        <v>1.5800000000000002E-2</v>
      </c>
      <c r="AX61">
        <v>1.6799999999999999E-2</v>
      </c>
      <c r="AY61">
        <v>1.83E-2</v>
      </c>
      <c r="AZ61">
        <v>2.12E-2</v>
      </c>
      <c r="BA61">
        <v>2.3300000000000001E-2</v>
      </c>
      <c r="BB61">
        <v>2.46E-2</v>
      </c>
      <c r="BC61">
        <v>2.5899999999999999E-2</v>
      </c>
      <c r="BD61">
        <v>2.7199999999999998E-2</v>
      </c>
      <c r="BE61">
        <v>2.9700000000000001E-2</v>
      </c>
      <c r="BF61">
        <v>3.2300000000000002E-2</v>
      </c>
      <c r="BG61">
        <v>3.3799999999999997E-2</v>
      </c>
      <c r="BH61">
        <v>3.5299999999999998E-2</v>
      </c>
      <c r="BI61">
        <v>3.6799999999999999E-2</v>
      </c>
      <c r="BJ61">
        <v>3.8800000000000001E-2</v>
      </c>
      <c r="BK61">
        <v>4.19E-2</v>
      </c>
      <c r="BL61">
        <v>4.4600000000000001E-2</v>
      </c>
      <c r="BM61">
        <v>4.6300000000000001E-2</v>
      </c>
      <c r="BN61">
        <v>4.8500000000000001E-2</v>
      </c>
      <c r="BO61">
        <v>5.1999999999999998E-2</v>
      </c>
      <c r="BP61">
        <v>5.5100000000000003E-2</v>
      </c>
      <c r="BQ61">
        <v>5.6899999999999999E-2</v>
      </c>
      <c r="BR61">
        <v>5.8999999999999997E-2</v>
      </c>
      <c r="BS61">
        <v>6.2700000000000006E-2</v>
      </c>
      <c r="BT61">
        <v>6.6500000000000004E-2</v>
      </c>
      <c r="BU61">
        <v>6.8500000000000005E-2</v>
      </c>
      <c r="BV61">
        <v>7.0499999999999993E-2</v>
      </c>
      <c r="BW61">
        <v>7.2499999999999995E-2</v>
      </c>
      <c r="BX61">
        <v>7.4499999999999997E-2</v>
      </c>
      <c r="BY61">
        <v>7.7399999999999997E-2</v>
      </c>
      <c r="BZ61">
        <v>0.10680000000000001</v>
      </c>
      <c r="CA61">
        <v>0.1356</v>
      </c>
      <c r="CB61">
        <v>0.1686</v>
      </c>
      <c r="CC61">
        <v>0.19769999999999999</v>
      </c>
      <c r="CD61">
        <v>0.2243</v>
      </c>
      <c r="CE61">
        <v>0.245</v>
      </c>
      <c r="CF61">
        <v>0.2636</v>
      </c>
      <c r="CG61">
        <v>0.28270000000000001</v>
      </c>
      <c r="CH61">
        <v>0.29849999999999999</v>
      </c>
      <c r="CI61">
        <v>0.31490000000000001</v>
      </c>
      <c r="CJ61">
        <v>0.33040000000000003</v>
      </c>
      <c r="CK61">
        <v>0.34460000000000002</v>
      </c>
      <c r="CL61">
        <v>0.35709999999999997</v>
      </c>
      <c r="CM61">
        <v>0.36770000000000003</v>
      </c>
      <c r="CN61">
        <v>0.37719999999999998</v>
      </c>
      <c r="CO61">
        <v>0.40739999999999998</v>
      </c>
      <c r="CP61">
        <v>0.42509999999999998</v>
      </c>
      <c r="CQ61">
        <v>0.44309999999999999</v>
      </c>
      <c r="CR61">
        <v>0.46050000000000002</v>
      </c>
      <c r="CS61">
        <v>0.47320000000000001</v>
      </c>
      <c r="CT61">
        <v>0.48010000000000003</v>
      </c>
      <c r="CU61">
        <v>0.48370000000000002</v>
      </c>
      <c r="CV61">
        <v>0.48730000000000001</v>
      </c>
      <c r="CW61">
        <v>0.48970000000000002</v>
      </c>
      <c r="CX61">
        <v>0.49070000000000003</v>
      </c>
      <c r="CY61">
        <v>0.49299999999999999</v>
      </c>
      <c r="CZ61">
        <v>0.4995</v>
      </c>
      <c r="DA61">
        <v>0.50880000000000003</v>
      </c>
      <c r="DB61">
        <v>0.5181</v>
      </c>
      <c r="DC61">
        <v>0.52749999999999997</v>
      </c>
      <c r="DD61">
        <v>0.5393</v>
      </c>
      <c r="DE61">
        <v>0.54979999999999996</v>
      </c>
      <c r="DF61">
        <v>0.56020000000000003</v>
      </c>
      <c r="DG61">
        <v>0.56830000000000003</v>
      </c>
      <c r="DH61">
        <v>0.56999999999999995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7.1719999999999996E-8</v>
      </c>
      <c r="J62">
        <v>1.06E-6</v>
      </c>
      <c r="K62">
        <v>2.587E-6</v>
      </c>
      <c r="L62">
        <v>7.8159999999999994E-6</v>
      </c>
      <c r="M62">
        <v>1.433E-5</v>
      </c>
      <c r="N62">
        <v>2.0530000000000002E-5</v>
      </c>
      <c r="O62">
        <v>2.8269999999999999E-5</v>
      </c>
      <c r="P62">
        <v>3.7320000000000002E-5</v>
      </c>
      <c r="Q62">
        <v>5.7729999999999998E-5</v>
      </c>
      <c r="R62">
        <v>8.5900000000000001E-5</v>
      </c>
      <c r="S62">
        <v>1.038E-4</v>
      </c>
      <c r="T62">
        <v>1.2630000000000001E-4</v>
      </c>
      <c r="U62">
        <v>1.5589999999999999E-4</v>
      </c>
      <c r="V62">
        <v>2.4729999999999999E-4</v>
      </c>
      <c r="W62">
        <v>3.4989999999999999E-4</v>
      </c>
      <c r="X62">
        <v>4.2010000000000002E-4</v>
      </c>
      <c r="Y62">
        <v>4.9910000000000004E-4</v>
      </c>
      <c r="Z62">
        <v>5.8659999999999995E-4</v>
      </c>
      <c r="AA62">
        <v>7.1409999999999996E-4</v>
      </c>
      <c r="AB62">
        <v>1.1000000000000001E-3</v>
      </c>
      <c r="AC62">
        <v>1.1999999999999999E-3</v>
      </c>
      <c r="AD62">
        <v>1.4E-3</v>
      </c>
      <c r="AE62">
        <v>1.6000000000000001E-3</v>
      </c>
      <c r="AF62">
        <v>1.9E-3</v>
      </c>
      <c r="AG62">
        <v>2.3999999999999998E-3</v>
      </c>
      <c r="AH62">
        <v>2.7000000000000001E-3</v>
      </c>
      <c r="AI62">
        <v>3.0000000000000001E-3</v>
      </c>
      <c r="AJ62">
        <v>3.3E-3</v>
      </c>
      <c r="AK62">
        <v>3.7000000000000002E-3</v>
      </c>
      <c r="AL62">
        <v>4.7000000000000002E-3</v>
      </c>
      <c r="AM62">
        <v>5.4000000000000003E-3</v>
      </c>
      <c r="AN62">
        <v>5.7999999999999996E-3</v>
      </c>
      <c r="AO62">
        <v>6.4000000000000003E-3</v>
      </c>
      <c r="AP62">
        <v>7.6E-3</v>
      </c>
      <c r="AQ62">
        <v>8.8999999999999999E-3</v>
      </c>
      <c r="AR62">
        <v>9.5999999999999992E-3</v>
      </c>
      <c r="AS62">
        <v>1.03E-2</v>
      </c>
      <c r="AT62">
        <v>1.1299999999999999E-2</v>
      </c>
      <c r="AU62">
        <v>1.34E-2</v>
      </c>
      <c r="AV62">
        <v>1.49E-2</v>
      </c>
      <c r="AW62">
        <v>1.5800000000000002E-2</v>
      </c>
      <c r="AX62">
        <v>1.6799999999999999E-2</v>
      </c>
      <c r="AY62">
        <v>1.83E-2</v>
      </c>
      <c r="AZ62">
        <v>2.12E-2</v>
      </c>
      <c r="BA62">
        <v>2.3300000000000001E-2</v>
      </c>
      <c r="BB62">
        <v>2.46E-2</v>
      </c>
      <c r="BC62">
        <v>2.5899999999999999E-2</v>
      </c>
      <c r="BD62">
        <v>2.7199999999999998E-2</v>
      </c>
      <c r="BE62">
        <v>2.9700000000000001E-2</v>
      </c>
      <c r="BF62">
        <v>3.2300000000000002E-2</v>
      </c>
      <c r="BG62">
        <v>3.3799999999999997E-2</v>
      </c>
      <c r="BH62">
        <v>3.5299999999999998E-2</v>
      </c>
      <c r="BI62">
        <v>3.6799999999999999E-2</v>
      </c>
      <c r="BJ62">
        <v>3.8800000000000001E-2</v>
      </c>
      <c r="BK62">
        <v>4.19E-2</v>
      </c>
      <c r="BL62">
        <v>4.4600000000000001E-2</v>
      </c>
      <c r="BM62">
        <v>4.6300000000000001E-2</v>
      </c>
      <c r="BN62">
        <v>4.8500000000000001E-2</v>
      </c>
      <c r="BO62">
        <v>5.1999999999999998E-2</v>
      </c>
      <c r="BP62">
        <v>5.5100000000000003E-2</v>
      </c>
      <c r="BQ62">
        <v>5.6899999999999999E-2</v>
      </c>
      <c r="BR62">
        <v>5.8999999999999997E-2</v>
      </c>
      <c r="BS62">
        <v>6.2700000000000006E-2</v>
      </c>
      <c r="BT62">
        <v>6.6500000000000004E-2</v>
      </c>
      <c r="BU62">
        <v>6.8500000000000005E-2</v>
      </c>
      <c r="BV62">
        <v>7.0499999999999993E-2</v>
      </c>
      <c r="BW62">
        <v>7.2499999999999995E-2</v>
      </c>
      <c r="BX62">
        <v>7.4499999999999997E-2</v>
      </c>
      <c r="BY62">
        <v>7.7399999999999997E-2</v>
      </c>
      <c r="BZ62">
        <v>0.10680000000000001</v>
      </c>
      <c r="CA62">
        <v>0.1356</v>
      </c>
      <c r="CB62">
        <v>0.1686</v>
      </c>
      <c r="CC62">
        <v>0.19769999999999999</v>
      </c>
      <c r="CD62">
        <v>0.2243</v>
      </c>
      <c r="CE62">
        <v>0.245</v>
      </c>
      <c r="CF62">
        <v>0.2636</v>
      </c>
      <c r="CG62">
        <v>0.28270000000000001</v>
      </c>
      <c r="CH62">
        <v>0.29849999999999999</v>
      </c>
      <c r="CI62">
        <v>0.31490000000000001</v>
      </c>
      <c r="CJ62">
        <v>0.33040000000000003</v>
      </c>
      <c r="CK62">
        <v>0.34460000000000002</v>
      </c>
      <c r="CL62">
        <v>0.35709999999999997</v>
      </c>
      <c r="CM62">
        <v>0.36770000000000003</v>
      </c>
      <c r="CN62">
        <v>0.37719999999999998</v>
      </c>
      <c r="CO62">
        <v>0.40739999999999998</v>
      </c>
      <c r="CP62">
        <v>0.42509999999999998</v>
      </c>
      <c r="CQ62">
        <v>0.44309999999999999</v>
      </c>
      <c r="CR62">
        <v>0.46050000000000002</v>
      </c>
      <c r="CS62">
        <v>0.47320000000000001</v>
      </c>
      <c r="CT62">
        <v>0.48010000000000003</v>
      </c>
      <c r="CU62">
        <v>0.48370000000000002</v>
      </c>
      <c r="CV62">
        <v>0.48730000000000001</v>
      </c>
      <c r="CW62">
        <v>0.48970000000000002</v>
      </c>
      <c r="CX62">
        <v>0.49070000000000003</v>
      </c>
      <c r="CY62">
        <v>0.49299999999999999</v>
      </c>
      <c r="CZ62">
        <v>0.4995</v>
      </c>
      <c r="DA62">
        <v>0.50880000000000003</v>
      </c>
      <c r="DB62">
        <v>0.5181</v>
      </c>
      <c r="DC62">
        <v>0.52749999999999997</v>
      </c>
      <c r="DD62">
        <v>0.5393</v>
      </c>
      <c r="DE62">
        <v>0.54979999999999996</v>
      </c>
      <c r="DF62">
        <v>0.56020000000000003</v>
      </c>
      <c r="DG62">
        <v>0.56830000000000003</v>
      </c>
      <c r="DH62">
        <v>0.56999999999999995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7.1719999999999996E-8</v>
      </c>
      <c r="J63">
        <v>1.06E-6</v>
      </c>
      <c r="K63">
        <v>2.587E-6</v>
      </c>
      <c r="L63">
        <v>7.8159999999999994E-6</v>
      </c>
      <c r="M63">
        <v>1.433E-5</v>
      </c>
      <c r="N63">
        <v>2.0530000000000002E-5</v>
      </c>
      <c r="O63">
        <v>2.8269999999999999E-5</v>
      </c>
      <c r="P63">
        <v>3.7320000000000002E-5</v>
      </c>
      <c r="Q63">
        <v>5.7729999999999998E-5</v>
      </c>
      <c r="R63">
        <v>8.5900000000000001E-5</v>
      </c>
      <c r="S63">
        <v>1.038E-4</v>
      </c>
      <c r="T63">
        <v>1.2630000000000001E-4</v>
      </c>
      <c r="U63">
        <v>1.5589999999999999E-4</v>
      </c>
      <c r="V63">
        <v>2.4729999999999999E-4</v>
      </c>
      <c r="W63">
        <v>3.4989999999999999E-4</v>
      </c>
      <c r="X63">
        <v>4.2010000000000002E-4</v>
      </c>
      <c r="Y63">
        <v>4.9910000000000004E-4</v>
      </c>
      <c r="Z63">
        <v>5.8659999999999995E-4</v>
      </c>
      <c r="AA63">
        <v>7.1409999999999996E-4</v>
      </c>
      <c r="AB63">
        <v>1.1000000000000001E-3</v>
      </c>
      <c r="AC63">
        <v>1.1999999999999999E-3</v>
      </c>
      <c r="AD63">
        <v>1.4E-3</v>
      </c>
      <c r="AE63">
        <v>1.6000000000000001E-3</v>
      </c>
      <c r="AF63">
        <v>1.9E-3</v>
      </c>
      <c r="AG63">
        <v>2.3999999999999998E-3</v>
      </c>
      <c r="AH63">
        <v>2.7000000000000001E-3</v>
      </c>
      <c r="AI63">
        <v>3.0000000000000001E-3</v>
      </c>
      <c r="AJ63">
        <v>3.3E-3</v>
      </c>
      <c r="AK63">
        <v>3.7000000000000002E-3</v>
      </c>
      <c r="AL63">
        <v>4.7000000000000002E-3</v>
      </c>
      <c r="AM63">
        <v>5.4000000000000003E-3</v>
      </c>
      <c r="AN63">
        <v>5.7999999999999996E-3</v>
      </c>
      <c r="AO63">
        <v>6.4000000000000003E-3</v>
      </c>
      <c r="AP63">
        <v>7.6E-3</v>
      </c>
      <c r="AQ63">
        <v>8.8999999999999999E-3</v>
      </c>
      <c r="AR63">
        <v>9.5999999999999992E-3</v>
      </c>
      <c r="AS63">
        <v>1.03E-2</v>
      </c>
      <c r="AT63">
        <v>1.1299999999999999E-2</v>
      </c>
      <c r="AU63">
        <v>1.34E-2</v>
      </c>
      <c r="AV63">
        <v>1.49E-2</v>
      </c>
      <c r="AW63">
        <v>1.5800000000000002E-2</v>
      </c>
      <c r="AX63">
        <v>1.6799999999999999E-2</v>
      </c>
      <c r="AY63">
        <v>1.83E-2</v>
      </c>
      <c r="AZ63">
        <v>2.12E-2</v>
      </c>
      <c r="BA63">
        <v>2.3300000000000001E-2</v>
      </c>
      <c r="BB63">
        <v>2.46E-2</v>
      </c>
      <c r="BC63">
        <v>2.5899999999999999E-2</v>
      </c>
      <c r="BD63">
        <v>2.7199999999999998E-2</v>
      </c>
      <c r="BE63">
        <v>2.9700000000000001E-2</v>
      </c>
      <c r="BF63">
        <v>3.2300000000000002E-2</v>
      </c>
      <c r="BG63">
        <v>3.3799999999999997E-2</v>
      </c>
      <c r="BH63">
        <v>3.5299999999999998E-2</v>
      </c>
      <c r="BI63">
        <v>3.6799999999999999E-2</v>
      </c>
      <c r="BJ63">
        <v>3.8800000000000001E-2</v>
      </c>
      <c r="BK63">
        <v>4.19E-2</v>
      </c>
      <c r="BL63">
        <v>4.4600000000000001E-2</v>
      </c>
      <c r="BM63">
        <v>4.6300000000000001E-2</v>
      </c>
      <c r="BN63">
        <v>4.8500000000000001E-2</v>
      </c>
      <c r="BO63">
        <v>5.1999999999999998E-2</v>
      </c>
      <c r="BP63">
        <v>5.5100000000000003E-2</v>
      </c>
      <c r="BQ63">
        <v>5.6899999999999999E-2</v>
      </c>
      <c r="BR63">
        <v>5.8999999999999997E-2</v>
      </c>
      <c r="BS63">
        <v>6.2700000000000006E-2</v>
      </c>
      <c r="BT63">
        <v>6.6500000000000004E-2</v>
      </c>
      <c r="BU63">
        <v>6.8500000000000005E-2</v>
      </c>
      <c r="BV63">
        <v>7.0499999999999993E-2</v>
      </c>
      <c r="BW63">
        <v>7.2499999999999995E-2</v>
      </c>
      <c r="BX63">
        <v>7.4499999999999997E-2</v>
      </c>
      <c r="BY63">
        <v>7.7399999999999997E-2</v>
      </c>
      <c r="BZ63">
        <v>0.10680000000000001</v>
      </c>
      <c r="CA63">
        <v>0.1356</v>
      </c>
      <c r="CB63">
        <v>0.1686</v>
      </c>
      <c r="CC63">
        <v>0.19769999999999999</v>
      </c>
      <c r="CD63">
        <v>0.2243</v>
      </c>
      <c r="CE63">
        <v>0.245</v>
      </c>
      <c r="CF63">
        <v>0.2636</v>
      </c>
      <c r="CG63">
        <v>0.28270000000000001</v>
      </c>
      <c r="CH63">
        <v>0.29849999999999999</v>
      </c>
      <c r="CI63">
        <v>0.31490000000000001</v>
      </c>
      <c r="CJ63">
        <v>0.33040000000000003</v>
      </c>
      <c r="CK63">
        <v>0.34460000000000002</v>
      </c>
      <c r="CL63">
        <v>0.35709999999999997</v>
      </c>
      <c r="CM63">
        <v>0.36770000000000003</v>
      </c>
      <c r="CN63">
        <v>0.37719999999999998</v>
      </c>
      <c r="CO63">
        <v>0.40739999999999998</v>
      </c>
      <c r="CP63">
        <v>0.42509999999999998</v>
      </c>
      <c r="CQ63">
        <v>0.44309999999999999</v>
      </c>
      <c r="CR63">
        <v>0.46050000000000002</v>
      </c>
      <c r="CS63">
        <v>0.47320000000000001</v>
      </c>
      <c r="CT63">
        <v>0.48010000000000003</v>
      </c>
      <c r="CU63">
        <v>0.48370000000000002</v>
      </c>
      <c r="CV63">
        <v>0.48730000000000001</v>
      </c>
      <c r="CW63">
        <v>0.48970000000000002</v>
      </c>
      <c r="CX63">
        <v>0.49070000000000003</v>
      </c>
      <c r="CY63">
        <v>0.49299999999999999</v>
      </c>
      <c r="CZ63">
        <v>0.4995</v>
      </c>
      <c r="DA63">
        <v>0.50880000000000003</v>
      </c>
      <c r="DB63">
        <v>0.5181</v>
      </c>
      <c r="DC63">
        <v>0.52749999999999997</v>
      </c>
      <c r="DD63">
        <v>0.5393</v>
      </c>
      <c r="DE63">
        <v>0.54979999999999996</v>
      </c>
      <c r="DF63">
        <v>0.56020000000000003</v>
      </c>
      <c r="DG63">
        <v>0.56830000000000003</v>
      </c>
      <c r="DH63">
        <v>0.56999999999999995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7.1719999999999996E-8</v>
      </c>
      <c r="J64">
        <v>1.06E-6</v>
      </c>
      <c r="K64">
        <v>2.587E-6</v>
      </c>
      <c r="L64">
        <v>7.8159999999999994E-6</v>
      </c>
      <c r="M64">
        <v>1.433E-5</v>
      </c>
      <c r="N64">
        <v>2.0530000000000002E-5</v>
      </c>
      <c r="O64">
        <v>2.8269999999999999E-5</v>
      </c>
      <c r="P64">
        <v>3.7320000000000002E-5</v>
      </c>
      <c r="Q64">
        <v>5.7729999999999998E-5</v>
      </c>
      <c r="R64">
        <v>8.5900000000000001E-5</v>
      </c>
      <c r="S64">
        <v>1.038E-4</v>
      </c>
      <c r="T64">
        <v>1.2630000000000001E-4</v>
      </c>
      <c r="U64">
        <v>1.5589999999999999E-4</v>
      </c>
      <c r="V64">
        <v>2.4729999999999999E-4</v>
      </c>
      <c r="W64">
        <v>3.4989999999999999E-4</v>
      </c>
      <c r="X64">
        <v>4.2010000000000002E-4</v>
      </c>
      <c r="Y64">
        <v>4.9910000000000004E-4</v>
      </c>
      <c r="Z64">
        <v>5.8659999999999995E-4</v>
      </c>
      <c r="AA64">
        <v>7.1409999999999996E-4</v>
      </c>
      <c r="AB64">
        <v>1.1000000000000001E-3</v>
      </c>
      <c r="AC64">
        <v>1.1999999999999999E-3</v>
      </c>
      <c r="AD64">
        <v>1.4E-3</v>
      </c>
      <c r="AE64">
        <v>1.6000000000000001E-3</v>
      </c>
      <c r="AF64">
        <v>1.9E-3</v>
      </c>
      <c r="AG64">
        <v>2.3999999999999998E-3</v>
      </c>
      <c r="AH64">
        <v>2.7000000000000001E-3</v>
      </c>
      <c r="AI64">
        <v>3.0000000000000001E-3</v>
      </c>
      <c r="AJ64">
        <v>3.3E-3</v>
      </c>
      <c r="AK64">
        <v>3.7000000000000002E-3</v>
      </c>
      <c r="AL64">
        <v>4.7000000000000002E-3</v>
      </c>
      <c r="AM64">
        <v>5.4000000000000003E-3</v>
      </c>
      <c r="AN64">
        <v>5.7999999999999996E-3</v>
      </c>
      <c r="AO64">
        <v>6.4000000000000003E-3</v>
      </c>
      <c r="AP64">
        <v>7.6E-3</v>
      </c>
      <c r="AQ64">
        <v>8.8999999999999999E-3</v>
      </c>
      <c r="AR64">
        <v>9.5999999999999992E-3</v>
      </c>
      <c r="AS64">
        <v>1.03E-2</v>
      </c>
      <c r="AT64">
        <v>1.1299999999999999E-2</v>
      </c>
      <c r="AU64">
        <v>1.34E-2</v>
      </c>
      <c r="AV64">
        <v>1.49E-2</v>
      </c>
      <c r="AW64">
        <v>1.5800000000000002E-2</v>
      </c>
      <c r="AX64">
        <v>1.6799999999999999E-2</v>
      </c>
      <c r="AY64">
        <v>1.83E-2</v>
      </c>
      <c r="AZ64">
        <v>2.12E-2</v>
      </c>
      <c r="BA64">
        <v>2.3300000000000001E-2</v>
      </c>
      <c r="BB64">
        <v>2.46E-2</v>
      </c>
      <c r="BC64">
        <v>2.5899999999999999E-2</v>
      </c>
      <c r="BD64">
        <v>2.7199999999999998E-2</v>
      </c>
      <c r="BE64">
        <v>2.9700000000000001E-2</v>
      </c>
      <c r="BF64">
        <v>3.2300000000000002E-2</v>
      </c>
      <c r="BG64">
        <v>3.3799999999999997E-2</v>
      </c>
      <c r="BH64">
        <v>3.5299999999999998E-2</v>
      </c>
      <c r="BI64">
        <v>3.6799999999999999E-2</v>
      </c>
      <c r="BJ64">
        <v>3.8800000000000001E-2</v>
      </c>
      <c r="BK64">
        <v>4.19E-2</v>
      </c>
      <c r="BL64">
        <v>4.4600000000000001E-2</v>
      </c>
      <c r="BM64">
        <v>4.6300000000000001E-2</v>
      </c>
      <c r="BN64">
        <v>4.8500000000000001E-2</v>
      </c>
      <c r="BO64">
        <v>5.1999999999999998E-2</v>
      </c>
      <c r="BP64">
        <v>5.5100000000000003E-2</v>
      </c>
      <c r="BQ64">
        <v>5.6899999999999999E-2</v>
      </c>
      <c r="BR64">
        <v>5.8999999999999997E-2</v>
      </c>
      <c r="BS64">
        <v>6.2700000000000006E-2</v>
      </c>
      <c r="BT64">
        <v>6.6500000000000004E-2</v>
      </c>
      <c r="BU64">
        <v>6.8500000000000005E-2</v>
      </c>
      <c r="BV64">
        <v>7.0499999999999993E-2</v>
      </c>
      <c r="BW64">
        <v>7.2499999999999995E-2</v>
      </c>
      <c r="BX64">
        <v>7.4499999999999997E-2</v>
      </c>
      <c r="BY64">
        <v>7.7399999999999997E-2</v>
      </c>
      <c r="BZ64">
        <v>0.10680000000000001</v>
      </c>
      <c r="CA64">
        <v>0.1356</v>
      </c>
      <c r="CB64">
        <v>0.1686</v>
      </c>
      <c r="CC64">
        <v>0.19769999999999999</v>
      </c>
      <c r="CD64">
        <v>0.2243</v>
      </c>
      <c r="CE64">
        <v>0.245</v>
      </c>
      <c r="CF64">
        <v>0.2636</v>
      </c>
      <c r="CG64">
        <v>0.28270000000000001</v>
      </c>
      <c r="CH64">
        <v>0.29849999999999999</v>
      </c>
      <c r="CI64">
        <v>0.31490000000000001</v>
      </c>
      <c r="CJ64">
        <v>0.33040000000000003</v>
      </c>
      <c r="CK64">
        <v>0.34460000000000002</v>
      </c>
      <c r="CL64">
        <v>0.35709999999999997</v>
      </c>
      <c r="CM64">
        <v>0.36770000000000003</v>
      </c>
      <c r="CN64">
        <v>0.37719999999999998</v>
      </c>
      <c r="CO64">
        <v>0.40739999999999998</v>
      </c>
      <c r="CP64">
        <v>0.42509999999999998</v>
      </c>
      <c r="CQ64">
        <v>0.44309999999999999</v>
      </c>
      <c r="CR64">
        <v>0.46050000000000002</v>
      </c>
      <c r="CS64">
        <v>0.47320000000000001</v>
      </c>
      <c r="CT64">
        <v>0.48010000000000003</v>
      </c>
      <c r="CU64">
        <v>0.48370000000000002</v>
      </c>
      <c r="CV64">
        <v>0.48730000000000001</v>
      </c>
      <c r="CW64">
        <v>0.48970000000000002</v>
      </c>
      <c r="CX64">
        <v>0.49070000000000003</v>
      </c>
      <c r="CY64">
        <v>0.49299999999999999</v>
      </c>
      <c r="CZ64">
        <v>0.4995</v>
      </c>
      <c r="DA64">
        <v>0.50880000000000003</v>
      </c>
      <c r="DB64">
        <v>0.5181</v>
      </c>
      <c r="DC64">
        <v>0.52749999999999997</v>
      </c>
      <c r="DD64">
        <v>0.5393</v>
      </c>
      <c r="DE64">
        <v>0.54979999999999996</v>
      </c>
      <c r="DF64">
        <v>0.56020000000000003</v>
      </c>
      <c r="DG64">
        <v>0.56830000000000003</v>
      </c>
      <c r="DH64">
        <v>0.56999999999999995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7.1719999999999996E-8</v>
      </c>
      <c r="J65">
        <v>1.06E-6</v>
      </c>
      <c r="K65">
        <v>2.587E-6</v>
      </c>
      <c r="L65">
        <v>7.8159999999999994E-6</v>
      </c>
      <c r="M65">
        <v>1.433E-5</v>
      </c>
      <c r="N65">
        <v>2.0530000000000002E-5</v>
      </c>
      <c r="O65">
        <v>2.8269999999999999E-5</v>
      </c>
      <c r="P65">
        <v>3.7320000000000002E-5</v>
      </c>
      <c r="Q65">
        <v>5.7729999999999998E-5</v>
      </c>
      <c r="R65">
        <v>8.5900000000000001E-5</v>
      </c>
      <c r="S65">
        <v>1.038E-4</v>
      </c>
      <c r="T65">
        <v>1.2630000000000001E-4</v>
      </c>
      <c r="U65">
        <v>1.5589999999999999E-4</v>
      </c>
      <c r="V65">
        <v>2.4729999999999999E-4</v>
      </c>
      <c r="W65">
        <v>3.4989999999999999E-4</v>
      </c>
      <c r="X65">
        <v>4.2010000000000002E-4</v>
      </c>
      <c r="Y65">
        <v>4.9910000000000004E-4</v>
      </c>
      <c r="Z65">
        <v>5.8659999999999995E-4</v>
      </c>
      <c r="AA65">
        <v>7.1409999999999996E-4</v>
      </c>
      <c r="AB65">
        <v>1.1000000000000001E-3</v>
      </c>
      <c r="AC65">
        <v>1.1999999999999999E-3</v>
      </c>
      <c r="AD65">
        <v>1.4E-3</v>
      </c>
      <c r="AE65">
        <v>1.6000000000000001E-3</v>
      </c>
      <c r="AF65">
        <v>1.9E-3</v>
      </c>
      <c r="AG65">
        <v>2.3999999999999998E-3</v>
      </c>
      <c r="AH65">
        <v>2.7000000000000001E-3</v>
      </c>
      <c r="AI65">
        <v>3.0000000000000001E-3</v>
      </c>
      <c r="AJ65">
        <v>3.3E-3</v>
      </c>
      <c r="AK65">
        <v>3.7000000000000002E-3</v>
      </c>
      <c r="AL65">
        <v>4.7000000000000002E-3</v>
      </c>
      <c r="AM65">
        <v>5.4000000000000003E-3</v>
      </c>
      <c r="AN65">
        <v>5.7999999999999996E-3</v>
      </c>
      <c r="AO65">
        <v>6.4000000000000003E-3</v>
      </c>
      <c r="AP65">
        <v>7.6E-3</v>
      </c>
      <c r="AQ65">
        <v>8.8999999999999999E-3</v>
      </c>
      <c r="AR65">
        <v>9.5999999999999992E-3</v>
      </c>
      <c r="AS65">
        <v>1.03E-2</v>
      </c>
      <c r="AT65">
        <v>1.1299999999999999E-2</v>
      </c>
      <c r="AU65">
        <v>1.34E-2</v>
      </c>
      <c r="AV65">
        <v>1.49E-2</v>
      </c>
      <c r="AW65">
        <v>1.5800000000000002E-2</v>
      </c>
      <c r="AX65">
        <v>1.6799999999999999E-2</v>
      </c>
      <c r="AY65">
        <v>1.83E-2</v>
      </c>
      <c r="AZ65">
        <v>2.12E-2</v>
      </c>
      <c r="BA65">
        <v>2.3300000000000001E-2</v>
      </c>
      <c r="BB65">
        <v>2.46E-2</v>
      </c>
      <c r="BC65">
        <v>2.5899999999999999E-2</v>
      </c>
      <c r="BD65">
        <v>2.7199999999999998E-2</v>
      </c>
      <c r="BE65">
        <v>2.9700000000000001E-2</v>
      </c>
      <c r="BF65">
        <v>3.2300000000000002E-2</v>
      </c>
      <c r="BG65">
        <v>3.3799999999999997E-2</v>
      </c>
      <c r="BH65">
        <v>3.5299999999999998E-2</v>
      </c>
      <c r="BI65">
        <v>3.6799999999999999E-2</v>
      </c>
      <c r="BJ65">
        <v>3.8800000000000001E-2</v>
      </c>
      <c r="BK65">
        <v>4.19E-2</v>
      </c>
      <c r="BL65">
        <v>4.4600000000000001E-2</v>
      </c>
      <c r="BM65">
        <v>4.6300000000000001E-2</v>
      </c>
      <c r="BN65">
        <v>4.8500000000000001E-2</v>
      </c>
      <c r="BO65">
        <v>5.1999999999999998E-2</v>
      </c>
      <c r="BP65">
        <v>5.5100000000000003E-2</v>
      </c>
      <c r="BQ65">
        <v>5.6899999999999999E-2</v>
      </c>
      <c r="BR65">
        <v>5.8999999999999997E-2</v>
      </c>
      <c r="BS65">
        <v>6.2700000000000006E-2</v>
      </c>
      <c r="BT65">
        <v>6.6500000000000004E-2</v>
      </c>
      <c r="BU65">
        <v>6.8500000000000005E-2</v>
      </c>
      <c r="BV65">
        <v>7.0499999999999993E-2</v>
      </c>
      <c r="BW65">
        <v>7.2499999999999995E-2</v>
      </c>
      <c r="BX65">
        <v>7.4499999999999997E-2</v>
      </c>
      <c r="BY65">
        <v>7.7399999999999997E-2</v>
      </c>
      <c r="BZ65">
        <v>0.10680000000000001</v>
      </c>
      <c r="CA65">
        <v>0.1356</v>
      </c>
      <c r="CB65">
        <v>0.1686</v>
      </c>
      <c r="CC65">
        <v>0.19769999999999999</v>
      </c>
      <c r="CD65">
        <v>0.2243</v>
      </c>
      <c r="CE65">
        <v>0.245</v>
      </c>
      <c r="CF65">
        <v>0.2636</v>
      </c>
      <c r="CG65">
        <v>0.28270000000000001</v>
      </c>
      <c r="CH65">
        <v>0.29849999999999999</v>
      </c>
      <c r="CI65">
        <v>0.31490000000000001</v>
      </c>
      <c r="CJ65">
        <v>0.33040000000000003</v>
      </c>
      <c r="CK65">
        <v>0.34460000000000002</v>
      </c>
      <c r="CL65">
        <v>0.35709999999999997</v>
      </c>
      <c r="CM65">
        <v>0.36770000000000003</v>
      </c>
      <c r="CN65">
        <v>0.37719999999999998</v>
      </c>
      <c r="CO65">
        <v>0.40739999999999998</v>
      </c>
      <c r="CP65">
        <v>0.42509999999999998</v>
      </c>
      <c r="CQ65">
        <v>0.44309999999999999</v>
      </c>
      <c r="CR65">
        <v>0.46050000000000002</v>
      </c>
      <c r="CS65">
        <v>0.47320000000000001</v>
      </c>
      <c r="CT65">
        <v>0.48010000000000003</v>
      </c>
      <c r="CU65">
        <v>0.48370000000000002</v>
      </c>
      <c r="CV65">
        <v>0.48730000000000001</v>
      </c>
      <c r="CW65">
        <v>0.48970000000000002</v>
      </c>
      <c r="CX65">
        <v>0.49070000000000003</v>
      </c>
      <c r="CY65">
        <v>0.49299999999999999</v>
      </c>
      <c r="CZ65">
        <v>0.4995</v>
      </c>
      <c r="DA65">
        <v>0.50880000000000003</v>
      </c>
      <c r="DB65">
        <v>0.5181</v>
      </c>
      <c r="DC65">
        <v>0.52749999999999997</v>
      </c>
      <c r="DD65">
        <v>0.5393</v>
      </c>
      <c r="DE65">
        <v>0.54979999999999996</v>
      </c>
      <c r="DF65">
        <v>0.56020000000000003</v>
      </c>
      <c r="DG65">
        <v>0.56830000000000003</v>
      </c>
      <c r="DH65">
        <v>0.56999999999999995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7.1719999999999996E-8</v>
      </c>
      <c r="J66">
        <v>1.06E-6</v>
      </c>
      <c r="K66">
        <v>2.587E-6</v>
      </c>
      <c r="L66">
        <v>7.8159999999999994E-6</v>
      </c>
      <c r="M66">
        <v>1.433E-5</v>
      </c>
      <c r="N66">
        <v>2.0530000000000002E-5</v>
      </c>
      <c r="O66">
        <v>2.8269999999999999E-5</v>
      </c>
      <c r="P66">
        <v>3.7320000000000002E-5</v>
      </c>
      <c r="Q66">
        <v>5.7729999999999998E-5</v>
      </c>
      <c r="R66">
        <v>8.5900000000000001E-5</v>
      </c>
      <c r="S66">
        <v>1.038E-4</v>
      </c>
      <c r="T66">
        <v>1.2630000000000001E-4</v>
      </c>
      <c r="U66">
        <v>1.5589999999999999E-4</v>
      </c>
      <c r="V66">
        <v>2.4729999999999999E-4</v>
      </c>
      <c r="W66">
        <v>3.4989999999999999E-4</v>
      </c>
      <c r="X66">
        <v>4.2010000000000002E-4</v>
      </c>
      <c r="Y66">
        <v>4.9910000000000004E-4</v>
      </c>
      <c r="Z66">
        <v>5.8659999999999995E-4</v>
      </c>
      <c r="AA66">
        <v>7.1409999999999996E-4</v>
      </c>
      <c r="AB66">
        <v>1.1000000000000001E-3</v>
      </c>
      <c r="AC66">
        <v>1.1999999999999999E-3</v>
      </c>
      <c r="AD66">
        <v>1.4E-3</v>
      </c>
      <c r="AE66">
        <v>1.6000000000000001E-3</v>
      </c>
      <c r="AF66">
        <v>1.9E-3</v>
      </c>
      <c r="AG66">
        <v>2.3999999999999998E-3</v>
      </c>
      <c r="AH66">
        <v>2.7000000000000001E-3</v>
      </c>
      <c r="AI66">
        <v>3.0000000000000001E-3</v>
      </c>
      <c r="AJ66">
        <v>3.3E-3</v>
      </c>
      <c r="AK66">
        <v>3.7000000000000002E-3</v>
      </c>
      <c r="AL66">
        <v>4.7000000000000002E-3</v>
      </c>
      <c r="AM66">
        <v>5.4000000000000003E-3</v>
      </c>
      <c r="AN66">
        <v>5.7999999999999996E-3</v>
      </c>
      <c r="AO66">
        <v>6.4000000000000003E-3</v>
      </c>
      <c r="AP66">
        <v>7.6E-3</v>
      </c>
      <c r="AQ66">
        <v>8.8999999999999999E-3</v>
      </c>
      <c r="AR66">
        <v>9.5999999999999992E-3</v>
      </c>
      <c r="AS66">
        <v>1.03E-2</v>
      </c>
      <c r="AT66">
        <v>1.1299999999999999E-2</v>
      </c>
      <c r="AU66">
        <v>1.34E-2</v>
      </c>
      <c r="AV66">
        <v>1.49E-2</v>
      </c>
      <c r="AW66">
        <v>1.5800000000000002E-2</v>
      </c>
      <c r="AX66">
        <v>1.6799999999999999E-2</v>
      </c>
      <c r="AY66">
        <v>1.83E-2</v>
      </c>
      <c r="AZ66">
        <v>2.12E-2</v>
      </c>
      <c r="BA66">
        <v>2.3300000000000001E-2</v>
      </c>
      <c r="BB66">
        <v>2.46E-2</v>
      </c>
      <c r="BC66">
        <v>2.5899999999999999E-2</v>
      </c>
      <c r="BD66">
        <v>2.7199999999999998E-2</v>
      </c>
      <c r="BE66">
        <v>2.9700000000000001E-2</v>
      </c>
      <c r="BF66">
        <v>3.2300000000000002E-2</v>
      </c>
      <c r="BG66">
        <v>3.3799999999999997E-2</v>
      </c>
      <c r="BH66">
        <v>3.5299999999999998E-2</v>
      </c>
      <c r="BI66">
        <v>3.6799999999999999E-2</v>
      </c>
      <c r="BJ66">
        <v>3.8800000000000001E-2</v>
      </c>
      <c r="BK66">
        <v>4.19E-2</v>
      </c>
      <c r="BL66">
        <v>4.4600000000000001E-2</v>
      </c>
      <c r="BM66">
        <v>4.6300000000000001E-2</v>
      </c>
      <c r="BN66">
        <v>4.8500000000000001E-2</v>
      </c>
      <c r="BO66">
        <v>5.1999999999999998E-2</v>
      </c>
      <c r="BP66">
        <v>5.5100000000000003E-2</v>
      </c>
      <c r="BQ66">
        <v>5.6899999999999999E-2</v>
      </c>
      <c r="BR66">
        <v>5.8999999999999997E-2</v>
      </c>
      <c r="BS66">
        <v>6.2700000000000006E-2</v>
      </c>
      <c r="BT66">
        <v>6.6500000000000004E-2</v>
      </c>
      <c r="BU66">
        <v>6.8500000000000005E-2</v>
      </c>
      <c r="BV66">
        <v>7.0499999999999993E-2</v>
      </c>
      <c r="BW66">
        <v>7.2499999999999995E-2</v>
      </c>
      <c r="BX66">
        <v>7.4499999999999997E-2</v>
      </c>
      <c r="BY66">
        <v>7.7399999999999997E-2</v>
      </c>
      <c r="BZ66">
        <v>0.10680000000000001</v>
      </c>
      <c r="CA66">
        <v>0.1356</v>
      </c>
      <c r="CB66">
        <v>0.1686</v>
      </c>
      <c r="CC66">
        <v>0.19769999999999999</v>
      </c>
      <c r="CD66">
        <v>0.2243</v>
      </c>
      <c r="CE66">
        <v>0.245</v>
      </c>
      <c r="CF66">
        <v>0.2636</v>
      </c>
      <c r="CG66">
        <v>0.28270000000000001</v>
      </c>
      <c r="CH66">
        <v>0.29849999999999999</v>
      </c>
      <c r="CI66">
        <v>0.31490000000000001</v>
      </c>
      <c r="CJ66">
        <v>0.33040000000000003</v>
      </c>
      <c r="CK66">
        <v>0.34460000000000002</v>
      </c>
      <c r="CL66">
        <v>0.35709999999999997</v>
      </c>
      <c r="CM66">
        <v>0.36770000000000003</v>
      </c>
      <c r="CN66">
        <v>0.37719999999999998</v>
      </c>
      <c r="CO66">
        <v>0.40739999999999998</v>
      </c>
      <c r="CP66">
        <v>0.42509999999999998</v>
      </c>
      <c r="CQ66">
        <v>0.44309999999999999</v>
      </c>
      <c r="CR66">
        <v>0.46050000000000002</v>
      </c>
      <c r="CS66">
        <v>0.47320000000000001</v>
      </c>
      <c r="CT66">
        <v>0.48010000000000003</v>
      </c>
      <c r="CU66">
        <v>0.48370000000000002</v>
      </c>
      <c r="CV66">
        <v>0.48730000000000001</v>
      </c>
      <c r="CW66">
        <v>0.48970000000000002</v>
      </c>
      <c r="CX66">
        <v>0.49070000000000003</v>
      </c>
      <c r="CY66">
        <v>0.49299999999999999</v>
      </c>
      <c r="CZ66">
        <v>0.4995</v>
      </c>
      <c r="DA66">
        <v>0.50880000000000003</v>
      </c>
      <c r="DB66">
        <v>0.5181</v>
      </c>
      <c r="DC66">
        <v>0.52749999999999997</v>
      </c>
      <c r="DD66">
        <v>0.5393</v>
      </c>
      <c r="DE66">
        <v>0.54979999999999996</v>
      </c>
      <c r="DF66">
        <v>0.56020000000000003</v>
      </c>
      <c r="DG66">
        <v>0.56830000000000003</v>
      </c>
      <c r="DH66">
        <v>0.56999999999999995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7.1719999999999996E-8</v>
      </c>
      <c r="J67">
        <v>1.06E-6</v>
      </c>
      <c r="K67">
        <v>2.587E-6</v>
      </c>
      <c r="L67">
        <v>7.8159999999999994E-6</v>
      </c>
      <c r="M67">
        <v>1.433E-5</v>
      </c>
      <c r="N67">
        <v>2.0530000000000002E-5</v>
      </c>
      <c r="O67">
        <v>2.8269999999999999E-5</v>
      </c>
      <c r="P67">
        <v>3.7320000000000002E-5</v>
      </c>
      <c r="Q67">
        <v>5.7729999999999998E-5</v>
      </c>
      <c r="R67">
        <v>8.5900000000000001E-5</v>
      </c>
      <c r="S67">
        <v>1.038E-4</v>
      </c>
      <c r="T67">
        <v>1.2630000000000001E-4</v>
      </c>
      <c r="U67">
        <v>1.5589999999999999E-4</v>
      </c>
      <c r="V67">
        <v>2.4729999999999999E-4</v>
      </c>
      <c r="W67">
        <v>3.4989999999999999E-4</v>
      </c>
      <c r="X67">
        <v>4.2010000000000002E-4</v>
      </c>
      <c r="Y67">
        <v>4.9910000000000004E-4</v>
      </c>
      <c r="Z67">
        <v>5.8659999999999995E-4</v>
      </c>
      <c r="AA67">
        <v>7.1409999999999996E-4</v>
      </c>
      <c r="AB67">
        <v>1.1000000000000001E-3</v>
      </c>
      <c r="AC67">
        <v>1.1999999999999999E-3</v>
      </c>
      <c r="AD67">
        <v>1.4E-3</v>
      </c>
      <c r="AE67">
        <v>1.6000000000000001E-3</v>
      </c>
      <c r="AF67">
        <v>1.9E-3</v>
      </c>
      <c r="AG67">
        <v>2.3999999999999998E-3</v>
      </c>
      <c r="AH67">
        <v>2.7000000000000001E-3</v>
      </c>
      <c r="AI67">
        <v>3.0000000000000001E-3</v>
      </c>
      <c r="AJ67">
        <v>3.3E-3</v>
      </c>
      <c r="AK67">
        <v>3.7000000000000002E-3</v>
      </c>
      <c r="AL67">
        <v>4.7000000000000002E-3</v>
      </c>
      <c r="AM67">
        <v>5.4000000000000003E-3</v>
      </c>
      <c r="AN67">
        <v>5.7999999999999996E-3</v>
      </c>
      <c r="AO67">
        <v>6.4000000000000003E-3</v>
      </c>
      <c r="AP67">
        <v>7.6E-3</v>
      </c>
      <c r="AQ67">
        <v>8.8999999999999999E-3</v>
      </c>
      <c r="AR67">
        <v>9.5999999999999992E-3</v>
      </c>
      <c r="AS67">
        <v>1.03E-2</v>
      </c>
      <c r="AT67">
        <v>1.1299999999999999E-2</v>
      </c>
      <c r="AU67">
        <v>1.34E-2</v>
      </c>
      <c r="AV67">
        <v>1.49E-2</v>
      </c>
      <c r="AW67">
        <v>1.5800000000000002E-2</v>
      </c>
      <c r="AX67">
        <v>1.6799999999999999E-2</v>
      </c>
      <c r="AY67">
        <v>1.83E-2</v>
      </c>
      <c r="AZ67">
        <v>2.12E-2</v>
      </c>
      <c r="BA67">
        <v>2.3300000000000001E-2</v>
      </c>
      <c r="BB67">
        <v>2.46E-2</v>
      </c>
      <c r="BC67">
        <v>2.5899999999999999E-2</v>
      </c>
      <c r="BD67">
        <v>2.7199999999999998E-2</v>
      </c>
      <c r="BE67">
        <v>2.9700000000000001E-2</v>
      </c>
      <c r="BF67">
        <v>3.2300000000000002E-2</v>
      </c>
      <c r="BG67">
        <v>3.3799999999999997E-2</v>
      </c>
      <c r="BH67">
        <v>3.5299999999999998E-2</v>
      </c>
      <c r="BI67">
        <v>3.6799999999999999E-2</v>
      </c>
      <c r="BJ67">
        <v>3.8800000000000001E-2</v>
      </c>
      <c r="BK67">
        <v>4.19E-2</v>
      </c>
      <c r="BL67">
        <v>4.4600000000000001E-2</v>
      </c>
      <c r="BM67">
        <v>4.6300000000000001E-2</v>
      </c>
      <c r="BN67">
        <v>4.8500000000000001E-2</v>
      </c>
      <c r="BO67">
        <v>5.1999999999999998E-2</v>
      </c>
      <c r="BP67">
        <v>5.5100000000000003E-2</v>
      </c>
      <c r="BQ67">
        <v>5.6899999999999999E-2</v>
      </c>
      <c r="BR67">
        <v>5.8999999999999997E-2</v>
      </c>
      <c r="BS67">
        <v>6.2700000000000006E-2</v>
      </c>
      <c r="BT67">
        <v>6.6500000000000004E-2</v>
      </c>
      <c r="BU67">
        <v>6.8500000000000005E-2</v>
      </c>
      <c r="BV67">
        <v>7.0499999999999993E-2</v>
      </c>
      <c r="BW67">
        <v>7.2499999999999995E-2</v>
      </c>
      <c r="BX67">
        <v>7.4499999999999997E-2</v>
      </c>
      <c r="BY67">
        <v>7.7399999999999997E-2</v>
      </c>
      <c r="BZ67">
        <v>0.10680000000000001</v>
      </c>
      <c r="CA67">
        <v>0.1356</v>
      </c>
      <c r="CB67">
        <v>0.1686</v>
      </c>
      <c r="CC67">
        <v>0.19769999999999999</v>
      </c>
      <c r="CD67">
        <v>0.2243</v>
      </c>
      <c r="CE67">
        <v>0.245</v>
      </c>
      <c r="CF67">
        <v>0.2636</v>
      </c>
      <c r="CG67">
        <v>0.28270000000000001</v>
      </c>
      <c r="CH67">
        <v>0.29849999999999999</v>
      </c>
      <c r="CI67">
        <v>0.31490000000000001</v>
      </c>
      <c r="CJ67">
        <v>0.33040000000000003</v>
      </c>
      <c r="CK67">
        <v>0.34460000000000002</v>
      </c>
      <c r="CL67">
        <v>0.35709999999999997</v>
      </c>
      <c r="CM67">
        <v>0.36770000000000003</v>
      </c>
      <c r="CN67">
        <v>0.37719999999999998</v>
      </c>
      <c r="CO67">
        <v>0.40739999999999998</v>
      </c>
      <c r="CP67">
        <v>0.42509999999999998</v>
      </c>
      <c r="CQ67">
        <v>0.44309999999999999</v>
      </c>
      <c r="CR67">
        <v>0.46050000000000002</v>
      </c>
      <c r="CS67">
        <v>0.47320000000000001</v>
      </c>
      <c r="CT67">
        <v>0.48010000000000003</v>
      </c>
      <c r="CU67">
        <v>0.48370000000000002</v>
      </c>
      <c r="CV67">
        <v>0.48730000000000001</v>
      </c>
      <c r="CW67">
        <v>0.48970000000000002</v>
      </c>
      <c r="CX67">
        <v>0.49070000000000003</v>
      </c>
      <c r="CY67">
        <v>0.49299999999999999</v>
      </c>
      <c r="CZ67">
        <v>0.4995</v>
      </c>
      <c r="DA67">
        <v>0.50880000000000003</v>
      </c>
      <c r="DB67">
        <v>0.5181</v>
      </c>
      <c r="DC67">
        <v>0.52749999999999997</v>
      </c>
      <c r="DD67">
        <v>0.5393</v>
      </c>
      <c r="DE67">
        <v>0.54979999999999996</v>
      </c>
      <c r="DF67">
        <v>0.56020000000000003</v>
      </c>
      <c r="DG67">
        <v>0.56830000000000003</v>
      </c>
      <c r="DH67">
        <v>0.56999999999999995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7.1719999999999996E-8</v>
      </c>
      <c r="J68">
        <v>1.06E-6</v>
      </c>
      <c r="K68">
        <v>2.587E-6</v>
      </c>
      <c r="L68">
        <v>7.8159999999999994E-6</v>
      </c>
      <c r="M68">
        <v>1.433E-5</v>
      </c>
      <c r="N68">
        <v>2.0530000000000002E-5</v>
      </c>
      <c r="O68">
        <v>2.8269999999999999E-5</v>
      </c>
      <c r="P68">
        <v>3.7320000000000002E-5</v>
      </c>
      <c r="Q68">
        <v>5.7729999999999998E-5</v>
      </c>
      <c r="R68">
        <v>8.5900000000000001E-5</v>
      </c>
      <c r="S68">
        <v>1.038E-4</v>
      </c>
      <c r="T68">
        <v>1.2630000000000001E-4</v>
      </c>
      <c r="U68">
        <v>1.5589999999999999E-4</v>
      </c>
      <c r="V68">
        <v>2.4729999999999999E-4</v>
      </c>
      <c r="W68">
        <v>3.4989999999999999E-4</v>
      </c>
      <c r="X68">
        <v>4.2010000000000002E-4</v>
      </c>
      <c r="Y68">
        <v>4.9910000000000004E-4</v>
      </c>
      <c r="Z68">
        <v>5.8659999999999995E-4</v>
      </c>
      <c r="AA68">
        <v>7.1409999999999996E-4</v>
      </c>
      <c r="AB68">
        <v>1.1000000000000001E-3</v>
      </c>
      <c r="AC68">
        <v>1.1999999999999999E-3</v>
      </c>
      <c r="AD68">
        <v>1.4E-3</v>
      </c>
      <c r="AE68">
        <v>1.6000000000000001E-3</v>
      </c>
      <c r="AF68">
        <v>1.9E-3</v>
      </c>
      <c r="AG68">
        <v>2.3999999999999998E-3</v>
      </c>
      <c r="AH68">
        <v>2.7000000000000001E-3</v>
      </c>
      <c r="AI68">
        <v>3.0000000000000001E-3</v>
      </c>
      <c r="AJ68">
        <v>3.3E-3</v>
      </c>
      <c r="AK68">
        <v>3.7000000000000002E-3</v>
      </c>
      <c r="AL68">
        <v>4.7000000000000002E-3</v>
      </c>
      <c r="AM68">
        <v>5.4000000000000003E-3</v>
      </c>
      <c r="AN68">
        <v>5.7999999999999996E-3</v>
      </c>
      <c r="AO68">
        <v>6.4000000000000003E-3</v>
      </c>
      <c r="AP68">
        <v>7.6E-3</v>
      </c>
      <c r="AQ68">
        <v>8.8999999999999999E-3</v>
      </c>
      <c r="AR68">
        <v>9.5999999999999992E-3</v>
      </c>
      <c r="AS68">
        <v>1.03E-2</v>
      </c>
      <c r="AT68">
        <v>1.1299999999999999E-2</v>
      </c>
      <c r="AU68">
        <v>1.34E-2</v>
      </c>
      <c r="AV68">
        <v>1.49E-2</v>
      </c>
      <c r="AW68">
        <v>1.5800000000000002E-2</v>
      </c>
      <c r="AX68">
        <v>1.6799999999999999E-2</v>
      </c>
      <c r="AY68">
        <v>1.83E-2</v>
      </c>
      <c r="AZ68">
        <v>2.12E-2</v>
      </c>
      <c r="BA68">
        <v>2.3300000000000001E-2</v>
      </c>
      <c r="BB68">
        <v>2.46E-2</v>
      </c>
      <c r="BC68">
        <v>2.5899999999999999E-2</v>
      </c>
      <c r="BD68">
        <v>2.7199999999999998E-2</v>
      </c>
      <c r="BE68">
        <v>2.9700000000000001E-2</v>
      </c>
      <c r="BF68">
        <v>3.2300000000000002E-2</v>
      </c>
      <c r="BG68">
        <v>3.3799999999999997E-2</v>
      </c>
      <c r="BH68">
        <v>3.5299999999999998E-2</v>
      </c>
      <c r="BI68">
        <v>3.6799999999999999E-2</v>
      </c>
      <c r="BJ68">
        <v>3.8800000000000001E-2</v>
      </c>
      <c r="BK68">
        <v>4.19E-2</v>
      </c>
      <c r="BL68">
        <v>4.4600000000000001E-2</v>
      </c>
      <c r="BM68">
        <v>4.6300000000000001E-2</v>
      </c>
      <c r="BN68">
        <v>4.8500000000000001E-2</v>
      </c>
      <c r="BO68">
        <v>5.1999999999999998E-2</v>
      </c>
      <c r="BP68">
        <v>5.5100000000000003E-2</v>
      </c>
      <c r="BQ68">
        <v>5.6899999999999999E-2</v>
      </c>
      <c r="BR68">
        <v>5.8999999999999997E-2</v>
      </c>
      <c r="BS68">
        <v>6.2700000000000006E-2</v>
      </c>
      <c r="BT68">
        <v>6.6500000000000004E-2</v>
      </c>
      <c r="BU68">
        <v>6.8500000000000005E-2</v>
      </c>
      <c r="BV68">
        <v>7.0499999999999993E-2</v>
      </c>
      <c r="BW68">
        <v>7.2499999999999995E-2</v>
      </c>
      <c r="BX68">
        <v>7.4499999999999997E-2</v>
      </c>
      <c r="BY68">
        <v>7.7399999999999997E-2</v>
      </c>
      <c r="BZ68">
        <v>0.10680000000000001</v>
      </c>
      <c r="CA68">
        <v>0.1356</v>
      </c>
      <c r="CB68">
        <v>0.1686</v>
      </c>
      <c r="CC68">
        <v>0.19769999999999999</v>
      </c>
      <c r="CD68">
        <v>0.2243</v>
      </c>
      <c r="CE68">
        <v>0.245</v>
      </c>
      <c r="CF68">
        <v>0.2636</v>
      </c>
      <c r="CG68">
        <v>0.28270000000000001</v>
      </c>
      <c r="CH68">
        <v>0.29849999999999999</v>
      </c>
      <c r="CI68">
        <v>0.31490000000000001</v>
      </c>
      <c r="CJ68">
        <v>0.33040000000000003</v>
      </c>
      <c r="CK68">
        <v>0.34460000000000002</v>
      </c>
      <c r="CL68">
        <v>0.35709999999999997</v>
      </c>
      <c r="CM68">
        <v>0.36770000000000003</v>
      </c>
      <c r="CN68">
        <v>0.37719999999999998</v>
      </c>
      <c r="CO68">
        <v>0.40739999999999998</v>
      </c>
      <c r="CP68">
        <v>0.42509999999999998</v>
      </c>
      <c r="CQ68">
        <v>0.44309999999999999</v>
      </c>
      <c r="CR68">
        <v>0.46050000000000002</v>
      </c>
      <c r="CS68">
        <v>0.47320000000000001</v>
      </c>
      <c r="CT68">
        <v>0.48010000000000003</v>
      </c>
      <c r="CU68">
        <v>0.48370000000000002</v>
      </c>
      <c r="CV68">
        <v>0.48730000000000001</v>
      </c>
      <c r="CW68">
        <v>0.48970000000000002</v>
      </c>
      <c r="CX68">
        <v>0.49070000000000003</v>
      </c>
      <c r="CY68">
        <v>0.49299999999999999</v>
      </c>
      <c r="CZ68">
        <v>0.4995</v>
      </c>
      <c r="DA68">
        <v>0.50880000000000003</v>
      </c>
      <c r="DB68">
        <v>0.5181</v>
      </c>
      <c r="DC68">
        <v>0.52749999999999997</v>
      </c>
      <c r="DD68">
        <v>0.5393</v>
      </c>
      <c r="DE68">
        <v>0.54979999999999996</v>
      </c>
      <c r="DF68">
        <v>0.56020000000000003</v>
      </c>
      <c r="DG68">
        <v>0.56830000000000003</v>
      </c>
      <c r="DH68">
        <v>0.56999999999999995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7.1719999999999996E-8</v>
      </c>
      <c r="J69">
        <v>1.06E-6</v>
      </c>
      <c r="K69">
        <v>2.587E-6</v>
      </c>
      <c r="L69">
        <v>7.8159999999999994E-6</v>
      </c>
      <c r="M69">
        <v>1.433E-5</v>
      </c>
      <c r="N69">
        <v>2.0530000000000002E-5</v>
      </c>
      <c r="O69">
        <v>2.8269999999999999E-5</v>
      </c>
      <c r="P69">
        <v>3.7320000000000002E-5</v>
      </c>
      <c r="Q69">
        <v>5.7729999999999998E-5</v>
      </c>
      <c r="R69">
        <v>8.5900000000000001E-5</v>
      </c>
      <c r="S69">
        <v>1.038E-4</v>
      </c>
      <c r="T69">
        <v>1.2630000000000001E-4</v>
      </c>
      <c r="U69">
        <v>1.5589999999999999E-4</v>
      </c>
      <c r="V69">
        <v>2.4729999999999999E-4</v>
      </c>
      <c r="W69">
        <v>3.4989999999999999E-4</v>
      </c>
      <c r="X69">
        <v>4.2010000000000002E-4</v>
      </c>
      <c r="Y69">
        <v>4.9910000000000004E-4</v>
      </c>
      <c r="Z69">
        <v>5.8659999999999995E-4</v>
      </c>
      <c r="AA69">
        <v>7.1409999999999996E-4</v>
      </c>
      <c r="AB69">
        <v>1.1000000000000001E-3</v>
      </c>
      <c r="AC69">
        <v>1.1999999999999999E-3</v>
      </c>
      <c r="AD69">
        <v>1.4E-3</v>
      </c>
      <c r="AE69">
        <v>1.6000000000000001E-3</v>
      </c>
      <c r="AF69">
        <v>1.9E-3</v>
      </c>
      <c r="AG69">
        <v>2.3999999999999998E-3</v>
      </c>
      <c r="AH69">
        <v>2.7000000000000001E-3</v>
      </c>
      <c r="AI69">
        <v>3.0000000000000001E-3</v>
      </c>
      <c r="AJ69">
        <v>3.3E-3</v>
      </c>
      <c r="AK69">
        <v>3.7000000000000002E-3</v>
      </c>
      <c r="AL69">
        <v>4.7000000000000002E-3</v>
      </c>
      <c r="AM69">
        <v>5.4000000000000003E-3</v>
      </c>
      <c r="AN69">
        <v>5.7999999999999996E-3</v>
      </c>
      <c r="AO69">
        <v>6.4000000000000003E-3</v>
      </c>
      <c r="AP69">
        <v>7.6E-3</v>
      </c>
      <c r="AQ69">
        <v>8.8999999999999999E-3</v>
      </c>
      <c r="AR69">
        <v>9.5999999999999992E-3</v>
      </c>
      <c r="AS69">
        <v>1.03E-2</v>
      </c>
      <c r="AT69">
        <v>1.1299999999999999E-2</v>
      </c>
      <c r="AU69">
        <v>1.34E-2</v>
      </c>
      <c r="AV69">
        <v>1.49E-2</v>
      </c>
      <c r="AW69">
        <v>1.5800000000000002E-2</v>
      </c>
      <c r="AX69">
        <v>1.6799999999999999E-2</v>
      </c>
      <c r="AY69">
        <v>1.83E-2</v>
      </c>
      <c r="AZ69">
        <v>2.12E-2</v>
      </c>
      <c r="BA69">
        <v>2.3300000000000001E-2</v>
      </c>
      <c r="BB69">
        <v>2.46E-2</v>
      </c>
      <c r="BC69">
        <v>2.5899999999999999E-2</v>
      </c>
      <c r="BD69">
        <v>2.7199999999999998E-2</v>
      </c>
      <c r="BE69">
        <v>2.9700000000000001E-2</v>
      </c>
      <c r="BF69">
        <v>3.2300000000000002E-2</v>
      </c>
      <c r="BG69">
        <v>3.3799999999999997E-2</v>
      </c>
      <c r="BH69">
        <v>3.5299999999999998E-2</v>
      </c>
      <c r="BI69">
        <v>3.6799999999999999E-2</v>
      </c>
      <c r="BJ69">
        <v>3.8800000000000001E-2</v>
      </c>
      <c r="BK69">
        <v>4.19E-2</v>
      </c>
      <c r="BL69">
        <v>4.4600000000000001E-2</v>
      </c>
      <c r="BM69">
        <v>4.6300000000000001E-2</v>
      </c>
      <c r="BN69">
        <v>4.8500000000000001E-2</v>
      </c>
      <c r="BO69">
        <v>5.1999999999999998E-2</v>
      </c>
      <c r="BP69">
        <v>5.5100000000000003E-2</v>
      </c>
      <c r="BQ69">
        <v>5.6899999999999999E-2</v>
      </c>
      <c r="BR69">
        <v>5.8999999999999997E-2</v>
      </c>
      <c r="BS69">
        <v>6.2700000000000006E-2</v>
      </c>
      <c r="BT69">
        <v>6.6500000000000004E-2</v>
      </c>
      <c r="BU69">
        <v>6.8500000000000005E-2</v>
      </c>
      <c r="BV69">
        <v>7.0499999999999993E-2</v>
      </c>
      <c r="BW69">
        <v>7.2499999999999995E-2</v>
      </c>
      <c r="BX69">
        <v>7.4499999999999997E-2</v>
      </c>
      <c r="BY69">
        <v>7.7399999999999997E-2</v>
      </c>
      <c r="BZ69">
        <v>0.10680000000000001</v>
      </c>
      <c r="CA69">
        <v>0.1356</v>
      </c>
      <c r="CB69">
        <v>0.1686</v>
      </c>
      <c r="CC69">
        <v>0.19769999999999999</v>
      </c>
      <c r="CD69">
        <v>0.2243</v>
      </c>
      <c r="CE69">
        <v>0.245</v>
      </c>
      <c r="CF69">
        <v>0.2636</v>
      </c>
      <c r="CG69">
        <v>0.28270000000000001</v>
      </c>
      <c r="CH69">
        <v>0.29849999999999999</v>
      </c>
      <c r="CI69">
        <v>0.31490000000000001</v>
      </c>
      <c r="CJ69">
        <v>0.33040000000000003</v>
      </c>
      <c r="CK69">
        <v>0.34460000000000002</v>
      </c>
      <c r="CL69">
        <v>0.35709999999999997</v>
      </c>
      <c r="CM69">
        <v>0.36770000000000003</v>
      </c>
      <c r="CN69">
        <v>0.37719999999999998</v>
      </c>
      <c r="CO69">
        <v>0.40739999999999998</v>
      </c>
      <c r="CP69">
        <v>0.42509999999999998</v>
      </c>
      <c r="CQ69">
        <v>0.44309999999999999</v>
      </c>
      <c r="CR69">
        <v>0.46050000000000002</v>
      </c>
      <c r="CS69">
        <v>0.47320000000000001</v>
      </c>
      <c r="CT69">
        <v>0.48010000000000003</v>
      </c>
      <c r="CU69">
        <v>0.48370000000000002</v>
      </c>
      <c r="CV69">
        <v>0.48730000000000001</v>
      </c>
      <c r="CW69">
        <v>0.48970000000000002</v>
      </c>
      <c r="CX69">
        <v>0.49070000000000003</v>
      </c>
      <c r="CY69">
        <v>0.49299999999999999</v>
      </c>
      <c r="CZ69">
        <v>0.4995</v>
      </c>
      <c r="DA69">
        <v>0.50880000000000003</v>
      </c>
      <c r="DB69">
        <v>0.5181</v>
      </c>
      <c r="DC69">
        <v>0.52749999999999997</v>
      </c>
      <c r="DD69">
        <v>0.5393</v>
      </c>
      <c r="DE69">
        <v>0.54979999999999996</v>
      </c>
      <c r="DF69">
        <v>0.56020000000000003</v>
      </c>
      <c r="DG69">
        <v>0.56830000000000003</v>
      </c>
      <c r="DH69">
        <v>0.56999999999999995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7.1719999999999996E-8</v>
      </c>
      <c r="J70">
        <v>1.06E-6</v>
      </c>
      <c r="K70">
        <v>2.587E-6</v>
      </c>
      <c r="L70">
        <v>7.8159999999999994E-6</v>
      </c>
      <c r="M70">
        <v>1.433E-5</v>
      </c>
      <c r="N70">
        <v>2.0530000000000002E-5</v>
      </c>
      <c r="O70">
        <v>2.8269999999999999E-5</v>
      </c>
      <c r="P70">
        <v>3.7320000000000002E-5</v>
      </c>
      <c r="Q70">
        <v>5.7729999999999998E-5</v>
      </c>
      <c r="R70">
        <v>8.5900000000000001E-5</v>
      </c>
      <c r="S70">
        <v>1.038E-4</v>
      </c>
      <c r="T70">
        <v>1.2630000000000001E-4</v>
      </c>
      <c r="U70">
        <v>1.5589999999999999E-4</v>
      </c>
      <c r="V70">
        <v>2.4729999999999999E-4</v>
      </c>
      <c r="W70">
        <v>3.4989999999999999E-4</v>
      </c>
      <c r="X70">
        <v>4.2010000000000002E-4</v>
      </c>
      <c r="Y70">
        <v>4.9910000000000004E-4</v>
      </c>
      <c r="Z70">
        <v>5.8659999999999995E-4</v>
      </c>
      <c r="AA70">
        <v>7.1409999999999996E-4</v>
      </c>
      <c r="AB70">
        <v>1.1000000000000001E-3</v>
      </c>
      <c r="AC70">
        <v>1.1999999999999999E-3</v>
      </c>
      <c r="AD70">
        <v>1.4E-3</v>
      </c>
      <c r="AE70">
        <v>1.6000000000000001E-3</v>
      </c>
      <c r="AF70">
        <v>1.9E-3</v>
      </c>
      <c r="AG70">
        <v>2.3999999999999998E-3</v>
      </c>
      <c r="AH70">
        <v>2.7000000000000001E-3</v>
      </c>
      <c r="AI70">
        <v>3.0000000000000001E-3</v>
      </c>
      <c r="AJ70">
        <v>3.3E-3</v>
      </c>
      <c r="AK70">
        <v>3.7000000000000002E-3</v>
      </c>
      <c r="AL70">
        <v>4.7000000000000002E-3</v>
      </c>
      <c r="AM70">
        <v>5.4000000000000003E-3</v>
      </c>
      <c r="AN70">
        <v>5.7999999999999996E-3</v>
      </c>
      <c r="AO70">
        <v>6.4000000000000003E-3</v>
      </c>
      <c r="AP70">
        <v>7.6E-3</v>
      </c>
      <c r="AQ70">
        <v>8.8999999999999999E-3</v>
      </c>
      <c r="AR70">
        <v>9.5999999999999992E-3</v>
      </c>
      <c r="AS70">
        <v>1.03E-2</v>
      </c>
      <c r="AT70">
        <v>1.1299999999999999E-2</v>
      </c>
      <c r="AU70">
        <v>1.34E-2</v>
      </c>
      <c r="AV70">
        <v>1.49E-2</v>
      </c>
      <c r="AW70">
        <v>1.5800000000000002E-2</v>
      </c>
      <c r="AX70">
        <v>1.6799999999999999E-2</v>
      </c>
      <c r="AY70">
        <v>1.83E-2</v>
      </c>
      <c r="AZ70">
        <v>2.12E-2</v>
      </c>
      <c r="BA70">
        <v>2.3300000000000001E-2</v>
      </c>
      <c r="BB70">
        <v>2.46E-2</v>
      </c>
      <c r="BC70">
        <v>2.5899999999999999E-2</v>
      </c>
      <c r="BD70">
        <v>2.7199999999999998E-2</v>
      </c>
      <c r="BE70">
        <v>2.9700000000000001E-2</v>
      </c>
      <c r="BF70">
        <v>3.2300000000000002E-2</v>
      </c>
      <c r="BG70">
        <v>3.3799999999999997E-2</v>
      </c>
      <c r="BH70">
        <v>3.5299999999999998E-2</v>
      </c>
      <c r="BI70">
        <v>3.6799999999999999E-2</v>
      </c>
      <c r="BJ70">
        <v>3.8800000000000001E-2</v>
      </c>
      <c r="BK70">
        <v>4.19E-2</v>
      </c>
      <c r="BL70">
        <v>4.4600000000000001E-2</v>
      </c>
      <c r="BM70">
        <v>4.6300000000000001E-2</v>
      </c>
      <c r="BN70">
        <v>4.8500000000000001E-2</v>
      </c>
      <c r="BO70">
        <v>5.1999999999999998E-2</v>
      </c>
      <c r="BP70">
        <v>5.5100000000000003E-2</v>
      </c>
      <c r="BQ70">
        <v>5.6899999999999999E-2</v>
      </c>
      <c r="BR70">
        <v>5.8999999999999997E-2</v>
      </c>
      <c r="BS70">
        <v>6.2700000000000006E-2</v>
      </c>
      <c r="BT70">
        <v>6.6500000000000004E-2</v>
      </c>
      <c r="BU70">
        <v>6.8500000000000005E-2</v>
      </c>
      <c r="BV70">
        <v>7.0499999999999993E-2</v>
      </c>
      <c r="BW70">
        <v>7.2499999999999995E-2</v>
      </c>
      <c r="BX70">
        <v>7.4499999999999997E-2</v>
      </c>
      <c r="BY70">
        <v>7.7399999999999997E-2</v>
      </c>
      <c r="BZ70">
        <v>0.10680000000000001</v>
      </c>
      <c r="CA70">
        <v>0.1356</v>
      </c>
      <c r="CB70">
        <v>0.1686</v>
      </c>
      <c r="CC70">
        <v>0.19769999999999999</v>
      </c>
      <c r="CD70">
        <v>0.2243</v>
      </c>
      <c r="CE70">
        <v>0.245</v>
      </c>
      <c r="CF70">
        <v>0.2636</v>
      </c>
      <c r="CG70">
        <v>0.28270000000000001</v>
      </c>
      <c r="CH70">
        <v>0.29849999999999999</v>
      </c>
      <c r="CI70">
        <v>0.31490000000000001</v>
      </c>
      <c r="CJ70">
        <v>0.33040000000000003</v>
      </c>
      <c r="CK70">
        <v>0.34460000000000002</v>
      </c>
      <c r="CL70">
        <v>0.35709999999999997</v>
      </c>
      <c r="CM70">
        <v>0.36770000000000003</v>
      </c>
      <c r="CN70">
        <v>0.37719999999999998</v>
      </c>
      <c r="CO70">
        <v>0.40739999999999998</v>
      </c>
      <c r="CP70">
        <v>0.42509999999999998</v>
      </c>
      <c r="CQ70">
        <v>0.44309999999999999</v>
      </c>
      <c r="CR70">
        <v>0.46050000000000002</v>
      </c>
      <c r="CS70">
        <v>0.47320000000000001</v>
      </c>
      <c r="CT70">
        <v>0.48010000000000003</v>
      </c>
      <c r="CU70">
        <v>0.48370000000000002</v>
      </c>
      <c r="CV70">
        <v>0.48730000000000001</v>
      </c>
      <c r="CW70">
        <v>0.48970000000000002</v>
      </c>
      <c r="CX70">
        <v>0.49070000000000003</v>
      </c>
      <c r="CY70">
        <v>0.49299999999999999</v>
      </c>
      <c r="CZ70">
        <v>0.4995</v>
      </c>
      <c r="DA70">
        <v>0.50880000000000003</v>
      </c>
      <c r="DB70">
        <v>0.5181</v>
      </c>
      <c r="DC70">
        <v>0.52749999999999997</v>
      </c>
      <c r="DD70">
        <v>0.5393</v>
      </c>
      <c r="DE70">
        <v>0.54979999999999996</v>
      </c>
      <c r="DF70">
        <v>0.56020000000000003</v>
      </c>
      <c r="DG70">
        <v>0.56830000000000003</v>
      </c>
      <c r="DH70">
        <v>0.56999999999999995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7.1719999999999996E-8</v>
      </c>
      <c r="J71">
        <v>1.06E-6</v>
      </c>
      <c r="K71">
        <v>2.587E-6</v>
      </c>
      <c r="L71">
        <v>7.8159999999999994E-6</v>
      </c>
      <c r="M71">
        <v>1.433E-5</v>
      </c>
      <c r="N71">
        <v>2.0530000000000002E-5</v>
      </c>
      <c r="O71">
        <v>2.8269999999999999E-5</v>
      </c>
      <c r="P71">
        <v>3.7320000000000002E-5</v>
      </c>
      <c r="Q71">
        <v>5.7729999999999998E-5</v>
      </c>
      <c r="R71">
        <v>8.5900000000000001E-5</v>
      </c>
      <c r="S71">
        <v>1.038E-4</v>
      </c>
      <c r="T71">
        <v>1.2630000000000001E-4</v>
      </c>
      <c r="U71">
        <v>1.5589999999999999E-4</v>
      </c>
      <c r="V71">
        <v>2.4729999999999999E-4</v>
      </c>
      <c r="W71">
        <v>3.4989999999999999E-4</v>
      </c>
      <c r="X71">
        <v>4.2010000000000002E-4</v>
      </c>
      <c r="Y71">
        <v>4.9910000000000004E-4</v>
      </c>
      <c r="Z71">
        <v>5.8659999999999995E-4</v>
      </c>
      <c r="AA71">
        <v>7.1409999999999996E-4</v>
      </c>
      <c r="AB71">
        <v>1.1000000000000001E-3</v>
      </c>
      <c r="AC71">
        <v>1.1999999999999999E-3</v>
      </c>
      <c r="AD71">
        <v>1.4E-3</v>
      </c>
      <c r="AE71">
        <v>1.6000000000000001E-3</v>
      </c>
      <c r="AF71">
        <v>1.9E-3</v>
      </c>
      <c r="AG71">
        <v>2.3999999999999998E-3</v>
      </c>
      <c r="AH71">
        <v>2.7000000000000001E-3</v>
      </c>
      <c r="AI71">
        <v>3.0000000000000001E-3</v>
      </c>
      <c r="AJ71">
        <v>3.3E-3</v>
      </c>
      <c r="AK71">
        <v>3.7000000000000002E-3</v>
      </c>
      <c r="AL71">
        <v>4.7000000000000002E-3</v>
      </c>
      <c r="AM71">
        <v>5.4000000000000003E-3</v>
      </c>
      <c r="AN71">
        <v>5.7999999999999996E-3</v>
      </c>
      <c r="AO71">
        <v>6.4000000000000003E-3</v>
      </c>
      <c r="AP71">
        <v>7.6E-3</v>
      </c>
      <c r="AQ71">
        <v>8.8999999999999999E-3</v>
      </c>
      <c r="AR71">
        <v>9.5999999999999992E-3</v>
      </c>
      <c r="AS71">
        <v>1.03E-2</v>
      </c>
      <c r="AT71">
        <v>1.1299999999999999E-2</v>
      </c>
      <c r="AU71">
        <v>1.34E-2</v>
      </c>
      <c r="AV71">
        <v>1.49E-2</v>
      </c>
      <c r="AW71">
        <v>1.5800000000000002E-2</v>
      </c>
      <c r="AX71">
        <v>1.6799999999999999E-2</v>
      </c>
      <c r="AY71">
        <v>1.83E-2</v>
      </c>
      <c r="AZ71">
        <v>2.12E-2</v>
      </c>
      <c r="BA71">
        <v>2.3300000000000001E-2</v>
      </c>
      <c r="BB71">
        <v>2.46E-2</v>
      </c>
      <c r="BC71">
        <v>2.5899999999999999E-2</v>
      </c>
      <c r="BD71">
        <v>2.7199999999999998E-2</v>
      </c>
      <c r="BE71">
        <v>2.9700000000000001E-2</v>
      </c>
      <c r="BF71">
        <v>3.2300000000000002E-2</v>
      </c>
      <c r="BG71">
        <v>3.3799999999999997E-2</v>
      </c>
      <c r="BH71">
        <v>3.5299999999999998E-2</v>
      </c>
      <c r="BI71">
        <v>3.6799999999999999E-2</v>
      </c>
      <c r="BJ71">
        <v>3.8800000000000001E-2</v>
      </c>
      <c r="BK71">
        <v>4.19E-2</v>
      </c>
      <c r="BL71">
        <v>4.4600000000000001E-2</v>
      </c>
      <c r="BM71">
        <v>4.6300000000000001E-2</v>
      </c>
      <c r="BN71">
        <v>4.8500000000000001E-2</v>
      </c>
      <c r="BO71">
        <v>5.1999999999999998E-2</v>
      </c>
      <c r="BP71">
        <v>5.5100000000000003E-2</v>
      </c>
      <c r="BQ71">
        <v>5.6899999999999999E-2</v>
      </c>
      <c r="BR71">
        <v>5.8999999999999997E-2</v>
      </c>
      <c r="BS71">
        <v>6.2700000000000006E-2</v>
      </c>
      <c r="BT71">
        <v>6.6500000000000004E-2</v>
      </c>
      <c r="BU71">
        <v>6.8500000000000005E-2</v>
      </c>
      <c r="BV71">
        <v>7.0499999999999993E-2</v>
      </c>
      <c r="BW71">
        <v>7.2499999999999995E-2</v>
      </c>
      <c r="BX71">
        <v>7.4499999999999997E-2</v>
      </c>
      <c r="BY71">
        <v>7.7399999999999997E-2</v>
      </c>
      <c r="BZ71">
        <v>0.10680000000000001</v>
      </c>
      <c r="CA71">
        <v>0.1356</v>
      </c>
      <c r="CB71">
        <v>0.1686</v>
      </c>
      <c r="CC71">
        <v>0.19769999999999999</v>
      </c>
      <c r="CD71">
        <v>0.2243</v>
      </c>
      <c r="CE71">
        <v>0.245</v>
      </c>
      <c r="CF71">
        <v>0.2636</v>
      </c>
      <c r="CG71">
        <v>0.28270000000000001</v>
      </c>
      <c r="CH71">
        <v>0.29849999999999999</v>
      </c>
      <c r="CI71">
        <v>0.31490000000000001</v>
      </c>
      <c r="CJ71">
        <v>0.33040000000000003</v>
      </c>
      <c r="CK71">
        <v>0.34460000000000002</v>
      </c>
      <c r="CL71">
        <v>0.35709999999999997</v>
      </c>
      <c r="CM71">
        <v>0.36770000000000003</v>
      </c>
      <c r="CN71">
        <v>0.37719999999999998</v>
      </c>
      <c r="CO71">
        <v>0.40739999999999998</v>
      </c>
      <c r="CP71">
        <v>0.42509999999999998</v>
      </c>
      <c r="CQ71">
        <v>0.44309999999999999</v>
      </c>
      <c r="CR71">
        <v>0.46050000000000002</v>
      </c>
      <c r="CS71">
        <v>0.47320000000000001</v>
      </c>
      <c r="CT71">
        <v>0.48010000000000003</v>
      </c>
      <c r="CU71">
        <v>0.48370000000000002</v>
      </c>
      <c r="CV71">
        <v>0.48730000000000001</v>
      </c>
      <c r="CW71">
        <v>0.48970000000000002</v>
      </c>
      <c r="CX71">
        <v>0.49070000000000003</v>
      </c>
      <c r="CY71">
        <v>0.49299999999999999</v>
      </c>
      <c r="CZ71">
        <v>0.4995</v>
      </c>
      <c r="DA71">
        <v>0.50880000000000003</v>
      </c>
      <c r="DB71">
        <v>0.5181</v>
      </c>
      <c r="DC71">
        <v>0.52749999999999997</v>
      </c>
      <c r="DD71">
        <v>0.5393</v>
      </c>
      <c r="DE71">
        <v>0.54979999999999996</v>
      </c>
      <c r="DF71">
        <v>0.56020000000000003</v>
      </c>
      <c r="DG71">
        <v>0.56830000000000003</v>
      </c>
      <c r="DH71">
        <v>0.56999999999999995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7.1719999999999996E-8</v>
      </c>
      <c r="J72">
        <v>1.06E-6</v>
      </c>
      <c r="K72">
        <v>2.587E-6</v>
      </c>
      <c r="L72">
        <v>7.8159999999999994E-6</v>
      </c>
      <c r="M72">
        <v>1.433E-5</v>
      </c>
      <c r="N72">
        <v>2.0530000000000002E-5</v>
      </c>
      <c r="O72">
        <v>2.8269999999999999E-5</v>
      </c>
      <c r="P72">
        <v>3.7320000000000002E-5</v>
      </c>
      <c r="Q72">
        <v>5.7729999999999998E-5</v>
      </c>
      <c r="R72">
        <v>8.5900000000000001E-5</v>
      </c>
      <c r="S72">
        <v>1.038E-4</v>
      </c>
      <c r="T72">
        <v>1.2630000000000001E-4</v>
      </c>
      <c r="U72">
        <v>1.5589999999999999E-4</v>
      </c>
      <c r="V72">
        <v>2.4729999999999999E-4</v>
      </c>
      <c r="W72">
        <v>3.4989999999999999E-4</v>
      </c>
      <c r="X72">
        <v>4.2010000000000002E-4</v>
      </c>
      <c r="Y72">
        <v>4.9910000000000004E-4</v>
      </c>
      <c r="Z72">
        <v>5.8659999999999995E-4</v>
      </c>
      <c r="AA72">
        <v>7.1409999999999996E-4</v>
      </c>
      <c r="AB72">
        <v>1.1000000000000001E-3</v>
      </c>
      <c r="AC72">
        <v>1.1999999999999999E-3</v>
      </c>
      <c r="AD72">
        <v>1.4E-3</v>
      </c>
      <c r="AE72">
        <v>1.6000000000000001E-3</v>
      </c>
      <c r="AF72">
        <v>1.9E-3</v>
      </c>
      <c r="AG72">
        <v>2.3999999999999998E-3</v>
      </c>
      <c r="AH72">
        <v>2.7000000000000001E-3</v>
      </c>
      <c r="AI72">
        <v>3.0000000000000001E-3</v>
      </c>
      <c r="AJ72">
        <v>3.3E-3</v>
      </c>
      <c r="AK72">
        <v>3.7000000000000002E-3</v>
      </c>
      <c r="AL72">
        <v>4.7000000000000002E-3</v>
      </c>
      <c r="AM72">
        <v>5.4000000000000003E-3</v>
      </c>
      <c r="AN72">
        <v>5.7999999999999996E-3</v>
      </c>
      <c r="AO72">
        <v>6.4000000000000003E-3</v>
      </c>
      <c r="AP72">
        <v>7.6E-3</v>
      </c>
      <c r="AQ72">
        <v>8.8999999999999999E-3</v>
      </c>
      <c r="AR72">
        <v>9.5999999999999992E-3</v>
      </c>
      <c r="AS72">
        <v>1.03E-2</v>
      </c>
      <c r="AT72">
        <v>1.1299999999999999E-2</v>
      </c>
      <c r="AU72">
        <v>1.34E-2</v>
      </c>
      <c r="AV72">
        <v>1.49E-2</v>
      </c>
      <c r="AW72">
        <v>1.5800000000000002E-2</v>
      </c>
      <c r="AX72">
        <v>1.6799999999999999E-2</v>
      </c>
      <c r="AY72">
        <v>1.83E-2</v>
      </c>
      <c r="AZ72">
        <v>2.12E-2</v>
      </c>
      <c r="BA72">
        <v>2.3300000000000001E-2</v>
      </c>
      <c r="BB72">
        <v>2.46E-2</v>
      </c>
      <c r="BC72">
        <v>2.5899999999999999E-2</v>
      </c>
      <c r="BD72">
        <v>2.7199999999999998E-2</v>
      </c>
      <c r="BE72">
        <v>2.9700000000000001E-2</v>
      </c>
      <c r="BF72">
        <v>3.2300000000000002E-2</v>
      </c>
      <c r="BG72">
        <v>3.3799999999999997E-2</v>
      </c>
      <c r="BH72">
        <v>3.5299999999999998E-2</v>
      </c>
      <c r="BI72">
        <v>3.6799999999999999E-2</v>
      </c>
      <c r="BJ72">
        <v>3.8800000000000001E-2</v>
      </c>
      <c r="BK72">
        <v>4.19E-2</v>
      </c>
      <c r="BL72">
        <v>4.4600000000000001E-2</v>
      </c>
      <c r="BM72">
        <v>4.6300000000000001E-2</v>
      </c>
      <c r="BN72">
        <v>4.8500000000000001E-2</v>
      </c>
      <c r="BO72">
        <v>5.1999999999999998E-2</v>
      </c>
      <c r="BP72">
        <v>5.5100000000000003E-2</v>
      </c>
      <c r="BQ72">
        <v>5.6899999999999999E-2</v>
      </c>
      <c r="BR72">
        <v>5.8999999999999997E-2</v>
      </c>
      <c r="BS72">
        <v>6.2700000000000006E-2</v>
      </c>
      <c r="BT72">
        <v>6.6500000000000004E-2</v>
      </c>
      <c r="BU72">
        <v>6.8500000000000005E-2</v>
      </c>
      <c r="BV72">
        <v>7.0499999999999993E-2</v>
      </c>
      <c r="BW72">
        <v>7.2499999999999995E-2</v>
      </c>
      <c r="BX72">
        <v>7.4499999999999997E-2</v>
      </c>
      <c r="BY72">
        <v>7.7399999999999997E-2</v>
      </c>
      <c r="BZ72">
        <v>0.10680000000000001</v>
      </c>
      <c r="CA72">
        <v>0.1356</v>
      </c>
      <c r="CB72">
        <v>0.1686</v>
      </c>
      <c r="CC72">
        <v>0.19769999999999999</v>
      </c>
      <c r="CD72">
        <v>0.2243</v>
      </c>
      <c r="CE72">
        <v>0.245</v>
      </c>
      <c r="CF72">
        <v>0.2636</v>
      </c>
      <c r="CG72">
        <v>0.28270000000000001</v>
      </c>
      <c r="CH72">
        <v>0.29849999999999999</v>
      </c>
      <c r="CI72">
        <v>0.31490000000000001</v>
      </c>
      <c r="CJ72">
        <v>0.33040000000000003</v>
      </c>
      <c r="CK72">
        <v>0.34460000000000002</v>
      </c>
      <c r="CL72">
        <v>0.35709999999999997</v>
      </c>
      <c r="CM72">
        <v>0.36770000000000003</v>
      </c>
      <c r="CN72">
        <v>0.37719999999999998</v>
      </c>
      <c r="CO72">
        <v>0.40739999999999998</v>
      </c>
      <c r="CP72">
        <v>0.42509999999999998</v>
      </c>
      <c r="CQ72">
        <v>0.44309999999999999</v>
      </c>
      <c r="CR72">
        <v>0.46050000000000002</v>
      </c>
      <c r="CS72">
        <v>0.47320000000000001</v>
      </c>
      <c r="CT72">
        <v>0.48010000000000003</v>
      </c>
      <c r="CU72">
        <v>0.48370000000000002</v>
      </c>
      <c r="CV72">
        <v>0.48730000000000001</v>
      </c>
      <c r="CW72">
        <v>0.48970000000000002</v>
      </c>
      <c r="CX72">
        <v>0.49070000000000003</v>
      </c>
      <c r="CY72">
        <v>0.49299999999999999</v>
      </c>
      <c r="CZ72">
        <v>0.4995</v>
      </c>
      <c r="DA72">
        <v>0.50880000000000003</v>
      </c>
      <c r="DB72">
        <v>0.5181</v>
      </c>
      <c r="DC72">
        <v>0.52749999999999997</v>
      </c>
      <c r="DD72">
        <v>0.5393</v>
      </c>
      <c r="DE72">
        <v>0.54979999999999996</v>
      </c>
      <c r="DF72">
        <v>0.56020000000000003</v>
      </c>
      <c r="DG72">
        <v>0.56830000000000003</v>
      </c>
      <c r="DH72">
        <v>0.56999999999999995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7.1719999999999996E-8</v>
      </c>
      <c r="J73">
        <v>1.06E-6</v>
      </c>
      <c r="K73">
        <v>2.587E-6</v>
      </c>
      <c r="L73">
        <v>7.8159999999999994E-6</v>
      </c>
      <c r="M73">
        <v>1.433E-5</v>
      </c>
      <c r="N73">
        <v>2.0530000000000002E-5</v>
      </c>
      <c r="O73">
        <v>2.8269999999999999E-5</v>
      </c>
      <c r="P73">
        <v>3.7320000000000002E-5</v>
      </c>
      <c r="Q73">
        <v>5.7729999999999998E-5</v>
      </c>
      <c r="R73">
        <v>8.5900000000000001E-5</v>
      </c>
      <c r="S73">
        <v>1.038E-4</v>
      </c>
      <c r="T73">
        <v>1.2630000000000001E-4</v>
      </c>
      <c r="U73">
        <v>1.5589999999999999E-4</v>
      </c>
      <c r="V73">
        <v>2.4729999999999999E-4</v>
      </c>
      <c r="W73">
        <v>3.4989999999999999E-4</v>
      </c>
      <c r="X73">
        <v>4.2010000000000002E-4</v>
      </c>
      <c r="Y73">
        <v>4.9910000000000004E-4</v>
      </c>
      <c r="Z73">
        <v>5.8659999999999995E-4</v>
      </c>
      <c r="AA73">
        <v>7.1409999999999996E-4</v>
      </c>
      <c r="AB73">
        <v>1.1000000000000001E-3</v>
      </c>
      <c r="AC73">
        <v>1.1999999999999999E-3</v>
      </c>
      <c r="AD73">
        <v>1.4E-3</v>
      </c>
      <c r="AE73">
        <v>1.6000000000000001E-3</v>
      </c>
      <c r="AF73">
        <v>1.9E-3</v>
      </c>
      <c r="AG73">
        <v>2.3999999999999998E-3</v>
      </c>
      <c r="AH73">
        <v>2.7000000000000001E-3</v>
      </c>
      <c r="AI73">
        <v>3.0000000000000001E-3</v>
      </c>
      <c r="AJ73">
        <v>3.3E-3</v>
      </c>
      <c r="AK73">
        <v>3.7000000000000002E-3</v>
      </c>
      <c r="AL73">
        <v>4.7000000000000002E-3</v>
      </c>
      <c r="AM73">
        <v>5.4000000000000003E-3</v>
      </c>
      <c r="AN73">
        <v>5.7999999999999996E-3</v>
      </c>
      <c r="AO73">
        <v>6.4000000000000003E-3</v>
      </c>
      <c r="AP73">
        <v>7.6E-3</v>
      </c>
      <c r="AQ73">
        <v>8.8999999999999999E-3</v>
      </c>
      <c r="AR73">
        <v>9.5999999999999992E-3</v>
      </c>
      <c r="AS73">
        <v>1.03E-2</v>
      </c>
      <c r="AT73">
        <v>1.1299999999999999E-2</v>
      </c>
      <c r="AU73">
        <v>1.34E-2</v>
      </c>
      <c r="AV73">
        <v>1.49E-2</v>
      </c>
      <c r="AW73">
        <v>1.5800000000000002E-2</v>
      </c>
      <c r="AX73">
        <v>1.6799999999999999E-2</v>
      </c>
      <c r="AY73">
        <v>1.83E-2</v>
      </c>
      <c r="AZ73">
        <v>2.12E-2</v>
      </c>
      <c r="BA73">
        <v>2.3300000000000001E-2</v>
      </c>
      <c r="BB73">
        <v>2.46E-2</v>
      </c>
      <c r="BC73">
        <v>2.5899999999999999E-2</v>
      </c>
      <c r="BD73">
        <v>2.7199999999999998E-2</v>
      </c>
      <c r="BE73">
        <v>2.9700000000000001E-2</v>
      </c>
      <c r="BF73">
        <v>3.2300000000000002E-2</v>
      </c>
      <c r="BG73">
        <v>3.3799999999999997E-2</v>
      </c>
      <c r="BH73">
        <v>3.5299999999999998E-2</v>
      </c>
      <c r="BI73">
        <v>3.6799999999999999E-2</v>
      </c>
      <c r="BJ73">
        <v>3.8800000000000001E-2</v>
      </c>
      <c r="BK73">
        <v>4.19E-2</v>
      </c>
      <c r="BL73">
        <v>4.4600000000000001E-2</v>
      </c>
      <c r="BM73">
        <v>4.6300000000000001E-2</v>
      </c>
      <c r="BN73">
        <v>4.8500000000000001E-2</v>
      </c>
      <c r="BO73">
        <v>5.1999999999999998E-2</v>
      </c>
      <c r="BP73">
        <v>5.5100000000000003E-2</v>
      </c>
      <c r="BQ73">
        <v>5.6899999999999999E-2</v>
      </c>
      <c r="BR73">
        <v>5.8999999999999997E-2</v>
      </c>
      <c r="BS73">
        <v>6.2700000000000006E-2</v>
      </c>
      <c r="BT73">
        <v>6.6500000000000004E-2</v>
      </c>
      <c r="BU73">
        <v>6.8500000000000005E-2</v>
      </c>
      <c r="BV73">
        <v>7.0499999999999993E-2</v>
      </c>
      <c r="BW73">
        <v>7.2499999999999995E-2</v>
      </c>
      <c r="BX73">
        <v>7.4499999999999997E-2</v>
      </c>
      <c r="BY73">
        <v>7.7399999999999997E-2</v>
      </c>
      <c r="BZ73">
        <v>0.10680000000000001</v>
      </c>
      <c r="CA73">
        <v>0.1356</v>
      </c>
      <c r="CB73">
        <v>0.1686</v>
      </c>
      <c r="CC73">
        <v>0.19769999999999999</v>
      </c>
      <c r="CD73">
        <v>0.2243</v>
      </c>
      <c r="CE73">
        <v>0.245</v>
      </c>
      <c r="CF73">
        <v>0.2636</v>
      </c>
      <c r="CG73">
        <v>0.28270000000000001</v>
      </c>
      <c r="CH73">
        <v>0.29849999999999999</v>
      </c>
      <c r="CI73">
        <v>0.31490000000000001</v>
      </c>
      <c r="CJ73">
        <v>0.33040000000000003</v>
      </c>
      <c r="CK73">
        <v>0.34460000000000002</v>
      </c>
      <c r="CL73">
        <v>0.35709999999999997</v>
      </c>
      <c r="CM73">
        <v>0.36770000000000003</v>
      </c>
      <c r="CN73">
        <v>0.37719999999999998</v>
      </c>
      <c r="CO73">
        <v>0.40739999999999998</v>
      </c>
      <c r="CP73">
        <v>0.42509999999999998</v>
      </c>
      <c r="CQ73">
        <v>0.44309999999999999</v>
      </c>
      <c r="CR73">
        <v>0.46050000000000002</v>
      </c>
      <c r="CS73">
        <v>0.47320000000000001</v>
      </c>
      <c r="CT73">
        <v>0.48010000000000003</v>
      </c>
      <c r="CU73">
        <v>0.48370000000000002</v>
      </c>
      <c r="CV73">
        <v>0.48730000000000001</v>
      </c>
      <c r="CW73">
        <v>0.48970000000000002</v>
      </c>
      <c r="CX73">
        <v>0.49070000000000003</v>
      </c>
      <c r="CY73">
        <v>0.49299999999999999</v>
      </c>
      <c r="CZ73">
        <v>0.4995</v>
      </c>
      <c r="DA73">
        <v>0.50880000000000003</v>
      </c>
      <c r="DB73">
        <v>0.5181</v>
      </c>
      <c r="DC73">
        <v>0.52749999999999997</v>
      </c>
      <c r="DD73">
        <v>0.5393</v>
      </c>
      <c r="DE73">
        <v>0.54979999999999996</v>
      </c>
      <c r="DF73">
        <v>0.56020000000000003</v>
      </c>
      <c r="DG73">
        <v>0.56830000000000003</v>
      </c>
      <c r="DH73">
        <v>0.56999999999999995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7.1719999999999996E-8</v>
      </c>
      <c r="J74">
        <v>1.06E-6</v>
      </c>
      <c r="K74">
        <v>2.587E-6</v>
      </c>
      <c r="L74">
        <v>7.8159999999999994E-6</v>
      </c>
      <c r="M74">
        <v>1.433E-5</v>
      </c>
      <c r="N74">
        <v>2.0530000000000002E-5</v>
      </c>
      <c r="O74">
        <v>2.8269999999999999E-5</v>
      </c>
      <c r="P74">
        <v>3.7320000000000002E-5</v>
      </c>
      <c r="Q74">
        <v>5.7729999999999998E-5</v>
      </c>
      <c r="R74">
        <v>8.5900000000000001E-5</v>
      </c>
      <c r="S74">
        <v>1.038E-4</v>
      </c>
      <c r="T74">
        <v>1.2630000000000001E-4</v>
      </c>
      <c r="U74">
        <v>1.5589999999999999E-4</v>
      </c>
      <c r="V74">
        <v>2.4729999999999999E-4</v>
      </c>
      <c r="W74">
        <v>3.4989999999999999E-4</v>
      </c>
      <c r="X74">
        <v>4.2010000000000002E-4</v>
      </c>
      <c r="Y74">
        <v>4.9910000000000004E-4</v>
      </c>
      <c r="Z74">
        <v>5.8659999999999995E-4</v>
      </c>
      <c r="AA74">
        <v>7.1409999999999996E-4</v>
      </c>
      <c r="AB74">
        <v>1.1000000000000001E-3</v>
      </c>
      <c r="AC74">
        <v>1.1999999999999999E-3</v>
      </c>
      <c r="AD74">
        <v>1.4E-3</v>
      </c>
      <c r="AE74">
        <v>1.6000000000000001E-3</v>
      </c>
      <c r="AF74">
        <v>1.9E-3</v>
      </c>
      <c r="AG74">
        <v>2.3999999999999998E-3</v>
      </c>
      <c r="AH74">
        <v>2.7000000000000001E-3</v>
      </c>
      <c r="AI74">
        <v>3.0000000000000001E-3</v>
      </c>
      <c r="AJ74">
        <v>3.3E-3</v>
      </c>
      <c r="AK74">
        <v>3.7000000000000002E-3</v>
      </c>
      <c r="AL74">
        <v>4.7000000000000002E-3</v>
      </c>
      <c r="AM74">
        <v>5.4000000000000003E-3</v>
      </c>
      <c r="AN74">
        <v>5.7999999999999996E-3</v>
      </c>
      <c r="AO74">
        <v>6.4000000000000003E-3</v>
      </c>
      <c r="AP74">
        <v>7.6E-3</v>
      </c>
      <c r="AQ74">
        <v>8.8999999999999999E-3</v>
      </c>
      <c r="AR74">
        <v>9.5999999999999992E-3</v>
      </c>
      <c r="AS74">
        <v>1.03E-2</v>
      </c>
      <c r="AT74">
        <v>1.1299999999999999E-2</v>
      </c>
      <c r="AU74">
        <v>1.34E-2</v>
      </c>
      <c r="AV74">
        <v>1.49E-2</v>
      </c>
      <c r="AW74">
        <v>1.5800000000000002E-2</v>
      </c>
      <c r="AX74">
        <v>1.6799999999999999E-2</v>
      </c>
      <c r="AY74">
        <v>1.83E-2</v>
      </c>
      <c r="AZ74">
        <v>2.12E-2</v>
      </c>
      <c r="BA74">
        <v>2.3300000000000001E-2</v>
      </c>
      <c r="BB74">
        <v>2.46E-2</v>
      </c>
      <c r="BC74">
        <v>2.5899999999999999E-2</v>
      </c>
      <c r="BD74">
        <v>2.7199999999999998E-2</v>
      </c>
      <c r="BE74">
        <v>2.9700000000000001E-2</v>
      </c>
      <c r="BF74">
        <v>3.2300000000000002E-2</v>
      </c>
      <c r="BG74">
        <v>3.3799999999999997E-2</v>
      </c>
      <c r="BH74">
        <v>3.5299999999999998E-2</v>
      </c>
      <c r="BI74">
        <v>3.6799999999999999E-2</v>
      </c>
      <c r="BJ74">
        <v>3.8800000000000001E-2</v>
      </c>
      <c r="BK74">
        <v>4.19E-2</v>
      </c>
      <c r="BL74">
        <v>4.4600000000000001E-2</v>
      </c>
      <c r="BM74">
        <v>4.6300000000000001E-2</v>
      </c>
      <c r="BN74">
        <v>4.8500000000000001E-2</v>
      </c>
      <c r="BO74">
        <v>5.1999999999999998E-2</v>
      </c>
      <c r="BP74">
        <v>5.5100000000000003E-2</v>
      </c>
      <c r="BQ74">
        <v>5.6899999999999999E-2</v>
      </c>
      <c r="BR74">
        <v>5.8999999999999997E-2</v>
      </c>
      <c r="BS74">
        <v>6.2700000000000006E-2</v>
      </c>
      <c r="BT74">
        <v>6.6500000000000004E-2</v>
      </c>
      <c r="BU74">
        <v>6.8500000000000005E-2</v>
      </c>
      <c r="BV74">
        <v>7.0499999999999993E-2</v>
      </c>
      <c r="BW74">
        <v>7.2499999999999995E-2</v>
      </c>
      <c r="BX74">
        <v>7.4499999999999997E-2</v>
      </c>
      <c r="BY74">
        <v>7.7399999999999997E-2</v>
      </c>
      <c r="BZ74">
        <v>0.10680000000000001</v>
      </c>
      <c r="CA74">
        <v>0.1356</v>
      </c>
      <c r="CB74">
        <v>0.1686</v>
      </c>
      <c r="CC74">
        <v>0.19769999999999999</v>
      </c>
      <c r="CD74">
        <v>0.2243</v>
      </c>
      <c r="CE74">
        <v>0.245</v>
      </c>
      <c r="CF74">
        <v>0.2636</v>
      </c>
      <c r="CG74">
        <v>0.28270000000000001</v>
      </c>
      <c r="CH74">
        <v>0.29849999999999999</v>
      </c>
      <c r="CI74">
        <v>0.31490000000000001</v>
      </c>
      <c r="CJ74">
        <v>0.33040000000000003</v>
      </c>
      <c r="CK74">
        <v>0.34460000000000002</v>
      </c>
      <c r="CL74">
        <v>0.35709999999999997</v>
      </c>
      <c r="CM74">
        <v>0.36770000000000003</v>
      </c>
      <c r="CN74">
        <v>0.37719999999999998</v>
      </c>
      <c r="CO74">
        <v>0.40739999999999998</v>
      </c>
      <c r="CP74">
        <v>0.42509999999999998</v>
      </c>
      <c r="CQ74">
        <v>0.44309999999999999</v>
      </c>
      <c r="CR74">
        <v>0.46050000000000002</v>
      </c>
      <c r="CS74">
        <v>0.47320000000000001</v>
      </c>
      <c r="CT74">
        <v>0.48010000000000003</v>
      </c>
      <c r="CU74">
        <v>0.48370000000000002</v>
      </c>
      <c r="CV74">
        <v>0.48730000000000001</v>
      </c>
      <c r="CW74">
        <v>0.48970000000000002</v>
      </c>
      <c r="CX74">
        <v>0.49070000000000003</v>
      </c>
      <c r="CY74">
        <v>0.49299999999999999</v>
      </c>
      <c r="CZ74">
        <v>0.4995</v>
      </c>
      <c r="DA74">
        <v>0.50880000000000003</v>
      </c>
      <c r="DB74">
        <v>0.5181</v>
      </c>
      <c r="DC74">
        <v>0.52749999999999997</v>
      </c>
      <c r="DD74">
        <v>0.5393</v>
      </c>
      <c r="DE74">
        <v>0.54979999999999996</v>
      </c>
      <c r="DF74">
        <v>0.56020000000000003</v>
      </c>
      <c r="DG74">
        <v>0.56830000000000003</v>
      </c>
      <c r="DH74">
        <v>0.56999999999999995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7.1719999999999996E-8</v>
      </c>
      <c r="J75">
        <v>1.06E-6</v>
      </c>
      <c r="K75">
        <v>2.587E-6</v>
      </c>
      <c r="L75">
        <v>7.8159999999999994E-6</v>
      </c>
      <c r="M75">
        <v>1.433E-5</v>
      </c>
      <c r="N75">
        <v>2.0530000000000002E-5</v>
      </c>
      <c r="O75">
        <v>2.8269999999999999E-5</v>
      </c>
      <c r="P75">
        <v>3.7320000000000002E-5</v>
      </c>
      <c r="Q75">
        <v>5.7729999999999998E-5</v>
      </c>
      <c r="R75">
        <v>8.5900000000000001E-5</v>
      </c>
      <c r="S75">
        <v>1.038E-4</v>
      </c>
      <c r="T75">
        <v>1.2630000000000001E-4</v>
      </c>
      <c r="U75">
        <v>1.5589999999999999E-4</v>
      </c>
      <c r="V75">
        <v>2.4729999999999999E-4</v>
      </c>
      <c r="W75">
        <v>3.4989999999999999E-4</v>
      </c>
      <c r="X75">
        <v>4.2010000000000002E-4</v>
      </c>
      <c r="Y75">
        <v>4.9910000000000004E-4</v>
      </c>
      <c r="Z75">
        <v>5.8659999999999995E-4</v>
      </c>
      <c r="AA75">
        <v>7.1409999999999996E-4</v>
      </c>
      <c r="AB75">
        <v>1.1000000000000001E-3</v>
      </c>
      <c r="AC75">
        <v>1.1999999999999999E-3</v>
      </c>
      <c r="AD75">
        <v>1.4E-3</v>
      </c>
      <c r="AE75">
        <v>1.6000000000000001E-3</v>
      </c>
      <c r="AF75">
        <v>1.9E-3</v>
      </c>
      <c r="AG75">
        <v>2.3999999999999998E-3</v>
      </c>
      <c r="AH75">
        <v>2.7000000000000001E-3</v>
      </c>
      <c r="AI75">
        <v>3.0000000000000001E-3</v>
      </c>
      <c r="AJ75">
        <v>3.3E-3</v>
      </c>
      <c r="AK75">
        <v>3.7000000000000002E-3</v>
      </c>
      <c r="AL75">
        <v>4.7000000000000002E-3</v>
      </c>
      <c r="AM75">
        <v>5.4000000000000003E-3</v>
      </c>
      <c r="AN75">
        <v>5.7999999999999996E-3</v>
      </c>
      <c r="AO75">
        <v>6.4000000000000003E-3</v>
      </c>
      <c r="AP75">
        <v>7.6E-3</v>
      </c>
      <c r="AQ75">
        <v>8.8999999999999999E-3</v>
      </c>
      <c r="AR75">
        <v>9.5999999999999992E-3</v>
      </c>
      <c r="AS75">
        <v>1.03E-2</v>
      </c>
      <c r="AT75">
        <v>1.1299999999999999E-2</v>
      </c>
      <c r="AU75">
        <v>1.34E-2</v>
      </c>
      <c r="AV75">
        <v>1.49E-2</v>
      </c>
      <c r="AW75">
        <v>1.5800000000000002E-2</v>
      </c>
      <c r="AX75">
        <v>1.6799999999999999E-2</v>
      </c>
      <c r="AY75">
        <v>1.83E-2</v>
      </c>
      <c r="AZ75">
        <v>2.12E-2</v>
      </c>
      <c r="BA75">
        <v>2.3300000000000001E-2</v>
      </c>
      <c r="BB75">
        <v>2.46E-2</v>
      </c>
      <c r="BC75">
        <v>2.5899999999999999E-2</v>
      </c>
      <c r="BD75">
        <v>2.7199999999999998E-2</v>
      </c>
      <c r="BE75">
        <v>2.9700000000000001E-2</v>
      </c>
      <c r="BF75">
        <v>3.2300000000000002E-2</v>
      </c>
      <c r="BG75">
        <v>3.3799999999999997E-2</v>
      </c>
      <c r="BH75">
        <v>3.5299999999999998E-2</v>
      </c>
      <c r="BI75">
        <v>3.6799999999999999E-2</v>
      </c>
      <c r="BJ75">
        <v>3.8800000000000001E-2</v>
      </c>
      <c r="BK75">
        <v>4.19E-2</v>
      </c>
      <c r="BL75">
        <v>4.4600000000000001E-2</v>
      </c>
      <c r="BM75">
        <v>4.6300000000000001E-2</v>
      </c>
      <c r="BN75">
        <v>4.8500000000000001E-2</v>
      </c>
      <c r="BO75">
        <v>5.1999999999999998E-2</v>
      </c>
      <c r="BP75">
        <v>5.5100000000000003E-2</v>
      </c>
      <c r="BQ75">
        <v>5.6899999999999999E-2</v>
      </c>
      <c r="BR75">
        <v>5.8999999999999997E-2</v>
      </c>
      <c r="BS75">
        <v>6.2700000000000006E-2</v>
      </c>
      <c r="BT75">
        <v>6.6500000000000004E-2</v>
      </c>
      <c r="BU75">
        <v>6.8500000000000005E-2</v>
      </c>
      <c r="BV75">
        <v>7.0499999999999993E-2</v>
      </c>
      <c r="BW75">
        <v>7.2499999999999995E-2</v>
      </c>
      <c r="BX75">
        <v>7.4499999999999997E-2</v>
      </c>
      <c r="BY75">
        <v>7.7399999999999997E-2</v>
      </c>
      <c r="BZ75">
        <v>0.10680000000000001</v>
      </c>
      <c r="CA75">
        <v>0.1356</v>
      </c>
      <c r="CB75">
        <v>0.1686</v>
      </c>
      <c r="CC75">
        <v>0.19769999999999999</v>
      </c>
      <c r="CD75">
        <v>0.2243</v>
      </c>
      <c r="CE75">
        <v>0.245</v>
      </c>
      <c r="CF75">
        <v>0.2636</v>
      </c>
      <c r="CG75">
        <v>0.28270000000000001</v>
      </c>
      <c r="CH75">
        <v>0.29849999999999999</v>
      </c>
      <c r="CI75">
        <v>0.31490000000000001</v>
      </c>
      <c r="CJ75">
        <v>0.33040000000000003</v>
      </c>
      <c r="CK75">
        <v>0.34460000000000002</v>
      </c>
      <c r="CL75">
        <v>0.35709999999999997</v>
      </c>
      <c r="CM75">
        <v>0.36770000000000003</v>
      </c>
      <c r="CN75">
        <v>0.37719999999999998</v>
      </c>
      <c r="CO75">
        <v>0.40739999999999998</v>
      </c>
      <c r="CP75">
        <v>0.42509999999999998</v>
      </c>
      <c r="CQ75">
        <v>0.44309999999999999</v>
      </c>
      <c r="CR75">
        <v>0.46050000000000002</v>
      </c>
      <c r="CS75">
        <v>0.47320000000000001</v>
      </c>
      <c r="CT75">
        <v>0.48010000000000003</v>
      </c>
      <c r="CU75">
        <v>0.48370000000000002</v>
      </c>
      <c r="CV75">
        <v>0.48730000000000001</v>
      </c>
      <c r="CW75">
        <v>0.48970000000000002</v>
      </c>
      <c r="CX75">
        <v>0.49070000000000003</v>
      </c>
      <c r="CY75">
        <v>0.49299999999999999</v>
      </c>
      <c r="CZ75">
        <v>0.4995</v>
      </c>
      <c r="DA75">
        <v>0.50880000000000003</v>
      </c>
      <c r="DB75">
        <v>0.5181</v>
      </c>
      <c r="DC75">
        <v>0.52749999999999997</v>
      </c>
      <c r="DD75">
        <v>0.5393</v>
      </c>
      <c r="DE75">
        <v>0.54979999999999996</v>
      </c>
      <c r="DF75">
        <v>0.56020000000000003</v>
      </c>
      <c r="DG75">
        <v>0.56830000000000003</v>
      </c>
      <c r="DH75">
        <v>0.56999999999999995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7.1719999999999996E-8</v>
      </c>
      <c r="J76">
        <v>1.06E-6</v>
      </c>
      <c r="K76">
        <v>2.587E-6</v>
      </c>
      <c r="L76">
        <v>7.8159999999999994E-6</v>
      </c>
      <c r="M76">
        <v>1.433E-5</v>
      </c>
      <c r="N76">
        <v>2.0530000000000002E-5</v>
      </c>
      <c r="O76">
        <v>2.8269999999999999E-5</v>
      </c>
      <c r="P76">
        <v>3.7320000000000002E-5</v>
      </c>
      <c r="Q76">
        <v>5.7729999999999998E-5</v>
      </c>
      <c r="R76">
        <v>8.5900000000000001E-5</v>
      </c>
      <c r="S76">
        <v>1.038E-4</v>
      </c>
      <c r="T76">
        <v>1.2630000000000001E-4</v>
      </c>
      <c r="U76">
        <v>1.5589999999999999E-4</v>
      </c>
      <c r="V76">
        <v>2.4729999999999999E-4</v>
      </c>
      <c r="W76">
        <v>3.4989999999999999E-4</v>
      </c>
      <c r="X76">
        <v>4.2010000000000002E-4</v>
      </c>
      <c r="Y76">
        <v>4.9910000000000004E-4</v>
      </c>
      <c r="Z76">
        <v>5.8659999999999995E-4</v>
      </c>
      <c r="AA76">
        <v>7.1409999999999996E-4</v>
      </c>
      <c r="AB76">
        <v>1.1000000000000001E-3</v>
      </c>
      <c r="AC76">
        <v>1.1999999999999999E-3</v>
      </c>
      <c r="AD76">
        <v>1.4E-3</v>
      </c>
      <c r="AE76">
        <v>1.6000000000000001E-3</v>
      </c>
      <c r="AF76">
        <v>1.9E-3</v>
      </c>
      <c r="AG76">
        <v>2.3999999999999998E-3</v>
      </c>
      <c r="AH76">
        <v>2.7000000000000001E-3</v>
      </c>
      <c r="AI76">
        <v>3.0000000000000001E-3</v>
      </c>
      <c r="AJ76">
        <v>3.3E-3</v>
      </c>
      <c r="AK76">
        <v>3.7000000000000002E-3</v>
      </c>
      <c r="AL76">
        <v>4.7000000000000002E-3</v>
      </c>
      <c r="AM76">
        <v>5.4000000000000003E-3</v>
      </c>
      <c r="AN76">
        <v>5.7999999999999996E-3</v>
      </c>
      <c r="AO76">
        <v>6.4000000000000003E-3</v>
      </c>
      <c r="AP76">
        <v>7.6E-3</v>
      </c>
      <c r="AQ76">
        <v>8.8999999999999999E-3</v>
      </c>
      <c r="AR76">
        <v>9.5999999999999992E-3</v>
      </c>
      <c r="AS76">
        <v>1.03E-2</v>
      </c>
      <c r="AT76">
        <v>1.1299999999999999E-2</v>
      </c>
      <c r="AU76">
        <v>1.34E-2</v>
      </c>
      <c r="AV76">
        <v>1.49E-2</v>
      </c>
      <c r="AW76">
        <v>1.5800000000000002E-2</v>
      </c>
      <c r="AX76">
        <v>1.6799999999999999E-2</v>
      </c>
      <c r="AY76">
        <v>1.83E-2</v>
      </c>
      <c r="AZ76">
        <v>2.12E-2</v>
      </c>
      <c r="BA76">
        <v>2.3300000000000001E-2</v>
      </c>
      <c r="BB76">
        <v>2.46E-2</v>
      </c>
      <c r="BC76">
        <v>2.5899999999999999E-2</v>
      </c>
      <c r="BD76">
        <v>2.7199999999999998E-2</v>
      </c>
      <c r="BE76">
        <v>2.9700000000000001E-2</v>
      </c>
      <c r="BF76">
        <v>3.2300000000000002E-2</v>
      </c>
      <c r="BG76">
        <v>3.3799999999999997E-2</v>
      </c>
      <c r="BH76">
        <v>3.5299999999999998E-2</v>
      </c>
      <c r="BI76">
        <v>3.6799999999999999E-2</v>
      </c>
      <c r="BJ76">
        <v>3.8800000000000001E-2</v>
      </c>
      <c r="BK76">
        <v>4.19E-2</v>
      </c>
      <c r="BL76">
        <v>4.4600000000000001E-2</v>
      </c>
      <c r="BM76">
        <v>4.6300000000000001E-2</v>
      </c>
      <c r="BN76">
        <v>4.8500000000000001E-2</v>
      </c>
      <c r="BO76">
        <v>5.1999999999999998E-2</v>
      </c>
      <c r="BP76">
        <v>5.5100000000000003E-2</v>
      </c>
      <c r="BQ76">
        <v>5.6899999999999999E-2</v>
      </c>
      <c r="BR76">
        <v>5.8999999999999997E-2</v>
      </c>
      <c r="BS76">
        <v>6.2700000000000006E-2</v>
      </c>
      <c r="BT76">
        <v>6.6500000000000004E-2</v>
      </c>
      <c r="BU76">
        <v>6.8500000000000005E-2</v>
      </c>
      <c r="BV76">
        <v>7.0499999999999993E-2</v>
      </c>
      <c r="BW76">
        <v>7.2499999999999995E-2</v>
      </c>
      <c r="BX76">
        <v>7.4499999999999997E-2</v>
      </c>
      <c r="BY76">
        <v>7.7399999999999997E-2</v>
      </c>
      <c r="BZ76">
        <v>0.10680000000000001</v>
      </c>
      <c r="CA76">
        <v>0.1356</v>
      </c>
      <c r="CB76">
        <v>0.1686</v>
      </c>
      <c r="CC76">
        <v>0.19769999999999999</v>
      </c>
      <c r="CD76">
        <v>0.2243</v>
      </c>
      <c r="CE76">
        <v>0.245</v>
      </c>
      <c r="CF76">
        <v>0.2636</v>
      </c>
      <c r="CG76">
        <v>0.28270000000000001</v>
      </c>
      <c r="CH76">
        <v>0.29849999999999999</v>
      </c>
      <c r="CI76">
        <v>0.31490000000000001</v>
      </c>
      <c r="CJ76">
        <v>0.33040000000000003</v>
      </c>
      <c r="CK76">
        <v>0.34460000000000002</v>
      </c>
      <c r="CL76">
        <v>0.35709999999999997</v>
      </c>
      <c r="CM76">
        <v>0.36770000000000003</v>
      </c>
      <c r="CN76">
        <v>0.37719999999999998</v>
      </c>
      <c r="CO76">
        <v>0.40739999999999998</v>
      </c>
      <c r="CP76">
        <v>0.42509999999999998</v>
      </c>
      <c r="CQ76">
        <v>0.44309999999999999</v>
      </c>
      <c r="CR76">
        <v>0.46050000000000002</v>
      </c>
      <c r="CS76">
        <v>0.47320000000000001</v>
      </c>
      <c r="CT76">
        <v>0.48010000000000003</v>
      </c>
      <c r="CU76">
        <v>0.48370000000000002</v>
      </c>
      <c r="CV76">
        <v>0.48730000000000001</v>
      </c>
      <c r="CW76">
        <v>0.48970000000000002</v>
      </c>
      <c r="CX76">
        <v>0.49070000000000003</v>
      </c>
      <c r="CY76">
        <v>0.49299999999999999</v>
      </c>
      <c r="CZ76">
        <v>0.4995</v>
      </c>
      <c r="DA76">
        <v>0.50880000000000003</v>
      </c>
      <c r="DB76">
        <v>0.5181</v>
      </c>
      <c r="DC76">
        <v>0.52749999999999997</v>
      </c>
      <c r="DD76">
        <v>0.5393</v>
      </c>
      <c r="DE76">
        <v>0.54979999999999996</v>
      </c>
      <c r="DF76">
        <v>0.56020000000000003</v>
      </c>
      <c r="DG76">
        <v>0.56830000000000003</v>
      </c>
      <c r="DH76">
        <v>0.56999999999999995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7.1719999999999996E-8</v>
      </c>
      <c r="J77">
        <v>1.06E-6</v>
      </c>
      <c r="K77">
        <v>2.587E-6</v>
      </c>
      <c r="L77">
        <v>7.8159999999999994E-6</v>
      </c>
      <c r="M77">
        <v>1.433E-5</v>
      </c>
      <c r="N77">
        <v>2.0530000000000002E-5</v>
      </c>
      <c r="O77">
        <v>2.8269999999999999E-5</v>
      </c>
      <c r="P77">
        <v>3.7320000000000002E-5</v>
      </c>
      <c r="Q77">
        <v>5.7729999999999998E-5</v>
      </c>
      <c r="R77">
        <v>8.5900000000000001E-5</v>
      </c>
      <c r="S77">
        <v>1.038E-4</v>
      </c>
      <c r="T77">
        <v>1.2630000000000001E-4</v>
      </c>
      <c r="U77">
        <v>1.5589999999999999E-4</v>
      </c>
      <c r="V77">
        <v>2.4729999999999999E-4</v>
      </c>
      <c r="W77">
        <v>3.4989999999999999E-4</v>
      </c>
      <c r="X77">
        <v>4.2010000000000002E-4</v>
      </c>
      <c r="Y77">
        <v>4.9910000000000004E-4</v>
      </c>
      <c r="Z77">
        <v>5.8659999999999995E-4</v>
      </c>
      <c r="AA77">
        <v>7.1409999999999996E-4</v>
      </c>
      <c r="AB77">
        <v>1.1000000000000001E-3</v>
      </c>
      <c r="AC77">
        <v>1.1999999999999999E-3</v>
      </c>
      <c r="AD77">
        <v>1.4E-3</v>
      </c>
      <c r="AE77">
        <v>1.6000000000000001E-3</v>
      </c>
      <c r="AF77">
        <v>1.9E-3</v>
      </c>
      <c r="AG77">
        <v>2.3999999999999998E-3</v>
      </c>
      <c r="AH77">
        <v>2.7000000000000001E-3</v>
      </c>
      <c r="AI77">
        <v>3.0000000000000001E-3</v>
      </c>
      <c r="AJ77">
        <v>3.3E-3</v>
      </c>
      <c r="AK77">
        <v>3.7000000000000002E-3</v>
      </c>
      <c r="AL77">
        <v>4.7000000000000002E-3</v>
      </c>
      <c r="AM77">
        <v>5.4000000000000003E-3</v>
      </c>
      <c r="AN77">
        <v>5.7999999999999996E-3</v>
      </c>
      <c r="AO77">
        <v>6.4000000000000003E-3</v>
      </c>
      <c r="AP77">
        <v>7.6E-3</v>
      </c>
      <c r="AQ77">
        <v>8.8999999999999999E-3</v>
      </c>
      <c r="AR77">
        <v>9.5999999999999992E-3</v>
      </c>
      <c r="AS77">
        <v>1.03E-2</v>
      </c>
      <c r="AT77">
        <v>1.1299999999999999E-2</v>
      </c>
      <c r="AU77">
        <v>1.34E-2</v>
      </c>
      <c r="AV77">
        <v>1.49E-2</v>
      </c>
      <c r="AW77">
        <v>1.5800000000000002E-2</v>
      </c>
      <c r="AX77">
        <v>1.6799999999999999E-2</v>
      </c>
      <c r="AY77">
        <v>1.83E-2</v>
      </c>
      <c r="AZ77">
        <v>2.12E-2</v>
      </c>
      <c r="BA77">
        <v>2.3300000000000001E-2</v>
      </c>
      <c r="BB77">
        <v>2.46E-2</v>
      </c>
      <c r="BC77">
        <v>2.5899999999999999E-2</v>
      </c>
      <c r="BD77">
        <v>2.7199999999999998E-2</v>
      </c>
      <c r="BE77">
        <v>2.9700000000000001E-2</v>
      </c>
      <c r="BF77">
        <v>3.2300000000000002E-2</v>
      </c>
      <c r="BG77">
        <v>3.3799999999999997E-2</v>
      </c>
      <c r="BH77">
        <v>3.5299999999999998E-2</v>
      </c>
      <c r="BI77">
        <v>3.6799999999999999E-2</v>
      </c>
      <c r="BJ77">
        <v>3.8800000000000001E-2</v>
      </c>
      <c r="BK77">
        <v>4.19E-2</v>
      </c>
      <c r="BL77">
        <v>4.4600000000000001E-2</v>
      </c>
      <c r="BM77">
        <v>4.6300000000000001E-2</v>
      </c>
      <c r="BN77">
        <v>4.8500000000000001E-2</v>
      </c>
      <c r="BO77">
        <v>5.1999999999999998E-2</v>
      </c>
      <c r="BP77">
        <v>5.5100000000000003E-2</v>
      </c>
      <c r="BQ77">
        <v>5.6899999999999999E-2</v>
      </c>
      <c r="BR77">
        <v>5.8999999999999997E-2</v>
      </c>
      <c r="BS77">
        <v>6.2700000000000006E-2</v>
      </c>
      <c r="BT77">
        <v>6.6500000000000004E-2</v>
      </c>
      <c r="BU77">
        <v>6.8500000000000005E-2</v>
      </c>
      <c r="BV77">
        <v>7.0499999999999993E-2</v>
      </c>
      <c r="BW77">
        <v>7.2499999999999995E-2</v>
      </c>
      <c r="BX77">
        <v>7.4499999999999997E-2</v>
      </c>
      <c r="BY77">
        <v>7.7399999999999997E-2</v>
      </c>
      <c r="BZ77">
        <v>0.10680000000000001</v>
      </c>
      <c r="CA77">
        <v>0.1356</v>
      </c>
      <c r="CB77">
        <v>0.1686</v>
      </c>
      <c r="CC77">
        <v>0.19769999999999999</v>
      </c>
      <c r="CD77">
        <v>0.2243</v>
      </c>
      <c r="CE77">
        <v>0.245</v>
      </c>
      <c r="CF77">
        <v>0.2636</v>
      </c>
      <c r="CG77">
        <v>0.28270000000000001</v>
      </c>
      <c r="CH77">
        <v>0.29849999999999999</v>
      </c>
      <c r="CI77">
        <v>0.31490000000000001</v>
      </c>
      <c r="CJ77">
        <v>0.33040000000000003</v>
      </c>
      <c r="CK77">
        <v>0.34460000000000002</v>
      </c>
      <c r="CL77">
        <v>0.35709999999999997</v>
      </c>
      <c r="CM77">
        <v>0.36770000000000003</v>
      </c>
      <c r="CN77">
        <v>0.37719999999999998</v>
      </c>
      <c r="CO77">
        <v>0.40739999999999998</v>
      </c>
      <c r="CP77">
        <v>0.42509999999999998</v>
      </c>
      <c r="CQ77">
        <v>0.44309999999999999</v>
      </c>
      <c r="CR77">
        <v>0.46050000000000002</v>
      </c>
      <c r="CS77">
        <v>0.47320000000000001</v>
      </c>
      <c r="CT77">
        <v>0.48010000000000003</v>
      </c>
      <c r="CU77">
        <v>0.48370000000000002</v>
      </c>
      <c r="CV77">
        <v>0.48730000000000001</v>
      </c>
      <c r="CW77">
        <v>0.48970000000000002</v>
      </c>
      <c r="CX77">
        <v>0.49070000000000003</v>
      </c>
      <c r="CY77">
        <v>0.49299999999999999</v>
      </c>
      <c r="CZ77">
        <v>0.4995</v>
      </c>
      <c r="DA77">
        <v>0.50880000000000003</v>
      </c>
      <c r="DB77">
        <v>0.5181</v>
      </c>
      <c r="DC77">
        <v>0.52749999999999997</v>
      </c>
      <c r="DD77">
        <v>0.5393</v>
      </c>
      <c r="DE77">
        <v>0.54979999999999996</v>
      </c>
      <c r="DF77">
        <v>0.56020000000000003</v>
      </c>
      <c r="DG77">
        <v>0.56830000000000003</v>
      </c>
      <c r="DH77">
        <v>0.56999999999999995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7.1719999999999996E-8</v>
      </c>
      <c r="J78">
        <v>1.06E-6</v>
      </c>
      <c r="K78">
        <v>2.587E-6</v>
      </c>
      <c r="L78">
        <v>7.8159999999999994E-6</v>
      </c>
      <c r="M78">
        <v>1.433E-5</v>
      </c>
      <c r="N78">
        <v>2.0530000000000002E-5</v>
      </c>
      <c r="O78">
        <v>2.8269999999999999E-5</v>
      </c>
      <c r="P78">
        <v>3.7320000000000002E-5</v>
      </c>
      <c r="Q78">
        <v>5.7729999999999998E-5</v>
      </c>
      <c r="R78">
        <v>8.5900000000000001E-5</v>
      </c>
      <c r="S78">
        <v>1.038E-4</v>
      </c>
      <c r="T78">
        <v>1.2630000000000001E-4</v>
      </c>
      <c r="U78">
        <v>1.5589999999999999E-4</v>
      </c>
      <c r="V78">
        <v>2.4729999999999999E-4</v>
      </c>
      <c r="W78">
        <v>3.4989999999999999E-4</v>
      </c>
      <c r="X78">
        <v>4.2010000000000002E-4</v>
      </c>
      <c r="Y78">
        <v>4.9910000000000004E-4</v>
      </c>
      <c r="Z78">
        <v>5.8659999999999995E-4</v>
      </c>
      <c r="AA78">
        <v>7.1409999999999996E-4</v>
      </c>
      <c r="AB78">
        <v>1.1000000000000001E-3</v>
      </c>
      <c r="AC78">
        <v>1.1999999999999999E-3</v>
      </c>
      <c r="AD78">
        <v>1.4E-3</v>
      </c>
      <c r="AE78">
        <v>1.6000000000000001E-3</v>
      </c>
      <c r="AF78">
        <v>1.9E-3</v>
      </c>
      <c r="AG78">
        <v>2.3999999999999998E-3</v>
      </c>
      <c r="AH78">
        <v>2.7000000000000001E-3</v>
      </c>
      <c r="AI78">
        <v>3.0000000000000001E-3</v>
      </c>
      <c r="AJ78">
        <v>3.3E-3</v>
      </c>
      <c r="AK78">
        <v>3.7000000000000002E-3</v>
      </c>
      <c r="AL78">
        <v>4.7000000000000002E-3</v>
      </c>
      <c r="AM78">
        <v>5.4000000000000003E-3</v>
      </c>
      <c r="AN78">
        <v>5.7999999999999996E-3</v>
      </c>
      <c r="AO78">
        <v>6.4000000000000003E-3</v>
      </c>
      <c r="AP78">
        <v>7.6E-3</v>
      </c>
      <c r="AQ78">
        <v>8.8999999999999999E-3</v>
      </c>
      <c r="AR78">
        <v>9.5999999999999992E-3</v>
      </c>
      <c r="AS78">
        <v>1.03E-2</v>
      </c>
      <c r="AT78">
        <v>1.1299999999999999E-2</v>
      </c>
      <c r="AU78">
        <v>1.34E-2</v>
      </c>
      <c r="AV78">
        <v>1.49E-2</v>
      </c>
      <c r="AW78">
        <v>1.5800000000000002E-2</v>
      </c>
      <c r="AX78">
        <v>1.6799999999999999E-2</v>
      </c>
      <c r="AY78">
        <v>1.83E-2</v>
      </c>
      <c r="AZ78">
        <v>2.12E-2</v>
      </c>
      <c r="BA78">
        <v>2.3300000000000001E-2</v>
      </c>
      <c r="BB78">
        <v>2.46E-2</v>
      </c>
      <c r="BC78">
        <v>2.5899999999999999E-2</v>
      </c>
      <c r="BD78">
        <v>2.7199999999999998E-2</v>
      </c>
      <c r="BE78">
        <v>2.9700000000000001E-2</v>
      </c>
      <c r="BF78">
        <v>3.2300000000000002E-2</v>
      </c>
      <c r="BG78">
        <v>3.3799999999999997E-2</v>
      </c>
      <c r="BH78">
        <v>3.5299999999999998E-2</v>
      </c>
      <c r="BI78">
        <v>3.6799999999999999E-2</v>
      </c>
      <c r="BJ78">
        <v>3.8800000000000001E-2</v>
      </c>
      <c r="BK78">
        <v>4.19E-2</v>
      </c>
      <c r="BL78">
        <v>4.4600000000000001E-2</v>
      </c>
      <c r="BM78">
        <v>4.6300000000000001E-2</v>
      </c>
      <c r="BN78">
        <v>4.8500000000000001E-2</v>
      </c>
      <c r="BO78">
        <v>5.1999999999999998E-2</v>
      </c>
      <c r="BP78">
        <v>5.5100000000000003E-2</v>
      </c>
      <c r="BQ78">
        <v>5.6899999999999999E-2</v>
      </c>
      <c r="BR78">
        <v>5.8999999999999997E-2</v>
      </c>
      <c r="BS78">
        <v>6.2700000000000006E-2</v>
      </c>
      <c r="BT78">
        <v>6.6500000000000004E-2</v>
      </c>
      <c r="BU78">
        <v>6.8500000000000005E-2</v>
      </c>
      <c r="BV78">
        <v>7.0499999999999993E-2</v>
      </c>
      <c r="BW78">
        <v>7.2499999999999995E-2</v>
      </c>
      <c r="BX78">
        <v>7.4499999999999997E-2</v>
      </c>
      <c r="BY78">
        <v>7.7399999999999997E-2</v>
      </c>
      <c r="BZ78">
        <v>0.10680000000000001</v>
      </c>
      <c r="CA78">
        <v>0.1356</v>
      </c>
      <c r="CB78">
        <v>0.1686</v>
      </c>
      <c r="CC78">
        <v>0.19769999999999999</v>
      </c>
      <c r="CD78">
        <v>0.2243</v>
      </c>
      <c r="CE78">
        <v>0.245</v>
      </c>
      <c r="CF78">
        <v>0.2636</v>
      </c>
      <c r="CG78">
        <v>0.28270000000000001</v>
      </c>
      <c r="CH78">
        <v>0.29849999999999999</v>
      </c>
      <c r="CI78">
        <v>0.31490000000000001</v>
      </c>
      <c r="CJ78">
        <v>0.33040000000000003</v>
      </c>
      <c r="CK78">
        <v>0.34460000000000002</v>
      </c>
      <c r="CL78">
        <v>0.35709999999999997</v>
      </c>
      <c r="CM78">
        <v>0.36770000000000003</v>
      </c>
      <c r="CN78">
        <v>0.37719999999999998</v>
      </c>
      <c r="CO78">
        <v>0.40739999999999998</v>
      </c>
      <c r="CP78">
        <v>0.42509999999999998</v>
      </c>
      <c r="CQ78">
        <v>0.44309999999999999</v>
      </c>
      <c r="CR78">
        <v>0.46050000000000002</v>
      </c>
      <c r="CS78">
        <v>0.47320000000000001</v>
      </c>
      <c r="CT78">
        <v>0.48010000000000003</v>
      </c>
      <c r="CU78">
        <v>0.48370000000000002</v>
      </c>
      <c r="CV78">
        <v>0.48730000000000001</v>
      </c>
      <c r="CW78">
        <v>0.48970000000000002</v>
      </c>
      <c r="CX78">
        <v>0.49070000000000003</v>
      </c>
      <c r="CY78">
        <v>0.49299999999999999</v>
      </c>
      <c r="CZ78">
        <v>0.4995</v>
      </c>
      <c r="DA78">
        <v>0.50880000000000003</v>
      </c>
      <c r="DB78">
        <v>0.5181</v>
      </c>
      <c r="DC78">
        <v>0.52749999999999997</v>
      </c>
      <c r="DD78">
        <v>0.5393</v>
      </c>
      <c r="DE78">
        <v>0.54979999999999996</v>
      </c>
      <c r="DF78">
        <v>0.56020000000000003</v>
      </c>
      <c r="DG78">
        <v>0.56830000000000003</v>
      </c>
      <c r="DH78">
        <v>0.56999999999999995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7.1719999999999996E-8</v>
      </c>
      <c r="J79">
        <v>1.06E-6</v>
      </c>
      <c r="K79">
        <v>2.587E-6</v>
      </c>
      <c r="L79">
        <v>7.8159999999999994E-6</v>
      </c>
      <c r="M79">
        <v>1.433E-5</v>
      </c>
      <c r="N79">
        <v>2.0530000000000002E-5</v>
      </c>
      <c r="O79">
        <v>2.8269999999999999E-5</v>
      </c>
      <c r="P79">
        <v>3.7320000000000002E-5</v>
      </c>
      <c r="Q79">
        <v>5.7729999999999998E-5</v>
      </c>
      <c r="R79">
        <v>8.5900000000000001E-5</v>
      </c>
      <c r="S79">
        <v>1.038E-4</v>
      </c>
      <c r="T79">
        <v>1.2630000000000001E-4</v>
      </c>
      <c r="U79">
        <v>1.5589999999999999E-4</v>
      </c>
      <c r="V79">
        <v>2.4729999999999999E-4</v>
      </c>
      <c r="W79">
        <v>3.4989999999999999E-4</v>
      </c>
      <c r="X79">
        <v>4.2010000000000002E-4</v>
      </c>
      <c r="Y79">
        <v>4.9910000000000004E-4</v>
      </c>
      <c r="Z79">
        <v>5.8659999999999995E-4</v>
      </c>
      <c r="AA79">
        <v>7.1409999999999996E-4</v>
      </c>
      <c r="AB79">
        <v>1.1000000000000001E-3</v>
      </c>
      <c r="AC79">
        <v>1.1999999999999999E-3</v>
      </c>
      <c r="AD79">
        <v>1.4E-3</v>
      </c>
      <c r="AE79">
        <v>1.6000000000000001E-3</v>
      </c>
      <c r="AF79">
        <v>1.9E-3</v>
      </c>
      <c r="AG79">
        <v>2.3999999999999998E-3</v>
      </c>
      <c r="AH79">
        <v>2.7000000000000001E-3</v>
      </c>
      <c r="AI79">
        <v>3.0000000000000001E-3</v>
      </c>
      <c r="AJ79">
        <v>3.3E-3</v>
      </c>
      <c r="AK79">
        <v>3.7000000000000002E-3</v>
      </c>
      <c r="AL79">
        <v>4.7000000000000002E-3</v>
      </c>
      <c r="AM79">
        <v>5.4000000000000003E-3</v>
      </c>
      <c r="AN79">
        <v>5.7999999999999996E-3</v>
      </c>
      <c r="AO79">
        <v>6.4000000000000003E-3</v>
      </c>
      <c r="AP79">
        <v>7.6E-3</v>
      </c>
      <c r="AQ79">
        <v>8.8999999999999999E-3</v>
      </c>
      <c r="AR79">
        <v>9.5999999999999992E-3</v>
      </c>
      <c r="AS79">
        <v>1.03E-2</v>
      </c>
      <c r="AT79">
        <v>1.1299999999999999E-2</v>
      </c>
      <c r="AU79">
        <v>1.34E-2</v>
      </c>
      <c r="AV79">
        <v>1.49E-2</v>
      </c>
      <c r="AW79">
        <v>1.5800000000000002E-2</v>
      </c>
      <c r="AX79">
        <v>1.6799999999999999E-2</v>
      </c>
      <c r="AY79">
        <v>1.83E-2</v>
      </c>
      <c r="AZ79">
        <v>2.12E-2</v>
      </c>
      <c r="BA79">
        <v>2.3300000000000001E-2</v>
      </c>
      <c r="BB79">
        <v>2.46E-2</v>
      </c>
      <c r="BC79">
        <v>2.5899999999999999E-2</v>
      </c>
      <c r="BD79">
        <v>2.7199999999999998E-2</v>
      </c>
      <c r="BE79">
        <v>2.9700000000000001E-2</v>
      </c>
      <c r="BF79">
        <v>3.2300000000000002E-2</v>
      </c>
      <c r="BG79">
        <v>3.3799999999999997E-2</v>
      </c>
      <c r="BH79">
        <v>3.5299999999999998E-2</v>
      </c>
      <c r="BI79">
        <v>3.6799999999999999E-2</v>
      </c>
      <c r="BJ79">
        <v>3.8800000000000001E-2</v>
      </c>
      <c r="BK79">
        <v>4.19E-2</v>
      </c>
      <c r="BL79">
        <v>4.4600000000000001E-2</v>
      </c>
      <c r="BM79">
        <v>4.6300000000000001E-2</v>
      </c>
      <c r="BN79">
        <v>4.8500000000000001E-2</v>
      </c>
      <c r="BO79">
        <v>5.1999999999999998E-2</v>
      </c>
      <c r="BP79">
        <v>5.5100000000000003E-2</v>
      </c>
      <c r="BQ79">
        <v>5.6899999999999999E-2</v>
      </c>
      <c r="BR79">
        <v>5.8999999999999997E-2</v>
      </c>
      <c r="BS79">
        <v>6.2700000000000006E-2</v>
      </c>
      <c r="BT79">
        <v>6.6500000000000004E-2</v>
      </c>
      <c r="BU79">
        <v>6.8500000000000005E-2</v>
      </c>
      <c r="BV79">
        <v>7.0499999999999993E-2</v>
      </c>
      <c r="BW79">
        <v>7.2499999999999995E-2</v>
      </c>
      <c r="BX79">
        <v>7.4499999999999997E-2</v>
      </c>
      <c r="BY79">
        <v>7.7399999999999997E-2</v>
      </c>
      <c r="BZ79">
        <v>0.10680000000000001</v>
      </c>
      <c r="CA79">
        <v>0.1356</v>
      </c>
      <c r="CB79">
        <v>0.1686</v>
      </c>
      <c r="CC79">
        <v>0.19769999999999999</v>
      </c>
      <c r="CD79">
        <v>0.2243</v>
      </c>
      <c r="CE79">
        <v>0.245</v>
      </c>
      <c r="CF79">
        <v>0.2636</v>
      </c>
      <c r="CG79">
        <v>0.28270000000000001</v>
      </c>
      <c r="CH79">
        <v>0.29849999999999999</v>
      </c>
      <c r="CI79">
        <v>0.31490000000000001</v>
      </c>
      <c r="CJ79">
        <v>0.33040000000000003</v>
      </c>
      <c r="CK79">
        <v>0.34460000000000002</v>
      </c>
      <c r="CL79">
        <v>0.35709999999999997</v>
      </c>
      <c r="CM79">
        <v>0.36770000000000003</v>
      </c>
      <c r="CN79">
        <v>0.37719999999999998</v>
      </c>
      <c r="CO79">
        <v>0.40739999999999998</v>
      </c>
      <c r="CP79">
        <v>0.42509999999999998</v>
      </c>
      <c r="CQ79">
        <v>0.44309999999999999</v>
      </c>
      <c r="CR79">
        <v>0.46050000000000002</v>
      </c>
      <c r="CS79">
        <v>0.47320000000000001</v>
      </c>
      <c r="CT79">
        <v>0.48010000000000003</v>
      </c>
      <c r="CU79">
        <v>0.48370000000000002</v>
      </c>
      <c r="CV79">
        <v>0.48730000000000001</v>
      </c>
      <c r="CW79">
        <v>0.48970000000000002</v>
      </c>
      <c r="CX79">
        <v>0.49070000000000003</v>
      </c>
      <c r="CY79">
        <v>0.49299999999999999</v>
      </c>
      <c r="CZ79">
        <v>0.4995</v>
      </c>
      <c r="DA79">
        <v>0.50880000000000003</v>
      </c>
      <c r="DB79">
        <v>0.5181</v>
      </c>
      <c r="DC79">
        <v>0.52749999999999997</v>
      </c>
      <c r="DD79">
        <v>0.5393</v>
      </c>
      <c r="DE79">
        <v>0.54979999999999996</v>
      </c>
      <c r="DF79">
        <v>0.56020000000000003</v>
      </c>
      <c r="DG79">
        <v>0.56830000000000003</v>
      </c>
      <c r="DH79">
        <v>0.56999999999999995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7.1719999999999996E-8</v>
      </c>
      <c r="J80">
        <v>1.06E-6</v>
      </c>
      <c r="K80">
        <v>2.587E-6</v>
      </c>
      <c r="L80">
        <v>7.8159999999999994E-6</v>
      </c>
      <c r="M80">
        <v>1.433E-5</v>
      </c>
      <c r="N80">
        <v>2.0530000000000002E-5</v>
      </c>
      <c r="O80">
        <v>2.8269999999999999E-5</v>
      </c>
      <c r="P80">
        <v>3.7320000000000002E-5</v>
      </c>
      <c r="Q80">
        <v>5.7729999999999998E-5</v>
      </c>
      <c r="R80">
        <v>8.5900000000000001E-5</v>
      </c>
      <c r="S80">
        <v>1.038E-4</v>
      </c>
      <c r="T80">
        <v>1.2630000000000001E-4</v>
      </c>
      <c r="U80">
        <v>1.5589999999999999E-4</v>
      </c>
      <c r="V80">
        <v>2.4729999999999999E-4</v>
      </c>
      <c r="W80">
        <v>3.4989999999999999E-4</v>
      </c>
      <c r="X80">
        <v>4.2010000000000002E-4</v>
      </c>
      <c r="Y80">
        <v>4.9910000000000004E-4</v>
      </c>
      <c r="Z80">
        <v>5.8659999999999995E-4</v>
      </c>
      <c r="AA80">
        <v>7.1409999999999996E-4</v>
      </c>
      <c r="AB80">
        <v>1.1000000000000001E-3</v>
      </c>
      <c r="AC80">
        <v>1.1999999999999999E-3</v>
      </c>
      <c r="AD80">
        <v>1.4E-3</v>
      </c>
      <c r="AE80">
        <v>1.6000000000000001E-3</v>
      </c>
      <c r="AF80">
        <v>1.9E-3</v>
      </c>
      <c r="AG80">
        <v>2.3999999999999998E-3</v>
      </c>
      <c r="AH80">
        <v>2.7000000000000001E-3</v>
      </c>
      <c r="AI80">
        <v>3.0000000000000001E-3</v>
      </c>
      <c r="AJ80">
        <v>3.3E-3</v>
      </c>
      <c r="AK80">
        <v>3.7000000000000002E-3</v>
      </c>
      <c r="AL80">
        <v>4.7000000000000002E-3</v>
      </c>
      <c r="AM80">
        <v>5.4000000000000003E-3</v>
      </c>
      <c r="AN80">
        <v>5.7999999999999996E-3</v>
      </c>
      <c r="AO80">
        <v>6.4000000000000003E-3</v>
      </c>
      <c r="AP80">
        <v>7.6E-3</v>
      </c>
      <c r="AQ80">
        <v>8.8999999999999999E-3</v>
      </c>
      <c r="AR80">
        <v>9.5999999999999992E-3</v>
      </c>
      <c r="AS80">
        <v>1.03E-2</v>
      </c>
      <c r="AT80">
        <v>1.1299999999999999E-2</v>
      </c>
      <c r="AU80">
        <v>1.34E-2</v>
      </c>
      <c r="AV80">
        <v>1.49E-2</v>
      </c>
      <c r="AW80">
        <v>1.5800000000000002E-2</v>
      </c>
      <c r="AX80">
        <v>1.6799999999999999E-2</v>
      </c>
      <c r="AY80">
        <v>1.83E-2</v>
      </c>
      <c r="AZ80">
        <v>2.12E-2</v>
      </c>
      <c r="BA80">
        <v>2.3300000000000001E-2</v>
      </c>
      <c r="BB80">
        <v>2.46E-2</v>
      </c>
      <c r="BC80">
        <v>2.5899999999999999E-2</v>
      </c>
      <c r="BD80">
        <v>2.7199999999999998E-2</v>
      </c>
      <c r="BE80">
        <v>2.9700000000000001E-2</v>
      </c>
      <c r="BF80">
        <v>3.2300000000000002E-2</v>
      </c>
      <c r="BG80">
        <v>3.3799999999999997E-2</v>
      </c>
      <c r="BH80">
        <v>3.5299999999999998E-2</v>
      </c>
      <c r="BI80">
        <v>3.6799999999999999E-2</v>
      </c>
      <c r="BJ80">
        <v>3.8800000000000001E-2</v>
      </c>
      <c r="BK80">
        <v>4.19E-2</v>
      </c>
      <c r="BL80">
        <v>4.4600000000000001E-2</v>
      </c>
      <c r="BM80">
        <v>4.6300000000000001E-2</v>
      </c>
      <c r="BN80">
        <v>4.8500000000000001E-2</v>
      </c>
      <c r="BO80">
        <v>5.1999999999999998E-2</v>
      </c>
      <c r="BP80">
        <v>5.5100000000000003E-2</v>
      </c>
      <c r="BQ80">
        <v>5.6899999999999999E-2</v>
      </c>
      <c r="BR80">
        <v>5.8999999999999997E-2</v>
      </c>
      <c r="BS80">
        <v>6.2700000000000006E-2</v>
      </c>
      <c r="BT80">
        <v>6.6500000000000004E-2</v>
      </c>
      <c r="BU80">
        <v>6.8500000000000005E-2</v>
      </c>
      <c r="BV80">
        <v>7.0499999999999993E-2</v>
      </c>
      <c r="BW80">
        <v>7.2499999999999995E-2</v>
      </c>
      <c r="BX80">
        <v>7.4499999999999997E-2</v>
      </c>
      <c r="BY80">
        <v>7.7399999999999997E-2</v>
      </c>
      <c r="BZ80">
        <v>0.10680000000000001</v>
      </c>
      <c r="CA80">
        <v>0.1356</v>
      </c>
      <c r="CB80">
        <v>0.1686</v>
      </c>
      <c r="CC80">
        <v>0.19769999999999999</v>
      </c>
      <c r="CD80">
        <v>0.2243</v>
      </c>
      <c r="CE80">
        <v>0.245</v>
      </c>
      <c r="CF80">
        <v>0.2636</v>
      </c>
      <c r="CG80">
        <v>0.28270000000000001</v>
      </c>
      <c r="CH80">
        <v>0.29849999999999999</v>
      </c>
      <c r="CI80">
        <v>0.31490000000000001</v>
      </c>
      <c r="CJ80">
        <v>0.33040000000000003</v>
      </c>
      <c r="CK80">
        <v>0.34460000000000002</v>
      </c>
      <c r="CL80">
        <v>0.35709999999999997</v>
      </c>
      <c r="CM80">
        <v>0.36770000000000003</v>
      </c>
      <c r="CN80">
        <v>0.37719999999999998</v>
      </c>
      <c r="CO80">
        <v>0.40739999999999998</v>
      </c>
      <c r="CP80">
        <v>0.42509999999999998</v>
      </c>
      <c r="CQ80">
        <v>0.44309999999999999</v>
      </c>
      <c r="CR80">
        <v>0.46050000000000002</v>
      </c>
      <c r="CS80">
        <v>0.47320000000000001</v>
      </c>
      <c r="CT80">
        <v>0.48010000000000003</v>
      </c>
      <c r="CU80">
        <v>0.48370000000000002</v>
      </c>
      <c r="CV80">
        <v>0.48730000000000001</v>
      </c>
      <c r="CW80">
        <v>0.48970000000000002</v>
      </c>
      <c r="CX80">
        <v>0.49070000000000003</v>
      </c>
      <c r="CY80">
        <v>0.49299999999999999</v>
      </c>
      <c r="CZ80">
        <v>0.4995</v>
      </c>
      <c r="DA80">
        <v>0.50880000000000003</v>
      </c>
      <c r="DB80">
        <v>0.5181</v>
      </c>
      <c r="DC80">
        <v>0.52749999999999997</v>
      </c>
      <c r="DD80">
        <v>0.5393</v>
      </c>
      <c r="DE80">
        <v>0.54979999999999996</v>
      </c>
      <c r="DF80">
        <v>0.56020000000000003</v>
      </c>
      <c r="DG80">
        <v>0.56830000000000003</v>
      </c>
      <c r="DH80">
        <v>0.56999999999999995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7.1719999999999996E-8</v>
      </c>
      <c r="J81">
        <v>1.06E-6</v>
      </c>
      <c r="K81">
        <v>2.587E-6</v>
      </c>
      <c r="L81">
        <v>7.8159999999999994E-6</v>
      </c>
      <c r="M81">
        <v>1.433E-5</v>
      </c>
      <c r="N81">
        <v>2.0530000000000002E-5</v>
      </c>
      <c r="O81">
        <v>2.8269999999999999E-5</v>
      </c>
      <c r="P81">
        <v>3.7320000000000002E-5</v>
      </c>
      <c r="Q81">
        <v>5.7729999999999998E-5</v>
      </c>
      <c r="R81">
        <v>8.5900000000000001E-5</v>
      </c>
      <c r="S81">
        <v>1.038E-4</v>
      </c>
      <c r="T81">
        <v>1.2630000000000001E-4</v>
      </c>
      <c r="U81">
        <v>1.5589999999999999E-4</v>
      </c>
      <c r="V81">
        <v>2.4729999999999999E-4</v>
      </c>
      <c r="W81">
        <v>3.4989999999999999E-4</v>
      </c>
      <c r="X81">
        <v>4.2010000000000002E-4</v>
      </c>
      <c r="Y81">
        <v>4.9910000000000004E-4</v>
      </c>
      <c r="Z81">
        <v>5.8659999999999995E-4</v>
      </c>
      <c r="AA81">
        <v>7.1409999999999996E-4</v>
      </c>
      <c r="AB81">
        <v>1.1000000000000001E-3</v>
      </c>
      <c r="AC81">
        <v>1.1999999999999999E-3</v>
      </c>
      <c r="AD81">
        <v>1.4E-3</v>
      </c>
      <c r="AE81">
        <v>1.6000000000000001E-3</v>
      </c>
      <c r="AF81">
        <v>1.9E-3</v>
      </c>
      <c r="AG81">
        <v>2.3999999999999998E-3</v>
      </c>
      <c r="AH81">
        <v>2.7000000000000001E-3</v>
      </c>
      <c r="AI81">
        <v>3.0000000000000001E-3</v>
      </c>
      <c r="AJ81">
        <v>3.3E-3</v>
      </c>
      <c r="AK81">
        <v>3.7000000000000002E-3</v>
      </c>
      <c r="AL81">
        <v>4.7000000000000002E-3</v>
      </c>
      <c r="AM81">
        <v>5.4000000000000003E-3</v>
      </c>
      <c r="AN81">
        <v>5.7999999999999996E-3</v>
      </c>
      <c r="AO81">
        <v>6.4000000000000003E-3</v>
      </c>
      <c r="AP81">
        <v>7.6E-3</v>
      </c>
      <c r="AQ81">
        <v>8.8999999999999999E-3</v>
      </c>
      <c r="AR81">
        <v>9.5999999999999992E-3</v>
      </c>
      <c r="AS81">
        <v>1.03E-2</v>
      </c>
      <c r="AT81">
        <v>1.1299999999999999E-2</v>
      </c>
      <c r="AU81">
        <v>1.34E-2</v>
      </c>
      <c r="AV81">
        <v>1.49E-2</v>
      </c>
      <c r="AW81">
        <v>1.5800000000000002E-2</v>
      </c>
      <c r="AX81">
        <v>1.6799999999999999E-2</v>
      </c>
      <c r="AY81">
        <v>1.83E-2</v>
      </c>
      <c r="AZ81">
        <v>2.12E-2</v>
      </c>
      <c r="BA81">
        <v>2.3300000000000001E-2</v>
      </c>
      <c r="BB81">
        <v>2.46E-2</v>
      </c>
      <c r="BC81">
        <v>2.5899999999999999E-2</v>
      </c>
      <c r="BD81">
        <v>2.7199999999999998E-2</v>
      </c>
      <c r="BE81">
        <v>2.9700000000000001E-2</v>
      </c>
      <c r="BF81">
        <v>3.2300000000000002E-2</v>
      </c>
      <c r="BG81">
        <v>3.3799999999999997E-2</v>
      </c>
      <c r="BH81">
        <v>3.5299999999999998E-2</v>
      </c>
      <c r="BI81">
        <v>3.6799999999999999E-2</v>
      </c>
      <c r="BJ81">
        <v>3.8800000000000001E-2</v>
      </c>
      <c r="BK81">
        <v>4.19E-2</v>
      </c>
      <c r="BL81">
        <v>4.4600000000000001E-2</v>
      </c>
      <c r="BM81">
        <v>4.6300000000000001E-2</v>
      </c>
      <c r="BN81">
        <v>4.8500000000000001E-2</v>
      </c>
      <c r="BO81">
        <v>5.1999999999999998E-2</v>
      </c>
      <c r="BP81">
        <v>5.5100000000000003E-2</v>
      </c>
      <c r="BQ81">
        <v>5.6899999999999999E-2</v>
      </c>
      <c r="BR81">
        <v>5.8999999999999997E-2</v>
      </c>
      <c r="BS81">
        <v>6.2700000000000006E-2</v>
      </c>
      <c r="BT81">
        <v>6.6500000000000004E-2</v>
      </c>
      <c r="BU81">
        <v>6.8500000000000005E-2</v>
      </c>
      <c r="BV81">
        <v>7.0499999999999993E-2</v>
      </c>
      <c r="BW81">
        <v>7.2499999999999995E-2</v>
      </c>
      <c r="BX81">
        <v>7.4499999999999997E-2</v>
      </c>
      <c r="BY81">
        <v>7.7399999999999997E-2</v>
      </c>
      <c r="BZ81">
        <v>0.10680000000000001</v>
      </c>
      <c r="CA81">
        <v>0.1356</v>
      </c>
      <c r="CB81">
        <v>0.1686</v>
      </c>
      <c r="CC81">
        <v>0.19769999999999999</v>
      </c>
      <c r="CD81">
        <v>0.2243</v>
      </c>
      <c r="CE81">
        <v>0.245</v>
      </c>
      <c r="CF81">
        <v>0.2636</v>
      </c>
      <c r="CG81">
        <v>0.28270000000000001</v>
      </c>
      <c r="CH81">
        <v>0.29849999999999999</v>
      </c>
      <c r="CI81">
        <v>0.31490000000000001</v>
      </c>
      <c r="CJ81">
        <v>0.33040000000000003</v>
      </c>
      <c r="CK81">
        <v>0.34460000000000002</v>
      </c>
      <c r="CL81">
        <v>0.35709999999999997</v>
      </c>
      <c r="CM81">
        <v>0.36770000000000003</v>
      </c>
      <c r="CN81">
        <v>0.37719999999999998</v>
      </c>
      <c r="CO81">
        <v>0.40739999999999998</v>
      </c>
      <c r="CP81">
        <v>0.42509999999999998</v>
      </c>
      <c r="CQ81">
        <v>0.44309999999999999</v>
      </c>
      <c r="CR81">
        <v>0.46050000000000002</v>
      </c>
      <c r="CS81">
        <v>0.47320000000000001</v>
      </c>
      <c r="CT81">
        <v>0.48010000000000003</v>
      </c>
      <c r="CU81">
        <v>0.48370000000000002</v>
      </c>
      <c r="CV81">
        <v>0.48730000000000001</v>
      </c>
      <c r="CW81">
        <v>0.48970000000000002</v>
      </c>
      <c r="CX81">
        <v>0.49070000000000003</v>
      </c>
      <c r="CY81">
        <v>0.49299999999999999</v>
      </c>
      <c r="CZ81">
        <v>0.4995</v>
      </c>
      <c r="DA81">
        <v>0.50880000000000003</v>
      </c>
      <c r="DB81">
        <v>0.5181</v>
      </c>
      <c r="DC81">
        <v>0.52749999999999997</v>
      </c>
      <c r="DD81">
        <v>0.5393</v>
      </c>
      <c r="DE81">
        <v>0.54979999999999996</v>
      </c>
      <c r="DF81">
        <v>0.56020000000000003</v>
      </c>
      <c r="DG81">
        <v>0.56830000000000003</v>
      </c>
      <c r="DH81">
        <v>0.56999999999999995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7.1719999999999996E-8</v>
      </c>
      <c r="J82">
        <v>1.06E-6</v>
      </c>
      <c r="K82">
        <v>2.587E-6</v>
      </c>
      <c r="L82">
        <v>7.8159999999999994E-6</v>
      </c>
      <c r="M82">
        <v>1.433E-5</v>
      </c>
      <c r="N82">
        <v>2.0530000000000002E-5</v>
      </c>
      <c r="O82">
        <v>2.8269999999999999E-5</v>
      </c>
      <c r="P82">
        <v>3.7320000000000002E-5</v>
      </c>
      <c r="Q82">
        <v>5.7729999999999998E-5</v>
      </c>
      <c r="R82">
        <v>8.5900000000000001E-5</v>
      </c>
      <c r="S82">
        <v>1.038E-4</v>
      </c>
      <c r="T82">
        <v>1.2630000000000001E-4</v>
      </c>
      <c r="U82">
        <v>1.5589999999999999E-4</v>
      </c>
      <c r="V82">
        <v>2.4729999999999999E-4</v>
      </c>
      <c r="W82">
        <v>3.4989999999999999E-4</v>
      </c>
      <c r="X82">
        <v>4.2010000000000002E-4</v>
      </c>
      <c r="Y82">
        <v>4.9910000000000004E-4</v>
      </c>
      <c r="Z82">
        <v>5.8659999999999995E-4</v>
      </c>
      <c r="AA82">
        <v>7.1409999999999996E-4</v>
      </c>
      <c r="AB82">
        <v>1.1000000000000001E-3</v>
      </c>
      <c r="AC82">
        <v>1.1999999999999999E-3</v>
      </c>
      <c r="AD82">
        <v>1.4E-3</v>
      </c>
      <c r="AE82">
        <v>1.6000000000000001E-3</v>
      </c>
      <c r="AF82">
        <v>1.9E-3</v>
      </c>
      <c r="AG82">
        <v>2.3999999999999998E-3</v>
      </c>
      <c r="AH82">
        <v>2.7000000000000001E-3</v>
      </c>
      <c r="AI82">
        <v>3.0000000000000001E-3</v>
      </c>
      <c r="AJ82">
        <v>3.3E-3</v>
      </c>
      <c r="AK82">
        <v>3.7000000000000002E-3</v>
      </c>
      <c r="AL82">
        <v>4.7000000000000002E-3</v>
      </c>
      <c r="AM82">
        <v>5.4000000000000003E-3</v>
      </c>
      <c r="AN82">
        <v>5.7999999999999996E-3</v>
      </c>
      <c r="AO82">
        <v>6.4000000000000003E-3</v>
      </c>
      <c r="AP82">
        <v>7.6E-3</v>
      </c>
      <c r="AQ82">
        <v>8.8999999999999999E-3</v>
      </c>
      <c r="AR82">
        <v>9.5999999999999992E-3</v>
      </c>
      <c r="AS82">
        <v>1.03E-2</v>
      </c>
      <c r="AT82">
        <v>1.1299999999999999E-2</v>
      </c>
      <c r="AU82">
        <v>1.34E-2</v>
      </c>
      <c r="AV82">
        <v>1.49E-2</v>
      </c>
      <c r="AW82">
        <v>1.5800000000000002E-2</v>
      </c>
      <c r="AX82">
        <v>1.6799999999999999E-2</v>
      </c>
      <c r="AY82">
        <v>1.83E-2</v>
      </c>
      <c r="AZ82">
        <v>2.12E-2</v>
      </c>
      <c r="BA82">
        <v>2.3300000000000001E-2</v>
      </c>
      <c r="BB82">
        <v>2.46E-2</v>
      </c>
      <c r="BC82">
        <v>2.5899999999999999E-2</v>
      </c>
      <c r="BD82">
        <v>2.7199999999999998E-2</v>
      </c>
      <c r="BE82">
        <v>2.9700000000000001E-2</v>
      </c>
      <c r="BF82">
        <v>3.2300000000000002E-2</v>
      </c>
      <c r="BG82">
        <v>3.3799999999999997E-2</v>
      </c>
      <c r="BH82">
        <v>3.5299999999999998E-2</v>
      </c>
      <c r="BI82">
        <v>3.6799999999999999E-2</v>
      </c>
      <c r="BJ82">
        <v>3.8800000000000001E-2</v>
      </c>
      <c r="BK82">
        <v>4.19E-2</v>
      </c>
      <c r="BL82">
        <v>4.4600000000000001E-2</v>
      </c>
      <c r="BM82">
        <v>4.6300000000000001E-2</v>
      </c>
      <c r="BN82">
        <v>4.8500000000000001E-2</v>
      </c>
      <c r="BO82">
        <v>5.1999999999999998E-2</v>
      </c>
      <c r="BP82">
        <v>5.5100000000000003E-2</v>
      </c>
      <c r="BQ82">
        <v>5.6899999999999999E-2</v>
      </c>
      <c r="BR82">
        <v>5.8999999999999997E-2</v>
      </c>
      <c r="BS82">
        <v>6.2700000000000006E-2</v>
      </c>
      <c r="BT82">
        <v>6.6500000000000004E-2</v>
      </c>
      <c r="BU82">
        <v>6.8500000000000005E-2</v>
      </c>
      <c r="BV82">
        <v>7.0499999999999993E-2</v>
      </c>
      <c r="BW82">
        <v>7.2499999999999995E-2</v>
      </c>
      <c r="BX82">
        <v>7.4499999999999997E-2</v>
      </c>
      <c r="BY82">
        <v>7.7399999999999997E-2</v>
      </c>
      <c r="BZ82">
        <v>0.10680000000000001</v>
      </c>
      <c r="CA82">
        <v>0.1356</v>
      </c>
      <c r="CB82">
        <v>0.1686</v>
      </c>
      <c r="CC82">
        <v>0.19769999999999999</v>
      </c>
      <c r="CD82">
        <v>0.2243</v>
      </c>
      <c r="CE82">
        <v>0.245</v>
      </c>
      <c r="CF82">
        <v>0.2636</v>
      </c>
      <c r="CG82">
        <v>0.28270000000000001</v>
      </c>
      <c r="CH82">
        <v>0.29849999999999999</v>
      </c>
      <c r="CI82">
        <v>0.31490000000000001</v>
      </c>
      <c r="CJ82">
        <v>0.33040000000000003</v>
      </c>
      <c r="CK82">
        <v>0.34460000000000002</v>
      </c>
      <c r="CL82">
        <v>0.35709999999999997</v>
      </c>
      <c r="CM82">
        <v>0.36770000000000003</v>
      </c>
      <c r="CN82">
        <v>0.37719999999999998</v>
      </c>
      <c r="CO82">
        <v>0.40739999999999998</v>
      </c>
      <c r="CP82">
        <v>0.42509999999999998</v>
      </c>
      <c r="CQ82">
        <v>0.44309999999999999</v>
      </c>
      <c r="CR82">
        <v>0.46050000000000002</v>
      </c>
      <c r="CS82">
        <v>0.47320000000000001</v>
      </c>
      <c r="CT82">
        <v>0.48010000000000003</v>
      </c>
      <c r="CU82">
        <v>0.48370000000000002</v>
      </c>
      <c r="CV82">
        <v>0.48730000000000001</v>
      </c>
      <c r="CW82">
        <v>0.48970000000000002</v>
      </c>
      <c r="CX82">
        <v>0.49070000000000003</v>
      </c>
      <c r="CY82">
        <v>0.49299999999999999</v>
      </c>
      <c r="CZ82">
        <v>0.4995</v>
      </c>
      <c r="DA82">
        <v>0.50880000000000003</v>
      </c>
      <c r="DB82">
        <v>0.5181</v>
      </c>
      <c r="DC82">
        <v>0.52749999999999997</v>
      </c>
      <c r="DD82">
        <v>0.5393</v>
      </c>
      <c r="DE82">
        <v>0.54979999999999996</v>
      </c>
      <c r="DF82">
        <v>0.56020000000000003</v>
      </c>
      <c r="DG82">
        <v>0.56830000000000003</v>
      </c>
      <c r="DH82">
        <v>0.56999999999999995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7.1719999999999996E-8</v>
      </c>
      <c r="J83">
        <v>1.06E-6</v>
      </c>
      <c r="K83">
        <v>2.587E-6</v>
      </c>
      <c r="L83">
        <v>7.8159999999999994E-6</v>
      </c>
      <c r="M83">
        <v>1.433E-5</v>
      </c>
      <c r="N83">
        <v>2.0530000000000002E-5</v>
      </c>
      <c r="O83">
        <v>2.8269999999999999E-5</v>
      </c>
      <c r="P83">
        <v>3.7320000000000002E-5</v>
      </c>
      <c r="Q83">
        <v>5.7729999999999998E-5</v>
      </c>
      <c r="R83">
        <v>8.5900000000000001E-5</v>
      </c>
      <c r="S83">
        <v>1.038E-4</v>
      </c>
      <c r="T83">
        <v>1.2630000000000001E-4</v>
      </c>
      <c r="U83">
        <v>1.5589999999999999E-4</v>
      </c>
      <c r="V83">
        <v>2.4729999999999999E-4</v>
      </c>
      <c r="W83">
        <v>3.4989999999999999E-4</v>
      </c>
      <c r="X83">
        <v>4.2010000000000002E-4</v>
      </c>
      <c r="Y83">
        <v>4.9910000000000004E-4</v>
      </c>
      <c r="Z83">
        <v>5.8659999999999995E-4</v>
      </c>
      <c r="AA83">
        <v>7.1409999999999996E-4</v>
      </c>
      <c r="AB83">
        <v>1.1000000000000001E-3</v>
      </c>
      <c r="AC83">
        <v>1.1999999999999999E-3</v>
      </c>
      <c r="AD83">
        <v>1.4E-3</v>
      </c>
      <c r="AE83">
        <v>1.6000000000000001E-3</v>
      </c>
      <c r="AF83">
        <v>1.9E-3</v>
      </c>
      <c r="AG83">
        <v>2.3999999999999998E-3</v>
      </c>
      <c r="AH83">
        <v>2.7000000000000001E-3</v>
      </c>
      <c r="AI83">
        <v>3.0000000000000001E-3</v>
      </c>
      <c r="AJ83">
        <v>3.3E-3</v>
      </c>
      <c r="AK83">
        <v>3.7000000000000002E-3</v>
      </c>
      <c r="AL83">
        <v>4.7000000000000002E-3</v>
      </c>
      <c r="AM83">
        <v>5.4000000000000003E-3</v>
      </c>
      <c r="AN83">
        <v>5.7999999999999996E-3</v>
      </c>
      <c r="AO83">
        <v>6.4000000000000003E-3</v>
      </c>
      <c r="AP83">
        <v>7.6E-3</v>
      </c>
      <c r="AQ83">
        <v>8.8999999999999999E-3</v>
      </c>
      <c r="AR83">
        <v>9.5999999999999992E-3</v>
      </c>
      <c r="AS83">
        <v>1.03E-2</v>
      </c>
      <c r="AT83">
        <v>1.1299999999999999E-2</v>
      </c>
      <c r="AU83">
        <v>1.34E-2</v>
      </c>
      <c r="AV83">
        <v>1.49E-2</v>
      </c>
      <c r="AW83">
        <v>1.5800000000000002E-2</v>
      </c>
      <c r="AX83">
        <v>1.6799999999999999E-2</v>
      </c>
      <c r="AY83">
        <v>1.83E-2</v>
      </c>
      <c r="AZ83">
        <v>2.12E-2</v>
      </c>
      <c r="BA83">
        <v>2.3300000000000001E-2</v>
      </c>
      <c r="BB83">
        <v>2.46E-2</v>
      </c>
      <c r="BC83">
        <v>2.5899999999999999E-2</v>
      </c>
      <c r="BD83">
        <v>2.7199999999999998E-2</v>
      </c>
      <c r="BE83">
        <v>2.9700000000000001E-2</v>
      </c>
      <c r="BF83">
        <v>3.2300000000000002E-2</v>
      </c>
      <c r="BG83">
        <v>3.3799999999999997E-2</v>
      </c>
      <c r="BH83">
        <v>3.5299999999999998E-2</v>
      </c>
      <c r="BI83">
        <v>3.6799999999999999E-2</v>
      </c>
      <c r="BJ83">
        <v>3.8800000000000001E-2</v>
      </c>
      <c r="BK83">
        <v>4.19E-2</v>
      </c>
      <c r="BL83">
        <v>4.4600000000000001E-2</v>
      </c>
      <c r="BM83">
        <v>4.6300000000000001E-2</v>
      </c>
      <c r="BN83">
        <v>4.8500000000000001E-2</v>
      </c>
      <c r="BO83">
        <v>5.1999999999999998E-2</v>
      </c>
      <c r="BP83">
        <v>5.5100000000000003E-2</v>
      </c>
      <c r="BQ83">
        <v>5.6899999999999999E-2</v>
      </c>
      <c r="BR83">
        <v>5.8999999999999997E-2</v>
      </c>
      <c r="BS83">
        <v>6.2700000000000006E-2</v>
      </c>
      <c r="BT83">
        <v>6.6500000000000004E-2</v>
      </c>
      <c r="BU83">
        <v>6.8500000000000005E-2</v>
      </c>
      <c r="BV83">
        <v>7.0499999999999993E-2</v>
      </c>
      <c r="BW83">
        <v>7.2499999999999995E-2</v>
      </c>
      <c r="BX83">
        <v>7.4499999999999997E-2</v>
      </c>
      <c r="BY83">
        <v>7.7399999999999997E-2</v>
      </c>
      <c r="BZ83">
        <v>0.10680000000000001</v>
      </c>
      <c r="CA83">
        <v>0.1356</v>
      </c>
      <c r="CB83">
        <v>0.1686</v>
      </c>
      <c r="CC83">
        <v>0.19769999999999999</v>
      </c>
      <c r="CD83">
        <v>0.2243</v>
      </c>
      <c r="CE83">
        <v>0.245</v>
      </c>
      <c r="CF83">
        <v>0.2636</v>
      </c>
      <c r="CG83">
        <v>0.28270000000000001</v>
      </c>
      <c r="CH83">
        <v>0.29849999999999999</v>
      </c>
      <c r="CI83">
        <v>0.31490000000000001</v>
      </c>
      <c r="CJ83">
        <v>0.33040000000000003</v>
      </c>
      <c r="CK83">
        <v>0.34460000000000002</v>
      </c>
      <c r="CL83">
        <v>0.35709999999999997</v>
      </c>
      <c r="CM83">
        <v>0.36770000000000003</v>
      </c>
      <c r="CN83">
        <v>0.37719999999999998</v>
      </c>
      <c r="CO83">
        <v>0.40739999999999998</v>
      </c>
      <c r="CP83">
        <v>0.42509999999999998</v>
      </c>
      <c r="CQ83">
        <v>0.44309999999999999</v>
      </c>
      <c r="CR83">
        <v>0.46050000000000002</v>
      </c>
      <c r="CS83">
        <v>0.47320000000000001</v>
      </c>
      <c r="CT83">
        <v>0.48010000000000003</v>
      </c>
      <c r="CU83">
        <v>0.48370000000000002</v>
      </c>
      <c r="CV83">
        <v>0.48730000000000001</v>
      </c>
      <c r="CW83">
        <v>0.48970000000000002</v>
      </c>
      <c r="CX83">
        <v>0.49070000000000003</v>
      </c>
      <c r="CY83">
        <v>0.49299999999999999</v>
      </c>
      <c r="CZ83">
        <v>0.4995</v>
      </c>
      <c r="DA83">
        <v>0.50880000000000003</v>
      </c>
      <c r="DB83">
        <v>0.5181</v>
      </c>
      <c r="DC83">
        <v>0.52749999999999997</v>
      </c>
      <c r="DD83">
        <v>0.5393</v>
      </c>
      <c r="DE83">
        <v>0.54979999999999996</v>
      </c>
      <c r="DF83">
        <v>0.56020000000000003</v>
      </c>
      <c r="DG83">
        <v>0.56830000000000003</v>
      </c>
      <c r="DH83">
        <v>0.56999999999999995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7.1719999999999996E-8</v>
      </c>
      <c r="J84">
        <v>1.06E-6</v>
      </c>
      <c r="K84">
        <v>2.587E-6</v>
      </c>
      <c r="L84">
        <v>7.8159999999999994E-6</v>
      </c>
      <c r="M84">
        <v>1.433E-5</v>
      </c>
      <c r="N84">
        <v>2.0530000000000002E-5</v>
      </c>
      <c r="O84">
        <v>2.8269999999999999E-5</v>
      </c>
      <c r="P84">
        <v>3.7320000000000002E-5</v>
      </c>
      <c r="Q84">
        <v>5.7729999999999998E-5</v>
      </c>
      <c r="R84">
        <v>8.5900000000000001E-5</v>
      </c>
      <c r="S84">
        <v>1.038E-4</v>
      </c>
      <c r="T84">
        <v>1.2630000000000001E-4</v>
      </c>
      <c r="U84">
        <v>1.5589999999999999E-4</v>
      </c>
      <c r="V84">
        <v>2.4729999999999999E-4</v>
      </c>
      <c r="W84">
        <v>3.4989999999999999E-4</v>
      </c>
      <c r="X84">
        <v>4.2010000000000002E-4</v>
      </c>
      <c r="Y84">
        <v>4.9910000000000004E-4</v>
      </c>
      <c r="Z84">
        <v>5.8659999999999995E-4</v>
      </c>
      <c r="AA84">
        <v>7.1409999999999996E-4</v>
      </c>
      <c r="AB84">
        <v>1.1000000000000001E-3</v>
      </c>
      <c r="AC84">
        <v>1.1999999999999999E-3</v>
      </c>
      <c r="AD84">
        <v>1.4E-3</v>
      </c>
      <c r="AE84">
        <v>1.6000000000000001E-3</v>
      </c>
      <c r="AF84">
        <v>1.9E-3</v>
      </c>
      <c r="AG84">
        <v>2.3999999999999998E-3</v>
      </c>
      <c r="AH84">
        <v>2.7000000000000001E-3</v>
      </c>
      <c r="AI84">
        <v>3.0000000000000001E-3</v>
      </c>
      <c r="AJ84">
        <v>3.3E-3</v>
      </c>
      <c r="AK84">
        <v>3.7000000000000002E-3</v>
      </c>
      <c r="AL84">
        <v>4.7000000000000002E-3</v>
      </c>
      <c r="AM84">
        <v>5.4000000000000003E-3</v>
      </c>
      <c r="AN84">
        <v>5.7999999999999996E-3</v>
      </c>
      <c r="AO84">
        <v>6.4000000000000003E-3</v>
      </c>
      <c r="AP84">
        <v>7.6E-3</v>
      </c>
      <c r="AQ84">
        <v>8.8999999999999999E-3</v>
      </c>
      <c r="AR84">
        <v>9.5999999999999992E-3</v>
      </c>
      <c r="AS84">
        <v>1.03E-2</v>
      </c>
      <c r="AT84">
        <v>1.1299999999999999E-2</v>
      </c>
      <c r="AU84">
        <v>1.34E-2</v>
      </c>
      <c r="AV84">
        <v>1.49E-2</v>
      </c>
      <c r="AW84">
        <v>1.5800000000000002E-2</v>
      </c>
      <c r="AX84">
        <v>1.6799999999999999E-2</v>
      </c>
      <c r="AY84">
        <v>1.83E-2</v>
      </c>
      <c r="AZ84">
        <v>2.12E-2</v>
      </c>
      <c r="BA84">
        <v>2.3300000000000001E-2</v>
      </c>
      <c r="BB84">
        <v>2.46E-2</v>
      </c>
      <c r="BC84">
        <v>2.5899999999999999E-2</v>
      </c>
      <c r="BD84">
        <v>2.7199999999999998E-2</v>
      </c>
      <c r="BE84">
        <v>2.9700000000000001E-2</v>
      </c>
      <c r="BF84">
        <v>3.2300000000000002E-2</v>
      </c>
      <c r="BG84">
        <v>3.3799999999999997E-2</v>
      </c>
      <c r="BH84">
        <v>3.5299999999999998E-2</v>
      </c>
      <c r="BI84">
        <v>3.6799999999999999E-2</v>
      </c>
      <c r="BJ84">
        <v>3.8800000000000001E-2</v>
      </c>
      <c r="BK84">
        <v>4.19E-2</v>
      </c>
      <c r="BL84">
        <v>4.4600000000000001E-2</v>
      </c>
      <c r="BM84">
        <v>4.6300000000000001E-2</v>
      </c>
      <c r="BN84">
        <v>4.8500000000000001E-2</v>
      </c>
      <c r="BO84">
        <v>5.1999999999999998E-2</v>
      </c>
      <c r="BP84">
        <v>5.5100000000000003E-2</v>
      </c>
      <c r="BQ84">
        <v>5.6899999999999999E-2</v>
      </c>
      <c r="BR84">
        <v>5.8999999999999997E-2</v>
      </c>
      <c r="BS84">
        <v>6.2700000000000006E-2</v>
      </c>
      <c r="BT84">
        <v>6.6500000000000004E-2</v>
      </c>
      <c r="BU84">
        <v>6.8500000000000005E-2</v>
      </c>
      <c r="BV84">
        <v>7.0499999999999993E-2</v>
      </c>
      <c r="BW84">
        <v>7.2499999999999995E-2</v>
      </c>
      <c r="BX84">
        <v>7.4499999999999997E-2</v>
      </c>
      <c r="BY84">
        <v>7.7399999999999997E-2</v>
      </c>
      <c r="BZ84">
        <v>0.10680000000000001</v>
      </c>
      <c r="CA84">
        <v>0.1356</v>
      </c>
      <c r="CB84">
        <v>0.1686</v>
      </c>
      <c r="CC84">
        <v>0.19769999999999999</v>
      </c>
      <c r="CD84">
        <v>0.2243</v>
      </c>
      <c r="CE84">
        <v>0.245</v>
      </c>
      <c r="CF84">
        <v>0.2636</v>
      </c>
      <c r="CG84">
        <v>0.28270000000000001</v>
      </c>
      <c r="CH84">
        <v>0.29849999999999999</v>
      </c>
      <c r="CI84">
        <v>0.31490000000000001</v>
      </c>
      <c r="CJ84">
        <v>0.33040000000000003</v>
      </c>
      <c r="CK84">
        <v>0.34460000000000002</v>
      </c>
      <c r="CL84">
        <v>0.35709999999999997</v>
      </c>
      <c r="CM84">
        <v>0.36770000000000003</v>
      </c>
      <c r="CN84">
        <v>0.37719999999999998</v>
      </c>
      <c r="CO84">
        <v>0.40739999999999998</v>
      </c>
      <c r="CP84">
        <v>0.42509999999999998</v>
      </c>
      <c r="CQ84">
        <v>0.44309999999999999</v>
      </c>
      <c r="CR84">
        <v>0.46050000000000002</v>
      </c>
      <c r="CS84">
        <v>0.47320000000000001</v>
      </c>
      <c r="CT84">
        <v>0.48010000000000003</v>
      </c>
      <c r="CU84">
        <v>0.48370000000000002</v>
      </c>
      <c r="CV84">
        <v>0.48730000000000001</v>
      </c>
      <c r="CW84">
        <v>0.48970000000000002</v>
      </c>
      <c r="CX84">
        <v>0.49070000000000003</v>
      </c>
      <c r="CY84">
        <v>0.49299999999999999</v>
      </c>
      <c r="CZ84">
        <v>0.4995</v>
      </c>
      <c r="DA84">
        <v>0.50880000000000003</v>
      </c>
      <c r="DB84">
        <v>0.5181</v>
      </c>
      <c r="DC84">
        <v>0.52749999999999997</v>
      </c>
      <c r="DD84">
        <v>0.5393</v>
      </c>
      <c r="DE84">
        <v>0.54979999999999996</v>
      </c>
      <c r="DF84">
        <v>0.56020000000000003</v>
      </c>
      <c r="DG84">
        <v>0.56830000000000003</v>
      </c>
      <c r="DH84">
        <v>0.56999999999999995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7.1719999999999996E-8</v>
      </c>
      <c r="J85">
        <v>1.06E-6</v>
      </c>
      <c r="K85">
        <v>2.587E-6</v>
      </c>
      <c r="L85">
        <v>7.8159999999999994E-6</v>
      </c>
      <c r="M85">
        <v>1.433E-5</v>
      </c>
      <c r="N85">
        <v>2.0530000000000002E-5</v>
      </c>
      <c r="O85">
        <v>2.8269999999999999E-5</v>
      </c>
      <c r="P85">
        <v>3.7320000000000002E-5</v>
      </c>
      <c r="Q85">
        <v>5.7729999999999998E-5</v>
      </c>
      <c r="R85">
        <v>8.5900000000000001E-5</v>
      </c>
      <c r="S85">
        <v>1.038E-4</v>
      </c>
      <c r="T85">
        <v>1.2630000000000001E-4</v>
      </c>
      <c r="U85">
        <v>1.5589999999999999E-4</v>
      </c>
      <c r="V85">
        <v>2.4729999999999999E-4</v>
      </c>
      <c r="W85">
        <v>3.4989999999999999E-4</v>
      </c>
      <c r="X85">
        <v>4.2010000000000002E-4</v>
      </c>
      <c r="Y85">
        <v>4.9910000000000004E-4</v>
      </c>
      <c r="Z85">
        <v>5.8659999999999995E-4</v>
      </c>
      <c r="AA85">
        <v>7.1409999999999996E-4</v>
      </c>
      <c r="AB85">
        <v>1.1000000000000001E-3</v>
      </c>
      <c r="AC85">
        <v>1.1999999999999999E-3</v>
      </c>
      <c r="AD85">
        <v>1.4E-3</v>
      </c>
      <c r="AE85">
        <v>1.6000000000000001E-3</v>
      </c>
      <c r="AF85">
        <v>1.9E-3</v>
      </c>
      <c r="AG85">
        <v>2.3999999999999998E-3</v>
      </c>
      <c r="AH85">
        <v>2.7000000000000001E-3</v>
      </c>
      <c r="AI85">
        <v>3.0000000000000001E-3</v>
      </c>
      <c r="AJ85">
        <v>3.3E-3</v>
      </c>
      <c r="AK85">
        <v>3.7000000000000002E-3</v>
      </c>
      <c r="AL85">
        <v>4.7000000000000002E-3</v>
      </c>
      <c r="AM85">
        <v>5.4000000000000003E-3</v>
      </c>
      <c r="AN85">
        <v>5.7999999999999996E-3</v>
      </c>
      <c r="AO85">
        <v>6.4000000000000003E-3</v>
      </c>
      <c r="AP85">
        <v>7.6E-3</v>
      </c>
      <c r="AQ85">
        <v>8.8999999999999999E-3</v>
      </c>
      <c r="AR85">
        <v>9.5999999999999992E-3</v>
      </c>
      <c r="AS85">
        <v>1.03E-2</v>
      </c>
      <c r="AT85">
        <v>1.1299999999999999E-2</v>
      </c>
      <c r="AU85">
        <v>1.34E-2</v>
      </c>
      <c r="AV85">
        <v>1.49E-2</v>
      </c>
      <c r="AW85">
        <v>1.5800000000000002E-2</v>
      </c>
      <c r="AX85">
        <v>1.6799999999999999E-2</v>
      </c>
      <c r="AY85">
        <v>1.83E-2</v>
      </c>
      <c r="AZ85">
        <v>2.12E-2</v>
      </c>
      <c r="BA85">
        <v>2.3300000000000001E-2</v>
      </c>
      <c r="BB85">
        <v>2.46E-2</v>
      </c>
      <c r="BC85">
        <v>2.5899999999999999E-2</v>
      </c>
      <c r="BD85">
        <v>2.7199999999999998E-2</v>
      </c>
      <c r="BE85">
        <v>2.9700000000000001E-2</v>
      </c>
      <c r="BF85">
        <v>3.2300000000000002E-2</v>
      </c>
      <c r="BG85">
        <v>3.3799999999999997E-2</v>
      </c>
      <c r="BH85">
        <v>3.5299999999999998E-2</v>
      </c>
      <c r="BI85">
        <v>3.6799999999999999E-2</v>
      </c>
      <c r="BJ85">
        <v>3.8800000000000001E-2</v>
      </c>
      <c r="BK85">
        <v>4.19E-2</v>
      </c>
      <c r="BL85">
        <v>4.4600000000000001E-2</v>
      </c>
      <c r="BM85">
        <v>4.6300000000000001E-2</v>
      </c>
      <c r="BN85">
        <v>4.8500000000000001E-2</v>
      </c>
      <c r="BO85">
        <v>5.1999999999999998E-2</v>
      </c>
      <c r="BP85">
        <v>5.5100000000000003E-2</v>
      </c>
      <c r="BQ85">
        <v>5.6899999999999999E-2</v>
      </c>
      <c r="BR85">
        <v>5.8999999999999997E-2</v>
      </c>
      <c r="BS85">
        <v>6.2700000000000006E-2</v>
      </c>
      <c r="BT85">
        <v>6.6500000000000004E-2</v>
      </c>
      <c r="BU85">
        <v>6.8500000000000005E-2</v>
      </c>
      <c r="BV85">
        <v>7.0499999999999993E-2</v>
      </c>
      <c r="BW85">
        <v>7.2499999999999995E-2</v>
      </c>
      <c r="BX85">
        <v>7.4499999999999997E-2</v>
      </c>
      <c r="BY85">
        <v>7.7399999999999997E-2</v>
      </c>
      <c r="BZ85">
        <v>0.10680000000000001</v>
      </c>
      <c r="CA85">
        <v>0.1356</v>
      </c>
      <c r="CB85">
        <v>0.1686</v>
      </c>
      <c r="CC85">
        <v>0.19769999999999999</v>
      </c>
      <c r="CD85">
        <v>0.2243</v>
      </c>
      <c r="CE85">
        <v>0.245</v>
      </c>
      <c r="CF85">
        <v>0.2636</v>
      </c>
      <c r="CG85">
        <v>0.28270000000000001</v>
      </c>
      <c r="CH85">
        <v>0.29849999999999999</v>
      </c>
      <c r="CI85">
        <v>0.31490000000000001</v>
      </c>
      <c r="CJ85">
        <v>0.33040000000000003</v>
      </c>
      <c r="CK85">
        <v>0.34460000000000002</v>
      </c>
      <c r="CL85">
        <v>0.35709999999999997</v>
      </c>
      <c r="CM85">
        <v>0.36770000000000003</v>
      </c>
      <c r="CN85">
        <v>0.37719999999999998</v>
      </c>
      <c r="CO85">
        <v>0.40739999999999998</v>
      </c>
      <c r="CP85">
        <v>0.42509999999999998</v>
      </c>
      <c r="CQ85">
        <v>0.44309999999999999</v>
      </c>
      <c r="CR85">
        <v>0.46050000000000002</v>
      </c>
      <c r="CS85">
        <v>0.47320000000000001</v>
      </c>
      <c r="CT85">
        <v>0.48010000000000003</v>
      </c>
      <c r="CU85">
        <v>0.48370000000000002</v>
      </c>
      <c r="CV85">
        <v>0.48730000000000001</v>
      </c>
      <c r="CW85">
        <v>0.48970000000000002</v>
      </c>
      <c r="CX85">
        <v>0.49070000000000003</v>
      </c>
      <c r="CY85">
        <v>0.49299999999999999</v>
      </c>
      <c r="CZ85">
        <v>0.4995</v>
      </c>
      <c r="DA85">
        <v>0.50880000000000003</v>
      </c>
      <c r="DB85">
        <v>0.5181</v>
      </c>
      <c r="DC85">
        <v>0.52749999999999997</v>
      </c>
      <c r="DD85">
        <v>0.5393</v>
      </c>
      <c r="DE85">
        <v>0.54979999999999996</v>
      </c>
      <c r="DF85">
        <v>0.56020000000000003</v>
      </c>
      <c r="DG85">
        <v>0.56830000000000003</v>
      </c>
      <c r="DH85">
        <v>0.56999999999999995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7.1719999999999996E-8</v>
      </c>
      <c r="J86">
        <v>1.06E-6</v>
      </c>
      <c r="K86">
        <v>2.587E-6</v>
      </c>
      <c r="L86">
        <v>7.8159999999999994E-6</v>
      </c>
      <c r="M86">
        <v>1.433E-5</v>
      </c>
      <c r="N86">
        <v>2.0530000000000002E-5</v>
      </c>
      <c r="O86">
        <v>2.8269999999999999E-5</v>
      </c>
      <c r="P86">
        <v>3.7320000000000002E-5</v>
      </c>
      <c r="Q86">
        <v>5.7729999999999998E-5</v>
      </c>
      <c r="R86">
        <v>8.5900000000000001E-5</v>
      </c>
      <c r="S86">
        <v>1.038E-4</v>
      </c>
      <c r="T86">
        <v>1.2630000000000001E-4</v>
      </c>
      <c r="U86">
        <v>1.5589999999999999E-4</v>
      </c>
      <c r="V86">
        <v>2.4729999999999999E-4</v>
      </c>
      <c r="W86">
        <v>3.4989999999999999E-4</v>
      </c>
      <c r="X86">
        <v>4.2010000000000002E-4</v>
      </c>
      <c r="Y86">
        <v>4.9910000000000004E-4</v>
      </c>
      <c r="Z86">
        <v>5.8659999999999995E-4</v>
      </c>
      <c r="AA86">
        <v>7.1409999999999996E-4</v>
      </c>
      <c r="AB86">
        <v>1.1000000000000001E-3</v>
      </c>
      <c r="AC86">
        <v>1.1999999999999999E-3</v>
      </c>
      <c r="AD86">
        <v>1.4E-3</v>
      </c>
      <c r="AE86">
        <v>1.6000000000000001E-3</v>
      </c>
      <c r="AF86">
        <v>1.9E-3</v>
      </c>
      <c r="AG86">
        <v>2.3999999999999998E-3</v>
      </c>
      <c r="AH86">
        <v>2.7000000000000001E-3</v>
      </c>
      <c r="AI86">
        <v>3.0000000000000001E-3</v>
      </c>
      <c r="AJ86">
        <v>3.3E-3</v>
      </c>
      <c r="AK86">
        <v>3.7000000000000002E-3</v>
      </c>
      <c r="AL86">
        <v>4.7000000000000002E-3</v>
      </c>
      <c r="AM86">
        <v>5.4000000000000003E-3</v>
      </c>
      <c r="AN86">
        <v>5.7999999999999996E-3</v>
      </c>
      <c r="AO86">
        <v>6.4000000000000003E-3</v>
      </c>
      <c r="AP86">
        <v>7.6E-3</v>
      </c>
      <c r="AQ86">
        <v>8.8999999999999999E-3</v>
      </c>
      <c r="AR86">
        <v>9.5999999999999992E-3</v>
      </c>
      <c r="AS86">
        <v>1.03E-2</v>
      </c>
      <c r="AT86">
        <v>1.1299999999999999E-2</v>
      </c>
      <c r="AU86">
        <v>1.34E-2</v>
      </c>
      <c r="AV86">
        <v>1.49E-2</v>
      </c>
      <c r="AW86">
        <v>1.5800000000000002E-2</v>
      </c>
      <c r="AX86">
        <v>1.6799999999999999E-2</v>
      </c>
      <c r="AY86">
        <v>1.83E-2</v>
      </c>
      <c r="AZ86">
        <v>2.12E-2</v>
      </c>
      <c r="BA86">
        <v>2.3300000000000001E-2</v>
      </c>
      <c r="BB86">
        <v>2.46E-2</v>
      </c>
      <c r="BC86">
        <v>2.5899999999999999E-2</v>
      </c>
      <c r="BD86">
        <v>2.7199999999999998E-2</v>
      </c>
      <c r="BE86">
        <v>2.9700000000000001E-2</v>
      </c>
      <c r="BF86">
        <v>3.2300000000000002E-2</v>
      </c>
      <c r="BG86">
        <v>3.3799999999999997E-2</v>
      </c>
      <c r="BH86">
        <v>3.5299999999999998E-2</v>
      </c>
      <c r="BI86">
        <v>3.6799999999999999E-2</v>
      </c>
      <c r="BJ86">
        <v>3.8800000000000001E-2</v>
      </c>
      <c r="BK86">
        <v>4.19E-2</v>
      </c>
      <c r="BL86">
        <v>4.4600000000000001E-2</v>
      </c>
      <c r="BM86">
        <v>4.6300000000000001E-2</v>
      </c>
      <c r="BN86">
        <v>4.8500000000000001E-2</v>
      </c>
      <c r="BO86">
        <v>5.1999999999999998E-2</v>
      </c>
      <c r="BP86">
        <v>5.5100000000000003E-2</v>
      </c>
      <c r="BQ86">
        <v>5.6899999999999999E-2</v>
      </c>
      <c r="BR86">
        <v>5.8999999999999997E-2</v>
      </c>
      <c r="BS86">
        <v>6.2700000000000006E-2</v>
      </c>
      <c r="BT86">
        <v>6.6500000000000004E-2</v>
      </c>
      <c r="BU86">
        <v>6.8500000000000005E-2</v>
      </c>
      <c r="BV86">
        <v>7.0499999999999993E-2</v>
      </c>
      <c r="BW86">
        <v>7.2499999999999995E-2</v>
      </c>
      <c r="BX86">
        <v>7.4499999999999997E-2</v>
      </c>
      <c r="BY86">
        <v>7.7399999999999997E-2</v>
      </c>
      <c r="BZ86">
        <v>0.10680000000000001</v>
      </c>
      <c r="CA86">
        <v>0.1356</v>
      </c>
      <c r="CB86">
        <v>0.1686</v>
      </c>
      <c r="CC86">
        <v>0.19769999999999999</v>
      </c>
      <c r="CD86">
        <v>0.2243</v>
      </c>
      <c r="CE86">
        <v>0.245</v>
      </c>
      <c r="CF86">
        <v>0.2636</v>
      </c>
      <c r="CG86">
        <v>0.28270000000000001</v>
      </c>
      <c r="CH86">
        <v>0.29849999999999999</v>
      </c>
      <c r="CI86">
        <v>0.31490000000000001</v>
      </c>
      <c r="CJ86">
        <v>0.33040000000000003</v>
      </c>
      <c r="CK86">
        <v>0.34460000000000002</v>
      </c>
      <c r="CL86">
        <v>0.35709999999999997</v>
      </c>
      <c r="CM86">
        <v>0.36770000000000003</v>
      </c>
      <c r="CN86">
        <v>0.37719999999999998</v>
      </c>
      <c r="CO86">
        <v>0.40739999999999998</v>
      </c>
      <c r="CP86">
        <v>0.42509999999999998</v>
      </c>
      <c r="CQ86">
        <v>0.44309999999999999</v>
      </c>
      <c r="CR86">
        <v>0.46050000000000002</v>
      </c>
      <c r="CS86">
        <v>0.47320000000000001</v>
      </c>
      <c r="CT86">
        <v>0.48010000000000003</v>
      </c>
      <c r="CU86">
        <v>0.48370000000000002</v>
      </c>
      <c r="CV86">
        <v>0.48730000000000001</v>
      </c>
      <c r="CW86">
        <v>0.48970000000000002</v>
      </c>
      <c r="CX86">
        <v>0.49070000000000003</v>
      </c>
      <c r="CY86">
        <v>0.49299999999999999</v>
      </c>
      <c r="CZ86">
        <v>0.4995</v>
      </c>
      <c r="DA86">
        <v>0.50880000000000003</v>
      </c>
      <c r="DB86">
        <v>0.5181</v>
      </c>
      <c r="DC86">
        <v>0.52749999999999997</v>
      </c>
      <c r="DD86">
        <v>0.5393</v>
      </c>
      <c r="DE86">
        <v>0.54979999999999996</v>
      </c>
      <c r="DF86">
        <v>0.56020000000000003</v>
      </c>
      <c r="DG86">
        <v>0.56830000000000003</v>
      </c>
      <c r="DH86">
        <v>0.56999999999999995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7.1719999999999996E-8</v>
      </c>
      <c r="J87">
        <v>1.06E-6</v>
      </c>
      <c r="K87">
        <v>2.587E-6</v>
      </c>
      <c r="L87">
        <v>7.8159999999999994E-6</v>
      </c>
      <c r="M87">
        <v>1.433E-5</v>
      </c>
      <c r="N87">
        <v>2.0530000000000002E-5</v>
      </c>
      <c r="O87">
        <v>2.8269999999999999E-5</v>
      </c>
      <c r="P87">
        <v>3.7320000000000002E-5</v>
      </c>
      <c r="Q87">
        <v>5.7729999999999998E-5</v>
      </c>
      <c r="R87">
        <v>8.5900000000000001E-5</v>
      </c>
      <c r="S87">
        <v>1.038E-4</v>
      </c>
      <c r="T87">
        <v>1.2630000000000001E-4</v>
      </c>
      <c r="U87">
        <v>1.5589999999999999E-4</v>
      </c>
      <c r="V87">
        <v>2.4729999999999999E-4</v>
      </c>
      <c r="W87">
        <v>3.4989999999999999E-4</v>
      </c>
      <c r="X87">
        <v>4.2010000000000002E-4</v>
      </c>
      <c r="Y87">
        <v>4.9910000000000004E-4</v>
      </c>
      <c r="Z87">
        <v>5.8659999999999995E-4</v>
      </c>
      <c r="AA87">
        <v>7.1409999999999996E-4</v>
      </c>
      <c r="AB87">
        <v>1.1000000000000001E-3</v>
      </c>
      <c r="AC87">
        <v>1.1999999999999999E-3</v>
      </c>
      <c r="AD87">
        <v>1.4E-3</v>
      </c>
      <c r="AE87">
        <v>1.6000000000000001E-3</v>
      </c>
      <c r="AF87">
        <v>1.9E-3</v>
      </c>
      <c r="AG87">
        <v>2.3999999999999998E-3</v>
      </c>
      <c r="AH87">
        <v>2.7000000000000001E-3</v>
      </c>
      <c r="AI87">
        <v>3.0000000000000001E-3</v>
      </c>
      <c r="AJ87">
        <v>3.3E-3</v>
      </c>
      <c r="AK87">
        <v>3.7000000000000002E-3</v>
      </c>
      <c r="AL87">
        <v>4.7000000000000002E-3</v>
      </c>
      <c r="AM87">
        <v>5.4000000000000003E-3</v>
      </c>
      <c r="AN87">
        <v>5.7999999999999996E-3</v>
      </c>
      <c r="AO87">
        <v>6.4000000000000003E-3</v>
      </c>
      <c r="AP87">
        <v>7.6E-3</v>
      </c>
      <c r="AQ87">
        <v>8.8999999999999999E-3</v>
      </c>
      <c r="AR87">
        <v>9.5999999999999992E-3</v>
      </c>
      <c r="AS87">
        <v>1.03E-2</v>
      </c>
      <c r="AT87">
        <v>1.1299999999999999E-2</v>
      </c>
      <c r="AU87">
        <v>1.34E-2</v>
      </c>
      <c r="AV87">
        <v>1.49E-2</v>
      </c>
      <c r="AW87">
        <v>1.5800000000000002E-2</v>
      </c>
      <c r="AX87">
        <v>1.6799999999999999E-2</v>
      </c>
      <c r="AY87">
        <v>1.83E-2</v>
      </c>
      <c r="AZ87">
        <v>2.12E-2</v>
      </c>
      <c r="BA87">
        <v>2.3300000000000001E-2</v>
      </c>
      <c r="BB87">
        <v>2.46E-2</v>
      </c>
      <c r="BC87">
        <v>2.5899999999999999E-2</v>
      </c>
      <c r="BD87">
        <v>2.7199999999999998E-2</v>
      </c>
      <c r="BE87">
        <v>2.9700000000000001E-2</v>
      </c>
      <c r="BF87">
        <v>3.2300000000000002E-2</v>
      </c>
      <c r="BG87">
        <v>3.3799999999999997E-2</v>
      </c>
      <c r="BH87">
        <v>3.5299999999999998E-2</v>
      </c>
      <c r="BI87">
        <v>3.6799999999999999E-2</v>
      </c>
      <c r="BJ87">
        <v>3.8800000000000001E-2</v>
      </c>
      <c r="BK87">
        <v>4.19E-2</v>
      </c>
      <c r="BL87">
        <v>4.4600000000000001E-2</v>
      </c>
      <c r="BM87">
        <v>4.6300000000000001E-2</v>
      </c>
      <c r="BN87">
        <v>4.8500000000000001E-2</v>
      </c>
      <c r="BO87">
        <v>5.1999999999999998E-2</v>
      </c>
      <c r="BP87">
        <v>5.5100000000000003E-2</v>
      </c>
      <c r="BQ87">
        <v>5.6899999999999999E-2</v>
      </c>
      <c r="BR87">
        <v>5.8999999999999997E-2</v>
      </c>
      <c r="BS87">
        <v>6.2700000000000006E-2</v>
      </c>
      <c r="BT87">
        <v>6.6500000000000004E-2</v>
      </c>
      <c r="BU87">
        <v>6.8500000000000005E-2</v>
      </c>
      <c r="BV87">
        <v>7.0499999999999993E-2</v>
      </c>
      <c r="BW87">
        <v>7.2499999999999995E-2</v>
      </c>
      <c r="BX87">
        <v>7.4499999999999997E-2</v>
      </c>
      <c r="BY87">
        <v>7.7399999999999997E-2</v>
      </c>
      <c r="BZ87">
        <v>0.10680000000000001</v>
      </c>
      <c r="CA87">
        <v>0.1356</v>
      </c>
      <c r="CB87">
        <v>0.1686</v>
      </c>
      <c r="CC87">
        <v>0.19769999999999999</v>
      </c>
      <c r="CD87">
        <v>0.2243</v>
      </c>
      <c r="CE87">
        <v>0.245</v>
      </c>
      <c r="CF87">
        <v>0.2636</v>
      </c>
      <c r="CG87">
        <v>0.28270000000000001</v>
      </c>
      <c r="CH87">
        <v>0.29849999999999999</v>
      </c>
      <c r="CI87">
        <v>0.31490000000000001</v>
      </c>
      <c r="CJ87">
        <v>0.33040000000000003</v>
      </c>
      <c r="CK87">
        <v>0.34460000000000002</v>
      </c>
      <c r="CL87">
        <v>0.35709999999999997</v>
      </c>
      <c r="CM87">
        <v>0.36770000000000003</v>
      </c>
      <c r="CN87">
        <v>0.37719999999999998</v>
      </c>
      <c r="CO87">
        <v>0.40739999999999998</v>
      </c>
      <c r="CP87">
        <v>0.42509999999999998</v>
      </c>
      <c r="CQ87">
        <v>0.44309999999999999</v>
      </c>
      <c r="CR87">
        <v>0.46050000000000002</v>
      </c>
      <c r="CS87">
        <v>0.47320000000000001</v>
      </c>
      <c r="CT87">
        <v>0.48010000000000003</v>
      </c>
      <c r="CU87">
        <v>0.48370000000000002</v>
      </c>
      <c r="CV87">
        <v>0.48730000000000001</v>
      </c>
      <c r="CW87">
        <v>0.48970000000000002</v>
      </c>
      <c r="CX87">
        <v>0.49070000000000003</v>
      </c>
      <c r="CY87">
        <v>0.49299999999999999</v>
      </c>
      <c r="CZ87">
        <v>0.4995</v>
      </c>
      <c r="DA87">
        <v>0.50880000000000003</v>
      </c>
      <c r="DB87">
        <v>0.5181</v>
      </c>
      <c r="DC87">
        <v>0.52749999999999997</v>
      </c>
      <c r="DD87">
        <v>0.5393</v>
      </c>
      <c r="DE87">
        <v>0.54979999999999996</v>
      </c>
      <c r="DF87">
        <v>0.56020000000000003</v>
      </c>
      <c r="DG87">
        <v>0.56830000000000003</v>
      </c>
      <c r="DH87">
        <v>0.56999999999999995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7.1719999999999996E-8</v>
      </c>
      <c r="J88">
        <v>1.06E-6</v>
      </c>
      <c r="K88">
        <v>2.587E-6</v>
      </c>
      <c r="L88">
        <v>7.8159999999999994E-6</v>
      </c>
      <c r="M88">
        <v>1.433E-5</v>
      </c>
      <c r="N88">
        <v>2.0530000000000002E-5</v>
      </c>
      <c r="O88">
        <v>2.8269999999999999E-5</v>
      </c>
      <c r="P88">
        <v>3.7320000000000002E-5</v>
      </c>
      <c r="Q88">
        <v>5.7729999999999998E-5</v>
      </c>
      <c r="R88">
        <v>8.5900000000000001E-5</v>
      </c>
      <c r="S88">
        <v>1.038E-4</v>
      </c>
      <c r="T88">
        <v>1.2630000000000001E-4</v>
      </c>
      <c r="U88">
        <v>1.5589999999999999E-4</v>
      </c>
      <c r="V88">
        <v>2.4729999999999999E-4</v>
      </c>
      <c r="W88">
        <v>3.4989999999999999E-4</v>
      </c>
      <c r="X88">
        <v>4.2010000000000002E-4</v>
      </c>
      <c r="Y88">
        <v>4.9910000000000004E-4</v>
      </c>
      <c r="Z88">
        <v>5.8659999999999995E-4</v>
      </c>
      <c r="AA88">
        <v>7.1409999999999996E-4</v>
      </c>
      <c r="AB88">
        <v>1.1000000000000001E-3</v>
      </c>
      <c r="AC88">
        <v>1.1999999999999999E-3</v>
      </c>
      <c r="AD88">
        <v>1.4E-3</v>
      </c>
      <c r="AE88">
        <v>1.6000000000000001E-3</v>
      </c>
      <c r="AF88">
        <v>1.9E-3</v>
      </c>
      <c r="AG88">
        <v>2.3999999999999998E-3</v>
      </c>
      <c r="AH88">
        <v>2.7000000000000001E-3</v>
      </c>
      <c r="AI88">
        <v>3.0000000000000001E-3</v>
      </c>
      <c r="AJ88">
        <v>3.3E-3</v>
      </c>
      <c r="AK88">
        <v>3.7000000000000002E-3</v>
      </c>
      <c r="AL88">
        <v>4.7000000000000002E-3</v>
      </c>
      <c r="AM88">
        <v>5.4000000000000003E-3</v>
      </c>
      <c r="AN88">
        <v>5.7999999999999996E-3</v>
      </c>
      <c r="AO88">
        <v>6.4000000000000003E-3</v>
      </c>
      <c r="AP88">
        <v>7.6E-3</v>
      </c>
      <c r="AQ88">
        <v>8.8999999999999999E-3</v>
      </c>
      <c r="AR88">
        <v>9.5999999999999992E-3</v>
      </c>
      <c r="AS88">
        <v>1.03E-2</v>
      </c>
      <c r="AT88">
        <v>1.1299999999999999E-2</v>
      </c>
      <c r="AU88">
        <v>1.34E-2</v>
      </c>
      <c r="AV88">
        <v>1.49E-2</v>
      </c>
      <c r="AW88">
        <v>1.5800000000000002E-2</v>
      </c>
      <c r="AX88">
        <v>1.6799999999999999E-2</v>
      </c>
      <c r="AY88">
        <v>1.83E-2</v>
      </c>
      <c r="AZ88">
        <v>2.12E-2</v>
      </c>
      <c r="BA88">
        <v>2.3300000000000001E-2</v>
      </c>
      <c r="BB88">
        <v>2.46E-2</v>
      </c>
      <c r="BC88">
        <v>2.5899999999999999E-2</v>
      </c>
      <c r="BD88">
        <v>2.7199999999999998E-2</v>
      </c>
      <c r="BE88">
        <v>2.9700000000000001E-2</v>
      </c>
      <c r="BF88">
        <v>3.2300000000000002E-2</v>
      </c>
      <c r="BG88">
        <v>3.3799999999999997E-2</v>
      </c>
      <c r="BH88">
        <v>3.5299999999999998E-2</v>
      </c>
      <c r="BI88">
        <v>3.6799999999999999E-2</v>
      </c>
      <c r="BJ88">
        <v>3.8800000000000001E-2</v>
      </c>
      <c r="BK88">
        <v>4.19E-2</v>
      </c>
      <c r="BL88">
        <v>4.4600000000000001E-2</v>
      </c>
      <c r="BM88">
        <v>4.6300000000000001E-2</v>
      </c>
      <c r="BN88">
        <v>4.8500000000000001E-2</v>
      </c>
      <c r="BO88">
        <v>5.1999999999999998E-2</v>
      </c>
      <c r="BP88">
        <v>5.5100000000000003E-2</v>
      </c>
      <c r="BQ88">
        <v>5.6899999999999999E-2</v>
      </c>
      <c r="BR88">
        <v>5.8999999999999997E-2</v>
      </c>
      <c r="BS88">
        <v>6.2700000000000006E-2</v>
      </c>
      <c r="BT88">
        <v>6.6500000000000004E-2</v>
      </c>
      <c r="BU88">
        <v>6.8500000000000005E-2</v>
      </c>
      <c r="BV88">
        <v>7.0499999999999993E-2</v>
      </c>
      <c r="BW88">
        <v>7.2499999999999995E-2</v>
      </c>
      <c r="BX88">
        <v>7.4499999999999997E-2</v>
      </c>
      <c r="BY88">
        <v>7.7399999999999997E-2</v>
      </c>
      <c r="BZ88">
        <v>0.10680000000000001</v>
      </c>
      <c r="CA88">
        <v>0.1356</v>
      </c>
      <c r="CB88">
        <v>0.1686</v>
      </c>
      <c r="CC88">
        <v>0.19769999999999999</v>
      </c>
      <c r="CD88">
        <v>0.2243</v>
      </c>
      <c r="CE88">
        <v>0.245</v>
      </c>
      <c r="CF88">
        <v>0.2636</v>
      </c>
      <c r="CG88">
        <v>0.28270000000000001</v>
      </c>
      <c r="CH88">
        <v>0.29849999999999999</v>
      </c>
      <c r="CI88">
        <v>0.31490000000000001</v>
      </c>
      <c r="CJ88">
        <v>0.33040000000000003</v>
      </c>
      <c r="CK88">
        <v>0.34460000000000002</v>
      </c>
      <c r="CL88">
        <v>0.35709999999999997</v>
      </c>
      <c r="CM88">
        <v>0.36770000000000003</v>
      </c>
      <c r="CN88">
        <v>0.37719999999999998</v>
      </c>
      <c r="CO88">
        <v>0.40739999999999998</v>
      </c>
      <c r="CP88">
        <v>0.42509999999999998</v>
      </c>
      <c r="CQ88">
        <v>0.44309999999999999</v>
      </c>
      <c r="CR88">
        <v>0.46050000000000002</v>
      </c>
      <c r="CS88">
        <v>0.47320000000000001</v>
      </c>
      <c r="CT88">
        <v>0.48010000000000003</v>
      </c>
      <c r="CU88">
        <v>0.48370000000000002</v>
      </c>
      <c r="CV88">
        <v>0.48730000000000001</v>
      </c>
      <c r="CW88">
        <v>0.48970000000000002</v>
      </c>
      <c r="CX88">
        <v>0.49070000000000003</v>
      </c>
      <c r="CY88">
        <v>0.49299999999999999</v>
      </c>
      <c r="CZ88">
        <v>0.4995</v>
      </c>
      <c r="DA88">
        <v>0.50880000000000003</v>
      </c>
      <c r="DB88">
        <v>0.5181</v>
      </c>
      <c r="DC88">
        <v>0.52749999999999997</v>
      </c>
      <c r="DD88">
        <v>0.5393</v>
      </c>
      <c r="DE88">
        <v>0.54979999999999996</v>
      </c>
      <c r="DF88">
        <v>0.56020000000000003</v>
      </c>
      <c r="DG88">
        <v>0.56830000000000003</v>
      </c>
      <c r="DH88">
        <v>0.56999999999999995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7.1719999999999996E-8</v>
      </c>
      <c r="J89">
        <v>1.06E-6</v>
      </c>
      <c r="K89">
        <v>2.587E-6</v>
      </c>
      <c r="L89">
        <v>7.8159999999999994E-6</v>
      </c>
      <c r="M89">
        <v>1.433E-5</v>
      </c>
      <c r="N89">
        <v>2.0530000000000002E-5</v>
      </c>
      <c r="O89">
        <v>2.8269999999999999E-5</v>
      </c>
      <c r="P89">
        <v>3.7320000000000002E-5</v>
      </c>
      <c r="Q89">
        <v>5.7729999999999998E-5</v>
      </c>
      <c r="R89">
        <v>8.5900000000000001E-5</v>
      </c>
      <c r="S89">
        <v>1.038E-4</v>
      </c>
      <c r="T89">
        <v>1.2630000000000001E-4</v>
      </c>
      <c r="U89">
        <v>1.5589999999999999E-4</v>
      </c>
      <c r="V89">
        <v>2.4729999999999999E-4</v>
      </c>
      <c r="W89">
        <v>3.4989999999999999E-4</v>
      </c>
      <c r="X89">
        <v>4.2010000000000002E-4</v>
      </c>
      <c r="Y89">
        <v>4.9910000000000004E-4</v>
      </c>
      <c r="Z89">
        <v>5.8659999999999995E-4</v>
      </c>
      <c r="AA89">
        <v>7.1409999999999996E-4</v>
      </c>
      <c r="AB89">
        <v>1.1000000000000001E-3</v>
      </c>
      <c r="AC89">
        <v>1.1999999999999999E-3</v>
      </c>
      <c r="AD89">
        <v>1.4E-3</v>
      </c>
      <c r="AE89">
        <v>1.6000000000000001E-3</v>
      </c>
      <c r="AF89">
        <v>1.9E-3</v>
      </c>
      <c r="AG89">
        <v>2.3999999999999998E-3</v>
      </c>
      <c r="AH89">
        <v>2.7000000000000001E-3</v>
      </c>
      <c r="AI89">
        <v>3.0000000000000001E-3</v>
      </c>
      <c r="AJ89">
        <v>3.3E-3</v>
      </c>
      <c r="AK89">
        <v>3.7000000000000002E-3</v>
      </c>
      <c r="AL89">
        <v>4.7000000000000002E-3</v>
      </c>
      <c r="AM89">
        <v>5.4000000000000003E-3</v>
      </c>
      <c r="AN89">
        <v>5.7999999999999996E-3</v>
      </c>
      <c r="AO89">
        <v>6.4000000000000003E-3</v>
      </c>
      <c r="AP89">
        <v>7.6E-3</v>
      </c>
      <c r="AQ89">
        <v>8.8999999999999999E-3</v>
      </c>
      <c r="AR89">
        <v>9.5999999999999992E-3</v>
      </c>
      <c r="AS89">
        <v>1.03E-2</v>
      </c>
      <c r="AT89">
        <v>1.1299999999999999E-2</v>
      </c>
      <c r="AU89">
        <v>1.34E-2</v>
      </c>
      <c r="AV89">
        <v>1.49E-2</v>
      </c>
      <c r="AW89">
        <v>1.5800000000000002E-2</v>
      </c>
      <c r="AX89">
        <v>1.6799999999999999E-2</v>
      </c>
      <c r="AY89">
        <v>1.83E-2</v>
      </c>
      <c r="AZ89">
        <v>2.12E-2</v>
      </c>
      <c r="BA89">
        <v>2.3300000000000001E-2</v>
      </c>
      <c r="BB89">
        <v>2.46E-2</v>
      </c>
      <c r="BC89">
        <v>2.5899999999999999E-2</v>
      </c>
      <c r="BD89">
        <v>2.7199999999999998E-2</v>
      </c>
      <c r="BE89">
        <v>2.9700000000000001E-2</v>
      </c>
      <c r="BF89">
        <v>3.2300000000000002E-2</v>
      </c>
      <c r="BG89">
        <v>3.3799999999999997E-2</v>
      </c>
      <c r="BH89">
        <v>3.5299999999999998E-2</v>
      </c>
      <c r="BI89">
        <v>3.6799999999999999E-2</v>
      </c>
      <c r="BJ89">
        <v>3.8800000000000001E-2</v>
      </c>
      <c r="BK89">
        <v>4.19E-2</v>
      </c>
      <c r="BL89">
        <v>4.4600000000000001E-2</v>
      </c>
      <c r="BM89">
        <v>4.6300000000000001E-2</v>
      </c>
      <c r="BN89">
        <v>4.8500000000000001E-2</v>
      </c>
      <c r="BO89">
        <v>5.1999999999999998E-2</v>
      </c>
      <c r="BP89">
        <v>5.5100000000000003E-2</v>
      </c>
      <c r="BQ89">
        <v>5.6899999999999999E-2</v>
      </c>
      <c r="BR89">
        <v>5.8999999999999997E-2</v>
      </c>
      <c r="BS89">
        <v>6.2700000000000006E-2</v>
      </c>
      <c r="BT89">
        <v>6.6500000000000004E-2</v>
      </c>
      <c r="BU89">
        <v>6.8500000000000005E-2</v>
      </c>
      <c r="BV89">
        <v>7.0499999999999993E-2</v>
      </c>
      <c r="BW89">
        <v>7.2499999999999995E-2</v>
      </c>
      <c r="BX89">
        <v>7.4499999999999997E-2</v>
      </c>
      <c r="BY89">
        <v>7.7399999999999997E-2</v>
      </c>
      <c r="BZ89">
        <v>0.10680000000000001</v>
      </c>
      <c r="CA89">
        <v>0.1356</v>
      </c>
      <c r="CB89">
        <v>0.1686</v>
      </c>
      <c r="CC89">
        <v>0.19769999999999999</v>
      </c>
      <c r="CD89">
        <v>0.2243</v>
      </c>
      <c r="CE89">
        <v>0.245</v>
      </c>
      <c r="CF89">
        <v>0.2636</v>
      </c>
      <c r="CG89">
        <v>0.28270000000000001</v>
      </c>
      <c r="CH89">
        <v>0.29849999999999999</v>
      </c>
      <c r="CI89">
        <v>0.31490000000000001</v>
      </c>
      <c r="CJ89">
        <v>0.33040000000000003</v>
      </c>
      <c r="CK89">
        <v>0.34460000000000002</v>
      </c>
      <c r="CL89">
        <v>0.35709999999999997</v>
      </c>
      <c r="CM89">
        <v>0.36770000000000003</v>
      </c>
      <c r="CN89">
        <v>0.37719999999999998</v>
      </c>
      <c r="CO89">
        <v>0.40739999999999998</v>
      </c>
      <c r="CP89">
        <v>0.42509999999999998</v>
      </c>
      <c r="CQ89">
        <v>0.44309999999999999</v>
      </c>
      <c r="CR89">
        <v>0.46050000000000002</v>
      </c>
      <c r="CS89">
        <v>0.47320000000000001</v>
      </c>
      <c r="CT89">
        <v>0.48010000000000003</v>
      </c>
      <c r="CU89">
        <v>0.48370000000000002</v>
      </c>
      <c r="CV89">
        <v>0.48730000000000001</v>
      </c>
      <c r="CW89">
        <v>0.48970000000000002</v>
      </c>
      <c r="CX89">
        <v>0.49070000000000003</v>
      </c>
      <c r="CY89">
        <v>0.49299999999999999</v>
      </c>
      <c r="CZ89">
        <v>0.4995</v>
      </c>
      <c r="DA89">
        <v>0.50880000000000003</v>
      </c>
      <c r="DB89">
        <v>0.5181</v>
      </c>
      <c r="DC89">
        <v>0.52749999999999997</v>
      </c>
      <c r="DD89">
        <v>0.5393</v>
      </c>
      <c r="DE89">
        <v>0.54979999999999996</v>
      </c>
      <c r="DF89">
        <v>0.56020000000000003</v>
      </c>
      <c r="DG89">
        <v>0.56830000000000003</v>
      </c>
      <c r="DH89">
        <v>0.56999999999999995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7.1719999999999996E-8</v>
      </c>
      <c r="J90">
        <v>1.06E-6</v>
      </c>
      <c r="K90">
        <v>2.587E-6</v>
      </c>
      <c r="L90">
        <v>7.8159999999999994E-6</v>
      </c>
      <c r="M90">
        <v>1.433E-5</v>
      </c>
      <c r="N90">
        <v>2.0530000000000002E-5</v>
      </c>
      <c r="O90">
        <v>2.8269999999999999E-5</v>
      </c>
      <c r="P90">
        <v>3.7320000000000002E-5</v>
      </c>
      <c r="Q90">
        <v>5.7729999999999998E-5</v>
      </c>
      <c r="R90">
        <v>8.5900000000000001E-5</v>
      </c>
      <c r="S90">
        <v>1.038E-4</v>
      </c>
      <c r="T90">
        <v>1.2630000000000001E-4</v>
      </c>
      <c r="U90">
        <v>1.5589999999999999E-4</v>
      </c>
      <c r="V90">
        <v>2.4729999999999999E-4</v>
      </c>
      <c r="W90">
        <v>3.4989999999999999E-4</v>
      </c>
      <c r="X90">
        <v>4.2010000000000002E-4</v>
      </c>
      <c r="Y90">
        <v>4.9910000000000004E-4</v>
      </c>
      <c r="Z90">
        <v>5.8659999999999995E-4</v>
      </c>
      <c r="AA90">
        <v>7.1409999999999996E-4</v>
      </c>
      <c r="AB90">
        <v>1.1000000000000001E-3</v>
      </c>
      <c r="AC90">
        <v>1.1999999999999999E-3</v>
      </c>
      <c r="AD90">
        <v>1.4E-3</v>
      </c>
      <c r="AE90">
        <v>1.6000000000000001E-3</v>
      </c>
      <c r="AF90">
        <v>1.9E-3</v>
      </c>
      <c r="AG90">
        <v>2.3999999999999998E-3</v>
      </c>
      <c r="AH90">
        <v>2.7000000000000001E-3</v>
      </c>
      <c r="AI90">
        <v>3.0000000000000001E-3</v>
      </c>
      <c r="AJ90">
        <v>3.3E-3</v>
      </c>
      <c r="AK90">
        <v>3.7000000000000002E-3</v>
      </c>
      <c r="AL90">
        <v>4.7000000000000002E-3</v>
      </c>
      <c r="AM90">
        <v>5.4000000000000003E-3</v>
      </c>
      <c r="AN90">
        <v>5.7999999999999996E-3</v>
      </c>
      <c r="AO90">
        <v>6.4000000000000003E-3</v>
      </c>
      <c r="AP90">
        <v>7.6E-3</v>
      </c>
      <c r="AQ90">
        <v>8.8999999999999999E-3</v>
      </c>
      <c r="AR90">
        <v>9.5999999999999992E-3</v>
      </c>
      <c r="AS90">
        <v>1.03E-2</v>
      </c>
      <c r="AT90">
        <v>1.1299999999999999E-2</v>
      </c>
      <c r="AU90">
        <v>1.34E-2</v>
      </c>
      <c r="AV90">
        <v>1.49E-2</v>
      </c>
      <c r="AW90">
        <v>1.5800000000000002E-2</v>
      </c>
      <c r="AX90">
        <v>1.6799999999999999E-2</v>
      </c>
      <c r="AY90">
        <v>1.83E-2</v>
      </c>
      <c r="AZ90">
        <v>2.12E-2</v>
      </c>
      <c r="BA90">
        <v>2.3300000000000001E-2</v>
      </c>
      <c r="BB90">
        <v>2.46E-2</v>
      </c>
      <c r="BC90">
        <v>2.5899999999999999E-2</v>
      </c>
      <c r="BD90">
        <v>2.7199999999999998E-2</v>
      </c>
      <c r="BE90">
        <v>2.9700000000000001E-2</v>
      </c>
      <c r="BF90">
        <v>3.2300000000000002E-2</v>
      </c>
      <c r="BG90">
        <v>3.3799999999999997E-2</v>
      </c>
      <c r="BH90">
        <v>3.5299999999999998E-2</v>
      </c>
      <c r="BI90">
        <v>3.6799999999999999E-2</v>
      </c>
      <c r="BJ90">
        <v>3.8800000000000001E-2</v>
      </c>
      <c r="BK90">
        <v>4.19E-2</v>
      </c>
      <c r="BL90">
        <v>4.4600000000000001E-2</v>
      </c>
      <c r="BM90">
        <v>4.6300000000000001E-2</v>
      </c>
      <c r="BN90">
        <v>4.8500000000000001E-2</v>
      </c>
      <c r="BO90">
        <v>5.1999999999999998E-2</v>
      </c>
      <c r="BP90">
        <v>5.5100000000000003E-2</v>
      </c>
      <c r="BQ90">
        <v>5.6899999999999999E-2</v>
      </c>
      <c r="BR90">
        <v>5.8999999999999997E-2</v>
      </c>
      <c r="BS90">
        <v>6.2700000000000006E-2</v>
      </c>
      <c r="BT90">
        <v>6.6500000000000004E-2</v>
      </c>
      <c r="BU90">
        <v>6.8500000000000005E-2</v>
      </c>
      <c r="BV90">
        <v>7.0499999999999993E-2</v>
      </c>
      <c r="BW90">
        <v>7.2499999999999995E-2</v>
      </c>
      <c r="BX90">
        <v>7.4499999999999997E-2</v>
      </c>
      <c r="BY90">
        <v>7.7399999999999997E-2</v>
      </c>
      <c r="BZ90">
        <v>0.10680000000000001</v>
      </c>
      <c r="CA90">
        <v>0.1356</v>
      </c>
      <c r="CB90">
        <v>0.1686</v>
      </c>
      <c r="CC90">
        <v>0.19769999999999999</v>
      </c>
      <c r="CD90">
        <v>0.2243</v>
      </c>
      <c r="CE90">
        <v>0.245</v>
      </c>
      <c r="CF90">
        <v>0.2636</v>
      </c>
      <c r="CG90">
        <v>0.28270000000000001</v>
      </c>
      <c r="CH90">
        <v>0.29849999999999999</v>
      </c>
      <c r="CI90">
        <v>0.31490000000000001</v>
      </c>
      <c r="CJ90">
        <v>0.33040000000000003</v>
      </c>
      <c r="CK90">
        <v>0.34460000000000002</v>
      </c>
      <c r="CL90">
        <v>0.35709999999999997</v>
      </c>
      <c r="CM90">
        <v>0.36770000000000003</v>
      </c>
      <c r="CN90">
        <v>0.37719999999999998</v>
      </c>
      <c r="CO90">
        <v>0.40739999999999998</v>
      </c>
      <c r="CP90">
        <v>0.42509999999999998</v>
      </c>
      <c r="CQ90">
        <v>0.44309999999999999</v>
      </c>
      <c r="CR90">
        <v>0.46050000000000002</v>
      </c>
      <c r="CS90">
        <v>0.47320000000000001</v>
      </c>
      <c r="CT90">
        <v>0.48010000000000003</v>
      </c>
      <c r="CU90">
        <v>0.48370000000000002</v>
      </c>
      <c r="CV90">
        <v>0.48730000000000001</v>
      </c>
      <c r="CW90">
        <v>0.48970000000000002</v>
      </c>
      <c r="CX90">
        <v>0.49070000000000003</v>
      </c>
      <c r="CY90">
        <v>0.49299999999999999</v>
      </c>
      <c r="CZ90">
        <v>0.4995</v>
      </c>
      <c r="DA90">
        <v>0.50880000000000003</v>
      </c>
      <c r="DB90">
        <v>0.5181</v>
      </c>
      <c r="DC90">
        <v>0.52749999999999997</v>
      </c>
      <c r="DD90">
        <v>0.5393</v>
      </c>
      <c r="DE90">
        <v>0.54979999999999996</v>
      </c>
      <c r="DF90">
        <v>0.56020000000000003</v>
      </c>
      <c r="DG90">
        <v>0.56830000000000003</v>
      </c>
      <c r="DH90">
        <v>0.56999999999999995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7.1719999999999996E-8</v>
      </c>
      <c r="J91">
        <v>1.06E-6</v>
      </c>
      <c r="K91">
        <v>2.587E-6</v>
      </c>
      <c r="L91">
        <v>7.8159999999999994E-6</v>
      </c>
      <c r="M91">
        <v>1.433E-5</v>
      </c>
      <c r="N91">
        <v>2.0530000000000002E-5</v>
      </c>
      <c r="O91">
        <v>2.8269999999999999E-5</v>
      </c>
      <c r="P91">
        <v>3.7320000000000002E-5</v>
      </c>
      <c r="Q91">
        <v>5.7729999999999998E-5</v>
      </c>
      <c r="R91">
        <v>8.5900000000000001E-5</v>
      </c>
      <c r="S91">
        <v>1.038E-4</v>
      </c>
      <c r="T91">
        <v>1.2630000000000001E-4</v>
      </c>
      <c r="U91">
        <v>1.5589999999999999E-4</v>
      </c>
      <c r="V91">
        <v>2.4729999999999999E-4</v>
      </c>
      <c r="W91">
        <v>3.4989999999999999E-4</v>
      </c>
      <c r="X91">
        <v>4.2010000000000002E-4</v>
      </c>
      <c r="Y91">
        <v>4.9910000000000004E-4</v>
      </c>
      <c r="Z91">
        <v>5.8659999999999995E-4</v>
      </c>
      <c r="AA91">
        <v>7.1409999999999996E-4</v>
      </c>
      <c r="AB91">
        <v>1.1000000000000001E-3</v>
      </c>
      <c r="AC91">
        <v>1.1999999999999999E-3</v>
      </c>
      <c r="AD91">
        <v>1.4E-3</v>
      </c>
      <c r="AE91">
        <v>1.6000000000000001E-3</v>
      </c>
      <c r="AF91">
        <v>1.9E-3</v>
      </c>
      <c r="AG91">
        <v>2.3999999999999998E-3</v>
      </c>
      <c r="AH91">
        <v>2.7000000000000001E-3</v>
      </c>
      <c r="AI91">
        <v>3.0000000000000001E-3</v>
      </c>
      <c r="AJ91">
        <v>3.3E-3</v>
      </c>
      <c r="AK91">
        <v>3.7000000000000002E-3</v>
      </c>
      <c r="AL91">
        <v>4.7000000000000002E-3</v>
      </c>
      <c r="AM91">
        <v>5.4000000000000003E-3</v>
      </c>
      <c r="AN91">
        <v>5.7999999999999996E-3</v>
      </c>
      <c r="AO91">
        <v>6.4000000000000003E-3</v>
      </c>
      <c r="AP91">
        <v>7.6E-3</v>
      </c>
      <c r="AQ91">
        <v>8.8999999999999999E-3</v>
      </c>
      <c r="AR91">
        <v>9.5999999999999992E-3</v>
      </c>
      <c r="AS91">
        <v>1.03E-2</v>
      </c>
      <c r="AT91">
        <v>1.1299999999999999E-2</v>
      </c>
      <c r="AU91">
        <v>1.34E-2</v>
      </c>
      <c r="AV91">
        <v>1.49E-2</v>
      </c>
      <c r="AW91">
        <v>1.5800000000000002E-2</v>
      </c>
      <c r="AX91">
        <v>1.6799999999999999E-2</v>
      </c>
      <c r="AY91">
        <v>1.83E-2</v>
      </c>
      <c r="AZ91">
        <v>2.12E-2</v>
      </c>
      <c r="BA91">
        <v>2.3300000000000001E-2</v>
      </c>
      <c r="BB91">
        <v>2.46E-2</v>
      </c>
      <c r="BC91">
        <v>2.5899999999999999E-2</v>
      </c>
      <c r="BD91">
        <v>2.7199999999999998E-2</v>
      </c>
      <c r="BE91">
        <v>2.9700000000000001E-2</v>
      </c>
      <c r="BF91">
        <v>3.2300000000000002E-2</v>
      </c>
      <c r="BG91">
        <v>3.3799999999999997E-2</v>
      </c>
      <c r="BH91">
        <v>3.5299999999999998E-2</v>
      </c>
      <c r="BI91">
        <v>3.6799999999999999E-2</v>
      </c>
      <c r="BJ91">
        <v>3.8800000000000001E-2</v>
      </c>
      <c r="BK91">
        <v>4.19E-2</v>
      </c>
      <c r="BL91">
        <v>4.4600000000000001E-2</v>
      </c>
      <c r="BM91">
        <v>4.6300000000000001E-2</v>
      </c>
      <c r="BN91">
        <v>4.8500000000000001E-2</v>
      </c>
      <c r="BO91">
        <v>5.1999999999999998E-2</v>
      </c>
      <c r="BP91">
        <v>5.5100000000000003E-2</v>
      </c>
      <c r="BQ91">
        <v>5.6899999999999999E-2</v>
      </c>
      <c r="BR91">
        <v>5.8999999999999997E-2</v>
      </c>
      <c r="BS91">
        <v>6.2700000000000006E-2</v>
      </c>
      <c r="BT91">
        <v>6.6500000000000004E-2</v>
      </c>
      <c r="BU91">
        <v>6.8500000000000005E-2</v>
      </c>
      <c r="BV91">
        <v>7.0499999999999993E-2</v>
      </c>
      <c r="BW91">
        <v>7.2499999999999995E-2</v>
      </c>
      <c r="BX91">
        <v>7.4499999999999997E-2</v>
      </c>
      <c r="BY91">
        <v>7.7399999999999997E-2</v>
      </c>
      <c r="BZ91">
        <v>0.10680000000000001</v>
      </c>
      <c r="CA91">
        <v>0.1356</v>
      </c>
      <c r="CB91">
        <v>0.1686</v>
      </c>
      <c r="CC91">
        <v>0.19769999999999999</v>
      </c>
      <c r="CD91">
        <v>0.2243</v>
      </c>
      <c r="CE91">
        <v>0.245</v>
      </c>
      <c r="CF91">
        <v>0.2636</v>
      </c>
      <c r="CG91">
        <v>0.28270000000000001</v>
      </c>
      <c r="CH91">
        <v>0.29849999999999999</v>
      </c>
      <c r="CI91">
        <v>0.31490000000000001</v>
      </c>
      <c r="CJ91">
        <v>0.33040000000000003</v>
      </c>
      <c r="CK91">
        <v>0.34460000000000002</v>
      </c>
      <c r="CL91">
        <v>0.35709999999999997</v>
      </c>
      <c r="CM91">
        <v>0.36770000000000003</v>
      </c>
      <c r="CN91">
        <v>0.37719999999999998</v>
      </c>
      <c r="CO91">
        <v>0.40739999999999998</v>
      </c>
      <c r="CP91">
        <v>0.42509999999999998</v>
      </c>
      <c r="CQ91">
        <v>0.44309999999999999</v>
      </c>
      <c r="CR91">
        <v>0.46050000000000002</v>
      </c>
      <c r="CS91">
        <v>0.47320000000000001</v>
      </c>
      <c r="CT91">
        <v>0.48010000000000003</v>
      </c>
      <c r="CU91">
        <v>0.48370000000000002</v>
      </c>
      <c r="CV91">
        <v>0.48730000000000001</v>
      </c>
      <c r="CW91">
        <v>0.48970000000000002</v>
      </c>
      <c r="CX91">
        <v>0.49070000000000003</v>
      </c>
      <c r="CY91">
        <v>0.49299999999999999</v>
      </c>
      <c r="CZ91">
        <v>0.4995</v>
      </c>
      <c r="DA91">
        <v>0.50880000000000003</v>
      </c>
      <c r="DB91">
        <v>0.5181</v>
      </c>
      <c r="DC91">
        <v>0.52749999999999997</v>
      </c>
      <c r="DD91">
        <v>0.5393</v>
      </c>
      <c r="DE91">
        <v>0.54979999999999996</v>
      </c>
      <c r="DF91">
        <v>0.56020000000000003</v>
      </c>
      <c r="DG91">
        <v>0.56830000000000003</v>
      </c>
      <c r="DH91">
        <v>0.56999999999999995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7.1719999999999996E-8</v>
      </c>
      <c r="J92">
        <v>1.06E-6</v>
      </c>
      <c r="K92">
        <v>2.587E-6</v>
      </c>
      <c r="L92">
        <v>7.8159999999999994E-6</v>
      </c>
      <c r="M92">
        <v>1.433E-5</v>
      </c>
      <c r="N92">
        <v>2.0530000000000002E-5</v>
      </c>
      <c r="O92">
        <v>2.8269999999999999E-5</v>
      </c>
      <c r="P92">
        <v>3.7320000000000002E-5</v>
      </c>
      <c r="Q92">
        <v>5.7729999999999998E-5</v>
      </c>
      <c r="R92">
        <v>8.5900000000000001E-5</v>
      </c>
      <c r="S92">
        <v>1.038E-4</v>
      </c>
      <c r="T92">
        <v>1.2630000000000001E-4</v>
      </c>
      <c r="U92">
        <v>1.5589999999999999E-4</v>
      </c>
      <c r="V92">
        <v>2.4729999999999999E-4</v>
      </c>
      <c r="W92">
        <v>3.4989999999999999E-4</v>
      </c>
      <c r="X92">
        <v>4.2010000000000002E-4</v>
      </c>
      <c r="Y92">
        <v>4.9910000000000004E-4</v>
      </c>
      <c r="Z92">
        <v>5.8659999999999995E-4</v>
      </c>
      <c r="AA92">
        <v>7.1409999999999996E-4</v>
      </c>
      <c r="AB92">
        <v>1.1000000000000001E-3</v>
      </c>
      <c r="AC92">
        <v>1.1999999999999999E-3</v>
      </c>
      <c r="AD92">
        <v>1.4E-3</v>
      </c>
      <c r="AE92">
        <v>1.6000000000000001E-3</v>
      </c>
      <c r="AF92">
        <v>1.9E-3</v>
      </c>
      <c r="AG92">
        <v>2.3999999999999998E-3</v>
      </c>
      <c r="AH92">
        <v>2.7000000000000001E-3</v>
      </c>
      <c r="AI92">
        <v>3.0000000000000001E-3</v>
      </c>
      <c r="AJ92">
        <v>3.3E-3</v>
      </c>
      <c r="AK92">
        <v>3.7000000000000002E-3</v>
      </c>
      <c r="AL92">
        <v>4.7000000000000002E-3</v>
      </c>
      <c r="AM92">
        <v>5.4000000000000003E-3</v>
      </c>
      <c r="AN92">
        <v>5.7999999999999996E-3</v>
      </c>
      <c r="AO92">
        <v>6.4000000000000003E-3</v>
      </c>
      <c r="AP92">
        <v>7.6E-3</v>
      </c>
      <c r="AQ92">
        <v>8.8999999999999999E-3</v>
      </c>
      <c r="AR92">
        <v>9.5999999999999992E-3</v>
      </c>
      <c r="AS92">
        <v>1.03E-2</v>
      </c>
      <c r="AT92">
        <v>1.1299999999999999E-2</v>
      </c>
      <c r="AU92">
        <v>1.34E-2</v>
      </c>
      <c r="AV92">
        <v>1.49E-2</v>
      </c>
      <c r="AW92">
        <v>1.5800000000000002E-2</v>
      </c>
      <c r="AX92">
        <v>1.6799999999999999E-2</v>
      </c>
      <c r="AY92">
        <v>1.83E-2</v>
      </c>
      <c r="AZ92">
        <v>2.12E-2</v>
      </c>
      <c r="BA92">
        <v>2.3300000000000001E-2</v>
      </c>
      <c r="BB92">
        <v>2.46E-2</v>
      </c>
      <c r="BC92">
        <v>2.5899999999999999E-2</v>
      </c>
      <c r="BD92">
        <v>2.7199999999999998E-2</v>
      </c>
      <c r="BE92">
        <v>2.9700000000000001E-2</v>
      </c>
      <c r="BF92">
        <v>3.2300000000000002E-2</v>
      </c>
      <c r="BG92">
        <v>3.3799999999999997E-2</v>
      </c>
      <c r="BH92">
        <v>3.5299999999999998E-2</v>
      </c>
      <c r="BI92">
        <v>3.6799999999999999E-2</v>
      </c>
      <c r="BJ92">
        <v>3.8800000000000001E-2</v>
      </c>
      <c r="BK92">
        <v>4.19E-2</v>
      </c>
      <c r="BL92">
        <v>4.4600000000000001E-2</v>
      </c>
      <c r="BM92">
        <v>4.6300000000000001E-2</v>
      </c>
      <c r="BN92">
        <v>4.8500000000000001E-2</v>
      </c>
      <c r="BO92">
        <v>5.1999999999999998E-2</v>
      </c>
      <c r="BP92">
        <v>5.5100000000000003E-2</v>
      </c>
      <c r="BQ92">
        <v>5.6899999999999999E-2</v>
      </c>
      <c r="BR92">
        <v>5.8999999999999997E-2</v>
      </c>
      <c r="BS92">
        <v>6.2700000000000006E-2</v>
      </c>
      <c r="BT92">
        <v>6.6500000000000004E-2</v>
      </c>
      <c r="BU92">
        <v>6.8500000000000005E-2</v>
      </c>
      <c r="BV92">
        <v>7.0499999999999993E-2</v>
      </c>
      <c r="BW92">
        <v>7.2499999999999995E-2</v>
      </c>
      <c r="BX92">
        <v>7.4499999999999997E-2</v>
      </c>
      <c r="BY92">
        <v>7.7399999999999997E-2</v>
      </c>
      <c r="BZ92">
        <v>0.10680000000000001</v>
      </c>
      <c r="CA92">
        <v>0.1356</v>
      </c>
      <c r="CB92">
        <v>0.1686</v>
      </c>
      <c r="CC92">
        <v>0.19769999999999999</v>
      </c>
      <c r="CD92">
        <v>0.2243</v>
      </c>
      <c r="CE92">
        <v>0.245</v>
      </c>
      <c r="CF92">
        <v>0.2636</v>
      </c>
      <c r="CG92">
        <v>0.28270000000000001</v>
      </c>
      <c r="CH92">
        <v>0.29849999999999999</v>
      </c>
      <c r="CI92">
        <v>0.31490000000000001</v>
      </c>
      <c r="CJ92">
        <v>0.33040000000000003</v>
      </c>
      <c r="CK92">
        <v>0.34460000000000002</v>
      </c>
      <c r="CL92">
        <v>0.35709999999999997</v>
      </c>
      <c r="CM92">
        <v>0.36770000000000003</v>
      </c>
      <c r="CN92">
        <v>0.37719999999999998</v>
      </c>
      <c r="CO92">
        <v>0.40739999999999998</v>
      </c>
      <c r="CP92">
        <v>0.42509999999999998</v>
      </c>
      <c r="CQ92">
        <v>0.44309999999999999</v>
      </c>
      <c r="CR92">
        <v>0.46050000000000002</v>
      </c>
      <c r="CS92">
        <v>0.47320000000000001</v>
      </c>
      <c r="CT92">
        <v>0.48010000000000003</v>
      </c>
      <c r="CU92">
        <v>0.48370000000000002</v>
      </c>
      <c r="CV92">
        <v>0.48730000000000001</v>
      </c>
      <c r="CW92">
        <v>0.48970000000000002</v>
      </c>
      <c r="CX92">
        <v>0.49070000000000003</v>
      </c>
      <c r="CY92">
        <v>0.49299999999999999</v>
      </c>
      <c r="CZ92">
        <v>0.4995</v>
      </c>
      <c r="DA92">
        <v>0.50880000000000003</v>
      </c>
      <c r="DB92">
        <v>0.5181</v>
      </c>
      <c r="DC92">
        <v>0.52749999999999997</v>
      </c>
      <c r="DD92">
        <v>0.5393</v>
      </c>
      <c r="DE92">
        <v>0.54979999999999996</v>
      </c>
      <c r="DF92">
        <v>0.56020000000000003</v>
      </c>
      <c r="DG92">
        <v>0.56830000000000003</v>
      </c>
      <c r="DH92">
        <v>0.56999999999999995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7.1719999999999996E-8</v>
      </c>
      <c r="J93">
        <v>1.06E-6</v>
      </c>
      <c r="K93">
        <v>2.587E-6</v>
      </c>
      <c r="L93">
        <v>7.8159999999999994E-6</v>
      </c>
      <c r="M93">
        <v>1.433E-5</v>
      </c>
      <c r="N93">
        <v>2.0530000000000002E-5</v>
      </c>
      <c r="O93">
        <v>2.8269999999999999E-5</v>
      </c>
      <c r="P93">
        <v>3.7320000000000002E-5</v>
      </c>
      <c r="Q93">
        <v>5.7729999999999998E-5</v>
      </c>
      <c r="R93">
        <v>8.5900000000000001E-5</v>
      </c>
      <c r="S93">
        <v>1.038E-4</v>
      </c>
      <c r="T93">
        <v>1.2630000000000001E-4</v>
      </c>
      <c r="U93">
        <v>1.5589999999999999E-4</v>
      </c>
      <c r="V93">
        <v>2.4729999999999999E-4</v>
      </c>
      <c r="W93">
        <v>3.4989999999999999E-4</v>
      </c>
      <c r="X93">
        <v>4.2010000000000002E-4</v>
      </c>
      <c r="Y93">
        <v>4.9910000000000004E-4</v>
      </c>
      <c r="Z93">
        <v>5.8659999999999995E-4</v>
      </c>
      <c r="AA93">
        <v>7.1409999999999996E-4</v>
      </c>
      <c r="AB93">
        <v>1.1000000000000001E-3</v>
      </c>
      <c r="AC93">
        <v>1.1999999999999999E-3</v>
      </c>
      <c r="AD93">
        <v>1.4E-3</v>
      </c>
      <c r="AE93">
        <v>1.6000000000000001E-3</v>
      </c>
      <c r="AF93">
        <v>1.9E-3</v>
      </c>
      <c r="AG93">
        <v>2.3999999999999998E-3</v>
      </c>
      <c r="AH93">
        <v>2.7000000000000001E-3</v>
      </c>
      <c r="AI93">
        <v>3.0000000000000001E-3</v>
      </c>
      <c r="AJ93">
        <v>3.3E-3</v>
      </c>
      <c r="AK93">
        <v>3.7000000000000002E-3</v>
      </c>
      <c r="AL93">
        <v>4.7000000000000002E-3</v>
      </c>
      <c r="AM93">
        <v>5.4000000000000003E-3</v>
      </c>
      <c r="AN93">
        <v>5.7999999999999996E-3</v>
      </c>
      <c r="AO93">
        <v>6.4000000000000003E-3</v>
      </c>
      <c r="AP93">
        <v>7.6E-3</v>
      </c>
      <c r="AQ93">
        <v>8.8999999999999999E-3</v>
      </c>
      <c r="AR93">
        <v>9.5999999999999992E-3</v>
      </c>
      <c r="AS93">
        <v>1.03E-2</v>
      </c>
      <c r="AT93">
        <v>1.1299999999999999E-2</v>
      </c>
      <c r="AU93">
        <v>1.34E-2</v>
      </c>
      <c r="AV93">
        <v>1.49E-2</v>
      </c>
      <c r="AW93">
        <v>1.5800000000000002E-2</v>
      </c>
      <c r="AX93">
        <v>1.6799999999999999E-2</v>
      </c>
      <c r="AY93">
        <v>1.83E-2</v>
      </c>
      <c r="AZ93">
        <v>2.12E-2</v>
      </c>
      <c r="BA93">
        <v>2.3300000000000001E-2</v>
      </c>
      <c r="BB93">
        <v>2.46E-2</v>
      </c>
      <c r="BC93">
        <v>2.5899999999999999E-2</v>
      </c>
      <c r="BD93">
        <v>2.7199999999999998E-2</v>
      </c>
      <c r="BE93">
        <v>2.9700000000000001E-2</v>
      </c>
      <c r="BF93">
        <v>3.2300000000000002E-2</v>
      </c>
      <c r="BG93">
        <v>3.3799999999999997E-2</v>
      </c>
      <c r="BH93">
        <v>3.5299999999999998E-2</v>
      </c>
      <c r="BI93">
        <v>3.6799999999999999E-2</v>
      </c>
      <c r="BJ93">
        <v>3.8800000000000001E-2</v>
      </c>
      <c r="BK93">
        <v>4.19E-2</v>
      </c>
      <c r="BL93">
        <v>4.4600000000000001E-2</v>
      </c>
      <c r="BM93">
        <v>4.6300000000000001E-2</v>
      </c>
      <c r="BN93">
        <v>4.8500000000000001E-2</v>
      </c>
      <c r="BO93">
        <v>5.1999999999999998E-2</v>
      </c>
      <c r="BP93">
        <v>5.5100000000000003E-2</v>
      </c>
      <c r="BQ93">
        <v>5.6899999999999999E-2</v>
      </c>
      <c r="BR93">
        <v>5.8999999999999997E-2</v>
      </c>
      <c r="BS93">
        <v>6.2700000000000006E-2</v>
      </c>
      <c r="BT93">
        <v>6.6500000000000004E-2</v>
      </c>
      <c r="BU93">
        <v>6.8500000000000005E-2</v>
      </c>
      <c r="BV93">
        <v>7.0499999999999993E-2</v>
      </c>
      <c r="BW93">
        <v>7.2499999999999995E-2</v>
      </c>
      <c r="BX93">
        <v>7.4499999999999997E-2</v>
      </c>
      <c r="BY93">
        <v>7.7399999999999997E-2</v>
      </c>
      <c r="BZ93">
        <v>0.10680000000000001</v>
      </c>
      <c r="CA93">
        <v>0.1356</v>
      </c>
      <c r="CB93">
        <v>0.1686</v>
      </c>
      <c r="CC93">
        <v>0.19769999999999999</v>
      </c>
      <c r="CD93">
        <v>0.2243</v>
      </c>
      <c r="CE93">
        <v>0.245</v>
      </c>
      <c r="CF93">
        <v>0.2636</v>
      </c>
      <c r="CG93">
        <v>0.28270000000000001</v>
      </c>
      <c r="CH93">
        <v>0.29849999999999999</v>
      </c>
      <c r="CI93">
        <v>0.31490000000000001</v>
      </c>
      <c r="CJ93">
        <v>0.33040000000000003</v>
      </c>
      <c r="CK93">
        <v>0.34460000000000002</v>
      </c>
      <c r="CL93">
        <v>0.35709999999999997</v>
      </c>
      <c r="CM93">
        <v>0.36770000000000003</v>
      </c>
      <c r="CN93">
        <v>0.37719999999999998</v>
      </c>
      <c r="CO93">
        <v>0.40739999999999998</v>
      </c>
      <c r="CP93">
        <v>0.42509999999999998</v>
      </c>
      <c r="CQ93">
        <v>0.44309999999999999</v>
      </c>
      <c r="CR93">
        <v>0.46050000000000002</v>
      </c>
      <c r="CS93">
        <v>0.47320000000000001</v>
      </c>
      <c r="CT93">
        <v>0.48010000000000003</v>
      </c>
      <c r="CU93">
        <v>0.48370000000000002</v>
      </c>
      <c r="CV93">
        <v>0.48730000000000001</v>
      </c>
      <c r="CW93">
        <v>0.48970000000000002</v>
      </c>
      <c r="CX93">
        <v>0.49070000000000003</v>
      </c>
      <c r="CY93">
        <v>0.49299999999999999</v>
      </c>
      <c r="CZ93">
        <v>0.4995</v>
      </c>
      <c r="DA93">
        <v>0.50880000000000003</v>
      </c>
      <c r="DB93">
        <v>0.5181</v>
      </c>
      <c r="DC93">
        <v>0.52749999999999997</v>
      </c>
      <c r="DD93">
        <v>0.5393</v>
      </c>
      <c r="DE93">
        <v>0.54979999999999996</v>
      </c>
      <c r="DF93">
        <v>0.56020000000000003</v>
      </c>
      <c r="DG93">
        <v>0.56830000000000003</v>
      </c>
      <c r="DH93">
        <v>0.56999999999999995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7.1719999999999996E-8</v>
      </c>
      <c r="J94">
        <v>1.06E-6</v>
      </c>
      <c r="K94">
        <v>2.587E-6</v>
      </c>
      <c r="L94">
        <v>7.8159999999999994E-6</v>
      </c>
      <c r="M94">
        <v>1.433E-5</v>
      </c>
      <c r="N94">
        <v>2.0530000000000002E-5</v>
      </c>
      <c r="O94">
        <v>2.8269999999999999E-5</v>
      </c>
      <c r="P94">
        <v>3.7320000000000002E-5</v>
      </c>
      <c r="Q94">
        <v>5.7729999999999998E-5</v>
      </c>
      <c r="R94">
        <v>8.5900000000000001E-5</v>
      </c>
      <c r="S94">
        <v>1.038E-4</v>
      </c>
      <c r="T94">
        <v>1.2630000000000001E-4</v>
      </c>
      <c r="U94">
        <v>1.5589999999999999E-4</v>
      </c>
      <c r="V94">
        <v>2.4729999999999999E-4</v>
      </c>
      <c r="W94">
        <v>3.4989999999999999E-4</v>
      </c>
      <c r="X94">
        <v>4.2010000000000002E-4</v>
      </c>
      <c r="Y94">
        <v>4.9910000000000004E-4</v>
      </c>
      <c r="Z94">
        <v>5.8659999999999995E-4</v>
      </c>
      <c r="AA94">
        <v>7.1409999999999996E-4</v>
      </c>
      <c r="AB94">
        <v>1.1000000000000001E-3</v>
      </c>
      <c r="AC94">
        <v>1.1999999999999999E-3</v>
      </c>
      <c r="AD94">
        <v>1.4E-3</v>
      </c>
      <c r="AE94">
        <v>1.6000000000000001E-3</v>
      </c>
      <c r="AF94">
        <v>1.9E-3</v>
      </c>
      <c r="AG94">
        <v>2.3999999999999998E-3</v>
      </c>
      <c r="AH94">
        <v>2.7000000000000001E-3</v>
      </c>
      <c r="AI94">
        <v>3.0000000000000001E-3</v>
      </c>
      <c r="AJ94">
        <v>3.3E-3</v>
      </c>
      <c r="AK94">
        <v>3.7000000000000002E-3</v>
      </c>
      <c r="AL94">
        <v>4.7000000000000002E-3</v>
      </c>
      <c r="AM94">
        <v>5.4000000000000003E-3</v>
      </c>
      <c r="AN94">
        <v>5.7999999999999996E-3</v>
      </c>
      <c r="AO94">
        <v>6.4000000000000003E-3</v>
      </c>
      <c r="AP94">
        <v>7.6E-3</v>
      </c>
      <c r="AQ94">
        <v>8.8999999999999999E-3</v>
      </c>
      <c r="AR94">
        <v>9.5999999999999992E-3</v>
      </c>
      <c r="AS94">
        <v>1.03E-2</v>
      </c>
      <c r="AT94">
        <v>1.1299999999999999E-2</v>
      </c>
      <c r="AU94">
        <v>1.34E-2</v>
      </c>
      <c r="AV94">
        <v>1.49E-2</v>
      </c>
      <c r="AW94">
        <v>1.5800000000000002E-2</v>
      </c>
      <c r="AX94">
        <v>1.6799999999999999E-2</v>
      </c>
      <c r="AY94">
        <v>1.83E-2</v>
      </c>
      <c r="AZ94">
        <v>2.12E-2</v>
      </c>
      <c r="BA94">
        <v>2.3300000000000001E-2</v>
      </c>
      <c r="BB94">
        <v>2.46E-2</v>
      </c>
      <c r="BC94">
        <v>2.5899999999999999E-2</v>
      </c>
      <c r="BD94">
        <v>2.7199999999999998E-2</v>
      </c>
      <c r="BE94">
        <v>2.9700000000000001E-2</v>
      </c>
      <c r="BF94">
        <v>3.2300000000000002E-2</v>
      </c>
      <c r="BG94">
        <v>3.3799999999999997E-2</v>
      </c>
      <c r="BH94">
        <v>3.5299999999999998E-2</v>
      </c>
      <c r="BI94">
        <v>3.6799999999999999E-2</v>
      </c>
      <c r="BJ94">
        <v>3.8800000000000001E-2</v>
      </c>
      <c r="BK94">
        <v>4.19E-2</v>
      </c>
      <c r="BL94">
        <v>4.4600000000000001E-2</v>
      </c>
      <c r="BM94">
        <v>4.6300000000000001E-2</v>
      </c>
      <c r="BN94">
        <v>4.8500000000000001E-2</v>
      </c>
      <c r="BO94">
        <v>5.1999999999999998E-2</v>
      </c>
      <c r="BP94">
        <v>5.5100000000000003E-2</v>
      </c>
      <c r="BQ94">
        <v>5.6899999999999999E-2</v>
      </c>
      <c r="BR94">
        <v>5.8999999999999997E-2</v>
      </c>
      <c r="BS94">
        <v>6.2700000000000006E-2</v>
      </c>
      <c r="BT94">
        <v>6.6500000000000004E-2</v>
      </c>
      <c r="BU94">
        <v>6.8500000000000005E-2</v>
      </c>
      <c r="BV94">
        <v>7.0499999999999993E-2</v>
      </c>
      <c r="BW94">
        <v>7.2499999999999995E-2</v>
      </c>
      <c r="BX94">
        <v>7.4499999999999997E-2</v>
      </c>
      <c r="BY94">
        <v>7.7399999999999997E-2</v>
      </c>
      <c r="BZ94">
        <v>0.10680000000000001</v>
      </c>
      <c r="CA94">
        <v>0.1356</v>
      </c>
      <c r="CB94">
        <v>0.1686</v>
      </c>
      <c r="CC94">
        <v>0.19769999999999999</v>
      </c>
      <c r="CD94">
        <v>0.2243</v>
      </c>
      <c r="CE94">
        <v>0.245</v>
      </c>
      <c r="CF94">
        <v>0.2636</v>
      </c>
      <c r="CG94">
        <v>0.28270000000000001</v>
      </c>
      <c r="CH94">
        <v>0.29849999999999999</v>
      </c>
      <c r="CI94">
        <v>0.31490000000000001</v>
      </c>
      <c r="CJ94">
        <v>0.33040000000000003</v>
      </c>
      <c r="CK94">
        <v>0.34460000000000002</v>
      </c>
      <c r="CL94">
        <v>0.35709999999999997</v>
      </c>
      <c r="CM94">
        <v>0.36770000000000003</v>
      </c>
      <c r="CN94">
        <v>0.37719999999999998</v>
      </c>
      <c r="CO94">
        <v>0.40739999999999998</v>
      </c>
      <c r="CP94">
        <v>0.42509999999999998</v>
      </c>
      <c r="CQ94">
        <v>0.44309999999999999</v>
      </c>
      <c r="CR94">
        <v>0.46050000000000002</v>
      </c>
      <c r="CS94">
        <v>0.47320000000000001</v>
      </c>
      <c r="CT94">
        <v>0.48010000000000003</v>
      </c>
      <c r="CU94">
        <v>0.48370000000000002</v>
      </c>
      <c r="CV94">
        <v>0.48730000000000001</v>
      </c>
      <c r="CW94">
        <v>0.48970000000000002</v>
      </c>
      <c r="CX94">
        <v>0.49070000000000003</v>
      </c>
      <c r="CY94">
        <v>0.49299999999999999</v>
      </c>
      <c r="CZ94">
        <v>0.4995</v>
      </c>
      <c r="DA94">
        <v>0.50880000000000003</v>
      </c>
      <c r="DB94">
        <v>0.5181</v>
      </c>
      <c r="DC94">
        <v>0.52749999999999997</v>
      </c>
      <c r="DD94">
        <v>0.5393</v>
      </c>
      <c r="DE94">
        <v>0.54979999999999996</v>
      </c>
      <c r="DF94">
        <v>0.56020000000000003</v>
      </c>
      <c r="DG94">
        <v>0.56830000000000003</v>
      </c>
      <c r="DH94">
        <v>0.56999999999999995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7.1719999999999996E-8</v>
      </c>
      <c r="J95">
        <v>1.06E-6</v>
      </c>
      <c r="K95">
        <v>2.587E-6</v>
      </c>
      <c r="L95">
        <v>7.8159999999999994E-6</v>
      </c>
      <c r="M95">
        <v>1.433E-5</v>
      </c>
      <c r="N95">
        <v>2.0530000000000002E-5</v>
      </c>
      <c r="O95">
        <v>2.8269999999999999E-5</v>
      </c>
      <c r="P95">
        <v>3.7320000000000002E-5</v>
      </c>
      <c r="Q95">
        <v>5.7729999999999998E-5</v>
      </c>
      <c r="R95">
        <v>8.5900000000000001E-5</v>
      </c>
      <c r="S95">
        <v>1.038E-4</v>
      </c>
      <c r="T95">
        <v>1.2630000000000001E-4</v>
      </c>
      <c r="U95">
        <v>1.5589999999999999E-4</v>
      </c>
      <c r="V95">
        <v>2.4729999999999999E-4</v>
      </c>
      <c r="W95">
        <v>3.4989999999999999E-4</v>
      </c>
      <c r="X95">
        <v>4.2010000000000002E-4</v>
      </c>
      <c r="Y95">
        <v>4.9910000000000004E-4</v>
      </c>
      <c r="Z95">
        <v>5.8659999999999995E-4</v>
      </c>
      <c r="AA95">
        <v>7.1409999999999996E-4</v>
      </c>
      <c r="AB95">
        <v>1.1000000000000001E-3</v>
      </c>
      <c r="AC95">
        <v>1.1999999999999999E-3</v>
      </c>
      <c r="AD95">
        <v>1.4E-3</v>
      </c>
      <c r="AE95">
        <v>1.6000000000000001E-3</v>
      </c>
      <c r="AF95">
        <v>1.9E-3</v>
      </c>
      <c r="AG95">
        <v>2.3999999999999998E-3</v>
      </c>
      <c r="AH95">
        <v>2.7000000000000001E-3</v>
      </c>
      <c r="AI95">
        <v>3.0000000000000001E-3</v>
      </c>
      <c r="AJ95">
        <v>3.3E-3</v>
      </c>
      <c r="AK95">
        <v>3.7000000000000002E-3</v>
      </c>
      <c r="AL95">
        <v>4.7000000000000002E-3</v>
      </c>
      <c r="AM95">
        <v>5.4000000000000003E-3</v>
      </c>
      <c r="AN95">
        <v>5.7999999999999996E-3</v>
      </c>
      <c r="AO95">
        <v>6.4000000000000003E-3</v>
      </c>
      <c r="AP95">
        <v>7.6E-3</v>
      </c>
      <c r="AQ95">
        <v>8.8999999999999999E-3</v>
      </c>
      <c r="AR95">
        <v>9.5999999999999992E-3</v>
      </c>
      <c r="AS95">
        <v>1.03E-2</v>
      </c>
      <c r="AT95">
        <v>1.1299999999999999E-2</v>
      </c>
      <c r="AU95">
        <v>1.34E-2</v>
      </c>
      <c r="AV95">
        <v>1.49E-2</v>
      </c>
      <c r="AW95">
        <v>1.5800000000000002E-2</v>
      </c>
      <c r="AX95">
        <v>1.6799999999999999E-2</v>
      </c>
      <c r="AY95">
        <v>1.83E-2</v>
      </c>
      <c r="AZ95">
        <v>2.12E-2</v>
      </c>
      <c r="BA95">
        <v>2.3300000000000001E-2</v>
      </c>
      <c r="BB95">
        <v>2.46E-2</v>
      </c>
      <c r="BC95">
        <v>2.5899999999999999E-2</v>
      </c>
      <c r="BD95">
        <v>2.7199999999999998E-2</v>
      </c>
      <c r="BE95">
        <v>2.9700000000000001E-2</v>
      </c>
      <c r="BF95">
        <v>3.2300000000000002E-2</v>
      </c>
      <c r="BG95">
        <v>3.3799999999999997E-2</v>
      </c>
      <c r="BH95">
        <v>3.5299999999999998E-2</v>
      </c>
      <c r="BI95">
        <v>3.6799999999999999E-2</v>
      </c>
      <c r="BJ95">
        <v>3.8800000000000001E-2</v>
      </c>
      <c r="BK95">
        <v>4.19E-2</v>
      </c>
      <c r="BL95">
        <v>4.4600000000000001E-2</v>
      </c>
      <c r="BM95">
        <v>4.6300000000000001E-2</v>
      </c>
      <c r="BN95">
        <v>4.8500000000000001E-2</v>
      </c>
      <c r="BO95">
        <v>5.1999999999999998E-2</v>
      </c>
      <c r="BP95">
        <v>5.5100000000000003E-2</v>
      </c>
      <c r="BQ95">
        <v>5.6899999999999999E-2</v>
      </c>
      <c r="BR95">
        <v>5.8999999999999997E-2</v>
      </c>
      <c r="BS95">
        <v>6.2700000000000006E-2</v>
      </c>
      <c r="BT95">
        <v>6.6500000000000004E-2</v>
      </c>
      <c r="BU95">
        <v>6.8500000000000005E-2</v>
      </c>
      <c r="BV95">
        <v>7.0499999999999993E-2</v>
      </c>
      <c r="BW95">
        <v>7.2499999999999995E-2</v>
      </c>
      <c r="BX95">
        <v>7.4499999999999997E-2</v>
      </c>
      <c r="BY95">
        <v>7.7399999999999997E-2</v>
      </c>
      <c r="BZ95">
        <v>0.10680000000000001</v>
      </c>
      <c r="CA95">
        <v>0.1356</v>
      </c>
      <c r="CB95">
        <v>0.1686</v>
      </c>
      <c r="CC95">
        <v>0.19769999999999999</v>
      </c>
      <c r="CD95">
        <v>0.2243</v>
      </c>
      <c r="CE95">
        <v>0.245</v>
      </c>
      <c r="CF95">
        <v>0.2636</v>
      </c>
      <c r="CG95">
        <v>0.28270000000000001</v>
      </c>
      <c r="CH95">
        <v>0.29849999999999999</v>
      </c>
      <c r="CI95">
        <v>0.31490000000000001</v>
      </c>
      <c r="CJ95">
        <v>0.33040000000000003</v>
      </c>
      <c r="CK95">
        <v>0.34460000000000002</v>
      </c>
      <c r="CL95">
        <v>0.35709999999999997</v>
      </c>
      <c r="CM95">
        <v>0.36770000000000003</v>
      </c>
      <c r="CN95">
        <v>0.37719999999999998</v>
      </c>
      <c r="CO95">
        <v>0.40739999999999998</v>
      </c>
      <c r="CP95">
        <v>0.42509999999999998</v>
      </c>
      <c r="CQ95">
        <v>0.44309999999999999</v>
      </c>
      <c r="CR95">
        <v>0.46050000000000002</v>
      </c>
      <c r="CS95">
        <v>0.47320000000000001</v>
      </c>
      <c r="CT95">
        <v>0.48010000000000003</v>
      </c>
      <c r="CU95">
        <v>0.48370000000000002</v>
      </c>
      <c r="CV95">
        <v>0.48730000000000001</v>
      </c>
      <c r="CW95">
        <v>0.48970000000000002</v>
      </c>
      <c r="CX95">
        <v>0.49070000000000003</v>
      </c>
      <c r="CY95">
        <v>0.49299999999999999</v>
      </c>
      <c r="CZ95">
        <v>0.4995</v>
      </c>
      <c r="DA95">
        <v>0.50880000000000003</v>
      </c>
      <c r="DB95">
        <v>0.5181</v>
      </c>
      <c r="DC95">
        <v>0.52749999999999997</v>
      </c>
      <c r="DD95">
        <v>0.5393</v>
      </c>
      <c r="DE95">
        <v>0.54979999999999996</v>
      </c>
      <c r="DF95">
        <v>0.56020000000000003</v>
      </c>
      <c r="DG95">
        <v>0.56830000000000003</v>
      </c>
      <c r="DH95">
        <v>0.56999999999999995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7.1719999999999996E-8</v>
      </c>
      <c r="J96">
        <v>1.06E-6</v>
      </c>
      <c r="K96">
        <v>2.587E-6</v>
      </c>
      <c r="L96">
        <v>7.8159999999999994E-6</v>
      </c>
      <c r="M96">
        <v>1.433E-5</v>
      </c>
      <c r="N96">
        <v>2.0530000000000002E-5</v>
      </c>
      <c r="O96">
        <v>2.8269999999999999E-5</v>
      </c>
      <c r="P96">
        <v>3.7320000000000002E-5</v>
      </c>
      <c r="Q96">
        <v>5.7729999999999998E-5</v>
      </c>
      <c r="R96">
        <v>8.5900000000000001E-5</v>
      </c>
      <c r="S96">
        <v>1.038E-4</v>
      </c>
      <c r="T96">
        <v>1.2630000000000001E-4</v>
      </c>
      <c r="U96">
        <v>1.5589999999999999E-4</v>
      </c>
      <c r="V96">
        <v>2.4729999999999999E-4</v>
      </c>
      <c r="W96">
        <v>3.4989999999999999E-4</v>
      </c>
      <c r="X96">
        <v>4.2010000000000002E-4</v>
      </c>
      <c r="Y96">
        <v>4.9910000000000004E-4</v>
      </c>
      <c r="Z96">
        <v>5.8659999999999995E-4</v>
      </c>
      <c r="AA96">
        <v>7.1409999999999996E-4</v>
      </c>
      <c r="AB96">
        <v>1.1000000000000001E-3</v>
      </c>
      <c r="AC96">
        <v>1.1999999999999999E-3</v>
      </c>
      <c r="AD96">
        <v>1.4E-3</v>
      </c>
      <c r="AE96">
        <v>1.6000000000000001E-3</v>
      </c>
      <c r="AF96">
        <v>1.9E-3</v>
      </c>
      <c r="AG96">
        <v>2.3999999999999998E-3</v>
      </c>
      <c r="AH96">
        <v>2.7000000000000001E-3</v>
      </c>
      <c r="AI96">
        <v>3.0000000000000001E-3</v>
      </c>
      <c r="AJ96">
        <v>3.3E-3</v>
      </c>
      <c r="AK96">
        <v>3.7000000000000002E-3</v>
      </c>
      <c r="AL96">
        <v>4.7000000000000002E-3</v>
      </c>
      <c r="AM96">
        <v>5.4000000000000003E-3</v>
      </c>
      <c r="AN96">
        <v>5.7999999999999996E-3</v>
      </c>
      <c r="AO96">
        <v>6.4000000000000003E-3</v>
      </c>
      <c r="AP96">
        <v>7.6E-3</v>
      </c>
      <c r="AQ96">
        <v>8.8999999999999999E-3</v>
      </c>
      <c r="AR96">
        <v>9.5999999999999992E-3</v>
      </c>
      <c r="AS96">
        <v>1.03E-2</v>
      </c>
      <c r="AT96">
        <v>1.1299999999999999E-2</v>
      </c>
      <c r="AU96">
        <v>1.34E-2</v>
      </c>
      <c r="AV96">
        <v>1.49E-2</v>
      </c>
      <c r="AW96">
        <v>1.5800000000000002E-2</v>
      </c>
      <c r="AX96">
        <v>1.6799999999999999E-2</v>
      </c>
      <c r="AY96">
        <v>1.83E-2</v>
      </c>
      <c r="AZ96">
        <v>2.12E-2</v>
      </c>
      <c r="BA96">
        <v>2.3300000000000001E-2</v>
      </c>
      <c r="BB96">
        <v>2.46E-2</v>
      </c>
      <c r="BC96">
        <v>2.5899999999999999E-2</v>
      </c>
      <c r="BD96">
        <v>2.7199999999999998E-2</v>
      </c>
      <c r="BE96">
        <v>2.9700000000000001E-2</v>
      </c>
      <c r="BF96">
        <v>3.2300000000000002E-2</v>
      </c>
      <c r="BG96">
        <v>3.3799999999999997E-2</v>
      </c>
      <c r="BH96">
        <v>3.5299999999999998E-2</v>
      </c>
      <c r="BI96">
        <v>3.6799999999999999E-2</v>
      </c>
      <c r="BJ96">
        <v>3.8800000000000001E-2</v>
      </c>
      <c r="BK96">
        <v>4.19E-2</v>
      </c>
      <c r="BL96">
        <v>4.4600000000000001E-2</v>
      </c>
      <c r="BM96">
        <v>4.6300000000000001E-2</v>
      </c>
      <c r="BN96">
        <v>4.8500000000000001E-2</v>
      </c>
      <c r="BO96">
        <v>5.1999999999999998E-2</v>
      </c>
      <c r="BP96">
        <v>5.5100000000000003E-2</v>
      </c>
      <c r="BQ96">
        <v>5.6899999999999999E-2</v>
      </c>
      <c r="BR96">
        <v>5.8999999999999997E-2</v>
      </c>
      <c r="BS96">
        <v>6.2700000000000006E-2</v>
      </c>
      <c r="BT96">
        <v>6.6500000000000004E-2</v>
      </c>
      <c r="BU96">
        <v>6.8500000000000005E-2</v>
      </c>
      <c r="BV96">
        <v>7.0499999999999993E-2</v>
      </c>
      <c r="BW96">
        <v>7.2499999999999995E-2</v>
      </c>
      <c r="BX96">
        <v>7.4499999999999997E-2</v>
      </c>
      <c r="BY96">
        <v>7.7399999999999997E-2</v>
      </c>
      <c r="BZ96">
        <v>0.10680000000000001</v>
      </c>
      <c r="CA96">
        <v>0.1356</v>
      </c>
      <c r="CB96">
        <v>0.1686</v>
      </c>
      <c r="CC96">
        <v>0.19769999999999999</v>
      </c>
      <c r="CD96">
        <v>0.2243</v>
      </c>
      <c r="CE96">
        <v>0.245</v>
      </c>
      <c r="CF96">
        <v>0.2636</v>
      </c>
      <c r="CG96">
        <v>0.28270000000000001</v>
      </c>
      <c r="CH96">
        <v>0.29849999999999999</v>
      </c>
      <c r="CI96">
        <v>0.31490000000000001</v>
      </c>
      <c r="CJ96">
        <v>0.33040000000000003</v>
      </c>
      <c r="CK96">
        <v>0.34460000000000002</v>
      </c>
      <c r="CL96">
        <v>0.35709999999999997</v>
      </c>
      <c r="CM96">
        <v>0.36770000000000003</v>
      </c>
      <c r="CN96">
        <v>0.37719999999999998</v>
      </c>
      <c r="CO96">
        <v>0.40739999999999998</v>
      </c>
      <c r="CP96">
        <v>0.42509999999999998</v>
      </c>
      <c r="CQ96">
        <v>0.44309999999999999</v>
      </c>
      <c r="CR96">
        <v>0.46050000000000002</v>
      </c>
      <c r="CS96">
        <v>0.47320000000000001</v>
      </c>
      <c r="CT96">
        <v>0.48010000000000003</v>
      </c>
      <c r="CU96">
        <v>0.48370000000000002</v>
      </c>
      <c r="CV96">
        <v>0.48730000000000001</v>
      </c>
      <c r="CW96">
        <v>0.48970000000000002</v>
      </c>
      <c r="CX96">
        <v>0.49070000000000003</v>
      </c>
      <c r="CY96">
        <v>0.49299999999999999</v>
      </c>
      <c r="CZ96">
        <v>0.4995</v>
      </c>
      <c r="DA96">
        <v>0.50880000000000003</v>
      </c>
      <c r="DB96">
        <v>0.5181</v>
      </c>
      <c r="DC96">
        <v>0.52749999999999997</v>
      </c>
      <c r="DD96">
        <v>0.5393</v>
      </c>
      <c r="DE96">
        <v>0.54979999999999996</v>
      </c>
      <c r="DF96">
        <v>0.56020000000000003</v>
      </c>
      <c r="DG96">
        <v>0.56830000000000003</v>
      </c>
      <c r="DH96">
        <v>0.56999999999999995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7.1719999999999996E-8</v>
      </c>
      <c r="J97">
        <v>1.06E-6</v>
      </c>
      <c r="K97">
        <v>2.587E-6</v>
      </c>
      <c r="L97">
        <v>7.8159999999999994E-6</v>
      </c>
      <c r="M97">
        <v>1.433E-5</v>
      </c>
      <c r="N97">
        <v>2.0530000000000002E-5</v>
      </c>
      <c r="O97">
        <v>2.8269999999999999E-5</v>
      </c>
      <c r="P97">
        <v>3.7320000000000002E-5</v>
      </c>
      <c r="Q97">
        <v>5.7729999999999998E-5</v>
      </c>
      <c r="R97">
        <v>8.5900000000000001E-5</v>
      </c>
      <c r="S97">
        <v>1.038E-4</v>
      </c>
      <c r="T97">
        <v>1.2630000000000001E-4</v>
      </c>
      <c r="U97">
        <v>1.5589999999999999E-4</v>
      </c>
      <c r="V97">
        <v>2.4729999999999999E-4</v>
      </c>
      <c r="W97">
        <v>3.4989999999999999E-4</v>
      </c>
      <c r="X97">
        <v>4.2010000000000002E-4</v>
      </c>
      <c r="Y97">
        <v>4.9910000000000004E-4</v>
      </c>
      <c r="Z97">
        <v>5.8659999999999995E-4</v>
      </c>
      <c r="AA97">
        <v>7.1409999999999996E-4</v>
      </c>
      <c r="AB97">
        <v>1.1000000000000001E-3</v>
      </c>
      <c r="AC97">
        <v>1.1999999999999999E-3</v>
      </c>
      <c r="AD97">
        <v>1.4E-3</v>
      </c>
      <c r="AE97">
        <v>1.6000000000000001E-3</v>
      </c>
      <c r="AF97">
        <v>1.9E-3</v>
      </c>
      <c r="AG97">
        <v>2.3999999999999998E-3</v>
      </c>
      <c r="AH97">
        <v>2.7000000000000001E-3</v>
      </c>
      <c r="AI97">
        <v>3.0000000000000001E-3</v>
      </c>
      <c r="AJ97">
        <v>3.3E-3</v>
      </c>
      <c r="AK97">
        <v>3.7000000000000002E-3</v>
      </c>
      <c r="AL97">
        <v>4.7000000000000002E-3</v>
      </c>
      <c r="AM97">
        <v>5.4000000000000003E-3</v>
      </c>
      <c r="AN97">
        <v>5.7999999999999996E-3</v>
      </c>
      <c r="AO97">
        <v>6.4000000000000003E-3</v>
      </c>
      <c r="AP97">
        <v>7.6E-3</v>
      </c>
      <c r="AQ97">
        <v>8.8999999999999999E-3</v>
      </c>
      <c r="AR97">
        <v>9.5999999999999992E-3</v>
      </c>
      <c r="AS97">
        <v>1.03E-2</v>
      </c>
      <c r="AT97">
        <v>1.1299999999999999E-2</v>
      </c>
      <c r="AU97">
        <v>1.34E-2</v>
      </c>
      <c r="AV97">
        <v>1.49E-2</v>
      </c>
      <c r="AW97">
        <v>1.5800000000000002E-2</v>
      </c>
      <c r="AX97">
        <v>1.6799999999999999E-2</v>
      </c>
      <c r="AY97">
        <v>1.83E-2</v>
      </c>
      <c r="AZ97">
        <v>2.12E-2</v>
      </c>
      <c r="BA97">
        <v>2.3300000000000001E-2</v>
      </c>
      <c r="BB97">
        <v>2.46E-2</v>
      </c>
      <c r="BC97">
        <v>2.5899999999999999E-2</v>
      </c>
      <c r="BD97">
        <v>2.7199999999999998E-2</v>
      </c>
      <c r="BE97">
        <v>2.9700000000000001E-2</v>
      </c>
      <c r="BF97">
        <v>3.2300000000000002E-2</v>
      </c>
      <c r="BG97">
        <v>3.3799999999999997E-2</v>
      </c>
      <c r="BH97">
        <v>3.5299999999999998E-2</v>
      </c>
      <c r="BI97">
        <v>3.6799999999999999E-2</v>
      </c>
      <c r="BJ97">
        <v>3.8800000000000001E-2</v>
      </c>
      <c r="BK97">
        <v>4.19E-2</v>
      </c>
      <c r="BL97">
        <v>4.4600000000000001E-2</v>
      </c>
      <c r="BM97">
        <v>4.6300000000000001E-2</v>
      </c>
      <c r="BN97">
        <v>4.8500000000000001E-2</v>
      </c>
      <c r="BO97">
        <v>5.1999999999999998E-2</v>
      </c>
      <c r="BP97">
        <v>5.5100000000000003E-2</v>
      </c>
      <c r="BQ97">
        <v>5.6899999999999999E-2</v>
      </c>
      <c r="BR97">
        <v>5.8999999999999997E-2</v>
      </c>
      <c r="BS97">
        <v>6.2700000000000006E-2</v>
      </c>
      <c r="BT97">
        <v>6.6500000000000004E-2</v>
      </c>
      <c r="BU97">
        <v>6.8500000000000005E-2</v>
      </c>
      <c r="BV97">
        <v>7.0499999999999993E-2</v>
      </c>
      <c r="BW97">
        <v>7.2499999999999995E-2</v>
      </c>
      <c r="BX97">
        <v>7.4499999999999997E-2</v>
      </c>
      <c r="BY97">
        <v>7.7399999999999997E-2</v>
      </c>
      <c r="BZ97">
        <v>0.10680000000000001</v>
      </c>
      <c r="CA97">
        <v>0.1356</v>
      </c>
      <c r="CB97">
        <v>0.1686</v>
      </c>
      <c r="CC97">
        <v>0.19769999999999999</v>
      </c>
      <c r="CD97">
        <v>0.2243</v>
      </c>
      <c r="CE97">
        <v>0.245</v>
      </c>
      <c r="CF97">
        <v>0.2636</v>
      </c>
      <c r="CG97">
        <v>0.28270000000000001</v>
      </c>
      <c r="CH97">
        <v>0.29849999999999999</v>
      </c>
      <c r="CI97">
        <v>0.31490000000000001</v>
      </c>
      <c r="CJ97">
        <v>0.33040000000000003</v>
      </c>
      <c r="CK97">
        <v>0.34460000000000002</v>
      </c>
      <c r="CL97">
        <v>0.35709999999999997</v>
      </c>
      <c r="CM97">
        <v>0.36770000000000003</v>
      </c>
      <c r="CN97">
        <v>0.37719999999999998</v>
      </c>
      <c r="CO97">
        <v>0.40739999999999998</v>
      </c>
      <c r="CP97">
        <v>0.42509999999999998</v>
      </c>
      <c r="CQ97">
        <v>0.44309999999999999</v>
      </c>
      <c r="CR97">
        <v>0.46050000000000002</v>
      </c>
      <c r="CS97">
        <v>0.47320000000000001</v>
      </c>
      <c r="CT97">
        <v>0.48010000000000003</v>
      </c>
      <c r="CU97">
        <v>0.48370000000000002</v>
      </c>
      <c r="CV97">
        <v>0.48730000000000001</v>
      </c>
      <c r="CW97">
        <v>0.48970000000000002</v>
      </c>
      <c r="CX97">
        <v>0.49070000000000003</v>
      </c>
      <c r="CY97">
        <v>0.49299999999999999</v>
      </c>
      <c r="CZ97">
        <v>0.4995</v>
      </c>
      <c r="DA97">
        <v>0.50880000000000003</v>
      </c>
      <c r="DB97">
        <v>0.5181</v>
      </c>
      <c r="DC97">
        <v>0.52749999999999997</v>
      </c>
      <c r="DD97">
        <v>0.5393</v>
      </c>
      <c r="DE97">
        <v>0.54979999999999996</v>
      </c>
      <c r="DF97">
        <v>0.56020000000000003</v>
      </c>
      <c r="DG97">
        <v>0.56830000000000003</v>
      </c>
      <c r="DH97">
        <v>0.56999999999999995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7.1719999999999996E-8</v>
      </c>
      <c r="J98">
        <v>1.06E-6</v>
      </c>
      <c r="K98">
        <v>2.587E-6</v>
      </c>
      <c r="L98">
        <v>7.8159999999999994E-6</v>
      </c>
      <c r="M98">
        <v>1.433E-5</v>
      </c>
      <c r="N98">
        <v>2.0530000000000002E-5</v>
      </c>
      <c r="O98">
        <v>2.8269999999999999E-5</v>
      </c>
      <c r="P98">
        <v>3.7320000000000002E-5</v>
      </c>
      <c r="Q98">
        <v>5.7729999999999998E-5</v>
      </c>
      <c r="R98">
        <v>8.5900000000000001E-5</v>
      </c>
      <c r="S98">
        <v>1.038E-4</v>
      </c>
      <c r="T98">
        <v>1.2630000000000001E-4</v>
      </c>
      <c r="U98">
        <v>1.5589999999999999E-4</v>
      </c>
      <c r="V98">
        <v>2.4729999999999999E-4</v>
      </c>
      <c r="W98">
        <v>3.4989999999999999E-4</v>
      </c>
      <c r="X98">
        <v>4.2010000000000002E-4</v>
      </c>
      <c r="Y98">
        <v>4.9910000000000004E-4</v>
      </c>
      <c r="Z98">
        <v>5.8659999999999995E-4</v>
      </c>
      <c r="AA98">
        <v>7.1409999999999996E-4</v>
      </c>
      <c r="AB98">
        <v>1.1000000000000001E-3</v>
      </c>
      <c r="AC98">
        <v>1.1999999999999999E-3</v>
      </c>
      <c r="AD98">
        <v>1.4E-3</v>
      </c>
      <c r="AE98">
        <v>1.6000000000000001E-3</v>
      </c>
      <c r="AF98">
        <v>1.9E-3</v>
      </c>
      <c r="AG98">
        <v>2.3999999999999998E-3</v>
      </c>
      <c r="AH98">
        <v>2.7000000000000001E-3</v>
      </c>
      <c r="AI98">
        <v>3.0000000000000001E-3</v>
      </c>
      <c r="AJ98">
        <v>3.3E-3</v>
      </c>
      <c r="AK98">
        <v>3.7000000000000002E-3</v>
      </c>
      <c r="AL98">
        <v>4.7000000000000002E-3</v>
      </c>
      <c r="AM98">
        <v>5.4000000000000003E-3</v>
      </c>
      <c r="AN98">
        <v>5.7999999999999996E-3</v>
      </c>
      <c r="AO98">
        <v>6.4000000000000003E-3</v>
      </c>
      <c r="AP98">
        <v>7.6E-3</v>
      </c>
      <c r="AQ98">
        <v>8.8999999999999999E-3</v>
      </c>
      <c r="AR98">
        <v>9.5999999999999992E-3</v>
      </c>
      <c r="AS98">
        <v>1.03E-2</v>
      </c>
      <c r="AT98">
        <v>1.1299999999999999E-2</v>
      </c>
      <c r="AU98">
        <v>1.34E-2</v>
      </c>
      <c r="AV98">
        <v>1.49E-2</v>
      </c>
      <c r="AW98">
        <v>1.5800000000000002E-2</v>
      </c>
      <c r="AX98">
        <v>1.6799999999999999E-2</v>
      </c>
      <c r="AY98">
        <v>1.83E-2</v>
      </c>
      <c r="AZ98">
        <v>2.12E-2</v>
      </c>
      <c r="BA98">
        <v>2.3300000000000001E-2</v>
      </c>
      <c r="BB98">
        <v>2.46E-2</v>
      </c>
      <c r="BC98">
        <v>2.5899999999999999E-2</v>
      </c>
      <c r="BD98">
        <v>2.7199999999999998E-2</v>
      </c>
      <c r="BE98">
        <v>2.9700000000000001E-2</v>
      </c>
      <c r="BF98">
        <v>3.2300000000000002E-2</v>
      </c>
      <c r="BG98">
        <v>3.3799999999999997E-2</v>
      </c>
      <c r="BH98">
        <v>3.5299999999999998E-2</v>
      </c>
      <c r="BI98">
        <v>3.6799999999999999E-2</v>
      </c>
      <c r="BJ98">
        <v>3.8800000000000001E-2</v>
      </c>
      <c r="BK98">
        <v>4.19E-2</v>
      </c>
      <c r="BL98">
        <v>4.4600000000000001E-2</v>
      </c>
      <c r="BM98">
        <v>4.6300000000000001E-2</v>
      </c>
      <c r="BN98">
        <v>4.8500000000000001E-2</v>
      </c>
      <c r="BO98">
        <v>5.1999999999999998E-2</v>
      </c>
      <c r="BP98">
        <v>5.5100000000000003E-2</v>
      </c>
      <c r="BQ98">
        <v>5.6899999999999999E-2</v>
      </c>
      <c r="BR98">
        <v>5.8999999999999997E-2</v>
      </c>
      <c r="BS98">
        <v>6.2700000000000006E-2</v>
      </c>
      <c r="BT98">
        <v>6.6500000000000004E-2</v>
      </c>
      <c r="BU98">
        <v>6.8500000000000005E-2</v>
      </c>
      <c r="BV98">
        <v>7.0499999999999993E-2</v>
      </c>
      <c r="BW98">
        <v>7.2499999999999995E-2</v>
      </c>
      <c r="BX98">
        <v>7.4499999999999997E-2</v>
      </c>
      <c r="BY98">
        <v>7.7399999999999997E-2</v>
      </c>
      <c r="BZ98">
        <v>0.10680000000000001</v>
      </c>
      <c r="CA98">
        <v>0.1356</v>
      </c>
      <c r="CB98">
        <v>0.1686</v>
      </c>
      <c r="CC98">
        <v>0.19769999999999999</v>
      </c>
      <c r="CD98">
        <v>0.2243</v>
      </c>
      <c r="CE98">
        <v>0.245</v>
      </c>
      <c r="CF98">
        <v>0.2636</v>
      </c>
      <c r="CG98">
        <v>0.28270000000000001</v>
      </c>
      <c r="CH98">
        <v>0.29849999999999999</v>
      </c>
      <c r="CI98">
        <v>0.31490000000000001</v>
      </c>
      <c r="CJ98">
        <v>0.33040000000000003</v>
      </c>
      <c r="CK98">
        <v>0.34460000000000002</v>
      </c>
      <c r="CL98">
        <v>0.35709999999999997</v>
      </c>
      <c r="CM98">
        <v>0.36770000000000003</v>
      </c>
      <c r="CN98">
        <v>0.37719999999999998</v>
      </c>
      <c r="CO98">
        <v>0.40739999999999998</v>
      </c>
      <c r="CP98">
        <v>0.42509999999999998</v>
      </c>
      <c r="CQ98">
        <v>0.44309999999999999</v>
      </c>
      <c r="CR98">
        <v>0.46050000000000002</v>
      </c>
      <c r="CS98">
        <v>0.47320000000000001</v>
      </c>
      <c r="CT98">
        <v>0.48010000000000003</v>
      </c>
      <c r="CU98">
        <v>0.48370000000000002</v>
      </c>
      <c r="CV98">
        <v>0.48730000000000001</v>
      </c>
      <c r="CW98">
        <v>0.48970000000000002</v>
      </c>
      <c r="CX98">
        <v>0.49070000000000003</v>
      </c>
      <c r="CY98">
        <v>0.49299999999999999</v>
      </c>
      <c r="CZ98">
        <v>0.4995</v>
      </c>
      <c r="DA98">
        <v>0.50880000000000003</v>
      </c>
      <c r="DB98">
        <v>0.5181</v>
      </c>
      <c r="DC98">
        <v>0.52749999999999997</v>
      </c>
      <c r="DD98">
        <v>0.5393</v>
      </c>
      <c r="DE98">
        <v>0.54979999999999996</v>
      </c>
      <c r="DF98">
        <v>0.56020000000000003</v>
      </c>
      <c r="DG98">
        <v>0.56830000000000003</v>
      </c>
      <c r="DH98">
        <v>0.56999999999999995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7.1719999999999996E-8</v>
      </c>
      <c r="J99">
        <v>1.06E-6</v>
      </c>
      <c r="K99">
        <v>2.587E-6</v>
      </c>
      <c r="L99">
        <v>7.8159999999999994E-6</v>
      </c>
      <c r="M99">
        <v>1.433E-5</v>
      </c>
      <c r="N99">
        <v>2.0530000000000002E-5</v>
      </c>
      <c r="O99">
        <v>2.8269999999999999E-5</v>
      </c>
      <c r="P99">
        <v>3.7320000000000002E-5</v>
      </c>
      <c r="Q99">
        <v>5.7729999999999998E-5</v>
      </c>
      <c r="R99">
        <v>8.5900000000000001E-5</v>
      </c>
      <c r="S99">
        <v>1.038E-4</v>
      </c>
      <c r="T99">
        <v>1.2630000000000001E-4</v>
      </c>
      <c r="U99">
        <v>1.5589999999999999E-4</v>
      </c>
      <c r="V99">
        <v>2.4729999999999999E-4</v>
      </c>
      <c r="W99">
        <v>3.4989999999999999E-4</v>
      </c>
      <c r="X99">
        <v>4.2010000000000002E-4</v>
      </c>
      <c r="Y99">
        <v>4.9910000000000004E-4</v>
      </c>
      <c r="Z99">
        <v>5.8659999999999995E-4</v>
      </c>
      <c r="AA99">
        <v>7.1409999999999996E-4</v>
      </c>
      <c r="AB99">
        <v>1.1000000000000001E-3</v>
      </c>
      <c r="AC99">
        <v>1.1999999999999999E-3</v>
      </c>
      <c r="AD99">
        <v>1.4E-3</v>
      </c>
      <c r="AE99">
        <v>1.6000000000000001E-3</v>
      </c>
      <c r="AF99">
        <v>1.9E-3</v>
      </c>
      <c r="AG99">
        <v>2.3999999999999998E-3</v>
      </c>
      <c r="AH99">
        <v>2.7000000000000001E-3</v>
      </c>
      <c r="AI99">
        <v>3.0000000000000001E-3</v>
      </c>
      <c r="AJ99">
        <v>3.3E-3</v>
      </c>
      <c r="AK99">
        <v>3.7000000000000002E-3</v>
      </c>
      <c r="AL99">
        <v>4.7000000000000002E-3</v>
      </c>
      <c r="AM99">
        <v>5.4000000000000003E-3</v>
      </c>
      <c r="AN99">
        <v>5.7999999999999996E-3</v>
      </c>
      <c r="AO99">
        <v>6.4000000000000003E-3</v>
      </c>
      <c r="AP99">
        <v>7.6E-3</v>
      </c>
      <c r="AQ99">
        <v>8.8999999999999999E-3</v>
      </c>
      <c r="AR99">
        <v>9.5999999999999992E-3</v>
      </c>
      <c r="AS99">
        <v>1.03E-2</v>
      </c>
      <c r="AT99">
        <v>1.1299999999999999E-2</v>
      </c>
      <c r="AU99">
        <v>1.34E-2</v>
      </c>
      <c r="AV99">
        <v>1.49E-2</v>
      </c>
      <c r="AW99">
        <v>1.5800000000000002E-2</v>
      </c>
      <c r="AX99">
        <v>1.6799999999999999E-2</v>
      </c>
      <c r="AY99">
        <v>1.83E-2</v>
      </c>
      <c r="AZ99">
        <v>2.12E-2</v>
      </c>
      <c r="BA99">
        <v>2.3300000000000001E-2</v>
      </c>
      <c r="BB99">
        <v>2.46E-2</v>
      </c>
      <c r="BC99">
        <v>2.5899999999999999E-2</v>
      </c>
      <c r="BD99">
        <v>2.7199999999999998E-2</v>
      </c>
      <c r="BE99">
        <v>2.9700000000000001E-2</v>
      </c>
      <c r="BF99">
        <v>3.2300000000000002E-2</v>
      </c>
      <c r="BG99">
        <v>3.3799999999999997E-2</v>
      </c>
      <c r="BH99">
        <v>3.5299999999999998E-2</v>
      </c>
      <c r="BI99">
        <v>3.6799999999999999E-2</v>
      </c>
      <c r="BJ99">
        <v>3.8800000000000001E-2</v>
      </c>
      <c r="BK99">
        <v>4.19E-2</v>
      </c>
      <c r="BL99">
        <v>4.4600000000000001E-2</v>
      </c>
      <c r="BM99">
        <v>4.6300000000000001E-2</v>
      </c>
      <c r="BN99">
        <v>4.8500000000000001E-2</v>
      </c>
      <c r="BO99">
        <v>5.1999999999999998E-2</v>
      </c>
      <c r="BP99">
        <v>5.5100000000000003E-2</v>
      </c>
      <c r="BQ99">
        <v>5.6899999999999999E-2</v>
      </c>
      <c r="BR99">
        <v>5.8999999999999997E-2</v>
      </c>
      <c r="BS99">
        <v>6.2700000000000006E-2</v>
      </c>
      <c r="BT99">
        <v>6.6500000000000004E-2</v>
      </c>
      <c r="BU99">
        <v>6.8500000000000005E-2</v>
      </c>
      <c r="BV99">
        <v>7.0499999999999993E-2</v>
      </c>
      <c r="BW99">
        <v>7.2499999999999995E-2</v>
      </c>
      <c r="BX99">
        <v>7.4499999999999997E-2</v>
      </c>
      <c r="BY99">
        <v>7.7399999999999997E-2</v>
      </c>
      <c r="BZ99">
        <v>0.10680000000000001</v>
      </c>
      <c r="CA99">
        <v>0.1356</v>
      </c>
      <c r="CB99">
        <v>0.1686</v>
      </c>
      <c r="CC99">
        <v>0.19769999999999999</v>
      </c>
      <c r="CD99">
        <v>0.2243</v>
      </c>
      <c r="CE99">
        <v>0.245</v>
      </c>
      <c r="CF99">
        <v>0.2636</v>
      </c>
      <c r="CG99">
        <v>0.28270000000000001</v>
      </c>
      <c r="CH99">
        <v>0.29849999999999999</v>
      </c>
      <c r="CI99">
        <v>0.31490000000000001</v>
      </c>
      <c r="CJ99">
        <v>0.33040000000000003</v>
      </c>
      <c r="CK99">
        <v>0.34460000000000002</v>
      </c>
      <c r="CL99">
        <v>0.35709999999999997</v>
      </c>
      <c r="CM99">
        <v>0.36770000000000003</v>
      </c>
      <c r="CN99">
        <v>0.37719999999999998</v>
      </c>
      <c r="CO99">
        <v>0.40739999999999998</v>
      </c>
      <c r="CP99">
        <v>0.42509999999999998</v>
      </c>
      <c r="CQ99">
        <v>0.44309999999999999</v>
      </c>
      <c r="CR99">
        <v>0.46050000000000002</v>
      </c>
      <c r="CS99">
        <v>0.47320000000000001</v>
      </c>
      <c r="CT99">
        <v>0.48010000000000003</v>
      </c>
      <c r="CU99">
        <v>0.48370000000000002</v>
      </c>
      <c r="CV99">
        <v>0.48730000000000001</v>
      </c>
      <c r="CW99">
        <v>0.48970000000000002</v>
      </c>
      <c r="CX99">
        <v>0.49070000000000003</v>
      </c>
      <c r="CY99">
        <v>0.49299999999999999</v>
      </c>
      <c r="CZ99">
        <v>0.4995</v>
      </c>
      <c r="DA99">
        <v>0.50880000000000003</v>
      </c>
      <c r="DB99">
        <v>0.5181</v>
      </c>
      <c r="DC99">
        <v>0.52749999999999997</v>
      </c>
      <c r="DD99">
        <v>0.5393</v>
      </c>
      <c r="DE99">
        <v>0.54979999999999996</v>
      </c>
      <c r="DF99">
        <v>0.56020000000000003</v>
      </c>
      <c r="DG99">
        <v>0.56830000000000003</v>
      </c>
      <c r="DH99">
        <v>0.56999999999999995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7.1719999999999996E-8</v>
      </c>
      <c r="J100">
        <v>1.06E-6</v>
      </c>
      <c r="K100">
        <v>2.587E-6</v>
      </c>
      <c r="L100">
        <v>7.8159999999999994E-6</v>
      </c>
      <c r="M100">
        <v>1.433E-5</v>
      </c>
      <c r="N100">
        <v>2.0530000000000002E-5</v>
      </c>
      <c r="O100">
        <v>2.8269999999999999E-5</v>
      </c>
      <c r="P100">
        <v>3.7320000000000002E-5</v>
      </c>
      <c r="Q100">
        <v>5.7729999999999998E-5</v>
      </c>
      <c r="R100">
        <v>8.5900000000000001E-5</v>
      </c>
      <c r="S100">
        <v>1.038E-4</v>
      </c>
      <c r="T100">
        <v>1.2630000000000001E-4</v>
      </c>
      <c r="U100">
        <v>1.5589999999999999E-4</v>
      </c>
      <c r="V100">
        <v>2.4729999999999999E-4</v>
      </c>
      <c r="W100">
        <v>3.4989999999999999E-4</v>
      </c>
      <c r="X100">
        <v>4.2010000000000002E-4</v>
      </c>
      <c r="Y100">
        <v>4.9910000000000004E-4</v>
      </c>
      <c r="Z100">
        <v>5.8659999999999995E-4</v>
      </c>
      <c r="AA100">
        <v>7.1409999999999996E-4</v>
      </c>
      <c r="AB100">
        <v>1.1000000000000001E-3</v>
      </c>
      <c r="AC100">
        <v>1.1999999999999999E-3</v>
      </c>
      <c r="AD100">
        <v>1.4E-3</v>
      </c>
      <c r="AE100">
        <v>1.6000000000000001E-3</v>
      </c>
      <c r="AF100">
        <v>1.9E-3</v>
      </c>
      <c r="AG100">
        <v>2.3999999999999998E-3</v>
      </c>
      <c r="AH100">
        <v>2.7000000000000001E-3</v>
      </c>
      <c r="AI100">
        <v>3.0000000000000001E-3</v>
      </c>
      <c r="AJ100">
        <v>3.3E-3</v>
      </c>
      <c r="AK100">
        <v>3.7000000000000002E-3</v>
      </c>
      <c r="AL100">
        <v>4.7000000000000002E-3</v>
      </c>
      <c r="AM100">
        <v>5.4000000000000003E-3</v>
      </c>
      <c r="AN100">
        <v>5.7999999999999996E-3</v>
      </c>
      <c r="AO100">
        <v>6.4000000000000003E-3</v>
      </c>
      <c r="AP100">
        <v>7.6E-3</v>
      </c>
      <c r="AQ100">
        <v>8.8999999999999999E-3</v>
      </c>
      <c r="AR100">
        <v>9.5999999999999992E-3</v>
      </c>
      <c r="AS100">
        <v>1.03E-2</v>
      </c>
      <c r="AT100">
        <v>1.1299999999999999E-2</v>
      </c>
      <c r="AU100">
        <v>1.34E-2</v>
      </c>
      <c r="AV100">
        <v>1.49E-2</v>
      </c>
      <c r="AW100">
        <v>1.5800000000000002E-2</v>
      </c>
      <c r="AX100">
        <v>1.6799999999999999E-2</v>
      </c>
      <c r="AY100">
        <v>1.83E-2</v>
      </c>
      <c r="AZ100">
        <v>2.12E-2</v>
      </c>
      <c r="BA100">
        <v>2.3300000000000001E-2</v>
      </c>
      <c r="BB100">
        <v>2.46E-2</v>
      </c>
      <c r="BC100">
        <v>2.5899999999999999E-2</v>
      </c>
      <c r="BD100">
        <v>2.7199999999999998E-2</v>
      </c>
      <c r="BE100">
        <v>2.9700000000000001E-2</v>
      </c>
      <c r="BF100">
        <v>3.2300000000000002E-2</v>
      </c>
      <c r="BG100">
        <v>3.3799999999999997E-2</v>
      </c>
      <c r="BH100">
        <v>3.5299999999999998E-2</v>
      </c>
      <c r="BI100">
        <v>3.6799999999999999E-2</v>
      </c>
      <c r="BJ100">
        <v>3.8800000000000001E-2</v>
      </c>
      <c r="BK100">
        <v>4.19E-2</v>
      </c>
      <c r="BL100">
        <v>4.4600000000000001E-2</v>
      </c>
      <c r="BM100">
        <v>4.6300000000000001E-2</v>
      </c>
      <c r="BN100">
        <v>4.8500000000000001E-2</v>
      </c>
      <c r="BO100">
        <v>5.1999999999999998E-2</v>
      </c>
      <c r="BP100">
        <v>5.5100000000000003E-2</v>
      </c>
      <c r="BQ100">
        <v>5.6899999999999999E-2</v>
      </c>
      <c r="BR100">
        <v>5.8999999999999997E-2</v>
      </c>
      <c r="BS100">
        <v>6.2700000000000006E-2</v>
      </c>
      <c r="BT100">
        <v>6.6500000000000004E-2</v>
      </c>
      <c r="BU100">
        <v>6.8500000000000005E-2</v>
      </c>
      <c r="BV100">
        <v>7.0499999999999993E-2</v>
      </c>
      <c r="BW100">
        <v>7.2499999999999995E-2</v>
      </c>
      <c r="BX100">
        <v>7.4499999999999997E-2</v>
      </c>
      <c r="BY100">
        <v>7.7399999999999997E-2</v>
      </c>
      <c r="BZ100">
        <v>0.10680000000000001</v>
      </c>
      <c r="CA100">
        <v>0.1356</v>
      </c>
      <c r="CB100">
        <v>0.1686</v>
      </c>
      <c r="CC100">
        <v>0.19769999999999999</v>
      </c>
      <c r="CD100">
        <v>0.2243</v>
      </c>
      <c r="CE100">
        <v>0.245</v>
      </c>
      <c r="CF100">
        <v>0.2636</v>
      </c>
      <c r="CG100">
        <v>0.28270000000000001</v>
      </c>
      <c r="CH100">
        <v>0.29849999999999999</v>
      </c>
      <c r="CI100">
        <v>0.31490000000000001</v>
      </c>
      <c r="CJ100">
        <v>0.33040000000000003</v>
      </c>
      <c r="CK100">
        <v>0.34460000000000002</v>
      </c>
      <c r="CL100">
        <v>0.35709999999999997</v>
      </c>
      <c r="CM100">
        <v>0.36770000000000003</v>
      </c>
      <c r="CN100">
        <v>0.37719999999999998</v>
      </c>
      <c r="CO100">
        <v>0.40739999999999998</v>
      </c>
      <c r="CP100">
        <v>0.42509999999999998</v>
      </c>
      <c r="CQ100">
        <v>0.44309999999999999</v>
      </c>
      <c r="CR100">
        <v>0.46050000000000002</v>
      </c>
      <c r="CS100">
        <v>0.47320000000000001</v>
      </c>
      <c r="CT100">
        <v>0.48010000000000003</v>
      </c>
      <c r="CU100">
        <v>0.48370000000000002</v>
      </c>
      <c r="CV100">
        <v>0.48730000000000001</v>
      </c>
      <c r="CW100">
        <v>0.48970000000000002</v>
      </c>
      <c r="CX100">
        <v>0.49070000000000003</v>
      </c>
      <c r="CY100">
        <v>0.49299999999999999</v>
      </c>
      <c r="CZ100">
        <v>0.4995</v>
      </c>
      <c r="DA100">
        <v>0.50880000000000003</v>
      </c>
      <c r="DB100">
        <v>0.5181</v>
      </c>
      <c r="DC100">
        <v>0.52749999999999997</v>
      </c>
      <c r="DD100">
        <v>0.5393</v>
      </c>
      <c r="DE100">
        <v>0.54979999999999996</v>
      </c>
      <c r="DF100">
        <v>0.56020000000000003</v>
      </c>
      <c r="DG100">
        <v>0.56830000000000003</v>
      </c>
      <c r="DH100">
        <v>0.56999999999999995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7.1719999999999996E-8</v>
      </c>
      <c r="J101">
        <v>1.06E-6</v>
      </c>
      <c r="K101">
        <v>2.587E-6</v>
      </c>
      <c r="L101">
        <v>7.8159999999999994E-6</v>
      </c>
      <c r="M101">
        <v>1.433E-5</v>
      </c>
      <c r="N101">
        <v>2.0530000000000002E-5</v>
      </c>
      <c r="O101">
        <v>2.8269999999999999E-5</v>
      </c>
      <c r="P101">
        <v>3.7320000000000002E-5</v>
      </c>
      <c r="Q101">
        <v>5.7729999999999998E-5</v>
      </c>
      <c r="R101">
        <v>8.5900000000000001E-5</v>
      </c>
      <c r="S101">
        <v>1.038E-4</v>
      </c>
      <c r="T101">
        <v>1.2630000000000001E-4</v>
      </c>
      <c r="U101">
        <v>1.5589999999999999E-4</v>
      </c>
      <c r="V101">
        <v>2.4729999999999999E-4</v>
      </c>
      <c r="W101">
        <v>3.4989999999999999E-4</v>
      </c>
      <c r="X101">
        <v>4.2010000000000002E-4</v>
      </c>
      <c r="Y101">
        <v>4.9910000000000004E-4</v>
      </c>
      <c r="Z101">
        <v>5.8659999999999995E-4</v>
      </c>
      <c r="AA101">
        <v>7.1409999999999996E-4</v>
      </c>
      <c r="AB101">
        <v>1.1000000000000001E-3</v>
      </c>
      <c r="AC101">
        <v>1.1999999999999999E-3</v>
      </c>
      <c r="AD101">
        <v>1.4E-3</v>
      </c>
      <c r="AE101">
        <v>1.6000000000000001E-3</v>
      </c>
      <c r="AF101">
        <v>1.9E-3</v>
      </c>
      <c r="AG101">
        <v>2.3999999999999998E-3</v>
      </c>
      <c r="AH101">
        <v>2.7000000000000001E-3</v>
      </c>
      <c r="AI101">
        <v>3.0000000000000001E-3</v>
      </c>
      <c r="AJ101">
        <v>3.3E-3</v>
      </c>
      <c r="AK101">
        <v>3.7000000000000002E-3</v>
      </c>
      <c r="AL101">
        <v>4.7000000000000002E-3</v>
      </c>
      <c r="AM101">
        <v>5.4000000000000003E-3</v>
      </c>
      <c r="AN101">
        <v>5.7999999999999996E-3</v>
      </c>
      <c r="AO101">
        <v>6.4000000000000003E-3</v>
      </c>
      <c r="AP101">
        <v>7.6E-3</v>
      </c>
      <c r="AQ101">
        <v>8.8999999999999999E-3</v>
      </c>
      <c r="AR101">
        <v>9.5999999999999992E-3</v>
      </c>
      <c r="AS101">
        <v>1.03E-2</v>
      </c>
      <c r="AT101">
        <v>1.1299999999999999E-2</v>
      </c>
      <c r="AU101">
        <v>1.34E-2</v>
      </c>
      <c r="AV101">
        <v>1.49E-2</v>
      </c>
      <c r="AW101">
        <v>1.5800000000000002E-2</v>
      </c>
      <c r="AX101">
        <v>1.6799999999999999E-2</v>
      </c>
      <c r="AY101">
        <v>1.83E-2</v>
      </c>
      <c r="AZ101">
        <v>2.12E-2</v>
      </c>
      <c r="BA101">
        <v>2.3300000000000001E-2</v>
      </c>
      <c r="BB101">
        <v>2.46E-2</v>
      </c>
      <c r="BC101">
        <v>2.5899999999999999E-2</v>
      </c>
      <c r="BD101">
        <v>2.7199999999999998E-2</v>
      </c>
      <c r="BE101">
        <v>2.9700000000000001E-2</v>
      </c>
      <c r="BF101">
        <v>3.2300000000000002E-2</v>
      </c>
      <c r="BG101">
        <v>3.3799999999999997E-2</v>
      </c>
      <c r="BH101">
        <v>3.5299999999999998E-2</v>
      </c>
      <c r="BI101">
        <v>3.6799999999999999E-2</v>
      </c>
      <c r="BJ101">
        <v>3.8800000000000001E-2</v>
      </c>
      <c r="BK101">
        <v>4.19E-2</v>
      </c>
      <c r="BL101">
        <v>4.4600000000000001E-2</v>
      </c>
      <c r="BM101">
        <v>4.6300000000000001E-2</v>
      </c>
      <c r="BN101">
        <v>4.8500000000000001E-2</v>
      </c>
      <c r="BO101">
        <v>5.1999999999999998E-2</v>
      </c>
      <c r="BP101">
        <v>5.5100000000000003E-2</v>
      </c>
      <c r="BQ101">
        <v>5.6899999999999999E-2</v>
      </c>
      <c r="BR101">
        <v>5.8999999999999997E-2</v>
      </c>
      <c r="BS101">
        <v>6.2700000000000006E-2</v>
      </c>
      <c r="BT101">
        <v>6.6500000000000004E-2</v>
      </c>
      <c r="BU101">
        <v>6.8500000000000005E-2</v>
      </c>
      <c r="BV101">
        <v>7.0499999999999993E-2</v>
      </c>
      <c r="BW101">
        <v>7.2499999999999995E-2</v>
      </c>
      <c r="BX101">
        <v>7.4499999999999997E-2</v>
      </c>
      <c r="BY101">
        <v>7.7399999999999997E-2</v>
      </c>
      <c r="BZ101">
        <v>0.10680000000000001</v>
      </c>
      <c r="CA101">
        <v>0.1356</v>
      </c>
      <c r="CB101">
        <v>0.1686</v>
      </c>
      <c r="CC101">
        <v>0.19769999999999999</v>
      </c>
      <c r="CD101">
        <v>0.2243</v>
      </c>
      <c r="CE101">
        <v>0.245</v>
      </c>
      <c r="CF101">
        <v>0.2636</v>
      </c>
      <c r="CG101">
        <v>0.28270000000000001</v>
      </c>
      <c r="CH101">
        <v>0.29849999999999999</v>
      </c>
      <c r="CI101">
        <v>0.31490000000000001</v>
      </c>
      <c r="CJ101">
        <v>0.33040000000000003</v>
      </c>
      <c r="CK101">
        <v>0.34460000000000002</v>
      </c>
      <c r="CL101">
        <v>0.35709999999999997</v>
      </c>
      <c r="CM101">
        <v>0.36770000000000003</v>
      </c>
      <c r="CN101">
        <v>0.37719999999999998</v>
      </c>
      <c r="CO101">
        <v>0.40739999999999998</v>
      </c>
      <c r="CP101">
        <v>0.42509999999999998</v>
      </c>
      <c r="CQ101">
        <v>0.44309999999999999</v>
      </c>
      <c r="CR101">
        <v>0.46050000000000002</v>
      </c>
      <c r="CS101">
        <v>0.47320000000000001</v>
      </c>
      <c r="CT101">
        <v>0.48010000000000003</v>
      </c>
      <c r="CU101">
        <v>0.48370000000000002</v>
      </c>
      <c r="CV101">
        <v>0.48730000000000001</v>
      </c>
      <c r="CW101">
        <v>0.48970000000000002</v>
      </c>
      <c r="CX101">
        <v>0.49070000000000003</v>
      </c>
      <c r="CY101">
        <v>0.49299999999999999</v>
      </c>
      <c r="CZ101">
        <v>0.4995</v>
      </c>
      <c r="DA101">
        <v>0.50880000000000003</v>
      </c>
      <c r="DB101">
        <v>0.5181</v>
      </c>
      <c r="DC101">
        <v>0.52749999999999997</v>
      </c>
      <c r="DD101">
        <v>0.5393</v>
      </c>
      <c r="DE101">
        <v>0.54979999999999996</v>
      </c>
      <c r="DF101">
        <v>0.56020000000000003</v>
      </c>
      <c r="DG101">
        <v>0.56830000000000003</v>
      </c>
      <c r="DH101">
        <v>0.56999999999999995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9AE8-CF84-4F0C-ABCB-2FE942255B75}">
  <sheetPr codeName="Sheet13"/>
  <dimension ref="A1:DX101"/>
  <sheetViews>
    <sheetView topLeftCell="BV1" zoomScale="85" zoomScaleNormal="85" workbookViewId="0">
      <selection activeCell="M2" sqref="M2"/>
    </sheetView>
  </sheetViews>
  <sheetFormatPr defaultRowHeight="15"/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1.022E-4</v>
      </c>
      <c r="AP2">
        <v>1.13E-4</v>
      </c>
      <c r="AQ2">
        <v>1.239E-4</v>
      </c>
      <c r="AR2">
        <v>1.2899999999999999E-4</v>
      </c>
      <c r="AS2">
        <v>1.3420000000000001E-4</v>
      </c>
      <c r="AT2">
        <v>1.405E-4</v>
      </c>
      <c r="AU2">
        <v>1.5320000000000001E-4</v>
      </c>
      <c r="AV2">
        <v>1.617E-4</v>
      </c>
      <c r="AW2">
        <v>1.6640000000000001E-4</v>
      </c>
      <c r="AX2">
        <v>1.7129999999999999E-4</v>
      </c>
      <c r="AY2">
        <v>1.7780000000000001E-4</v>
      </c>
      <c r="AZ2">
        <v>1.906E-4</v>
      </c>
      <c r="BA2">
        <v>1.9880000000000001E-4</v>
      </c>
      <c r="BB2">
        <v>2.0239999999999999E-4</v>
      </c>
      <c r="BC2">
        <v>2.061E-4</v>
      </c>
      <c r="BD2">
        <v>2.096E-4</v>
      </c>
      <c r="BE2">
        <v>2.1660000000000001E-4</v>
      </c>
      <c r="BF2">
        <v>2.2350000000000001E-4</v>
      </c>
      <c r="BG2">
        <v>2.274E-4</v>
      </c>
      <c r="BH2">
        <v>2.3120000000000001E-4</v>
      </c>
      <c r="BI2">
        <v>2.351E-4</v>
      </c>
      <c r="BJ2">
        <v>2.4020000000000001E-4</v>
      </c>
      <c r="BK2">
        <v>2.4800000000000001E-4</v>
      </c>
      <c r="BL2">
        <v>2.5470000000000001E-4</v>
      </c>
      <c r="BM2">
        <v>2.587E-4</v>
      </c>
      <c r="BN2">
        <v>2.6390000000000002E-4</v>
      </c>
      <c r="BO2">
        <v>2.721E-4</v>
      </c>
      <c r="BP2">
        <v>2.7920000000000001E-4</v>
      </c>
      <c r="BQ2">
        <v>2.8299999999999999E-4</v>
      </c>
      <c r="BR2">
        <v>2.8719999999999999E-4</v>
      </c>
      <c r="BS2">
        <v>2.9369999999999998E-4</v>
      </c>
      <c r="BT2">
        <v>3.0029999999999998E-4</v>
      </c>
      <c r="BU2">
        <v>3.0380000000000001E-4</v>
      </c>
      <c r="BV2">
        <v>3.0709999999999998E-4</v>
      </c>
      <c r="BW2">
        <v>3.101E-4</v>
      </c>
      <c r="BX2">
        <v>3.1310000000000002E-4</v>
      </c>
      <c r="BY2">
        <v>3.1720000000000001E-4</v>
      </c>
      <c r="BZ2">
        <v>3.4840000000000001E-4</v>
      </c>
      <c r="CA2">
        <v>3.7839999999999998E-4</v>
      </c>
      <c r="CB2">
        <v>4.3399999999999998E-4</v>
      </c>
      <c r="CC2">
        <v>4.8710000000000002E-4</v>
      </c>
      <c r="CD2">
        <v>5.3939999999999999E-4</v>
      </c>
      <c r="CE2">
        <v>5.8969999999999997E-4</v>
      </c>
      <c r="CF2">
        <v>6.3440000000000002E-4</v>
      </c>
      <c r="CG2">
        <v>6.7980000000000004E-4</v>
      </c>
      <c r="CH2">
        <v>7.2020000000000005E-4</v>
      </c>
      <c r="CI2">
        <v>7.6090000000000001E-4</v>
      </c>
      <c r="CJ2">
        <v>8.1240000000000001E-4</v>
      </c>
      <c r="CK2">
        <v>8.6660000000000003E-4</v>
      </c>
      <c r="CL2">
        <v>9.1520000000000002E-4</v>
      </c>
      <c r="CM2">
        <v>9.5359999999999998E-4</v>
      </c>
      <c r="CN2">
        <v>9.875000000000001E-4</v>
      </c>
      <c r="CO2">
        <v>1.1999999999999999E-3</v>
      </c>
      <c r="CP2">
        <v>1.5E-3</v>
      </c>
      <c r="CQ2">
        <v>2.0999999999999999E-3</v>
      </c>
      <c r="CR2">
        <v>3.2000000000000002E-3</v>
      </c>
      <c r="CS2">
        <v>5.1999999999999998E-3</v>
      </c>
      <c r="CT2">
        <v>1.41E-2</v>
      </c>
      <c r="CU2">
        <v>4.8500000000000001E-2</v>
      </c>
      <c r="CV2">
        <v>7.6899999999999996E-2</v>
      </c>
      <c r="CW2">
        <v>0.10390000000000001</v>
      </c>
      <c r="CX2">
        <v>0.1326</v>
      </c>
      <c r="CY2">
        <v>0.20799999999999999</v>
      </c>
      <c r="CZ2">
        <v>0.26100000000000001</v>
      </c>
      <c r="DA2">
        <v>0.30030000000000001</v>
      </c>
      <c r="DB2">
        <v>0.3296</v>
      </c>
      <c r="DC2">
        <v>0.35349999999999998</v>
      </c>
      <c r="DD2">
        <v>0.3987</v>
      </c>
      <c r="DE2">
        <v>0.433</v>
      </c>
      <c r="DF2">
        <v>0.4551</v>
      </c>
      <c r="DG2">
        <v>0.46700000000000003</v>
      </c>
      <c r="DH2">
        <v>0.5514</v>
      </c>
      <c r="DI2">
        <v>0.57030000000000003</v>
      </c>
      <c r="DJ2">
        <v>0.71809999999999996</v>
      </c>
      <c r="DK2">
        <v>0.7581</v>
      </c>
      <c r="DL2">
        <v>0.78539999999999999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1.022E-4</v>
      </c>
      <c r="AP3">
        <v>1.13E-4</v>
      </c>
      <c r="AQ3">
        <v>1.239E-4</v>
      </c>
      <c r="AR3">
        <v>1.2899999999999999E-4</v>
      </c>
      <c r="AS3">
        <v>1.3420000000000001E-4</v>
      </c>
      <c r="AT3">
        <v>1.405E-4</v>
      </c>
      <c r="AU3">
        <v>1.5320000000000001E-4</v>
      </c>
      <c r="AV3">
        <v>1.617E-4</v>
      </c>
      <c r="AW3">
        <v>1.6640000000000001E-4</v>
      </c>
      <c r="AX3">
        <v>1.7129999999999999E-4</v>
      </c>
      <c r="AY3">
        <v>1.7789999999999999E-4</v>
      </c>
      <c r="AZ3">
        <v>1.9110000000000001E-4</v>
      </c>
      <c r="BA3">
        <v>1.996E-4</v>
      </c>
      <c r="BB3">
        <v>2.0340000000000001E-4</v>
      </c>
      <c r="BC3">
        <v>2.0719999999999999E-4</v>
      </c>
      <c r="BD3">
        <v>2.109E-4</v>
      </c>
      <c r="BE3">
        <v>2.1829999999999999E-4</v>
      </c>
      <c r="BF3">
        <v>2.254E-4</v>
      </c>
      <c r="BG3">
        <v>2.2929999999999999E-4</v>
      </c>
      <c r="BH3">
        <v>2.332E-4</v>
      </c>
      <c r="BI3">
        <v>2.3709999999999999E-4</v>
      </c>
      <c r="BJ3">
        <v>2.4220000000000001E-4</v>
      </c>
      <c r="BK3">
        <v>2.5010000000000001E-4</v>
      </c>
      <c r="BL3">
        <v>2.5680000000000001E-4</v>
      </c>
      <c r="BM3">
        <v>2.608E-4</v>
      </c>
      <c r="BN3">
        <v>2.6600000000000001E-4</v>
      </c>
      <c r="BO3">
        <v>2.742E-4</v>
      </c>
      <c r="BP3">
        <v>2.8140000000000001E-4</v>
      </c>
      <c r="BQ3">
        <v>2.853E-4</v>
      </c>
      <c r="BR3">
        <v>2.8969999999999999E-4</v>
      </c>
      <c r="BS3">
        <v>2.9740000000000002E-4</v>
      </c>
      <c r="BT3">
        <v>3.0509999999999999E-4</v>
      </c>
      <c r="BU3">
        <v>3.0939999999999999E-4</v>
      </c>
      <c r="BV3">
        <v>3.1339999999999997E-4</v>
      </c>
      <c r="BW3">
        <v>3.1730000000000001E-4</v>
      </c>
      <c r="BX3">
        <v>3.21E-4</v>
      </c>
      <c r="BY3">
        <v>3.2620000000000001E-4</v>
      </c>
      <c r="BZ3">
        <v>3.634E-4</v>
      </c>
      <c r="CA3">
        <v>4.0420000000000001E-4</v>
      </c>
      <c r="CB3">
        <v>4.707E-4</v>
      </c>
      <c r="CC3">
        <v>5.3790000000000001E-4</v>
      </c>
      <c r="CD3">
        <v>6.1600000000000001E-4</v>
      </c>
      <c r="CE3">
        <v>6.7500000000000004E-4</v>
      </c>
      <c r="CF3">
        <v>7.2440000000000004E-4</v>
      </c>
      <c r="CG3">
        <v>7.7570000000000004E-4</v>
      </c>
      <c r="CH3">
        <v>8.2149999999999996E-4</v>
      </c>
      <c r="CI3">
        <v>8.7129999999999998E-4</v>
      </c>
      <c r="CJ3">
        <v>9.2929999999999998E-4</v>
      </c>
      <c r="CK3">
        <v>9.9080000000000001E-4</v>
      </c>
      <c r="CL3">
        <v>1E-3</v>
      </c>
      <c r="CM3">
        <v>1.1000000000000001E-3</v>
      </c>
      <c r="CN3">
        <v>1.1999999999999999E-3</v>
      </c>
      <c r="CO3">
        <v>1.5E-3</v>
      </c>
      <c r="CP3">
        <v>2.5000000000000001E-3</v>
      </c>
      <c r="CQ3">
        <v>4.4000000000000003E-3</v>
      </c>
      <c r="CR3">
        <v>8.6999999999999994E-3</v>
      </c>
      <c r="CS3">
        <v>1.7500000000000002E-2</v>
      </c>
      <c r="CT3">
        <v>4.2599999999999999E-2</v>
      </c>
      <c r="CU3">
        <v>0.1091</v>
      </c>
      <c r="CV3">
        <v>0.14829999999999999</v>
      </c>
      <c r="CW3">
        <v>0.18540000000000001</v>
      </c>
      <c r="CX3">
        <v>0.2198</v>
      </c>
      <c r="CY3">
        <v>0.29699999999999999</v>
      </c>
      <c r="CZ3">
        <v>0.33689999999999998</v>
      </c>
      <c r="DA3">
        <v>0.36730000000000002</v>
      </c>
      <c r="DB3">
        <v>0.39150000000000001</v>
      </c>
      <c r="DC3">
        <v>0.41089999999999999</v>
      </c>
      <c r="DD3">
        <v>0.44850000000000001</v>
      </c>
      <c r="DE3">
        <v>0.46660000000000001</v>
      </c>
      <c r="DF3">
        <v>0.47239999999999999</v>
      </c>
      <c r="DG3">
        <v>0.4753</v>
      </c>
      <c r="DH3">
        <v>0.55779999999999996</v>
      </c>
      <c r="DI3">
        <v>0.57669999999999999</v>
      </c>
      <c r="DJ3">
        <v>0.72560000000000002</v>
      </c>
      <c r="DK3">
        <v>0.75839999999999996</v>
      </c>
      <c r="DL3">
        <v>0.78539999999999999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1.022E-4</v>
      </c>
      <c r="AP4">
        <v>1.133E-4</v>
      </c>
      <c r="AQ4">
        <v>1.2449999999999999E-4</v>
      </c>
      <c r="AR4">
        <v>1.2980000000000001E-4</v>
      </c>
      <c r="AS4">
        <v>1.3520000000000001E-4</v>
      </c>
      <c r="AT4">
        <v>1.418E-4</v>
      </c>
      <c r="AU4">
        <v>1.55E-4</v>
      </c>
      <c r="AV4">
        <v>1.638E-4</v>
      </c>
      <c r="AW4">
        <v>1.6870000000000001E-4</v>
      </c>
      <c r="AX4">
        <v>1.738E-4</v>
      </c>
      <c r="AY4">
        <v>1.806E-4</v>
      </c>
      <c r="AZ4">
        <v>1.939E-4</v>
      </c>
      <c r="BA4">
        <v>2.0249999999999999E-4</v>
      </c>
      <c r="BB4">
        <v>2.064E-4</v>
      </c>
      <c r="BC4">
        <v>2.1019999999999999E-4</v>
      </c>
      <c r="BD4">
        <v>2.14E-4</v>
      </c>
      <c r="BE4">
        <v>2.2169999999999999E-4</v>
      </c>
      <c r="BF4">
        <v>2.2939999999999999E-4</v>
      </c>
      <c r="BG4">
        <v>2.341E-4</v>
      </c>
      <c r="BH4">
        <v>2.388E-4</v>
      </c>
      <c r="BI4">
        <v>2.4360000000000001E-4</v>
      </c>
      <c r="BJ4">
        <v>2.498E-4</v>
      </c>
      <c r="BK4">
        <v>2.5920000000000001E-4</v>
      </c>
      <c r="BL4">
        <v>2.6729999999999999E-4</v>
      </c>
      <c r="BM4">
        <v>2.722E-4</v>
      </c>
      <c r="BN4">
        <v>2.787E-4</v>
      </c>
      <c r="BO4">
        <v>2.8889999999999997E-4</v>
      </c>
      <c r="BP4">
        <v>2.9789999999999998E-4</v>
      </c>
      <c r="BQ4">
        <v>3.0279999999999999E-4</v>
      </c>
      <c r="BR4">
        <v>3.0820000000000001E-4</v>
      </c>
      <c r="BS4">
        <v>3.1700000000000001E-4</v>
      </c>
      <c r="BT4">
        <v>3.258E-4</v>
      </c>
      <c r="BU4">
        <v>3.3090000000000002E-4</v>
      </c>
      <c r="BV4">
        <v>3.3589999999999998E-4</v>
      </c>
      <c r="BW4">
        <v>3.4089999999999999E-4</v>
      </c>
      <c r="BX4">
        <v>3.4590000000000001E-4</v>
      </c>
      <c r="BY4">
        <v>3.5300000000000002E-4</v>
      </c>
      <c r="BZ4">
        <v>4.0789999999999999E-4</v>
      </c>
      <c r="CA4">
        <v>4.7219999999999999E-4</v>
      </c>
      <c r="CB4">
        <v>5.6840000000000005E-4</v>
      </c>
      <c r="CC4">
        <v>6.5569999999999995E-4</v>
      </c>
      <c r="CD4">
        <v>7.5359999999999999E-4</v>
      </c>
      <c r="CE4">
        <v>8.273E-4</v>
      </c>
      <c r="CF4">
        <v>8.8929999999999999E-4</v>
      </c>
      <c r="CG4">
        <v>9.6739999999999999E-4</v>
      </c>
      <c r="CH4">
        <v>1E-3</v>
      </c>
      <c r="CI4">
        <v>1.1000000000000001E-3</v>
      </c>
      <c r="CJ4">
        <v>1.1999999999999999E-3</v>
      </c>
      <c r="CK4">
        <v>1.2999999999999999E-3</v>
      </c>
      <c r="CL4">
        <v>1.4E-3</v>
      </c>
      <c r="CM4">
        <v>1.5E-3</v>
      </c>
      <c r="CN4">
        <v>1.6999999999999999E-3</v>
      </c>
      <c r="CO4">
        <v>3.3E-3</v>
      </c>
      <c r="CP4">
        <v>6.7000000000000002E-3</v>
      </c>
      <c r="CQ4">
        <v>1.5100000000000001E-2</v>
      </c>
      <c r="CR4">
        <v>2.8899999999999999E-2</v>
      </c>
      <c r="CS4">
        <v>4.8899999999999999E-2</v>
      </c>
      <c r="CT4">
        <v>9.0999999999999998E-2</v>
      </c>
      <c r="CU4">
        <v>0.1867</v>
      </c>
      <c r="CV4">
        <v>0.23180000000000001</v>
      </c>
      <c r="CW4">
        <v>0.26819999999999999</v>
      </c>
      <c r="CX4">
        <v>0.29659999999999997</v>
      </c>
      <c r="CY4">
        <v>0.36609999999999998</v>
      </c>
      <c r="CZ4">
        <v>0.39879999999999999</v>
      </c>
      <c r="DA4">
        <v>0.42420000000000002</v>
      </c>
      <c r="DB4">
        <v>0.44319999999999998</v>
      </c>
      <c r="DC4">
        <v>0.45550000000000002</v>
      </c>
      <c r="DD4">
        <v>0.47039999999999998</v>
      </c>
      <c r="DE4">
        <v>0.47489999999999999</v>
      </c>
      <c r="DF4">
        <v>0.4788</v>
      </c>
      <c r="DG4">
        <v>0.48249999999999998</v>
      </c>
      <c r="DH4">
        <v>0.56599999999999995</v>
      </c>
      <c r="DI4">
        <v>0.58450000000000002</v>
      </c>
      <c r="DJ4">
        <v>0.72970000000000002</v>
      </c>
      <c r="DK4">
        <v>0.75849999999999995</v>
      </c>
      <c r="DL4">
        <v>0.78539999999999999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1.0560000000000001E-4</v>
      </c>
      <c r="AP5">
        <v>1.172E-4</v>
      </c>
      <c r="AQ5">
        <v>1.2879999999999999E-4</v>
      </c>
      <c r="AR5">
        <v>1.3439999999999999E-4</v>
      </c>
      <c r="AS5">
        <v>1.403E-4</v>
      </c>
      <c r="AT5">
        <v>1.4779999999999999E-4</v>
      </c>
      <c r="AU5">
        <v>1.639E-4</v>
      </c>
      <c r="AV5">
        <v>1.7459999999999999E-4</v>
      </c>
      <c r="AW5">
        <v>1.808E-4</v>
      </c>
      <c r="AX5">
        <v>1.8699999999999999E-4</v>
      </c>
      <c r="AY5">
        <v>1.9550000000000001E-4</v>
      </c>
      <c r="AZ5">
        <v>2.12E-4</v>
      </c>
      <c r="BA5">
        <v>2.23E-4</v>
      </c>
      <c r="BB5">
        <v>2.2819999999999999E-4</v>
      </c>
      <c r="BC5">
        <v>2.3369999999999999E-4</v>
      </c>
      <c r="BD5">
        <v>2.3910000000000001E-4</v>
      </c>
      <c r="BE5">
        <v>2.5080000000000002E-4</v>
      </c>
      <c r="BF5">
        <v>2.6219999999999998E-4</v>
      </c>
      <c r="BG5">
        <v>2.6860000000000002E-4</v>
      </c>
      <c r="BH5">
        <v>2.7490000000000001E-4</v>
      </c>
      <c r="BI5">
        <v>2.8140000000000001E-4</v>
      </c>
      <c r="BJ5">
        <v>2.8969999999999999E-4</v>
      </c>
      <c r="BK5">
        <v>3.0259999999999998E-4</v>
      </c>
      <c r="BL5">
        <v>3.1369999999999998E-4</v>
      </c>
      <c r="BM5">
        <v>3.2089999999999999E-4</v>
      </c>
      <c r="BN5">
        <v>3.3040000000000001E-4</v>
      </c>
      <c r="BO5">
        <v>3.4519999999999999E-4</v>
      </c>
      <c r="BP5">
        <v>3.5859999999999999E-4</v>
      </c>
      <c r="BQ5">
        <v>3.6729999999999998E-4</v>
      </c>
      <c r="BR5">
        <v>3.768E-4</v>
      </c>
      <c r="BS5">
        <v>3.9290000000000001E-4</v>
      </c>
      <c r="BT5">
        <v>4.0900000000000002E-4</v>
      </c>
      <c r="BU5">
        <v>4.1730000000000001E-4</v>
      </c>
      <c r="BV5">
        <v>4.2519999999999998E-4</v>
      </c>
      <c r="BW5">
        <v>4.3300000000000001E-4</v>
      </c>
      <c r="BX5">
        <v>4.4069999999999998E-4</v>
      </c>
      <c r="BY5">
        <v>4.5169999999999997E-4</v>
      </c>
      <c r="BZ5">
        <v>5.5210000000000003E-4</v>
      </c>
      <c r="CA5">
        <v>6.5530000000000004E-4</v>
      </c>
      <c r="CB5">
        <v>8.0210000000000004E-4</v>
      </c>
      <c r="CC5">
        <v>9.592E-4</v>
      </c>
      <c r="CD5">
        <v>1.1000000000000001E-3</v>
      </c>
      <c r="CE5">
        <v>1.2999999999999999E-3</v>
      </c>
      <c r="CF5">
        <v>1.4E-3</v>
      </c>
      <c r="CG5">
        <v>1.6000000000000001E-3</v>
      </c>
      <c r="CH5">
        <v>1.8E-3</v>
      </c>
      <c r="CI5">
        <v>2.2000000000000001E-3</v>
      </c>
      <c r="CJ5">
        <v>2.5999999999999999E-3</v>
      </c>
      <c r="CK5">
        <v>3.0999999999999999E-3</v>
      </c>
      <c r="CL5">
        <v>3.7000000000000002E-3</v>
      </c>
      <c r="CM5">
        <v>4.3E-3</v>
      </c>
      <c r="CN5">
        <v>5.0000000000000001E-3</v>
      </c>
      <c r="CO5">
        <v>1.2E-2</v>
      </c>
      <c r="CP5">
        <v>2.53E-2</v>
      </c>
      <c r="CQ5">
        <v>4.7699999999999999E-2</v>
      </c>
      <c r="CR5">
        <v>7.4899999999999994E-2</v>
      </c>
      <c r="CS5">
        <v>0.1074</v>
      </c>
      <c r="CT5">
        <v>0.16300000000000001</v>
      </c>
      <c r="CU5">
        <v>0.27189999999999998</v>
      </c>
      <c r="CV5">
        <v>0.30969999999999998</v>
      </c>
      <c r="CW5">
        <v>0.33739999999999998</v>
      </c>
      <c r="CX5">
        <v>0.3599</v>
      </c>
      <c r="CY5">
        <v>0.4239</v>
      </c>
      <c r="CZ5">
        <v>0.44800000000000001</v>
      </c>
      <c r="DA5">
        <v>0.4607</v>
      </c>
      <c r="DB5">
        <v>0.46800000000000003</v>
      </c>
      <c r="DC5">
        <v>0.47170000000000001</v>
      </c>
      <c r="DD5">
        <v>0.47720000000000001</v>
      </c>
      <c r="DE5">
        <v>0.4824</v>
      </c>
      <c r="DF5">
        <v>0.4874</v>
      </c>
      <c r="DG5">
        <v>0.48930000000000001</v>
      </c>
      <c r="DH5">
        <v>0.56979999999999997</v>
      </c>
      <c r="DI5">
        <v>0.58630000000000004</v>
      </c>
      <c r="DJ5">
        <v>0.73</v>
      </c>
      <c r="DK5">
        <v>0.75849999999999995</v>
      </c>
      <c r="DL5">
        <v>0.78539999999999999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1.078E-4</v>
      </c>
      <c r="AN6">
        <v>1.1510000000000001E-4</v>
      </c>
      <c r="AO6">
        <v>1.2229999999999999E-4</v>
      </c>
      <c r="AP6">
        <v>1.3760000000000001E-4</v>
      </c>
      <c r="AQ6">
        <v>1.5320000000000001E-4</v>
      </c>
      <c r="AR6">
        <v>1.6119999999999999E-4</v>
      </c>
      <c r="AS6">
        <v>1.696E-4</v>
      </c>
      <c r="AT6">
        <v>1.8019999999999999E-4</v>
      </c>
      <c r="AU6">
        <v>2.0210000000000001E-4</v>
      </c>
      <c r="AV6">
        <v>2.1719999999999999E-4</v>
      </c>
      <c r="AW6">
        <v>2.262E-4</v>
      </c>
      <c r="AX6">
        <v>2.354E-4</v>
      </c>
      <c r="AY6">
        <v>2.4800000000000001E-4</v>
      </c>
      <c r="AZ6">
        <v>2.7230000000000001E-4</v>
      </c>
      <c r="BA6">
        <v>2.8949999999999999E-4</v>
      </c>
      <c r="BB6">
        <v>2.9940000000000001E-4</v>
      </c>
      <c r="BC6">
        <v>3.0929999999999998E-4</v>
      </c>
      <c r="BD6">
        <v>3.1920000000000001E-4</v>
      </c>
      <c r="BE6">
        <v>3.388E-4</v>
      </c>
      <c r="BF6">
        <v>3.5799999999999997E-4</v>
      </c>
      <c r="BG6">
        <v>3.6959999999999998E-4</v>
      </c>
      <c r="BH6">
        <v>3.812E-4</v>
      </c>
      <c r="BI6">
        <v>3.926E-4</v>
      </c>
      <c r="BJ6">
        <v>4.0709999999999997E-4</v>
      </c>
      <c r="BK6">
        <v>4.2939999999999997E-4</v>
      </c>
      <c r="BL6">
        <v>4.4860000000000001E-4</v>
      </c>
      <c r="BM6">
        <v>4.6079999999999998E-4</v>
      </c>
      <c r="BN6">
        <v>4.7659999999999998E-4</v>
      </c>
      <c r="BO6">
        <v>5.0080000000000003E-4</v>
      </c>
      <c r="BP6">
        <v>5.2240000000000001E-4</v>
      </c>
      <c r="BQ6">
        <v>5.354E-4</v>
      </c>
      <c r="BR6">
        <v>5.5000000000000003E-4</v>
      </c>
      <c r="BS6">
        <v>5.7640000000000002E-4</v>
      </c>
      <c r="BT6">
        <v>6.0280000000000002E-4</v>
      </c>
      <c r="BU6">
        <v>6.1899999999999998E-4</v>
      </c>
      <c r="BV6">
        <v>6.3460000000000003E-4</v>
      </c>
      <c r="BW6">
        <v>6.4990000000000002E-4</v>
      </c>
      <c r="BX6">
        <v>6.6500000000000001E-4</v>
      </c>
      <c r="BY6">
        <v>6.8619999999999998E-4</v>
      </c>
      <c r="BZ6">
        <v>8.8340000000000001E-4</v>
      </c>
      <c r="CA6">
        <v>1.1000000000000001E-3</v>
      </c>
      <c r="CB6">
        <v>1.5E-3</v>
      </c>
      <c r="CC6">
        <v>1.9E-3</v>
      </c>
      <c r="CD6">
        <v>2.5000000000000001E-3</v>
      </c>
      <c r="CE6">
        <v>3.0999999999999999E-3</v>
      </c>
      <c r="CF6">
        <v>3.8E-3</v>
      </c>
      <c r="CG6">
        <v>4.7999999999999996E-3</v>
      </c>
      <c r="CH6">
        <v>5.8999999999999999E-3</v>
      </c>
      <c r="CI6">
        <v>7.4999999999999997E-3</v>
      </c>
      <c r="CJ6">
        <v>9.2999999999999992E-3</v>
      </c>
      <c r="CK6">
        <v>1.15E-2</v>
      </c>
      <c r="CL6">
        <v>1.4E-2</v>
      </c>
      <c r="CM6">
        <v>1.66E-2</v>
      </c>
      <c r="CN6">
        <v>1.95E-2</v>
      </c>
      <c r="CO6">
        <v>4.0399999999999998E-2</v>
      </c>
      <c r="CP6">
        <v>7.2300000000000003E-2</v>
      </c>
      <c r="CQ6">
        <v>0.1128</v>
      </c>
      <c r="CR6">
        <v>0.1492</v>
      </c>
      <c r="CS6">
        <v>0.18440000000000001</v>
      </c>
      <c r="CT6">
        <v>0.2346</v>
      </c>
      <c r="CU6">
        <v>0.34110000000000001</v>
      </c>
      <c r="CV6">
        <v>0.37190000000000001</v>
      </c>
      <c r="CW6">
        <v>0.39529999999999998</v>
      </c>
      <c r="CX6">
        <v>0.41270000000000001</v>
      </c>
      <c r="CY6">
        <v>0.46</v>
      </c>
      <c r="CZ6">
        <v>0.46970000000000001</v>
      </c>
      <c r="DA6">
        <v>0.47310000000000002</v>
      </c>
      <c r="DB6">
        <v>0.47589999999999999</v>
      </c>
      <c r="DC6">
        <v>0.47860000000000003</v>
      </c>
      <c r="DD6">
        <v>0.48549999999999999</v>
      </c>
      <c r="DE6">
        <v>0.48930000000000001</v>
      </c>
      <c r="DF6">
        <v>0.49080000000000001</v>
      </c>
      <c r="DG6">
        <v>0.49149999999999999</v>
      </c>
      <c r="DH6">
        <v>0.56999999999999995</v>
      </c>
      <c r="DI6">
        <v>0.58630000000000004</v>
      </c>
      <c r="DJ6">
        <v>0.73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1.0060000000000001E-4</v>
      </c>
      <c r="AL7">
        <v>1.2320000000000001E-4</v>
      </c>
      <c r="AM7">
        <v>1.381E-4</v>
      </c>
      <c r="AN7">
        <v>1.4860000000000001E-4</v>
      </c>
      <c r="AO7">
        <v>1.5899999999999999E-4</v>
      </c>
      <c r="AP7">
        <v>1.8019999999999999E-4</v>
      </c>
      <c r="AQ7">
        <v>2.018E-4</v>
      </c>
      <c r="AR7">
        <v>2.1269999999999999E-4</v>
      </c>
      <c r="AS7">
        <v>2.243E-4</v>
      </c>
      <c r="AT7">
        <v>2.396E-4</v>
      </c>
      <c r="AU7">
        <v>2.7510000000000002E-4</v>
      </c>
      <c r="AV7">
        <v>2.9970000000000002E-4</v>
      </c>
      <c r="AW7">
        <v>3.1480000000000001E-4</v>
      </c>
      <c r="AX7">
        <v>3.3040000000000001E-4</v>
      </c>
      <c r="AY7">
        <v>3.5199999999999999E-4</v>
      </c>
      <c r="AZ7">
        <v>3.948E-4</v>
      </c>
      <c r="BA7">
        <v>4.2440000000000002E-4</v>
      </c>
      <c r="BB7">
        <v>4.4069999999999998E-4</v>
      </c>
      <c r="BC7">
        <v>4.5760000000000001E-4</v>
      </c>
      <c r="BD7">
        <v>4.7469999999999999E-4</v>
      </c>
      <c r="BE7">
        <v>5.0949999999999997E-4</v>
      </c>
      <c r="BF7">
        <v>5.4370000000000004E-4</v>
      </c>
      <c r="BG7">
        <v>5.6349999999999998E-4</v>
      </c>
      <c r="BH7">
        <v>5.8339999999999998E-4</v>
      </c>
      <c r="BI7">
        <v>6.0349999999999998E-4</v>
      </c>
      <c r="BJ7">
        <v>6.2949999999999996E-4</v>
      </c>
      <c r="BK7">
        <v>6.7000000000000002E-4</v>
      </c>
      <c r="BL7">
        <v>7.0529999999999996E-4</v>
      </c>
      <c r="BM7">
        <v>7.291E-4</v>
      </c>
      <c r="BN7">
        <v>7.6079999999999995E-4</v>
      </c>
      <c r="BO7">
        <v>8.1099999999999998E-4</v>
      </c>
      <c r="BP7">
        <v>8.5619999999999999E-4</v>
      </c>
      <c r="BQ7">
        <v>8.8469999999999998E-4</v>
      </c>
      <c r="BR7">
        <v>9.1640000000000005E-4</v>
      </c>
      <c r="BS7">
        <v>9.7309999999999996E-4</v>
      </c>
      <c r="BT7">
        <v>1E-3</v>
      </c>
      <c r="BU7">
        <v>1.1000000000000001E-3</v>
      </c>
      <c r="BV7">
        <v>1.1000000000000001E-3</v>
      </c>
      <c r="BW7">
        <v>1.1000000000000001E-3</v>
      </c>
      <c r="BX7">
        <v>1.1999999999999999E-3</v>
      </c>
      <c r="BY7">
        <v>1.1999999999999999E-3</v>
      </c>
      <c r="BZ7">
        <v>1.8E-3</v>
      </c>
      <c r="CA7">
        <v>2.5999999999999999E-3</v>
      </c>
      <c r="CB7">
        <v>3.8E-3</v>
      </c>
      <c r="CC7">
        <v>5.3E-3</v>
      </c>
      <c r="CD7">
        <v>7.4000000000000003E-3</v>
      </c>
      <c r="CE7">
        <v>9.7999999999999997E-3</v>
      </c>
      <c r="CF7">
        <v>1.2500000000000001E-2</v>
      </c>
      <c r="CG7">
        <v>1.61E-2</v>
      </c>
      <c r="CH7">
        <v>1.9800000000000002E-2</v>
      </c>
      <c r="CI7">
        <v>2.4299999999999999E-2</v>
      </c>
      <c r="CJ7">
        <v>2.9399999999999999E-2</v>
      </c>
      <c r="CK7">
        <v>3.5200000000000002E-2</v>
      </c>
      <c r="CL7">
        <v>4.1599999999999998E-2</v>
      </c>
      <c r="CM7">
        <v>4.8099999999999997E-2</v>
      </c>
      <c r="CN7">
        <v>5.5199999999999999E-2</v>
      </c>
      <c r="CO7">
        <v>9.7299999999999998E-2</v>
      </c>
      <c r="CP7">
        <v>0.14319999999999999</v>
      </c>
      <c r="CQ7">
        <v>0.18679999999999999</v>
      </c>
      <c r="CR7">
        <v>0.21970000000000001</v>
      </c>
      <c r="CS7">
        <v>0.24790000000000001</v>
      </c>
      <c r="CT7">
        <v>0.29609999999999997</v>
      </c>
      <c r="CU7">
        <v>0.39579999999999999</v>
      </c>
      <c r="CV7">
        <v>0.41920000000000002</v>
      </c>
      <c r="CW7">
        <v>0.43230000000000002</v>
      </c>
      <c r="CX7">
        <v>0.44040000000000001</v>
      </c>
      <c r="CY7">
        <v>0.47210000000000002</v>
      </c>
      <c r="CZ7">
        <v>0.47649999999999998</v>
      </c>
      <c r="DA7">
        <v>0.47989999999999999</v>
      </c>
      <c r="DB7">
        <v>0.48320000000000002</v>
      </c>
      <c r="DC7">
        <v>0.48649999999999999</v>
      </c>
      <c r="DD7">
        <v>0.49059999999999998</v>
      </c>
      <c r="DE7">
        <v>0.49180000000000001</v>
      </c>
      <c r="DF7">
        <v>0.49280000000000002</v>
      </c>
      <c r="DG7">
        <v>0.49380000000000002</v>
      </c>
      <c r="DH7">
        <v>0.56999999999999995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1.0679999999999999E-4</v>
      </c>
      <c r="AJ8">
        <v>1.177E-4</v>
      </c>
      <c r="AK8">
        <v>1.2960000000000001E-4</v>
      </c>
      <c r="AL8">
        <v>1.606E-4</v>
      </c>
      <c r="AM8">
        <v>1.8100000000000001E-4</v>
      </c>
      <c r="AN8">
        <v>1.9550000000000001E-4</v>
      </c>
      <c r="AO8">
        <v>2.1049999999999999E-4</v>
      </c>
      <c r="AP8">
        <v>2.453E-4</v>
      </c>
      <c r="AQ8">
        <v>2.8160000000000001E-4</v>
      </c>
      <c r="AR8">
        <v>3.012E-4</v>
      </c>
      <c r="AS8">
        <v>3.2089999999999999E-4</v>
      </c>
      <c r="AT8">
        <v>3.455E-4</v>
      </c>
      <c r="AU8">
        <v>3.9869999999999999E-4</v>
      </c>
      <c r="AV8">
        <v>4.3530000000000001E-4</v>
      </c>
      <c r="AW8">
        <v>4.5760000000000001E-4</v>
      </c>
      <c r="AX8">
        <v>4.8250000000000002E-4</v>
      </c>
      <c r="AY8">
        <v>5.1829999999999997E-4</v>
      </c>
      <c r="AZ8">
        <v>5.9210000000000003E-4</v>
      </c>
      <c r="BA8">
        <v>6.4519999999999996E-4</v>
      </c>
      <c r="BB8">
        <v>6.7759999999999999E-4</v>
      </c>
      <c r="BC8">
        <v>7.1000000000000002E-4</v>
      </c>
      <c r="BD8">
        <v>7.425E-4</v>
      </c>
      <c r="BE8">
        <v>8.0909999999999999E-4</v>
      </c>
      <c r="BF8">
        <v>8.7469999999999996E-4</v>
      </c>
      <c r="BG8">
        <v>9.146E-4</v>
      </c>
      <c r="BH8">
        <v>9.5489999999999995E-4</v>
      </c>
      <c r="BI8">
        <v>9.967000000000001E-4</v>
      </c>
      <c r="BJ8">
        <v>1.1000000000000001E-3</v>
      </c>
      <c r="BK8">
        <v>1.1000000000000001E-3</v>
      </c>
      <c r="BL8">
        <v>1.1999999999999999E-3</v>
      </c>
      <c r="BM8">
        <v>1.2999999999999999E-3</v>
      </c>
      <c r="BN8">
        <v>1.2999999999999999E-3</v>
      </c>
      <c r="BO8">
        <v>1.5E-3</v>
      </c>
      <c r="BP8">
        <v>1.6000000000000001E-3</v>
      </c>
      <c r="BQ8">
        <v>1.6000000000000001E-3</v>
      </c>
      <c r="BR8">
        <v>1.6999999999999999E-3</v>
      </c>
      <c r="BS8">
        <v>1.9E-3</v>
      </c>
      <c r="BT8">
        <v>2E-3</v>
      </c>
      <c r="BU8">
        <v>2.0999999999999999E-3</v>
      </c>
      <c r="BV8">
        <v>2.2000000000000001E-3</v>
      </c>
      <c r="BW8">
        <v>2.3E-3</v>
      </c>
      <c r="BX8">
        <v>2.3E-3</v>
      </c>
      <c r="BY8">
        <v>2.5000000000000001E-3</v>
      </c>
      <c r="BZ8">
        <v>4.1000000000000003E-3</v>
      </c>
      <c r="CA8">
        <v>6.3E-3</v>
      </c>
      <c r="CB8">
        <v>9.7999999999999997E-3</v>
      </c>
      <c r="CC8">
        <v>1.41E-2</v>
      </c>
      <c r="CD8">
        <v>1.9599999999999999E-2</v>
      </c>
      <c r="CE8">
        <v>2.53E-2</v>
      </c>
      <c r="CF8">
        <v>3.1899999999999998E-2</v>
      </c>
      <c r="CG8">
        <v>0.04</v>
      </c>
      <c r="CH8">
        <v>4.7899999999999998E-2</v>
      </c>
      <c r="CI8">
        <v>5.7299999999999997E-2</v>
      </c>
      <c r="CJ8">
        <v>6.7199999999999996E-2</v>
      </c>
      <c r="CK8">
        <v>7.7700000000000005E-2</v>
      </c>
      <c r="CL8">
        <v>8.8400000000000006E-2</v>
      </c>
      <c r="CM8">
        <v>9.8699999999999996E-2</v>
      </c>
      <c r="CN8">
        <v>0.1091</v>
      </c>
      <c r="CO8">
        <v>0.16189999999999999</v>
      </c>
      <c r="CP8">
        <v>0.20519999999999999</v>
      </c>
      <c r="CQ8">
        <v>0.2419</v>
      </c>
      <c r="CR8">
        <v>0.27500000000000002</v>
      </c>
      <c r="CS8">
        <v>0.307</v>
      </c>
      <c r="CT8">
        <v>0.35460000000000003</v>
      </c>
      <c r="CU8">
        <v>0.43049999999999999</v>
      </c>
      <c r="CV8">
        <v>0.44319999999999998</v>
      </c>
      <c r="CW8">
        <v>0.44840000000000002</v>
      </c>
      <c r="CX8">
        <v>0.45269999999999999</v>
      </c>
      <c r="CY8">
        <v>0.47789999999999999</v>
      </c>
      <c r="CZ8">
        <v>0.48270000000000002</v>
      </c>
      <c r="DA8">
        <v>0.48659999999999998</v>
      </c>
      <c r="DB8">
        <v>0.48909999999999998</v>
      </c>
      <c r="DC8">
        <v>0.49080000000000001</v>
      </c>
      <c r="DD8">
        <v>0.4924</v>
      </c>
      <c r="DE8">
        <v>0.49370000000000003</v>
      </c>
      <c r="DF8">
        <v>0.49890000000000001</v>
      </c>
      <c r="DG8">
        <v>0.50509999999999999</v>
      </c>
      <c r="DH8">
        <v>0.56999999999999995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1.1400000000000001E-4</v>
      </c>
      <c r="AH9">
        <v>1.2669999999999999E-4</v>
      </c>
      <c r="AI9">
        <v>1.4119999999999999E-4</v>
      </c>
      <c r="AJ9">
        <v>1.5669999999999999E-4</v>
      </c>
      <c r="AK9">
        <v>1.7340000000000001E-4</v>
      </c>
      <c r="AL9">
        <v>2.1660000000000001E-4</v>
      </c>
      <c r="AM9">
        <v>2.453E-4</v>
      </c>
      <c r="AN9">
        <v>2.6590000000000001E-4</v>
      </c>
      <c r="AO9">
        <v>2.8800000000000001E-4</v>
      </c>
      <c r="AP9">
        <v>3.3710000000000001E-4</v>
      </c>
      <c r="AQ9">
        <v>3.882E-4</v>
      </c>
      <c r="AR9">
        <v>4.1580000000000002E-4</v>
      </c>
      <c r="AS9">
        <v>4.4579999999999999E-4</v>
      </c>
      <c r="AT9">
        <v>4.8519999999999998E-4</v>
      </c>
      <c r="AU9">
        <v>5.7450000000000003E-4</v>
      </c>
      <c r="AV9">
        <v>6.3730000000000004E-4</v>
      </c>
      <c r="AW9">
        <v>6.7759999999999999E-4</v>
      </c>
      <c r="AX9">
        <v>7.203E-4</v>
      </c>
      <c r="AY9">
        <v>7.8319999999999996E-4</v>
      </c>
      <c r="AZ9">
        <v>9.165E-4</v>
      </c>
      <c r="BA9">
        <v>1E-3</v>
      </c>
      <c r="BB9">
        <v>1.1000000000000001E-3</v>
      </c>
      <c r="BC9">
        <v>1.1000000000000001E-3</v>
      </c>
      <c r="BD9">
        <v>1.1999999999999999E-3</v>
      </c>
      <c r="BE9">
        <v>1.2999999999999999E-3</v>
      </c>
      <c r="BF9">
        <v>1.5E-3</v>
      </c>
      <c r="BG9">
        <v>1.6000000000000001E-3</v>
      </c>
      <c r="BH9">
        <v>1.6999999999999999E-3</v>
      </c>
      <c r="BI9">
        <v>1.6999999999999999E-3</v>
      </c>
      <c r="BJ9">
        <v>1.9E-3</v>
      </c>
      <c r="BK9">
        <v>2E-3</v>
      </c>
      <c r="BL9">
        <v>2.2000000000000001E-3</v>
      </c>
      <c r="BM9">
        <v>2.3E-3</v>
      </c>
      <c r="BN9">
        <v>2.5000000000000001E-3</v>
      </c>
      <c r="BO9">
        <v>2.7000000000000001E-3</v>
      </c>
      <c r="BP9">
        <v>2.8999999999999998E-3</v>
      </c>
      <c r="BQ9">
        <v>3.0000000000000001E-3</v>
      </c>
      <c r="BR9">
        <v>3.2000000000000002E-3</v>
      </c>
      <c r="BS9">
        <v>3.5000000000000001E-3</v>
      </c>
      <c r="BT9">
        <v>3.8E-3</v>
      </c>
      <c r="BU9">
        <v>4.0000000000000001E-3</v>
      </c>
      <c r="BV9">
        <v>4.1999999999999997E-3</v>
      </c>
      <c r="BW9">
        <v>4.4000000000000003E-3</v>
      </c>
      <c r="BX9">
        <v>4.5999999999999999E-3</v>
      </c>
      <c r="BY9">
        <v>4.8999999999999998E-3</v>
      </c>
      <c r="BZ9">
        <v>8.5000000000000006E-3</v>
      </c>
      <c r="CA9">
        <v>1.3299999999999999E-2</v>
      </c>
      <c r="CB9">
        <v>2.0400000000000001E-2</v>
      </c>
      <c r="CC9">
        <v>2.8899999999999999E-2</v>
      </c>
      <c r="CD9">
        <v>3.9399999999999998E-2</v>
      </c>
      <c r="CE9">
        <v>4.9799999999999997E-2</v>
      </c>
      <c r="CF9">
        <v>6.0999999999999999E-2</v>
      </c>
      <c r="CG9">
        <v>7.3899999999999993E-2</v>
      </c>
      <c r="CH9">
        <v>8.5599999999999996E-2</v>
      </c>
      <c r="CI9">
        <v>9.8599999999999993E-2</v>
      </c>
      <c r="CJ9">
        <v>0.112</v>
      </c>
      <c r="CK9">
        <v>0.1255</v>
      </c>
      <c r="CL9">
        <v>0.13869999999999999</v>
      </c>
      <c r="CM9">
        <v>0.15040000000000001</v>
      </c>
      <c r="CN9">
        <v>0.16139999999999999</v>
      </c>
      <c r="CO9">
        <v>0.2097</v>
      </c>
      <c r="CP9">
        <v>0.24929999999999999</v>
      </c>
      <c r="CQ9">
        <v>0.2918</v>
      </c>
      <c r="CR9">
        <v>0.32679999999999998</v>
      </c>
      <c r="CS9">
        <v>0.3574</v>
      </c>
      <c r="CT9">
        <v>0.39729999999999999</v>
      </c>
      <c r="CU9">
        <v>0.44579999999999997</v>
      </c>
      <c r="CV9">
        <v>0.45279999999999998</v>
      </c>
      <c r="CW9">
        <v>0.45789999999999997</v>
      </c>
      <c r="CX9">
        <v>0.46310000000000001</v>
      </c>
      <c r="CY9">
        <v>0.4834</v>
      </c>
      <c r="CZ9">
        <v>0.48820000000000002</v>
      </c>
      <c r="DA9">
        <v>0.49030000000000001</v>
      </c>
      <c r="DB9">
        <v>0.49130000000000001</v>
      </c>
      <c r="DC9">
        <v>0.49199999999999999</v>
      </c>
      <c r="DD9">
        <v>0.49390000000000001</v>
      </c>
      <c r="DE9">
        <v>0.50180000000000002</v>
      </c>
      <c r="DF9">
        <v>0.51019999999999999</v>
      </c>
      <c r="DG9">
        <v>0.51859999999999995</v>
      </c>
      <c r="DH9">
        <v>0.56999999999999995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1.16E-4</v>
      </c>
      <c r="AG10">
        <v>1.4909999999999999E-4</v>
      </c>
      <c r="AH10">
        <v>1.662E-4</v>
      </c>
      <c r="AI10">
        <v>1.8479999999999999E-4</v>
      </c>
      <c r="AJ10">
        <v>2.0469999999999999E-4</v>
      </c>
      <c r="AK10">
        <v>2.264E-4</v>
      </c>
      <c r="AL10">
        <v>2.8180000000000002E-4</v>
      </c>
      <c r="AM10">
        <v>3.1990000000000002E-4</v>
      </c>
      <c r="AN10">
        <v>3.4850000000000001E-4</v>
      </c>
      <c r="AO10">
        <v>3.8000000000000002E-4</v>
      </c>
      <c r="AP10">
        <v>4.5320000000000001E-4</v>
      </c>
      <c r="AQ10">
        <v>5.306E-4</v>
      </c>
      <c r="AR10">
        <v>5.7589999999999996E-4</v>
      </c>
      <c r="AS10">
        <v>6.246E-4</v>
      </c>
      <c r="AT10">
        <v>6.8880000000000005E-4</v>
      </c>
      <c r="AU10">
        <v>8.363E-4</v>
      </c>
      <c r="AV10">
        <v>9.4289999999999999E-4</v>
      </c>
      <c r="AW10">
        <v>1E-3</v>
      </c>
      <c r="AX10">
        <v>1.1000000000000001E-3</v>
      </c>
      <c r="AY10">
        <v>1.1999999999999999E-3</v>
      </c>
      <c r="AZ10">
        <v>1.4E-3</v>
      </c>
      <c r="BA10">
        <v>1.6000000000000001E-3</v>
      </c>
      <c r="BB10">
        <v>1.6999999999999999E-3</v>
      </c>
      <c r="BC10">
        <v>1.8E-3</v>
      </c>
      <c r="BD10">
        <v>1.9E-3</v>
      </c>
      <c r="BE10">
        <v>2.2000000000000001E-3</v>
      </c>
      <c r="BF10">
        <v>2.3999999999999998E-3</v>
      </c>
      <c r="BG10">
        <v>2.5000000000000001E-3</v>
      </c>
      <c r="BH10">
        <v>2.7000000000000001E-3</v>
      </c>
      <c r="BI10">
        <v>2.8E-3</v>
      </c>
      <c r="BJ10">
        <v>3.0000000000000001E-3</v>
      </c>
      <c r="BK10">
        <v>3.3999999999999998E-3</v>
      </c>
      <c r="BL10">
        <v>3.7000000000000002E-3</v>
      </c>
      <c r="BM10">
        <v>3.8999999999999998E-3</v>
      </c>
      <c r="BN10">
        <v>4.1000000000000003E-3</v>
      </c>
      <c r="BO10">
        <v>4.5999999999999999E-3</v>
      </c>
      <c r="BP10">
        <v>5.0000000000000001E-3</v>
      </c>
      <c r="BQ10">
        <v>5.3E-3</v>
      </c>
      <c r="BR10">
        <v>5.5999999999999999E-3</v>
      </c>
      <c r="BS10">
        <v>6.1000000000000004E-3</v>
      </c>
      <c r="BT10">
        <v>6.7000000000000002E-3</v>
      </c>
      <c r="BU10">
        <v>7.0000000000000001E-3</v>
      </c>
      <c r="BV10">
        <v>7.4000000000000003E-3</v>
      </c>
      <c r="BW10">
        <v>7.7000000000000002E-3</v>
      </c>
      <c r="BX10">
        <v>8.0999999999999996E-3</v>
      </c>
      <c r="BY10">
        <v>8.6E-3</v>
      </c>
      <c r="BZ10">
        <v>1.49E-2</v>
      </c>
      <c r="CA10">
        <v>2.29E-2</v>
      </c>
      <c r="CB10">
        <v>3.4700000000000002E-2</v>
      </c>
      <c r="CC10">
        <v>4.7899999999999998E-2</v>
      </c>
      <c r="CD10">
        <v>6.3100000000000003E-2</v>
      </c>
      <c r="CE10">
        <v>7.7499999999999999E-2</v>
      </c>
      <c r="CF10">
        <v>9.2100000000000001E-2</v>
      </c>
      <c r="CG10">
        <v>0.10829999999999999</v>
      </c>
      <c r="CH10">
        <v>0.12239999999999999</v>
      </c>
      <c r="CI10">
        <v>0.1376</v>
      </c>
      <c r="CJ10">
        <v>0.1522</v>
      </c>
      <c r="CK10">
        <v>0.16589999999999999</v>
      </c>
      <c r="CL10">
        <v>0.17849999999999999</v>
      </c>
      <c r="CM10">
        <v>0.18909999999999999</v>
      </c>
      <c r="CN10">
        <v>0.1991</v>
      </c>
      <c r="CO10">
        <v>0.2442</v>
      </c>
      <c r="CP10">
        <v>0.29020000000000001</v>
      </c>
      <c r="CQ10">
        <v>0.33510000000000001</v>
      </c>
      <c r="CR10">
        <v>0.36899999999999999</v>
      </c>
      <c r="CS10">
        <v>0.39400000000000002</v>
      </c>
      <c r="CT10">
        <v>0.41399999999999998</v>
      </c>
      <c r="CU10">
        <v>0.45329999999999998</v>
      </c>
      <c r="CV10">
        <v>0.46100000000000002</v>
      </c>
      <c r="CW10">
        <v>0.46639999999999998</v>
      </c>
      <c r="CX10">
        <v>0.47020000000000001</v>
      </c>
      <c r="CY10">
        <v>0.48809999999999998</v>
      </c>
      <c r="CZ10">
        <v>0.49030000000000001</v>
      </c>
      <c r="DA10">
        <v>0.49120000000000003</v>
      </c>
      <c r="DB10">
        <v>0.49209999999999998</v>
      </c>
      <c r="DC10">
        <v>0.49309999999999998</v>
      </c>
      <c r="DD10">
        <v>0.50039999999999996</v>
      </c>
      <c r="DE10">
        <v>0.51129999999999998</v>
      </c>
      <c r="DF10">
        <v>0.5222</v>
      </c>
      <c r="DG10">
        <v>0.53090000000000004</v>
      </c>
      <c r="DH10">
        <v>0.56999999999999995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1.072E-4</v>
      </c>
      <c r="AE11">
        <v>1.22E-4</v>
      </c>
      <c r="AF11">
        <v>1.4540000000000001E-4</v>
      </c>
      <c r="AG11">
        <v>1.873E-4</v>
      </c>
      <c r="AH11">
        <v>2.0770000000000001E-4</v>
      </c>
      <c r="AI11">
        <v>2.31E-4</v>
      </c>
      <c r="AJ11">
        <v>2.5589999999999999E-4</v>
      </c>
      <c r="AK11">
        <v>2.8289999999999999E-4</v>
      </c>
      <c r="AL11">
        <v>3.569E-4</v>
      </c>
      <c r="AM11">
        <v>4.0989999999999999E-4</v>
      </c>
      <c r="AN11">
        <v>4.5160000000000003E-4</v>
      </c>
      <c r="AO11">
        <v>4.9790000000000001E-4</v>
      </c>
      <c r="AP11">
        <v>6.1260000000000004E-4</v>
      </c>
      <c r="AQ11">
        <v>7.3439999999999996E-4</v>
      </c>
      <c r="AR11">
        <v>8.0389999999999997E-4</v>
      </c>
      <c r="AS11">
        <v>8.7779999999999998E-4</v>
      </c>
      <c r="AT11">
        <v>9.7519999999999996E-4</v>
      </c>
      <c r="AU11">
        <v>1.1999999999999999E-3</v>
      </c>
      <c r="AV11">
        <v>1.4E-3</v>
      </c>
      <c r="AW11">
        <v>1.5E-3</v>
      </c>
      <c r="AX11">
        <v>1.6000000000000001E-3</v>
      </c>
      <c r="AY11">
        <v>1.8E-3</v>
      </c>
      <c r="AZ11">
        <v>2.0999999999999999E-3</v>
      </c>
      <c r="BA11">
        <v>2.3E-3</v>
      </c>
      <c r="BB11">
        <v>2.5000000000000001E-3</v>
      </c>
      <c r="BC11">
        <v>2.7000000000000001E-3</v>
      </c>
      <c r="BD11">
        <v>2.8E-3</v>
      </c>
      <c r="BE11">
        <v>3.2000000000000002E-3</v>
      </c>
      <c r="BF11">
        <v>3.5000000000000001E-3</v>
      </c>
      <c r="BG11">
        <v>3.8E-3</v>
      </c>
      <c r="BH11">
        <v>4.0000000000000001E-3</v>
      </c>
      <c r="BI11">
        <v>4.3E-3</v>
      </c>
      <c r="BJ11">
        <v>4.5999999999999999E-3</v>
      </c>
      <c r="BK11">
        <v>5.1000000000000004E-3</v>
      </c>
      <c r="BL11">
        <v>5.5999999999999999E-3</v>
      </c>
      <c r="BM11">
        <v>5.8999999999999999E-3</v>
      </c>
      <c r="BN11">
        <v>6.4000000000000003E-3</v>
      </c>
      <c r="BO11">
        <v>7.1000000000000004E-3</v>
      </c>
      <c r="BP11">
        <v>7.7000000000000002E-3</v>
      </c>
      <c r="BQ11">
        <v>8.0999999999999996E-3</v>
      </c>
      <c r="BR11">
        <v>8.5000000000000006E-3</v>
      </c>
      <c r="BS11">
        <v>9.4000000000000004E-3</v>
      </c>
      <c r="BT11">
        <v>1.0200000000000001E-2</v>
      </c>
      <c r="BU11">
        <v>1.0699999999999999E-2</v>
      </c>
      <c r="BV11">
        <v>1.12E-2</v>
      </c>
      <c r="BW11">
        <v>1.18E-2</v>
      </c>
      <c r="BX11">
        <v>1.23E-2</v>
      </c>
      <c r="BY11">
        <v>1.3100000000000001E-2</v>
      </c>
      <c r="BZ11">
        <v>2.24E-2</v>
      </c>
      <c r="CA11">
        <v>3.4000000000000002E-2</v>
      </c>
      <c r="CB11">
        <v>4.9700000000000001E-2</v>
      </c>
      <c r="CC11">
        <v>6.7000000000000004E-2</v>
      </c>
      <c r="CD11">
        <v>8.5900000000000004E-2</v>
      </c>
      <c r="CE11">
        <v>0.10290000000000001</v>
      </c>
      <c r="CF11">
        <v>0.11990000000000001</v>
      </c>
      <c r="CG11">
        <v>0.13800000000000001</v>
      </c>
      <c r="CH11">
        <v>0.15279999999999999</v>
      </c>
      <c r="CI11">
        <v>0.16789999999999999</v>
      </c>
      <c r="CJ11">
        <v>0.18190000000000001</v>
      </c>
      <c r="CK11">
        <v>0.19489999999999999</v>
      </c>
      <c r="CL11">
        <v>0.20669999999999999</v>
      </c>
      <c r="CM11">
        <v>0.21690000000000001</v>
      </c>
      <c r="CN11">
        <v>0.2263</v>
      </c>
      <c r="CO11">
        <v>0.2752</v>
      </c>
      <c r="CP11">
        <v>0.32579999999999998</v>
      </c>
      <c r="CQ11">
        <v>0.37</v>
      </c>
      <c r="CR11">
        <v>0.39629999999999999</v>
      </c>
      <c r="CS11">
        <v>0.4088</v>
      </c>
      <c r="CT11">
        <v>0.42459999999999998</v>
      </c>
      <c r="CU11">
        <v>0.46029999999999999</v>
      </c>
      <c r="CV11">
        <v>0.46729999999999999</v>
      </c>
      <c r="CW11">
        <v>0.47170000000000001</v>
      </c>
      <c r="CX11">
        <v>0.47599999999999998</v>
      </c>
      <c r="CY11">
        <v>0.4899</v>
      </c>
      <c r="CZ11">
        <v>0.49070000000000003</v>
      </c>
      <c r="DA11">
        <v>0.49180000000000001</v>
      </c>
      <c r="DB11">
        <v>0.4929</v>
      </c>
      <c r="DC11">
        <v>0.49409999999999998</v>
      </c>
      <c r="DD11">
        <v>0.50719999999999998</v>
      </c>
      <c r="DE11">
        <v>0.52070000000000005</v>
      </c>
      <c r="DF11">
        <v>0.53120000000000001</v>
      </c>
      <c r="DG11">
        <v>0.53510000000000002</v>
      </c>
      <c r="DH11">
        <v>0.56999999999999995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1.1400000000000001E-4</v>
      </c>
      <c r="AD12">
        <v>1.2999999999999999E-4</v>
      </c>
      <c r="AE12">
        <v>1.4779999999999999E-4</v>
      </c>
      <c r="AF12">
        <v>1.7640000000000001E-4</v>
      </c>
      <c r="AG12">
        <v>2.254E-4</v>
      </c>
      <c r="AH12">
        <v>2.5070000000000002E-4</v>
      </c>
      <c r="AI12">
        <v>2.789E-4</v>
      </c>
      <c r="AJ12">
        <v>3.099E-4</v>
      </c>
      <c r="AK12">
        <v>3.458E-4</v>
      </c>
      <c r="AL12">
        <v>4.5520000000000001E-4</v>
      </c>
      <c r="AM12">
        <v>5.3249999999999999E-4</v>
      </c>
      <c r="AN12">
        <v>5.9239999999999998E-4</v>
      </c>
      <c r="AO12">
        <v>6.5780000000000005E-4</v>
      </c>
      <c r="AP12">
        <v>8.1780000000000004E-4</v>
      </c>
      <c r="AQ12">
        <v>9.8740000000000004E-4</v>
      </c>
      <c r="AR12">
        <v>1.1000000000000001E-3</v>
      </c>
      <c r="AS12">
        <v>1.1999999999999999E-3</v>
      </c>
      <c r="AT12">
        <v>1.2999999999999999E-3</v>
      </c>
      <c r="AU12">
        <v>1.6000000000000001E-3</v>
      </c>
      <c r="AV12">
        <v>1.8E-3</v>
      </c>
      <c r="AW12">
        <v>2E-3</v>
      </c>
      <c r="AX12">
        <v>2.0999999999999999E-3</v>
      </c>
      <c r="AY12">
        <v>2.3999999999999998E-3</v>
      </c>
      <c r="AZ12">
        <v>2.8E-3</v>
      </c>
      <c r="BA12">
        <v>3.2000000000000002E-3</v>
      </c>
      <c r="BB12">
        <v>3.3999999999999998E-3</v>
      </c>
      <c r="BC12">
        <v>3.5999999999999999E-3</v>
      </c>
      <c r="BD12">
        <v>3.8999999999999998E-3</v>
      </c>
      <c r="BE12">
        <v>4.4000000000000003E-3</v>
      </c>
      <c r="BF12">
        <v>4.8999999999999998E-3</v>
      </c>
      <c r="BG12">
        <v>5.3E-3</v>
      </c>
      <c r="BH12">
        <v>5.5999999999999999E-3</v>
      </c>
      <c r="BI12">
        <v>6.0000000000000001E-3</v>
      </c>
      <c r="BJ12">
        <v>6.4000000000000003E-3</v>
      </c>
      <c r="BK12">
        <v>7.1999999999999998E-3</v>
      </c>
      <c r="BL12">
        <v>7.7999999999999996E-3</v>
      </c>
      <c r="BM12">
        <v>8.2000000000000007E-3</v>
      </c>
      <c r="BN12">
        <v>8.8000000000000005E-3</v>
      </c>
      <c r="BO12">
        <v>9.7000000000000003E-3</v>
      </c>
      <c r="BP12">
        <v>1.06E-2</v>
      </c>
      <c r="BQ12">
        <v>1.11E-2</v>
      </c>
      <c r="BR12">
        <v>1.17E-2</v>
      </c>
      <c r="BS12">
        <v>1.29E-2</v>
      </c>
      <c r="BT12">
        <v>1.41E-2</v>
      </c>
      <c r="BU12">
        <v>1.4800000000000001E-2</v>
      </c>
      <c r="BV12">
        <v>1.54E-2</v>
      </c>
      <c r="BW12">
        <v>1.61E-2</v>
      </c>
      <c r="BX12">
        <v>1.6799999999999999E-2</v>
      </c>
      <c r="BY12">
        <v>1.7899999999999999E-2</v>
      </c>
      <c r="BZ12">
        <v>3.0099999999999998E-2</v>
      </c>
      <c r="CA12">
        <v>4.4600000000000001E-2</v>
      </c>
      <c r="CB12">
        <v>6.3799999999999996E-2</v>
      </c>
      <c r="CC12">
        <v>8.4000000000000005E-2</v>
      </c>
      <c r="CD12">
        <v>0.10539999999999999</v>
      </c>
      <c r="CE12">
        <v>0.1244</v>
      </c>
      <c r="CF12">
        <v>0.14230000000000001</v>
      </c>
      <c r="CG12">
        <v>0.16089999999999999</v>
      </c>
      <c r="CH12">
        <v>0.17560000000000001</v>
      </c>
      <c r="CI12">
        <v>0.1903</v>
      </c>
      <c r="CJ12">
        <v>0.2041</v>
      </c>
      <c r="CK12">
        <v>0.21679999999999999</v>
      </c>
      <c r="CL12">
        <v>0.2283</v>
      </c>
      <c r="CM12">
        <v>0.2382</v>
      </c>
      <c r="CN12">
        <v>0.248</v>
      </c>
      <c r="CO12">
        <v>0.30309999999999998</v>
      </c>
      <c r="CP12">
        <v>0.35489999999999999</v>
      </c>
      <c r="CQ12">
        <v>0.39269999999999999</v>
      </c>
      <c r="CR12">
        <v>0.40739999999999998</v>
      </c>
      <c r="CS12">
        <v>0.41720000000000002</v>
      </c>
      <c r="CT12">
        <v>0.43409999999999999</v>
      </c>
      <c r="CU12">
        <v>0.46579999999999999</v>
      </c>
      <c r="CV12">
        <v>0.47189999999999999</v>
      </c>
      <c r="CW12">
        <v>0.47649999999999998</v>
      </c>
      <c r="CX12">
        <v>0.47970000000000002</v>
      </c>
      <c r="CY12">
        <v>0.49009999999999998</v>
      </c>
      <c r="CZ12">
        <v>0.49109999999999998</v>
      </c>
      <c r="DA12">
        <v>0.49230000000000002</v>
      </c>
      <c r="DB12">
        <v>0.49349999999999999</v>
      </c>
      <c r="DC12">
        <v>0.49780000000000002</v>
      </c>
      <c r="DD12">
        <v>0.51359999999999995</v>
      </c>
      <c r="DE12">
        <v>0.52929999999999999</v>
      </c>
      <c r="DF12">
        <v>0.5343</v>
      </c>
      <c r="DG12">
        <v>0.53879999999999995</v>
      </c>
      <c r="DH12">
        <v>0.56999999999999995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1.153E-4</v>
      </c>
      <c r="AC13">
        <v>1.339E-4</v>
      </c>
      <c r="AD13">
        <v>1.5320000000000001E-4</v>
      </c>
      <c r="AE13">
        <v>1.7420000000000001E-4</v>
      </c>
      <c r="AF13">
        <v>2.075E-4</v>
      </c>
      <c r="AG13">
        <v>2.652E-4</v>
      </c>
      <c r="AH13">
        <v>2.9720000000000001E-4</v>
      </c>
      <c r="AI13">
        <v>3.3569999999999997E-4</v>
      </c>
      <c r="AJ13">
        <v>3.7950000000000001E-4</v>
      </c>
      <c r="AK13">
        <v>4.3080000000000001E-4</v>
      </c>
      <c r="AL13">
        <v>5.7760000000000005E-4</v>
      </c>
      <c r="AM13">
        <v>6.7969999999999999E-4</v>
      </c>
      <c r="AN13">
        <v>7.5750000000000004E-4</v>
      </c>
      <c r="AO13">
        <v>8.4259999999999999E-4</v>
      </c>
      <c r="AP13">
        <v>1E-3</v>
      </c>
      <c r="AQ13">
        <v>1.2999999999999999E-3</v>
      </c>
      <c r="AR13">
        <v>1.4E-3</v>
      </c>
      <c r="AS13">
        <v>1.5E-3</v>
      </c>
      <c r="AT13">
        <v>1.6999999999999999E-3</v>
      </c>
      <c r="AU13">
        <v>2.0999999999999999E-3</v>
      </c>
      <c r="AV13">
        <v>2.3E-3</v>
      </c>
      <c r="AW13">
        <v>2.5000000000000001E-3</v>
      </c>
      <c r="AX13">
        <v>2.7000000000000001E-3</v>
      </c>
      <c r="AY13">
        <v>3.0000000000000001E-3</v>
      </c>
      <c r="AZ13">
        <v>3.5999999999999999E-3</v>
      </c>
      <c r="BA13">
        <v>4.1000000000000003E-3</v>
      </c>
      <c r="BB13">
        <v>4.4000000000000003E-3</v>
      </c>
      <c r="BC13">
        <v>4.7000000000000002E-3</v>
      </c>
      <c r="BD13">
        <v>5.1000000000000004E-3</v>
      </c>
      <c r="BE13">
        <v>5.7000000000000002E-3</v>
      </c>
      <c r="BF13">
        <v>6.4000000000000003E-3</v>
      </c>
      <c r="BG13">
        <v>6.7999999999999996E-3</v>
      </c>
      <c r="BH13">
        <v>7.1999999999999998E-3</v>
      </c>
      <c r="BI13">
        <v>7.7000000000000002E-3</v>
      </c>
      <c r="BJ13">
        <v>8.2000000000000007E-3</v>
      </c>
      <c r="BK13">
        <v>9.1999999999999998E-3</v>
      </c>
      <c r="BL13">
        <v>0.01</v>
      </c>
      <c r="BM13">
        <v>1.0500000000000001E-2</v>
      </c>
      <c r="BN13">
        <v>1.1299999999999999E-2</v>
      </c>
      <c r="BO13">
        <v>1.24E-2</v>
      </c>
      <c r="BP13">
        <v>1.35E-2</v>
      </c>
      <c r="BQ13">
        <v>1.4200000000000001E-2</v>
      </c>
      <c r="BR13">
        <v>1.4999999999999999E-2</v>
      </c>
      <c r="BS13">
        <v>1.6400000000000001E-2</v>
      </c>
      <c r="BT13">
        <v>1.7899999999999999E-2</v>
      </c>
      <c r="BU13">
        <v>1.8700000000000001E-2</v>
      </c>
      <c r="BV13">
        <v>1.95E-2</v>
      </c>
      <c r="BW13">
        <v>2.0400000000000001E-2</v>
      </c>
      <c r="BX13">
        <v>2.1299999999999999E-2</v>
      </c>
      <c r="BY13">
        <v>2.2599999999999999E-2</v>
      </c>
      <c r="BZ13">
        <v>3.7199999999999997E-2</v>
      </c>
      <c r="CA13">
        <v>5.4100000000000002E-2</v>
      </c>
      <c r="CB13">
        <v>7.5999999999999998E-2</v>
      </c>
      <c r="CC13">
        <v>9.8299999999999998E-2</v>
      </c>
      <c r="CD13">
        <v>0.1216</v>
      </c>
      <c r="CE13">
        <v>0.14149999999999999</v>
      </c>
      <c r="CF13">
        <v>0.16</v>
      </c>
      <c r="CG13">
        <v>0.1787</v>
      </c>
      <c r="CH13">
        <v>0.1933</v>
      </c>
      <c r="CI13">
        <v>0.20810000000000001</v>
      </c>
      <c r="CJ13">
        <v>0.2218</v>
      </c>
      <c r="CK13">
        <v>0.2344</v>
      </c>
      <c r="CL13">
        <v>0.24590000000000001</v>
      </c>
      <c r="CM13">
        <v>0.25659999999999999</v>
      </c>
      <c r="CN13">
        <v>0.2676</v>
      </c>
      <c r="CO13">
        <v>0.32690000000000002</v>
      </c>
      <c r="CP13">
        <v>0.37619999999999998</v>
      </c>
      <c r="CQ13">
        <v>0.40279999999999999</v>
      </c>
      <c r="CR13">
        <v>0.41410000000000002</v>
      </c>
      <c r="CS13">
        <v>0.42409999999999998</v>
      </c>
      <c r="CT13">
        <v>0.44309999999999999</v>
      </c>
      <c r="CU13">
        <v>0.46970000000000001</v>
      </c>
      <c r="CV13">
        <v>0.47589999999999999</v>
      </c>
      <c r="CW13">
        <v>0.47949999999999998</v>
      </c>
      <c r="CX13">
        <v>0.48159999999999997</v>
      </c>
      <c r="CY13">
        <v>0.49009999999999998</v>
      </c>
      <c r="CZ13">
        <v>0.49149999999999999</v>
      </c>
      <c r="DA13">
        <v>0.49280000000000002</v>
      </c>
      <c r="DB13">
        <v>0.49459999999999998</v>
      </c>
      <c r="DC13">
        <v>0.50149999999999995</v>
      </c>
      <c r="DD13">
        <v>0.51919999999999999</v>
      </c>
      <c r="DE13">
        <v>0.53200000000000003</v>
      </c>
      <c r="DF13">
        <v>0.53720000000000001</v>
      </c>
      <c r="DG13">
        <v>0.5423</v>
      </c>
      <c r="DH13">
        <v>0.56999999999999995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1.3339999999999999E-4</v>
      </c>
      <c r="AC14">
        <v>1.549E-4</v>
      </c>
      <c r="AD14">
        <v>1.771E-4</v>
      </c>
      <c r="AE14">
        <v>2.006E-4</v>
      </c>
      <c r="AF14">
        <v>2.398E-4</v>
      </c>
      <c r="AG14">
        <v>3.121E-4</v>
      </c>
      <c r="AH14">
        <v>3.569E-4</v>
      </c>
      <c r="AI14">
        <v>4.082E-4</v>
      </c>
      <c r="AJ14">
        <v>4.6460000000000002E-4</v>
      </c>
      <c r="AK14">
        <v>5.2879999999999995E-4</v>
      </c>
      <c r="AL14">
        <v>7.115E-4</v>
      </c>
      <c r="AM14">
        <v>8.3770000000000003E-4</v>
      </c>
      <c r="AN14">
        <v>9.3309999999999997E-4</v>
      </c>
      <c r="AO14">
        <v>1E-3</v>
      </c>
      <c r="AP14">
        <v>1.2999999999999999E-3</v>
      </c>
      <c r="AQ14">
        <v>1.5E-3</v>
      </c>
      <c r="AR14">
        <v>1.6999999999999999E-3</v>
      </c>
      <c r="AS14">
        <v>1.8E-3</v>
      </c>
      <c r="AT14">
        <v>2E-3</v>
      </c>
      <c r="AU14">
        <v>2.5000000000000001E-3</v>
      </c>
      <c r="AV14">
        <v>2.8E-3</v>
      </c>
      <c r="AW14">
        <v>3.0999999999999999E-3</v>
      </c>
      <c r="AX14">
        <v>3.3E-3</v>
      </c>
      <c r="AY14">
        <v>3.7000000000000002E-3</v>
      </c>
      <c r="AZ14">
        <v>4.4999999999999997E-3</v>
      </c>
      <c r="BA14">
        <v>5.1000000000000004E-3</v>
      </c>
      <c r="BB14">
        <v>5.4000000000000003E-3</v>
      </c>
      <c r="BC14">
        <v>5.7999999999999996E-3</v>
      </c>
      <c r="BD14">
        <v>6.1999999999999998E-3</v>
      </c>
      <c r="BE14">
        <v>7.0000000000000001E-3</v>
      </c>
      <c r="BF14">
        <v>7.7999999999999996E-3</v>
      </c>
      <c r="BG14">
        <v>8.3000000000000001E-3</v>
      </c>
      <c r="BH14">
        <v>8.8000000000000005E-3</v>
      </c>
      <c r="BI14">
        <v>9.2999999999999992E-3</v>
      </c>
      <c r="BJ14">
        <v>0.01</v>
      </c>
      <c r="BK14">
        <v>1.11E-2</v>
      </c>
      <c r="BL14">
        <v>1.21E-2</v>
      </c>
      <c r="BM14">
        <v>1.2800000000000001E-2</v>
      </c>
      <c r="BN14">
        <v>1.37E-2</v>
      </c>
      <c r="BO14">
        <v>1.5100000000000001E-2</v>
      </c>
      <c r="BP14">
        <v>1.6299999999999999E-2</v>
      </c>
      <c r="BQ14">
        <v>1.7100000000000001E-2</v>
      </c>
      <c r="BR14">
        <v>1.7999999999999999E-2</v>
      </c>
      <c r="BS14">
        <v>1.9699999999999999E-2</v>
      </c>
      <c r="BT14">
        <v>2.1399999999999999E-2</v>
      </c>
      <c r="BU14">
        <v>2.24E-2</v>
      </c>
      <c r="BV14">
        <v>2.3400000000000001E-2</v>
      </c>
      <c r="BW14">
        <v>2.4400000000000002E-2</v>
      </c>
      <c r="BX14">
        <v>2.5399999999999999E-2</v>
      </c>
      <c r="BY14">
        <v>2.69E-2</v>
      </c>
      <c r="BZ14">
        <v>4.3499999999999997E-2</v>
      </c>
      <c r="CA14">
        <v>6.25E-2</v>
      </c>
      <c r="CB14">
        <v>8.6199999999999999E-2</v>
      </c>
      <c r="CC14">
        <v>0.1103</v>
      </c>
      <c r="CD14">
        <v>0.1348</v>
      </c>
      <c r="CE14">
        <v>0.15540000000000001</v>
      </c>
      <c r="CF14">
        <v>0.17430000000000001</v>
      </c>
      <c r="CG14">
        <v>0.19320000000000001</v>
      </c>
      <c r="CH14">
        <v>0.20799999999999999</v>
      </c>
      <c r="CI14">
        <v>0.2228</v>
      </c>
      <c r="CJ14">
        <v>0.23649999999999999</v>
      </c>
      <c r="CK14">
        <v>0.2492</v>
      </c>
      <c r="CL14">
        <v>0.26150000000000001</v>
      </c>
      <c r="CM14">
        <v>0.27329999999999999</v>
      </c>
      <c r="CN14">
        <v>0.28520000000000001</v>
      </c>
      <c r="CO14">
        <v>0.34589999999999999</v>
      </c>
      <c r="CP14">
        <v>0.38969999999999999</v>
      </c>
      <c r="CQ14">
        <v>0.40839999999999999</v>
      </c>
      <c r="CR14">
        <v>0.41949999999999998</v>
      </c>
      <c r="CS14">
        <v>0.43049999999999999</v>
      </c>
      <c r="CT14">
        <v>0.45129999999999998</v>
      </c>
      <c r="CU14">
        <v>0.47339999999999999</v>
      </c>
      <c r="CV14">
        <v>0.47849999999999998</v>
      </c>
      <c r="CW14">
        <v>0.48110000000000003</v>
      </c>
      <c r="CX14">
        <v>0.48320000000000002</v>
      </c>
      <c r="CY14">
        <v>0.49020000000000002</v>
      </c>
      <c r="CZ14">
        <v>0.49180000000000001</v>
      </c>
      <c r="DA14">
        <v>0.49320000000000003</v>
      </c>
      <c r="DB14">
        <v>0.49719999999999998</v>
      </c>
      <c r="DC14">
        <v>0.50480000000000003</v>
      </c>
      <c r="DD14">
        <v>0.52390000000000003</v>
      </c>
      <c r="DE14">
        <v>0.53400000000000003</v>
      </c>
      <c r="DF14">
        <v>0.53990000000000005</v>
      </c>
      <c r="DG14">
        <v>0.54569999999999996</v>
      </c>
      <c r="DH14">
        <v>0.56999999999999995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1.5210000000000001E-4</v>
      </c>
      <c r="AC15">
        <v>1.76E-4</v>
      </c>
      <c r="AD15">
        <v>2.0049999999999999E-4</v>
      </c>
      <c r="AE15">
        <v>2.274E-4</v>
      </c>
      <c r="AF15">
        <v>2.767E-4</v>
      </c>
      <c r="AG15">
        <v>3.7280000000000001E-4</v>
      </c>
      <c r="AH15">
        <v>4.2850000000000001E-4</v>
      </c>
      <c r="AI15">
        <v>4.9129999999999996E-4</v>
      </c>
      <c r="AJ15">
        <v>5.5999999999999995E-4</v>
      </c>
      <c r="AK15">
        <v>6.38E-4</v>
      </c>
      <c r="AL15">
        <v>8.541E-4</v>
      </c>
      <c r="AM15">
        <v>1E-3</v>
      </c>
      <c r="AN15">
        <v>1.1000000000000001E-3</v>
      </c>
      <c r="AO15">
        <v>1.1999999999999999E-3</v>
      </c>
      <c r="AP15">
        <v>1.5E-3</v>
      </c>
      <c r="AQ15">
        <v>1.8E-3</v>
      </c>
      <c r="AR15">
        <v>2E-3</v>
      </c>
      <c r="AS15">
        <v>2.2000000000000001E-3</v>
      </c>
      <c r="AT15">
        <v>2.3999999999999998E-3</v>
      </c>
      <c r="AU15">
        <v>3.0000000000000001E-3</v>
      </c>
      <c r="AV15">
        <v>3.3999999999999998E-3</v>
      </c>
      <c r="AW15">
        <v>3.7000000000000002E-3</v>
      </c>
      <c r="AX15">
        <v>4.0000000000000001E-3</v>
      </c>
      <c r="AY15">
        <v>4.4000000000000003E-3</v>
      </c>
      <c r="AZ15">
        <v>5.4000000000000003E-3</v>
      </c>
      <c r="BA15">
        <v>6.0000000000000001E-3</v>
      </c>
      <c r="BB15">
        <v>6.4999999999999997E-3</v>
      </c>
      <c r="BC15">
        <v>6.8999999999999999E-3</v>
      </c>
      <c r="BD15">
        <v>7.3000000000000001E-3</v>
      </c>
      <c r="BE15">
        <v>8.3000000000000001E-3</v>
      </c>
      <c r="BF15">
        <v>9.1999999999999998E-3</v>
      </c>
      <c r="BG15">
        <v>9.7000000000000003E-3</v>
      </c>
      <c r="BH15">
        <v>1.03E-2</v>
      </c>
      <c r="BI15">
        <v>1.09E-2</v>
      </c>
      <c r="BJ15">
        <v>1.18E-2</v>
      </c>
      <c r="BK15">
        <v>1.3100000000000001E-2</v>
      </c>
      <c r="BL15">
        <v>1.4200000000000001E-2</v>
      </c>
      <c r="BM15">
        <v>1.49E-2</v>
      </c>
      <c r="BN15">
        <v>1.6E-2</v>
      </c>
      <c r="BO15">
        <v>1.7600000000000001E-2</v>
      </c>
      <c r="BP15">
        <v>1.9E-2</v>
      </c>
      <c r="BQ15">
        <v>1.9900000000000001E-2</v>
      </c>
      <c r="BR15">
        <v>2.0899999999999998E-2</v>
      </c>
      <c r="BS15">
        <v>2.29E-2</v>
      </c>
      <c r="BT15">
        <v>2.4799999999999999E-2</v>
      </c>
      <c r="BU15">
        <v>2.5899999999999999E-2</v>
      </c>
      <c r="BV15">
        <v>2.7E-2</v>
      </c>
      <c r="BW15">
        <v>2.81E-2</v>
      </c>
      <c r="BX15">
        <v>2.92E-2</v>
      </c>
      <c r="BY15">
        <v>3.09E-2</v>
      </c>
      <c r="BZ15">
        <v>4.9299999999999997E-2</v>
      </c>
      <c r="CA15">
        <v>6.9800000000000001E-2</v>
      </c>
      <c r="CB15">
        <v>9.5100000000000004E-2</v>
      </c>
      <c r="CC15">
        <v>0.12039999999999999</v>
      </c>
      <c r="CD15">
        <v>0.14580000000000001</v>
      </c>
      <c r="CE15">
        <v>0.1671</v>
      </c>
      <c r="CF15">
        <v>0.1862</v>
      </c>
      <c r="CG15">
        <v>0.20530000000000001</v>
      </c>
      <c r="CH15">
        <v>0.2203</v>
      </c>
      <c r="CI15">
        <v>0.23519999999999999</v>
      </c>
      <c r="CJ15">
        <v>0.249</v>
      </c>
      <c r="CK15">
        <v>0.26219999999999999</v>
      </c>
      <c r="CL15">
        <v>0.27539999999999998</v>
      </c>
      <c r="CM15">
        <v>0.28799999999999998</v>
      </c>
      <c r="CN15">
        <v>0.30049999999999999</v>
      </c>
      <c r="CO15">
        <v>0.36030000000000001</v>
      </c>
      <c r="CP15">
        <v>0.39750000000000002</v>
      </c>
      <c r="CQ15">
        <v>0.41249999999999998</v>
      </c>
      <c r="CR15">
        <v>0.4244</v>
      </c>
      <c r="CS15">
        <v>0.43640000000000001</v>
      </c>
      <c r="CT15">
        <v>0.45829999999999999</v>
      </c>
      <c r="CU15">
        <v>0.47610000000000002</v>
      </c>
      <c r="CV15">
        <v>0.48</v>
      </c>
      <c r="CW15">
        <v>0.48230000000000001</v>
      </c>
      <c r="CX15">
        <v>0.48470000000000002</v>
      </c>
      <c r="CY15">
        <v>0.49049999999999999</v>
      </c>
      <c r="CZ15">
        <v>0.49209999999999998</v>
      </c>
      <c r="DA15">
        <v>0.49359999999999998</v>
      </c>
      <c r="DB15">
        <v>0.49959999999999999</v>
      </c>
      <c r="DC15">
        <v>0.50770000000000004</v>
      </c>
      <c r="DD15">
        <v>0.52780000000000005</v>
      </c>
      <c r="DE15">
        <v>0.53590000000000004</v>
      </c>
      <c r="DF15">
        <v>0.54239999999999999</v>
      </c>
      <c r="DG15">
        <v>0.54900000000000004</v>
      </c>
      <c r="DH15">
        <v>0.56999999999999995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1.116E-4</v>
      </c>
      <c r="AB16">
        <v>1.7019999999999999E-4</v>
      </c>
      <c r="AC16">
        <v>1.9680000000000001E-4</v>
      </c>
      <c r="AD16">
        <v>2.254E-4</v>
      </c>
      <c r="AE16">
        <v>2.5900000000000001E-4</v>
      </c>
      <c r="AF16">
        <v>3.2140000000000001E-4</v>
      </c>
      <c r="AG16">
        <v>4.4010000000000002E-4</v>
      </c>
      <c r="AH16">
        <v>5.0600000000000005E-4</v>
      </c>
      <c r="AI16">
        <v>5.7970000000000005E-4</v>
      </c>
      <c r="AJ16">
        <v>6.5970000000000004E-4</v>
      </c>
      <c r="AK16">
        <v>7.494E-4</v>
      </c>
      <c r="AL16">
        <v>9.9749999999999991E-4</v>
      </c>
      <c r="AM16">
        <v>1.1999999999999999E-3</v>
      </c>
      <c r="AN16">
        <v>1.2999999999999999E-3</v>
      </c>
      <c r="AO16">
        <v>1.4E-3</v>
      </c>
      <c r="AP16">
        <v>1.8E-3</v>
      </c>
      <c r="AQ16">
        <v>2.0999999999999999E-3</v>
      </c>
      <c r="AR16">
        <v>2.3E-3</v>
      </c>
      <c r="AS16">
        <v>2.5000000000000001E-3</v>
      </c>
      <c r="AT16">
        <v>2.8E-3</v>
      </c>
      <c r="AU16">
        <v>3.5000000000000001E-3</v>
      </c>
      <c r="AV16">
        <v>3.8999999999999998E-3</v>
      </c>
      <c r="AW16">
        <v>4.3E-3</v>
      </c>
      <c r="AX16">
        <v>4.5999999999999999E-3</v>
      </c>
      <c r="AY16">
        <v>5.1000000000000004E-3</v>
      </c>
      <c r="AZ16">
        <v>6.1999999999999998E-3</v>
      </c>
      <c r="BA16">
        <v>6.8999999999999999E-3</v>
      </c>
      <c r="BB16">
        <v>7.4000000000000003E-3</v>
      </c>
      <c r="BC16">
        <v>7.9000000000000008E-3</v>
      </c>
      <c r="BD16">
        <v>8.3999999999999995E-3</v>
      </c>
      <c r="BE16">
        <v>9.4999999999999998E-3</v>
      </c>
      <c r="BF16">
        <v>1.0500000000000001E-2</v>
      </c>
      <c r="BG16">
        <v>1.11E-2</v>
      </c>
      <c r="BH16">
        <v>1.18E-2</v>
      </c>
      <c r="BI16">
        <v>1.2500000000000001E-2</v>
      </c>
      <c r="BJ16">
        <v>1.34E-2</v>
      </c>
      <c r="BK16">
        <v>1.49E-2</v>
      </c>
      <c r="BL16">
        <v>1.61E-2</v>
      </c>
      <c r="BM16">
        <v>1.7000000000000001E-2</v>
      </c>
      <c r="BN16">
        <v>1.8100000000000002E-2</v>
      </c>
      <c r="BO16">
        <v>1.9900000000000001E-2</v>
      </c>
      <c r="BP16">
        <v>2.1499999999999998E-2</v>
      </c>
      <c r="BQ16">
        <v>2.2499999999999999E-2</v>
      </c>
      <c r="BR16">
        <v>2.3599999999999999E-2</v>
      </c>
      <c r="BS16">
        <v>2.5700000000000001E-2</v>
      </c>
      <c r="BT16">
        <v>2.7900000000000001E-2</v>
      </c>
      <c r="BU16">
        <v>2.9100000000000001E-2</v>
      </c>
      <c r="BV16">
        <v>3.0300000000000001E-2</v>
      </c>
      <c r="BW16">
        <v>3.15E-2</v>
      </c>
      <c r="BX16">
        <v>3.27E-2</v>
      </c>
      <c r="BY16">
        <v>3.4599999999999999E-2</v>
      </c>
      <c r="BZ16">
        <v>5.4399999999999997E-2</v>
      </c>
      <c r="CA16">
        <v>7.6200000000000004E-2</v>
      </c>
      <c r="CB16">
        <v>0.1028</v>
      </c>
      <c r="CC16">
        <v>0.12909999999999999</v>
      </c>
      <c r="CD16">
        <v>0.15529999999999999</v>
      </c>
      <c r="CE16">
        <v>0.17699999999999999</v>
      </c>
      <c r="CF16">
        <v>0.19639999999999999</v>
      </c>
      <c r="CG16">
        <v>0.2157</v>
      </c>
      <c r="CH16">
        <v>0.23080000000000001</v>
      </c>
      <c r="CI16">
        <v>0.24579999999999999</v>
      </c>
      <c r="CJ16">
        <v>0.25990000000000002</v>
      </c>
      <c r="CK16">
        <v>0.27379999999999999</v>
      </c>
      <c r="CL16">
        <v>0.28770000000000001</v>
      </c>
      <c r="CM16">
        <v>0.30070000000000002</v>
      </c>
      <c r="CN16">
        <v>0.31359999999999999</v>
      </c>
      <c r="CO16">
        <v>0.37080000000000002</v>
      </c>
      <c r="CP16">
        <v>0.4022</v>
      </c>
      <c r="CQ16">
        <v>0.41610000000000003</v>
      </c>
      <c r="CR16">
        <v>0.4289</v>
      </c>
      <c r="CS16">
        <v>0.44190000000000002</v>
      </c>
      <c r="CT16">
        <v>0.46479999999999999</v>
      </c>
      <c r="CU16">
        <v>0.47799999999999998</v>
      </c>
      <c r="CV16">
        <v>0.48099999999999998</v>
      </c>
      <c r="CW16">
        <v>0.48349999999999999</v>
      </c>
      <c r="CX16">
        <v>0.48609999999999998</v>
      </c>
      <c r="CY16">
        <v>0.49070000000000003</v>
      </c>
      <c r="CZ16">
        <v>0.49230000000000002</v>
      </c>
      <c r="DA16">
        <v>0.49399999999999999</v>
      </c>
      <c r="DB16">
        <v>0.50180000000000002</v>
      </c>
      <c r="DC16">
        <v>0.51019999999999999</v>
      </c>
      <c r="DD16">
        <v>0.53039999999999998</v>
      </c>
      <c r="DE16">
        <v>0.53759999999999997</v>
      </c>
      <c r="DF16">
        <v>0.54490000000000005</v>
      </c>
      <c r="DG16">
        <v>0.55210000000000004</v>
      </c>
      <c r="DH16">
        <v>0.56999999999999995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1.015E-4</v>
      </c>
      <c r="AA17">
        <v>1.239E-4</v>
      </c>
      <c r="AB17">
        <v>1.8819999999999999E-4</v>
      </c>
      <c r="AC17">
        <v>2.186E-4</v>
      </c>
      <c r="AD17">
        <v>2.543E-4</v>
      </c>
      <c r="AE17">
        <v>2.9619999999999999E-4</v>
      </c>
      <c r="AF17">
        <v>3.7060000000000001E-4</v>
      </c>
      <c r="AG17">
        <v>5.0980000000000003E-4</v>
      </c>
      <c r="AH17">
        <v>5.8569999999999998E-4</v>
      </c>
      <c r="AI17">
        <v>6.6980000000000002E-4</v>
      </c>
      <c r="AJ17">
        <v>7.6029999999999999E-4</v>
      </c>
      <c r="AK17">
        <v>8.6120000000000001E-4</v>
      </c>
      <c r="AL17">
        <v>1.1000000000000001E-3</v>
      </c>
      <c r="AM17">
        <v>1.2999999999999999E-3</v>
      </c>
      <c r="AN17">
        <v>1.5E-3</v>
      </c>
      <c r="AO17">
        <v>1.6000000000000001E-3</v>
      </c>
      <c r="AP17">
        <v>2E-3</v>
      </c>
      <c r="AQ17">
        <v>2.3999999999999998E-3</v>
      </c>
      <c r="AR17">
        <v>2.5999999999999999E-3</v>
      </c>
      <c r="AS17">
        <v>2.8E-3</v>
      </c>
      <c r="AT17">
        <v>3.2000000000000002E-3</v>
      </c>
      <c r="AU17">
        <v>3.8999999999999998E-3</v>
      </c>
      <c r="AV17">
        <v>4.4999999999999997E-3</v>
      </c>
      <c r="AW17">
        <v>4.7999999999999996E-3</v>
      </c>
      <c r="AX17">
        <v>5.1999999999999998E-3</v>
      </c>
      <c r="AY17">
        <v>5.7999999999999996E-3</v>
      </c>
      <c r="AZ17">
        <v>6.8999999999999999E-3</v>
      </c>
      <c r="BA17">
        <v>7.7999999999999996E-3</v>
      </c>
      <c r="BB17">
        <v>8.3000000000000001E-3</v>
      </c>
      <c r="BC17">
        <v>8.8999999999999999E-3</v>
      </c>
      <c r="BD17">
        <v>9.4000000000000004E-3</v>
      </c>
      <c r="BE17">
        <v>1.06E-2</v>
      </c>
      <c r="BF17">
        <v>1.18E-2</v>
      </c>
      <c r="BG17">
        <v>1.2500000000000001E-2</v>
      </c>
      <c r="BH17">
        <v>1.32E-2</v>
      </c>
      <c r="BI17">
        <v>1.4E-2</v>
      </c>
      <c r="BJ17">
        <v>1.4999999999999999E-2</v>
      </c>
      <c r="BK17">
        <v>1.66E-2</v>
      </c>
      <c r="BL17">
        <v>1.7899999999999999E-2</v>
      </c>
      <c r="BM17">
        <v>1.89E-2</v>
      </c>
      <c r="BN17">
        <v>2.01E-2</v>
      </c>
      <c r="BO17">
        <v>2.1999999999999999E-2</v>
      </c>
      <c r="BP17">
        <v>2.3699999999999999E-2</v>
      </c>
      <c r="BQ17">
        <v>2.4799999999999999E-2</v>
      </c>
      <c r="BR17">
        <v>2.6100000000000002E-2</v>
      </c>
      <c r="BS17">
        <v>2.8400000000000002E-2</v>
      </c>
      <c r="BT17">
        <v>3.0599999999999999E-2</v>
      </c>
      <c r="BU17">
        <v>3.2000000000000001E-2</v>
      </c>
      <c r="BV17">
        <v>3.32E-2</v>
      </c>
      <c r="BW17">
        <v>3.4500000000000003E-2</v>
      </c>
      <c r="BX17">
        <v>3.5799999999999998E-2</v>
      </c>
      <c r="BY17">
        <v>3.78E-2</v>
      </c>
      <c r="BZ17">
        <v>5.8900000000000001E-2</v>
      </c>
      <c r="CA17">
        <v>8.1699999999999995E-2</v>
      </c>
      <c r="CB17">
        <v>0.1095</v>
      </c>
      <c r="CC17">
        <v>0.1366</v>
      </c>
      <c r="CD17">
        <v>0.16350000000000001</v>
      </c>
      <c r="CE17">
        <v>0.18540000000000001</v>
      </c>
      <c r="CF17">
        <v>0.2051</v>
      </c>
      <c r="CG17">
        <v>0.22450000000000001</v>
      </c>
      <c r="CH17">
        <v>0.2397</v>
      </c>
      <c r="CI17">
        <v>0.25490000000000002</v>
      </c>
      <c r="CJ17">
        <v>0.26929999999999998</v>
      </c>
      <c r="CK17">
        <v>0.28389999999999999</v>
      </c>
      <c r="CL17">
        <v>0.29820000000000002</v>
      </c>
      <c r="CM17">
        <v>0.31140000000000001</v>
      </c>
      <c r="CN17">
        <v>0.32429999999999998</v>
      </c>
      <c r="CO17">
        <v>0.37840000000000001</v>
      </c>
      <c r="CP17">
        <v>0.40529999999999999</v>
      </c>
      <c r="CQ17">
        <v>0.4194</v>
      </c>
      <c r="CR17">
        <v>0.43309999999999998</v>
      </c>
      <c r="CS17">
        <v>0.44700000000000001</v>
      </c>
      <c r="CT17">
        <v>0.46970000000000001</v>
      </c>
      <c r="CU17">
        <v>0.47910000000000003</v>
      </c>
      <c r="CV17">
        <v>0.4819</v>
      </c>
      <c r="CW17">
        <v>0.48459999999999998</v>
      </c>
      <c r="CX17">
        <v>0.48749999999999999</v>
      </c>
      <c r="CY17">
        <v>0.4909</v>
      </c>
      <c r="CZ17">
        <v>0.49259999999999998</v>
      </c>
      <c r="DA17">
        <v>0.49509999999999998</v>
      </c>
      <c r="DB17">
        <v>0.50370000000000004</v>
      </c>
      <c r="DC17">
        <v>0.51229999999999998</v>
      </c>
      <c r="DD17">
        <v>0.53139999999999998</v>
      </c>
      <c r="DE17">
        <v>0.5393</v>
      </c>
      <c r="DF17">
        <v>0.54720000000000002</v>
      </c>
      <c r="DG17">
        <v>0.55500000000000005</v>
      </c>
      <c r="DH17">
        <v>0.56999999999999995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1.114E-4</v>
      </c>
      <c r="AA18">
        <v>1.36E-4</v>
      </c>
      <c r="AB18">
        <v>2.0699999999999999E-4</v>
      </c>
      <c r="AC18">
        <v>2.4340000000000001E-4</v>
      </c>
      <c r="AD18">
        <v>2.854E-4</v>
      </c>
      <c r="AE18">
        <v>3.347E-4</v>
      </c>
      <c r="AF18">
        <v>4.2049999999999998E-4</v>
      </c>
      <c r="AG18">
        <v>5.7779999999999995E-4</v>
      </c>
      <c r="AH18">
        <v>6.6180000000000004E-4</v>
      </c>
      <c r="AI18">
        <v>7.5460000000000002E-4</v>
      </c>
      <c r="AJ18">
        <v>8.5479999999999996E-4</v>
      </c>
      <c r="AK18">
        <v>9.6719999999999998E-4</v>
      </c>
      <c r="AL18">
        <v>1.2999999999999999E-3</v>
      </c>
      <c r="AM18">
        <v>1.5E-3</v>
      </c>
      <c r="AN18">
        <v>1.6000000000000001E-3</v>
      </c>
      <c r="AO18">
        <v>1.8E-3</v>
      </c>
      <c r="AP18">
        <v>2.2000000000000001E-3</v>
      </c>
      <c r="AQ18">
        <v>2.5999999999999999E-3</v>
      </c>
      <c r="AR18">
        <v>2.8999999999999998E-3</v>
      </c>
      <c r="AS18">
        <v>3.2000000000000002E-3</v>
      </c>
      <c r="AT18">
        <v>3.5000000000000001E-3</v>
      </c>
      <c r="AU18">
        <v>4.4000000000000003E-3</v>
      </c>
      <c r="AV18">
        <v>5.0000000000000001E-3</v>
      </c>
      <c r="AW18">
        <v>5.4000000000000003E-3</v>
      </c>
      <c r="AX18">
        <v>5.7999999999999996E-3</v>
      </c>
      <c r="AY18">
        <v>6.4000000000000003E-3</v>
      </c>
      <c r="AZ18">
        <v>7.6E-3</v>
      </c>
      <c r="BA18">
        <v>8.6E-3</v>
      </c>
      <c r="BB18">
        <v>9.1000000000000004E-3</v>
      </c>
      <c r="BC18">
        <v>9.7999999999999997E-3</v>
      </c>
      <c r="BD18">
        <v>1.04E-2</v>
      </c>
      <c r="BE18">
        <v>1.1599999999999999E-2</v>
      </c>
      <c r="BF18">
        <v>1.29E-2</v>
      </c>
      <c r="BG18">
        <v>1.37E-2</v>
      </c>
      <c r="BH18">
        <v>1.4500000000000001E-2</v>
      </c>
      <c r="BI18">
        <v>1.5299999999999999E-2</v>
      </c>
      <c r="BJ18">
        <v>1.6400000000000001E-2</v>
      </c>
      <c r="BK18">
        <v>1.8100000000000002E-2</v>
      </c>
      <c r="BL18">
        <v>1.9599999999999999E-2</v>
      </c>
      <c r="BM18">
        <v>2.0500000000000001E-2</v>
      </c>
      <c r="BN18">
        <v>2.1899999999999999E-2</v>
      </c>
      <c r="BO18">
        <v>2.3900000000000001E-2</v>
      </c>
      <c r="BP18">
        <v>2.58E-2</v>
      </c>
      <c r="BQ18">
        <v>2.69E-2</v>
      </c>
      <c r="BR18">
        <v>2.8299999999999999E-2</v>
      </c>
      <c r="BS18">
        <v>3.0700000000000002E-2</v>
      </c>
      <c r="BT18">
        <v>3.3099999999999997E-2</v>
      </c>
      <c r="BU18">
        <v>3.4500000000000003E-2</v>
      </c>
      <c r="BV18">
        <v>3.5799999999999998E-2</v>
      </c>
      <c r="BW18">
        <v>3.7199999999999997E-2</v>
      </c>
      <c r="BX18">
        <v>3.8600000000000002E-2</v>
      </c>
      <c r="BY18">
        <v>4.07E-2</v>
      </c>
      <c r="BZ18">
        <v>6.2799999999999995E-2</v>
      </c>
      <c r="CA18">
        <v>8.6499999999999994E-2</v>
      </c>
      <c r="CB18">
        <v>0.11509999999999999</v>
      </c>
      <c r="CC18">
        <v>0.14299999999999999</v>
      </c>
      <c r="CD18">
        <v>0.1704</v>
      </c>
      <c r="CE18">
        <v>0.19259999999999999</v>
      </c>
      <c r="CF18">
        <v>0.21240000000000001</v>
      </c>
      <c r="CG18">
        <v>0.23200000000000001</v>
      </c>
      <c r="CH18">
        <v>0.24729999999999999</v>
      </c>
      <c r="CI18">
        <v>0.26250000000000001</v>
      </c>
      <c r="CJ18">
        <v>0.27750000000000002</v>
      </c>
      <c r="CK18">
        <v>0.29249999999999998</v>
      </c>
      <c r="CL18">
        <v>0.30690000000000001</v>
      </c>
      <c r="CM18">
        <v>0.3201</v>
      </c>
      <c r="CN18">
        <v>0.33289999999999997</v>
      </c>
      <c r="CO18">
        <v>0.38400000000000001</v>
      </c>
      <c r="CP18">
        <v>0.40749999999999997</v>
      </c>
      <c r="CQ18">
        <v>0.4224</v>
      </c>
      <c r="CR18">
        <v>0.43680000000000002</v>
      </c>
      <c r="CS18">
        <v>0.4516</v>
      </c>
      <c r="CT18">
        <v>0.47289999999999999</v>
      </c>
      <c r="CU18">
        <v>0.4798</v>
      </c>
      <c r="CV18">
        <v>0.48280000000000001</v>
      </c>
      <c r="CW18">
        <v>0.48570000000000002</v>
      </c>
      <c r="CX18">
        <v>0.48849999999999999</v>
      </c>
      <c r="CY18">
        <v>0.49109999999999998</v>
      </c>
      <c r="CZ18">
        <v>0.49280000000000002</v>
      </c>
      <c r="DA18">
        <v>0.4965</v>
      </c>
      <c r="DB18">
        <v>0.50519999999999998</v>
      </c>
      <c r="DC18">
        <v>0.51400000000000001</v>
      </c>
      <c r="DD18">
        <v>0.5323</v>
      </c>
      <c r="DE18">
        <v>0.54079999999999995</v>
      </c>
      <c r="DF18">
        <v>0.54930000000000001</v>
      </c>
      <c r="DG18">
        <v>0.55769999999999997</v>
      </c>
      <c r="DH18">
        <v>0.56999999999999995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1.0340000000000001E-4</v>
      </c>
      <c r="Z19">
        <v>1.219E-4</v>
      </c>
      <c r="AA19">
        <v>1.493E-4</v>
      </c>
      <c r="AB19">
        <v>2.2829999999999999E-4</v>
      </c>
      <c r="AC19">
        <v>2.7230000000000001E-4</v>
      </c>
      <c r="AD19">
        <v>3.21E-4</v>
      </c>
      <c r="AE19">
        <v>3.769E-4</v>
      </c>
      <c r="AF19">
        <v>4.728E-4</v>
      </c>
      <c r="AG19">
        <v>6.4689999999999995E-4</v>
      </c>
      <c r="AH19">
        <v>7.3930000000000003E-4</v>
      </c>
      <c r="AI19">
        <v>8.4079999999999995E-4</v>
      </c>
      <c r="AJ19">
        <v>9.4970000000000005E-4</v>
      </c>
      <c r="AK19">
        <v>1.1000000000000001E-3</v>
      </c>
      <c r="AL19">
        <v>1.4E-3</v>
      </c>
      <c r="AM19">
        <v>1.6000000000000001E-3</v>
      </c>
      <c r="AN19">
        <v>1.8E-3</v>
      </c>
      <c r="AO19">
        <v>2E-3</v>
      </c>
      <c r="AP19">
        <v>2.3999999999999998E-3</v>
      </c>
      <c r="AQ19">
        <v>2.8999999999999998E-3</v>
      </c>
      <c r="AR19">
        <v>3.2000000000000002E-3</v>
      </c>
      <c r="AS19">
        <v>3.5000000000000001E-3</v>
      </c>
      <c r="AT19">
        <v>3.8999999999999998E-3</v>
      </c>
      <c r="AU19">
        <v>4.7999999999999996E-3</v>
      </c>
      <c r="AV19">
        <v>5.4000000000000003E-3</v>
      </c>
      <c r="AW19">
        <v>5.8999999999999999E-3</v>
      </c>
      <c r="AX19">
        <v>6.3E-3</v>
      </c>
      <c r="AY19">
        <v>7.0000000000000001E-3</v>
      </c>
      <c r="AZ19">
        <v>8.3000000000000001E-3</v>
      </c>
      <c r="BA19">
        <v>9.2999999999999992E-3</v>
      </c>
      <c r="BB19">
        <v>0.01</v>
      </c>
      <c r="BC19">
        <v>1.06E-2</v>
      </c>
      <c r="BD19">
        <v>1.1299999999999999E-2</v>
      </c>
      <c r="BE19">
        <v>1.26E-2</v>
      </c>
      <c r="BF19">
        <v>1.4E-2</v>
      </c>
      <c r="BG19">
        <v>1.4800000000000001E-2</v>
      </c>
      <c r="BH19">
        <v>1.5699999999999999E-2</v>
      </c>
      <c r="BI19">
        <v>1.6500000000000001E-2</v>
      </c>
      <c r="BJ19">
        <v>1.77E-2</v>
      </c>
      <c r="BK19">
        <v>1.95E-2</v>
      </c>
      <c r="BL19">
        <v>2.1100000000000001E-2</v>
      </c>
      <c r="BM19">
        <v>2.2100000000000002E-2</v>
      </c>
      <c r="BN19">
        <v>2.35E-2</v>
      </c>
      <c r="BO19">
        <v>2.5700000000000001E-2</v>
      </c>
      <c r="BP19">
        <v>2.7699999999999999E-2</v>
      </c>
      <c r="BQ19">
        <v>2.8899999999999999E-2</v>
      </c>
      <c r="BR19">
        <v>3.0300000000000001E-2</v>
      </c>
      <c r="BS19">
        <v>3.2800000000000003E-2</v>
      </c>
      <c r="BT19">
        <v>3.5400000000000001E-2</v>
      </c>
      <c r="BU19">
        <v>3.6799999999999999E-2</v>
      </c>
      <c r="BV19">
        <v>3.8199999999999998E-2</v>
      </c>
      <c r="BW19">
        <v>3.9699999999999999E-2</v>
      </c>
      <c r="BX19">
        <v>4.1099999999999998E-2</v>
      </c>
      <c r="BY19">
        <v>4.3299999999999998E-2</v>
      </c>
      <c r="BZ19">
        <v>6.6299999999999998E-2</v>
      </c>
      <c r="CA19">
        <v>9.0700000000000003E-2</v>
      </c>
      <c r="CB19">
        <v>0.1201</v>
      </c>
      <c r="CC19">
        <v>0.14849999999999999</v>
      </c>
      <c r="CD19">
        <v>0.17630000000000001</v>
      </c>
      <c r="CE19">
        <v>0.1986</v>
      </c>
      <c r="CF19">
        <v>0.21859999999999999</v>
      </c>
      <c r="CG19">
        <v>0.23830000000000001</v>
      </c>
      <c r="CH19">
        <v>0.25359999999999999</v>
      </c>
      <c r="CI19">
        <v>0.26910000000000001</v>
      </c>
      <c r="CJ19">
        <v>0.28449999999999998</v>
      </c>
      <c r="CK19">
        <v>0.29970000000000002</v>
      </c>
      <c r="CL19">
        <v>0.31419999999999998</v>
      </c>
      <c r="CM19">
        <v>0.32729999999999998</v>
      </c>
      <c r="CN19">
        <v>0.3397</v>
      </c>
      <c r="CO19">
        <v>0.38800000000000001</v>
      </c>
      <c r="CP19">
        <v>0.40939999999999999</v>
      </c>
      <c r="CQ19">
        <v>0.42499999999999999</v>
      </c>
      <c r="CR19">
        <v>0.44009999999999999</v>
      </c>
      <c r="CS19">
        <v>0.4556</v>
      </c>
      <c r="CT19">
        <v>0.47499999999999998</v>
      </c>
      <c r="CU19">
        <v>0.48049999999999998</v>
      </c>
      <c r="CV19">
        <v>0.48349999999999999</v>
      </c>
      <c r="CW19">
        <v>0.48659999999999998</v>
      </c>
      <c r="CX19">
        <v>0.48909999999999998</v>
      </c>
      <c r="CY19">
        <v>0.49130000000000001</v>
      </c>
      <c r="CZ19">
        <v>0.49299999999999999</v>
      </c>
      <c r="DA19">
        <v>0.49769999999999998</v>
      </c>
      <c r="DB19">
        <v>0.50660000000000005</v>
      </c>
      <c r="DC19">
        <v>0.51549999999999996</v>
      </c>
      <c r="DD19">
        <v>0.53310000000000002</v>
      </c>
      <c r="DE19">
        <v>0.54210000000000003</v>
      </c>
      <c r="DF19">
        <v>0.55110000000000003</v>
      </c>
      <c r="DG19">
        <v>0.56010000000000004</v>
      </c>
      <c r="DH19">
        <v>0.56999999999999995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1.1230000000000001E-4</v>
      </c>
      <c r="Z20">
        <v>1.3239999999999999E-4</v>
      </c>
      <c r="AA20">
        <v>1.627E-4</v>
      </c>
      <c r="AB20">
        <v>2.5300000000000002E-4</v>
      </c>
      <c r="AC20">
        <v>3.0309999999999999E-4</v>
      </c>
      <c r="AD20">
        <v>3.5829999999999998E-4</v>
      </c>
      <c r="AE20">
        <v>4.2069999999999998E-4</v>
      </c>
      <c r="AF20">
        <v>5.262E-4</v>
      </c>
      <c r="AG20">
        <v>7.1650000000000001E-4</v>
      </c>
      <c r="AH20">
        <v>8.1800000000000004E-4</v>
      </c>
      <c r="AI20">
        <v>9.2690000000000003E-4</v>
      </c>
      <c r="AJ20">
        <v>1E-3</v>
      </c>
      <c r="AK20">
        <v>1.1999999999999999E-3</v>
      </c>
      <c r="AL20">
        <v>1.5E-3</v>
      </c>
      <c r="AM20">
        <v>1.8E-3</v>
      </c>
      <c r="AN20">
        <v>2E-3</v>
      </c>
      <c r="AO20">
        <v>2.2000000000000001E-3</v>
      </c>
      <c r="AP20">
        <v>2.7000000000000001E-3</v>
      </c>
      <c r="AQ20">
        <v>3.2000000000000002E-3</v>
      </c>
      <c r="AR20">
        <v>3.5000000000000001E-3</v>
      </c>
      <c r="AS20">
        <v>3.8E-3</v>
      </c>
      <c r="AT20">
        <v>4.1999999999999997E-3</v>
      </c>
      <c r="AU20">
        <v>5.1999999999999998E-3</v>
      </c>
      <c r="AV20">
        <v>5.8999999999999999E-3</v>
      </c>
      <c r="AW20">
        <v>6.4000000000000003E-3</v>
      </c>
      <c r="AX20">
        <v>6.7999999999999996E-3</v>
      </c>
      <c r="AY20">
        <v>7.4999999999999997E-3</v>
      </c>
      <c r="AZ20">
        <v>8.9999999999999993E-3</v>
      </c>
      <c r="BA20">
        <v>1.01E-2</v>
      </c>
      <c r="BB20">
        <v>1.0699999999999999E-2</v>
      </c>
      <c r="BC20">
        <v>1.15E-2</v>
      </c>
      <c r="BD20">
        <v>1.2200000000000001E-2</v>
      </c>
      <c r="BE20">
        <v>1.3599999999999999E-2</v>
      </c>
      <c r="BF20">
        <v>1.4999999999999999E-2</v>
      </c>
      <c r="BG20">
        <v>1.5900000000000001E-2</v>
      </c>
      <c r="BH20">
        <v>1.6799999999999999E-2</v>
      </c>
      <c r="BI20">
        <v>1.77E-2</v>
      </c>
      <c r="BJ20">
        <v>1.9E-2</v>
      </c>
      <c r="BK20">
        <v>2.0899999999999998E-2</v>
      </c>
      <c r="BL20">
        <v>2.2499999999999999E-2</v>
      </c>
      <c r="BM20">
        <v>2.3599999999999999E-2</v>
      </c>
      <c r="BN20">
        <v>2.5100000000000001E-2</v>
      </c>
      <c r="BO20">
        <v>2.7400000000000001E-2</v>
      </c>
      <c r="BP20">
        <v>2.9499999999999998E-2</v>
      </c>
      <c r="BQ20">
        <v>3.0800000000000001E-2</v>
      </c>
      <c r="BR20">
        <v>3.2199999999999999E-2</v>
      </c>
      <c r="BS20">
        <v>3.49E-2</v>
      </c>
      <c r="BT20">
        <v>3.7499999999999999E-2</v>
      </c>
      <c r="BU20">
        <v>3.9E-2</v>
      </c>
      <c r="BV20">
        <v>4.0500000000000001E-2</v>
      </c>
      <c r="BW20">
        <v>4.2000000000000003E-2</v>
      </c>
      <c r="BX20">
        <v>4.3499999999999997E-2</v>
      </c>
      <c r="BY20">
        <v>4.58E-2</v>
      </c>
      <c r="BZ20">
        <v>6.9599999999999995E-2</v>
      </c>
      <c r="CA20">
        <v>9.4600000000000004E-2</v>
      </c>
      <c r="CB20">
        <v>0.1246</v>
      </c>
      <c r="CC20">
        <v>0.15340000000000001</v>
      </c>
      <c r="CD20">
        <v>0.18149999999999999</v>
      </c>
      <c r="CE20">
        <v>0.2039</v>
      </c>
      <c r="CF20">
        <v>0.22389999999999999</v>
      </c>
      <c r="CG20">
        <v>0.24360000000000001</v>
      </c>
      <c r="CH20">
        <v>0.25900000000000001</v>
      </c>
      <c r="CI20">
        <v>0.27479999999999999</v>
      </c>
      <c r="CJ20">
        <v>0.29049999999999998</v>
      </c>
      <c r="CK20">
        <v>0.30570000000000003</v>
      </c>
      <c r="CL20">
        <v>0.32019999999999998</v>
      </c>
      <c r="CM20">
        <v>0.3332</v>
      </c>
      <c r="CN20">
        <v>0.34510000000000002</v>
      </c>
      <c r="CO20">
        <v>0.39100000000000001</v>
      </c>
      <c r="CP20">
        <v>0.41120000000000001</v>
      </c>
      <c r="CQ20">
        <v>0.4274</v>
      </c>
      <c r="CR20">
        <v>0.44309999999999999</v>
      </c>
      <c r="CS20">
        <v>0.45910000000000001</v>
      </c>
      <c r="CT20">
        <v>0.47649999999999998</v>
      </c>
      <c r="CU20">
        <v>0.48099999999999998</v>
      </c>
      <c r="CV20">
        <v>0.48409999999999997</v>
      </c>
      <c r="CW20">
        <v>0.4874</v>
      </c>
      <c r="CX20">
        <v>0.48949999999999999</v>
      </c>
      <c r="CY20">
        <v>0.4914</v>
      </c>
      <c r="CZ20">
        <v>0.49320000000000003</v>
      </c>
      <c r="DA20">
        <v>0.49890000000000001</v>
      </c>
      <c r="DB20">
        <v>0.50790000000000002</v>
      </c>
      <c r="DC20">
        <v>0.51690000000000003</v>
      </c>
      <c r="DD20">
        <v>0.53390000000000004</v>
      </c>
      <c r="DE20">
        <v>0.54339999999999999</v>
      </c>
      <c r="DF20">
        <v>0.55279999999999996</v>
      </c>
      <c r="DG20">
        <v>0.56220000000000003</v>
      </c>
      <c r="DH20">
        <v>0.56999999999999995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1.022E-4</v>
      </c>
      <c r="Y21">
        <v>1.2070000000000001E-4</v>
      </c>
      <c r="Z21">
        <v>1.418E-4</v>
      </c>
      <c r="AA21">
        <v>1.7440000000000001E-4</v>
      </c>
      <c r="AB21">
        <v>2.767E-4</v>
      </c>
      <c r="AC21">
        <v>3.3280000000000001E-4</v>
      </c>
      <c r="AD21">
        <v>3.9350000000000002E-4</v>
      </c>
      <c r="AE21">
        <v>4.617E-4</v>
      </c>
      <c r="AF21">
        <v>5.7549999999999995E-4</v>
      </c>
      <c r="AG21">
        <v>7.7930000000000002E-4</v>
      </c>
      <c r="AH21">
        <v>8.8719999999999999E-4</v>
      </c>
      <c r="AI21">
        <v>1E-3</v>
      </c>
      <c r="AJ21">
        <v>1.1000000000000001E-3</v>
      </c>
      <c r="AK21">
        <v>1.2999999999999999E-3</v>
      </c>
      <c r="AL21">
        <v>1.6999999999999999E-3</v>
      </c>
      <c r="AM21">
        <v>1.9E-3</v>
      </c>
      <c r="AN21">
        <v>2.0999999999999999E-3</v>
      </c>
      <c r="AO21">
        <v>2.3E-3</v>
      </c>
      <c r="AP21">
        <v>2.8999999999999998E-3</v>
      </c>
      <c r="AQ21">
        <v>3.3999999999999998E-3</v>
      </c>
      <c r="AR21">
        <v>3.7000000000000002E-3</v>
      </c>
      <c r="AS21">
        <v>4.1000000000000003E-3</v>
      </c>
      <c r="AT21">
        <v>4.4999999999999997E-3</v>
      </c>
      <c r="AU21">
        <v>5.5999999999999999E-3</v>
      </c>
      <c r="AV21">
        <v>6.3E-3</v>
      </c>
      <c r="AW21">
        <v>6.7999999999999996E-3</v>
      </c>
      <c r="AX21">
        <v>7.3000000000000001E-3</v>
      </c>
      <c r="AY21">
        <v>8.0000000000000002E-3</v>
      </c>
      <c r="AZ21">
        <v>9.5999999999999992E-3</v>
      </c>
      <c r="BA21">
        <v>1.0699999999999999E-2</v>
      </c>
      <c r="BB21">
        <v>1.14E-2</v>
      </c>
      <c r="BC21">
        <v>1.2200000000000001E-2</v>
      </c>
      <c r="BD21">
        <v>1.29E-2</v>
      </c>
      <c r="BE21">
        <v>1.4500000000000001E-2</v>
      </c>
      <c r="BF21">
        <v>1.5900000000000001E-2</v>
      </c>
      <c r="BG21">
        <v>1.6899999999999998E-2</v>
      </c>
      <c r="BH21">
        <v>1.78E-2</v>
      </c>
      <c r="BI21">
        <v>1.8800000000000001E-2</v>
      </c>
      <c r="BJ21">
        <v>0.02</v>
      </c>
      <c r="BK21">
        <v>2.1999999999999999E-2</v>
      </c>
      <c r="BL21">
        <v>2.3800000000000002E-2</v>
      </c>
      <c r="BM21">
        <v>2.4899999999999999E-2</v>
      </c>
      <c r="BN21">
        <v>2.6499999999999999E-2</v>
      </c>
      <c r="BO21">
        <v>2.8799999999999999E-2</v>
      </c>
      <c r="BP21">
        <v>3.1E-2</v>
      </c>
      <c r="BQ21">
        <v>3.2300000000000002E-2</v>
      </c>
      <c r="BR21">
        <v>3.3799999999999997E-2</v>
      </c>
      <c r="BS21">
        <v>3.6600000000000001E-2</v>
      </c>
      <c r="BT21">
        <v>3.9300000000000002E-2</v>
      </c>
      <c r="BU21">
        <v>4.0899999999999999E-2</v>
      </c>
      <c r="BV21">
        <v>4.24E-2</v>
      </c>
      <c r="BW21">
        <v>4.3900000000000002E-2</v>
      </c>
      <c r="BX21">
        <v>4.5499999999999999E-2</v>
      </c>
      <c r="BY21">
        <v>4.7899999999999998E-2</v>
      </c>
      <c r="BZ21">
        <v>7.22E-2</v>
      </c>
      <c r="CA21">
        <v>9.7699999999999995E-2</v>
      </c>
      <c r="CB21">
        <v>0.12820000000000001</v>
      </c>
      <c r="CC21">
        <v>0.15740000000000001</v>
      </c>
      <c r="CD21">
        <v>0.1857</v>
      </c>
      <c r="CE21">
        <v>0.2082</v>
      </c>
      <c r="CF21">
        <v>0.2283</v>
      </c>
      <c r="CG21">
        <v>0.248</v>
      </c>
      <c r="CH21">
        <v>0.26350000000000001</v>
      </c>
      <c r="CI21">
        <v>0.27950000000000003</v>
      </c>
      <c r="CJ21">
        <v>0.29530000000000001</v>
      </c>
      <c r="CK21">
        <v>0.31059999999999999</v>
      </c>
      <c r="CL21">
        <v>0.32500000000000001</v>
      </c>
      <c r="CM21">
        <v>0.33779999999999999</v>
      </c>
      <c r="CN21">
        <v>0.3493</v>
      </c>
      <c r="CO21">
        <v>0.3931</v>
      </c>
      <c r="CP21">
        <v>0.41270000000000001</v>
      </c>
      <c r="CQ21">
        <v>0.4294</v>
      </c>
      <c r="CR21">
        <v>0.4456</v>
      </c>
      <c r="CS21">
        <v>0.46200000000000002</v>
      </c>
      <c r="CT21">
        <v>0.47739999999999999</v>
      </c>
      <c r="CU21">
        <v>0.48139999999999999</v>
      </c>
      <c r="CV21">
        <v>0.48470000000000002</v>
      </c>
      <c r="CW21">
        <v>0.48799999999999999</v>
      </c>
      <c r="CX21">
        <v>0.48980000000000001</v>
      </c>
      <c r="CY21">
        <v>0.49159999999999998</v>
      </c>
      <c r="CZ21">
        <v>0.49340000000000001</v>
      </c>
      <c r="DA21">
        <v>0.49990000000000001</v>
      </c>
      <c r="DB21">
        <v>0.50890000000000002</v>
      </c>
      <c r="DC21">
        <v>0.51800000000000002</v>
      </c>
      <c r="DD21">
        <v>0.53459999999999996</v>
      </c>
      <c r="DE21">
        <v>0.5444</v>
      </c>
      <c r="DF21">
        <v>0.55420000000000003</v>
      </c>
      <c r="DG21">
        <v>0.56410000000000005</v>
      </c>
      <c r="DH21">
        <v>0.56999999999999995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1.0950000000000001E-4</v>
      </c>
      <c r="Y22">
        <v>1.2960000000000001E-4</v>
      </c>
      <c r="Z22">
        <v>1.5229999999999999E-4</v>
      </c>
      <c r="AA22">
        <v>1.8809999999999999E-4</v>
      </c>
      <c r="AB22">
        <v>3.035E-4</v>
      </c>
      <c r="AC22">
        <v>3.6529999999999999E-4</v>
      </c>
      <c r="AD22">
        <v>4.3120000000000002E-4</v>
      </c>
      <c r="AE22">
        <v>5.0469999999999996E-4</v>
      </c>
      <c r="AF22">
        <v>6.269E-4</v>
      </c>
      <c r="AG22">
        <v>8.4610000000000002E-4</v>
      </c>
      <c r="AH22">
        <v>9.6000000000000002E-4</v>
      </c>
      <c r="AI22">
        <v>1.1000000000000001E-3</v>
      </c>
      <c r="AJ22">
        <v>1.1999999999999999E-3</v>
      </c>
      <c r="AK22">
        <v>1.4E-3</v>
      </c>
      <c r="AL22">
        <v>1.8E-3</v>
      </c>
      <c r="AM22">
        <v>2.0999999999999999E-3</v>
      </c>
      <c r="AN22">
        <v>2.3E-3</v>
      </c>
      <c r="AO22">
        <v>2.5000000000000001E-3</v>
      </c>
      <c r="AP22">
        <v>3.0999999999999999E-3</v>
      </c>
      <c r="AQ22">
        <v>3.7000000000000002E-3</v>
      </c>
      <c r="AR22">
        <v>4.0000000000000001E-3</v>
      </c>
      <c r="AS22">
        <v>4.4000000000000003E-3</v>
      </c>
      <c r="AT22">
        <v>4.8999999999999998E-3</v>
      </c>
      <c r="AU22">
        <v>6.0000000000000001E-3</v>
      </c>
      <c r="AV22">
        <v>6.7000000000000002E-3</v>
      </c>
      <c r="AW22">
        <v>7.1999999999999998E-3</v>
      </c>
      <c r="AX22">
        <v>7.7999999999999996E-3</v>
      </c>
      <c r="AY22">
        <v>8.6E-3</v>
      </c>
      <c r="AZ22">
        <v>1.0200000000000001E-2</v>
      </c>
      <c r="BA22">
        <v>1.14E-2</v>
      </c>
      <c r="BB22">
        <v>1.2200000000000001E-2</v>
      </c>
      <c r="BC22">
        <v>1.29E-2</v>
      </c>
      <c r="BD22">
        <v>1.37E-2</v>
      </c>
      <c r="BE22">
        <v>1.5299999999999999E-2</v>
      </c>
      <c r="BF22">
        <v>1.6899999999999998E-2</v>
      </c>
      <c r="BG22">
        <v>1.78E-2</v>
      </c>
      <c r="BH22">
        <v>1.8800000000000001E-2</v>
      </c>
      <c r="BI22">
        <v>1.9800000000000002E-2</v>
      </c>
      <c r="BJ22">
        <v>2.1100000000000001E-2</v>
      </c>
      <c r="BK22">
        <v>2.3199999999999998E-2</v>
      </c>
      <c r="BL22">
        <v>2.5100000000000001E-2</v>
      </c>
      <c r="BM22">
        <v>2.63E-2</v>
      </c>
      <c r="BN22">
        <v>2.7900000000000001E-2</v>
      </c>
      <c r="BO22">
        <v>3.0300000000000001E-2</v>
      </c>
      <c r="BP22">
        <v>3.2500000000000001E-2</v>
      </c>
      <c r="BQ22">
        <v>3.39E-2</v>
      </c>
      <c r="BR22">
        <v>3.5499999999999997E-2</v>
      </c>
      <c r="BS22">
        <v>3.8300000000000001E-2</v>
      </c>
      <c r="BT22">
        <v>4.1099999999999998E-2</v>
      </c>
      <c r="BU22">
        <v>4.2799999999999998E-2</v>
      </c>
      <c r="BV22">
        <v>4.4299999999999999E-2</v>
      </c>
      <c r="BW22">
        <v>4.5900000000000003E-2</v>
      </c>
      <c r="BX22">
        <v>4.7600000000000003E-2</v>
      </c>
      <c r="BY22">
        <v>0.05</v>
      </c>
      <c r="BZ22">
        <v>7.4899999999999994E-2</v>
      </c>
      <c r="CA22">
        <v>0.1008</v>
      </c>
      <c r="CB22">
        <v>0.1318</v>
      </c>
      <c r="CC22">
        <v>0.1613</v>
      </c>
      <c r="CD22">
        <v>0.18959999999999999</v>
      </c>
      <c r="CE22">
        <v>0.2122</v>
      </c>
      <c r="CF22">
        <v>0.23219999999999999</v>
      </c>
      <c r="CG22">
        <v>0.25190000000000001</v>
      </c>
      <c r="CH22">
        <v>0.26750000000000002</v>
      </c>
      <c r="CI22">
        <v>0.28370000000000001</v>
      </c>
      <c r="CJ22">
        <v>0.29959999999999998</v>
      </c>
      <c r="CK22">
        <v>0.31490000000000001</v>
      </c>
      <c r="CL22">
        <v>0.32919999999999999</v>
      </c>
      <c r="CM22">
        <v>0.3417</v>
      </c>
      <c r="CN22">
        <v>0.35299999999999998</v>
      </c>
      <c r="CO22">
        <v>0.39500000000000002</v>
      </c>
      <c r="CP22">
        <v>0.41410000000000002</v>
      </c>
      <c r="CQ22">
        <v>0.43130000000000002</v>
      </c>
      <c r="CR22">
        <v>0.44790000000000002</v>
      </c>
      <c r="CS22">
        <v>0.46429999999999999</v>
      </c>
      <c r="CT22">
        <v>0.47799999999999998</v>
      </c>
      <c r="CU22">
        <v>0.48180000000000001</v>
      </c>
      <c r="CV22">
        <v>0.48520000000000002</v>
      </c>
      <c r="CW22">
        <v>0.4884</v>
      </c>
      <c r="CX22">
        <v>0.49009999999999998</v>
      </c>
      <c r="CY22">
        <v>0.49170000000000003</v>
      </c>
      <c r="CZ22">
        <v>0.49359999999999998</v>
      </c>
      <c r="DA22">
        <v>0.50090000000000001</v>
      </c>
      <c r="DB22">
        <v>0.51</v>
      </c>
      <c r="DC22">
        <v>0.51910000000000001</v>
      </c>
      <c r="DD22">
        <v>0.5353</v>
      </c>
      <c r="DE22">
        <v>0.5454</v>
      </c>
      <c r="DF22">
        <v>0.55549999999999999</v>
      </c>
      <c r="DG22">
        <v>0.56540000000000001</v>
      </c>
      <c r="DH22">
        <v>0.56999999999999995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1.165E-4</v>
      </c>
      <c r="Y23">
        <v>1.3760000000000001E-4</v>
      </c>
      <c r="Z23">
        <v>1.6220000000000001E-4</v>
      </c>
      <c r="AA23">
        <v>2.029E-4</v>
      </c>
      <c r="AB23">
        <v>3.2979999999999999E-4</v>
      </c>
      <c r="AC23">
        <v>3.9639999999999999E-4</v>
      </c>
      <c r="AD23">
        <v>4.6739999999999998E-4</v>
      </c>
      <c r="AE23">
        <v>5.4600000000000004E-4</v>
      </c>
      <c r="AF23">
        <v>6.759E-4</v>
      </c>
      <c r="AG23">
        <v>9.0839999999999996E-4</v>
      </c>
      <c r="AH23">
        <v>1E-3</v>
      </c>
      <c r="AI23">
        <v>1.1999999999999999E-3</v>
      </c>
      <c r="AJ23">
        <v>1.2999999999999999E-3</v>
      </c>
      <c r="AK23">
        <v>1.5E-3</v>
      </c>
      <c r="AL23">
        <v>1.9E-3</v>
      </c>
      <c r="AM23">
        <v>2.2000000000000001E-3</v>
      </c>
      <c r="AN23">
        <v>2.3999999999999998E-3</v>
      </c>
      <c r="AO23">
        <v>2.7000000000000001E-3</v>
      </c>
      <c r="AP23">
        <v>3.3E-3</v>
      </c>
      <c r="AQ23">
        <v>3.8999999999999998E-3</v>
      </c>
      <c r="AR23">
        <v>4.3E-3</v>
      </c>
      <c r="AS23">
        <v>4.7000000000000002E-3</v>
      </c>
      <c r="AT23">
        <v>5.1999999999999998E-3</v>
      </c>
      <c r="AU23">
        <v>6.3E-3</v>
      </c>
      <c r="AV23">
        <v>7.1000000000000004E-3</v>
      </c>
      <c r="AW23">
        <v>7.7000000000000002E-3</v>
      </c>
      <c r="AX23">
        <v>8.2000000000000007E-3</v>
      </c>
      <c r="AY23">
        <v>9.1000000000000004E-3</v>
      </c>
      <c r="AZ23">
        <v>1.0800000000000001E-2</v>
      </c>
      <c r="BA23">
        <v>1.2E-2</v>
      </c>
      <c r="BB23">
        <v>1.2800000000000001E-2</v>
      </c>
      <c r="BC23">
        <v>1.3599999999999999E-2</v>
      </c>
      <c r="BD23">
        <v>1.4500000000000001E-2</v>
      </c>
      <c r="BE23">
        <v>1.61E-2</v>
      </c>
      <c r="BF23">
        <v>1.77E-2</v>
      </c>
      <c r="BG23">
        <v>1.8700000000000001E-2</v>
      </c>
      <c r="BH23">
        <v>1.9699999999999999E-2</v>
      </c>
      <c r="BI23">
        <v>2.0799999999999999E-2</v>
      </c>
      <c r="BJ23">
        <v>2.2200000000000001E-2</v>
      </c>
      <c r="BK23">
        <v>2.4299999999999999E-2</v>
      </c>
      <c r="BL23">
        <v>2.6200000000000001E-2</v>
      </c>
      <c r="BM23">
        <v>2.75E-2</v>
      </c>
      <c r="BN23">
        <v>2.9100000000000001E-2</v>
      </c>
      <c r="BO23">
        <v>3.1600000000000003E-2</v>
      </c>
      <c r="BP23">
        <v>3.39E-2</v>
      </c>
      <c r="BQ23">
        <v>3.5299999999999998E-2</v>
      </c>
      <c r="BR23">
        <v>3.6900000000000002E-2</v>
      </c>
      <c r="BS23">
        <v>3.9899999999999998E-2</v>
      </c>
      <c r="BT23">
        <v>4.2799999999999998E-2</v>
      </c>
      <c r="BU23">
        <v>4.4400000000000002E-2</v>
      </c>
      <c r="BV23">
        <v>4.5999999999999999E-2</v>
      </c>
      <c r="BW23">
        <v>4.7699999999999999E-2</v>
      </c>
      <c r="BX23">
        <v>4.9299999999999997E-2</v>
      </c>
      <c r="BY23">
        <v>5.1799999999999999E-2</v>
      </c>
      <c r="BZ23">
        <v>7.7200000000000005E-2</v>
      </c>
      <c r="CA23">
        <v>0.10349999999999999</v>
      </c>
      <c r="CB23">
        <v>0.1348</v>
      </c>
      <c r="CC23">
        <v>0.16450000000000001</v>
      </c>
      <c r="CD23">
        <v>0.1928</v>
      </c>
      <c r="CE23">
        <v>0.21540000000000001</v>
      </c>
      <c r="CF23">
        <v>0.2354</v>
      </c>
      <c r="CG23">
        <v>0.255</v>
      </c>
      <c r="CH23">
        <v>0.2707</v>
      </c>
      <c r="CI23">
        <v>0.28710000000000002</v>
      </c>
      <c r="CJ23">
        <v>0.30309999999999998</v>
      </c>
      <c r="CK23">
        <v>0.31840000000000002</v>
      </c>
      <c r="CL23">
        <v>0.33260000000000001</v>
      </c>
      <c r="CM23">
        <v>0.3448</v>
      </c>
      <c r="CN23">
        <v>0.35589999999999999</v>
      </c>
      <c r="CO23">
        <v>0.39650000000000002</v>
      </c>
      <c r="CP23">
        <v>0.41539999999999999</v>
      </c>
      <c r="CQ23">
        <v>0.43280000000000002</v>
      </c>
      <c r="CR23">
        <v>0.44979999999999998</v>
      </c>
      <c r="CS23">
        <v>0.46600000000000003</v>
      </c>
      <c r="CT23">
        <v>0.47839999999999999</v>
      </c>
      <c r="CU23">
        <v>0.48209999999999997</v>
      </c>
      <c r="CV23">
        <v>0.48559999999999998</v>
      </c>
      <c r="CW23">
        <v>0.48870000000000002</v>
      </c>
      <c r="CX23">
        <v>0.49020000000000002</v>
      </c>
      <c r="CY23">
        <v>0.49180000000000001</v>
      </c>
      <c r="CZ23">
        <v>0.49370000000000003</v>
      </c>
      <c r="DA23">
        <v>0.50170000000000003</v>
      </c>
      <c r="DB23">
        <v>0.51080000000000003</v>
      </c>
      <c r="DC23">
        <v>0.52</v>
      </c>
      <c r="DD23">
        <v>0.53580000000000005</v>
      </c>
      <c r="DE23">
        <v>0.54620000000000002</v>
      </c>
      <c r="DF23">
        <v>0.55649999999999999</v>
      </c>
      <c r="DG23">
        <v>0.56630000000000003</v>
      </c>
      <c r="DH23">
        <v>0.56999999999999995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1.0349999999999999E-4</v>
      </c>
      <c r="X24">
        <v>1.2300000000000001E-4</v>
      </c>
      <c r="Y24">
        <v>1.46E-4</v>
      </c>
      <c r="Z24">
        <v>1.728E-4</v>
      </c>
      <c r="AA24">
        <v>2.164E-4</v>
      </c>
      <c r="AB24">
        <v>3.5530000000000002E-4</v>
      </c>
      <c r="AC24">
        <v>4.2630000000000001E-4</v>
      </c>
      <c r="AD24">
        <v>5.017E-4</v>
      </c>
      <c r="AE24">
        <v>5.8449999999999995E-4</v>
      </c>
      <c r="AF24">
        <v>7.2079999999999996E-4</v>
      </c>
      <c r="AG24">
        <v>9.6529999999999999E-4</v>
      </c>
      <c r="AH24">
        <v>1.1000000000000001E-3</v>
      </c>
      <c r="AI24">
        <v>1.1999999999999999E-3</v>
      </c>
      <c r="AJ24">
        <v>1.4E-3</v>
      </c>
      <c r="AK24">
        <v>1.5E-3</v>
      </c>
      <c r="AL24">
        <v>2E-3</v>
      </c>
      <c r="AM24">
        <v>2.3E-3</v>
      </c>
      <c r="AN24">
        <v>2.5000000000000001E-3</v>
      </c>
      <c r="AO24">
        <v>2.8E-3</v>
      </c>
      <c r="AP24">
        <v>3.5000000000000001E-3</v>
      </c>
      <c r="AQ24">
        <v>4.1000000000000003E-3</v>
      </c>
      <c r="AR24">
        <v>4.4999999999999997E-3</v>
      </c>
      <c r="AS24">
        <v>4.8999999999999998E-3</v>
      </c>
      <c r="AT24">
        <v>5.4000000000000003E-3</v>
      </c>
      <c r="AU24">
        <v>6.6E-3</v>
      </c>
      <c r="AV24">
        <v>7.4999999999999997E-3</v>
      </c>
      <c r="AW24">
        <v>8.0000000000000002E-3</v>
      </c>
      <c r="AX24">
        <v>8.6999999999999994E-3</v>
      </c>
      <c r="AY24">
        <v>9.4999999999999998E-3</v>
      </c>
      <c r="AZ24">
        <v>1.1299999999999999E-2</v>
      </c>
      <c r="BA24">
        <v>1.26E-2</v>
      </c>
      <c r="BB24">
        <v>1.34E-2</v>
      </c>
      <c r="BC24">
        <v>1.43E-2</v>
      </c>
      <c r="BD24">
        <v>1.5100000000000001E-2</v>
      </c>
      <c r="BE24">
        <v>1.6799999999999999E-2</v>
      </c>
      <c r="BF24">
        <v>1.8499999999999999E-2</v>
      </c>
      <c r="BG24">
        <v>1.95E-2</v>
      </c>
      <c r="BH24">
        <v>2.06E-2</v>
      </c>
      <c r="BI24">
        <v>2.1600000000000001E-2</v>
      </c>
      <c r="BJ24">
        <v>2.3099999999999999E-2</v>
      </c>
      <c r="BK24">
        <v>2.53E-2</v>
      </c>
      <c r="BL24">
        <v>2.7300000000000001E-2</v>
      </c>
      <c r="BM24">
        <v>2.8500000000000001E-2</v>
      </c>
      <c r="BN24">
        <v>3.0200000000000001E-2</v>
      </c>
      <c r="BO24">
        <v>3.2800000000000003E-2</v>
      </c>
      <c r="BP24">
        <v>3.5200000000000002E-2</v>
      </c>
      <c r="BQ24">
        <v>3.6600000000000001E-2</v>
      </c>
      <c r="BR24">
        <v>3.8300000000000001E-2</v>
      </c>
      <c r="BS24">
        <v>4.1200000000000001E-2</v>
      </c>
      <c r="BT24">
        <v>4.4200000000000003E-2</v>
      </c>
      <c r="BU24">
        <v>4.5900000000000003E-2</v>
      </c>
      <c r="BV24">
        <v>4.7600000000000003E-2</v>
      </c>
      <c r="BW24">
        <v>4.9200000000000001E-2</v>
      </c>
      <c r="BX24">
        <v>5.0900000000000001E-2</v>
      </c>
      <c r="BY24">
        <v>5.3400000000000003E-2</v>
      </c>
      <c r="BZ24">
        <v>7.9200000000000007E-2</v>
      </c>
      <c r="CA24">
        <v>0.10580000000000001</v>
      </c>
      <c r="CB24">
        <v>0.13739999999999999</v>
      </c>
      <c r="CC24">
        <v>0.16719999999999999</v>
      </c>
      <c r="CD24">
        <v>0.1956</v>
      </c>
      <c r="CE24">
        <v>0.21809999999999999</v>
      </c>
      <c r="CF24">
        <v>0.23810000000000001</v>
      </c>
      <c r="CG24">
        <v>0.25769999999999998</v>
      </c>
      <c r="CH24">
        <v>0.27350000000000002</v>
      </c>
      <c r="CI24">
        <v>0.28999999999999998</v>
      </c>
      <c r="CJ24">
        <v>0.30590000000000001</v>
      </c>
      <c r="CK24">
        <v>0.32119999999999999</v>
      </c>
      <c r="CL24">
        <v>0.33529999999999999</v>
      </c>
      <c r="CM24">
        <v>0.3473</v>
      </c>
      <c r="CN24">
        <v>0.35830000000000001</v>
      </c>
      <c r="CO24">
        <v>0.3977</v>
      </c>
      <c r="CP24">
        <v>0.41639999999999999</v>
      </c>
      <c r="CQ24">
        <v>0.43409999999999999</v>
      </c>
      <c r="CR24">
        <v>0.45129999999999998</v>
      </c>
      <c r="CS24">
        <v>0.46729999999999999</v>
      </c>
      <c r="CT24">
        <v>0.47860000000000003</v>
      </c>
      <c r="CU24">
        <v>0.4824</v>
      </c>
      <c r="CV24">
        <v>0.4859</v>
      </c>
      <c r="CW24">
        <v>0.4889</v>
      </c>
      <c r="CX24">
        <v>0.49030000000000001</v>
      </c>
      <c r="CY24">
        <v>0.4919</v>
      </c>
      <c r="CZ24">
        <v>0.49390000000000001</v>
      </c>
      <c r="DA24">
        <v>0.50249999999999995</v>
      </c>
      <c r="DB24">
        <v>0.51160000000000005</v>
      </c>
      <c r="DC24">
        <v>0.52080000000000004</v>
      </c>
      <c r="DD24">
        <v>0.5363</v>
      </c>
      <c r="DE24">
        <v>0.54679999999999995</v>
      </c>
      <c r="DF24">
        <v>0.55740000000000001</v>
      </c>
      <c r="DG24">
        <v>0.56669999999999998</v>
      </c>
      <c r="DH24">
        <v>0.56999999999999995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1.088E-4</v>
      </c>
      <c r="X25">
        <v>1.2970000000000001E-4</v>
      </c>
      <c r="Y25">
        <v>1.54E-4</v>
      </c>
      <c r="Z25">
        <v>1.8259999999999999E-4</v>
      </c>
      <c r="AA25">
        <v>2.298E-4</v>
      </c>
      <c r="AB25">
        <v>3.7869999999999999E-4</v>
      </c>
      <c r="AC25">
        <v>4.5370000000000002E-4</v>
      </c>
      <c r="AD25">
        <v>5.3260000000000004E-4</v>
      </c>
      <c r="AE25">
        <v>6.1930000000000004E-4</v>
      </c>
      <c r="AF25">
        <v>7.6210000000000004E-4</v>
      </c>
      <c r="AG25">
        <v>1E-3</v>
      </c>
      <c r="AH25">
        <v>1.1000000000000001E-3</v>
      </c>
      <c r="AI25">
        <v>1.2999999999999999E-3</v>
      </c>
      <c r="AJ25">
        <v>1.4E-3</v>
      </c>
      <c r="AK25">
        <v>1.6000000000000001E-3</v>
      </c>
      <c r="AL25">
        <v>2.0999999999999999E-3</v>
      </c>
      <c r="AM25">
        <v>2.3999999999999998E-3</v>
      </c>
      <c r="AN25">
        <v>2.7000000000000001E-3</v>
      </c>
      <c r="AO25">
        <v>3.0000000000000001E-3</v>
      </c>
      <c r="AP25">
        <v>3.5999999999999999E-3</v>
      </c>
      <c r="AQ25">
        <v>4.3E-3</v>
      </c>
      <c r="AR25">
        <v>4.7000000000000002E-3</v>
      </c>
      <c r="AS25">
        <v>5.1000000000000004E-3</v>
      </c>
      <c r="AT25">
        <v>5.7000000000000002E-3</v>
      </c>
      <c r="AU25">
        <v>6.8999999999999999E-3</v>
      </c>
      <c r="AV25">
        <v>7.7999999999999996E-3</v>
      </c>
      <c r="AW25">
        <v>8.3999999999999995E-3</v>
      </c>
      <c r="AX25">
        <v>8.9999999999999993E-3</v>
      </c>
      <c r="AY25">
        <v>9.9000000000000008E-3</v>
      </c>
      <c r="AZ25">
        <v>1.18E-2</v>
      </c>
      <c r="BA25">
        <v>1.3100000000000001E-2</v>
      </c>
      <c r="BB25">
        <v>1.3899999999999999E-2</v>
      </c>
      <c r="BC25">
        <v>1.4800000000000001E-2</v>
      </c>
      <c r="BD25">
        <v>1.5699999999999999E-2</v>
      </c>
      <c r="BE25">
        <v>1.7399999999999999E-2</v>
      </c>
      <c r="BF25">
        <v>1.9099999999999999E-2</v>
      </c>
      <c r="BG25">
        <v>2.0199999999999999E-2</v>
      </c>
      <c r="BH25">
        <v>2.1299999999999999E-2</v>
      </c>
      <c r="BI25">
        <v>2.24E-2</v>
      </c>
      <c r="BJ25">
        <v>2.3900000000000001E-2</v>
      </c>
      <c r="BK25">
        <v>2.6200000000000001E-2</v>
      </c>
      <c r="BL25">
        <v>2.8199999999999999E-2</v>
      </c>
      <c r="BM25">
        <v>2.9499999999999998E-2</v>
      </c>
      <c r="BN25">
        <v>3.1199999999999999E-2</v>
      </c>
      <c r="BO25">
        <v>3.3799999999999997E-2</v>
      </c>
      <c r="BP25">
        <v>3.6200000000000003E-2</v>
      </c>
      <c r="BQ25">
        <v>3.7699999999999997E-2</v>
      </c>
      <c r="BR25">
        <v>3.9399999999999998E-2</v>
      </c>
      <c r="BS25">
        <v>4.24E-2</v>
      </c>
      <c r="BT25">
        <v>4.5499999999999999E-2</v>
      </c>
      <c r="BU25">
        <v>4.7199999999999999E-2</v>
      </c>
      <c r="BV25">
        <v>4.8899999999999999E-2</v>
      </c>
      <c r="BW25">
        <v>5.0599999999999999E-2</v>
      </c>
      <c r="BX25">
        <v>5.2299999999999999E-2</v>
      </c>
      <c r="BY25">
        <v>5.4800000000000001E-2</v>
      </c>
      <c r="BZ25">
        <v>8.09E-2</v>
      </c>
      <c r="CA25">
        <v>0.1077</v>
      </c>
      <c r="CB25">
        <v>0.13950000000000001</v>
      </c>
      <c r="CC25">
        <v>0.16950000000000001</v>
      </c>
      <c r="CD25">
        <v>0.1978</v>
      </c>
      <c r="CE25">
        <v>0.2203</v>
      </c>
      <c r="CF25">
        <v>0.2402</v>
      </c>
      <c r="CG25">
        <v>0.25979999999999998</v>
      </c>
      <c r="CH25">
        <v>0.2757</v>
      </c>
      <c r="CI25">
        <v>0.2923</v>
      </c>
      <c r="CJ25">
        <v>0.30819999999999997</v>
      </c>
      <c r="CK25">
        <v>0.32350000000000001</v>
      </c>
      <c r="CL25">
        <v>0.33750000000000002</v>
      </c>
      <c r="CM25">
        <v>0.34939999999999999</v>
      </c>
      <c r="CN25">
        <v>0.36020000000000002</v>
      </c>
      <c r="CO25">
        <v>0.3987</v>
      </c>
      <c r="CP25">
        <v>0.4173</v>
      </c>
      <c r="CQ25">
        <v>0.43519999999999998</v>
      </c>
      <c r="CR25">
        <v>0.4526</v>
      </c>
      <c r="CS25">
        <v>0.46820000000000001</v>
      </c>
      <c r="CT25">
        <v>0.4788</v>
      </c>
      <c r="CU25">
        <v>0.48259999999999997</v>
      </c>
      <c r="CV25">
        <v>0.48620000000000002</v>
      </c>
      <c r="CW25">
        <v>0.48899999999999999</v>
      </c>
      <c r="CX25">
        <v>0.4904</v>
      </c>
      <c r="CY25">
        <v>0.49199999999999999</v>
      </c>
      <c r="CZ25">
        <v>0.49409999999999998</v>
      </c>
      <c r="DA25">
        <v>0.50309999999999999</v>
      </c>
      <c r="DB25">
        <v>0.51229999999999998</v>
      </c>
      <c r="DC25">
        <v>0.52139999999999997</v>
      </c>
      <c r="DD25">
        <v>0.53669999999999995</v>
      </c>
      <c r="DE25">
        <v>0.5474</v>
      </c>
      <c r="DF25">
        <v>0.55810000000000004</v>
      </c>
      <c r="DG25">
        <v>0.56699999999999995</v>
      </c>
      <c r="DH25">
        <v>0.56999999999999995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1.1400000000000001E-4</v>
      </c>
      <c r="X26">
        <v>1.36E-4</v>
      </c>
      <c r="Y26">
        <v>1.6200000000000001E-4</v>
      </c>
      <c r="Z26">
        <v>1.93E-4</v>
      </c>
      <c r="AA26">
        <v>2.4379999999999999E-4</v>
      </c>
      <c r="AB26">
        <v>4.0269999999999998E-4</v>
      </c>
      <c r="AC26">
        <v>4.8210000000000001E-4</v>
      </c>
      <c r="AD26">
        <v>5.6470000000000001E-4</v>
      </c>
      <c r="AE26">
        <v>6.558E-4</v>
      </c>
      <c r="AF26">
        <v>8.0500000000000005E-4</v>
      </c>
      <c r="AG26">
        <v>1.1000000000000001E-3</v>
      </c>
      <c r="AH26">
        <v>1.1999999999999999E-3</v>
      </c>
      <c r="AI26">
        <v>1.4E-3</v>
      </c>
      <c r="AJ26">
        <v>1.5E-3</v>
      </c>
      <c r="AK26">
        <v>1.6999999999999999E-3</v>
      </c>
      <c r="AL26">
        <v>2.2000000000000001E-3</v>
      </c>
      <c r="AM26">
        <v>2.5000000000000001E-3</v>
      </c>
      <c r="AN26">
        <v>2.8E-3</v>
      </c>
      <c r="AO26">
        <v>3.0999999999999999E-3</v>
      </c>
      <c r="AP26">
        <v>3.8E-3</v>
      </c>
      <c r="AQ26">
        <v>4.4999999999999997E-3</v>
      </c>
      <c r="AR26">
        <v>4.8999999999999998E-3</v>
      </c>
      <c r="AS26">
        <v>5.4000000000000003E-3</v>
      </c>
      <c r="AT26">
        <v>5.8999999999999999E-3</v>
      </c>
      <c r="AU26">
        <v>7.1999999999999998E-3</v>
      </c>
      <c r="AV26">
        <v>8.0999999999999996E-3</v>
      </c>
      <c r="AW26">
        <v>8.6999999999999994E-3</v>
      </c>
      <c r="AX26">
        <v>9.4000000000000004E-3</v>
      </c>
      <c r="AY26">
        <v>1.03E-2</v>
      </c>
      <c r="AZ26">
        <v>1.2200000000000001E-2</v>
      </c>
      <c r="BA26">
        <v>1.3599999999999999E-2</v>
      </c>
      <c r="BB26">
        <v>1.4500000000000001E-2</v>
      </c>
      <c r="BC26">
        <v>1.54E-2</v>
      </c>
      <c r="BD26">
        <v>1.6299999999999999E-2</v>
      </c>
      <c r="BE26">
        <v>1.8100000000000002E-2</v>
      </c>
      <c r="BF26">
        <v>1.9800000000000002E-2</v>
      </c>
      <c r="BG26">
        <v>2.0899999999999998E-2</v>
      </c>
      <c r="BH26">
        <v>2.1999999999999999E-2</v>
      </c>
      <c r="BI26">
        <v>2.3199999999999998E-2</v>
      </c>
      <c r="BJ26">
        <v>2.47E-2</v>
      </c>
      <c r="BK26">
        <v>2.7099999999999999E-2</v>
      </c>
      <c r="BL26">
        <v>2.9100000000000001E-2</v>
      </c>
      <c r="BM26">
        <v>3.04E-2</v>
      </c>
      <c r="BN26">
        <v>3.2199999999999999E-2</v>
      </c>
      <c r="BO26">
        <v>3.49E-2</v>
      </c>
      <c r="BP26">
        <v>3.73E-2</v>
      </c>
      <c r="BQ26">
        <v>3.8800000000000001E-2</v>
      </c>
      <c r="BR26">
        <v>4.0500000000000001E-2</v>
      </c>
      <c r="BS26">
        <v>4.36E-2</v>
      </c>
      <c r="BT26">
        <v>4.6699999999999998E-2</v>
      </c>
      <c r="BU26">
        <v>4.8500000000000001E-2</v>
      </c>
      <c r="BV26">
        <v>5.0200000000000002E-2</v>
      </c>
      <c r="BW26">
        <v>5.1900000000000002E-2</v>
      </c>
      <c r="BX26">
        <v>5.3699999999999998E-2</v>
      </c>
      <c r="BY26">
        <v>5.62E-2</v>
      </c>
      <c r="BZ26">
        <v>8.2600000000000007E-2</v>
      </c>
      <c r="CA26">
        <v>0.1096</v>
      </c>
      <c r="CB26">
        <v>0.1416</v>
      </c>
      <c r="CC26">
        <v>0.1716</v>
      </c>
      <c r="CD26">
        <v>0.19989999999999999</v>
      </c>
      <c r="CE26">
        <v>0.22239999999999999</v>
      </c>
      <c r="CF26">
        <v>0.2422</v>
      </c>
      <c r="CG26">
        <v>0.26169999999999999</v>
      </c>
      <c r="CH26">
        <v>0.2777</v>
      </c>
      <c r="CI26">
        <v>0.29430000000000001</v>
      </c>
      <c r="CJ26">
        <v>0.31030000000000002</v>
      </c>
      <c r="CK26">
        <v>0.32550000000000001</v>
      </c>
      <c r="CL26">
        <v>0.33939999999999998</v>
      </c>
      <c r="CM26">
        <v>0.35120000000000001</v>
      </c>
      <c r="CN26">
        <v>0.3619</v>
      </c>
      <c r="CO26">
        <v>0.39960000000000001</v>
      </c>
      <c r="CP26">
        <v>0.41810000000000003</v>
      </c>
      <c r="CQ26">
        <v>0.43609999999999999</v>
      </c>
      <c r="CR26">
        <v>0.4536</v>
      </c>
      <c r="CS26">
        <v>0.46899999999999997</v>
      </c>
      <c r="CT26">
        <v>0.47899999999999998</v>
      </c>
      <c r="CU26">
        <v>0.48280000000000001</v>
      </c>
      <c r="CV26">
        <v>0.4864</v>
      </c>
      <c r="CW26">
        <v>0.48909999999999998</v>
      </c>
      <c r="CX26">
        <v>0.4904</v>
      </c>
      <c r="CY26">
        <v>0.49209999999999998</v>
      </c>
      <c r="CZ26">
        <v>0.49459999999999998</v>
      </c>
      <c r="DA26">
        <v>0.50370000000000004</v>
      </c>
      <c r="DB26">
        <v>0.51290000000000002</v>
      </c>
      <c r="DC26">
        <v>0.52210000000000001</v>
      </c>
      <c r="DD26">
        <v>0.53710000000000002</v>
      </c>
      <c r="DE26">
        <v>0.54779999999999995</v>
      </c>
      <c r="DF26">
        <v>0.55859999999999999</v>
      </c>
      <c r="DG26">
        <v>0.56730000000000003</v>
      </c>
      <c r="DH26">
        <v>0.56999999999999995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1.186E-4</v>
      </c>
      <c r="X27">
        <v>1.4200000000000001E-4</v>
      </c>
      <c r="Y27">
        <v>1.6980000000000001E-4</v>
      </c>
      <c r="Z27">
        <v>2.0269999999999999E-4</v>
      </c>
      <c r="AA27">
        <v>2.566E-4</v>
      </c>
      <c r="AB27">
        <v>4.239E-4</v>
      </c>
      <c r="AC27">
        <v>5.0659999999999995E-4</v>
      </c>
      <c r="AD27">
        <v>5.9250000000000004E-4</v>
      </c>
      <c r="AE27">
        <v>6.8720000000000001E-4</v>
      </c>
      <c r="AF27">
        <v>8.4179999999999997E-4</v>
      </c>
      <c r="AG27">
        <v>1.1000000000000001E-3</v>
      </c>
      <c r="AH27">
        <v>1.2999999999999999E-3</v>
      </c>
      <c r="AI27">
        <v>1.4E-3</v>
      </c>
      <c r="AJ27">
        <v>1.6000000000000001E-3</v>
      </c>
      <c r="AK27">
        <v>1.8E-3</v>
      </c>
      <c r="AL27">
        <v>2.3E-3</v>
      </c>
      <c r="AM27">
        <v>2.5999999999999999E-3</v>
      </c>
      <c r="AN27">
        <v>2.8999999999999998E-3</v>
      </c>
      <c r="AO27">
        <v>3.2000000000000002E-3</v>
      </c>
      <c r="AP27">
        <v>3.8999999999999998E-3</v>
      </c>
      <c r="AQ27">
        <v>4.7000000000000002E-3</v>
      </c>
      <c r="AR27">
        <v>5.1000000000000004E-3</v>
      </c>
      <c r="AS27">
        <v>5.5999999999999999E-3</v>
      </c>
      <c r="AT27">
        <v>6.1999999999999998E-3</v>
      </c>
      <c r="AU27">
        <v>7.4999999999999997E-3</v>
      </c>
      <c r="AV27">
        <v>8.3999999999999995E-3</v>
      </c>
      <c r="AW27">
        <v>9.1000000000000004E-3</v>
      </c>
      <c r="AX27">
        <v>9.7000000000000003E-3</v>
      </c>
      <c r="AY27">
        <v>1.0699999999999999E-2</v>
      </c>
      <c r="AZ27">
        <v>1.26E-2</v>
      </c>
      <c r="BA27">
        <v>1.4E-2</v>
      </c>
      <c r="BB27">
        <v>1.49E-2</v>
      </c>
      <c r="BC27">
        <v>1.5800000000000002E-2</v>
      </c>
      <c r="BD27">
        <v>1.6799999999999999E-2</v>
      </c>
      <c r="BE27">
        <v>1.8599999999999998E-2</v>
      </c>
      <c r="BF27">
        <v>2.0400000000000001E-2</v>
      </c>
      <c r="BG27">
        <v>2.1499999999999998E-2</v>
      </c>
      <c r="BH27">
        <v>2.2700000000000001E-2</v>
      </c>
      <c r="BI27">
        <v>2.3900000000000001E-2</v>
      </c>
      <c r="BJ27">
        <v>2.5399999999999999E-2</v>
      </c>
      <c r="BK27">
        <v>2.7799999999999998E-2</v>
      </c>
      <c r="BL27">
        <v>2.9899999999999999E-2</v>
      </c>
      <c r="BM27">
        <v>3.1199999999999999E-2</v>
      </c>
      <c r="BN27">
        <v>3.3000000000000002E-2</v>
      </c>
      <c r="BO27">
        <v>3.5799999999999998E-2</v>
      </c>
      <c r="BP27">
        <v>3.8199999999999998E-2</v>
      </c>
      <c r="BQ27">
        <v>3.9800000000000002E-2</v>
      </c>
      <c r="BR27">
        <v>4.1500000000000002E-2</v>
      </c>
      <c r="BS27">
        <v>4.4600000000000001E-2</v>
      </c>
      <c r="BT27">
        <v>4.7800000000000002E-2</v>
      </c>
      <c r="BU27">
        <v>4.9599999999999998E-2</v>
      </c>
      <c r="BV27">
        <v>5.1299999999999998E-2</v>
      </c>
      <c r="BW27">
        <v>5.2999999999999999E-2</v>
      </c>
      <c r="BX27">
        <v>5.4800000000000001E-2</v>
      </c>
      <c r="BY27">
        <v>5.74E-2</v>
      </c>
      <c r="BZ27">
        <v>8.4000000000000005E-2</v>
      </c>
      <c r="CA27">
        <v>0.11119999999999999</v>
      </c>
      <c r="CB27">
        <v>0.14330000000000001</v>
      </c>
      <c r="CC27">
        <v>0.1734</v>
      </c>
      <c r="CD27">
        <v>0.2016</v>
      </c>
      <c r="CE27">
        <v>0.224</v>
      </c>
      <c r="CF27">
        <v>0.2437</v>
      </c>
      <c r="CG27">
        <v>0.26329999999999998</v>
      </c>
      <c r="CH27">
        <v>0.2792</v>
      </c>
      <c r="CI27">
        <v>0.2959</v>
      </c>
      <c r="CJ27">
        <v>0.31190000000000001</v>
      </c>
      <c r="CK27">
        <v>0.3271</v>
      </c>
      <c r="CL27">
        <v>0.34089999999999998</v>
      </c>
      <c r="CM27">
        <v>0.35260000000000002</v>
      </c>
      <c r="CN27">
        <v>0.36320000000000002</v>
      </c>
      <c r="CO27">
        <v>0.40029999999999999</v>
      </c>
      <c r="CP27">
        <v>0.41880000000000001</v>
      </c>
      <c r="CQ27">
        <v>0.43690000000000001</v>
      </c>
      <c r="CR27">
        <v>0.45440000000000003</v>
      </c>
      <c r="CS27">
        <v>0.46949999999999997</v>
      </c>
      <c r="CT27">
        <v>0.47910000000000003</v>
      </c>
      <c r="CU27">
        <v>0.4829</v>
      </c>
      <c r="CV27">
        <v>0.48659999999999998</v>
      </c>
      <c r="CW27">
        <v>0.48920000000000002</v>
      </c>
      <c r="CX27">
        <v>0.4904</v>
      </c>
      <c r="CY27">
        <v>0.49220000000000003</v>
      </c>
      <c r="CZ27">
        <v>0.495</v>
      </c>
      <c r="DA27">
        <v>0.50419999999999998</v>
      </c>
      <c r="DB27">
        <v>0.51349999999999996</v>
      </c>
      <c r="DC27">
        <v>0.52270000000000005</v>
      </c>
      <c r="DD27">
        <v>0.53739999999999999</v>
      </c>
      <c r="DE27">
        <v>0.54820000000000002</v>
      </c>
      <c r="DF27">
        <v>0.55900000000000005</v>
      </c>
      <c r="DG27">
        <v>0.5675</v>
      </c>
      <c r="DH27">
        <v>0.56999999999999995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1.236E-4</v>
      </c>
      <c r="X28">
        <v>1.482E-4</v>
      </c>
      <c r="Y28">
        <v>1.7799999999999999E-4</v>
      </c>
      <c r="Z28">
        <v>2.13E-4</v>
      </c>
      <c r="AA28">
        <v>2.698E-4</v>
      </c>
      <c r="AB28">
        <v>4.4549999999999999E-4</v>
      </c>
      <c r="AC28">
        <v>5.3089999999999995E-4</v>
      </c>
      <c r="AD28">
        <v>6.2009999999999995E-4</v>
      </c>
      <c r="AE28">
        <v>7.1849999999999995E-4</v>
      </c>
      <c r="AF28">
        <v>8.7819999999999999E-4</v>
      </c>
      <c r="AG28">
        <v>1.1999999999999999E-3</v>
      </c>
      <c r="AH28">
        <v>1.2999999999999999E-3</v>
      </c>
      <c r="AI28">
        <v>1.5E-3</v>
      </c>
      <c r="AJ28">
        <v>1.6000000000000001E-3</v>
      </c>
      <c r="AK28">
        <v>1.8E-3</v>
      </c>
      <c r="AL28">
        <v>2.3999999999999998E-3</v>
      </c>
      <c r="AM28">
        <v>2.7000000000000001E-3</v>
      </c>
      <c r="AN28">
        <v>3.0000000000000001E-3</v>
      </c>
      <c r="AO28">
        <v>3.3E-3</v>
      </c>
      <c r="AP28">
        <v>4.1000000000000003E-3</v>
      </c>
      <c r="AQ28">
        <v>4.8999999999999998E-3</v>
      </c>
      <c r="AR28">
        <v>5.3E-3</v>
      </c>
      <c r="AS28">
        <v>5.7999999999999996E-3</v>
      </c>
      <c r="AT28">
        <v>6.4000000000000003E-3</v>
      </c>
      <c r="AU28">
        <v>7.7000000000000002E-3</v>
      </c>
      <c r="AV28">
        <v>8.6999999999999994E-3</v>
      </c>
      <c r="AW28">
        <v>9.2999999999999992E-3</v>
      </c>
      <c r="AX28">
        <v>0.01</v>
      </c>
      <c r="AY28">
        <v>1.0999999999999999E-2</v>
      </c>
      <c r="AZ28">
        <v>1.2999999999999999E-2</v>
      </c>
      <c r="BA28">
        <v>1.4500000000000001E-2</v>
      </c>
      <c r="BB28">
        <v>1.54E-2</v>
      </c>
      <c r="BC28">
        <v>1.6299999999999999E-2</v>
      </c>
      <c r="BD28">
        <v>1.72E-2</v>
      </c>
      <c r="BE28">
        <v>1.9099999999999999E-2</v>
      </c>
      <c r="BF28">
        <v>2.1000000000000001E-2</v>
      </c>
      <c r="BG28">
        <v>2.2100000000000002E-2</v>
      </c>
      <c r="BH28">
        <v>2.3300000000000001E-2</v>
      </c>
      <c r="BI28">
        <v>2.4500000000000001E-2</v>
      </c>
      <c r="BJ28">
        <v>2.5999999999999999E-2</v>
      </c>
      <c r="BK28">
        <v>2.8500000000000001E-2</v>
      </c>
      <c r="BL28">
        <v>3.0599999999999999E-2</v>
      </c>
      <c r="BM28">
        <v>3.2000000000000001E-2</v>
      </c>
      <c r="BN28">
        <v>3.3799999999999997E-2</v>
      </c>
      <c r="BO28">
        <v>3.6600000000000001E-2</v>
      </c>
      <c r="BP28">
        <v>3.9100000000000003E-2</v>
      </c>
      <c r="BQ28">
        <v>4.0599999999999997E-2</v>
      </c>
      <c r="BR28">
        <v>4.24E-2</v>
      </c>
      <c r="BS28">
        <v>4.5600000000000002E-2</v>
      </c>
      <c r="BT28">
        <v>4.87E-2</v>
      </c>
      <c r="BU28">
        <v>5.0500000000000003E-2</v>
      </c>
      <c r="BV28">
        <v>5.2299999999999999E-2</v>
      </c>
      <c r="BW28">
        <v>5.4100000000000002E-2</v>
      </c>
      <c r="BX28">
        <v>5.5800000000000002E-2</v>
      </c>
      <c r="BY28">
        <v>5.8500000000000003E-2</v>
      </c>
      <c r="BZ28">
        <v>8.5300000000000001E-2</v>
      </c>
      <c r="CA28">
        <v>0.11260000000000001</v>
      </c>
      <c r="CB28">
        <v>0.14480000000000001</v>
      </c>
      <c r="CC28">
        <v>0.1749</v>
      </c>
      <c r="CD28">
        <v>0.20300000000000001</v>
      </c>
      <c r="CE28">
        <v>0.2253</v>
      </c>
      <c r="CF28">
        <v>0.245</v>
      </c>
      <c r="CG28">
        <v>0.26450000000000001</v>
      </c>
      <c r="CH28">
        <v>0.28050000000000003</v>
      </c>
      <c r="CI28">
        <v>0.29720000000000002</v>
      </c>
      <c r="CJ28">
        <v>0.31319999999999998</v>
      </c>
      <c r="CK28">
        <v>0.32850000000000001</v>
      </c>
      <c r="CL28">
        <v>0.3422</v>
      </c>
      <c r="CM28">
        <v>0.3538</v>
      </c>
      <c r="CN28">
        <v>0.36430000000000001</v>
      </c>
      <c r="CO28">
        <v>0.40089999999999998</v>
      </c>
      <c r="CP28">
        <v>0.4194</v>
      </c>
      <c r="CQ28">
        <v>0.4375</v>
      </c>
      <c r="CR28">
        <v>0.4551</v>
      </c>
      <c r="CS28">
        <v>0.46989999999999998</v>
      </c>
      <c r="CT28">
        <v>0.4793</v>
      </c>
      <c r="CU28">
        <v>0.48299999999999998</v>
      </c>
      <c r="CV28">
        <v>0.48670000000000002</v>
      </c>
      <c r="CW28">
        <v>0.48930000000000001</v>
      </c>
      <c r="CX28">
        <v>0.4904</v>
      </c>
      <c r="CY28">
        <v>0.49230000000000002</v>
      </c>
      <c r="CZ28">
        <v>0.49540000000000001</v>
      </c>
      <c r="DA28">
        <v>0.50470000000000004</v>
      </c>
      <c r="DB28">
        <v>0.51390000000000002</v>
      </c>
      <c r="DC28">
        <v>0.5232</v>
      </c>
      <c r="DD28">
        <v>0.53759999999999997</v>
      </c>
      <c r="DE28">
        <v>0.54849999999999999</v>
      </c>
      <c r="DF28">
        <v>0.55930000000000002</v>
      </c>
      <c r="DG28">
        <v>0.56759999999999999</v>
      </c>
      <c r="DH28">
        <v>0.56999999999999995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1.2870000000000001E-4</v>
      </c>
      <c r="X29">
        <v>1.5449999999999999E-4</v>
      </c>
      <c r="Y29">
        <v>1.863E-4</v>
      </c>
      <c r="Z29">
        <v>2.2359999999999999E-4</v>
      </c>
      <c r="AA29">
        <v>2.834E-4</v>
      </c>
      <c r="AB29">
        <v>4.6739999999999998E-4</v>
      </c>
      <c r="AC29">
        <v>5.5619999999999997E-4</v>
      </c>
      <c r="AD29">
        <v>6.4869999999999999E-4</v>
      </c>
      <c r="AE29">
        <v>7.5029999999999997E-4</v>
      </c>
      <c r="AF29">
        <v>9.1509999999999996E-4</v>
      </c>
      <c r="AG29">
        <v>1.1999999999999999E-3</v>
      </c>
      <c r="AH29">
        <v>1.4E-3</v>
      </c>
      <c r="AI29">
        <v>1.5E-3</v>
      </c>
      <c r="AJ29">
        <v>1.6999999999999999E-3</v>
      </c>
      <c r="AK29">
        <v>1.9E-3</v>
      </c>
      <c r="AL29">
        <v>2.5000000000000001E-3</v>
      </c>
      <c r="AM29">
        <v>2.8E-3</v>
      </c>
      <c r="AN29">
        <v>3.0999999999999999E-3</v>
      </c>
      <c r="AO29">
        <v>3.5000000000000001E-3</v>
      </c>
      <c r="AP29">
        <v>4.1999999999999997E-3</v>
      </c>
      <c r="AQ29">
        <v>5.0000000000000001E-3</v>
      </c>
      <c r="AR29">
        <v>5.4999999999999997E-3</v>
      </c>
      <c r="AS29">
        <v>6.0000000000000001E-3</v>
      </c>
      <c r="AT29">
        <v>6.6E-3</v>
      </c>
      <c r="AU29">
        <v>8.0000000000000002E-3</v>
      </c>
      <c r="AV29">
        <v>8.9999999999999993E-3</v>
      </c>
      <c r="AW29">
        <v>9.5999999999999992E-3</v>
      </c>
      <c r="AX29">
        <v>1.04E-2</v>
      </c>
      <c r="AY29">
        <v>1.14E-2</v>
      </c>
      <c r="AZ29">
        <v>1.34E-2</v>
      </c>
      <c r="BA29">
        <v>1.49E-2</v>
      </c>
      <c r="BB29">
        <v>1.5800000000000002E-2</v>
      </c>
      <c r="BC29">
        <v>1.6799999999999999E-2</v>
      </c>
      <c r="BD29">
        <v>1.77E-2</v>
      </c>
      <c r="BE29">
        <v>1.9599999999999999E-2</v>
      </c>
      <c r="BF29">
        <v>2.1499999999999998E-2</v>
      </c>
      <c r="BG29">
        <v>2.2700000000000001E-2</v>
      </c>
      <c r="BH29">
        <v>2.3900000000000001E-2</v>
      </c>
      <c r="BI29">
        <v>2.5100000000000001E-2</v>
      </c>
      <c r="BJ29">
        <v>2.6700000000000002E-2</v>
      </c>
      <c r="BK29">
        <v>2.92E-2</v>
      </c>
      <c r="BL29">
        <v>3.1300000000000001E-2</v>
      </c>
      <c r="BM29">
        <v>3.27E-2</v>
      </c>
      <c r="BN29">
        <v>3.4599999999999999E-2</v>
      </c>
      <c r="BO29">
        <v>3.7400000000000003E-2</v>
      </c>
      <c r="BP29">
        <v>3.9899999999999998E-2</v>
      </c>
      <c r="BQ29">
        <v>4.1500000000000002E-2</v>
      </c>
      <c r="BR29">
        <v>4.3299999999999998E-2</v>
      </c>
      <c r="BS29">
        <v>4.65E-2</v>
      </c>
      <c r="BT29">
        <v>4.9700000000000001E-2</v>
      </c>
      <c r="BU29">
        <v>5.1499999999999997E-2</v>
      </c>
      <c r="BV29">
        <v>5.33E-2</v>
      </c>
      <c r="BW29">
        <v>5.5100000000000003E-2</v>
      </c>
      <c r="BX29">
        <v>5.6899999999999999E-2</v>
      </c>
      <c r="BY29">
        <v>5.9499999999999997E-2</v>
      </c>
      <c r="BZ29">
        <v>8.6499999999999994E-2</v>
      </c>
      <c r="CA29">
        <v>0.1139</v>
      </c>
      <c r="CB29">
        <v>0.1462</v>
      </c>
      <c r="CC29">
        <v>0.1762</v>
      </c>
      <c r="CD29">
        <v>0.20430000000000001</v>
      </c>
      <c r="CE29">
        <v>0.22639999999999999</v>
      </c>
      <c r="CF29">
        <v>0.24610000000000001</v>
      </c>
      <c r="CG29">
        <v>0.2656</v>
      </c>
      <c r="CH29">
        <v>0.28160000000000002</v>
      </c>
      <c r="CI29">
        <v>0.29830000000000001</v>
      </c>
      <c r="CJ29">
        <v>0.31440000000000001</v>
      </c>
      <c r="CK29">
        <v>0.32969999999999999</v>
      </c>
      <c r="CL29">
        <v>0.34329999999999999</v>
      </c>
      <c r="CM29">
        <v>0.35489999999999999</v>
      </c>
      <c r="CN29">
        <v>0.3654</v>
      </c>
      <c r="CO29">
        <v>0.40150000000000002</v>
      </c>
      <c r="CP29">
        <v>0.4199</v>
      </c>
      <c r="CQ29">
        <v>0.438</v>
      </c>
      <c r="CR29">
        <v>0.4556</v>
      </c>
      <c r="CS29">
        <v>0.4703</v>
      </c>
      <c r="CT29">
        <v>0.4793</v>
      </c>
      <c r="CU29">
        <v>0.48309999999999997</v>
      </c>
      <c r="CV29">
        <v>0.48680000000000001</v>
      </c>
      <c r="CW29">
        <v>0.48930000000000001</v>
      </c>
      <c r="CX29">
        <v>0.4904</v>
      </c>
      <c r="CY29">
        <v>0.4924</v>
      </c>
      <c r="CZ29">
        <v>0.49590000000000001</v>
      </c>
      <c r="DA29">
        <v>0.50519999999999998</v>
      </c>
      <c r="DB29">
        <v>0.51439999999999997</v>
      </c>
      <c r="DC29">
        <v>0.52370000000000005</v>
      </c>
      <c r="DD29">
        <v>0.53790000000000004</v>
      </c>
      <c r="DE29">
        <v>0.54869999999999997</v>
      </c>
      <c r="DF29">
        <v>0.55959999999999999</v>
      </c>
      <c r="DG29">
        <v>0.56769999999999998</v>
      </c>
      <c r="DH29">
        <v>0.56999999999999995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1.329E-4</v>
      </c>
      <c r="X30">
        <v>1.6029999999999999E-4</v>
      </c>
      <c r="Y30">
        <v>1.9330000000000001E-4</v>
      </c>
      <c r="Z30">
        <v>2.3269999999999999E-4</v>
      </c>
      <c r="AA30">
        <v>2.9520000000000002E-4</v>
      </c>
      <c r="AB30">
        <v>4.8589999999999999E-4</v>
      </c>
      <c r="AC30">
        <v>5.7740000000000005E-4</v>
      </c>
      <c r="AD30">
        <v>6.7259999999999998E-4</v>
      </c>
      <c r="AE30">
        <v>7.7669999999999996E-4</v>
      </c>
      <c r="AF30">
        <v>9.4600000000000001E-4</v>
      </c>
      <c r="AG30">
        <v>1.1999999999999999E-3</v>
      </c>
      <c r="AH30">
        <v>1.4E-3</v>
      </c>
      <c r="AI30">
        <v>1.6000000000000001E-3</v>
      </c>
      <c r="AJ30">
        <v>1.8E-3</v>
      </c>
      <c r="AK30">
        <v>2E-3</v>
      </c>
      <c r="AL30">
        <v>2.5000000000000001E-3</v>
      </c>
      <c r="AM30">
        <v>2.8999999999999998E-3</v>
      </c>
      <c r="AN30">
        <v>3.2000000000000002E-3</v>
      </c>
      <c r="AO30">
        <v>3.5999999999999999E-3</v>
      </c>
      <c r="AP30">
        <v>4.4000000000000003E-3</v>
      </c>
      <c r="AQ30">
        <v>5.1999999999999998E-3</v>
      </c>
      <c r="AR30">
        <v>5.5999999999999999E-3</v>
      </c>
      <c r="AS30">
        <v>6.1000000000000004E-3</v>
      </c>
      <c r="AT30">
        <v>6.7999999999999996E-3</v>
      </c>
      <c r="AU30">
        <v>8.2000000000000007E-3</v>
      </c>
      <c r="AV30">
        <v>9.1999999999999998E-3</v>
      </c>
      <c r="AW30">
        <v>9.9000000000000008E-3</v>
      </c>
      <c r="AX30">
        <v>1.06E-2</v>
      </c>
      <c r="AY30">
        <v>1.1599999999999999E-2</v>
      </c>
      <c r="AZ30">
        <v>1.37E-2</v>
      </c>
      <c r="BA30">
        <v>1.52E-2</v>
      </c>
      <c r="BB30">
        <v>1.6199999999999999E-2</v>
      </c>
      <c r="BC30">
        <v>1.7100000000000001E-2</v>
      </c>
      <c r="BD30">
        <v>1.8100000000000002E-2</v>
      </c>
      <c r="BE30">
        <v>2.01E-2</v>
      </c>
      <c r="BF30">
        <v>2.1999999999999999E-2</v>
      </c>
      <c r="BG30">
        <v>2.3199999999999998E-2</v>
      </c>
      <c r="BH30">
        <v>2.4400000000000002E-2</v>
      </c>
      <c r="BI30">
        <v>2.5700000000000001E-2</v>
      </c>
      <c r="BJ30">
        <v>2.7300000000000001E-2</v>
      </c>
      <c r="BK30">
        <v>2.98E-2</v>
      </c>
      <c r="BL30">
        <v>3.1899999999999998E-2</v>
      </c>
      <c r="BM30">
        <v>3.3399999999999999E-2</v>
      </c>
      <c r="BN30">
        <v>3.5200000000000002E-2</v>
      </c>
      <c r="BO30">
        <v>3.8100000000000002E-2</v>
      </c>
      <c r="BP30">
        <v>4.07E-2</v>
      </c>
      <c r="BQ30">
        <v>4.2299999999999997E-2</v>
      </c>
      <c r="BR30">
        <v>4.41E-2</v>
      </c>
      <c r="BS30">
        <v>4.7300000000000002E-2</v>
      </c>
      <c r="BT30">
        <v>5.0500000000000003E-2</v>
      </c>
      <c r="BU30">
        <v>5.2400000000000002E-2</v>
      </c>
      <c r="BV30">
        <v>5.4199999999999998E-2</v>
      </c>
      <c r="BW30">
        <v>5.6000000000000001E-2</v>
      </c>
      <c r="BX30">
        <v>5.7799999999999997E-2</v>
      </c>
      <c r="BY30">
        <v>6.0400000000000002E-2</v>
      </c>
      <c r="BZ30">
        <v>8.7599999999999997E-2</v>
      </c>
      <c r="CA30">
        <v>0.11509999999999999</v>
      </c>
      <c r="CB30">
        <v>0.1474</v>
      </c>
      <c r="CC30">
        <v>0.1774</v>
      </c>
      <c r="CD30">
        <v>0.2054</v>
      </c>
      <c r="CE30">
        <v>0.22750000000000001</v>
      </c>
      <c r="CF30">
        <v>0.247</v>
      </c>
      <c r="CG30">
        <v>0.26650000000000001</v>
      </c>
      <c r="CH30">
        <v>0.28260000000000002</v>
      </c>
      <c r="CI30">
        <v>0.29930000000000001</v>
      </c>
      <c r="CJ30">
        <v>0.31540000000000001</v>
      </c>
      <c r="CK30">
        <v>0.3306</v>
      </c>
      <c r="CL30">
        <v>0.34429999999999999</v>
      </c>
      <c r="CM30">
        <v>0.35580000000000001</v>
      </c>
      <c r="CN30">
        <v>0.36620000000000003</v>
      </c>
      <c r="CO30">
        <v>0.40200000000000002</v>
      </c>
      <c r="CP30">
        <v>0.42030000000000001</v>
      </c>
      <c r="CQ30">
        <v>0.4385</v>
      </c>
      <c r="CR30">
        <v>0.45600000000000002</v>
      </c>
      <c r="CS30">
        <v>0.47049999999999997</v>
      </c>
      <c r="CT30">
        <v>0.47939999999999999</v>
      </c>
      <c r="CU30">
        <v>0.48320000000000002</v>
      </c>
      <c r="CV30">
        <v>0.48680000000000001</v>
      </c>
      <c r="CW30">
        <v>0.48930000000000001</v>
      </c>
      <c r="CX30">
        <v>0.4904</v>
      </c>
      <c r="CY30">
        <v>0.4924</v>
      </c>
      <c r="CZ30">
        <v>0.49630000000000002</v>
      </c>
      <c r="DA30">
        <v>0.50549999999999995</v>
      </c>
      <c r="DB30">
        <v>0.51480000000000004</v>
      </c>
      <c r="DC30">
        <v>0.52410000000000001</v>
      </c>
      <c r="DD30">
        <v>0.53810000000000002</v>
      </c>
      <c r="DE30">
        <v>0.54890000000000005</v>
      </c>
      <c r="DF30">
        <v>0.55969999999999998</v>
      </c>
      <c r="DG30">
        <v>0.56779999999999997</v>
      </c>
      <c r="DH30">
        <v>0.56999999999999995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1.3740000000000001E-4</v>
      </c>
      <c r="X31">
        <v>1.663E-4</v>
      </c>
      <c r="Y31">
        <v>2.007E-4</v>
      </c>
      <c r="Z31">
        <v>2.4120000000000001E-4</v>
      </c>
      <c r="AA31">
        <v>3.0640000000000002E-4</v>
      </c>
      <c r="AB31">
        <v>5.0390000000000005E-4</v>
      </c>
      <c r="AC31">
        <v>5.976E-4</v>
      </c>
      <c r="AD31">
        <v>6.9550000000000005E-4</v>
      </c>
      <c r="AE31">
        <v>8.0289999999999995E-4</v>
      </c>
      <c r="AF31">
        <v>9.7659999999999999E-4</v>
      </c>
      <c r="AG31">
        <v>1.2999999999999999E-3</v>
      </c>
      <c r="AH31">
        <v>1.4E-3</v>
      </c>
      <c r="AI31">
        <v>1.6000000000000001E-3</v>
      </c>
      <c r="AJ31">
        <v>1.8E-3</v>
      </c>
      <c r="AK31">
        <v>2E-3</v>
      </c>
      <c r="AL31">
        <v>2.5999999999999999E-3</v>
      </c>
      <c r="AM31">
        <v>3.0000000000000001E-3</v>
      </c>
      <c r="AN31">
        <v>3.3E-3</v>
      </c>
      <c r="AO31">
        <v>3.7000000000000002E-3</v>
      </c>
      <c r="AP31">
        <v>4.4999999999999997E-3</v>
      </c>
      <c r="AQ31">
        <v>5.3E-3</v>
      </c>
      <c r="AR31">
        <v>5.7999999999999996E-3</v>
      </c>
      <c r="AS31">
        <v>6.3E-3</v>
      </c>
      <c r="AT31">
        <v>6.8999999999999999E-3</v>
      </c>
      <c r="AU31">
        <v>8.3999999999999995E-3</v>
      </c>
      <c r="AV31">
        <v>9.4999999999999998E-3</v>
      </c>
      <c r="AW31">
        <v>1.01E-2</v>
      </c>
      <c r="AX31">
        <v>1.09E-2</v>
      </c>
      <c r="AY31">
        <v>1.1900000000000001E-2</v>
      </c>
      <c r="AZ31">
        <v>1.4E-2</v>
      </c>
      <c r="BA31">
        <v>1.5599999999999999E-2</v>
      </c>
      <c r="BB31">
        <v>1.6500000000000001E-2</v>
      </c>
      <c r="BC31">
        <v>1.7500000000000002E-2</v>
      </c>
      <c r="BD31">
        <v>1.8499999999999999E-2</v>
      </c>
      <c r="BE31">
        <v>2.0500000000000001E-2</v>
      </c>
      <c r="BF31">
        <v>2.2499999999999999E-2</v>
      </c>
      <c r="BG31">
        <v>2.3699999999999999E-2</v>
      </c>
      <c r="BH31">
        <v>2.4899999999999999E-2</v>
      </c>
      <c r="BI31">
        <v>2.6200000000000001E-2</v>
      </c>
      <c r="BJ31">
        <v>2.7799999999999998E-2</v>
      </c>
      <c r="BK31">
        <v>3.0300000000000001E-2</v>
      </c>
      <c r="BL31">
        <v>3.2500000000000001E-2</v>
      </c>
      <c r="BM31">
        <v>3.39E-2</v>
      </c>
      <c r="BN31">
        <v>3.5799999999999998E-2</v>
      </c>
      <c r="BO31">
        <v>3.8699999999999998E-2</v>
      </c>
      <c r="BP31">
        <v>4.1300000000000003E-2</v>
      </c>
      <c r="BQ31">
        <v>4.2900000000000001E-2</v>
      </c>
      <c r="BR31">
        <v>4.4699999999999997E-2</v>
      </c>
      <c r="BS31">
        <v>4.8000000000000001E-2</v>
      </c>
      <c r="BT31">
        <v>5.1299999999999998E-2</v>
      </c>
      <c r="BU31">
        <v>5.3100000000000001E-2</v>
      </c>
      <c r="BV31">
        <v>5.4899999999999997E-2</v>
      </c>
      <c r="BW31">
        <v>5.67E-2</v>
      </c>
      <c r="BX31">
        <v>5.8599999999999999E-2</v>
      </c>
      <c r="BY31">
        <v>6.1199999999999997E-2</v>
      </c>
      <c r="BZ31">
        <v>8.8499999999999995E-2</v>
      </c>
      <c r="CA31">
        <v>0.11609999999999999</v>
      </c>
      <c r="CB31">
        <v>0.1484</v>
      </c>
      <c r="CC31">
        <v>0.1784</v>
      </c>
      <c r="CD31">
        <v>0.20619999999999999</v>
      </c>
      <c r="CE31">
        <v>0.22819999999999999</v>
      </c>
      <c r="CF31">
        <v>0.2477</v>
      </c>
      <c r="CG31">
        <v>0.26719999999999999</v>
      </c>
      <c r="CH31">
        <v>0.2833</v>
      </c>
      <c r="CI31">
        <v>0.3</v>
      </c>
      <c r="CJ31">
        <v>0.31609999999999999</v>
      </c>
      <c r="CK31">
        <v>0.33139999999999997</v>
      </c>
      <c r="CL31">
        <v>0.34499999999999997</v>
      </c>
      <c r="CM31">
        <v>0.35649999999999998</v>
      </c>
      <c r="CN31">
        <v>0.3669</v>
      </c>
      <c r="CO31">
        <v>0.40239999999999998</v>
      </c>
      <c r="CP31">
        <v>0.42070000000000002</v>
      </c>
      <c r="CQ31">
        <v>0.43869999999999998</v>
      </c>
      <c r="CR31">
        <v>0.45629999999999998</v>
      </c>
      <c r="CS31">
        <v>0.47070000000000001</v>
      </c>
      <c r="CT31">
        <v>0.47949999999999998</v>
      </c>
      <c r="CU31">
        <v>0.48320000000000002</v>
      </c>
      <c r="CV31">
        <v>0.4869</v>
      </c>
      <c r="CW31">
        <v>0.4894</v>
      </c>
      <c r="CX31">
        <v>0.4904</v>
      </c>
      <c r="CY31">
        <v>0.49249999999999999</v>
      </c>
      <c r="CZ31">
        <v>0.49659999999999999</v>
      </c>
      <c r="DA31">
        <v>0.50590000000000002</v>
      </c>
      <c r="DB31">
        <v>0.51519999999999999</v>
      </c>
      <c r="DC31">
        <v>0.52449999999999997</v>
      </c>
      <c r="DD31">
        <v>0.53820000000000001</v>
      </c>
      <c r="DE31">
        <v>0.54900000000000004</v>
      </c>
      <c r="DF31">
        <v>0.55979999999999996</v>
      </c>
      <c r="DG31">
        <v>0.56789999999999996</v>
      </c>
      <c r="DH31">
        <v>0.56999999999999995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1.026E-4</v>
      </c>
      <c r="W32">
        <v>1.416E-4</v>
      </c>
      <c r="X32">
        <v>1.7149999999999999E-4</v>
      </c>
      <c r="Y32">
        <v>2.073E-4</v>
      </c>
      <c r="Z32">
        <v>2.499E-4</v>
      </c>
      <c r="AA32">
        <v>3.1760000000000002E-4</v>
      </c>
      <c r="AB32">
        <v>5.1920000000000004E-4</v>
      </c>
      <c r="AC32">
        <v>6.1580000000000001E-4</v>
      </c>
      <c r="AD32">
        <v>7.1659999999999996E-4</v>
      </c>
      <c r="AE32">
        <v>8.2649999999999998E-4</v>
      </c>
      <c r="AF32">
        <v>1E-3</v>
      </c>
      <c r="AG32">
        <v>1.2999999999999999E-3</v>
      </c>
      <c r="AH32">
        <v>1.5E-3</v>
      </c>
      <c r="AI32">
        <v>1.6999999999999999E-3</v>
      </c>
      <c r="AJ32">
        <v>1.9E-3</v>
      </c>
      <c r="AK32">
        <v>2.0999999999999999E-3</v>
      </c>
      <c r="AL32">
        <v>2.7000000000000001E-3</v>
      </c>
      <c r="AM32">
        <v>3.0999999999999999E-3</v>
      </c>
      <c r="AN32">
        <v>3.3999999999999998E-3</v>
      </c>
      <c r="AO32">
        <v>3.8E-3</v>
      </c>
      <c r="AP32">
        <v>4.5999999999999999E-3</v>
      </c>
      <c r="AQ32">
        <v>5.4999999999999997E-3</v>
      </c>
      <c r="AR32">
        <v>5.8999999999999999E-3</v>
      </c>
      <c r="AS32">
        <v>6.4000000000000003E-3</v>
      </c>
      <c r="AT32">
        <v>7.1000000000000004E-3</v>
      </c>
      <c r="AU32">
        <v>8.6E-3</v>
      </c>
      <c r="AV32">
        <v>9.7000000000000003E-3</v>
      </c>
      <c r="AW32">
        <v>1.04E-2</v>
      </c>
      <c r="AX32">
        <v>1.11E-2</v>
      </c>
      <c r="AY32">
        <v>1.2200000000000001E-2</v>
      </c>
      <c r="AZ32">
        <v>1.43E-2</v>
      </c>
      <c r="BA32">
        <v>1.5900000000000001E-2</v>
      </c>
      <c r="BB32">
        <v>1.6799999999999999E-2</v>
      </c>
      <c r="BC32">
        <v>1.78E-2</v>
      </c>
      <c r="BD32">
        <v>1.8800000000000001E-2</v>
      </c>
      <c r="BE32">
        <v>2.0899999999999998E-2</v>
      </c>
      <c r="BF32">
        <v>2.29E-2</v>
      </c>
      <c r="BG32">
        <v>2.41E-2</v>
      </c>
      <c r="BH32">
        <v>2.53E-2</v>
      </c>
      <c r="BI32">
        <v>2.6599999999999999E-2</v>
      </c>
      <c r="BJ32">
        <v>2.8299999999999999E-2</v>
      </c>
      <c r="BK32">
        <v>3.0800000000000001E-2</v>
      </c>
      <c r="BL32">
        <v>3.3000000000000002E-2</v>
      </c>
      <c r="BM32">
        <v>3.4500000000000003E-2</v>
      </c>
      <c r="BN32">
        <v>3.6400000000000002E-2</v>
      </c>
      <c r="BO32">
        <v>3.9300000000000002E-2</v>
      </c>
      <c r="BP32">
        <v>4.19E-2</v>
      </c>
      <c r="BQ32">
        <v>4.3499999999999997E-2</v>
      </c>
      <c r="BR32">
        <v>4.5400000000000003E-2</v>
      </c>
      <c r="BS32">
        <v>4.87E-2</v>
      </c>
      <c r="BT32">
        <v>5.1999999999999998E-2</v>
      </c>
      <c r="BU32">
        <v>5.3800000000000001E-2</v>
      </c>
      <c r="BV32">
        <v>5.5599999999999997E-2</v>
      </c>
      <c r="BW32">
        <v>5.74E-2</v>
      </c>
      <c r="BX32">
        <v>5.9299999999999999E-2</v>
      </c>
      <c r="BY32">
        <v>6.2E-2</v>
      </c>
      <c r="BZ32">
        <v>8.9300000000000004E-2</v>
      </c>
      <c r="CA32">
        <v>0.11700000000000001</v>
      </c>
      <c r="CB32">
        <v>0.14929999999999999</v>
      </c>
      <c r="CC32">
        <v>0.1792</v>
      </c>
      <c r="CD32">
        <v>0.20699999999999999</v>
      </c>
      <c r="CE32">
        <v>0.2288</v>
      </c>
      <c r="CF32">
        <v>0.2482</v>
      </c>
      <c r="CG32">
        <v>0.26769999999999999</v>
      </c>
      <c r="CH32">
        <v>0.2838</v>
      </c>
      <c r="CI32">
        <v>0.30059999999999998</v>
      </c>
      <c r="CJ32">
        <v>0.31669999999999998</v>
      </c>
      <c r="CK32">
        <v>0.33200000000000002</v>
      </c>
      <c r="CL32">
        <v>0.34560000000000002</v>
      </c>
      <c r="CM32">
        <v>0.35709999999999997</v>
      </c>
      <c r="CN32">
        <v>0.3674</v>
      </c>
      <c r="CO32">
        <v>0.4027</v>
      </c>
      <c r="CP32">
        <v>0.42099999999999999</v>
      </c>
      <c r="CQ32">
        <v>0.439</v>
      </c>
      <c r="CR32">
        <v>0.45650000000000002</v>
      </c>
      <c r="CS32">
        <v>0.4708</v>
      </c>
      <c r="CT32">
        <v>0.47949999999999998</v>
      </c>
      <c r="CU32">
        <v>0.48330000000000001</v>
      </c>
      <c r="CV32">
        <v>0.4869</v>
      </c>
      <c r="CW32">
        <v>0.4894</v>
      </c>
      <c r="CX32">
        <v>0.4904</v>
      </c>
      <c r="CY32">
        <v>0.49249999999999999</v>
      </c>
      <c r="CZ32">
        <v>0.49690000000000001</v>
      </c>
      <c r="DA32">
        <v>0.50619999999999998</v>
      </c>
      <c r="DB32">
        <v>0.51549999999999996</v>
      </c>
      <c r="DC32">
        <v>0.52480000000000004</v>
      </c>
      <c r="DD32">
        <v>0.5383</v>
      </c>
      <c r="DE32">
        <v>0.54910000000000003</v>
      </c>
      <c r="DF32">
        <v>0.55979999999999996</v>
      </c>
      <c r="DG32">
        <v>0.56789999999999996</v>
      </c>
      <c r="DH32">
        <v>0.56999999999999995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1.053E-4</v>
      </c>
      <c r="W33">
        <v>1.4579999999999999E-4</v>
      </c>
      <c r="X33">
        <v>1.773E-4</v>
      </c>
      <c r="Y33">
        <v>2.143E-4</v>
      </c>
      <c r="Z33">
        <v>2.5829999999999999E-4</v>
      </c>
      <c r="AA33">
        <v>3.2739999999999999E-4</v>
      </c>
      <c r="AB33">
        <v>5.3510000000000005E-4</v>
      </c>
      <c r="AC33">
        <v>6.3349999999999995E-4</v>
      </c>
      <c r="AD33">
        <v>7.3669999999999996E-4</v>
      </c>
      <c r="AE33">
        <v>8.4840000000000002E-4</v>
      </c>
      <c r="AF33">
        <v>1E-3</v>
      </c>
      <c r="AG33">
        <v>1.2999999999999999E-3</v>
      </c>
      <c r="AH33">
        <v>1.5E-3</v>
      </c>
      <c r="AI33">
        <v>1.6999999999999999E-3</v>
      </c>
      <c r="AJ33">
        <v>1.9E-3</v>
      </c>
      <c r="AK33">
        <v>2.0999999999999999E-3</v>
      </c>
      <c r="AL33">
        <v>2.7000000000000001E-3</v>
      </c>
      <c r="AM33">
        <v>3.2000000000000002E-3</v>
      </c>
      <c r="AN33">
        <v>3.5000000000000001E-3</v>
      </c>
      <c r="AO33">
        <v>3.8999999999999998E-3</v>
      </c>
      <c r="AP33">
        <v>4.7000000000000002E-3</v>
      </c>
      <c r="AQ33">
        <v>5.5999999999999999E-3</v>
      </c>
      <c r="AR33">
        <v>6.1000000000000004E-3</v>
      </c>
      <c r="AS33">
        <v>6.6E-3</v>
      </c>
      <c r="AT33">
        <v>7.1999999999999998E-3</v>
      </c>
      <c r="AU33">
        <v>8.8000000000000005E-3</v>
      </c>
      <c r="AV33">
        <v>9.9000000000000008E-3</v>
      </c>
      <c r="AW33">
        <v>1.06E-2</v>
      </c>
      <c r="AX33">
        <v>1.1299999999999999E-2</v>
      </c>
      <c r="AY33">
        <v>1.24E-2</v>
      </c>
      <c r="AZ33">
        <v>1.46E-2</v>
      </c>
      <c r="BA33">
        <v>1.6199999999999999E-2</v>
      </c>
      <c r="BB33">
        <v>1.7100000000000001E-2</v>
      </c>
      <c r="BC33">
        <v>1.8100000000000002E-2</v>
      </c>
      <c r="BD33">
        <v>1.9199999999999998E-2</v>
      </c>
      <c r="BE33">
        <v>2.12E-2</v>
      </c>
      <c r="BF33">
        <v>2.3199999999999998E-2</v>
      </c>
      <c r="BG33">
        <v>2.4500000000000001E-2</v>
      </c>
      <c r="BH33">
        <v>2.5700000000000001E-2</v>
      </c>
      <c r="BI33">
        <v>2.7E-2</v>
      </c>
      <c r="BJ33">
        <v>2.87E-2</v>
      </c>
      <c r="BK33">
        <v>3.1300000000000001E-2</v>
      </c>
      <c r="BL33">
        <v>3.3500000000000002E-2</v>
      </c>
      <c r="BM33">
        <v>3.5000000000000003E-2</v>
      </c>
      <c r="BN33">
        <v>3.6900000000000002E-2</v>
      </c>
      <c r="BO33">
        <v>3.9800000000000002E-2</v>
      </c>
      <c r="BP33">
        <v>4.2500000000000003E-2</v>
      </c>
      <c r="BQ33">
        <v>4.41E-2</v>
      </c>
      <c r="BR33">
        <v>4.5999999999999999E-2</v>
      </c>
      <c r="BS33">
        <v>4.9299999999999997E-2</v>
      </c>
      <c r="BT33">
        <v>5.2600000000000001E-2</v>
      </c>
      <c r="BU33">
        <v>5.45E-2</v>
      </c>
      <c r="BV33">
        <v>5.6300000000000003E-2</v>
      </c>
      <c r="BW33">
        <v>5.8099999999999999E-2</v>
      </c>
      <c r="BX33">
        <v>5.9900000000000002E-2</v>
      </c>
      <c r="BY33">
        <v>6.2700000000000006E-2</v>
      </c>
      <c r="BZ33">
        <v>9.01E-2</v>
      </c>
      <c r="CA33">
        <v>0.1178</v>
      </c>
      <c r="CB33">
        <v>0.1502</v>
      </c>
      <c r="CC33">
        <v>0.18</v>
      </c>
      <c r="CD33">
        <v>0.20760000000000001</v>
      </c>
      <c r="CE33">
        <v>0.22939999999999999</v>
      </c>
      <c r="CF33">
        <v>0.24879999999999999</v>
      </c>
      <c r="CG33">
        <v>0.26819999999999999</v>
      </c>
      <c r="CH33">
        <v>0.2843</v>
      </c>
      <c r="CI33">
        <v>0.30109999999999998</v>
      </c>
      <c r="CJ33">
        <v>0.31730000000000003</v>
      </c>
      <c r="CK33">
        <v>0.33250000000000002</v>
      </c>
      <c r="CL33">
        <v>0.34610000000000002</v>
      </c>
      <c r="CM33">
        <v>0.35759999999999997</v>
      </c>
      <c r="CN33">
        <v>0.36799999999999999</v>
      </c>
      <c r="CO33">
        <v>0.40310000000000001</v>
      </c>
      <c r="CP33">
        <v>0.42120000000000002</v>
      </c>
      <c r="CQ33">
        <v>0.43919999999999998</v>
      </c>
      <c r="CR33">
        <v>0.45660000000000001</v>
      </c>
      <c r="CS33">
        <v>0.4708</v>
      </c>
      <c r="CT33">
        <v>0.47960000000000003</v>
      </c>
      <c r="CU33">
        <v>0.48330000000000001</v>
      </c>
      <c r="CV33">
        <v>0.4869</v>
      </c>
      <c r="CW33">
        <v>0.4894</v>
      </c>
      <c r="CX33">
        <v>0.4904</v>
      </c>
      <c r="CY33">
        <v>0.49259999999999998</v>
      </c>
      <c r="CZ33">
        <v>0.49719999999999998</v>
      </c>
      <c r="DA33">
        <v>0.50649999999999995</v>
      </c>
      <c r="DB33">
        <v>0.51580000000000004</v>
      </c>
      <c r="DC33">
        <v>0.52510000000000001</v>
      </c>
      <c r="DD33">
        <v>0.53849999999999998</v>
      </c>
      <c r="DE33">
        <v>0.54920000000000002</v>
      </c>
      <c r="DF33">
        <v>0.55989999999999995</v>
      </c>
      <c r="DG33">
        <v>0.56799999999999995</v>
      </c>
      <c r="DH33">
        <v>0.56999999999999995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1.0789999999999999E-4</v>
      </c>
      <c r="W34">
        <v>1.496E-4</v>
      </c>
      <c r="X34">
        <v>1.8210000000000001E-4</v>
      </c>
      <c r="Y34">
        <v>2.2039999999999999E-4</v>
      </c>
      <c r="Z34">
        <v>2.654E-4</v>
      </c>
      <c r="AA34">
        <v>3.3710000000000001E-4</v>
      </c>
      <c r="AB34">
        <v>5.5000000000000003E-4</v>
      </c>
      <c r="AC34">
        <v>6.5030000000000003E-4</v>
      </c>
      <c r="AD34">
        <v>7.5529999999999998E-4</v>
      </c>
      <c r="AE34">
        <v>8.6950000000000005E-4</v>
      </c>
      <c r="AF34">
        <v>1.1000000000000001E-3</v>
      </c>
      <c r="AG34">
        <v>1.4E-3</v>
      </c>
      <c r="AH34">
        <v>1.6000000000000001E-3</v>
      </c>
      <c r="AI34">
        <v>1.6999999999999999E-3</v>
      </c>
      <c r="AJ34">
        <v>1.9E-3</v>
      </c>
      <c r="AK34">
        <v>2.2000000000000001E-3</v>
      </c>
      <c r="AL34">
        <v>2.8E-3</v>
      </c>
      <c r="AM34">
        <v>3.2000000000000002E-3</v>
      </c>
      <c r="AN34">
        <v>3.5999999999999999E-3</v>
      </c>
      <c r="AO34">
        <v>3.8999999999999998E-3</v>
      </c>
      <c r="AP34">
        <v>4.7999999999999996E-3</v>
      </c>
      <c r="AQ34">
        <v>5.7000000000000002E-3</v>
      </c>
      <c r="AR34">
        <v>6.1999999999999998E-3</v>
      </c>
      <c r="AS34">
        <v>6.7000000000000002E-3</v>
      </c>
      <c r="AT34">
        <v>7.4000000000000003E-3</v>
      </c>
      <c r="AU34">
        <v>8.8999999999999999E-3</v>
      </c>
      <c r="AV34">
        <v>0.01</v>
      </c>
      <c r="AW34">
        <v>1.0800000000000001E-2</v>
      </c>
      <c r="AX34">
        <v>1.15E-2</v>
      </c>
      <c r="AY34">
        <v>1.26E-2</v>
      </c>
      <c r="AZ34">
        <v>1.4800000000000001E-2</v>
      </c>
      <c r="BA34">
        <v>1.6400000000000001E-2</v>
      </c>
      <c r="BB34">
        <v>1.7399999999999999E-2</v>
      </c>
      <c r="BC34">
        <v>1.84E-2</v>
      </c>
      <c r="BD34">
        <v>1.95E-2</v>
      </c>
      <c r="BE34">
        <v>2.1600000000000001E-2</v>
      </c>
      <c r="BF34">
        <v>2.3599999999999999E-2</v>
      </c>
      <c r="BG34">
        <v>2.4899999999999999E-2</v>
      </c>
      <c r="BH34">
        <v>2.6100000000000002E-2</v>
      </c>
      <c r="BI34">
        <v>2.7400000000000001E-2</v>
      </c>
      <c r="BJ34">
        <v>2.9100000000000001E-2</v>
      </c>
      <c r="BK34">
        <v>3.1699999999999999E-2</v>
      </c>
      <c r="BL34">
        <v>3.4000000000000002E-2</v>
      </c>
      <c r="BM34">
        <v>3.5400000000000001E-2</v>
      </c>
      <c r="BN34">
        <v>3.7400000000000003E-2</v>
      </c>
      <c r="BO34">
        <v>4.0300000000000002E-2</v>
      </c>
      <c r="BP34">
        <v>4.2999999999999997E-2</v>
      </c>
      <c r="BQ34">
        <v>4.4699999999999997E-2</v>
      </c>
      <c r="BR34">
        <v>4.65E-2</v>
      </c>
      <c r="BS34">
        <v>4.9799999999999997E-2</v>
      </c>
      <c r="BT34">
        <v>5.3199999999999997E-2</v>
      </c>
      <c r="BU34">
        <v>5.5100000000000003E-2</v>
      </c>
      <c r="BV34">
        <v>5.6899999999999999E-2</v>
      </c>
      <c r="BW34">
        <v>5.8700000000000002E-2</v>
      </c>
      <c r="BX34">
        <v>6.0600000000000001E-2</v>
      </c>
      <c r="BY34">
        <v>6.3299999999999995E-2</v>
      </c>
      <c r="BZ34">
        <v>9.0800000000000006E-2</v>
      </c>
      <c r="CA34">
        <v>0.1186</v>
      </c>
      <c r="CB34">
        <v>0.15090000000000001</v>
      </c>
      <c r="CC34">
        <v>0.1807</v>
      </c>
      <c r="CD34">
        <v>0.2082</v>
      </c>
      <c r="CE34">
        <v>0.22989999999999999</v>
      </c>
      <c r="CF34">
        <v>0.2492</v>
      </c>
      <c r="CG34">
        <v>0.26869999999999999</v>
      </c>
      <c r="CH34">
        <v>0.2848</v>
      </c>
      <c r="CI34">
        <v>0.30159999999999998</v>
      </c>
      <c r="CJ34">
        <v>0.31780000000000003</v>
      </c>
      <c r="CK34">
        <v>0.33300000000000002</v>
      </c>
      <c r="CL34">
        <v>0.34660000000000002</v>
      </c>
      <c r="CM34">
        <v>0.35809999999999997</v>
      </c>
      <c r="CN34">
        <v>0.36840000000000001</v>
      </c>
      <c r="CO34">
        <v>0.40339999999999998</v>
      </c>
      <c r="CP34">
        <v>0.42149999999999999</v>
      </c>
      <c r="CQ34">
        <v>0.43940000000000001</v>
      </c>
      <c r="CR34">
        <v>0.45679999999999998</v>
      </c>
      <c r="CS34">
        <v>0.47089999999999999</v>
      </c>
      <c r="CT34">
        <v>0.47960000000000003</v>
      </c>
      <c r="CU34">
        <v>0.48330000000000001</v>
      </c>
      <c r="CV34">
        <v>0.4869</v>
      </c>
      <c r="CW34">
        <v>0.4894</v>
      </c>
      <c r="CX34">
        <v>0.49049999999999999</v>
      </c>
      <c r="CY34">
        <v>0.49270000000000003</v>
      </c>
      <c r="CZ34">
        <v>0.4975</v>
      </c>
      <c r="DA34">
        <v>0.50680000000000003</v>
      </c>
      <c r="DB34">
        <v>0.5161</v>
      </c>
      <c r="DC34">
        <v>0.52539999999999998</v>
      </c>
      <c r="DD34">
        <v>0.53859999999999997</v>
      </c>
      <c r="DE34">
        <v>0.54920000000000002</v>
      </c>
      <c r="DF34">
        <v>0.55989999999999995</v>
      </c>
      <c r="DG34">
        <v>0.56799999999999995</v>
      </c>
      <c r="DH34">
        <v>0.56999999999999995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1.1E-4</v>
      </c>
      <c r="W35">
        <v>1.5339999999999999E-4</v>
      </c>
      <c r="X35">
        <v>1.8699999999999999E-4</v>
      </c>
      <c r="Y35">
        <v>2.262E-4</v>
      </c>
      <c r="Z35">
        <v>2.7280000000000002E-4</v>
      </c>
      <c r="AA35">
        <v>3.458E-4</v>
      </c>
      <c r="AB35">
        <v>5.6320000000000003E-4</v>
      </c>
      <c r="AC35">
        <v>6.6569999999999997E-4</v>
      </c>
      <c r="AD35">
        <v>7.7280000000000003E-4</v>
      </c>
      <c r="AE35">
        <v>8.8880000000000003E-4</v>
      </c>
      <c r="AF35">
        <v>1.1000000000000001E-3</v>
      </c>
      <c r="AG35">
        <v>1.4E-3</v>
      </c>
      <c r="AH35">
        <v>1.6000000000000001E-3</v>
      </c>
      <c r="AI35">
        <v>1.8E-3</v>
      </c>
      <c r="AJ35">
        <v>2E-3</v>
      </c>
      <c r="AK35">
        <v>2.2000000000000001E-3</v>
      </c>
      <c r="AL35">
        <v>2.8999999999999998E-3</v>
      </c>
      <c r="AM35">
        <v>3.3E-3</v>
      </c>
      <c r="AN35">
        <v>3.7000000000000002E-3</v>
      </c>
      <c r="AO35">
        <v>4.0000000000000001E-3</v>
      </c>
      <c r="AP35">
        <v>4.8999999999999998E-3</v>
      </c>
      <c r="AQ35">
        <v>5.7999999999999996E-3</v>
      </c>
      <c r="AR35">
        <v>6.3E-3</v>
      </c>
      <c r="AS35">
        <v>6.7999999999999996E-3</v>
      </c>
      <c r="AT35">
        <v>7.4999999999999997E-3</v>
      </c>
      <c r="AU35">
        <v>9.1000000000000004E-3</v>
      </c>
      <c r="AV35">
        <v>1.0200000000000001E-2</v>
      </c>
      <c r="AW35">
        <v>1.09E-2</v>
      </c>
      <c r="AX35">
        <v>1.17E-2</v>
      </c>
      <c r="AY35">
        <v>1.2800000000000001E-2</v>
      </c>
      <c r="AZ35">
        <v>1.5100000000000001E-2</v>
      </c>
      <c r="BA35">
        <v>1.67E-2</v>
      </c>
      <c r="BB35">
        <v>1.77E-2</v>
      </c>
      <c r="BC35">
        <v>1.8700000000000001E-2</v>
      </c>
      <c r="BD35">
        <v>1.9800000000000002E-2</v>
      </c>
      <c r="BE35">
        <v>2.1899999999999999E-2</v>
      </c>
      <c r="BF35">
        <v>2.3900000000000001E-2</v>
      </c>
      <c r="BG35">
        <v>2.52E-2</v>
      </c>
      <c r="BH35">
        <v>2.6499999999999999E-2</v>
      </c>
      <c r="BI35">
        <v>2.7799999999999998E-2</v>
      </c>
      <c r="BJ35">
        <v>2.9499999999999998E-2</v>
      </c>
      <c r="BK35">
        <v>3.2099999999999997E-2</v>
      </c>
      <c r="BL35">
        <v>3.44E-2</v>
      </c>
      <c r="BM35">
        <v>3.5900000000000001E-2</v>
      </c>
      <c r="BN35">
        <v>3.78E-2</v>
      </c>
      <c r="BO35">
        <v>4.0800000000000003E-2</v>
      </c>
      <c r="BP35">
        <v>4.3499999999999997E-2</v>
      </c>
      <c r="BQ35">
        <v>4.5100000000000001E-2</v>
      </c>
      <c r="BR35">
        <v>4.7E-2</v>
      </c>
      <c r="BS35">
        <v>5.04E-2</v>
      </c>
      <c r="BT35">
        <v>5.3699999999999998E-2</v>
      </c>
      <c r="BU35">
        <v>5.5599999999999997E-2</v>
      </c>
      <c r="BV35">
        <v>5.74E-2</v>
      </c>
      <c r="BW35">
        <v>5.9299999999999999E-2</v>
      </c>
      <c r="BX35">
        <v>6.1100000000000002E-2</v>
      </c>
      <c r="BY35">
        <v>6.3899999999999998E-2</v>
      </c>
      <c r="BZ35">
        <v>9.1499999999999998E-2</v>
      </c>
      <c r="CA35">
        <v>0.1193</v>
      </c>
      <c r="CB35">
        <v>0.15160000000000001</v>
      </c>
      <c r="CC35">
        <v>0.18129999999999999</v>
      </c>
      <c r="CD35">
        <v>0.20880000000000001</v>
      </c>
      <c r="CE35">
        <v>0.23039999999999999</v>
      </c>
      <c r="CF35">
        <v>0.24970000000000001</v>
      </c>
      <c r="CG35">
        <v>0.26910000000000001</v>
      </c>
      <c r="CH35">
        <v>0.28520000000000001</v>
      </c>
      <c r="CI35">
        <v>0.30199999999999999</v>
      </c>
      <c r="CJ35">
        <v>0.31819999999999998</v>
      </c>
      <c r="CK35">
        <v>0.33350000000000002</v>
      </c>
      <c r="CL35">
        <v>0.34710000000000002</v>
      </c>
      <c r="CM35">
        <v>0.35859999999999997</v>
      </c>
      <c r="CN35">
        <v>0.36890000000000001</v>
      </c>
      <c r="CO35">
        <v>0.40360000000000001</v>
      </c>
      <c r="CP35">
        <v>0.42170000000000002</v>
      </c>
      <c r="CQ35">
        <v>0.43959999999999999</v>
      </c>
      <c r="CR35">
        <v>0.45689999999999997</v>
      </c>
      <c r="CS35">
        <v>0.47099999999999997</v>
      </c>
      <c r="CT35">
        <v>0.47960000000000003</v>
      </c>
      <c r="CU35">
        <v>0.48330000000000001</v>
      </c>
      <c r="CV35">
        <v>0.4869</v>
      </c>
      <c r="CW35">
        <v>0.4894</v>
      </c>
      <c r="CX35">
        <v>0.49049999999999999</v>
      </c>
      <c r="CY35">
        <v>0.49270000000000003</v>
      </c>
      <c r="CZ35">
        <v>0.49769999999999998</v>
      </c>
      <c r="DA35">
        <v>0.5071</v>
      </c>
      <c r="DB35">
        <v>0.51639999999999997</v>
      </c>
      <c r="DC35">
        <v>0.52569999999999995</v>
      </c>
      <c r="DD35">
        <v>0.53869999999999996</v>
      </c>
      <c r="DE35">
        <v>0.54930000000000001</v>
      </c>
      <c r="DF35">
        <v>0.55989999999999995</v>
      </c>
      <c r="DG35">
        <v>0.56799999999999995</v>
      </c>
      <c r="DH35">
        <v>0.56999999999999995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1.127E-4</v>
      </c>
      <c r="W36">
        <v>1.5650000000000001E-4</v>
      </c>
      <c r="X36">
        <v>1.9090000000000001E-4</v>
      </c>
      <c r="Y36">
        <v>2.3149999999999999E-4</v>
      </c>
      <c r="Z36">
        <v>2.7970000000000002E-4</v>
      </c>
      <c r="AA36">
        <v>3.5429999999999999E-4</v>
      </c>
      <c r="AB36">
        <v>5.7600000000000001E-4</v>
      </c>
      <c r="AC36">
        <v>6.801E-4</v>
      </c>
      <c r="AD36">
        <v>7.8830000000000002E-4</v>
      </c>
      <c r="AE36">
        <v>9.0609999999999996E-4</v>
      </c>
      <c r="AF36">
        <v>1.1000000000000001E-3</v>
      </c>
      <c r="AG36">
        <v>1.4E-3</v>
      </c>
      <c r="AH36">
        <v>1.6000000000000001E-3</v>
      </c>
      <c r="AI36">
        <v>1.8E-3</v>
      </c>
      <c r="AJ36">
        <v>2E-3</v>
      </c>
      <c r="AK36">
        <v>2.3E-3</v>
      </c>
      <c r="AL36">
        <v>2.8999999999999998E-3</v>
      </c>
      <c r="AM36">
        <v>3.3999999999999998E-3</v>
      </c>
      <c r="AN36">
        <v>3.7000000000000002E-3</v>
      </c>
      <c r="AO36">
        <v>4.1000000000000003E-3</v>
      </c>
      <c r="AP36">
        <v>5.0000000000000001E-3</v>
      </c>
      <c r="AQ36">
        <v>5.8999999999999999E-3</v>
      </c>
      <c r="AR36">
        <v>6.4000000000000003E-3</v>
      </c>
      <c r="AS36">
        <v>6.8999999999999999E-3</v>
      </c>
      <c r="AT36">
        <v>7.6E-3</v>
      </c>
      <c r="AU36">
        <v>9.1999999999999998E-3</v>
      </c>
      <c r="AV36">
        <v>1.04E-2</v>
      </c>
      <c r="AW36">
        <v>1.11E-2</v>
      </c>
      <c r="AX36">
        <v>1.1900000000000001E-2</v>
      </c>
      <c r="AY36">
        <v>1.2999999999999999E-2</v>
      </c>
      <c r="AZ36">
        <v>1.5299999999999999E-2</v>
      </c>
      <c r="BA36">
        <v>1.6899999999999998E-2</v>
      </c>
      <c r="BB36">
        <v>1.7899999999999999E-2</v>
      </c>
      <c r="BC36">
        <v>1.9E-2</v>
      </c>
      <c r="BD36">
        <v>0.02</v>
      </c>
      <c r="BE36">
        <v>2.2100000000000002E-2</v>
      </c>
      <c r="BF36">
        <v>2.4199999999999999E-2</v>
      </c>
      <c r="BG36">
        <v>2.5499999999999998E-2</v>
      </c>
      <c r="BH36">
        <v>2.6800000000000001E-2</v>
      </c>
      <c r="BI36">
        <v>2.81E-2</v>
      </c>
      <c r="BJ36">
        <v>2.98E-2</v>
      </c>
      <c r="BK36">
        <v>3.2500000000000001E-2</v>
      </c>
      <c r="BL36">
        <v>3.4799999999999998E-2</v>
      </c>
      <c r="BM36">
        <v>3.6299999999999999E-2</v>
      </c>
      <c r="BN36">
        <v>3.8199999999999998E-2</v>
      </c>
      <c r="BO36">
        <v>4.1200000000000001E-2</v>
      </c>
      <c r="BP36">
        <v>4.3900000000000002E-2</v>
      </c>
      <c r="BQ36">
        <v>4.5600000000000002E-2</v>
      </c>
      <c r="BR36">
        <v>4.7500000000000001E-2</v>
      </c>
      <c r="BS36">
        <v>5.0799999999999998E-2</v>
      </c>
      <c r="BT36">
        <v>5.4199999999999998E-2</v>
      </c>
      <c r="BU36">
        <v>5.6099999999999997E-2</v>
      </c>
      <c r="BV36">
        <v>5.79E-2</v>
      </c>
      <c r="BW36">
        <v>5.9799999999999999E-2</v>
      </c>
      <c r="BX36">
        <v>6.1699999999999998E-2</v>
      </c>
      <c r="BY36">
        <v>6.4399999999999999E-2</v>
      </c>
      <c r="BZ36">
        <v>9.2100000000000001E-2</v>
      </c>
      <c r="CA36">
        <v>0.11990000000000001</v>
      </c>
      <c r="CB36">
        <v>0.15229999999999999</v>
      </c>
      <c r="CC36">
        <v>0.18190000000000001</v>
      </c>
      <c r="CD36">
        <v>0.20930000000000001</v>
      </c>
      <c r="CE36">
        <v>0.23080000000000001</v>
      </c>
      <c r="CF36">
        <v>0.25</v>
      </c>
      <c r="CG36">
        <v>0.26950000000000002</v>
      </c>
      <c r="CH36">
        <v>0.28560000000000002</v>
      </c>
      <c r="CI36">
        <v>0.3024</v>
      </c>
      <c r="CJ36">
        <v>0.31859999999999999</v>
      </c>
      <c r="CK36">
        <v>0.33389999999999997</v>
      </c>
      <c r="CL36">
        <v>0.34749999999999998</v>
      </c>
      <c r="CM36">
        <v>0.35899999999999999</v>
      </c>
      <c r="CN36">
        <v>0.36930000000000002</v>
      </c>
      <c r="CO36">
        <v>0.40389999999999998</v>
      </c>
      <c r="CP36">
        <v>0.4219</v>
      </c>
      <c r="CQ36">
        <v>0.43969999999999998</v>
      </c>
      <c r="CR36">
        <v>0.45700000000000002</v>
      </c>
      <c r="CS36">
        <v>0.47110000000000002</v>
      </c>
      <c r="CT36">
        <v>0.47970000000000002</v>
      </c>
      <c r="CU36">
        <v>0.48330000000000001</v>
      </c>
      <c r="CV36">
        <v>0.4869</v>
      </c>
      <c r="CW36">
        <v>0.4894</v>
      </c>
      <c r="CX36">
        <v>0.49049999999999999</v>
      </c>
      <c r="CY36">
        <v>0.49270000000000003</v>
      </c>
      <c r="CZ36">
        <v>0.498</v>
      </c>
      <c r="DA36">
        <v>0.50729999999999997</v>
      </c>
      <c r="DB36">
        <v>0.51659999999999995</v>
      </c>
      <c r="DC36">
        <v>0.52590000000000003</v>
      </c>
      <c r="DD36">
        <v>0.53869999999999996</v>
      </c>
      <c r="DE36">
        <v>0.54930000000000001</v>
      </c>
      <c r="DF36">
        <v>0.55989999999999995</v>
      </c>
      <c r="DG36">
        <v>0.56799999999999995</v>
      </c>
      <c r="DH36">
        <v>0.56999999999999995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1.149E-4</v>
      </c>
      <c r="W37">
        <v>1.6000000000000001E-4</v>
      </c>
      <c r="X37">
        <v>1.952E-4</v>
      </c>
      <c r="Y37">
        <v>2.3670000000000001E-4</v>
      </c>
      <c r="Z37">
        <v>2.8570000000000001E-4</v>
      </c>
      <c r="AA37">
        <v>3.6210000000000002E-4</v>
      </c>
      <c r="AB37">
        <v>5.8759999999999997E-4</v>
      </c>
      <c r="AC37">
        <v>6.9360000000000005E-4</v>
      </c>
      <c r="AD37">
        <v>8.0369999999999997E-4</v>
      </c>
      <c r="AE37">
        <v>9.2299999999999999E-4</v>
      </c>
      <c r="AF37">
        <v>1.1000000000000001E-3</v>
      </c>
      <c r="AG37">
        <v>1.5E-3</v>
      </c>
      <c r="AH37">
        <v>1.6000000000000001E-3</v>
      </c>
      <c r="AI37">
        <v>1.8E-3</v>
      </c>
      <c r="AJ37">
        <v>2E-3</v>
      </c>
      <c r="AK37">
        <v>2.3E-3</v>
      </c>
      <c r="AL37">
        <v>3.0000000000000001E-3</v>
      </c>
      <c r="AM37">
        <v>3.3999999999999998E-3</v>
      </c>
      <c r="AN37">
        <v>3.8E-3</v>
      </c>
      <c r="AO37">
        <v>4.1999999999999997E-3</v>
      </c>
      <c r="AP37">
        <v>5.0000000000000001E-3</v>
      </c>
      <c r="AQ37">
        <v>6.0000000000000001E-3</v>
      </c>
      <c r="AR37">
        <v>6.4999999999999997E-3</v>
      </c>
      <c r="AS37">
        <v>7.0000000000000001E-3</v>
      </c>
      <c r="AT37">
        <v>7.7000000000000002E-3</v>
      </c>
      <c r="AU37">
        <v>9.4000000000000004E-3</v>
      </c>
      <c r="AV37">
        <v>1.0500000000000001E-2</v>
      </c>
      <c r="AW37">
        <v>1.1299999999999999E-2</v>
      </c>
      <c r="AX37">
        <v>1.2E-2</v>
      </c>
      <c r="AY37">
        <v>1.32E-2</v>
      </c>
      <c r="AZ37">
        <v>1.55E-2</v>
      </c>
      <c r="BA37">
        <v>1.7100000000000001E-2</v>
      </c>
      <c r="BB37">
        <v>1.8100000000000002E-2</v>
      </c>
      <c r="BC37">
        <v>1.9199999999999998E-2</v>
      </c>
      <c r="BD37">
        <v>2.0299999999999999E-2</v>
      </c>
      <c r="BE37">
        <v>2.24E-2</v>
      </c>
      <c r="BF37">
        <v>2.4500000000000001E-2</v>
      </c>
      <c r="BG37">
        <v>2.58E-2</v>
      </c>
      <c r="BH37">
        <v>2.7099999999999999E-2</v>
      </c>
      <c r="BI37">
        <v>2.8400000000000002E-2</v>
      </c>
      <c r="BJ37">
        <v>3.0200000000000001E-2</v>
      </c>
      <c r="BK37">
        <v>3.2800000000000003E-2</v>
      </c>
      <c r="BL37">
        <v>3.5099999999999999E-2</v>
      </c>
      <c r="BM37">
        <v>3.6600000000000001E-2</v>
      </c>
      <c r="BN37">
        <v>3.8600000000000002E-2</v>
      </c>
      <c r="BO37">
        <v>4.1599999999999998E-2</v>
      </c>
      <c r="BP37">
        <v>4.4299999999999999E-2</v>
      </c>
      <c r="BQ37">
        <v>4.5999999999999999E-2</v>
      </c>
      <c r="BR37">
        <v>4.7899999999999998E-2</v>
      </c>
      <c r="BS37">
        <v>5.1299999999999998E-2</v>
      </c>
      <c r="BT37">
        <v>5.4699999999999999E-2</v>
      </c>
      <c r="BU37">
        <v>5.6599999999999998E-2</v>
      </c>
      <c r="BV37">
        <v>5.8400000000000001E-2</v>
      </c>
      <c r="BW37">
        <v>6.0299999999999999E-2</v>
      </c>
      <c r="BX37">
        <v>6.2100000000000002E-2</v>
      </c>
      <c r="BY37">
        <v>6.4899999999999999E-2</v>
      </c>
      <c r="BZ37">
        <v>9.2600000000000002E-2</v>
      </c>
      <c r="CA37">
        <v>0.1205</v>
      </c>
      <c r="CB37">
        <v>0.15279999999999999</v>
      </c>
      <c r="CC37">
        <v>0.18240000000000001</v>
      </c>
      <c r="CD37">
        <v>0.20979999999999999</v>
      </c>
      <c r="CE37">
        <v>0.23119999999999999</v>
      </c>
      <c r="CF37">
        <v>0.25040000000000001</v>
      </c>
      <c r="CG37">
        <v>0.26979999999999998</v>
      </c>
      <c r="CH37">
        <v>0.28599999999999998</v>
      </c>
      <c r="CI37">
        <v>0.30280000000000001</v>
      </c>
      <c r="CJ37">
        <v>0.31900000000000001</v>
      </c>
      <c r="CK37">
        <v>0.33429999999999999</v>
      </c>
      <c r="CL37">
        <v>0.34789999999999999</v>
      </c>
      <c r="CM37">
        <v>0.35930000000000001</v>
      </c>
      <c r="CN37">
        <v>0.36959999999999998</v>
      </c>
      <c r="CO37">
        <v>0.40410000000000001</v>
      </c>
      <c r="CP37">
        <v>0.42209999999999998</v>
      </c>
      <c r="CQ37">
        <v>0.43990000000000001</v>
      </c>
      <c r="CR37">
        <v>0.45710000000000001</v>
      </c>
      <c r="CS37">
        <v>0.47110000000000002</v>
      </c>
      <c r="CT37">
        <v>0.47970000000000002</v>
      </c>
      <c r="CU37">
        <v>0.48330000000000001</v>
      </c>
      <c r="CV37">
        <v>0.4869</v>
      </c>
      <c r="CW37">
        <v>0.4894</v>
      </c>
      <c r="CX37">
        <v>0.49049999999999999</v>
      </c>
      <c r="CY37">
        <v>0.49280000000000002</v>
      </c>
      <c r="CZ37">
        <v>0.49819999999999998</v>
      </c>
      <c r="DA37">
        <v>0.50749999999999995</v>
      </c>
      <c r="DB37">
        <v>0.51680000000000004</v>
      </c>
      <c r="DC37">
        <v>0.5262</v>
      </c>
      <c r="DD37">
        <v>0.53879999999999995</v>
      </c>
      <c r="DE37">
        <v>0.5494</v>
      </c>
      <c r="DF37">
        <v>0.55989999999999995</v>
      </c>
      <c r="DG37">
        <v>0.56810000000000005</v>
      </c>
      <c r="DH37">
        <v>0.56999999999999995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1.166E-4</v>
      </c>
      <c r="W38">
        <v>1.629E-4</v>
      </c>
      <c r="X38">
        <v>1.9919999999999999E-4</v>
      </c>
      <c r="Y38">
        <v>2.4140000000000001E-4</v>
      </c>
      <c r="Z38">
        <v>2.9159999999999999E-4</v>
      </c>
      <c r="AA38">
        <v>3.6949999999999998E-4</v>
      </c>
      <c r="AB38">
        <v>5.9840000000000002E-4</v>
      </c>
      <c r="AC38">
        <v>7.0529999999999996E-4</v>
      </c>
      <c r="AD38">
        <v>8.1680000000000001E-4</v>
      </c>
      <c r="AE38">
        <v>9.3780000000000003E-4</v>
      </c>
      <c r="AF38">
        <v>1.1000000000000001E-3</v>
      </c>
      <c r="AG38">
        <v>1.5E-3</v>
      </c>
      <c r="AH38">
        <v>1.6999999999999999E-3</v>
      </c>
      <c r="AI38">
        <v>1.9E-3</v>
      </c>
      <c r="AJ38">
        <v>2.0999999999999999E-3</v>
      </c>
      <c r="AK38">
        <v>2.3E-3</v>
      </c>
      <c r="AL38">
        <v>3.0000000000000001E-3</v>
      </c>
      <c r="AM38">
        <v>3.5000000000000001E-3</v>
      </c>
      <c r="AN38">
        <v>3.8E-3</v>
      </c>
      <c r="AO38">
        <v>4.1999999999999997E-3</v>
      </c>
      <c r="AP38">
        <v>5.1000000000000004E-3</v>
      </c>
      <c r="AQ38">
        <v>6.1000000000000004E-3</v>
      </c>
      <c r="AR38">
        <v>6.6E-3</v>
      </c>
      <c r="AS38">
        <v>7.1000000000000004E-3</v>
      </c>
      <c r="AT38">
        <v>7.7999999999999996E-3</v>
      </c>
      <c r="AU38">
        <v>9.4999999999999998E-3</v>
      </c>
      <c r="AV38">
        <v>1.06E-2</v>
      </c>
      <c r="AW38">
        <v>1.14E-2</v>
      </c>
      <c r="AX38">
        <v>1.2200000000000001E-2</v>
      </c>
      <c r="AY38">
        <v>1.3299999999999999E-2</v>
      </c>
      <c r="AZ38">
        <v>1.5599999999999999E-2</v>
      </c>
      <c r="BA38">
        <v>1.7299999999999999E-2</v>
      </c>
      <c r="BB38">
        <v>1.83E-2</v>
      </c>
      <c r="BC38">
        <v>1.9400000000000001E-2</v>
      </c>
      <c r="BD38">
        <v>2.0500000000000001E-2</v>
      </c>
      <c r="BE38">
        <v>2.2599999999999999E-2</v>
      </c>
      <c r="BF38">
        <v>2.4799999999999999E-2</v>
      </c>
      <c r="BG38">
        <v>2.6100000000000002E-2</v>
      </c>
      <c r="BH38">
        <v>2.7400000000000001E-2</v>
      </c>
      <c r="BI38">
        <v>2.87E-2</v>
      </c>
      <c r="BJ38">
        <v>3.04E-2</v>
      </c>
      <c r="BK38">
        <v>3.3099999999999997E-2</v>
      </c>
      <c r="BL38">
        <v>3.5400000000000001E-2</v>
      </c>
      <c r="BM38">
        <v>3.6999999999999998E-2</v>
      </c>
      <c r="BN38">
        <v>3.8899999999999997E-2</v>
      </c>
      <c r="BO38">
        <v>4.2000000000000003E-2</v>
      </c>
      <c r="BP38">
        <v>4.4699999999999997E-2</v>
      </c>
      <c r="BQ38">
        <v>4.6399999999999997E-2</v>
      </c>
      <c r="BR38">
        <v>4.8300000000000003E-2</v>
      </c>
      <c r="BS38">
        <v>5.1700000000000003E-2</v>
      </c>
      <c r="BT38">
        <v>5.5100000000000003E-2</v>
      </c>
      <c r="BU38">
        <v>5.7000000000000002E-2</v>
      </c>
      <c r="BV38">
        <v>5.8799999999999998E-2</v>
      </c>
      <c r="BW38">
        <v>6.0699999999999997E-2</v>
      </c>
      <c r="BX38">
        <v>6.2600000000000003E-2</v>
      </c>
      <c r="BY38">
        <v>6.5299999999999997E-2</v>
      </c>
      <c r="BZ38">
        <v>9.3100000000000002E-2</v>
      </c>
      <c r="CA38">
        <v>0.121</v>
      </c>
      <c r="CB38">
        <v>0.15340000000000001</v>
      </c>
      <c r="CC38">
        <v>0.18290000000000001</v>
      </c>
      <c r="CD38">
        <v>0.2102</v>
      </c>
      <c r="CE38">
        <v>0.2316</v>
      </c>
      <c r="CF38">
        <v>0.25069999999999998</v>
      </c>
      <c r="CG38">
        <v>0.27010000000000001</v>
      </c>
      <c r="CH38">
        <v>0.2863</v>
      </c>
      <c r="CI38">
        <v>0.30309999999999998</v>
      </c>
      <c r="CJ38">
        <v>0.31940000000000002</v>
      </c>
      <c r="CK38">
        <v>0.33460000000000001</v>
      </c>
      <c r="CL38">
        <v>0.34820000000000001</v>
      </c>
      <c r="CM38">
        <v>0.35970000000000002</v>
      </c>
      <c r="CN38">
        <v>0.37</v>
      </c>
      <c r="CO38">
        <v>0.40429999999999999</v>
      </c>
      <c r="CP38">
        <v>0.42230000000000001</v>
      </c>
      <c r="CQ38">
        <v>0.44</v>
      </c>
      <c r="CR38">
        <v>0.4572</v>
      </c>
      <c r="CS38">
        <v>0.47120000000000001</v>
      </c>
      <c r="CT38">
        <v>0.47970000000000002</v>
      </c>
      <c r="CU38">
        <v>0.4834</v>
      </c>
      <c r="CV38">
        <v>0.4869</v>
      </c>
      <c r="CW38">
        <v>0.4894</v>
      </c>
      <c r="CX38">
        <v>0.49049999999999999</v>
      </c>
      <c r="CY38">
        <v>0.49280000000000002</v>
      </c>
      <c r="CZ38">
        <v>0.49840000000000001</v>
      </c>
      <c r="DA38">
        <v>0.50770000000000004</v>
      </c>
      <c r="DB38">
        <v>0.51700000000000002</v>
      </c>
      <c r="DC38">
        <v>0.52639999999999998</v>
      </c>
      <c r="DD38">
        <v>0.53890000000000005</v>
      </c>
      <c r="DE38">
        <v>0.5494</v>
      </c>
      <c r="DF38">
        <v>0.56000000000000005</v>
      </c>
      <c r="DG38">
        <v>0.56810000000000005</v>
      </c>
      <c r="DH38">
        <v>0.56999999999999995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1.189E-4</v>
      </c>
      <c r="W39">
        <v>1.661E-4</v>
      </c>
      <c r="X39">
        <v>2.03E-4</v>
      </c>
      <c r="Y39">
        <v>2.4620000000000002E-4</v>
      </c>
      <c r="Z39">
        <v>2.9700000000000001E-4</v>
      </c>
      <c r="AA39">
        <v>3.7579999999999997E-4</v>
      </c>
      <c r="AB39">
        <v>6.0840000000000004E-4</v>
      </c>
      <c r="AC39">
        <v>7.1690000000000002E-4</v>
      </c>
      <c r="AD39">
        <v>8.2969999999999995E-4</v>
      </c>
      <c r="AE39">
        <v>9.5220000000000005E-4</v>
      </c>
      <c r="AF39">
        <v>1.1999999999999999E-3</v>
      </c>
      <c r="AG39">
        <v>1.5E-3</v>
      </c>
      <c r="AH39">
        <v>1.6999999999999999E-3</v>
      </c>
      <c r="AI39">
        <v>1.9E-3</v>
      </c>
      <c r="AJ39">
        <v>2.0999999999999999E-3</v>
      </c>
      <c r="AK39">
        <v>2.3999999999999998E-3</v>
      </c>
      <c r="AL39">
        <v>3.0000000000000001E-3</v>
      </c>
      <c r="AM39">
        <v>3.5000000000000001E-3</v>
      </c>
      <c r="AN39">
        <v>3.8999999999999998E-3</v>
      </c>
      <c r="AO39">
        <v>4.3E-3</v>
      </c>
      <c r="AP39">
        <v>5.1999999999999998E-3</v>
      </c>
      <c r="AQ39">
        <v>6.1000000000000004E-3</v>
      </c>
      <c r="AR39">
        <v>6.7000000000000002E-3</v>
      </c>
      <c r="AS39">
        <v>7.1999999999999998E-3</v>
      </c>
      <c r="AT39">
        <v>7.9000000000000008E-3</v>
      </c>
      <c r="AU39">
        <v>9.5999999999999992E-3</v>
      </c>
      <c r="AV39">
        <v>1.0800000000000001E-2</v>
      </c>
      <c r="AW39">
        <v>1.15E-2</v>
      </c>
      <c r="AX39">
        <v>1.23E-2</v>
      </c>
      <c r="AY39">
        <v>1.35E-2</v>
      </c>
      <c r="AZ39">
        <v>1.5800000000000002E-2</v>
      </c>
      <c r="BA39">
        <v>1.7500000000000002E-2</v>
      </c>
      <c r="BB39">
        <v>1.8499999999999999E-2</v>
      </c>
      <c r="BC39">
        <v>1.9599999999999999E-2</v>
      </c>
      <c r="BD39">
        <v>2.07E-2</v>
      </c>
      <c r="BE39">
        <v>2.29E-2</v>
      </c>
      <c r="BF39">
        <v>2.5000000000000001E-2</v>
      </c>
      <c r="BG39">
        <v>2.63E-2</v>
      </c>
      <c r="BH39">
        <v>2.76E-2</v>
      </c>
      <c r="BI39">
        <v>2.9000000000000001E-2</v>
      </c>
      <c r="BJ39">
        <v>3.0700000000000002E-2</v>
      </c>
      <c r="BK39">
        <v>3.3399999999999999E-2</v>
      </c>
      <c r="BL39">
        <v>3.5700000000000003E-2</v>
      </c>
      <c r="BM39">
        <v>3.73E-2</v>
      </c>
      <c r="BN39">
        <v>3.9199999999999999E-2</v>
      </c>
      <c r="BO39">
        <v>4.2299999999999997E-2</v>
      </c>
      <c r="BP39">
        <v>4.4999999999999998E-2</v>
      </c>
      <c r="BQ39">
        <v>4.6699999999999998E-2</v>
      </c>
      <c r="BR39">
        <v>4.8599999999999997E-2</v>
      </c>
      <c r="BS39">
        <v>5.1999999999999998E-2</v>
      </c>
      <c r="BT39">
        <v>5.5500000000000001E-2</v>
      </c>
      <c r="BU39">
        <v>5.74E-2</v>
      </c>
      <c r="BV39">
        <v>5.9200000000000003E-2</v>
      </c>
      <c r="BW39">
        <v>6.1100000000000002E-2</v>
      </c>
      <c r="BX39">
        <v>6.3E-2</v>
      </c>
      <c r="BY39">
        <v>6.5699999999999995E-2</v>
      </c>
      <c r="BZ39">
        <v>9.3600000000000003E-2</v>
      </c>
      <c r="CA39">
        <v>0.1215</v>
      </c>
      <c r="CB39">
        <v>0.15379999999999999</v>
      </c>
      <c r="CC39">
        <v>0.18329999999999999</v>
      </c>
      <c r="CD39">
        <v>0.21049999999999999</v>
      </c>
      <c r="CE39">
        <v>0.2319</v>
      </c>
      <c r="CF39">
        <v>0.251</v>
      </c>
      <c r="CG39">
        <v>0.27039999999999997</v>
      </c>
      <c r="CH39">
        <v>0.28660000000000002</v>
      </c>
      <c r="CI39">
        <v>0.30349999999999999</v>
      </c>
      <c r="CJ39">
        <v>0.31969999999999998</v>
      </c>
      <c r="CK39">
        <v>0.33500000000000002</v>
      </c>
      <c r="CL39">
        <v>0.34849999999999998</v>
      </c>
      <c r="CM39">
        <v>0.36</v>
      </c>
      <c r="CN39">
        <v>0.37030000000000002</v>
      </c>
      <c r="CO39">
        <v>0.40450000000000003</v>
      </c>
      <c r="CP39">
        <v>0.4224</v>
      </c>
      <c r="CQ39">
        <v>0.44009999999999999</v>
      </c>
      <c r="CR39">
        <v>0.45729999999999998</v>
      </c>
      <c r="CS39">
        <v>0.47120000000000001</v>
      </c>
      <c r="CT39">
        <v>0.47970000000000002</v>
      </c>
      <c r="CU39">
        <v>0.4834</v>
      </c>
      <c r="CV39">
        <v>0.4869</v>
      </c>
      <c r="CW39">
        <v>0.48949999999999999</v>
      </c>
      <c r="CX39">
        <v>0.49059999999999998</v>
      </c>
      <c r="CY39">
        <v>0.4929</v>
      </c>
      <c r="CZ39">
        <v>0.4985</v>
      </c>
      <c r="DA39">
        <v>0.50790000000000002</v>
      </c>
      <c r="DB39">
        <v>0.51719999999999999</v>
      </c>
      <c r="DC39">
        <v>0.52659999999999996</v>
      </c>
      <c r="DD39">
        <v>0.53900000000000003</v>
      </c>
      <c r="DE39">
        <v>0.54949999999999999</v>
      </c>
      <c r="DF39">
        <v>0.56000000000000005</v>
      </c>
      <c r="DG39">
        <v>0.56810000000000005</v>
      </c>
      <c r="DH39">
        <v>0.56999999999999995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1.206E-4</v>
      </c>
      <c r="W40">
        <v>1.6870000000000001E-4</v>
      </c>
      <c r="X40">
        <v>2.063E-4</v>
      </c>
      <c r="Y40">
        <v>2.5020000000000001E-4</v>
      </c>
      <c r="Z40">
        <v>3.0190000000000002E-4</v>
      </c>
      <c r="AA40">
        <v>3.8230000000000002E-4</v>
      </c>
      <c r="AB40">
        <v>6.1680000000000003E-4</v>
      </c>
      <c r="AC40">
        <v>7.2690000000000005E-4</v>
      </c>
      <c r="AD40">
        <v>8.4110000000000001E-4</v>
      </c>
      <c r="AE40">
        <v>9.6460000000000003E-4</v>
      </c>
      <c r="AF40">
        <v>1.1999999999999999E-3</v>
      </c>
      <c r="AG40">
        <v>1.5E-3</v>
      </c>
      <c r="AH40">
        <v>1.6999999999999999E-3</v>
      </c>
      <c r="AI40">
        <v>1.9E-3</v>
      </c>
      <c r="AJ40">
        <v>2.0999999999999999E-3</v>
      </c>
      <c r="AK40">
        <v>2.3999999999999998E-3</v>
      </c>
      <c r="AL40">
        <v>3.0999999999999999E-3</v>
      </c>
      <c r="AM40">
        <v>3.5999999999999999E-3</v>
      </c>
      <c r="AN40">
        <v>3.8999999999999998E-3</v>
      </c>
      <c r="AO40">
        <v>4.3E-3</v>
      </c>
      <c r="AP40">
        <v>5.1999999999999998E-3</v>
      </c>
      <c r="AQ40">
        <v>6.1999999999999998E-3</v>
      </c>
      <c r="AR40">
        <v>6.7000000000000002E-3</v>
      </c>
      <c r="AS40">
        <v>7.3000000000000001E-3</v>
      </c>
      <c r="AT40">
        <v>8.0000000000000002E-3</v>
      </c>
      <c r="AU40">
        <v>9.7000000000000003E-3</v>
      </c>
      <c r="AV40">
        <v>1.09E-2</v>
      </c>
      <c r="AW40">
        <v>1.1599999999999999E-2</v>
      </c>
      <c r="AX40">
        <v>1.2500000000000001E-2</v>
      </c>
      <c r="AY40">
        <v>1.3599999999999999E-2</v>
      </c>
      <c r="AZ40">
        <v>1.6E-2</v>
      </c>
      <c r="BA40">
        <v>1.7600000000000001E-2</v>
      </c>
      <c r="BB40">
        <v>1.8700000000000001E-2</v>
      </c>
      <c r="BC40">
        <v>1.9800000000000002E-2</v>
      </c>
      <c r="BD40">
        <v>2.0899999999999998E-2</v>
      </c>
      <c r="BE40">
        <v>2.3099999999999999E-2</v>
      </c>
      <c r="BF40">
        <v>2.52E-2</v>
      </c>
      <c r="BG40">
        <v>2.6499999999999999E-2</v>
      </c>
      <c r="BH40">
        <v>2.7900000000000001E-2</v>
      </c>
      <c r="BI40">
        <v>2.92E-2</v>
      </c>
      <c r="BJ40">
        <v>3.1E-2</v>
      </c>
      <c r="BK40">
        <v>3.3700000000000001E-2</v>
      </c>
      <c r="BL40">
        <v>3.5999999999999997E-2</v>
      </c>
      <c r="BM40">
        <v>3.7499999999999999E-2</v>
      </c>
      <c r="BN40">
        <v>3.95E-2</v>
      </c>
      <c r="BO40">
        <v>4.2599999999999999E-2</v>
      </c>
      <c r="BP40">
        <v>4.53E-2</v>
      </c>
      <c r="BQ40">
        <v>4.7100000000000003E-2</v>
      </c>
      <c r="BR40">
        <v>4.9000000000000002E-2</v>
      </c>
      <c r="BS40">
        <v>5.2400000000000002E-2</v>
      </c>
      <c r="BT40">
        <v>5.5800000000000002E-2</v>
      </c>
      <c r="BU40">
        <v>5.7700000000000001E-2</v>
      </c>
      <c r="BV40">
        <v>5.96E-2</v>
      </c>
      <c r="BW40">
        <v>6.1499999999999999E-2</v>
      </c>
      <c r="BX40">
        <v>6.3299999999999995E-2</v>
      </c>
      <c r="BY40">
        <v>6.6100000000000006E-2</v>
      </c>
      <c r="BZ40">
        <v>9.4E-2</v>
      </c>
      <c r="CA40">
        <v>0.12189999999999999</v>
      </c>
      <c r="CB40">
        <v>0.15429999999999999</v>
      </c>
      <c r="CC40">
        <v>0.1837</v>
      </c>
      <c r="CD40">
        <v>0.2109</v>
      </c>
      <c r="CE40">
        <v>0.23219999999999999</v>
      </c>
      <c r="CF40">
        <v>0.25130000000000002</v>
      </c>
      <c r="CG40">
        <v>0.2707</v>
      </c>
      <c r="CH40">
        <v>0.28689999999999999</v>
      </c>
      <c r="CI40">
        <v>0.30370000000000003</v>
      </c>
      <c r="CJ40">
        <v>0.32</v>
      </c>
      <c r="CK40">
        <v>0.33529999999999999</v>
      </c>
      <c r="CL40">
        <v>0.3488</v>
      </c>
      <c r="CM40">
        <v>0.36030000000000001</v>
      </c>
      <c r="CN40">
        <v>0.3705</v>
      </c>
      <c r="CO40">
        <v>0.4047</v>
      </c>
      <c r="CP40">
        <v>0.42249999999999999</v>
      </c>
      <c r="CQ40">
        <v>0.44019999999999998</v>
      </c>
      <c r="CR40">
        <v>0.45739999999999997</v>
      </c>
      <c r="CS40">
        <v>0.4713</v>
      </c>
      <c r="CT40">
        <v>0.47970000000000002</v>
      </c>
      <c r="CU40">
        <v>0.4834</v>
      </c>
      <c r="CV40">
        <v>0.4869</v>
      </c>
      <c r="CW40">
        <v>0.48949999999999999</v>
      </c>
      <c r="CX40">
        <v>0.49059999999999998</v>
      </c>
      <c r="CY40">
        <v>0.4929</v>
      </c>
      <c r="CZ40">
        <v>0.49869999999999998</v>
      </c>
      <c r="DA40">
        <v>0.50800000000000001</v>
      </c>
      <c r="DB40">
        <v>0.51739999999999997</v>
      </c>
      <c r="DC40">
        <v>0.52669999999999995</v>
      </c>
      <c r="DD40">
        <v>0.53900000000000003</v>
      </c>
      <c r="DE40">
        <v>0.54949999999999999</v>
      </c>
      <c r="DF40">
        <v>0.56000000000000005</v>
      </c>
      <c r="DG40">
        <v>0.56810000000000005</v>
      </c>
      <c r="DH40">
        <v>0.56999999999999995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1.22E-4</v>
      </c>
      <c r="W41">
        <v>1.7100000000000001E-4</v>
      </c>
      <c r="X41">
        <v>2.0929999999999999E-4</v>
      </c>
      <c r="Y41">
        <v>2.541E-4</v>
      </c>
      <c r="Z41">
        <v>3.0669999999999997E-4</v>
      </c>
      <c r="AA41">
        <v>3.8779999999999999E-4</v>
      </c>
      <c r="AB41">
        <v>6.2540000000000002E-4</v>
      </c>
      <c r="AC41">
        <v>7.3609999999999995E-4</v>
      </c>
      <c r="AD41">
        <v>8.5159999999999999E-4</v>
      </c>
      <c r="AE41">
        <v>9.7630000000000004E-4</v>
      </c>
      <c r="AF41">
        <v>1.1999999999999999E-3</v>
      </c>
      <c r="AG41">
        <v>1.5E-3</v>
      </c>
      <c r="AH41">
        <v>1.6999999999999999E-3</v>
      </c>
      <c r="AI41">
        <v>1.9E-3</v>
      </c>
      <c r="AJ41">
        <v>2.2000000000000001E-3</v>
      </c>
      <c r="AK41">
        <v>2.3999999999999998E-3</v>
      </c>
      <c r="AL41">
        <v>3.0999999999999999E-3</v>
      </c>
      <c r="AM41">
        <v>3.5999999999999999E-3</v>
      </c>
      <c r="AN41">
        <v>4.0000000000000001E-3</v>
      </c>
      <c r="AO41">
        <v>4.4000000000000003E-3</v>
      </c>
      <c r="AP41">
        <v>5.3E-3</v>
      </c>
      <c r="AQ41">
        <v>6.3E-3</v>
      </c>
      <c r="AR41">
        <v>6.7999999999999996E-3</v>
      </c>
      <c r="AS41">
        <v>7.4000000000000003E-3</v>
      </c>
      <c r="AT41">
        <v>8.0999999999999996E-3</v>
      </c>
      <c r="AU41">
        <v>9.7999999999999997E-3</v>
      </c>
      <c r="AV41">
        <v>1.0999999999999999E-2</v>
      </c>
      <c r="AW41">
        <v>1.18E-2</v>
      </c>
      <c r="AX41">
        <v>1.26E-2</v>
      </c>
      <c r="AY41">
        <v>1.37E-2</v>
      </c>
      <c r="AZ41">
        <v>1.61E-2</v>
      </c>
      <c r="BA41">
        <v>1.78E-2</v>
      </c>
      <c r="BB41">
        <v>1.8800000000000001E-2</v>
      </c>
      <c r="BC41">
        <v>1.9900000000000001E-2</v>
      </c>
      <c r="BD41">
        <v>2.1100000000000001E-2</v>
      </c>
      <c r="BE41">
        <v>2.3300000000000001E-2</v>
      </c>
      <c r="BF41">
        <v>2.5399999999999999E-2</v>
      </c>
      <c r="BG41">
        <v>2.6700000000000002E-2</v>
      </c>
      <c r="BH41">
        <v>2.81E-2</v>
      </c>
      <c r="BI41">
        <v>2.9399999999999999E-2</v>
      </c>
      <c r="BJ41">
        <v>3.1199999999999999E-2</v>
      </c>
      <c r="BK41">
        <v>3.39E-2</v>
      </c>
      <c r="BL41">
        <v>3.6299999999999999E-2</v>
      </c>
      <c r="BM41">
        <v>3.78E-2</v>
      </c>
      <c r="BN41">
        <v>3.9800000000000002E-2</v>
      </c>
      <c r="BO41">
        <v>4.2900000000000001E-2</v>
      </c>
      <c r="BP41">
        <v>4.5600000000000002E-2</v>
      </c>
      <c r="BQ41">
        <v>4.7300000000000002E-2</v>
      </c>
      <c r="BR41">
        <v>4.9299999999999997E-2</v>
      </c>
      <c r="BS41">
        <v>5.2699999999999997E-2</v>
      </c>
      <c r="BT41">
        <v>5.6099999999999997E-2</v>
      </c>
      <c r="BU41">
        <v>5.8099999999999999E-2</v>
      </c>
      <c r="BV41">
        <v>5.9900000000000002E-2</v>
      </c>
      <c r="BW41">
        <v>6.1800000000000001E-2</v>
      </c>
      <c r="BX41">
        <v>6.3700000000000007E-2</v>
      </c>
      <c r="BY41">
        <v>6.6500000000000004E-2</v>
      </c>
      <c r="BZ41">
        <v>9.4399999999999998E-2</v>
      </c>
      <c r="CA41">
        <v>0.12230000000000001</v>
      </c>
      <c r="CB41">
        <v>0.1547</v>
      </c>
      <c r="CC41">
        <v>0.18410000000000001</v>
      </c>
      <c r="CD41">
        <v>0.2112</v>
      </c>
      <c r="CE41">
        <v>0.23250000000000001</v>
      </c>
      <c r="CF41">
        <v>0.25159999999999999</v>
      </c>
      <c r="CG41">
        <v>0.27100000000000002</v>
      </c>
      <c r="CH41">
        <v>0.28720000000000001</v>
      </c>
      <c r="CI41">
        <v>0.30399999999999999</v>
      </c>
      <c r="CJ41">
        <v>0.32029999999999997</v>
      </c>
      <c r="CK41">
        <v>0.33550000000000002</v>
      </c>
      <c r="CL41">
        <v>0.34910000000000002</v>
      </c>
      <c r="CM41">
        <v>0.36049999999999999</v>
      </c>
      <c r="CN41">
        <v>0.37080000000000002</v>
      </c>
      <c r="CO41">
        <v>0.40479999999999999</v>
      </c>
      <c r="CP41">
        <v>0.42270000000000002</v>
      </c>
      <c r="CQ41">
        <v>0.44030000000000002</v>
      </c>
      <c r="CR41">
        <v>0.45750000000000002</v>
      </c>
      <c r="CS41">
        <v>0.4713</v>
      </c>
      <c r="CT41">
        <v>0.4798</v>
      </c>
      <c r="CU41">
        <v>0.4834</v>
      </c>
      <c r="CV41">
        <v>0.4869</v>
      </c>
      <c r="CW41">
        <v>0.48949999999999999</v>
      </c>
      <c r="CX41">
        <v>0.49059999999999998</v>
      </c>
      <c r="CY41">
        <v>0.4929</v>
      </c>
      <c r="CZ41">
        <v>0.49880000000000002</v>
      </c>
      <c r="DA41">
        <v>0.50819999999999999</v>
      </c>
      <c r="DB41">
        <v>0.51749999999999996</v>
      </c>
      <c r="DC41">
        <v>0.52690000000000003</v>
      </c>
      <c r="DD41">
        <v>0.53910000000000002</v>
      </c>
      <c r="DE41">
        <v>0.54949999999999999</v>
      </c>
      <c r="DF41">
        <v>0.56000000000000005</v>
      </c>
      <c r="DG41">
        <v>0.56810000000000005</v>
      </c>
      <c r="DH41">
        <v>0.56999999999999995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1.236E-4</v>
      </c>
      <c r="W42">
        <v>1.7359999999999999E-4</v>
      </c>
      <c r="X42">
        <v>2.1230000000000001E-4</v>
      </c>
      <c r="Y42">
        <v>2.5710000000000002E-4</v>
      </c>
      <c r="Z42">
        <v>3.1040000000000001E-4</v>
      </c>
      <c r="AA42">
        <v>3.9340000000000002E-4</v>
      </c>
      <c r="AB42">
        <v>6.3330000000000005E-4</v>
      </c>
      <c r="AC42">
        <v>7.4560000000000002E-4</v>
      </c>
      <c r="AD42">
        <v>8.6149999999999996E-4</v>
      </c>
      <c r="AE42">
        <v>9.8689999999999997E-4</v>
      </c>
      <c r="AF42">
        <v>1.1999999999999999E-3</v>
      </c>
      <c r="AG42">
        <v>1.6000000000000001E-3</v>
      </c>
      <c r="AH42">
        <v>1.6999999999999999E-3</v>
      </c>
      <c r="AI42">
        <v>2E-3</v>
      </c>
      <c r="AJ42">
        <v>2.2000000000000001E-3</v>
      </c>
      <c r="AK42">
        <v>2.3999999999999998E-3</v>
      </c>
      <c r="AL42">
        <v>3.2000000000000002E-3</v>
      </c>
      <c r="AM42">
        <v>3.5999999999999999E-3</v>
      </c>
      <c r="AN42">
        <v>4.0000000000000001E-3</v>
      </c>
      <c r="AO42">
        <v>4.4000000000000003E-3</v>
      </c>
      <c r="AP42">
        <v>5.3E-3</v>
      </c>
      <c r="AQ42">
        <v>6.3E-3</v>
      </c>
      <c r="AR42">
        <v>6.8999999999999999E-3</v>
      </c>
      <c r="AS42">
        <v>7.4000000000000003E-3</v>
      </c>
      <c r="AT42">
        <v>8.2000000000000007E-3</v>
      </c>
      <c r="AU42">
        <v>9.9000000000000008E-3</v>
      </c>
      <c r="AV42">
        <v>1.11E-2</v>
      </c>
      <c r="AW42">
        <v>1.1900000000000001E-2</v>
      </c>
      <c r="AX42">
        <v>1.2699999999999999E-2</v>
      </c>
      <c r="AY42">
        <v>1.38E-2</v>
      </c>
      <c r="AZ42">
        <v>1.6199999999999999E-2</v>
      </c>
      <c r="BA42">
        <v>1.7899999999999999E-2</v>
      </c>
      <c r="BB42">
        <v>1.9E-2</v>
      </c>
      <c r="BC42">
        <v>2.01E-2</v>
      </c>
      <c r="BD42">
        <v>2.12E-2</v>
      </c>
      <c r="BE42">
        <v>2.3400000000000001E-2</v>
      </c>
      <c r="BF42">
        <v>2.5600000000000001E-2</v>
      </c>
      <c r="BG42">
        <v>2.69E-2</v>
      </c>
      <c r="BH42">
        <v>2.8299999999999999E-2</v>
      </c>
      <c r="BI42">
        <v>2.9600000000000001E-2</v>
      </c>
      <c r="BJ42">
        <v>3.1399999999999997E-2</v>
      </c>
      <c r="BK42">
        <v>3.4099999999999998E-2</v>
      </c>
      <c r="BL42">
        <v>3.6499999999999998E-2</v>
      </c>
      <c r="BM42">
        <v>3.7999999999999999E-2</v>
      </c>
      <c r="BN42">
        <v>0.04</v>
      </c>
      <c r="BO42">
        <v>4.3099999999999999E-2</v>
      </c>
      <c r="BP42">
        <v>4.5900000000000003E-2</v>
      </c>
      <c r="BQ42">
        <v>4.7600000000000003E-2</v>
      </c>
      <c r="BR42">
        <v>4.9500000000000002E-2</v>
      </c>
      <c r="BS42">
        <v>5.2999999999999999E-2</v>
      </c>
      <c r="BT42">
        <v>5.6399999999999999E-2</v>
      </c>
      <c r="BU42">
        <v>5.8299999999999998E-2</v>
      </c>
      <c r="BV42">
        <v>6.0199999999999997E-2</v>
      </c>
      <c r="BW42">
        <v>6.2100000000000002E-2</v>
      </c>
      <c r="BX42">
        <v>6.4000000000000001E-2</v>
      </c>
      <c r="BY42">
        <v>6.6799999999999998E-2</v>
      </c>
      <c r="BZ42">
        <v>9.4700000000000006E-2</v>
      </c>
      <c r="CA42">
        <v>0.1227</v>
      </c>
      <c r="CB42">
        <v>0.155</v>
      </c>
      <c r="CC42">
        <v>0.18440000000000001</v>
      </c>
      <c r="CD42">
        <v>0.21149999999999999</v>
      </c>
      <c r="CE42">
        <v>0.23269999999999999</v>
      </c>
      <c r="CF42">
        <v>0.25180000000000002</v>
      </c>
      <c r="CG42">
        <v>0.2712</v>
      </c>
      <c r="CH42">
        <v>0.28739999999999999</v>
      </c>
      <c r="CI42">
        <v>0.30420000000000003</v>
      </c>
      <c r="CJ42">
        <v>0.32050000000000001</v>
      </c>
      <c r="CK42">
        <v>0.33579999999999999</v>
      </c>
      <c r="CL42">
        <v>0.3493</v>
      </c>
      <c r="CM42">
        <v>0.36080000000000001</v>
      </c>
      <c r="CN42">
        <v>0.371</v>
      </c>
      <c r="CO42">
        <v>0.40500000000000003</v>
      </c>
      <c r="CP42">
        <v>0.42280000000000001</v>
      </c>
      <c r="CQ42">
        <v>0.44040000000000001</v>
      </c>
      <c r="CR42">
        <v>0.45760000000000001</v>
      </c>
      <c r="CS42">
        <v>0.4713</v>
      </c>
      <c r="CT42">
        <v>0.4798</v>
      </c>
      <c r="CU42">
        <v>0.4834</v>
      </c>
      <c r="CV42">
        <v>0.4869</v>
      </c>
      <c r="CW42">
        <v>0.48949999999999999</v>
      </c>
      <c r="CX42">
        <v>0.49059999999999998</v>
      </c>
      <c r="CY42">
        <v>0.4929</v>
      </c>
      <c r="CZ42">
        <v>0.499</v>
      </c>
      <c r="DA42">
        <v>0.50829999999999997</v>
      </c>
      <c r="DB42">
        <v>0.51770000000000005</v>
      </c>
      <c r="DC42">
        <v>0.52700000000000002</v>
      </c>
      <c r="DD42">
        <v>0.53910000000000002</v>
      </c>
      <c r="DE42">
        <v>0.54959999999999998</v>
      </c>
      <c r="DF42">
        <v>0.56000000000000005</v>
      </c>
      <c r="DG42">
        <v>0.56810000000000005</v>
      </c>
      <c r="DH42">
        <v>0.56999999999999995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1.249E-4</v>
      </c>
      <c r="W43">
        <v>1.7550000000000001E-4</v>
      </c>
      <c r="X43">
        <v>2.1469999999999999E-4</v>
      </c>
      <c r="Y43">
        <v>2.6059999999999999E-4</v>
      </c>
      <c r="Z43">
        <v>3.1470000000000001E-4</v>
      </c>
      <c r="AA43">
        <v>3.9740000000000001E-4</v>
      </c>
      <c r="AB43">
        <v>6.3949999999999999E-4</v>
      </c>
      <c r="AC43">
        <v>7.5270000000000003E-4</v>
      </c>
      <c r="AD43">
        <v>8.7000000000000001E-4</v>
      </c>
      <c r="AE43">
        <v>9.9700000000000006E-4</v>
      </c>
      <c r="AF43">
        <v>1.1999999999999999E-3</v>
      </c>
      <c r="AG43">
        <v>1.6000000000000001E-3</v>
      </c>
      <c r="AH43">
        <v>1.8E-3</v>
      </c>
      <c r="AI43">
        <v>2E-3</v>
      </c>
      <c r="AJ43">
        <v>2.2000000000000001E-3</v>
      </c>
      <c r="AK43">
        <v>2.5000000000000001E-3</v>
      </c>
      <c r="AL43">
        <v>3.2000000000000002E-3</v>
      </c>
      <c r="AM43">
        <v>3.7000000000000002E-3</v>
      </c>
      <c r="AN43">
        <v>4.1000000000000003E-3</v>
      </c>
      <c r="AO43">
        <v>4.4999999999999997E-3</v>
      </c>
      <c r="AP43">
        <v>5.4000000000000003E-3</v>
      </c>
      <c r="AQ43">
        <v>6.4000000000000003E-3</v>
      </c>
      <c r="AR43">
        <v>6.8999999999999999E-3</v>
      </c>
      <c r="AS43">
        <v>7.4999999999999997E-3</v>
      </c>
      <c r="AT43">
        <v>8.3000000000000001E-3</v>
      </c>
      <c r="AU43">
        <v>0.01</v>
      </c>
      <c r="AV43">
        <v>1.12E-2</v>
      </c>
      <c r="AW43">
        <v>1.1900000000000001E-2</v>
      </c>
      <c r="AX43">
        <v>1.2800000000000001E-2</v>
      </c>
      <c r="AY43">
        <v>1.3899999999999999E-2</v>
      </c>
      <c r="AZ43">
        <v>1.6299999999999999E-2</v>
      </c>
      <c r="BA43">
        <v>1.8100000000000002E-2</v>
      </c>
      <c r="BB43">
        <v>1.9099999999999999E-2</v>
      </c>
      <c r="BC43">
        <v>2.0199999999999999E-2</v>
      </c>
      <c r="BD43">
        <v>2.1399999999999999E-2</v>
      </c>
      <c r="BE43">
        <v>2.3599999999999999E-2</v>
      </c>
      <c r="BF43">
        <v>2.58E-2</v>
      </c>
      <c r="BG43">
        <v>2.7099999999999999E-2</v>
      </c>
      <c r="BH43">
        <v>2.8500000000000001E-2</v>
      </c>
      <c r="BI43">
        <v>2.98E-2</v>
      </c>
      <c r="BJ43">
        <v>3.1600000000000003E-2</v>
      </c>
      <c r="BK43">
        <v>3.4299999999999997E-2</v>
      </c>
      <c r="BL43">
        <v>3.6700000000000003E-2</v>
      </c>
      <c r="BM43">
        <v>3.8199999999999998E-2</v>
      </c>
      <c r="BN43">
        <v>4.02E-2</v>
      </c>
      <c r="BO43">
        <v>4.3299999999999998E-2</v>
      </c>
      <c r="BP43">
        <v>4.6100000000000002E-2</v>
      </c>
      <c r="BQ43">
        <v>4.7899999999999998E-2</v>
      </c>
      <c r="BR43">
        <v>4.9799999999999997E-2</v>
      </c>
      <c r="BS43">
        <v>5.3199999999999997E-2</v>
      </c>
      <c r="BT43">
        <v>5.67E-2</v>
      </c>
      <c r="BU43">
        <v>5.8599999999999999E-2</v>
      </c>
      <c r="BV43">
        <v>6.0499999999999998E-2</v>
      </c>
      <c r="BW43">
        <v>6.2399999999999997E-2</v>
      </c>
      <c r="BX43">
        <v>6.4299999999999996E-2</v>
      </c>
      <c r="BY43">
        <v>6.7100000000000007E-2</v>
      </c>
      <c r="BZ43">
        <v>9.5100000000000004E-2</v>
      </c>
      <c r="CA43">
        <v>0.123</v>
      </c>
      <c r="CB43">
        <v>0.15540000000000001</v>
      </c>
      <c r="CC43">
        <v>0.1847</v>
      </c>
      <c r="CD43">
        <v>0.2117</v>
      </c>
      <c r="CE43">
        <v>0.23300000000000001</v>
      </c>
      <c r="CF43">
        <v>0.252</v>
      </c>
      <c r="CG43">
        <v>0.27139999999999997</v>
      </c>
      <c r="CH43">
        <v>0.28760000000000002</v>
      </c>
      <c r="CI43">
        <v>0.30449999999999999</v>
      </c>
      <c r="CJ43">
        <v>0.32079999999999997</v>
      </c>
      <c r="CK43">
        <v>0.33600000000000002</v>
      </c>
      <c r="CL43">
        <v>0.34949999999999998</v>
      </c>
      <c r="CM43">
        <v>0.36099999999999999</v>
      </c>
      <c r="CN43">
        <v>0.37119999999999997</v>
      </c>
      <c r="CO43">
        <v>0.40510000000000002</v>
      </c>
      <c r="CP43">
        <v>0.4229</v>
      </c>
      <c r="CQ43">
        <v>0.4405</v>
      </c>
      <c r="CR43">
        <v>0.45760000000000001</v>
      </c>
      <c r="CS43">
        <v>0.47139999999999999</v>
      </c>
      <c r="CT43">
        <v>0.4798</v>
      </c>
      <c r="CU43">
        <v>0.4834</v>
      </c>
      <c r="CV43">
        <v>0.4869</v>
      </c>
      <c r="CW43">
        <v>0.48949999999999999</v>
      </c>
      <c r="CX43">
        <v>0.49059999999999998</v>
      </c>
      <c r="CY43">
        <v>0.49299999999999999</v>
      </c>
      <c r="CZ43">
        <v>0.49909999999999999</v>
      </c>
      <c r="DA43">
        <v>0.50839999999999996</v>
      </c>
      <c r="DB43">
        <v>0.51780000000000004</v>
      </c>
      <c r="DC43">
        <v>0.52710000000000001</v>
      </c>
      <c r="DD43">
        <v>0.53920000000000001</v>
      </c>
      <c r="DE43">
        <v>0.54959999999999998</v>
      </c>
      <c r="DF43">
        <v>0.56000000000000005</v>
      </c>
      <c r="DG43">
        <v>0.56820000000000004</v>
      </c>
      <c r="DH43">
        <v>0.56999999999999995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1.261E-4</v>
      </c>
      <c r="W44">
        <v>1.775E-4</v>
      </c>
      <c r="X44">
        <v>2.1699999999999999E-4</v>
      </c>
      <c r="Y44">
        <v>2.632E-4</v>
      </c>
      <c r="Z44">
        <v>3.1770000000000002E-4</v>
      </c>
      <c r="AA44">
        <v>4.015E-4</v>
      </c>
      <c r="AB44">
        <v>6.4490000000000001E-4</v>
      </c>
      <c r="AC44">
        <v>7.5900000000000002E-4</v>
      </c>
      <c r="AD44">
        <v>8.7730000000000002E-4</v>
      </c>
      <c r="AE44">
        <v>1E-3</v>
      </c>
      <c r="AF44">
        <v>1.1999999999999999E-3</v>
      </c>
      <c r="AG44">
        <v>1.6000000000000001E-3</v>
      </c>
      <c r="AH44">
        <v>1.8E-3</v>
      </c>
      <c r="AI44">
        <v>2E-3</v>
      </c>
      <c r="AJ44">
        <v>2.2000000000000001E-3</v>
      </c>
      <c r="AK44">
        <v>2.5000000000000001E-3</v>
      </c>
      <c r="AL44">
        <v>3.2000000000000002E-3</v>
      </c>
      <c r="AM44">
        <v>3.7000000000000002E-3</v>
      </c>
      <c r="AN44">
        <v>4.1000000000000003E-3</v>
      </c>
      <c r="AO44">
        <v>4.4999999999999997E-3</v>
      </c>
      <c r="AP44">
        <v>5.4000000000000003E-3</v>
      </c>
      <c r="AQ44">
        <v>6.4000000000000003E-3</v>
      </c>
      <c r="AR44">
        <v>7.0000000000000001E-3</v>
      </c>
      <c r="AS44">
        <v>7.6E-3</v>
      </c>
      <c r="AT44">
        <v>8.3000000000000001E-3</v>
      </c>
      <c r="AU44">
        <v>0.01</v>
      </c>
      <c r="AV44">
        <v>1.12E-2</v>
      </c>
      <c r="AW44">
        <v>1.2E-2</v>
      </c>
      <c r="AX44">
        <v>1.2800000000000001E-2</v>
      </c>
      <c r="AY44">
        <v>1.4E-2</v>
      </c>
      <c r="AZ44">
        <v>1.6400000000000001E-2</v>
      </c>
      <c r="BA44">
        <v>1.8100000000000002E-2</v>
      </c>
      <c r="BB44">
        <v>1.9199999999999998E-2</v>
      </c>
      <c r="BC44">
        <v>2.0299999999999999E-2</v>
      </c>
      <c r="BD44">
        <v>2.1499999999999998E-2</v>
      </c>
      <c r="BE44">
        <v>2.3699999999999999E-2</v>
      </c>
      <c r="BF44">
        <v>2.5899999999999999E-2</v>
      </c>
      <c r="BG44">
        <v>2.7199999999999998E-2</v>
      </c>
      <c r="BH44">
        <v>2.86E-2</v>
      </c>
      <c r="BI44">
        <v>0.03</v>
      </c>
      <c r="BJ44">
        <v>3.1699999999999999E-2</v>
      </c>
      <c r="BK44">
        <v>3.4500000000000003E-2</v>
      </c>
      <c r="BL44">
        <v>3.6799999999999999E-2</v>
      </c>
      <c r="BM44">
        <v>3.8399999999999997E-2</v>
      </c>
      <c r="BN44">
        <v>4.0399999999999998E-2</v>
      </c>
      <c r="BO44">
        <v>4.3499999999999997E-2</v>
      </c>
      <c r="BP44">
        <v>4.6300000000000001E-2</v>
      </c>
      <c r="BQ44">
        <v>4.8000000000000001E-2</v>
      </c>
      <c r="BR44">
        <v>0.05</v>
      </c>
      <c r="BS44">
        <v>5.3400000000000003E-2</v>
      </c>
      <c r="BT44">
        <v>5.6899999999999999E-2</v>
      </c>
      <c r="BU44">
        <v>5.8799999999999998E-2</v>
      </c>
      <c r="BV44">
        <v>6.0699999999999997E-2</v>
      </c>
      <c r="BW44">
        <v>6.2600000000000003E-2</v>
      </c>
      <c r="BX44">
        <v>6.4500000000000002E-2</v>
      </c>
      <c r="BY44">
        <v>6.7299999999999999E-2</v>
      </c>
      <c r="BZ44">
        <v>9.5299999999999996E-2</v>
      </c>
      <c r="CA44">
        <v>0.12330000000000001</v>
      </c>
      <c r="CB44">
        <v>0.15559999999999999</v>
      </c>
      <c r="CC44">
        <v>0.18490000000000001</v>
      </c>
      <c r="CD44">
        <v>0.21190000000000001</v>
      </c>
      <c r="CE44">
        <v>0.2331</v>
      </c>
      <c r="CF44">
        <v>0.25209999999999999</v>
      </c>
      <c r="CG44">
        <v>0.27150000000000002</v>
      </c>
      <c r="CH44">
        <v>0.2878</v>
      </c>
      <c r="CI44">
        <v>0.30459999999999998</v>
      </c>
      <c r="CJ44">
        <v>0.32090000000000002</v>
      </c>
      <c r="CK44">
        <v>0.33610000000000001</v>
      </c>
      <c r="CL44">
        <v>0.34970000000000001</v>
      </c>
      <c r="CM44">
        <v>0.36109999999999998</v>
      </c>
      <c r="CN44">
        <v>0.37140000000000001</v>
      </c>
      <c r="CO44">
        <v>0.4052</v>
      </c>
      <c r="CP44">
        <v>0.4229</v>
      </c>
      <c r="CQ44">
        <v>0.44059999999999999</v>
      </c>
      <c r="CR44">
        <v>0.45760000000000001</v>
      </c>
      <c r="CS44">
        <v>0.47139999999999999</v>
      </c>
      <c r="CT44">
        <v>0.4798</v>
      </c>
      <c r="CU44">
        <v>0.4834</v>
      </c>
      <c r="CV44">
        <v>0.4869</v>
      </c>
      <c r="CW44">
        <v>0.48949999999999999</v>
      </c>
      <c r="CX44">
        <v>0.49059999999999998</v>
      </c>
      <c r="CY44">
        <v>0.49299999999999999</v>
      </c>
      <c r="CZ44">
        <v>0.49919999999999998</v>
      </c>
      <c r="DA44">
        <v>0.50849999999999995</v>
      </c>
      <c r="DB44">
        <v>0.51790000000000003</v>
      </c>
      <c r="DC44">
        <v>0.5272</v>
      </c>
      <c r="DD44">
        <v>0.53920000000000001</v>
      </c>
      <c r="DE44">
        <v>0.54959999999999998</v>
      </c>
      <c r="DF44">
        <v>0.56000000000000005</v>
      </c>
      <c r="DG44">
        <v>0.56820000000000004</v>
      </c>
      <c r="DH44">
        <v>0.56999999999999995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1.2760000000000001E-4</v>
      </c>
      <c r="W45">
        <v>1.794E-4</v>
      </c>
      <c r="X45">
        <v>2.1900000000000001E-4</v>
      </c>
      <c r="Y45">
        <v>2.655E-4</v>
      </c>
      <c r="Z45">
        <v>3.2069999999999999E-4</v>
      </c>
      <c r="AA45">
        <v>4.0499999999999998E-4</v>
      </c>
      <c r="AB45">
        <v>6.5070000000000004E-4</v>
      </c>
      <c r="AC45">
        <v>7.6460000000000005E-4</v>
      </c>
      <c r="AD45">
        <v>8.8349999999999995E-4</v>
      </c>
      <c r="AE45">
        <v>1E-3</v>
      </c>
      <c r="AF45">
        <v>1.1999999999999999E-3</v>
      </c>
      <c r="AG45">
        <v>1.6000000000000001E-3</v>
      </c>
      <c r="AH45">
        <v>1.8E-3</v>
      </c>
      <c r="AI45">
        <v>2E-3</v>
      </c>
      <c r="AJ45">
        <v>2.2000000000000001E-3</v>
      </c>
      <c r="AK45">
        <v>2.5000000000000001E-3</v>
      </c>
      <c r="AL45">
        <v>3.2000000000000002E-3</v>
      </c>
      <c r="AM45">
        <v>3.7000000000000002E-3</v>
      </c>
      <c r="AN45">
        <v>4.1000000000000003E-3</v>
      </c>
      <c r="AO45">
        <v>4.4999999999999997E-3</v>
      </c>
      <c r="AP45">
        <v>5.4999999999999997E-3</v>
      </c>
      <c r="AQ45">
        <v>6.4999999999999997E-3</v>
      </c>
      <c r="AR45">
        <v>7.0000000000000001E-3</v>
      </c>
      <c r="AS45">
        <v>7.6E-3</v>
      </c>
      <c r="AT45">
        <v>8.3999999999999995E-3</v>
      </c>
      <c r="AU45">
        <v>1.01E-2</v>
      </c>
      <c r="AV45">
        <v>1.1299999999999999E-2</v>
      </c>
      <c r="AW45">
        <v>1.21E-2</v>
      </c>
      <c r="AX45">
        <v>1.29E-2</v>
      </c>
      <c r="AY45">
        <v>1.41E-2</v>
      </c>
      <c r="AZ45">
        <v>1.6500000000000001E-2</v>
      </c>
      <c r="BA45">
        <v>1.8200000000000001E-2</v>
      </c>
      <c r="BB45">
        <v>1.9300000000000001E-2</v>
      </c>
      <c r="BC45">
        <v>2.0400000000000001E-2</v>
      </c>
      <c r="BD45">
        <v>2.1600000000000001E-2</v>
      </c>
      <c r="BE45">
        <v>2.3800000000000002E-2</v>
      </c>
      <c r="BF45">
        <v>2.5999999999999999E-2</v>
      </c>
      <c r="BG45">
        <v>2.7300000000000001E-2</v>
      </c>
      <c r="BH45">
        <v>2.87E-2</v>
      </c>
      <c r="BI45">
        <v>3.0099999999999998E-2</v>
      </c>
      <c r="BJ45">
        <v>3.1800000000000002E-2</v>
      </c>
      <c r="BK45">
        <v>3.4599999999999999E-2</v>
      </c>
      <c r="BL45">
        <v>3.6999999999999998E-2</v>
      </c>
      <c r="BM45">
        <v>3.85E-2</v>
      </c>
      <c r="BN45">
        <v>4.0500000000000001E-2</v>
      </c>
      <c r="BO45">
        <v>4.36E-2</v>
      </c>
      <c r="BP45">
        <v>4.6399999999999997E-2</v>
      </c>
      <c r="BQ45">
        <v>4.8099999999999997E-2</v>
      </c>
      <c r="BR45">
        <v>5.0099999999999999E-2</v>
      </c>
      <c r="BS45">
        <v>5.3499999999999999E-2</v>
      </c>
      <c r="BT45">
        <v>5.7000000000000002E-2</v>
      </c>
      <c r="BU45">
        <v>5.8900000000000001E-2</v>
      </c>
      <c r="BV45">
        <v>6.08E-2</v>
      </c>
      <c r="BW45">
        <v>6.2700000000000006E-2</v>
      </c>
      <c r="BX45">
        <v>6.4600000000000005E-2</v>
      </c>
      <c r="BY45">
        <v>6.7400000000000002E-2</v>
      </c>
      <c r="BZ45">
        <v>9.5399999999999999E-2</v>
      </c>
      <c r="CA45">
        <v>0.1234</v>
      </c>
      <c r="CB45">
        <v>0.15570000000000001</v>
      </c>
      <c r="CC45">
        <v>0.185</v>
      </c>
      <c r="CD45">
        <v>0.21190000000000001</v>
      </c>
      <c r="CE45">
        <v>0.2331</v>
      </c>
      <c r="CF45">
        <v>0.25219999999999998</v>
      </c>
      <c r="CG45">
        <v>0.27160000000000001</v>
      </c>
      <c r="CH45">
        <v>0.28789999999999999</v>
      </c>
      <c r="CI45">
        <v>0.30470000000000003</v>
      </c>
      <c r="CJ45">
        <v>0.32100000000000001</v>
      </c>
      <c r="CK45">
        <v>0.3362</v>
      </c>
      <c r="CL45">
        <v>0.3498</v>
      </c>
      <c r="CM45">
        <v>0.36120000000000002</v>
      </c>
      <c r="CN45">
        <v>0.37140000000000001</v>
      </c>
      <c r="CO45">
        <v>0.4052</v>
      </c>
      <c r="CP45">
        <v>0.42299999999999999</v>
      </c>
      <c r="CQ45">
        <v>0.44059999999999999</v>
      </c>
      <c r="CR45">
        <v>0.45760000000000001</v>
      </c>
      <c r="CS45">
        <v>0.47139999999999999</v>
      </c>
      <c r="CT45">
        <v>0.4798</v>
      </c>
      <c r="CU45">
        <v>0.4834</v>
      </c>
      <c r="CV45">
        <v>0.4869</v>
      </c>
      <c r="CW45">
        <v>0.48949999999999999</v>
      </c>
      <c r="CX45">
        <v>0.49059999999999998</v>
      </c>
      <c r="CY45">
        <v>0.49299999999999999</v>
      </c>
      <c r="CZ45">
        <v>0.49930000000000002</v>
      </c>
      <c r="DA45">
        <v>0.50860000000000005</v>
      </c>
      <c r="DB45">
        <v>0.51790000000000003</v>
      </c>
      <c r="DC45">
        <v>0.5272</v>
      </c>
      <c r="DD45">
        <v>0.53920000000000001</v>
      </c>
      <c r="DE45">
        <v>0.54959999999999998</v>
      </c>
      <c r="DF45">
        <v>0.56000000000000005</v>
      </c>
      <c r="DG45">
        <v>0.56820000000000004</v>
      </c>
      <c r="DH45">
        <v>0.56999999999999995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1.2789999999999999E-4</v>
      </c>
      <c r="W46">
        <v>1.796E-4</v>
      </c>
      <c r="X46">
        <v>2.1939999999999999E-4</v>
      </c>
      <c r="Y46">
        <v>2.6610000000000002E-4</v>
      </c>
      <c r="Z46">
        <v>3.2150000000000001E-4</v>
      </c>
      <c r="AA46">
        <v>4.0559999999999999E-4</v>
      </c>
      <c r="AB46">
        <v>6.5149999999999995E-4</v>
      </c>
      <c r="AC46">
        <v>7.6610000000000003E-4</v>
      </c>
      <c r="AD46">
        <v>8.8480000000000004E-4</v>
      </c>
      <c r="AE46">
        <v>1E-3</v>
      </c>
      <c r="AF46">
        <v>1.1999999999999999E-3</v>
      </c>
      <c r="AG46">
        <v>1.6000000000000001E-3</v>
      </c>
      <c r="AH46">
        <v>1.8E-3</v>
      </c>
      <c r="AI46">
        <v>2E-3</v>
      </c>
      <c r="AJ46">
        <v>2.2000000000000001E-3</v>
      </c>
      <c r="AK46">
        <v>2.5000000000000001E-3</v>
      </c>
      <c r="AL46">
        <v>3.2000000000000002E-3</v>
      </c>
      <c r="AM46">
        <v>3.7000000000000002E-3</v>
      </c>
      <c r="AN46">
        <v>4.1000000000000003E-3</v>
      </c>
      <c r="AO46">
        <v>4.4999999999999997E-3</v>
      </c>
      <c r="AP46">
        <v>5.4999999999999997E-3</v>
      </c>
      <c r="AQ46">
        <v>6.4999999999999997E-3</v>
      </c>
      <c r="AR46">
        <v>7.0000000000000001E-3</v>
      </c>
      <c r="AS46">
        <v>7.6E-3</v>
      </c>
      <c r="AT46">
        <v>8.3999999999999995E-3</v>
      </c>
      <c r="AU46">
        <v>1.01E-2</v>
      </c>
      <c r="AV46">
        <v>1.1299999999999999E-2</v>
      </c>
      <c r="AW46">
        <v>1.21E-2</v>
      </c>
      <c r="AX46">
        <v>1.29E-2</v>
      </c>
      <c r="AY46">
        <v>1.41E-2</v>
      </c>
      <c r="AZ46">
        <v>1.6500000000000001E-2</v>
      </c>
      <c r="BA46">
        <v>1.8200000000000001E-2</v>
      </c>
      <c r="BB46">
        <v>1.9300000000000001E-2</v>
      </c>
      <c r="BC46">
        <v>2.0400000000000001E-2</v>
      </c>
      <c r="BD46">
        <v>2.1600000000000001E-2</v>
      </c>
      <c r="BE46">
        <v>2.3800000000000002E-2</v>
      </c>
      <c r="BF46">
        <v>2.5999999999999999E-2</v>
      </c>
      <c r="BG46">
        <v>2.7300000000000001E-2</v>
      </c>
      <c r="BH46">
        <v>2.87E-2</v>
      </c>
      <c r="BI46">
        <v>3.0099999999999998E-2</v>
      </c>
      <c r="BJ46">
        <v>3.1899999999999998E-2</v>
      </c>
      <c r="BK46">
        <v>3.4599999999999999E-2</v>
      </c>
      <c r="BL46">
        <v>3.6999999999999998E-2</v>
      </c>
      <c r="BM46">
        <v>3.85E-2</v>
      </c>
      <c r="BN46">
        <v>4.0500000000000001E-2</v>
      </c>
      <c r="BO46">
        <v>4.36E-2</v>
      </c>
      <c r="BP46">
        <v>4.6399999999999997E-2</v>
      </c>
      <c r="BQ46">
        <v>4.82E-2</v>
      </c>
      <c r="BR46">
        <v>5.0099999999999999E-2</v>
      </c>
      <c r="BS46">
        <v>5.3499999999999999E-2</v>
      </c>
      <c r="BT46">
        <v>5.7000000000000002E-2</v>
      </c>
      <c r="BU46">
        <v>5.8900000000000001E-2</v>
      </c>
      <c r="BV46">
        <v>6.08E-2</v>
      </c>
      <c r="BW46">
        <v>6.2700000000000006E-2</v>
      </c>
      <c r="BX46">
        <v>6.4600000000000005E-2</v>
      </c>
      <c r="BY46">
        <v>6.7400000000000002E-2</v>
      </c>
      <c r="BZ46">
        <v>9.5399999999999999E-2</v>
      </c>
      <c r="CA46">
        <v>0.1234</v>
      </c>
      <c r="CB46">
        <v>0.15570000000000001</v>
      </c>
      <c r="CC46">
        <v>0.185</v>
      </c>
      <c r="CD46">
        <v>0.21190000000000001</v>
      </c>
      <c r="CE46">
        <v>0.2331</v>
      </c>
      <c r="CF46">
        <v>0.25219999999999998</v>
      </c>
      <c r="CG46">
        <v>0.27160000000000001</v>
      </c>
      <c r="CH46">
        <v>0.28789999999999999</v>
      </c>
      <c r="CI46">
        <v>0.30470000000000003</v>
      </c>
      <c r="CJ46">
        <v>0.32100000000000001</v>
      </c>
      <c r="CK46">
        <v>0.3362</v>
      </c>
      <c r="CL46">
        <v>0.3498</v>
      </c>
      <c r="CM46">
        <v>0.36120000000000002</v>
      </c>
      <c r="CN46">
        <v>0.37140000000000001</v>
      </c>
      <c r="CO46">
        <v>0.4052</v>
      </c>
      <c r="CP46">
        <v>0.42299999999999999</v>
      </c>
      <c r="CQ46">
        <v>0.44059999999999999</v>
      </c>
      <c r="CR46">
        <v>0.45760000000000001</v>
      </c>
      <c r="CS46">
        <v>0.47139999999999999</v>
      </c>
      <c r="CT46">
        <v>0.4798</v>
      </c>
      <c r="CU46">
        <v>0.4834</v>
      </c>
      <c r="CV46">
        <v>0.4869</v>
      </c>
      <c r="CW46">
        <v>0.48949999999999999</v>
      </c>
      <c r="CX46">
        <v>0.49059999999999998</v>
      </c>
      <c r="CY46">
        <v>0.49299999999999999</v>
      </c>
      <c r="CZ46">
        <v>0.49930000000000002</v>
      </c>
      <c r="DA46">
        <v>0.50860000000000005</v>
      </c>
      <c r="DB46">
        <v>0.51790000000000003</v>
      </c>
      <c r="DC46">
        <v>0.5272</v>
      </c>
      <c r="DD46">
        <v>0.53920000000000001</v>
      </c>
      <c r="DE46">
        <v>0.54959999999999998</v>
      </c>
      <c r="DF46">
        <v>0.56000000000000005</v>
      </c>
      <c r="DG46">
        <v>0.56820000000000004</v>
      </c>
      <c r="DH46">
        <v>0.56999999999999995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1.2789999999999999E-4</v>
      </c>
      <c r="W47">
        <v>1.796E-4</v>
      </c>
      <c r="X47">
        <v>2.1939999999999999E-4</v>
      </c>
      <c r="Y47">
        <v>2.6610000000000002E-4</v>
      </c>
      <c r="Z47">
        <v>3.2150000000000001E-4</v>
      </c>
      <c r="AA47">
        <v>4.0559999999999999E-4</v>
      </c>
      <c r="AB47">
        <v>6.5149999999999995E-4</v>
      </c>
      <c r="AC47">
        <v>7.6610000000000003E-4</v>
      </c>
      <c r="AD47">
        <v>8.8480000000000004E-4</v>
      </c>
      <c r="AE47">
        <v>1E-3</v>
      </c>
      <c r="AF47">
        <v>1.1999999999999999E-3</v>
      </c>
      <c r="AG47">
        <v>1.6000000000000001E-3</v>
      </c>
      <c r="AH47">
        <v>1.8E-3</v>
      </c>
      <c r="AI47">
        <v>2E-3</v>
      </c>
      <c r="AJ47">
        <v>2.2000000000000001E-3</v>
      </c>
      <c r="AK47">
        <v>2.5000000000000001E-3</v>
      </c>
      <c r="AL47">
        <v>3.2000000000000002E-3</v>
      </c>
      <c r="AM47">
        <v>3.7000000000000002E-3</v>
      </c>
      <c r="AN47">
        <v>4.1000000000000003E-3</v>
      </c>
      <c r="AO47">
        <v>4.4999999999999997E-3</v>
      </c>
      <c r="AP47">
        <v>5.4999999999999997E-3</v>
      </c>
      <c r="AQ47">
        <v>6.4999999999999997E-3</v>
      </c>
      <c r="AR47">
        <v>7.0000000000000001E-3</v>
      </c>
      <c r="AS47">
        <v>7.6E-3</v>
      </c>
      <c r="AT47">
        <v>8.3999999999999995E-3</v>
      </c>
      <c r="AU47">
        <v>1.01E-2</v>
      </c>
      <c r="AV47">
        <v>1.1299999999999999E-2</v>
      </c>
      <c r="AW47">
        <v>1.21E-2</v>
      </c>
      <c r="AX47">
        <v>1.29E-2</v>
      </c>
      <c r="AY47">
        <v>1.41E-2</v>
      </c>
      <c r="AZ47">
        <v>1.6500000000000001E-2</v>
      </c>
      <c r="BA47">
        <v>1.8200000000000001E-2</v>
      </c>
      <c r="BB47">
        <v>1.9300000000000001E-2</v>
      </c>
      <c r="BC47">
        <v>2.0400000000000001E-2</v>
      </c>
      <c r="BD47">
        <v>2.1600000000000001E-2</v>
      </c>
      <c r="BE47">
        <v>2.3800000000000002E-2</v>
      </c>
      <c r="BF47">
        <v>2.5999999999999999E-2</v>
      </c>
      <c r="BG47">
        <v>2.7300000000000001E-2</v>
      </c>
      <c r="BH47">
        <v>2.87E-2</v>
      </c>
      <c r="BI47">
        <v>3.0099999999999998E-2</v>
      </c>
      <c r="BJ47">
        <v>3.1899999999999998E-2</v>
      </c>
      <c r="BK47">
        <v>3.4599999999999999E-2</v>
      </c>
      <c r="BL47">
        <v>3.6999999999999998E-2</v>
      </c>
      <c r="BM47">
        <v>3.85E-2</v>
      </c>
      <c r="BN47">
        <v>4.0500000000000001E-2</v>
      </c>
      <c r="BO47">
        <v>4.36E-2</v>
      </c>
      <c r="BP47">
        <v>4.6399999999999997E-2</v>
      </c>
      <c r="BQ47">
        <v>4.82E-2</v>
      </c>
      <c r="BR47">
        <v>5.0099999999999999E-2</v>
      </c>
      <c r="BS47">
        <v>5.3499999999999999E-2</v>
      </c>
      <c r="BT47">
        <v>5.7000000000000002E-2</v>
      </c>
      <c r="BU47">
        <v>5.8900000000000001E-2</v>
      </c>
      <c r="BV47">
        <v>6.08E-2</v>
      </c>
      <c r="BW47">
        <v>6.2700000000000006E-2</v>
      </c>
      <c r="BX47">
        <v>6.4600000000000005E-2</v>
      </c>
      <c r="BY47">
        <v>6.7400000000000002E-2</v>
      </c>
      <c r="BZ47">
        <v>9.5399999999999999E-2</v>
      </c>
      <c r="CA47">
        <v>0.1234</v>
      </c>
      <c r="CB47">
        <v>0.15570000000000001</v>
      </c>
      <c r="CC47">
        <v>0.185</v>
      </c>
      <c r="CD47">
        <v>0.21190000000000001</v>
      </c>
      <c r="CE47">
        <v>0.2331</v>
      </c>
      <c r="CF47">
        <v>0.25219999999999998</v>
      </c>
      <c r="CG47">
        <v>0.27160000000000001</v>
      </c>
      <c r="CH47">
        <v>0.28789999999999999</v>
      </c>
      <c r="CI47">
        <v>0.30470000000000003</v>
      </c>
      <c r="CJ47">
        <v>0.32100000000000001</v>
      </c>
      <c r="CK47">
        <v>0.3362</v>
      </c>
      <c r="CL47">
        <v>0.3498</v>
      </c>
      <c r="CM47">
        <v>0.36120000000000002</v>
      </c>
      <c r="CN47">
        <v>0.37140000000000001</v>
      </c>
      <c r="CO47">
        <v>0.4052</v>
      </c>
      <c r="CP47">
        <v>0.42299999999999999</v>
      </c>
      <c r="CQ47">
        <v>0.44059999999999999</v>
      </c>
      <c r="CR47">
        <v>0.45760000000000001</v>
      </c>
      <c r="CS47">
        <v>0.47139999999999999</v>
      </c>
      <c r="CT47">
        <v>0.4798</v>
      </c>
      <c r="CU47">
        <v>0.4834</v>
      </c>
      <c r="CV47">
        <v>0.4869</v>
      </c>
      <c r="CW47">
        <v>0.48949999999999999</v>
      </c>
      <c r="CX47">
        <v>0.49059999999999998</v>
      </c>
      <c r="CY47">
        <v>0.49299999999999999</v>
      </c>
      <c r="CZ47">
        <v>0.49930000000000002</v>
      </c>
      <c r="DA47">
        <v>0.50860000000000005</v>
      </c>
      <c r="DB47">
        <v>0.51790000000000003</v>
      </c>
      <c r="DC47">
        <v>0.5272</v>
      </c>
      <c r="DD47">
        <v>0.53920000000000001</v>
      </c>
      <c r="DE47">
        <v>0.54959999999999998</v>
      </c>
      <c r="DF47">
        <v>0.56000000000000005</v>
      </c>
      <c r="DG47">
        <v>0.56820000000000004</v>
      </c>
      <c r="DH47">
        <v>0.56999999999999995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1.2789999999999999E-4</v>
      </c>
      <c r="W48">
        <v>1.796E-4</v>
      </c>
      <c r="X48">
        <v>2.1939999999999999E-4</v>
      </c>
      <c r="Y48">
        <v>2.6610000000000002E-4</v>
      </c>
      <c r="Z48">
        <v>3.2150000000000001E-4</v>
      </c>
      <c r="AA48">
        <v>4.0559999999999999E-4</v>
      </c>
      <c r="AB48">
        <v>6.5149999999999995E-4</v>
      </c>
      <c r="AC48">
        <v>7.6610000000000003E-4</v>
      </c>
      <c r="AD48">
        <v>8.8480000000000004E-4</v>
      </c>
      <c r="AE48">
        <v>1E-3</v>
      </c>
      <c r="AF48">
        <v>1.1999999999999999E-3</v>
      </c>
      <c r="AG48">
        <v>1.6000000000000001E-3</v>
      </c>
      <c r="AH48">
        <v>1.8E-3</v>
      </c>
      <c r="AI48">
        <v>2E-3</v>
      </c>
      <c r="AJ48">
        <v>2.2000000000000001E-3</v>
      </c>
      <c r="AK48">
        <v>2.5000000000000001E-3</v>
      </c>
      <c r="AL48">
        <v>3.2000000000000002E-3</v>
      </c>
      <c r="AM48">
        <v>3.7000000000000002E-3</v>
      </c>
      <c r="AN48">
        <v>4.1000000000000003E-3</v>
      </c>
      <c r="AO48">
        <v>4.4999999999999997E-3</v>
      </c>
      <c r="AP48">
        <v>5.4999999999999997E-3</v>
      </c>
      <c r="AQ48">
        <v>6.4999999999999997E-3</v>
      </c>
      <c r="AR48">
        <v>7.0000000000000001E-3</v>
      </c>
      <c r="AS48">
        <v>7.6E-3</v>
      </c>
      <c r="AT48">
        <v>8.3999999999999995E-3</v>
      </c>
      <c r="AU48">
        <v>1.01E-2</v>
      </c>
      <c r="AV48">
        <v>1.1299999999999999E-2</v>
      </c>
      <c r="AW48">
        <v>1.21E-2</v>
      </c>
      <c r="AX48">
        <v>1.29E-2</v>
      </c>
      <c r="AY48">
        <v>1.41E-2</v>
      </c>
      <c r="AZ48">
        <v>1.6500000000000001E-2</v>
      </c>
      <c r="BA48">
        <v>1.8200000000000001E-2</v>
      </c>
      <c r="BB48">
        <v>1.9300000000000001E-2</v>
      </c>
      <c r="BC48">
        <v>2.0400000000000001E-2</v>
      </c>
      <c r="BD48">
        <v>2.1600000000000001E-2</v>
      </c>
      <c r="BE48">
        <v>2.3800000000000002E-2</v>
      </c>
      <c r="BF48">
        <v>2.5999999999999999E-2</v>
      </c>
      <c r="BG48">
        <v>2.7300000000000001E-2</v>
      </c>
      <c r="BH48">
        <v>2.87E-2</v>
      </c>
      <c r="BI48">
        <v>3.0099999999999998E-2</v>
      </c>
      <c r="BJ48">
        <v>3.1899999999999998E-2</v>
      </c>
      <c r="BK48">
        <v>3.4599999999999999E-2</v>
      </c>
      <c r="BL48">
        <v>3.6999999999999998E-2</v>
      </c>
      <c r="BM48">
        <v>3.85E-2</v>
      </c>
      <c r="BN48">
        <v>4.0500000000000001E-2</v>
      </c>
      <c r="BO48">
        <v>4.36E-2</v>
      </c>
      <c r="BP48">
        <v>4.6399999999999997E-2</v>
      </c>
      <c r="BQ48">
        <v>4.82E-2</v>
      </c>
      <c r="BR48">
        <v>5.0099999999999999E-2</v>
      </c>
      <c r="BS48">
        <v>5.3499999999999999E-2</v>
      </c>
      <c r="BT48">
        <v>5.7000000000000002E-2</v>
      </c>
      <c r="BU48">
        <v>5.8900000000000001E-2</v>
      </c>
      <c r="BV48">
        <v>6.08E-2</v>
      </c>
      <c r="BW48">
        <v>6.2700000000000006E-2</v>
      </c>
      <c r="BX48">
        <v>6.4600000000000005E-2</v>
      </c>
      <c r="BY48">
        <v>6.7400000000000002E-2</v>
      </c>
      <c r="BZ48">
        <v>9.5399999999999999E-2</v>
      </c>
      <c r="CA48">
        <v>0.1234</v>
      </c>
      <c r="CB48">
        <v>0.15570000000000001</v>
      </c>
      <c r="CC48">
        <v>0.185</v>
      </c>
      <c r="CD48">
        <v>0.21190000000000001</v>
      </c>
      <c r="CE48">
        <v>0.2331</v>
      </c>
      <c r="CF48">
        <v>0.25219999999999998</v>
      </c>
      <c r="CG48">
        <v>0.27160000000000001</v>
      </c>
      <c r="CH48">
        <v>0.28789999999999999</v>
      </c>
      <c r="CI48">
        <v>0.30470000000000003</v>
      </c>
      <c r="CJ48">
        <v>0.32100000000000001</v>
      </c>
      <c r="CK48">
        <v>0.3362</v>
      </c>
      <c r="CL48">
        <v>0.3498</v>
      </c>
      <c r="CM48">
        <v>0.36120000000000002</v>
      </c>
      <c r="CN48">
        <v>0.37140000000000001</v>
      </c>
      <c r="CO48">
        <v>0.4052</v>
      </c>
      <c r="CP48">
        <v>0.42299999999999999</v>
      </c>
      <c r="CQ48">
        <v>0.44059999999999999</v>
      </c>
      <c r="CR48">
        <v>0.45760000000000001</v>
      </c>
      <c r="CS48">
        <v>0.47139999999999999</v>
      </c>
      <c r="CT48">
        <v>0.4798</v>
      </c>
      <c r="CU48">
        <v>0.4834</v>
      </c>
      <c r="CV48">
        <v>0.4869</v>
      </c>
      <c r="CW48">
        <v>0.48949999999999999</v>
      </c>
      <c r="CX48">
        <v>0.49059999999999998</v>
      </c>
      <c r="CY48">
        <v>0.49299999999999999</v>
      </c>
      <c r="CZ48">
        <v>0.49930000000000002</v>
      </c>
      <c r="DA48">
        <v>0.50860000000000005</v>
      </c>
      <c r="DB48">
        <v>0.51790000000000003</v>
      </c>
      <c r="DC48">
        <v>0.5272</v>
      </c>
      <c r="DD48">
        <v>0.53920000000000001</v>
      </c>
      <c r="DE48">
        <v>0.54959999999999998</v>
      </c>
      <c r="DF48">
        <v>0.56000000000000005</v>
      </c>
      <c r="DG48">
        <v>0.56820000000000004</v>
      </c>
      <c r="DH48">
        <v>0.56999999999999995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1.2789999999999999E-4</v>
      </c>
      <c r="W49">
        <v>1.796E-4</v>
      </c>
      <c r="X49">
        <v>2.1939999999999999E-4</v>
      </c>
      <c r="Y49">
        <v>2.6610000000000002E-4</v>
      </c>
      <c r="Z49">
        <v>3.2150000000000001E-4</v>
      </c>
      <c r="AA49">
        <v>4.0559999999999999E-4</v>
      </c>
      <c r="AB49">
        <v>6.5149999999999995E-4</v>
      </c>
      <c r="AC49">
        <v>7.6610000000000003E-4</v>
      </c>
      <c r="AD49">
        <v>8.8480000000000004E-4</v>
      </c>
      <c r="AE49">
        <v>1E-3</v>
      </c>
      <c r="AF49">
        <v>1.1999999999999999E-3</v>
      </c>
      <c r="AG49">
        <v>1.6000000000000001E-3</v>
      </c>
      <c r="AH49">
        <v>1.8E-3</v>
      </c>
      <c r="AI49">
        <v>2E-3</v>
      </c>
      <c r="AJ49">
        <v>2.2000000000000001E-3</v>
      </c>
      <c r="AK49">
        <v>2.5000000000000001E-3</v>
      </c>
      <c r="AL49">
        <v>3.2000000000000002E-3</v>
      </c>
      <c r="AM49">
        <v>3.7000000000000002E-3</v>
      </c>
      <c r="AN49">
        <v>4.1000000000000003E-3</v>
      </c>
      <c r="AO49">
        <v>4.4999999999999997E-3</v>
      </c>
      <c r="AP49">
        <v>5.4999999999999997E-3</v>
      </c>
      <c r="AQ49">
        <v>6.4999999999999997E-3</v>
      </c>
      <c r="AR49">
        <v>7.0000000000000001E-3</v>
      </c>
      <c r="AS49">
        <v>7.6E-3</v>
      </c>
      <c r="AT49">
        <v>8.3999999999999995E-3</v>
      </c>
      <c r="AU49">
        <v>1.01E-2</v>
      </c>
      <c r="AV49">
        <v>1.1299999999999999E-2</v>
      </c>
      <c r="AW49">
        <v>1.21E-2</v>
      </c>
      <c r="AX49">
        <v>1.29E-2</v>
      </c>
      <c r="AY49">
        <v>1.41E-2</v>
      </c>
      <c r="AZ49">
        <v>1.6500000000000001E-2</v>
      </c>
      <c r="BA49">
        <v>1.8200000000000001E-2</v>
      </c>
      <c r="BB49">
        <v>1.9300000000000001E-2</v>
      </c>
      <c r="BC49">
        <v>2.0400000000000001E-2</v>
      </c>
      <c r="BD49">
        <v>2.1600000000000001E-2</v>
      </c>
      <c r="BE49">
        <v>2.3800000000000002E-2</v>
      </c>
      <c r="BF49">
        <v>2.5999999999999999E-2</v>
      </c>
      <c r="BG49">
        <v>2.7300000000000001E-2</v>
      </c>
      <c r="BH49">
        <v>2.87E-2</v>
      </c>
      <c r="BI49">
        <v>3.0099999999999998E-2</v>
      </c>
      <c r="BJ49">
        <v>3.1899999999999998E-2</v>
      </c>
      <c r="BK49">
        <v>3.4599999999999999E-2</v>
      </c>
      <c r="BL49">
        <v>3.6999999999999998E-2</v>
      </c>
      <c r="BM49">
        <v>3.85E-2</v>
      </c>
      <c r="BN49">
        <v>4.0500000000000001E-2</v>
      </c>
      <c r="BO49">
        <v>4.36E-2</v>
      </c>
      <c r="BP49">
        <v>4.6399999999999997E-2</v>
      </c>
      <c r="BQ49">
        <v>4.82E-2</v>
      </c>
      <c r="BR49">
        <v>5.0099999999999999E-2</v>
      </c>
      <c r="BS49">
        <v>5.3499999999999999E-2</v>
      </c>
      <c r="BT49">
        <v>5.7000000000000002E-2</v>
      </c>
      <c r="BU49">
        <v>5.8900000000000001E-2</v>
      </c>
      <c r="BV49">
        <v>6.08E-2</v>
      </c>
      <c r="BW49">
        <v>6.2700000000000006E-2</v>
      </c>
      <c r="BX49">
        <v>6.4600000000000005E-2</v>
      </c>
      <c r="BY49">
        <v>6.7400000000000002E-2</v>
      </c>
      <c r="BZ49">
        <v>9.5399999999999999E-2</v>
      </c>
      <c r="CA49">
        <v>0.1234</v>
      </c>
      <c r="CB49">
        <v>0.15570000000000001</v>
      </c>
      <c r="CC49">
        <v>0.185</v>
      </c>
      <c r="CD49">
        <v>0.21190000000000001</v>
      </c>
      <c r="CE49">
        <v>0.2331</v>
      </c>
      <c r="CF49">
        <v>0.25219999999999998</v>
      </c>
      <c r="CG49">
        <v>0.27160000000000001</v>
      </c>
      <c r="CH49">
        <v>0.28789999999999999</v>
      </c>
      <c r="CI49">
        <v>0.30470000000000003</v>
      </c>
      <c r="CJ49">
        <v>0.32100000000000001</v>
      </c>
      <c r="CK49">
        <v>0.3362</v>
      </c>
      <c r="CL49">
        <v>0.3498</v>
      </c>
      <c r="CM49">
        <v>0.36120000000000002</v>
      </c>
      <c r="CN49">
        <v>0.37140000000000001</v>
      </c>
      <c r="CO49">
        <v>0.4052</v>
      </c>
      <c r="CP49">
        <v>0.42299999999999999</v>
      </c>
      <c r="CQ49">
        <v>0.44059999999999999</v>
      </c>
      <c r="CR49">
        <v>0.45760000000000001</v>
      </c>
      <c r="CS49">
        <v>0.47139999999999999</v>
      </c>
      <c r="CT49">
        <v>0.4798</v>
      </c>
      <c r="CU49">
        <v>0.4834</v>
      </c>
      <c r="CV49">
        <v>0.4869</v>
      </c>
      <c r="CW49">
        <v>0.48949999999999999</v>
      </c>
      <c r="CX49">
        <v>0.49059999999999998</v>
      </c>
      <c r="CY49">
        <v>0.49299999999999999</v>
      </c>
      <c r="CZ49">
        <v>0.49930000000000002</v>
      </c>
      <c r="DA49">
        <v>0.50860000000000005</v>
      </c>
      <c r="DB49">
        <v>0.51790000000000003</v>
      </c>
      <c r="DC49">
        <v>0.5272</v>
      </c>
      <c r="DD49">
        <v>0.53920000000000001</v>
      </c>
      <c r="DE49">
        <v>0.54959999999999998</v>
      </c>
      <c r="DF49">
        <v>0.56000000000000005</v>
      </c>
      <c r="DG49">
        <v>0.56820000000000004</v>
      </c>
      <c r="DH49">
        <v>0.56999999999999995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1.2789999999999999E-4</v>
      </c>
      <c r="W50">
        <v>1.796E-4</v>
      </c>
      <c r="X50">
        <v>2.1939999999999999E-4</v>
      </c>
      <c r="Y50">
        <v>2.6610000000000002E-4</v>
      </c>
      <c r="Z50">
        <v>3.2150000000000001E-4</v>
      </c>
      <c r="AA50">
        <v>4.0559999999999999E-4</v>
      </c>
      <c r="AB50">
        <v>6.5149999999999995E-4</v>
      </c>
      <c r="AC50">
        <v>7.6610000000000003E-4</v>
      </c>
      <c r="AD50">
        <v>8.8480000000000004E-4</v>
      </c>
      <c r="AE50">
        <v>1E-3</v>
      </c>
      <c r="AF50">
        <v>1.1999999999999999E-3</v>
      </c>
      <c r="AG50">
        <v>1.6000000000000001E-3</v>
      </c>
      <c r="AH50">
        <v>1.8E-3</v>
      </c>
      <c r="AI50">
        <v>2E-3</v>
      </c>
      <c r="AJ50">
        <v>2.2000000000000001E-3</v>
      </c>
      <c r="AK50">
        <v>2.5000000000000001E-3</v>
      </c>
      <c r="AL50">
        <v>3.2000000000000002E-3</v>
      </c>
      <c r="AM50">
        <v>3.7000000000000002E-3</v>
      </c>
      <c r="AN50">
        <v>4.1000000000000003E-3</v>
      </c>
      <c r="AO50">
        <v>4.4999999999999997E-3</v>
      </c>
      <c r="AP50">
        <v>5.4999999999999997E-3</v>
      </c>
      <c r="AQ50">
        <v>6.4999999999999997E-3</v>
      </c>
      <c r="AR50">
        <v>7.0000000000000001E-3</v>
      </c>
      <c r="AS50">
        <v>7.6E-3</v>
      </c>
      <c r="AT50">
        <v>8.3999999999999995E-3</v>
      </c>
      <c r="AU50">
        <v>1.01E-2</v>
      </c>
      <c r="AV50">
        <v>1.1299999999999999E-2</v>
      </c>
      <c r="AW50">
        <v>1.21E-2</v>
      </c>
      <c r="AX50">
        <v>1.29E-2</v>
      </c>
      <c r="AY50">
        <v>1.41E-2</v>
      </c>
      <c r="AZ50">
        <v>1.6500000000000001E-2</v>
      </c>
      <c r="BA50">
        <v>1.8200000000000001E-2</v>
      </c>
      <c r="BB50">
        <v>1.9300000000000001E-2</v>
      </c>
      <c r="BC50">
        <v>2.0400000000000001E-2</v>
      </c>
      <c r="BD50">
        <v>2.1600000000000001E-2</v>
      </c>
      <c r="BE50">
        <v>2.3800000000000002E-2</v>
      </c>
      <c r="BF50">
        <v>2.5999999999999999E-2</v>
      </c>
      <c r="BG50">
        <v>2.7300000000000001E-2</v>
      </c>
      <c r="BH50">
        <v>2.87E-2</v>
      </c>
      <c r="BI50">
        <v>3.0099999999999998E-2</v>
      </c>
      <c r="BJ50">
        <v>3.1899999999999998E-2</v>
      </c>
      <c r="BK50">
        <v>3.4599999999999999E-2</v>
      </c>
      <c r="BL50">
        <v>3.6999999999999998E-2</v>
      </c>
      <c r="BM50">
        <v>3.85E-2</v>
      </c>
      <c r="BN50">
        <v>4.0500000000000001E-2</v>
      </c>
      <c r="BO50">
        <v>4.36E-2</v>
      </c>
      <c r="BP50">
        <v>4.6399999999999997E-2</v>
      </c>
      <c r="BQ50">
        <v>4.82E-2</v>
      </c>
      <c r="BR50">
        <v>5.0099999999999999E-2</v>
      </c>
      <c r="BS50">
        <v>5.3499999999999999E-2</v>
      </c>
      <c r="BT50">
        <v>5.7000000000000002E-2</v>
      </c>
      <c r="BU50">
        <v>5.8900000000000001E-2</v>
      </c>
      <c r="BV50">
        <v>6.08E-2</v>
      </c>
      <c r="BW50">
        <v>6.2700000000000006E-2</v>
      </c>
      <c r="BX50">
        <v>6.4600000000000005E-2</v>
      </c>
      <c r="BY50">
        <v>6.7400000000000002E-2</v>
      </c>
      <c r="BZ50">
        <v>9.5399999999999999E-2</v>
      </c>
      <c r="CA50">
        <v>0.1234</v>
      </c>
      <c r="CB50">
        <v>0.15570000000000001</v>
      </c>
      <c r="CC50">
        <v>0.185</v>
      </c>
      <c r="CD50">
        <v>0.21190000000000001</v>
      </c>
      <c r="CE50">
        <v>0.2331</v>
      </c>
      <c r="CF50">
        <v>0.25219999999999998</v>
      </c>
      <c r="CG50">
        <v>0.27160000000000001</v>
      </c>
      <c r="CH50">
        <v>0.28789999999999999</v>
      </c>
      <c r="CI50">
        <v>0.30470000000000003</v>
      </c>
      <c r="CJ50">
        <v>0.32100000000000001</v>
      </c>
      <c r="CK50">
        <v>0.3362</v>
      </c>
      <c r="CL50">
        <v>0.3498</v>
      </c>
      <c r="CM50">
        <v>0.36120000000000002</v>
      </c>
      <c r="CN50">
        <v>0.37140000000000001</v>
      </c>
      <c r="CO50">
        <v>0.4052</v>
      </c>
      <c r="CP50">
        <v>0.42299999999999999</v>
      </c>
      <c r="CQ50">
        <v>0.44059999999999999</v>
      </c>
      <c r="CR50">
        <v>0.45760000000000001</v>
      </c>
      <c r="CS50">
        <v>0.47139999999999999</v>
      </c>
      <c r="CT50">
        <v>0.4798</v>
      </c>
      <c r="CU50">
        <v>0.4834</v>
      </c>
      <c r="CV50">
        <v>0.4869</v>
      </c>
      <c r="CW50">
        <v>0.48949999999999999</v>
      </c>
      <c r="CX50">
        <v>0.49059999999999998</v>
      </c>
      <c r="CY50">
        <v>0.49299999999999999</v>
      </c>
      <c r="CZ50">
        <v>0.49930000000000002</v>
      </c>
      <c r="DA50">
        <v>0.50860000000000005</v>
      </c>
      <c r="DB50">
        <v>0.51790000000000003</v>
      </c>
      <c r="DC50">
        <v>0.5272</v>
      </c>
      <c r="DD50">
        <v>0.53920000000000001</v>
      </c>
      <c r="DE50">
        <v>0.54959999999999998</v>
      </c>
      <c r="DF50">
        <v>0.56000000000000005</v>
      </c>
      <c r="DG50">
        <v>0.56820000000000004</v>
      </c>
      <c r="DH50">
        <v>0.56999999999999995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1.2789999999999999E-4</v>
      </c>
      <c r="W51">
        <v>1.796E-4</v>
      </c>
      <c r="X51">
        <v>2.1939999999999999E-4</v>
      </c>
      <c r="Y51">
        <v>2.6610000000000002E-4</v>
      </c>
      <c r="Z51">
        <v>3.2150000000000001E-4</v>
      </c>
      <c r="AA51">
        <v>4.0559999999999999E-4</v>
      </c>
      <c r="AB51">
        <v>6.5149999999999995E-4</v>
      </c>
      <c r="AC51">
        <v>7.6610000000000003E-4</v>
      </c>
      <c r="AD51">
        <v>8.8480000000000004E-4</v>
      </c>
      <c r="AE51">
        <v>1E-3</v>
      </c>
      <c r="AF51">
        <v>1.1999999999999999E-3</v>
      </c>
      <c r="AG51">
        <v>1.6000000000000001E-3</v>
      </c>
      <c r="AH51">
        <v>1.8E-3</v>
      </c>
      <c r="AI51">
        <v>2E-3</v>
      </c>
      <c r="AJ51">
        <v>2.2000000000000001E-3</v>
      </c>
      <c r="AK51">
        <v>2.5000000000000001E-3</v>
      </c>
      <c r="AL51">
        <v>3.2000000000000002E-3</v>
      </c>
      <c r="AM51">
        <v>3.7000000000000002E-3</v>
      </c>
      <c r="AN51">
        <v>4.1000000000000003E-3</v>
      </c>
      <c r="AO51">
        <v>4.4999999999999997E-3</v>
      </c>
      <c r="AP51">
        <v>5.4999999999999997E-3</v>
      </c>
      <c r="AQ51">
        <v>6.4999999999999997E-3</v>
      </c>
      <c r="AR51">
        <v>7.0000000000000001E-3</v>
      </c>
      <c r="AS51">
        <v>7.6E-3</v>
      </c>
      <c r="AT51">
        <v>8.3999999999999995E-3</v>
      </c>
      <c r="AU51">
        <v>1.01E-2</v>
      </c>
      <c r="AV51">
        <v>1.1299999999999999E-2</v>
      </c>
      <c r="AW51">
        <v>1.21E-2</v>
      </c>
      <c r="AX51">
        <v>1.29E-2</v>
      </c>
      <c r="AY51">
        <v>1.41E-2</v>
      </c>
      <c r="AZ51">
        <v>1.6500000000000001E-2</v>
      </c>
      <c r="BA51">
        <v>1.8200000000000001E-2</v>
      </c>
      <c r="BB51">
        <v>1.9300000000000001E-2</v>
      </c>
      <c r="BC51">
        <v>2.0400000000000001E-2</v>
      </c>
      <c r="BD51">
        <v>2.1600000000000001E-2</v>
      </c>
      <c r="BE51">
        <v>2.3800000000000002E-2</v>
      </c>
      <c r="BF51">
        <v>2.5999999999999999E-2</v>
      </c>
      <c r="BG51">
        <v>2.7300000000000001E-2</v>
      </c>
      <c r="BH51">
        <v>2.87E-2</v>
      </c>
      <c r="BI51">
        <v>3.0099999999999998E-2</v>
      </c>
      <c r="BJ51">
        <v>3.1899999999999998E-2</v>
      </c>
      <c r="BK51">
        <v>3.4599999999999999E-2</v>
      </c>
      <c r="BL51">
        <v>3.6999999999999998E-2</v>
      </c>
      <c r="BM51">
        <v>3.85E-2</v>
      </c>
      <c r="BN51">
        <v>4.0500000000000001E-2</v>
      </c>
      <c r="BO51">
        <v>4.36E-2</v>
      </c>
      <c r="BP51">
        <v>4.6399999999999997E-2</v>
      </c>
      <c r="BQ51">
        <v>4.82E-2</v>
      </c>
      <c r="BR51">
        <v>5.0099999999999999E-2</v>
      </c>
      <c r="BS51">
        <v>5.3499999999999999E-2</v>
      </c>
      <c r="BT51">
        <v>5.7000000000000002E-2</v>
      </c>
      <c r="BU51">
        <v>5.8900000000000001E-2</v>
      </c>
      <c r="BV51">
        <v>6.08E-2</v>
      </c>
      <c r="BW51">
        <v>6.2700000000000006E-2</v>
      </c>
      <c r="BX51">
        <v>6.4600000000000005E-2</v>
      </c>
      <c r="BY51">
        <v>6.7400000000000002E-2</v>
      </c>
      <c r="BZ51">
        <v>9.5399999999999999E-2</v>
      </c>
      <c r="CA51">
        <v>0.1234</v>
      </c>
      <c r="CB51">
        <v>0.15570000000000001</v>
      </c>
      <c r="CC51">
        <v>0.185</v>
      </c>
      <c r="CD51">
        <v>0.21190000000000001</v>
      </c>
      <c r="CE51">
        <v>0.2331</v>
      </c>
      <c r="CF51">
        <v>0.25219999999999998</v>
      </c>
      <c r="CG51">
        <v>0.27160000000000001</v>
      </c>
      <c r="CH51">
        <v>0.28789999999999999</v>
      </c>
      <c r="CI51">
        <v>0.30470000000000003</v>
      </c>
      <c r="CJ51">
        <v>0.32100000000000001</v>
      </c>
      <c r="CK51">
        <v>0.3362</v>
      </c>
      <c r="CL51">
        <v>0.3498</v>
      </c>
      <c r="CM51">
        <v>0.36120000000000002</v>
      </c>
      <c r="CN51">
        <v>0.37140000000000001</v>
      </c>
      <c r="CO51">
        <v>0.4052</v>
      </c>
      <c r="CP51">
        <v>0.42299999999999999</v>
      </c>
      <c r="CQ51">
        <v>0.44059999999999999</v>
      </c>
      <c r="CR51">
        <v>0.45760000000000001</v>
      </c>
      <c r="CS51">
        <v>0.47139999999999999</v>
      </c>
      <c r="CT51">
        <v>0.4798</v>
      </c>
      <c r="CU51">
        <v>0.4834</v>
      </c>
      <c r="CV51">
        <v>0.4869</v>
      </c>
      <c r="CW51">
        <v>0.48949999999999999</v>
      </c>
      <c r="CX51">
        <v>0.49059999999999998</v>
      </c>
      <c r="CY51">
        <v>0.49299999999999999</v>
      </c>
      <c r="CZ51">
        <v>0.49930000000000002</v>
      </c>
      <c r="DA51">
        <v>0.50860000000000005</v>
      </c>
      <c r="DB51">
        <v>0.51790000000000003</v>
      </c>
      <c r="DC51">
        <v>0.5272</v>
      </c>
      <c r="DD51">
        <v>0.53920000000000001</v>
      </c>
      <c r="DE51">
        <v>0.54959999999999998</v>
      </c>
      <c r="DF51">
        <v>0.56000000000000005</v>
      </c>
      <c r="DG51">
        <v>0.56820000000000004</v>
      </c>
      <c r="DH51">
        <v>0.56999999999999995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1.2789999999999999E-4</v>
      </c>
      <c r="W52">
        <v>1.796E-4</v>
      </c>
      <c r="X52">
        <v>2.1939999999999999E-4</v>
      </c>
      <c r="Y52">
        <v>2.6610000000000002E-4</v>
      </c>
      <c r="Z52">
        <v>3.2150000000000001E-4</v>
      </c>
      <c r="AA52">
        <v>4.0559999999999999E-4</v>
      </c>
      <c r="AB52">
        <v>6.5149999999999995E-4</v>
      </c>
      <c r="AC52">
        <v>7.6610000000000003E-4</v>
      </c>
      <c r="AD52">
        <v>8.8480000000000004E-4</v>
      </c>
      <c r="AE52">
        <v>1E-3</v>
      </c>
      <c r="AF52">
        <v>1.1999999999999999E-3</v>
      </c>
      <c r="AG52">
        <v>1.6000000000000001E-3</v>
      </c>
      <c r="AH52">
        <v>1.8E-3</v>
      </c>
      <c r="AI52">
        <v>2E-3</v>
      </c>
      <c r="AJ52">
        <v>2.2000000000000001E-3</v>
      </c>
      <c r="AK52">
        <v>2.5000000000000001E-3</v>
      </c>
      <c r="AL52">
        <v>3.2000000000000002E-3</v>
      </c>
      <c r="AM52">
        <v>3.7000000000000002E-3</v>
      </c>
      <c r="AN52">
        <v>4.1000000000000003E-3</v>
      </c>
      <c r="AO52">
        <v>4.4999999999999997E-3</v>
      </c>
      <c r="AP52">
        <v>5.4999999999999997E-3</v>
      </c>
      <c r="AQ52">
        <v>6.4999999999999997E-3</v>
      </c>
      <c r="AR52">
        <v>7.0000000000000001E-3</v>
      </c>
      <c r="AS52">
        <v>7.6E-3</v>
      </c>
      <c r="AT52">
        <v>8.3999999999999995E-3</v>
      </c>
      <c r="AU52">
        <v>1.01E-2</v>
      </c>
      <c r="AV52">
        <v>1.1299999999999999E-2</v>
      </c>
      <c r="AW52">
        <v>1.21E-2</v>
      </c>
      <c r="AX52">
        <v>1.29E-2</v>
      </c>
      <c r="AY52">
        <v>1.41E-2</v>
      </c>
      <c r="AZ52">
        <v>1.6500000000000001E-2</v>
      </c>
      <c r="BA52">
        <v>1.8200000000000001E-2</v>
      </c>
      <c r="BB52">
        <v>1.9300000000000001E-2</v>
      </c>
      <c r="BC52">
        <v>2.0400000000000001E-2</v>
      </c>
      <c r="BD52">
        <v>2.1600000000000001E-2</v>
      </c>
      <c r="BE52">
        <v>2.3800000000000002E-2</v>
      </c>
      <c r="BF52">
        <v>2.5999999999999999E-2</v>
      </c>
      <c r="BG52">
        <v>2.7300000000000001E-2</v>
      </c>
      <c r="BH52">
        <v>2.87E-2</v>
      </c>
      <c r="BI52">
        <v>3.0099999999999998E-2</v>
      </c>
      <c r="BJ52">
        <v>3.1899999999999998E-2</v>
      </c>
      <c r="BK52">
        <v>3.4599999999999999E-2</v>
      </c>
      <c r="BL52">
        <v>3.6999999999999998E-2</v>
      </c>
      <c r="BM52">
        <v>3.85E-2</v>
      </c>
      <c r="BN52">
        <v>4.0500000000000001E-2</v>
      </c>
      <c r="BO52">
        <v>4.36E-2</v>
      </c>
      <c r="BP52">
        <v>4.6399999999999997E-2</v>
      </c>
      <c r="BQ52">
        <v>4.82E-2</v>
      </c>
      <c r="BR52">
        <v>5.0099999999999999E-2</v>
      </c>
      <c r="BS52">
        <v>5.3499999999999999E-2</v>
      </c>
      <c r="BT52">
        <v>5.7000000000000002E-2</v>
      </c>
      <c r="BU52">
        <v>5.8900000000000001E-2</v>
      </c>
      <c r="BV52">
        <v>6.08E-2</v>
      </c>
      <c r="BW52">
        <v>6.2700000000000006E-2</v>
      </c>
      <c r="BX52">
        <v>6.4600000000000005E-2</v>
      </c>
      <c r="BY52">
        <v>6.7400000000000002E-2</v>
      </c>
      <c r="BZ52">
        <v>9.5399999999999999E-2</v>
      </c>
      <c r="CA52">
        <v>0.1234</v>
      </c>
      <c r="CB52">
        <v>0.15570000000000001</v>
      </c>
      <c r="CC52">
        <v>0.185</v>
      </c>
      <c r="CD52">
        <v>0.21190000000000001</v>
      </c>
      <c r="CE52">
        <v>0.2331</v>
      </c>
      <c r="CF52">
        <v>0.25219999999999998</v>
      </c>
      <c r="CG52">
        <v>0.27160000000000001</v>
      </c>
      <c r="CH52">
        <v>0.28789999999999999</v>
      </c>
      <c r="CI52">
        <v>0.30470000000000003</v>
      </c>
      <c r="CJ52">
        <v>0.32100000000000001</v>
      </c>
      <c r="CK52">
        <v>0.3362</v>
      </c>
      <c r="CL52">
        <v>0.3498</v>
      </c>
      <c r="CM52">
        <v>0.36120000000000002</v>
      </c>
      <c r="CN52">
        <v>0.37140000000000001</v>
      </c>
      <c r="CO52">
        <v>0.4052</v>
      </c>
      <c r="CP52">
        <v>0.42299999999999999</v>
      </c>
      <c r="CQ52">
        <v>0.44059999999999999</v>
      </c>
      <c r="CR52">
        <v>0.45760000000000001</v>
      </c>
      <c r="CS52">
        <v>0.47139999999999999</v>
      </c>
      <c r="CT52">
        <v>0.4798</v>
      </c>
      <c r="CU52">
        <v>0.4834</v>
      </c>
      <c r="CV52">
        <v>0.4869</v>
      </c>
      <c r="CW52">
        <v>0.48949999999999999</v>
      </c>
      <c r="CX52">
        <v>0.49059999999999998</v>
      </c>
      <c r="CY52">
        <v>0.49299999999999999</v>
      </c>
      <c r="CZ52">
        <v>0.49930000000000002</v>
      </c>
      <c r="DA52">
        <v>0.50860000000000005</v>
      </c>
      <c r="DB52">
        <v>0.51790000000000003</v>
      </c>
      <c r="DC52">
        <v>0.5272</v>
      </c>
      <c r="DD52">
        <v>0.53920000000000001</v>
      </c>
      <c r="DE52">
        <v>0.54959999999999998</v>
      </c>
      <c r="DF52">
        <v>0.56000000000000005</v>
      </c>
      <c r="DG52">
        <v>0.56820000000000004</v>
      </c>
      <c r="DH52">
        <v>0.56999999999999995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1.2789999999999999E-4</v>
      </c>
      <c r="W53">
        <v>1.796E-4</v>
      </c>
      <c r="X53">
        <v>2.1939999999999999E-4</v>
      </c>
      <c r="Y53">
        <v>2.6610000000000002E-4</v>
      </c>
      <c r="Z53">
        <v>3.2150000000000001E-4</v>
      </c>
      <c r="AA53">
        <v>4.0559999999999999E-4</v>
      </c>
      <c r="AB53">
        <v>6.5149999999999995E-4</v>
      </c>
      <c r="AC53">
        <v>7.6610000000000003E-4</v>
      </c>
      <c r="AD53">
        <v>8.8480000000000004E-4</v>
      </c>
      <c r="AE53">
        <v>1E-3</v>
      </c>
      <c r="AF53">
        <v>1.1999999999999999E-3</v>
      </c>
      <c r="AG53">
        <v>1.6000000000000001E-3</v>
      </c>
      <c r="AH53">
        <v>1.8E-3</v>
      </c>
      <c r="AI53">
        <v>2E-3</v>
      </c>
      <c r="AJ53">
        <v>2.2000000000000001E-3</v>
      </c>
      <c r="AK53">
        <v>2.5000000000000001E-3</v>
      </c>
      <c r="AL53">
        <v>3.2000000000000002E-3</v>
      </c>
      <c r="AM53">
        <v>3.7000000000000002E-3</v>
      </c>
      <c r="AN53">
        <v>4.1000000000000003E-3</v>
      </c>
      <c r="AO53">
        <v>4.4999999999999997E-3</v>
      </c>
      <c r="AP53">
        <v>5.4999999999999997E-3</v>
      </c>
      <c r="AQ53">
        <v>6.4999999999999997E-3</v>
      </c>
      <c r="AR53">
        <v>7.0000000000000001E-3</v>
      </c>
      <c r="AS53">
        <v>7.6E-3</v>
      </c>
      <c r="AT53">
        <v>8.3999999999999995E-3</v>
      </c>
      <c r="AU53">
        <v>1.01E-2</v>
      </c>
      <c r="AV53">
        <v>1.1299999999999999E-2</v>
      </c>
      <c r="AW53">
        <v>1.21E-2</v>
      </c>
      <c r="AX53">
        <v>1.29E-2</v>
      </c>
      <c r="AY53">
        <v>1.41E-2</v>
      </c>
      <c r="AZ53">
        <v>1.6500000000000001E-2</v>
      </c>
      <c r="BA53">
        <v>1.8200000000000001E-2</v>
      </c>
      <c r="BB53">
        <v>1.9300000000000001E-2</v>
      </c>
      <c r="BC53">
        <v>2.0400000000000001E-2</v>
      </c>
      <c r="BD53">
        <v>2.1600000000000001E-2</v>
      </c>
      <c r="BE53">
        <v>2.3800000000000002E-2</v>
      </c>
      <c r="BF53">
        <v>2.5999999999999999E-2</v>
      </c>
      <c r="BG53">
        <v>2.7300000000000001E-2</v>
      </c>
      <c r="BH53">
        <v>2.87E-2</v>
      </c>
      <c r="BI53">
        <v>3.0099999999999998E-2</v>
      </c>
      <c r="BJ53">
        <v>3.1899999999999998E-2</v>
      </c>
      <c r="BK53">
        <v>3.4599999999999999E-2</v>
      </c>
      <c r="BL53">
        <v>3.6999999999999998E-2</v>
      </c>
      <c r="BM53">
        <v>3.85E-2</v>
      </c>
      <c r="BN53">
        <v>4.0500000000000001E-2</v>
      </c>
      <c r="BO53">
        <v>4.36E-2</v>
      </c>
      <c r="BP53">
        <v>4.6399999999999997E-2</v>
      </c>
      <c r="BQ53">
        <v>4.82E-2</v>
      </c>
      <c r="BR53">
        <v>5.0099999999999999E-2</v>
      </c>
      <c r="BS53">
        <v>5.3499999999999999E-2</v>
      </c>
      <c r="BT53">
        <v>5.7000000000000002E-2</v>
      </c>
      <c r="BU53">
        <v>5.8900000000000001E-2</v>
      </c>
      <c r="BV53">
        <v>6.08E-2</v>
      </c>
      <c r="BW53">
        <v>6.2700000000000006E-2</v>
      </c>
      <c r="BX53">
        <v>6.4600000000000005E-2</v>
      </c>
      <c r="BY53">
        <v>6.7400000000000002E-2</v>
      </c>
      <c r="BZ53">
        <v>9.5399999999999999E-2</v>
      </c>
      <c r="CA53">
        <v>0.1234</v>
      </c>
      <c r="CB53">
        <v>0.15570000000000001</v>
      </c>
      <c r="CC53">
        <v>0.185</v>
      </c>
      <c r="CD53">
        <v>0.21190000000000001</v>
      </c>
      <c r="CE53">
        <v>0.2331</v>
      </c>
      <c r="CF53">
        <v>0.25219999999999998</v>
      </c>
      <c r="CG53">
        <v>0.27160000000000001</v>
      </c>
      <c r="CH53">
        <v>0.28789999999999999</v>
      </c>
      <c r="CI53">
        <v>0.30470000000000003</v>
      </c>
      <c r="CJ53">
        <v>0.32100000000000001</v>
      </c>
      <c r="CK53">
        <v>0.3362</v>
      </c>
      <c r="CL53">
        <v>0.3498</v>
      </c>
      <c r="CM53">
        <v>0.36120000000000002</v>
      </c>
      <c r="CN53">
        <v>0.37140000000000001</v>
      </c>
      <c r="CO53">
        <v>0.4052</v>
      </c>
      <c r="CP53">
        <v>0.42299999999999999</v>
      </c>
      <c r="CQ53">
        <v>0.44059999999999999</v>
      </c>
      <c r="CR53">
        <v>0.45760000000000001</v>
      </c>
      <c r="CS53">
        <v>0.47139999999999999</v>
      </c>
      <c r="CT53">
        <v>0.4798</v>
      </c>
      <c r="CU53">
        <v>0.4834</v>
      </c>
      <c r="CV53">
        <v>0.4869</v>
      </c>
      <c r="CW53">
        <v>0.48949999999999999</v>
      </c>
      <c r="CX53">
        <v>0.49059999999999998</v>
      </c>
      <c r="CY53">
        <v>0.49299999999999999</v>
      </c>
      <c r="CZ53">
        <v>0.49930000000000002</v>
      </c>
      <c r="DA53">
        <v>0.50860000000000005</v>
      </c>
      <c r="DB53">
        <v>0.51790000000000003</v>
      </c>
      <c r="DC53">
        <v>0.5272</v>
      </c>
      <c r="DD53">
        <v>0.53920000000000001</v>
      </c>
      <c r="DE53">
        <v>0.54959999999999998</v>
      </c>
      <c r="DF53">
        <v>0.56000000000000005</v>
      </c>
      <c r="DG53">
        <v>0.56820000000000004</v>
      </c>
      <c r="DH53">
        <v>0.56999999999999995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1.2789999999999999E-4</v>
      </c>
      <c r="W54">
        <v>1.796E-4</v>
      </c>
      <c r="X54">
        <v>2.1939999999999999E-4</v>
      </c>
      <c r="Y54">
        <v>2.6610000000000002E-4</v>
      </c>
      <c r="Z54">
        <v>3.2150000000000001E-4</v>
      </c>
      <c r="AA54">
        <v>4.0559999999999999E-4</v>
      </c>
      <c r="AB54">
        <v>6.5149999999999995E-4</v>
      </c>
      <c r="AC54">
        <v>7.6610000000000003E-4</v>
      </c>
      <c r="AD54">
        <v>8.8480000000000004E-4</v>
      </c>
      <c r="AE54">
        <v>1E-3</v>
      </c>
      <c r="AF54">
        <v>1.1999999999999999E-3</v>
      </c>
      <c r="AG54">
        <v>1.6000000000000001E-3</v>
      </c>
      <c r="AH54">
        <v>1.8E-3</v>
      </c>
      <c r="AI54">
        <v>2E-3</v>
      </c>
      <c r="AJ54">
        <v>2.2000000000000001E-3</v>
      </c>
      <c r="AK54">
        <v>2.5000000000000001E-3</v>
      </c>
      <c r="AL54">
        <v>3.2000000000000002E-3</v>
      </c>
      <c r="AM54">
        <v>3.7000000000000002E-3</v>
      </c>
      <c r="AN54">
        <v>4.1000000000000003E-3</v>
      </c>
      <c r="AO54">
        <v>4.4999999999999997E-3</v>
      </c>
      <c r="AP54">
        <v>5.4999999999999997E-3</v>
      </c>
      <c r="AQ54">
        <v>6.4999999999999997E-3</v>
      </c>
      <c r="AR54">
        <v>7.0000000000000001E-3</v>
      </c>
      <c r="AS54">
        <v>7.6E-3</v>
      </c>
      <c r="AT54">
        <v>8.3999999999999995E-3</v>
      </c>
      <c r="AU54">
        <v>1.01E-2</v>
      </c>
      <c r="AV54">
        <v>1.1299999999999999E-2</v>
      </c>
      <c r="AW54">
        <v>1.21E-2</v>
      </c>
      <c r="AX54">
        <v>1.29E-2</v>
      </c>
      <c r="AY54">
        <v>1.41E-2</v>
      </c>
      <c r="AZ54">
        <v>1.6500000000000001E-2</v>
      </c>
      <c r="BA54">
        <v>1.8200000000000001E-2</v>
      </c>
      <c r="BB54">
        <v>1.9300000000000001E-2</v>
      </c>
      <c r="BC54">
        <v>2.0400000000000001E-2</v>
      </c>
      <c r="BD54">
        <v>2.1600000000000001E-2</v>
      </c>
      <c r="BE54">
        <v>2.3800000000000002E-2</v>
      </c>
      <c r="BF54">
        <v>2.5999999999999999E-2</v>
      </c>
      <c r="BG54">
        <v>2.7300000000000001E-2</v>
      </c>
      <c r="BH54">
        <v>2.87E-2</v>
      </c>
      <c r="BI54">
        <v>3.0099999999999998E-2</v>
      </c>
      <c r="BJ54">
        <v>3.1899999999999998E-2</v>
      </c>
      <c r="BK54">
        <v>3.4599999999999999E-2</v>
      </c>
      <c r="BL54">
        <v>3.6999999999999998E-2</v>
      </c>
      <c r="BM54">
        <v>3.85E-2</v>
      </c>
      <c r="BN54">
        <v>4.0500000000000001E-2</v>
      </c>
      <c r="BO54">
        <v>4.36E-2</v>
      </c>
      <c r="BP54">
        <v>4.6399999999999997E-2</v>
      </c>
      <c r="BQ54">
        <v>4.82E-2</v>
      </c>
      <c r="BR54">
        <v>5.0099999999999999E-2</v>
      </c>
      <c r="BS54">
        <v>5.3499999999999999E-2</v>
      </c>
      <c r="BT54">
        <v>5.7000000000000002E-2</v>
      </c>
      <c r="BU54">
        <v>5.8900000000000001E-2</v>
      </c>
      <c r="BV54">
        <v>6.08E-2</v>
      </c>
      <c r="BW54">
        <v>6.2700000000000006E-2</v>
      </c>
      <c r="BX54">
        <v>6.4600000000000005E-2</v>
      </c>
      <c r="BY54">
        <v>6.7400000000000002E-2</v>
      </c>
      <c r="BZ54">
        <v>9.5399999999999999E-2</v>
      </c>
      <c r="CA54">
        <v>0.1234</v>
      </c>
      <c r="CB54">
        <v>0.15570000000000001</v>
      </c>
      <c r="CC54">
        <v>0.185</v>
      </c>
      <c r="CD54">
        <v>0.21190000000000001</v>
      </c>
      <c r="CE54">
        <v>0.2331</v>
      </c>
      <c r="CF54">
        <v>0.25219999999999998</v>
      </c>
      <c r="CG54">
        <v>0.27160000000000001</v>
      </c>
      <c r="CH54">
        <v>0.28789999999999999</v>
      </c>
      <c r="CI54">
        <v>0.30470000000000003</v>
      </c>
      <c r="CJ54">
        <v>0.32100000000000001</v>
      </c>
      <c r="CK54">
        <v>0.3362</v>
      </c>
      <c r="CL54">
        <v>0.3498</v>
      </c>
      <c r="CM54">
        <v>0.36120000000000002</v>
      </c>
      <c r="CN54">
        <v>0.37140000000000001</v>
      </c>
      <c r="CO54">
        <v>0.4052</v>
      </c>
      <c r="CP54">
        <v>0.42299999999999999</v>
      </c>
      <c r="CQ54">
        <v>0.44059999999999999</v>
      </c>
      <c r="CR54">
        <v>0.45760000000000001</v>
      </c>
      <c r="CS54">
        <v>0.47139999999999999</v>
      </c>
      <c r="CT54">
        <v>0.4798</v>
      </c>
      <c r="CU54">
        <v>0.4834</v>
      </c>
      <c r="CV54">
        <v>0.4869</v>
      </c>
      <c r="CW54">
        <v>0.48949999999999999</v>
      </c>
      <c r="CX54">
        <v>0.49059999999999998</v>
      </c>
      <c r="CY54">
        <v>0.49299999999999999</v>
      </c>
      <c r="CZ54">
        <v>0.49930000000000002</v>
      </c>
      <c r="DA54">
        <v>0.50860000000000005</v>
      </c>
      <c r="DB54">
        <v>0.51790000000000003</v>
      </c>
      <c r="DC54">
        <v>0.5272</v>
      </c>
      <c r="DD54">
        <v>0.53920000000000001</v>
      </c>
      <c r="DE54">
        <v>0.54959999999999998</v>
      </c>
      <c r="DF54">
        <v>0.56000000000000005</v>
      </c>
      <c r="DG54">
        <v>0.56820000000000004</v>
      </c>
      <c r="DH54">
        <v>0.56999999999999995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1.2789999999999999E-4</v>
      </c>
      <c r="W55">
        <v>1.796E-4</v>
      </c>
      <c r="X55">
        <v>2.1939999999999999E-4</v>
      </c>
      <c r="Y55">
        <v>2.6610000000000002E-4</v>
      </c>
      <c r="Z55">
        <v>3.2150000000000001E-4</v>
      </c>
      <c r="AA55">
        <v>4.0559999999999999E-4</v>
      </c>
      <c r="AB55">
        <v>6.5149999999999995E-4</v>
      </c>
      <c r="AC55">
        <v>7.6610000000000003E-4</v>
      </c>
      <c r="AD55">
        <v>8.8480000000000004E-4</v>
      </c>
      <c r="AE55">
        <v>1E-3</v>
      </c>
      <c r="AF55">
        <v>1.1999999999999999E-3</v>
      </c>
      <c r="AG55">
        <v>1.6000000000000001E-3</v>
      </c>
      <c r="AH55">
        <v>1.8E-3</v>
      </c>
      <c r="AI55">
        <v>2E-3</v>
      </c>
      <c r="AJ55">
        <v>2.2000000000000001E-3</v>
      </c>
      <c r="AK55">
        <v>2.5000000000000001E-3</v>
      </c>
      <c r="AL55">
        <v>3.2000000000000002E-3</v>
      </c>
      <c r="AM55">
        <v>3.7000000000000002E-3</v>
      </c>
      <c r="AN55">
        <v>4.1000000000000003E-3</v>
      </c>
      <c r="AO55">
        <v>4.4999999999999997E-3</v>
      </c>
      <c r="AP55">
        <v>5.4999999999999997E-3</v>
      </c>
      <c r="AQ55">
        <v>6.4999999999999997E-3</v>
      </c>
      <c r="AR55">
        <v>7.0000000000000001E-3</v>
      </c>
      <c r="AS55">
        <v>7.6E-3</v>
      </c>
      <c r="AT55">
        <v>8.3999999999999995E-3</v>
      </c>
      <c r="AU55">
        <v>1.01E-2</v>
      </c>
      <c r="AV55">
        <v>1.1299999999999999E-2</v>
      </c>
      <c r="AW55">
        <v>1.21E-2</v>
      </c>
      <c r="AX55">
        <v>1.29E-2</v>
      </c>
      <c r="AY55">
        <v>1.41E-2</v>
      </c>
      <c r="AZ55">
        <v>1.6500000000000001E-2</v>
      </c>
      <c r="BA55">
        <v>1.8200000000000001E-2</v>
      </c>
      <c r="BB55">
        <v>1.9300000000000001E-2</v>
      </c>
      <c r="BC55">
        <v>2.0400000000000001E-2</v>
      </c>
      <c r="BD55">
        <v>2.1600000000000001E-2</v>
      </c>
      <c r="BE55">
        <v>2.3800000000000002E-2</v>
      </c>
      <c r="BF55">
        <v>2.5999999999999999E-2</v>
      </c>
      <c r="BG55">
        <v>2.7300000000000001E-2</v>
      </c>
      <c r="BH55">
        <v>2.87E-2</v>
      </c>
      <c r="BI55">
        <v>3.0099999999999998E-2</v>
      </c>
      <c r="BJ55">
        <v>3.1899999999999998E-2</v>
      </c>
      <c r="BK55">
        <v>3.4599999999999999E-2</v>
      </c>
      <c r="BL55">
        <v>3.6999999999999998E-2</v>
      </c>
      <c r="BM55">
        <v>3.85E-2</v>
      </c>
      <c r="BN55">
        <v>4.0500000000000001E-2</v>
      </c>
      <c r="BO55">
        <v>4.36E-2</v>
      </c>
      <c r="BP55">
        <v>4.6399999999999997E-2</v>
      </c>
      <c r="BQ55">
        <v>4.82E-2</v>
      </c>
      <c r="BR55">
        <v>5.0099999999999999E-2</v>
      </c>
      <c r="BS55">
        <v>5.3499999999999999E-2</v>
      </c>
      <c r="BT55">
        <v>5.7000000000000002E-2</v>
      </c>
      <c r="BU55">
        <v>5.8900000000000001E-2</v>
      </c>
      <c r="BV55">
        <v>6.08E-2</v>
      </c>
      <c r="BW55">
        <v>6.2700000000000006E-2</v>
      </c>
      <c r="BX55">
        <v>6.4600000000000005E-2</v>
      </c>
      <c r="BY55">
        <v>6.7400000000000002E-2</v>
      </c>
      <c r="BZ55">
        <v>9.5399999999999999E-2</v>
      </c>
      <c r="CA55">
        <v>0.1234</v>
      </c>
      <c r="CB55">
        <v>0.15570000000000001</v>
      </c>
      <c r="CC55">
        <v>0.185</v>
      </c>
      <c r="CD55">
        <v>0.21190000000000001</v>
      </c>
      <c r="CE55">
        <v>0.2331</v>
      </c>
      <c r="CF55">
        <v>0.25219999999999998</v>
      </c>
      <c r="CG55">
        <v>0.27160000000000001</v>
      </c>
      <c r="CH55">
        <v>0.28789999999999999</v>
      </c>
      <c r="CI55">
        <v>0.30470000000000003</v>
      </c>
      <c r="CJ55">
        <v>0.32100000000000001</v>
      </c>
      <c r="CK55">
        <v>0.3362</v>
      </c>
      <c r="CL55">
        <v>0.3498</v>
      </c>
      <c r="CM55">
        <v>0.36120000000000002</v>
      </c>
      <c r="CN55">
        <v>0.37140000000000001</v>
      </c>
      <c r="CO55">
        <v>0.4052</v>
      </c>
      <c r="CP55">
        <v>0.42299999999999999</v>
      </c>
      <c r="CQ55">
        <v>0.44059999999999999</v>
      </c>
      <c r="CR55">
        <v>0.45760000000000001</v>
      </c>
      <c r="CS55">
        <v>0.47139999999999999</v>
      </c>
      <c r="CT55">
        <v>0.4798</v>
      </c>
      <c r="CU55">
        <v>0.4834</v>
      </c>
      <c r="CV55">
        <v>0.4869</v>
      </c>
      <c r="CW55">
        <v>0.48949999999999999</v>
      </c>
      <c r="CX55">
        <v>0.49059999999999998</v>
      </c>
      <c r="CY55">
        <v>0.49299999999999999</v>
      </c>
      <c r="CZ55">
        <v>0.49930000000000002</v>
      </c>
      <c r="DA55">
        <v>0.50860000000000005</v>
      </c>
      <c r="DB55">
        <v>0.51790000000000003</v>
      </c>
      <c r="DC55">
        <v>0.5272</v>
      </c>
      <c r="DD55">
        <v>0.53920000000000001</v>
      </c>
      <c r="DE55">
        <v>0.54959999999999998</v>
      </c>
      <c r="DF55">
        <v>0.56000000000000005</v>
      </c>
      <c r="DG55">
        <v>0.56820000000000004</v>
      </c>
      <c r="DH55">
        <v>0.56999999999999995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1.2789999999999999E-4</v>
      </c>
      <c r="W56">
        <v>1.796E-4</v>
      </c>
      <c r="X56">
        <v>2.1939999999999999E-4</v>
      </c>
      <c r="Y56">
        <v>2.6610000000000002E-4</v>
      </c>
      <c r="Z56">
        <v>3.2150000000000001E-4</v>
      </c>
      <c r="AA56">
        <v>4.0559999999999999E-4</v>
      </c>
      <c r="AB56">
        <v>6.5149999999999995E-4</v>
      </c>
      <c r="AC56">
        <v>7.6610000000000003E-4</v>
      </c>
      <c r="AD56">
        <v>8.8480000000000004E-4</v>
      </c>
      <c r="AE56">
        <v>1E-3</v>
      </c>
      <c r="AF56">
        <v>1.1999999999999999E-3</v>
      </c>
      <c r="AG56">
        <v>1.6000000000000001E-3</v>
      </c>
      <c r="AH56">
        <v>1.8E-3</v>
      </c>
      <c r="AI56">
        <v>2E-3</v>
      </c>
      <c r="AJ56">
        <v>2.2000000000000001E-3</v>
      </c>
      <c r="AK56">
        <v>2.5000000000000001E-3</v>
      </c>
      <c r="AL56">
        <v>3.2000000000000002E-3</v>
      </c>
      <c r="AM56">
        <v>3.7000000000000002E-3</v>
      </c>
      <c r="AN56">
        <v>4.1000000000000003E-3</v>
      </c>
      <c r="AO56">
        <v>4.4999999999999997E-3</v>
      </c>
      <c r="AP56">
        <v>5.4999999999999997E-3</v>
      </c>
      <c r="AQ56">
        <v>6.4999999999999997E-3</v>
      </c>
      <c r="AR56">
        <v>7.0000000000000001E-3</v>
      </c>
      <c r="AS56">
        <v>7.6E-3</v>
      </c>
      <c r="AT56">
        <v>8.3999999999999995E-3</v>
      </c>
      <c r="AU56">
        <v>1.01E-2</v>
      </c>
      <c r="AV56">
        <v>1.1299999999999999E-2</v>
      </c>
      <c r="AW56">
        <v>1.21E-2</v>
      </c>
      <c r="AX56">
        <v>1.29E-2</v>
      </c>
      <c r="AY56">
        <v>1.41E-2</v>
      </c>
      <c r="AZ56">
        <v>1.6500000000000001E-2</v>
      </c>
      <c r="BA56">
        <v>1.8200000000000001E-2</v>
      </c>
      <c r="BB56">
        <v>1.9300000000000001E-2</v>
      </c>
      <c r="BC56">
        <v>2.0400000000000001E-2</v>
      </c>
      <c r="BD56">
        <v>2.1600000000000001E-2</v>
      </c>
      <c r="BE56">
        <v>2.3800000000000002E-2</v>
      </c>
      <c r="BF56">
        <v>2.5999999999999999E-2</v>
      </c>
      <c r="BG56">
        <v>2.7300000000000001E-2</v>
      </c>
      <c r="BH56">
        <v>2.87E-2</v>
      </c>
      <c r="BI56">
        <v>3.0099999999999998E-2</v>
      </c>
      <c r="BJ56">
        <v>3.1899999999999998E-2</v>
      </c>
      <c r="BK56">
        <v>3.4599999999999999E-2</v>
      </c>
      <c r="BL56">
        <v>3.6999999999999998E-2</v>
      </c>
      <c r="BM56">
        <v>3.85E-2</v>
      </c>
      <c r="BN56">
        <v>4.0500000000000001E-2</v>
      </c>
      <c r="BO56">
        <v>4.36E-2</v>
      </c>
      <c r="BP56">
        <v>4.6399999999999997E-2</v>
      </c>
      <c r="BQ56">
        <v>4.82E-2</v>
      </c>
      <c r="BR56">
        <v>5.0099999999999999E-2</v>
      </c>
      <c r="BS56">
        <v>5.3499999999999999E-2</v>
      </c>
      <c r="BT56">
        <v>5.7000000000000002E-2</v>
      </c>
      <c r="BU56">
        <v>5.8900000000000001E-2</v>
      </c>
      <c r="BV56">
        <v>6.08E-2</v>
      </c>
      <c r="BW56">
        <v>6.2700000000000006E-2</v>
      </c>
      <c r="BX56">
        <v>6.4600000000000005E-2</v>
      </c>
      <c r="BY56">
        <v>6.7400000000000002E-2</v>
      </c>
      <c r="BZ56">
        <v>9.5399999999999999E-2</v>
      </c>
      <c r="CA56">
        <v>0.1234</v>
      </c>
      <c r="CB56">
        <v>0.15570000000000001</v>
      </c>
      <c r="CC56">
        <v>0.185</v>
      </c>
      <c r="CD56">
        <v>0.21190000000000001</v>
      </c>
      <c r="CE56">
        <v>0.2331</v>
      </c>
      <c r="CF56">
        <v>0.25219999999999998</v>
      </c>
      <c r="CG56">
        <v>0.27160000000000001</v>
      </c>
      <c r="CH56">
        <v>0.28789999999999999</v>
      </c>
      <c r="CI56">
        <v>0.30470000000000003</v>
      </c>
      <c r="CJ56">
        <v>0.32100000000000001</v>
      </c>
      <c r="CK56">
        <v>0.3362</v>
      </c>
      <c r="CL56">
        <v>0.3498</v>
      </c>
      <c r="CM56">
        <v>0.36120000000000002</v>
      </c>
      <c r="CN56">
        <v>0.37140000000000001</v>
      </c>
      <c r="CO56">
        <v>0.4052</v>
      </c>
      <c r="CP56">
        <v>0.42299999999999999</v>
      </c>
      <c r="CQ56">
        <v>0.44059999999999999</v>
      </c>
      <c r="CR56">
        <v>0.45760000000000001</v>
      </c>
      <c r="CS56">
        <v>0.47139999999999999</v>
      </c>
      <c r="CT56">
        <v>0.4798</v>
      </c>
      <c r="CU56">
        <v>0.4834</v>
      </c>
      <c r="CV56">
        <v>0.4869</v>
      </c>
      <c r="CW56">
        <v>0.48949999999999999</v>
      </c>
      <c r="CX56">
        <v>0.49059999999999998</v>
      </c>
      <c r="CY56">
        <v>0.49299999999999999</v>
      </c>
      <c r="CZ56">
        <v>0.49930000000000002</v>
      </c>
      <c r="DA56">
        <v>0.50860000000000005</v>
      </c>
      <c r="DB56">
        <v>0.51790000000000003</v>
      </c>
      <c r="DC56">
        <v>0.5272</v>
      </c>
      <c r="DD56">
        <v>0.53920000000000001</v>
      </c>
      <c r="DE56">
        <v>0.54959999999999998</v>
      </c>
      <c r="DF56">
        <v>0.56000000000000005</v>
      </c>
      <c r="DG56">
        <v>0.56820000000000004</v>
      </c>
      <c r="DH56">
        <v>0.56999999999999995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1.2789999999999999E-4</v>
      </c>
      <c r="W57">
        <v>1.796E-4</v>
      </c>
      <c r="X57">
        <v>2.1939999999999999E-4</v>
      </c>
      <c r="Y57">
        <v>2.6610000000000002E-4</v>
      </c>
      <c r="Z57">
        <v>3.2150000000000001E-4</v>
      </c>
      <c r="AA57">
        <v>4.0559999999999999E-4</v>
      </c>
      <c r="AB57">
        <v>6.5149999999999995E-4</v>
      </c>
      <c r="AC57">
        <v>7.6610000000000003E-4</v>
      </c>
      <c r="AD57">
        <v>8.8480000000000004E-4</v>
      </c>
      <c r="AE57">
        <v>1E-3</v>
      </c>
      <c r="AF57">
        <v>1.1999999999999999E-3</v>
      </c>
      <c r="AG57">
        <v>1.6000000000000001E-3</v>
      </c>
      <c r="AH57">
        <v>1.8E-3</v>
      </c>
      <c r="AI57">
        <v>2E-3</v>
      </c>
      <c r="AJ57">
        <v>2.2000000000000001E-3</v>
      </c>
      <c r="AK57">
        <v>2.5000000000000001E-3</v>
      </c>
      <c r="AL57">
        <v>3.2000000000000002E-3</v>
      </c>
      <c r="AM57">
        <v>3.7000000000000002E-3</v>
      </c>
      <c r="AN57">
        <v>4.1000000000000003E-3</v>
      </c>
      <c r="AO57">
        <v>4.4999999999999997E-3</v>
      </c>
      <c r="AP57">
        <v>5.4999999999999997E-3</v>
      </c>
      <c r="AQ57">
        <v>6.4999999999999997E-3</v>
      </c>
      <c r="AR57">
        <v>7.0000000000000001E-3</v>
      </c>
      <c r="AS57">
        <v>7.6E-3</v>
      </c>
      <c r="AT57">
        <v>8.3999999999999995E-3</v>
      </c>
      <c r="AU57">
        <v>1.01E-2</v>
      </c>
      <c r="AV57">
        <v>1.1299999999999999E-2</v>
      </c>
      <c r="AW57">
        <v>1.21E-2</v>
      </c>
      <c r="AX57">
        <v>1.29E-2</v>
      </c>
      <c r="AY57">
        <v>1.41E-2</v>
      </c>
      <c r="AZ57">
        <v>1.6500000000000001E-2</v>
      </c>
      <c r="BA57">
        <v>1.8200000000000001E-2</v>
      </c>
      <c r="BB57">
        <v>1.9300000000000001E-2</v>
      </c>
      <c r="BC57">
        <v>2.0400000000000001E-2</v>
      </c>
      <c r="BD57">
        <v>2.1600000000000001E-2</v>
      </c>
      <c r="BE57">
        <v>2.3800000000000002E-2</v>
      </c>
      <c r="BF57">
        <v>2.5999999999999999E-2</v>
      </c>
      <c r="BG57">
        <v>2.7300000000000001E-2</v>
      </c>
      <c r="BH57">
        <v>2.87E-2</v>
      </c>
      <c r="BI57">
        <v>3.0099999999999998E-2</v>
      </c>
      <c r="BJ57">
        <v>3.1899999999999998E-2</v>
      </c>
      <c r="BK57">
        <v>3.4599999999999999E-2</v>
      </c>
      <c r="BL57">
        <v>3.6999999999999998E-2</v>
      </c>
      <c r="BM57">
        <v>3.85E-2</v>
      </c>
      <c r="BN57">
        <v>4.0500000000000001E-2</v>
      </c>
      <c r="BO57">
        <v>4.36E-2</v>
      </c>
      <c r="BP57">
        <v>4.6399999999999997E-2</v>
      </c>
      <c r="BQ57">
        <v>4.82E-2</v>
      </c>
      <c r="BR57">
        <v>5.0099999999999999E-2</v>
      </c>
      <c r="BS57">
        <v>5.3499999999999999E-2</v>
      </c>
      <c r="BT57">
        <v>5.7000000000000002E-2</v>
      </c>
      <c r="BU57">
        <v>5.8900000000000001E-2</v>
      </c>
      <c r="BV57">
        <v>6.08E-2</v>
      </c>
      <c r="BW57">
        <v>6.2700000000000006E-2</v>
      </c>
      <c r="BX57">
        <v>6.4600000000000005E-2</v>
      </c>
      <c r="BY57">
        <v>6.7400000000000002E-2</v>
      </c>
      <c r="BZ57">
        <v>9.5399999999999999E-2</v>
      </c>
      <c r="CA57">
        <v>0.1234</v>
      </c>
      <c r="CB57">
        <v>0.15570000000000001</v>
      </c>
      <c r="CC57">
        <v>0.185</v>
      </c>
      <c r="CD57">
        <v>0.21190000000000001</v>
      </c>
      <c r="CE57">
        <v>0.2331</v>
      </c>
      <c r="CF57">
        <v>0.25219999999999998</v>
      </c>
      <c r="CG57">
        <v>0.27160000000000001</v>
      </c>
      <c r="CH57">
        <v>0.28789999999999999</v>
      </c>
      <c r="CI57">
        <v>0.30470000000000003</v>
      </c>
      <c r="CJ57">
        <v>0.32100000000000001</v>
      </c>
      <c r="CK57">
        <v>0.3362</v>
      </c>
      <c r="CL57">
        <v>0.3498</v>
      </c>
      <c r="CM57">
        <v>0.36120000000000002</v>
      </c>
      <c r="CN57">
        <v>0.37140000000000001</v>
      </c>
      <c r="CO57">
        <v>0.4052</v>
      </c>
      <c r="CP57">
        <v>0.42299999999999999</v>
      </c>
      <c r="CQ57">
        <v>0.44059999999999999</v>
      </c>
      <c r="CR57">
        <v>0.45760000000000001</v>
      </c>
      <c r="CS57">
        <v>0.47139999999999999</v>
      </c>
      <c r="CT57">
        <v>0.4798</v>
      </c>
      <c r="CU57">
        <v>0.4834</v>
      </c>
      <c r="CV57">
        <v>0.4869</v>
      </c>
      <c r="CW57">
        <v>0.48949999999999999</v>
      </c>
      <c r="CX57">
        <v>0.49059999999999998</v>
      </c>
      <c r="CY57">
        <v>0.49299999999999999</v>
      </c>
      <c r="CZ57">
        <v>0.49930000000000002</v>
      </c>
      <c r="DA57">
        <v>0.50860000000000005</v>
      </c>
      <c r="DB57">
        <v>0.51790000000000003</v>
      </c>
      <c r="DC57">
        <v>0.5272</v>
      </c>
      <c r="DD57">
        <v>0.53920000000000001</v>
      </c>
      <c r="DE57">
        <v>0.54959999999999998</v>
      </c>
      <c r="DF57">
        <v>0.56000000000000005</v>
      </c>
      <c r="DG57">
        <v>0.56820000000000004</v>
      </c>
      <c r="DH57">
        <v>0.56999999999999995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1.2789999999999999E-4</v>
      </c>
      <c r="W58">
        <v>1.796E-4</v>
      </c>
      <c r="X58">
        <v>2.1939999999999999E-4</v>
      </c>
      <c r="Y58">
        <v>2.6610000000000002E-4</v>
      </c>
      <c r="Z58">
        <v>3.2150000000000001E-4</v>
      </c>
      <c r="AA58">
        <v>4.0559999999999999E-4</v>
      </c>
      <c r="AB58">
        <v>6.5149999999999995E-4</v>
      </c>
      <c r="AC58">
        <v>7.6610000000000003E-4</v>
      </c>
      <c r="AD58">
        <v>8.8480000000000004E-4</v>
      </c>
      <c r="AE58">
        <v>1E-3</v>
      </c>
      <c r="AF58">
        <v>1.1999999999999999E-3</v>
      </c>
      <c r="AG58">
        <v>1.6000000000000001E-3</v>
      </c>
      <c r="AH58">
        <v>1.8E-3</v>
      </c>
      <c r="AI58">
        <v>2E-3</v>
      </c>
      <c r="AJ58">
        <v>2.2000000000000001E-3</v>
      </c>
      <c r="AK58">
        <v>2.5000000000000001E-3</v>
      </c>
      <c r="AL58">
        <v>3.2000000000000002E-3</v>
      </c>
      <c r="AM58">
        <v>3.7000000000000002E-3</v>
      </c>
      <c r="AN58">
        <v>4.1000000000000003E-3</v>
      </c>
      <c r="AO58">
        <v>4.4999999999999997E-3</v>
      </c>
      <c r="AP58">
        <v>5.4999999999999997E-3</v>
      </c>
      <c r="AQ58">
        <v>6.4999999999999997E-3</v>
      </c>
      <c r="AR58">
        <v>7.0000000000000001E-3</v>
      </c>
      <c r="AS58">
        <v>7.6E-3</v>
      </c>
      <c r="AT58">
        <v>8.3999999999999995E-3</v>
      </c>
      <c r="AU58">
        <v>1.01E-2</v>
      </c>
      <c r="AV58">
        <v>1.1299999999999999E-2</v>
      </c>
      <c r="AW58">
        <v>1.21E-2</v>
      </c>
      <c r="AX58">
        <v>1.29E-2</v>
      </c>
      <c r="AY58">
        <v>1.41E-2</v>
      </c>
      <c r="AZ58">
        <v>1.6500000000000001E-2</v>
      </c>
      <c r="BA58">
        <v>1.8200000000000001E-2</v>
      </c>
      <c r="BB58">
        <v>1.9300000000000001E-2</v>
      </c>
      <c r="BC58">
        <v>2.0400000000000001E-2</v>
      </c>
      <c r="BD58">
        <v>2.1600000000000001E-2</v>
      </c>
      <c r="BE58">
        <v>2.3800000000000002E-2</v>
      </c>
      <c r="BF58">
        <v>2.5999999999999999E-2</v>
      </c>
      <c r="BG58">
        <v>2.7300000000000001E-2</v>
      </c>
      <c r="BH58">
        <v>2.87E-2</v>
      </c>
      <c r="BI58">
        <v>3.0099999999999998E-2</v>
      </c>
      <c r="BJ58">
        <v>3.1899999999999998E-2</v>
      </c>
      <c r="BK58">
        <v>3.4599999999999999E-2</v>
      </c>
      <c r="BL58">
        <v>3.6999999999999998E-2</v>
      </c>
      <c r="BM58">
        <v>3.85E-2</v>
      </c>
      <c r="BN58">
        <v>4.0500000000000001E-2</v>
      </c>
      <c r="BO58">
        <v>4.36E-2</v>
      </c>
      <c r="BP58">
        <v>4.6399999999999997E-2</v>
      </c>
      <c r="BQ58">
        <v>4.82E-2</v>
      </c>
      <c r="BR58">
        <v>5.0099999999999999E-2</v>
      </c>
      <c r="BS58">
        <v>5.3499999999999999E-2</v>
      </c>
      <c r="BT58">
        <v>5.7000000000000002E-2</v>
      </c>
      <c r="BU58">
        <v>5.8900000000000001E-2</v>
      </c>
      <c r="BV58">
        <v>6.08E-2</v>
      </c>
      <c r="BW58">
        <v>6.2700000000000006E-2</v>
      </c>
      <c r="BX58">
        <v>6.4600000000000005E-2</v>
      </c>
      <c r="BY58">
        <v>6.7400000000000002E-2</v>
      </c>
      <c r="BZ58">
        <v>9.5399999999999999E-2</v>
      </c>
      <c r="CA58">
        <v>0.1234</v>
      </c>
      <c r="CB58">
        <v>0.15570000000000001</v>
      </c>
      <c r="CC58">
        <v>0.185</v>
      </c>
      <c r="CD58">
        <v>0.21190000000000001</v>
      </c>
      <c r="CE58">
        <v>0.2331</v>
      </c>
      <c r="CF58">
        <v>0.25219999999999998</v>
      </c>
      <c r="CG58">
        <v>0.27160000000000001</v>
      </c>
      <c r="CH58">
        <v>0.28789999999999999</v>
      </c>
      <c r="CI58">
        <v>0.30470000000000003</v>
      </c>
      <c r="CJ58">
        <v>0.32100000000000001</v>
      </c>
      <c r="CK58">
        <v>0.3362</v>
      </c>
      <c r="CL58">
        <v>0.3498</v>
      </c>
      <c r="CM58">
        <v>0.36120000000000002</v>
      </c>
      <c r="CN58">
        <v>0.37140000000000001</v>
      </c>
      <c r="CO58">
        <v>0.4052</v>
      </c>
      <c r="CP58">
        <v>0.42299999999999999</v>
      </c>
      <c r="CQ58">
        <v>0.44059999999999999</v>
      </c>
      <c r="CR58">
        <v>0.45760000000000001</v>
      </c>
      <c r="CS58">
        <v>0.47139999999999999</v>
      </c>
      <c r="CT58">
        <v>0.4798</v>
      </c>
      <c r="CU58">
        <v>0.4834</v>
      </c>
      <c r="CV58">
        <v>0.4869</v>
      </c>
      <c r="CW58">
        <v>0.48949999999999999</v>
      </c>
      <c r="CX58">
        <v>0.49059999999999998</v>
      </c>
      <c r="CY58">
        <v>0.49299999999999999</v>
      </c>
      <c r="CZ58">
        <v>0.49930000000000002</v>
      </c>
      <c r="DA58">
        <v>0.50860000000000005</v>
      </c>
      <c r="DB58">
        <v>0.51790000000000003</v>
      </c>
      <c r="DC58">
        <v>0.5272</v>
      </c>
      <c r="DD58">
        <v>0.53920000000000001</v>
      </c>
      <c r="DE58">
        <v>0.54959999999999998</v>
      </c>
      <c r="DF58">
        <v>0.56000000000000005</v>
      </c>
      <c r="DG58">
        <v>0.56820000000000004</v>
      </c>
      <c r="DH58">
        <v>0.56999999999999995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1.2789999999999999E-4</v>
      </c>
      <c r="W59">
        <v>1.796E-4</v>
      </c>
      <c r="X59">
        <v>2.1939999999999999E-4</v>
      </c>
      <c r="Y59">
        <v>2.6610000000000002E-4</v>
      </c>
      <c r="Z59">
        <v>3.2150000000000001E-4</v>
      </c>
      <c r="AA59">
        <v>4.0559999999999999E-4</v>
      </c>
      <c r="AB59">
        <v>6.5149999999999995E-4</v>
      </c>
      <c r="AC59">
        <v>7.6610000000000003E-4</v>
      </c>
      <c r="AD59">
        <v>8.8480000000000004E-4</v>
      </c>
      <c r="AE59">
        <v>1E-3</v>
      </c>
      <c r="AF59">
        <v>1.1999999999999999E-3</v>
      </c>
      <c r="AG59">
        <v>1.6000000000000001E-3</v>
      </c>
      <c r="AH59">
        <v>1.8E-3</v>
      </c>
      <c r="AI59">
        <v>2E-3</v>
      </c>
      <c r="AJ59">
        <v>2.2000000000000001E-3</v>
      </c>
      <c r="AK59">
        <v>2.5000000000000001E-3</v>
      </c>
      <c r="AL59">
        <v>3.2000000000000002E-3</v>
      </c>
      <c r="AM59">
        <v>3.7000000000000002E-3</v>
      </c>
      <c r="AN59">
        <v>4.1000000000000003E-3</v>
      </c>
      <c r="AO59">
        <v>4.4999999999999997E-3</v>
      </c>
      <c r="AP59">
        <v>5.4999999999999997E-3</v>
      </c>
      <c r="AQ59">
        <v>6.4999999999999997E-3</v>
      </c>
      <c r="AR59">
        <v>7.0000000000000001E-3</v>
      </c>
      <c r="AS59">
        <v>7.6E-3</v>
      </c>
      <c r="AT59">
        <v>8.3999999999999995E-3</v>
      </c>
      <c r="AU59">
        <v>1.01E-2</v>
      </c>
      <c r="AV59">
        <v>1.1299999999999999E-2</v>
      </c>
      <c r="AW59">
        <v>1.21E-2</v>
      </c>
      <c r="AX59">
        <v>1.29E-2</v>
      </c>
      <c r="AY59">
        <v>1.41E-2</v>
      </c>
      <c r="AZ59">
        <v>1.6500000000000001E-2</v>
      </c>
      <c r="BA59">
        <v>1.8200000000000001E-2</v>
      </c>
      <c r="BB59">
        <v>1.9300000000000001E-2</v>
      </c>
      <c r="BC59">
        <v>2.0400000000000001E-2</v>
      </c>
      <c r="BD59">
        <v>2.1600000000000001E-2</v>
      </c>
      <c r="BE59">
        <v>2.3800000000000002E-2</v>
      </c>
      <c r="BF59">
        <v>2.5999999999999999E-2</v>
      </c>
      <c r="BG59">
        <v>2.7300000000000001E-2</v>
      </c>
      <c r="BH59">
        <v>2.87E-2</v>
      </c>
      <c r="BI59">
        <v>3.0099999999999998E-2</v>
      </c>
      <c r="BJ59">
        <v>3.1899999999999998E-2</v>
      </c>
      <c r="BK59">
        <v>3.4599999999999999E-2</v>
      </c>
      <c r="BL59">
        <v>3.6999999999999998E-2</v>
      </c>
      <c r="BM59">
        <v>3.85E-2</v>
      </c>
      <c r="BN59">
        <v>4.0500000000000001E-2</v>
      </c>
      <c r="BO59">
        <v>4.36E-2</v>
      </c>
      <c r="BP59">
        <v>4.6399999999999997E-2</v>
      </c>
      <c r="BQ59">
        <v>4.82E-2</v>
      </c>
      <c r="BR59">
        <v>5.0099999999999999E-2</v>
      </c>
      <c r="BS59">
        <v>5.3499999999999999E-2</v>
      </c>
      <c r="BT59">
        <v>5.7000000000000002E-2</v>
      </c>
      <c r="BU59">
        <v>5.8900000000000001E-2</v>
      </c>
      <c r="BV59">
        <v>6.08E-2</v>
      </c>
      <c r="BW59">
        <v>6.2700000000000006E-2</v>
      </c>
      <c r="BX59">
        <v>6.4600000000000005E-2</v>
      </c>
      <c r="BY59">
        <v>6.7400000000000002E-2</v>
      </c>
      <c r="BZ59">
        <v>9.5399999999999999E-2</v>
      </c>
      <c r="CA59">
        <v>0.1234</v>
      </c>
      <c r="CB59">
        <v>0.15570000000000001</v>
      </c>
      <c r="CC59">
        <v>0.185</v>
      </c>
      <c r="CD59">
        <v>0.21190000000000001</v>
      </c>
      <c r="CE59">
        <v>0.2331</v>
      </c>
      <c r="CF59">
        <v>0.25219999999999998</v>
      </c>
      <c r="CG59">
        <v>0.27160000000000001</v>
      </c>
      <c r="CH59">
        <v>0.28789999999999999</v>
      </c>
      <c r="CI59">
        <v>0.30470000000000003</v>
      </c>
      <c r="CJ59">
        <v>0.32100000000000001</v>
      </c>
      <c r="CK59">
        <v>0.3362</v>
      </c>
      <c r="CL59">
        <v>0.3498</v>
      </c>
      <c r="CM59">
        <v>0.36120000000000002</v>
      </c>
      <c r="CN59">
        <v>0.37140000000000001</v>
      </c>
      <c r="CO59">
        <v>0.4052</v>
      </c>
      <c r="CP59">
        <v>0.42299999999999999</v>
      </c>
      <c r="CQ59">
        <v>0.44059999999999999</v>
      </c>
      <c r="CR59">
        <v>0.45760000000000001</v>
      </c>
      <c r="CS59">
        <v>0.47139999999999999</v>
      </c>
      <c r="CT59">
        <v>0.4798</v>
      </c>
      <c r="CU59">
        <v>0.4834</v>
      </c>
      <c r="CV59">
        <v>0.4869</v>
      </c>
      <c r="CW59">
        <v>0.48949999999999999</v>
      </c>
      <c r="CX59">
        <v>0.49059999999999998</v>
      </c>
      <c r="CY59">
        <v>0.49299999999999999</v>
      </c>
      <c r="CZ59">
        <v>0.49930000000000002</v>
      </c>
      <c r="DA59">
        <v>0.50860000000000005</v>
      </c>
      <c r="DB59">
        <v>0.51790000000000003</v>
      </c>
      <c r="DC59">
        <v>0.5272</v>
      </c>
      <c r="DD59">
        <v>0.53920000000000001</v>
      </c>
      <c r="DE59">
        <v>0.54959999999999998</v>
      </c>
      <c r="DF59">
        <v>0.56000000000000005</v>
      </c>
      <c r="DG59">
        <v>0.56820000000000004</v>
      </c>
      <c r="DH59">
        <v>0.56999999999999995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1.2789999999999999E-4</v>
      </c>
      <c r="W60">
        <v>1.796E-4</v>
      </c>
      <c r="X60">
        <v>2.1939999999999999E-4</v>
      </c>
      <c r="Y60">
        <v>2.6610000000000002E-4</v>
      </c>
      <c r="Z60">
        <v>3.2150000000000001E-4</v>
      </c>
      <c r="AA60">
        <v>4.0559999999999999E-4</v>
      </c>
      <c r="AB60">
        <v>6.5149999999999995E-4</v>
      </c>
      <c r="AC60">
        <v>7.6610000000000003E-4</v>
      </c>
      <c r="AD60">
        <v>8.8480000000000004E-4</v>
      </c>
      <c r="AE60">
        <v>1E-3</v>
      </c>
      <c r="AF60">
        <v>1.1999999999999999E-3</v>
      </c>
      <c r="AG60">
        <v>1.6000000000000001E-3</v>
      </c>
      <c r="AH60">
        <v>1.8E-3</v>
      </c>
      <c r="AI60">
        <v>2E-3</v>
      </c>
      <c r="AJ60">
        <v>2.2000000000000001E-3</v>
      </c>
      <c r="AK60">
        <v>2.5000000000000001E-3</v>
      </c>
      <c r="AL60">
        <v>3.2000000000000002E-3</v>
      </c>
      <c r="AM60">
        <v>3.7000000000000002E-3</v>
      </c>
      <c r="AN60">
        <v>4.1000000000000003E-3</v>
      </c>
      <c r="AO60">
        <v>4.4999999999999997E-3</v>
      </c>
      <c r="AP60">
        <v>5.4999999999999997E-3</v>
      </c>
      <c r="AQ60">
        <v>6.4999999999999997E-3</v>
      </c>
      <c r="AR60">
        <v>7.0000000000000001E-3</v>
      </c>
      <c r="AS60">
        <v>7.6E-3</v>
      </c>
      <c r="AT60">
        <v>8.3999999999999995E-3</v>
      </c>
      <c r="AU60">
        <v>1.01E-2</v>
      </c>
      <c r="AV60">
        <v>1.1299999999999999E-2</v>
      </c>
      <c r="AW60">
        <v>1.21E-2</v>
      </c>
      <c r="AX60">
        <v>1.29E-2</v>
      </c>
      <c r="AY60">
        <v>1.41E-2</v>
      </c>
      <c r="AZ60">
        <v>1.6500000000000001E-2</v>
      </c>
      <c r="BA60">
        <v>1.8200000000000001E-2</v>
      </c>
      <c r="BB60">
        <v>1.9300000000000001E-2</v>
      </c>
      <c r="BC60">
        <v>2.0400000000000001E-2</v>
      </c>
      <c r="BD60">
        <v>2.1600000000000001E-2</v>
      </c>
      <c r="BE60">
        <v>2.3800000000000002E-2</v>
      </c>
      <c r="BF60">
        <v>2.5999999999999999E-2</v>
      </c>
      <c r="BG60">
        <v>2.7300000000000001E-2</v>
      </c>
      <c r="BH60">
        <v>2.87E-2</v>
      </c>
      <c r="BI60">
        <v>3.0099999999999998E-2</v>
      </c>
      <c r="BJ60">
        <v>3.1899999999999998E-2</v>
      </c>
      <c r="BK60">
        <v>3.4599999999999999E-2</v>
      </c>
      <c r="BL60">
        <v>3.6999999999999998E-2</v>
      </c>
      <c r="BM60">
        <v>3.85E-2</v>
      </c>
      <c r="BN60">
        <v>4.0500000000000001E-2</v>
      </c>
      <c r="BO60">
        <v>4.36E-2</v>
      </c>
      <c r="BP60">
        <v>4.6399999999999997E-2</v>
      </c>
      <c r="BQ60">
        <v>4.82E-2</v>
      </c>
      <c r="BR60">
        <v>5.0099999999999999E-2</v>
      </c>
      <c r="BS60">
        <v>5.3499999999999999E-2</v>
      </c>
      <c r="BT60">
        <v>5.7000000000000002E-2</v>
      </c>
      <c r="BU60">
        <v>5.8900000000000001E-2</v>
      </c>
      <c r="BV60">
        <v>6.08E-2</v>
      </c>
      <c r="BW60">
        <v>6.2700000000000006E-2</v>
      </c>
      <c r="BX60">
        <v>6.4600000000000005E-2</v>
      </c>
      <c r="BY60">
        <v>6.7400000000000002E-2</v>
      </c>
      <c r="BZ60">
        <v>9.5399999999999999E-2</v>
      </c>
      <c r="CA60">
        <v>0.1234</v>
      </c>
      <c r="CB60">
        <v>0.15570000000000001</v>
      </c>
      <c r="CC60">
        <v>0.185</v>
      </c>
      <c r="CD60">
        <v>0.21190000000000001</v>
      </c>
      <c r="CE60">
        <v>0.2331</v>
      </c>
      <c r="CF60">
        <v>0.25219999999999998</v>
      </c>
      <c r="CG60">
        <v>0.27160000000000001</v>
      </c>
      <c r="CH60">
        <v>0.28789999999999999</v>
      </c>
      <c r="CI60">
        <v>0.30470000000000003</v>
      </c>
      <c r="CJ60">
        <v>0.32100000000000001</v>
      </c>
      <c r="CK60">
        <v>0.3362</v>
      </c>
      <c r="CL60">
        <v>0.3498</v>
      </c>
      <c r="CM60">
        <v>0.36120000000000002</v>
      </c>
      <c r="CN60">
        <v>0.37140000000000001</v>
      </c>
      <c r="CO60">
        <v>0.4052</v>
      </c>
      <c r="CP60">
        <v>0.42299999999999999</v>
      </c>
      <c r="CQ60">
        <v>0.44059999999999999</v>
      </c>
      <c r="CR60">
        <v>0.45760000000000001</v>
      </c>
      <c r="CS60">
        <v>0.47139999999999999</v>
      </c>
      <c r="CT60">
        <v>0.4798</v>
      </c>
      <c r="CU60">
        <v>0.4834</v>
      </c>
      <c r="CV60">
        <v>0.4869</v>
      </c>
      <c r="CW60">
        <v>0.48949999999999999</v>
      </c>
      <c r="CX60">
        <v>0.49059999999999998</v>
      </c>
      <c r="CY60">
        <v>0.49299999999999999</v>
      </c>
      <c r="CZ60">
        <v>0.49930000000000002</v>
      </c>
      <c r="DA60">
        <v>0.50860000000000005</v>
      </c>
      <c r="DB60">
        <v>0.51790000000000003</v>
      </c>
      <c r="DC60">
        <v>0.5272</v>
      </c>
      <c r="DD60">
        <v>0.53920000000000001</v>
      </c>
      <c r="DE60">
        <v>0.54959999999999998</v>
      </c>
      <c r="DF60">
        <v>0.56000000000000005</v>
      </c>
      <c r="DG60">
        <v>0.56820000000000004</v>
      </c>
      <c r="DH60">
        <v>0.56999999999999995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1.2789999999999999E-4</v>
      </c>
      <c r="W61">
        <v>1.796E-4</v>
      </c>
      <c r="X61">
        <v>2.1939999999999999E-4</v>
      </c>
      <c r="Y61">
        <v>2.6610000000000002E-4</v>
      </c>
      <c r="Z61">
        <v>3.2150000000000001E-4</v>
      </c>
      <c r="AA61">
        <v>4.0559999999999999E-4</v>
      </c>
      <c r="AB61">
        <v>6.5149999999999995E-4</v>
      </c>
      <c r="AC61">
        <v>7.6610000000000003E-4</v>
      </c>
      <c r="AD61">
        <v>8.8480000000000004E-4</v>
      </c>
      <c r="AE61">
        <v>1E-3</v>
      </c>
      <c r="AF61">
        <v>1.1999999999999999E-3</v>
      </c>
      <c r="AG61">
        <v>1.6000000000000001E-3</v>
      </c>
      <c r="AH61">
        <v>1.8E-3</v>
      </c>
      <c r="AI61">
        <v>2E-3</v>
      </c>
      <c r="AJ61">
        <v>2.2000000000000001E-3</v>
      </c>
      <c r="AK61">
        <v>2.5000000000000001E-3</v>
      </c>
      <c r="AL61">
        <v>3.2000000000000002E-3</v>
      </c>
      <c r="AM61">
        <v>3.7000000000000002E-3</v>
      </c>
      <c r="AN61">
        <v>4.1000000000000003E-3</v>
      </c>
      <c r="AO61">
        <v>4.4999999999999997E-3</v>
      </c>
      <c r="AP61">
        <v>5.4999999999999997E-3</v>
      </c>
      <c r="AQ61">
        <v>6.4999999999999997E-3</v>
      </c>
      <c r="AR61">
        <v>7.0000000000000001E-3</v>
      </c>
      <c r="AS61">
        <v>7.6E-3</v>
      </c>
      <c r="AT61">
        <v>8.3999999999999995E-3</v>
      </c>
      <c r="AU61">
        <v>1.01E-2</v>
      </c>
      <c r="AV61">
        <v>1.1299999999999999E-2</v>
      </c>
      <c r="AW61">
        <v>1.21E-2</v>
      </c>
      <c r="AX61">
        <v>1.29E-2</v>
      </c>
      <c r="AY61">
        <v>1.41E-2</v>
      </c>
      <c r="AZ61">
        <v>1.6500000000000001E-2</v>
      </c>
      <c r="BA61">
        <v>1.8200000000000001E-2</v>
      </c>
      <c r="BB61">
        <v>1.9300000000000001E-2</v>
      </c>
      <c r="BC61">
        <v>2.0400000000000001E-2</v>
      </c>
      <c r="BD61">
        <v>2.1600000000000001E-2</v>
      </c>
      <c r="BE61">
        <v>2.3800000000000002E-2</v>
      </c>
      <c r="BF61">
        <v>2.5999999999999999E-2</v>
      </c>
      <c r="BG61">
        <v>2.7300000000000001E-2</v>
      </c>
      <c r="BH61">
        <v>2.87E-2</v>
      </c>
      <c r="BI61">
        <v>3.0099999999999998E-2</v>
      </c>
      <c r="BJ61">
        <v>3.1899999999999998E-2</v>
      </c>
      <c r="BK61">
        <v>3.4599999999999999E-2</v>
      </c>
      <c r="BL61">
        <v>3.6999999999999998E-2</v>
      </c>
      <c r="BM61">
        <v>3.85E-2</v>
      </c>
      <c r="BN61">
        <v>4.0500000000000001E-2</v>
      </c>
      <c r="BO61">
        <v>4.36E-2</v>
      </c>
      <c r="BP61">
        <v>4.6399999999999997E-2</v>
      </c>
      <c r="BQ61">
        <v>4.82E-2</v>
      </c>
      <c r="BR61">
        <v>5.0099999999999999E-2</v>
      </c>
      <c r="BS61">
        <v>5.3499999999999999E-2</v>
      </c>
      <c r="BT61">
        <v>5.7000000000000002E-2</v>
      </c>
      <c r="BU61">
        <v>5.8900000000000001E-2</v>
      </c>
      <c r="BV61">
        <v>6.08E-2</v>
      </c>
      <c r="BW61">
        <v>6.2700000000000006E-2</v>
      </c>
      <c r="BX61">
        <v>6.4600000000000005E-2</v>
      </c>
      <c r="BY61">
        <v>6.7400000000000002E-2</v>
      </c>
      <c r="BZ61">
        <v>9.5399999999999999E-2</v>
      </c>
      <c r="CA61">
        <v>0.1234</v>
      </c>
      <c r="CB61">
        <v>0.15570000000000001</v>
      </c>
      <c r="CC61">
        <v>0.185</v>
      </c>
      <c r="CD61">
        <v>0.21190000000000001</v>
      </c>
      <c r="CE61">
        <v>0.2331</v>
      </c>
      <c r="CF61">
        <v>0.25219999999999998</v>
      </c>
      <c r="CG61">
        <v>0.27160000000000001</v>
      </c>
      <c r="CH61">
        <v>0.28789999999999999</v>
      </c>
      <c r="CI61">
        <v>0.30470000000000003</v>
      </c>
      <c r="CJ61">
        <v>0.32100000000000001</v>
      </c>
      <c r="CK61">
        <v>0.3362</v>
      </c>
      <c r="CL61">
        <v>0.3498</v>
      </c>
      <c r="CM61">
        <v>0.36120000000000002</v>
      </c>
      <c r="CN61">
        <v>0.37140000000000001</v>
      </c>
      <c r="CO61">
        <v>0.4052</v>
      </c>
      <c r="CP61">
        <v>0.42299999999999999</v>
      </c>
      <c r="CQ61">
        <v>0.44059999999999999</v>
      </c>
      <c r="CR61">
        <v>0.45760000000000001</v>
      </c>
      <c r="CS61">
        <v>0.47139999999999999</v>
      </c>
      <c r="CT61">
        <v>0.4798</v>
      </c>
      <c r="CU61">
        <v>0.4834</v>
      </c>
      <c r="CV61">
        <v>0.4869</v>
      </c>
      <c r="CW61">
        <v>0.48949999999999999</v>
      </c>
      <c r="CX61">
        <v>0.49059999999999998</v>
      </c>
      <c r="CY61">
        <v>0.49299999999999999</v>
      </c>
      <c r="CZ61">
        <v>0.49930000000000002</v>
      </c>
      <c r="DA61">
        <v>0.50860000000000005</v>
      </c>
      <c r="DB61">
        <v>0.51790000000000003</v>
      </c>
      <c r="DC61">
        <v>0.5272</v>
      </c>
      <c r="DD61">
        <v>0.53920000000000001</v>
      </c>
      <c r="DE61">
        <v>0.54959999999999998</v>
      </c>
      <c r="DF61">
        <v>0.56000000000000005</v>
      </c>
      <c r="DG61">
        <v>0.56820000000000004</v>
      </c>
      <c r="DH61">
        <v>0.56999999999999995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1.2789999999999999E-4</v>
      </c>
      <c r="W62">
        <v>1.796E-4</v>
      </c>
      <c r="X62">
        <v>2.1939999999999999E-4</v>
      </c>
      <c r="Y62">
        <v>2.6610000000000002E-4</v>
      </c>
      <c r="Z62">
        <v>3.2150000000000001E-4</v>
      </c>
      <c r="AA62">
        <v>4.0559999999999999E-4</v>
      </c>
      <c r="AB62">
        <v>6.5149999999999995E-4</v>
      </c>
      <c r="AC62">
        <v>7.6610000000000003E-4</v>
      </c>
      <c r="AD62">
        <v>8.8480000000000004E-4</v>
      </c>
      <c r="AE62">
        <v>1E-3</v>
      </c>
      <c r="AF62">
        <v>1.1999999999999999E-3</v>
      </c>
      <c r="AG62">
        <v>1.6000000000000001E-3</v>
      </c>
      <c r="AH62">
        <v>1.8E-3</v>
      </c>
      <c r="AI62">
        <v>2E-3</v>
      </c>
      <c r="AJ62">
        <v>2.2000000000000001E-3</v>
      </c>
      <c r="AK62">
        <v>2.5000000000000001E-3</v>
      </c>
      <c r="AL62">
        <v>3.2000000000000002E-3</v>
      </c>
      <c r="AM62">
        <v>3.7000000000000002E-3</v>
      </c>
      <c r="AN62">
        <v>4.1000000000000003E-3</v>
      </c>
      <c r="AO62">
        <v>4.4999999999999997E-3</v>
      </c>
      <c r="AP62">
        <v>5.4999999999999997E-3</v>
      </c>
      <c r="AQ62">
        <v>6.4999999999999997E-3</v>
      </c>
      <c r="AR62">
        <v>7.0000000000000001E-3</v>
      </c>
      <c r="AS62">
        <v>7.6E-3</v>
      </c>
      <c r="AT62">
        <v>8.3999999999999995E-3</v>
      </c>
      <c r="AU62">
        <v>1.01E-2</v>
      </c>
      <c r="AV62">
        <v>1.1299999999999999E-2</v>
      </c>
      <c r="AW62">
        <v>1.21E-2</v>
      </c>
      <c r="AX62">
        <v>1.29E-2</v>
      </c>
      <c r="AY62">
        <v>1.41E-2</v>
      </c>
      <c r="AZ62">
        <v>1.6500000000000001E-2</v>
      </c>
      <c r="BA62">
        <v>1.8200000000000001E-2</v>
      </c>
      <c r="BB62">
        <v>1.9300000000000001E-2</v>
      </c>
      <c r="BC62">
        <v>2.0400000000000001E-2</v>
      </c>
      <c r="BD62">
        <v>2.1600000000000001E-2</v>
      </c>
      <c r="BE62">
        <v>2.3800000000000002E-2</v>
      </c>
      <c r="BF62">
        <v>2.5999999999999999E-2</v>
      </c>
      <c r="BG62">
        <v>2.7300000000000001E-2</v>
      </c>
      <c r="BH62">
        <v>2.87E-2</v>
      </c>
      <c r="BI62">
        <v>3.0099999999999998E-2</v>
      </c>
      <c r="BJ62">
        <v>3.1899999999999998E-2</v>
      </c>
      <c r="BK62">
        <v>3.4599999999999999E-2</v>
      </c>
      <c r="BL62">
        <v>3.6999999999999998E-2</v>
      </c>
      <c r="BM62">
        <v>3.85E-2</v>
      </c>
      <c r="BN62">
        <v>4.0500000000000001E-2</v>
      </c>
      <c r="BO62">
        <v>4.36E-2</v>
      </c>
      <c r="BP62">
        <v>4.6399999999999997E-2</v>
      </c>
      <c r="BQ62">
        <v>4.82E-2</v>
      </c>
      <c r="BR62">
        <v>5.0099999999999999E-2</v>
      </c>
      <c r="BS62">
        <v>5.3499999999999999E-2</v>
      </c>
      <c r="BT62">
        <v>5.7000000000000002E-2</v>
      </c>
      <c r="BU62">
        <v>5.8900000000000001E-2</v>
      </c>
      <c r="BV62">
        <v>6.08E-2</v>
      </c>
      <c r="BW62">
        <v>6.2700000000000006E-2</v>
      </c>
      <c r="BX62">
        <v>6.4600000000000005E-2</v>
      </c>
      <c r="BY62">
        <v>6.7400000000000002E-2</v>
      </c>
      <c r="BZ62">
        <v>9.5399999999999999E-2</v>
      </c>
      <c r="CA62">
        <v>0.1234</v>
      </c>
      <c r="CB62">
        <v>0.15570000000000001</v>
      </c>
      <c r="CC62">
        <v>0.185</v>
      </c>
      <c r="CD62">
        <v>0.21190000000000001</v>
      </c>
      <c r="CE62">
        <v>0.2331</v>
      </c>
      <c r="CF62">
        <v>0.25219999999999998</v>
      </c>
      <c r="CG62">
        <v>0.27160000000000001</v>
      </c>
      <c r="CH62">
        <v>0.28789999999999999</v>
      </c>
      <c r="CI62">
        <v>0.30470000000000003</v>
      </c>
      <c r="CJ62">
        <v>0.32100000000000001</v>
      </c>
      <c r="CK62">
        <v>0.3362</v>
      </c>
      <c r="CL62">
        <v>0.3498</v>
      </c>
      <c r="CM62">
        <v>0.36120000000000002</v>
      </c>
      <c r="CN62">
        <v>0.37140000000000001</v>
      </c>
      <c r="CO62">
        <v>0.4052</v>
      </c>
      <c r="CP62">
        <v>0.42299999999999999</v>
      </c>
      <c r="CQ62">
        <v>0.44059999999999999</v>
      </c>
      <c r="CR62">
        <v>0.45760000000000001</v>
      </c>
      <c r="CS62">
        <v>0.47139999999999999</v>
      </c>
      <c r="CT62">
        <v>0.4798</v>
      </c>
      <c r="CU62">
        <v>0.4834</v>
      </c>
      <c r="CV62">
        <v>0.4869</v>
      </c>
      <c r="CW62">
        <v>0.48949999999999999</v>
      </c>
      <c r="CX62">
        <v>0.49059999999999998</v>
      </c>
      <c r="CY62">
        <v>0.49299999999999999</v>
      </c>
      <c r="CZ62">
        <v>0.49930000000000002</v>
      </c>
      <c r="DA62">
        <v>0.50860000000000005</v>
      </c>
      <c r="DB62">
        <v>0.51790000000000003</v>
      </c>
      <c r="DC62">
        <v>0.5272</v>
      </c>
      <c r="DD62">
        <v>0.53920000000000001</v>
      </c>
      <c r="DE62">
        <v>0.54959999999999998</v>
      </c>
      <c r="DF62">
        <v>0.56000000000000005</v>
      </c>
      <c r="DG62">
        <v>0.56820000000000004</v>
      </c>
      <c r="DH62">
        <v>0.56999999999999995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1.2789999999999999E-4</v>
      </c>
      <c r="W63">
        <v>1.796E-4</v>
      </c>
      <c r="X63">
        <v>2.1939999999999999E-4</v>
      </c>
      <c r="Y63">
        <v>2.6610000000000002E-4</v>
      </c>
      <c r="Z63">
        <v>3.2150000000000001E-4</v>
      </c>
      <c r="AA63">
        <v>4.0559999999999999E-4</v>
      </c>
      <c r="AB63">
        <v>6.5149999999999995E-4</v>
      </c>
      <c r="AC63">
        <v>7.6610000000000003E-4</v>
      </c>
      <c r="AD63">
        <v>8.8480000000000004E-4</v>
      </c>
      <c r="AE63">
        <v>1E-3</v>
      </c>
      <c r="AF63">
        <v>1.1999999999999999E-3</v>
      </c>
      <c r="AG63">
        <v>1.6000000000000001E-3</v>
      </c>
      <c r="AH63">
        <v>1.8E-3</v>
      </c>
      <c r="AI63">
        <v>2E-3</v>
      </c>
      <c r="AJ63">
        <v>2.2000000000000001E-3</v>
      </c>
      <c r="AK63">
        <v>2.5000000000000001E-3</v>
      </c>
      <c r="AL63">
        <v>3.2000000000000002E-3</v>
      </c>
      <c r="AM63">
        <v>3.7000000000000002E-3</v>
      </c>
      <c r="AN63">
        <v>4.1000000000000003E-3</v>
      </c>
      <c r="AO63">
        <v>4.4999999999999997E-3</v>
      </c>
      <c r="AP63">
        <v>5.4999999999999997E-3</v>
      </c>
      <c r="AQ63">
        <v>6.4999999999999997E-3</v>
      </c>
      <c r="AR63">
        <v>7.0000000000000001E-3</v>
      </c>
      <c r="AS63">
        <v>7.6E-3</v>
      </c>
      <c r="AT63">
        <v>8.3999999999999995E-3</v>
      </c>
      <c r="AU63">
        <v>1.01E-2</v>
      </c>
      <c r="AV63">
        <v>1.1299999999999999E-2</v>
      </c>
      <c r="AW63">
        <v>1.21E-2</v>
      </c>
      <c r="AX63">
        <v>1.29E-2</v>
      </c>
      <c r="AY63">
        <v>1.41E-2</v>
      </c>
      <c r="AZ63">
        <v>1.6500000000000001E-2</v>
      </c>
      <c r="BA63">
        <v>1.8200000000000001E-2</v>
      </c>
      <c r="BB63">
        <v>1.9300000000000001E-2</v>
      </c>
      <c r="BC63">
        <v>2.0400000000000001E-2</v>
      </c>
      <c r="BD63">
        <v>2.1600000000000001E-2</v>
      </c>
      <c r="BE63">
        <v>2.3800000000000002E-2</v>
      </c>
      <c r="BF63">
        <v>2.5999999999999999E-2</v>
      </c>
      <c r="BG63">
        <v>2.7300000000000001E-2</v>
      </c>
      <c r="BH63">
        <v>2.87E-2</v>
      </c>
      <c r="BI63">
        <v>3.0099999999999998E-2</v>
      </c>
      <c r="BJ63">
        <v>3.1899999999999998E-2</v>
      </c>
      <c r="BK63">
        <v>3.4599999999999999E-2</v>
      </c>
      <c r="BL63">
        <v>3.6999999999999998E-2</v>
      </c>
      <c r="BM63">
        <v>3.85E-2</v>
      </c>
      <c r="BN63">
        <v>4.0500000000000001E-2</v>
      </c>
      <c r="BO63">
        <v>4.36E-2</v>
      </c>
      <c r="BP63">
        <v>4.6399999999999997E-2</v>
      </c>
      <c r="BQ63">
        <v>4.82E-2</v>
      </c>
      <c r="BR63">
        <v>5.0099999999999999E-2</v>
      </c>
      <c r="BS63">
        <v>5.3499999999999999E-2</v>
      </c>
      <c r="BT63">
        <v>5.7000000000000002E-2</v>
      </c>
      <c r="BU63">
        <v>5.8900000000000001E-2</v>
      </c>
      <c r="BV63">
        <v>6.08E-2</v>
      </c>
      <c r="BW63">
        <v>6.2700000000000006E-2</v>
      </c>
      <c r="BX63">
        <v>6.4600000000000005E-2</v>
      </c>
      <c r="BY63">
        <v>6.7400000000000002E-2</v>
      </c>
      <c r="BZ63">
        <v>9.5399999999999999E-2</v>
      </c>
      <c r="CA63">
        <v>0.1234</v>
      </c>
      <c r="CB63">
        <v>0.15570000000000001</v>
      </c>
      <c r="CC63">
        <v>0.185</v>
      </c>
      <c r="CD63">
        <v>0.21190000000000001</v>
      </c>
      <c r="CE63">
        <v>0.2331</v>
      </c>
      <c r="CF63">
        <v>0.25219999999999998</v>
      </c>
      <c r="CG63">
        <v>0.27160000000000001</v>
      </c>
      <c r="CH63">
        <v>0.28789999999999999</v>
      </c>
      <c r="CI63">
        <v>0.30470000000000003</v>
      </c>
      <c r="CJ63">
        <v>0.32100000000000001</v>
      </c>
      <c r="CK63">
        <v>0.3362</v>
      </c>
      <c r="CL63">
        <v>0.3498</v>
      </c>
      <c r="CM63">
        <v>0.36120000000000002</v>
      </c>
      <c r="CN63">
        <v>0.37140000000000001</v>
      </c>
      <c r="CO63">
        <v>0.4052</v>
      </c>
      <c r="CP63">
        <v>0.42299999999999999</v>
      </c>
      <c r="CQ63">
        <v>0.44059999999999999</v>
      </c>
      <c r="CR63">
        <v>0.45760000000000001</v>
      </c>
      <c r="CS63">
        <v>0.47139999999999999</v>
      </c>
      <c r="CT63">
        <v>0.4798</v>
      </c>
      <c r="CU63">
        <v>0.4834</v>
      </c>
      <c r="CV63">
        <v>0.4869</v>
      </c>
      <c r="CW63">
        <v>0.48949999999999999</v>
      </c>
      <c r="CX63">
        <v>0.49059999999999998</v>
      </c>
      <c r="CY63">
        <v>0.49299999999999999</v>
      </c>
      <c r="CZ63">
        <v>0.49930000000000002</v>
      </c>
      <c r="DA63">
        <v>0.50860000000000005</v>
      </c>
      <c r="DB63">
        <v>0.51790000000000003</v>
      </c>
      <c r="DC63">
        <v>0.5272</v>
      </c>
      <c r="DD63">
        <v>0.53920000000000001</v>
      </c>
      <c r="DE63">
        <v>0.54959999999999998</v>
      </c>
      <c r="DF63">
        <v>0.56000000000000005</v>
      </c>
      <c r="DG63">
        <v>0.56820000000000004</v>
      </c>
      <c r="DH63">
        <v>0.56999999999999995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1.2789999999999999E-4</v>
      </c>
      <c r="W64">
        <v>1.796E-4</v>
      </c>
      <c r="X64">
        <v>2.1939999999999999E-4</v>
      </c>
      <c r="Y64">
        <v>2.6610000000000002E-4</v>
      </c>
      <c r="Z64">
        <v>3.2150000000000001E-4</v>
      </c>
      <c r="AA64">
        <v>4.0559999999999999E-4</v>
      </c>
      <c r="AB64">
        <v>6.5149999999999995E-4</v>
      </c>
      <c r="AC64">
        <v>7.6610000000000003E-4</v>
      </c>
      <c r="AD64">
        <v>8.8480000000000004E-4</v>
      </c>
      <c r="AE64">
        <v>1E-3</v>
      </c>
      <c r="AF64">
        <v>1.1999999999999999E-3</v>
      </c>
      <c r="AG64">
        <v>1.6000000000000001E-3</v>
      </c>
      <c r="AH64">
        <v>1.8E-3</v>
      </c>
      <c r="AI64">
        <v>2E-3</v>
      </c>
      <c r="AJ64">
        <v>2.2000000000000001E-3</v>
      </c>
      <c r="AK64">
        <v>2.5000000000000001E-3</v>
      </c>
      <c r="AL64">
        <v>3.2000000000000002E-3</v>
      </c>
      <c r="AM64">
        <v>3.7000000000000002E-3</v>
      </c>
      <c r="AN64">
        <v>4.1000000000000003E-3</v>
      </c>
      <c r="AO64">
        <v>4.4999999999999997E-3</v>
      </c>
      <c r="AP64">
        <v>5.4999999999999997E-3</v>
      </c>
      <c r="AQ64">
        <v>6.4999999999999997E-3</v>
      </c>
      <c r="AR64">
        <v>7.0000000000000001E-3</v>
      </c>
      <c r="AS64">
        <v>7.6E-3</v>
      </c>
      <c r="AT64">
        <v>8.3999999999999995E-3</v>
      </c>
      <c r="AU64">
        <v>1.01E-2</v>
      </c>
      <c r="AV64">
        <v>1.1299999999999999E-2</v>
      </c>
      <c r="AW64">
        <v>1.21E-2</v>
      </c>
      <c r="AX64">
        <v>1.29E-2</v>
      </c>
      <c r="AY64">
        <v>1.41E-2</v>
      </c>
      <c r="AZ64">
        <v>1.6500000000000001E-2</v>
      </c>
      <c r="BA64">
        <v>1.8200000000000001E-2</v>
      </c>
      <c r="BB64">
        <v>1.9300000000000001E-2</v>
      </c>
      <c r="BC64">
        <v>2.0400000000000001E-2</v>
      </c>
      <c r="BD64">
        <v>2.1600000000000001E-2</v>
      </c>
      <c r="BE64">
        <v>2.3800000000000002E-2</v>
      </c>
      <c r="BF64">
        <v>2.5999999999999999E-2</v>
      </c>
      <c r="BG64">
        <v>2.7300000000000001E-2</v>
      </c>
      <c r="BH64">
        <v>2.87E-2</v>
      </c>
      <c r="BI64">
        <v>3.0099999999999998E-2</v>
      </c>
      <c r="BJ64">
        <v>3.1899999999999998E-2</v>
      </c>
      <c r="BK64">
        <v>3.4599999999999999E-2</v>
      </c>
      <c r="BL64">
        <v>3.6999999999999998E-2</v>
      </c>
      <c r="BM64">
        <v>3.85E-2</v>
      </c>
      <c r="BN64">
        <v>4.0500000000000001E-2</v>
      </c>
      <c r="BO64">
        <v>4.36E-2</v>
      </c>
      <c r="BP64">
        <v>4.6399999999999997E-2</v>
      </c>
      <c r="BQ64">
        <v>4.82E-2</v>
      </c>
      <c r="BR64">
        <v>5.0099999999999999E-2</v>
      </c>
      <c r="BS64">
        <v>5.3499999999999999E-2</v>
      </c>
      <c r="BT64">
        <v>5.7000000000000002E-2</v>
      </c>
      <c r="BU64">
        <v>5.8900000000000001E-2</v>
      </c>
      <c r="BV64">
        <v>6.08E-2</v>
      </c>
      <c r="BW64">
        <v>6.2700000000000006E-2</v>
      </c>
      <c r="BX64">
        <v>6.4600000000000005E-2</v>
      </c>
      <c r="BY64">
        <v>6.7400000000000002E-2</v>
      </c>
      <c r="BZ64">
        <v>9.5399999999999999E-2</v>
      </c>
      <c r="CA64">
        <v>0.1234</v>
      </c>
      <c r="CB64">
        <v>0.15570000000000001</v>
      </c>
      <c r="CC64">
        <v>0.185</v>
      </c>
      <c r="CD64">
        <v>0.21190000000000001</v>
      </c>
      <c r="CE64">
        <v>0.2331</v>
      </c>
      <c r="CF64">
        <v>0.25219999999999998</v>
      </c>
      <c r="CG64">
        <v>0.27160000000000001</v>
      </c>
      <c r="CH64">
        <v>0.28789999999999999</v>
      </c>
      <c r="CI64">
        <v>0.30470000000000003</v>
      </c>
      <c r="CJ64">
        <v>0.32100000000000001</v>
      </c>
      <c r="CK64">
        <v>0.3362</v>
      </c>
      <c r="CL64">
        <v>0.3498</v>
      </c>
      <c r="CM64">
        <v>0.36120000000000002</v>
      </c>
      <c r="CN64">
        <v>0.37140000000000001</v>
      </c>
      <c r="CO64">
        <v>0.4052</v>
      </c>
      <c r="CP64">
        <v>0.42299999999999999</v>
      </c>
      <c r="CQ64">
        <v>0.44059999999999999</v>
      </c>
      <c r="CR64">
        <v>0.45760000000000001</v>
      </c>
      <c r="CS64">
        <v>0.47139999999999999</v>
      </c>
      <c r="CT64">
        <v>0.4798</v>
      </c>
      <c r="CU64">
        <v>0.4834</v>
      </c>
      <c r="CV64">
        <v>0.4869</v>
      </c>
      <c r="CW64">
        <v>0.48949999999999999</v>
      </c>
      <c r="CX64">
        <v>0.49059999999999998</v>
      </c>
      <c r="CY64">
        <v>0.49299999999999999</v>
      </c>
      <c r="CZ64">
        <v>0.49930000000000002</v>
      </c>
      <c r="DA64">
        <v>0.50860000000000005</v>
      </c>
      <c r="DB64">
        <v>0.51790000000000003</v>
      </c>
      <c r="DC64">
        <v>0.5272</v>
      </c>
      <c r="DD64">
        <v>0.53920000000000001</v>
      </c>
      <c r="DE64">
        <v>0.54959999999999998</v>
      </c>
      <c r="DF64">
        <v>0.56000000000000005</v>
      </c>
      <c r="DG64">
        <v>0.56820000000000004</v>
      </c>
      <c r="DH64">
        <v>0.56999999999999995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1.2789999999999999E-4</v>
      </c>
      <c r="W65">
        <v>1.796E-4</v>
      </c>
      <c r="X65">
        <v>2.1939999999999999E-4</v>
      </c>
      <c r="Y65">
        <v>2.6610000000000002E-4</v>
      </c>
      <c r="Z65">
        <v>3.2150000000000001E-4</v>
      </c>
      <c r="AA65">
        <v>4.0559999999999999E-4</v>
      </c>
      <c r="AB65">
        <v>6.5149999999999995E-4</v>
      </c>
      <c r="AC65">
        <v>7.6610000000000003E-4</v>
      </c>
      <c r="AD65">
        <v>8.8480000000000004E-4</v>
      </c>
      <c r="AE65">
        <v>1E-3</v>
      </c>
      <c r="AF65">
        <v>1.1999999999999999E-3</v>
      </c>
      <c r="AG65">
        <v>1.6000000000000001E-3</v>
      </c>
      <c r="AH65">
        <v>1.8E-3</v>
      </c>
      <c r="AI65">
        <v>2E-3</v>
      </c>
      <c r="AJ65">
        <v>2.2000000000000001E-3</v>
      </c>
      <c r="AK65">
        <v>2.5000000000000001E-3</v>
      </c>
      <c r="AL65">
        <v>3.2000000000000002E-3</v>
      </c>
      <c r="AM65">
        <v>3.7000000000000002E-3</v>
      </c>
      <c r="AN65">
        <v>4.1000000000000003E-3</v>
      </c>
      <c r="AO65">
        <v>4.4999999999999997E-3</v>
      </c>
      <c r="AP65">
        <v>5.4999999999999997E-3</v>
      </c>
      <c r="AQ65">
        <v>6.4999999999999997E-3</v>
      </c>
      <c r="AR65">
        <v>7.0000000000000001E-3</v>
      </c>
      <c r="AS65">
        <v>7.6E-3</v>
      </c>
      <c r="AT65">
        <v>8.3999999999999995E-3</v>
      </c>
      <c r="AU65">
        <v>1.01E-2</v>
      </c>
      <c r="AV65">
        <v>1.1299999999999999E-2</v>
      </c>
      <c r="AW65">
        <v>1.21E-2</v>
      </c>
      <c r="AX65">
        <v>1.29E-2</v>
      </c>
      <c r="AY65">
        <v>1.41E-2</v>
      </c>
      <c r="AZ65">
        <v>1.6500000000000001E-2</v>
      </c>
      <c r="BA65">
        <v>1.8200000000000001E-2</v>
      </c>
      <c r="BB65">
        <v>1.9300000000000001E-2</v>
      </c>
      <c r="BC65">
        <v>2.0400000000000001E-2</v>
      </c>
      <c r="BD65">
        <v>2.1600000000000001E-2</v>
      </c>
      <c r="BE65">
        <v>2.3800000000000002E-2</v>
      </c>
      <c r="BF65">
        <v>2.5999999999999999E-2</v>
      </c>
      <c r="BG65">
        <v>2.7300000000000001E-2</v>
      </c>
      <c r="BH65">
        <v>2.87E-2</v>
      </c>
      <c r="BI65">
        <v>3.0099999999999998E-2</v>
      </c>
      <c r="BJ65">
        <v>3.1899999999999998E-2</v>
      </c>
      <c r="BK65">
        <v>3.4599999999999999E-2</v>
      </c>
      <c r="BL65">
        <v>3.6999999999999998E-2</v>
      </c>
      <c r="BM65">
        <v>3.85E-2</v>
      </c>
      <c r="BN65">
        <v>4.0500000000000001E-2</v>
      </c>
      <c r="BO65">
        <v>4.36E-2</v>
      </c>
      <c r="BP65">
        <v>4.6399999999999997E-2</v>
      </c>
      <c r="BQ65">
        <v>4.82E-2</v>
      </c>
      <c r="BR65">
        <v>5.0099999999999999E-2</v>
      </c>
      <c r="BS65">
        <v>5.3499999999999999E-2</v>
      </c>
      <c r="BT65">
        <v>5.7000000000000002E-2</v>
      </c>
      <c r="BU65">
        <v>5.8900000000000001E-2</v>
      </c>
      <c r="BV65">
        <v>6.08E-2</v>
      </c>
      <c r="BW65">
        <v>6.2700000000000006E-2</v>
      </c>
      <c r="BX65">
        <v>6.4600000000000005E-2</v>
      </c>
      <c r="BY65">
        <v>6.7400000000000002E-2</v>
      </c>
      <c r="BZ65">
        <v>9.5399999999999999E-2</v>
      </c>
      <c r="CA65">
        <v>0.1234</v>
      </c>
      <c r="CB65">
        <v>0.15570000000000001</v>
      </c>
      <c r="CC65">
        <v>0.185</v>
      </c>
      <c r="CD65">
        <v>0.21190000000000001</v>
      </c>
      <c r="CE65">
        <v>0.2331</v>
      </c>
      <c r="CF65">
        <v>0.25219999999999998</v>
      </c>
      <c r="CG65">
        <v>0.27160000000000001</v>
      </c>
      <c r="CH65">
        <v>0.28789999999999999</v>
      </c>
      <c r="CI65">
        <v>0.30470000000000003</v>
      </c>
      <c r="CJ65">
        <v>0.32100000000000001</v>
      </c>
      <c r="CK65">
        <v>0.3362</v>
      </c>
      <c r="CL65">
        <v>0.3498</v>
      </c>
      <c r="CM65">
        <v>0.36120000000000002</v>
      </c>
      <c r="CN65">
        <v>0.37140000000000001</v>
      </c>
      <c r="CO65">
        <v>0.4052</v>
      </c>
      <c r="CP65">
        <v>0.42299999999999999</v>
      </c>
      <c r="CQ65">
        <v>0.44059999999999999</v>
      </c>
      <c r="CR65">
        <v>0.45760000000000001</v>
      </c>
      <c r="CS65">
        <v>0.47139999999999999</v>
      </c>
      <c r="CT65">
        <v>0.4798</v>
      </c>
      <c r="CU65">
        <v>0.4834</v>
      </c>
      <c r="CV65">
        <v>0.4869</v>
      </c>
      <c r="CW65">
        <v>0.48949999999999999</v>
      </c>
      <c r="CX65">
        <v>0.49059999999999998</v>
      </c>
      <c r="CY65">
        <v>0.49299999999999999</v>
      </c>
      <c r="CZ65">
        <v>0.49930000000000002</v>
      </c>
      <c r="DA65">
        <v>0.50860000000000005</v>
      </c>
      <c r="DB65">
        <v>0.51790000000000003</v>
      </c>
      <c r="DC65">
        <v>0.5272</v>
      </c>
      <c r="DD65">
        <v>0.53920000000000001</v>
      </c>
      <c r="DE65">
        <v>0.54959999999999998</v>
      </c>
      <c r="DF65">
        <v>0.56000000000000005</v>
      </c>
      <c r="DG65">
        <v>0.56820000000000004</v>
      </c>
      <c r="DH65">
        <v>0.56999999999999995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1.2789999999999999E-4</v>
      </c>
      <c r="W66">
        <v>1.796E-4</v>
      </c>
      <c r="X66">
        <v>2.1939999999999999E-4</v>
      </c>
      <c r="Y66">
        <v>2.6610000000000002E-4</v>
      </c>
      <c r="Z66">
        <v>3.2150000000000001E-4</v>
      </c>
      <c r="AA66">
        <v>4.0559999999999999E-4</v>
      </c>
      <c r="AB66">
        <v>6.5149999999999995E-4</v>
      </c>
      <c r="AC66">
        <v>7.6610000000000003E-4</v>
      </c>
      <c r="AD66">
        <v>8.8480000000000004E-4</v>
      </c>
      <c r="AE66">
        <v>1E-3</v>
      </c>
      <c r="AF66">
        <v>1.1999999999999999E-3</v>
      </c>
      <c r="AG66">
        <v>1.6000000000000001E-3</v>
      </c>
      <c r="AH66">
        <v>1.8E-3</v>
      </c>
      <c r="AI66">
        <v>2E-3</v>
      </c>
      <c r="AJ66">
        <v>2.2000000000000001E-3</v>
      </c>
      <c r="AK66">
        <v>2.5000000000000001E-3</v>
      </c>
      <c r="AL66">
        <v>3.2000000000000002E-3</v>
      </c>
      <c r="AM66">
        <v>3.7000000000000002E-3</v>
      </c>
      <c r="AN66">
        <v>4.1000000000000003E-3</v>
      </c>
      <c r="AO66">
        <v>4.4999999999999997E-3</v>
      </c>
      <c r="AP66">
        <v>5.4999999999999997E-3</v>
      </c>
      <c r="AQ66">
        <v>6.4999999999999997E-3</v>
      </c>
      <c r="AR66">
        <v>7.0000000000000001E-3</v>
      </c>
      <c r="AS66">
        <v>7.6E-3</v>
      </c>
      <c r="AT66">
        <v>8.3999999999999995E-3</v>
      </c>
      <c r="AU66">
        <v>1.01E-2</v>
      </c>
      <c r="AV66">
        <v>1.1299999999999999E-2</v>
      </c>
      <c r="AW66">
        <v>1.21E-2</v>
      </c>
      <c r="AX66">
        <v>1.29E-2</v>
      </c>
      <c r="AY66">
        <v>1.41E-2</v>
      </c>
      <c r="AZ66">
        <v>1.6500000000000001E-2</v>
      </c>
      <c r="BA66">
        <v>1.8200000000000001E-2</v>
      </c>
      <c r="BB66">
        <v>1.9300000000000001E-2</v>
      </c>
      <c r="BC66">
        <v>2.0400000000000001E-2</v>
      </c>
      <c r="BD66">
        <v>2.1600000000000001E-2</v>
      </c>
      <c r="BE66">
        <v>2.3800000000000002E-2</v>
      </c>
      <c r="BF66">
        <v>2.5999999999999999E-2</v>
      </c>
      <c r="BG66">
        <v>2.7300000000000001E-2</v>
      </c>
      <c r="BH66">
        <v>2.87E-2</v>
      </c>
      <c r="BI66">
        <v>3.0099999999999998E-2</v>
      </c>
      <c r="BJ66">
        <v>3.1899999999999998E-2</v>
      </c>
      <c r="BK66">
        <v>3.4599999999999999E-2</v>
      </c>
      <c r="BL66">
        <v>3.6999999999999998E-2</v>
      </c>
      <c r="BM66">
        <v>3.85E-2</v>
      </c>
      <c r="BN66">
        <v>4.0500000000000001E-2</v>
      </c>
      <c r="BO66">
        <v>4.36E-2</v>
      </c>
      <c r="BP66">
        <v>4.6399999999999997E-2</v>
      </c>
      <c r="BQ66">
        <v>4.82E-2</v>
      </c>
      <c r="BR66">
        <v>5.0099999999999999E-2</v>
      </c>
      <c r="BS66">
        <v>5.3499999999999999E-2</v>
      </c>
      <c r="BT66">
        <v>5.7000000000000002E-2</v>
      </c>
      <c r="BU66">
        <v>5.8900000000000001E-2</v>
      </c>
      <c r="BV66">
        <v>6.08E-2</v>
      </c>
      <c r="BW66">
        <v>6.2700000000000006E-2</v>
      </c>
      <c r="BX66">
        <v>6.4600000000000005E-2</v>
      </c>
      <c r="BY66">
        <v>6.7400000000000002E-2</v>
      </c>
      <c r="BZ66">
        <v>9.5399999999999999E-2</v>
      </c>
      <c r="CA66">
        <v>0.1234</v>
      </c>
      <c r="CB66">
        <v>0.15570000000000001</v>
      </c>
      <c r="CC66">
        <v>0.185</v>
      </c>
      <c r="CD66">
        <v>0.21190000000000001</v>
      </c>
      <c r="CE66">
        <v>0.2331</v>
      </c>
      <c r="CF66">
        <v>0.25219999999999998</v>
      </c>
      <c r="CG66">
        <v>0.27160000000000001</v>
      </c>
      <c r="CH66">
        <v>0.28789999999999999</v>
      </c>
      <c r="CI66">
        <v>0.30470000000000003</v>
      </c>
      <c r="CJ66">
        <v>0.32100000000000001</v>
      </c>
      <c r="CK66">
        <v>0.3362</v>
      </c>
      <c r="CL66">
        <v>0.3498</v>
      </c>
      <c r="CM66">
        <v>0.36120000000000002</v>
      </c>
      <c r="CN66">
        <v>0.37140000000000001</v>
      </c>
      <c r="CO66">
        <v>0.4052</v>
      </c>
      <c r="CP66">
        <v>0.42299999999999999</v>
      </c>
      <c r="CQ66">
        <v>0.44059999999999999</v>
      </c>
      <c r="CR66">
        <v>0.45760000000000001</v>
      </c>
      <c r="CS66">
        <v>0.47139999999999999</v>
      </c>
      <c r="CT66">
        <v>0.4798</v>
      </c>
      <c r="CU66">
        <v>0.4834</v>
      </c>
      <c r="CV66">
        <v>0.4869</v>
      </c>
      <c r="CW66">
        <v>0.48949999999999999</v>
      </c>
      <c r="CX66">
        <v>0.49059999999999998</v>
      </c>
      <c r="CY66">
        <v>0.49299999999999999</v>
      </c>
      <c r="CZ66">
        <v>0.49930000000000002</v>
      </c>
      <c r="DA66">
        <v>0.50860000000000005</v>
      </c>
      <c r="DB66">
        <v>0.51790000000000003</v>
      </c>
      <c r="DC66">
        <v>0.5272</v>
      </c>
      <c r="DD66">
        <v>0.53920000000000001</v>
      </c>
      <c r="DE66">
        <v>0.54959999999999998</v>
      </c>
      <c r="DF66">
        <v>0.56000000000000005</v>
      </c>
      <c r="DG66">
        <v>0.56820000000000004</v>
      </c>
      <c r="DH66">
        <v>0.56999999999999995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1.2789999999999999E-4</v>
      </c>
      <c r="W67">
        <v>1.796E-4</v>
      </c>
      <c r="X67">
        <v>2.1939999999999999E-4</v>
      </c>
      <c r="Y67">
        <v>2.6610000000000002E-4</v>
      </c>
      <c r="Z67">
        <v>3.2150000000000001E-4</v>
      </c>
      <c r="AA67">
        <v>4.0559999999999999E-4</v>
      </c>
      <c r="AB67">
        <v>6.5149999999999995E-4</v>
      </c>
      <c r="AC67">
        <v>7.6610000000000003E-4</v>
      </c>
      <c r="AD67">
        <v>8.8480000000000004E-4</v>
      </c>
      <c r="AE67">
        <v>1E-3</v>
      </c>
      <c r="AF67">
        <v>1.1999999999999999E-3</v>
      </c>
      <c r="AG67">
        <v>1.6000000000000001E-3</v>
      </c>
      <c r="AH67">
        <v>1.8E-3</v>
      </c>
      <c r="AI67">
        <v>2E-3</v>
      </c>
      <c r="AJ67">
        <v>2.2000000000000001E-3</v>
      </c>
      <c r="AK67">
        <v>2.5000000000000001E-3</v>
      </c>
      <c r="AL67">
        <v>3.2000000000000002E-3</v>
      </c>
      <c r="AM67">
        <v>3.7000000000000002E-3</v>
      </c>
      <c r="AN67">
        <v>4.1000000000000003E-3</v>
      </c>
      <c r="AO67">
        <v>4.4999999999999997E-3</v>
      </c>
      <c r="AP67">
        <v>5.4999999999999997E-3</v>
      </c>
      <c r="AQ67">
        <v>6.4999999999999997E-3</v>
      </c>
      <c r="AR67">
        <v>7.0000000000000001E-3</v>
      </c>
      <c r="AS67">
        <v>7.6E-3</v>
      </c>
      <c r="AT67">
        <v>8.3999999999999995E-3</v>
      </c>
      <c r="AU67">
        <v>1.01E-2</v>
      </c>
      <c r="AV67">
        <v>1.1299999999999999E-2</v>
      </c>
      <c r="AW67">
        <v>1.21E-2</v>
      </c>
      <c r="AX67">
        <v>1.29E-2</v>
      </c>
      <c r="AY67">
        <v>1.41E-2</v>
      </c>
      <c r="AZ67">
        <v>1.6500000000000001E-2</v>
      </c>
      <c r="BA67">
        <v>1.8200000000000001E-2</v>
      </c>
      <c r="BB67">
        <v>1.9300000000000001E-2</v>
      </c>
      <c r="BC67">
        <v>2.0400000000000001E-2</v>
      </c>
      <c r="BD67">
        <v>2.1600000000000001E-2</v>
      </c>
      <c r="BE67">
        <v>2.3800000000000002E-2</v>
      </c>
      <c r="BF67">
        <v>2.5999999999999999E-2</v>
      </c>
      <c r="BG67">
        <v>2.7300000000000001E-2</v>
      </c>
      <c r="BH67">
        <v>2.87E-2</v>
      </c>
      <c r="BI67">
        <v>3.0099999999999998E-2</v>
      </c>
      <c r="BJ67">
        <v>3.1899999999999998E-2</v>
      </c>
      <c r="BK67">
        <v>3.4599999999999999E-2</v>
      </c>
      <c r="BL67">
        <v>3.6999999999999998E-2</v>
      </c>
      <c r="BM67">
        <v>3.85E-2</v>
      </c>
      <c r="BN67">
        <v>4.0500000000000001E-2</v>
      </c>
      <c r="BO67">
        <v>4.36E-2</v>
      </c>
      <c r="BP67">
        <v>4.6399999999999997E-2</v>
      </c>
      <c r="BQ67">
        <v>4.82E-2</v>
      </c>
      <c r="BR67">
        <v>5.0099999999999999E-2</v>
      </c>
      <c r="BS67">
        <v>5.3499999999999999E-2</v>
      </c>
      <c r="BT67">
        <v>5.7000000000000002E-2</v>
      </c>
      <c r="BU67">
        <v>5.8900000000000001E-2</v>
      </c>
      <c r="BV67">
        <v>6.08E-2</v>
      </c>
      <c r="BW67">
        <v>6.2700000000000006E-2</v>
      </c>
      <c r="BX67">
        <v>6.4600000000000005E-2</v>
      </c>
      <c r="BY67">
        <v>6.7400000000000002E-2</v>
      </c>
      <c r="BZ67">
        <v>9.5399999999999999E-2</v>
      </c>
      <c r="CA67">
        <v>0.1234</v>
      </c>
      <c r="CB67">
        <v>0.15570000000000001</v>
      </c>
      <c r="CC67">
        <v>0.185</v>
      </c>
      <c r="CD67">
        <v>0.21190000000000001</v>
      </c>
      <c r="CE67">
        <v>0.2331</v>
      </c>
      <c r="CF67">
        <v>0.25219999999999998</v>
      </c>
      <c r="CG67">
        <v>0.27160000000000001</v>
      </c>
      <c r="CH67">
        <v>0.28789999999999999</v>
      </c>
      <c r="CI67">
        <v>0.30470000000000003</v>
      </c>
      <c r="CJ67">
        <v>0.32100000000000001</v>
      </c>
      <c r="CK67">
        <v>0.3362</v>
      </c>
      <c r="CL67">
        <v>0.3498</v>
      </c>
      <c r="CM67">
        <v>0.36120000000000002</v>
      </c>
      <c r="CN67">
        <v>0.37140000000000001</v>
      </c>
      <c r="CO67">
        <v>0.4052</v>
      </c>
      <c r="CP67">
        <v>0.42299999999999999</v>
      </c>
      <c r="CQ67">
        <v>0.44059999999999999</v>
      </c>
      <c r="CR67">
        <v>0.45760000000000001</v>
      </c>
      <c r="CS67">
        <v>0.47139999999999999</v>
      </c>
      <c r="CT67">
        <v>0.4798</v>
      </c>
      <c r="CU67">
        <v>0.4834</v>
      </c>
      <c r="CV67">
        <v>0.4869</v>
      </c>
      <c r="CW67">
        <v>0.48949999999999999</v>
      </c>
      <c r="CX67">
        <v>0.49059999999999998</v>
      </c>
      <c r="CY67">
        <v>0.49299999999999999</v>
      </c>
      <c r="CZ67">
        <v>0.49930000000000002</v>
      </c>
      <c r="DA67">
        <v>0.50860000000000005</v>
      </c>
      <c r="DB67">
        <v>0.51790000000000003</v>
      </c>
      <c r="DC67">
        <v>0.5272</v>
      </c>
      <c r="DD67">
        <v>0.53920000000000001</v>
      </c>
      <c r="DE67">
        <v>0.54959999999999998</v>
      </c>
      <c r="DF67">
        <v>0.56000000000000005</v>
      </c>
      <c r="DG67">
        <v>0.56820000000000004</v>
      </c>
      <c r="DH67">
        <v>0.56999999999999995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1.2789999999999999E-4</v>
      </c>
      <c r="W68">
        <v>1.796E-4</v>
      </c>
      <c r="X68">
        <v>2.1939999999999999E-4</v>
      </c>
      <c r="Y68">
        <v>2.6610000000000002E-4</v>
      </c>
      <c r="Z68">
        <v>3.2150000000000001E-4</v>
      </c>
      <c r="AA68">
        <v>4.0559999999999999E-4</v>
      </c>
      <c r="AB68">
        <v>6.5149999999999995E-4</v>
      </c>
      <c r="AC68">
        <v>7.6610000000000003E-4</v>
      </c>
      <c r="AD68">
        <v>8.8480000000000004E-4</v>
      </c>
      <c r="AE68">
        <v>1E-3</v>
      </c>
      <c r="AF68">
        <v>1.1999999999999999E-3</v>
      </c>
      <c r="AG68">
        <v>1.6000000000000001E-3</v>
      </c>
      <c r="AH68">
        <v>1.8E-3</v>
      </c>
      <c r="AI68">
        <v>2E-3</v>
      </c>
      <c r="AJ68">
        <v>2.2000000000000001E-3</v>
      </c>
      <c r="AK68">
        <v>2.5000000000000001E-3</v>
      </c>
      <c r="AL68">
        <v>3.2000000000000002E-3</v>
      </c>
      <c r="AM68">
        <v>3.7000000000000002E-3</v>
      </c>
      <c r="AN68">
        <v>4.1000000000000003E-3</v>
      </c>
      <c r="AO68">
        <v>4.4999999999999997E-3</v>
      </c>
      <c r="AP68">
        <v>5.4999999999999997E-3</v>
      </c>
      <c r="AQ68">
        <v>6.4999999999999997E-3</v>
      </c>
      <c r="AR68">
        <v>7.0000000000000001E-3</v>
      </c>
      <c r="AS68">
        <v>7.6E-3</v>
      </c>
      <c r="AT68">
        <v>8.3999999999999995E-3</v>
      </c>
      <c r="AU68">
        <v>1.01E-2</v>
      </c>
      <c r="AV68">
        <v>1.1299999999999999E-2</v>
      </c>
      <c r="AW68">
        <v>1.21E-2</v>
      </c>
      <c r="AX68">
        <v>1.29E-2</v>
      </c>
      <c r="AY68">
        <v>1.41E-2</v>
      </c>
      <c r="AZ68">
        <v>1.6500000000000001E-2</v>
      </c>
      <c r="BA68">
        <v>1.8200000000000001E-2</v>
      </c>
      <c r="BB68">
        <v>1.9300000000000001E-2</v>
      </c>
      <c r="BC68">
        <v>2.0400000000000001E-2</v>
      </c>
      <c r="BD68">
        <v>2.1600000000000001E-2</v>
      </c>
      <c r="BE68">
        <v>2.3800000000000002E-2</v>
      </c>
      <c r="BF68">
        <v>2.5999999999999999E-2</v>
      </c>
      <c r="BG68">
        <v>2.7300000000000001E-2</v>
      </c>
      <c r="BH68">
        <v>2.87E-2</v>
      </c>
      <c r="BI68">
        <v>3.0099999999999998E-2</v>
      </c>
      <c r="BJ68">
        <v>3.1899999999999998E-2</v>
      </c>
      <c r="BK68">
        <v>3.4599999999999999E-2</v>
      </c>
      <c r="BL68">
        <v>3.6999999999999998E-2</v>
      </c>
      <c r="BM68">
        <v>3.85E-2</v>
      </c>
      <c r="BN68">
        <v>4.0500000000000001E-2</v>
      </c>
      <c r="BO68">
        <v>4.36E-2</v>
      </c>
      <c r="BP68">
        <v>4.6399999999999997E-2</v>
      </c>
      <c r="BQ68">
        <v>4.82E-2</v>
      </c>
      <c r="BR68">
        <v>5.0099999999999999E-2</v>
      </c>
      <c r="BS68">
        <v>5.3499999999999999E-2</v>
      </c>
      <c r="BT68">
        <v>5.7000000000000002E-2</v>
      </c>
      <c r="BU68">
        <v>5.8900000000000001E-2</v>
      </c>
      <c r="BV68">
        <v>6.08E-2</v>
      </c>
      <c r="BW68">
        <v>6.2700000000000006E-2</v>
      </c>
      <c r="BX68">
        <v>6.4600000000000005E-2</v>
      </c>
      <c r="BY68">
        <v>6.7400000000000002E-2</v>
      </c>
      <c r="BZ68">
        <v>9.5399999999999999E-2</v>
      </c>
      <c r="CA68">
        <v>0.1234</v>
      </c>
      <c r="CB68">
        <v>0.15570000000000001</v>
      </c>
      <c r="CC68">
        <v>0.185</v>
      </c>
      <c r="CD68">
        <v>0.21190000000000001</v>
      </c>
      <c r="CE68">
        <v>0.2331</v>
      </c>
      <c r="CF68">
        <v>0.25219999999999998</v>
      </c>
      <c r="CG68">
        <v>0.27160000000000001</v>
      </c>
      <c r="CH68">
        <v>0.28789999999999999</v>
      </c>
      <c r="CI68">
        <v>0.30470000000000003</v>
      </c>
      <c r="CJ68">
        <v>0.32100000000000001</v>
      </c>
      <c r="CK68">
        <v>0.3362</v>
      </c>
      <c r="CL68">
        <v>0.3498</v>
      </c>
      <c r="CM68">
        <v>0.36120000000000002</v>
      </c>
      <c r="CN68">
        <v>0.37140000000000001</v>
      </c>
      <c r="CO68">
        <v>0.4052</v>
      </c>
      <c r="CP68">
        <v>0.42299999999999999</v>
      </c>
      <c r="CQ68">
        <v>0.44059999999999999</v>
      </c>
      <c r="CR68">
        <v>0.45760000000000001</v>
      </c>
      <c r="CS68">
        <v>0.47139999999999999</v>
      </c>
      <c r="CT68">
        <v>0.4798</v>
      </c>
      <c r="CU68">
        <v>0.4834</v>
      </c>
      <c r="CV68">
        <v>0.4869</v>
      </c>
      <c r="CW68">
        <v>0.48949999999999999</v>
      </c>
      <c r="CX68">
        <v>0.49059999999999998</v>
      </c>
      <c r="CY68">
        <v>0.49299999999999999</v>
      </c>
      <c r="CZ68">
        <v>0.49930000000000002</v>
      </c>
      <c r="DA68">
        <v>0.50860000000000005</v>
      </c>
      <c r="DB68">
        <v>0.51790000000000003</v>
      </c>
      <c r="DC68">
        <v>0.5272</v>
      </c>
      <c r="DD68">
        <v>0.53920000000000001</v>
      </c>
      <c r="DE68">
        <v>0.54959999999999998</v>
      </c>
      <c r="DF68">
        <v>0.56000000000000005</v>
      </c>
      <c r="DG68">
        <v>0.56820000000000004</v>
      </c>
      <c r="DH68">
        <v>0.56999999999999995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1.2789999999999999E-4</v>
      </c>
      <c r="W69">
        <v>1.796E-4</v>
      </c>
      <c r="X69">
        <v>2.1939999999999999E-4</v>
      </c>
      <c r="Y69">
        <v>2.6610000000000002E-4</v>
      </c>
      <c r="Z69">
        <v>3.2150000000000001E-4</v>
      </c>
      <c r="AA69">
        <v>4.0559999999999999E-4</v>
      </c>
      <c r="AB69">
        <v>6.5149999999999995E-4</v>
      </c>
      <c r="AC69">
        <v>7.6610000000000003E-4</v>
      </c>
      <c r="AD69">
        <v>8.8480000000000004E-4</v>
      </c>
      <c r="AE69">
        <v>1E-3</v>
      </c>
      <c r="AF69">
        <v>1.1999999999999999E-3</v>
      </c>
      <c r="AG69">
        <v>1.6000000000000001E-3</v>
      </c>
      <c r="AH69">
        <v>1.8E-3</v>
      </c>
      <c r="AI69">
        <v>2E-3</v>
      </c>
      <c r="AJ69">
        <v>2.2000000000000001E-3</v>
      </c>
      <c r="AK69">
        <v>2.5000000000000001E-3</v>
      </c>
      <c r="AL69">
        <v>3.2000000000000002E-3</v>
      </c>
      <c r="AM69">
        <v>3.7000000000000002E-3</v>
      </c>
      <c r="AN69">
        <v>4.1000000000000003E-3</v>
      </c>
      <c r="AO69">
        <v>4.4999999999999997E-3</v>
      </c>
      <c r="AP69">
        <v>5.4999999999999997E-3</v>
      </c>
      <c r="AQ69">
        <v>6.4999999999999997E-3</v>
      </c>
      <c r="AR69">
        <v>7.0000000000000001E-3</v>
      </c>
      <c r="AS69">
        <v>7.6E-3</v>
      </c>
      <c r="AT69">
        <v>8.3999999999999995E-3</v>
      </c>
      <c r="AU69">
        <v>1.01E-2</v>
      </c>
      <c r="AV69">
        <v>1.1299999999999999E-2</v>
      </c>
      <c r="AW69">
        <v>1.21E-2</v>
      </c>
      <c r="AX69">
        <v>1.29E-2</v>
      </c>
      <c r="AY69">
        <v>1.41E-2</v>
      </c>
      <c r="AZ69">
        <v>1.6500000000000001E-2</v>
      </c>
      <c r="BA69">
        <v>1.8200000000000001E-2</v>
      </c>
      <c r="BB69">
        <v>1.9300000000000001E-2</v>
      </c>
      <c r="BC69">
        <v>2.0400000000000001E-2</v>
      </c>
      <c r="BD69">
        <v>2.1600000000000001E-2</v>
      </c>
      <c r="BE69">
        <v>2.3800000000000002E-2</v>
      </c>
      <c r="BF69">
        <v>2.5999999999999999E-2</v>
      </c>
      <c r="BG69">
        <v>2.7300000000000001E-2</v>
      </c>
      <c r="BH69">
        <v>2.87E-2</v>
      </c>
      <c r="BI69">
        <v>3.0099999999999998E-2</v>
      </c>
      <c r="BJ69">
        <v>3.1899999999999998E-2</v>
      </c>
      <c r="BK69">
        <v>3.4599999999999999E-2</v>
      </c>
      <c r="BL69">
        <v>3.6999999999999998E-2</v>
      </c>
      <c r="BM69">
        <v>3.85E-2</v>
      </c>
      <c r="BN69">
        <v>4.0500000000000001E-2</v>
      </c>
      <c r="BO69">
        <v>4.36E-2</v>
      </c>
      <c r="BP69">
        <v>4.6399999999999997E-2</v>
      </c>
      <c r="BQ69">
        <v>4.82E-2</v>
      </c>
      <c r="BR69">
        <v>5.0099999999999999E-2</v>
      </c>
      <c r="BS69">
        <v>5.3499999999999999E-2</v>
      </c>
      <c r="BT69">
        <v>5.7000000000000002E-2</v>
      </c>
      <c r="BU69">
        <v>5.8900000000000001E-2</v>
      </c>
      <c r="BV69">
        <v>6.08E-2</v>
      </c>
      <c r="BW69">
        <v>6.2700000000000006E-2</v>
      </c>
      <c r="BX69">
        <v>6.4600000000000005E-2</v>
      </c>
      <c r="BY69">
        <v>6.7400000000000002E-2</v>
      </c>
      <c r="BZ69">
        <v>9.5399999999999999E-2</v>
      </c>
      <c r="CA69">
        <v>0.1234</v>
      </c>
      <c r="CB69">
        <v>0.15570000000000001</v>
      </c>
      <c r="CC69">
        <v>0.185</v>
      </c>
      <c r="CD69">
        <v>0.21190000000000001</v>
      </c>
      <c r="CE69">
        <v>0.2331</v>
      </c>
      <c r="CF69">
        <v>0.25219999999999998</v>
      </c>
      <c r="CG69">
        <v>0.27160000000000001</v>
      </c>
      <c r="CH69">
        <v>0.28789999999999999</v>
      </c>
      <c r="CI69">
        <v>0.30470000000000003</v>
      </c>
      <c r="CJ69">
        <v>0.32100000000000001</v>
      </c>
      <c r="CK69">
        <v>0.3362</v>
      </c>
      <c r="CL69">
        <v>0.3498</v>
      </c>
      <c r="CM69">
        <v>0.36120000000000002</v>
      </c>
      <c r="CN69">
        <v>0.37140000000000001</v>
      </c>
      <c r="CO69">
        <v>0.4052</v>
      </c>
      <c r="CP69">
        <v>0.42299999999999999</v>
      </c>
      <c r="CQ69">
        <v>0.44059999999999999</v>
      </c>
      <c r="CR69">
        <v>0.45760000000000001</v>
      </c>
      <c r="CS69">
        <v>0.47139999999999999</v>
      </c>
      <c r="CT69">
        <v>0.4798</v>
      </c>
      <c r="CU69">
        <v>0.4834</v>
      </c>
      <c r="CV69">
        <v>0.4869</v>
      </c>
      <c r="CW69">
        <v>0.48949999999999999</v>
      </c>
      <c r="CX69">
        <v>0.49059999999999998</v>
      </c>
      <c r="CY69">
        <v>0.49299999999999999</v>
      </c>
      <c r="CZ69">
        <v>0.49930000000000002</v>
      </c>
      <c r="DA69">
        <v>0.50860000000000005</v>
      </c>
      <c r="DB69">
        <v>0.51790000000000003</v>
      </c>
      <c r="DC69">
        <v>0.5272</v>
      </c>
      <c r="DD69">
        <v>0.53920000000000001</v>
      </c>
      <c r="DE69">
        <v>0.54959999999999998</v>
      </c>
      <c r="DF69">
        <v>0.56000000000000005</v>
      </c>
      <c r="DG69">
        <v>0.56820000000000004</v>
      </c>
      <c r="DH69">
        <v>0.56999999999999995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1.2789999999999999E-4</v>
      </c>
      <c r="W70">
        <v>1.796E-4</v>
      </c>
      <c r="X70">
        <v>2.1939999999999999E-4</v>
      </c>
      <c r="Y70">
        <v>2.6610000000000002E-4</v>
      </c>
      <c r="Z70">
        <v>3.2150000000000001E-4</v>
      </c>
      <c r="AA70">
        <v>4.0559999999999999E-4</v>
      </c>
      <c r="AB70">
        <v>6.5149999999999995E-4</v>
      </c>
      <c r="AC70">
        <v>7.6610000000000003E-4</v>
      </c>
      <c r="AD70">
        <v>8.8480000000000004E-4</v>
      </c>
      <c r="AE70">
        <v>1E-3</v>
      </c>
      <c r="AF70">
        <v>1.1999999999999999E-3</v>
      </c>
      <c r="AG70">
        <v>1.6000000000000001E-3</v>
      </c>
      <c r="AH70">
        <v>1.8E-3</v>
      </c>
      <c r="AI70">
        <v>2E-3</v>
      </c>
      <c r="AJ70">
        <v>2.2000000000000001E-3</v>
      </c>
      <c r="AK70">
        <v>2.5000000000000001E-3</v>
      </c>
      <c r="AL70">
        <v>3.2000000000000002E-3</v>
      </c>
      <c r="AM70">
        <v>3.7000000000000002E-3</v>
      </c>
      <c r="AN70">
        <v>4.1000000000000003E-3</v>
      </c>
      <c r="AO70">
        <v>4.4999999999999997E-3</v>
      </c>
      <c r="AP70">
        <v>5.4999999999999997E-3</v>
      </c>
      <c r="AQ70">
        <v>6.4999999999999997E-3</v>
      </c>
      <c r="AR70">
        <v>7.0000000000000001E-3</v>
      </c>
      <c r="AS70">
        <v>7.6E-3</v>
      </c>
      <c r="AT70">
        <v>8.3999999999999995E-3</v>
      </c>
      <c r="AU70">
        <v>1.01E-2</v>
      </c>
      <c r="AV70">
        <v>1.1299999999999999E-2</v>
      </c>
      <c r="AW70">
        <v>1.21E-2</v>
      </c>
      <c r="AX70">
        <v>1.29E-2</v>
      </c>
      <c r="AY70">
        <v>1.41E-2</v>
      </c>
      <c r="AZ70">
        <v>1.6500000000000001E-2</v>
      </c>
      <c r="BA70">
        <v>1.8200000000000001E-2</v>
      </c>
      <c r="BB70">
        <v>1.9300000000000001E-2</v>
      </c>
      <c r="BC70">
        <v>2.0400000000000001E-2</v>
      </c>
      <c r="BD70">
        <v>2.1600000000000001E-2</v>
      </c>
      <c r="BE70">
        <v>2.3800000000000002E-2</v>
      </c>
      <c r="BF70">
        <v>2.5999999999999999E-2</v>
      </c>
      <c r="BG70">
        <v>2.7300000000000001E-2</v>
      </c>
      <c r="BH70">
        <v>2.87E-2</v>
      </c>
      <c r="BI70">
        <v>3.0099999999999998E-2</v>
      </c>
      <c r="BJ70">
        <v>3.1899999999999998E-2</v>
      </c>
      <c r="BK70">
        <v>3.4599999999999999E-2</v>
      </c>
      <c r="BL70">
        <v>3.6999999999999998E-2</v>
      </c>
      <c r="BM70">
        <v>3.85E-2</v>
      </c>
      <c r="BN70">
        <v>4.0500000000000001E-2</v>
      </c>
      <c r="BO70">
        <v>4.36E-2</v>
      </c>
      <c r="BP70">
        <v>4.6399999999999997E-2</v>
      </c>
      <c r="BQ70">
        <v>4.82E-2</v>
      </c>
      <c r="BR70">
        <v>5.0099999999999999E-2</v>
      </c>
      <c r="BS70">
        <v>5.3499999999999999E-2</v>
      </c>
      <c r="BT70">
        <v>5.7000000000000002E-2</v>
      </c>
      <c r="BU70">
        <v>5.8900000000000001E-2</v>
      </c>
      <c r="BV70">
        <v>6.08E-2</v>
      </c>
      <c r="BW70">
        <v>6.2700000000000006E-2</v>
      </c>
      <c r="BX70">
        <v>6.4600000000000005E-2</v>
      </c>
      <c r="BY70">
        <v>6.7400000000000002E-2</v>
      </c>
      <c r="BZ70">
        <v>9.5399999999999999E-2</v>
      </c>
      <c r="CA70">
        <v>0.1234</v>
      </c>
      <c r="CB70">
        <v>0.15570000000000001</v>
      </c>
      <c r="CC70">
        <v>0.185</v>
      </c>
      <c r="CD70">
        <v>0.21190000000000001</v>
      </c>
      <c r="CE70">
        <v>0.2331</v>
      </c>
      <c r="CF70">
        <v>0.25219999999999998</v>
      </c>
      <c r="CG70">
        <v>0.27160000000000001</v>
      </c>
      <c r="CH70">
        <v>0.28789999999999999</v>
      </c>
      <c r="CI70">
        <v>0.30470000000000003</v>
      </c>
      <c r="CJ70">
        <v>0.32100000000000001</v>
      </c>
      <c r="CK70">
        <v>0.3362</v>
      </c>
      <c r="CL70">
        <v>0.3498</v>
      </c>
      <c r="CM70">
        <v>0.36120000000000002</v>
      </c>
      <c r="CN70">
        <v>0.37140000000000001</v>
      </c>
      <c r="CO70">
        <v>0.4052</v>
      </c>
      <c r="CP70">
        <v>0.42299999999999999</v>
      </c>
      <c r="CQ70">
        <v>0.44059999999999999</v>
      </c>
      <c r="CR70">
        <v>0.45760000000000001</v>
      </c>
      <c r="CS70">
        <v>0.47139999999999999</v>
      </c>
      <c r="CT70">
        <v>0.4798</v>
      </c>
      <c r="CU70">
        <v>0.4834</v>
      </c>
      <c r="CV70">
        <v>0.4869</v>
      </c>
      <c r="CW70">
        <v>0.48949999999999999</v>
      </c>
      <c r="CX70">
        <v>0.49059999999999998</v>
      </c>
      <c r="CY70">
        <v>0.49299999999999999</v>
      </c>
      <c r="CZ70">
        <v>0.49930000000000002</v>
      </c>
      <c r="DA70">
        <v>0.50860000000000005</v>
      </c>
      <c r="DB70">
        <v>0.51790000000000003</v>
      </c>
      <c r="DC70">
        <v>0.5272</v>
      </c>
      <c r="DD70">
        <v>0.53920000000000001</v>
      </c>
      <c r="DE70">
        <v>0.54959999999999998</v>
      </c>
      <c r="DF70">
        <v>0.56000000000000005</v>
      </c>
      <c r="DG70">
        <v>0.56820000000000004</v>
      </c>
      <c r="DH70">
        <v>0.56999999999999995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1.2789999999999999E-4</v>
      </c>
      <c r="W71">
        <v>1.796E-4</v>
      </c>
      <c r="X71">
        <v>2.1939999999999999E-4</v>
      </c>
      <c r="Y71">
        <v>2.6610000000000002E-4</v>
      </c>
      <c r="Z71">
        <v>3.2150000000000001E-4</v>
      </c>
      <c r="AA71">
        <v>4.0559999999999999E-4</v>
      </c>
      <c r="AB71">
        <v>6.5149999999999995E-4</v>
      </c>
      <c r="AC71">
        <v>7.6610000000000003E-4</v>
      </c>
      <c r="AD71">
        <v>8.8480000000000004E-4</v>
      </c>
      <c r="AE71">
        <v>1E-3</v>
      </c>
      <c r="AF71">
        <v>1.1999999999999999E-3</v>
      </c>
      <c r="AG71">
        <v>1.6000000000000001E-3</v>
      </c>
      <c r="AH71">
        <v>1.8E-3</v>
      </c>
      <c r="AI71">
        <v>2E-3</v>
      </c>
      <c r="AJ71">
        <v>2.2000000000000001E-3</v>
      </c>
      <c r="AK71">
        <v>2.5000000000000001E-3</v>
      </c>
      <c r="AL71">
        <v>3.2000000000000002E-3</v>
      </c>
      <c r="AM71">
        <v>3.7000000000000002E-3</v>
      </c>
      <c r="AN71">
        <v>4.1000000000000003E-3</v>
      </c>
      <c r="AO71">
        <v>4.4999999999999997E-3</v>
      </c>
      <c r="AP71">
        <v>5.4999999999999997E-3</v>
      </c>
      <c r="AQ71">
        <v>6.4999999999999997E-3</v>
      </c>
      <c r="AR71">
        <v>7.0000000000000001E-3</v>
      </c>
      <c r="AS71">
        <v>7.6E-3</v>
      </c>
      <c r="AT71">
        <v>8.3999999999999995E-3</v>
      </c>
      <c r="AU71">
        <v>1.01E-2</v>
      </c>
      <c r="AV71">
        <v>1.1299999999999999E-2</v>
      </c>
      <c r="AW71">
        <v>1.21E-2</v>
      </c>
      <c r="AX71">
        <v>1.29E-2</v>
      </c>
      <c r="AY71">
        <v>1.41E-2</v>
      </c>
      <c r="AZ71">
        <v>1.6500000000000001E-2</v>
      </c>
      <c r="BA71">
        <v>1.8200000000000001E-2</v>
      </c>
      <c r="BB71">
        <v>1.9300000000000001E-2</v>
      </c>
      <c r="BC71">
        <v>2.0400000000000001E-2</v>
      </c>
      <c r="BD71">
        <v>2.1600000000000001E-2</v>
      </c>
      <c r="BE71">
        <v>2.3800000000000002E-2</v>
      </c>
      <c r="BF71">
        <v>2.5999999999999999E-2</v>
      </c>
      <c r="BG71">
        <v>2.7300000000000001E-2</v>
      </c>
      <c r="BH71">
        <v>2.87E-2</v>
      </c>
      <c r="BI71">
        <v>3.0099999999999998E-2</v>
      </c>
      <c r="BJ71">
        <v>3.1899999999999998E-2</v>
      </c>
      <c r="BK71">
        <v>3.4599999999999999E-2</v>
      </c>
      <c r="BL71">
        <v>3.6999999999999998E-2</v>
      </c>
      <c r="BM71">
        <v>3.85E-2</v>
      </c>
      <c r="BN71">
        <v>4.0500000000000001E-2</v>
      </c>
      <c r="BO71">
        <v>4.36E-2</v>
      </c>
      <c r="BP71">
        <v>4.6399999999999997E-2</v>
      </c>
      <c r="BQ71">
        <v>4.82E-2</v>
      </c>
      <c r="BR71">
        <v>5.0099999999999999E-2</v>
      </c>
      <c r="BS71">
        <v>5.3499999999999999E-2</v>
      </c>
      <c r="BT71">
        <v>5.7000000000000002E-2</v>
      </c>
      <c r="BU71">
        <v>5.8900000000000001E-2</v>
      </c>
      <c r="BV71">
        <v>6.08E-2</v>
      </c>
      <c r="BW71">
        <v>6.2700000000000006E-2</v>
      </c>
      <c r="BX71">
        <v>6.4600000000000005E-2</v>
      </c>
      <c r="BY71">
        <v>6.7400000000000002E-2</v>
      </c>
      <c r="BZ71">
        <v>9.5399999999999999E-2</v>
      </c>
      <c r="CA71">
        <v>0.1234</v>
      </c>
      <c r="CB71">
        <v>0.15570000000000001</v>
      </c>
      <c r="CC71">
        <v>0.185</v>
      </c>
      <c r="CD71">
        <v>0.21190000000000001</v>
      </c>
      <c r="CE71">
        <v>0.2331</v>
      </c>
      <c r="CF71">
        <v>0.25219999999999998</v>
      </c>
      <c r="CG71">
        <v>0.27160000000000001</v>
      </c>
      <c r="CH71">
        <v>0.28789999999999999</v>
      </c>
      <c r="CI71">
        <v>0.30470000000000003</v>
      </c>
      <c r="CJ71">
        <v>0.32100000000000001</v>
      </c>
      <c r="CK71">
        <v>0.3362</v>
      </c>
      <c r="CL71">
        <v>0.3498</v>
      </c>
      <c r="CM71">
        <v>0.36120000000000002</v>
      </c>
      <c r="CN71">
        <v>0.37140000000000001</v>
      </c>
      <c r="CO71">
        <v>0.4052</v>
      </c>
      <c r="CP71">
        <v>0.42299999999999999</v>
      </c>
      <c r="CQ71">
        <v>0.44059999999999999</v>
      </c>
      <c r="CR71">
        <v>0.45760000000000001</v>
      </c>
      <c r="CS71">
        <v>0.47139999999999999</v>
      </c>
      <c r="CT71">
        <v>0.4798</v>
      </c>
      <c r="CU71">
        <v>0.4834</v>
      </c>
      <c r="CV71">
        <v>0.4869</v>
      </c>
      <c r="CW71">
        <v>0.48949999999999999</v>
      </c>
      <c r="CX71">
        <v>0.49059999999999998</v>
      </c>
      <c r="CY71">
        <v>0.49299999999999999</v>
      </c>
      <c r="CZ71">
        <v>0.49930000000000002</v>
      </c>
      <c r="DA71">
        <v>0.50860000000000005</v>
      </c>
      <c r="DB71">
        <v>0.51790000000000003</v>
      </c>
      <c r="DC71">
        <v>0.5272</v>
      </c>
      <c r="DD71">
        <v>0.53920000000000001</v>
      </c>
      <c r="DE71">
        <v>0.54959999999999998</v>
      </c>
      <c r="DF71">
        <v>0.56000000000000005</v>
      </c>
      <c r="DG71">
        <v>0.56820000000000004</v>
      </c>
      <c r="DH71">
        <v>0.56999999999999995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1.2789999999999999E-4</v>
      </c>
      <c r="W72">
        <v>1.796E-4</v>
      </c>
      <c r="X72">
        <v>2.1939999999999999E-4</v>
      </c>
      <c r="Y72">
        <v>2.6610000000000002E-4</v>
      </c>
      <c r="Z72">
        <v>3.2150000000000001E-4</v>
      </c>
      <c r="AA72">
        <v>4.0559999999999999E-4</v>
      </c>
      <c r="AB72">
        <v>6.5149999999999995E-4</v>
      </c>
      <c r="AC72">
        <v>7.6610000000000003E-4</v>
      </c>
      <c r="AD72">
        <v>8.8480000000000004E-4</v>
      </c>
      <c r="AE72">
        <v>1E-3</v>
      </c>
      <c r="AF72">
        <v>1.1999999999999999E-3</v>
      </c>
      <c r="AG72">
        <v>1.6000000000000001E-3</v>
      </c>
      <c r="AH72">
        <v>1.8E-3</v>
      </c>
      <c r="AI72">
        <v>2E-3</v>
      </c>
      <c r="AJ72">
        <v>2.2000000000000001E-3</v>
      </c>
      <c r="AK72">
        <v>2.5000000000000001E-3</v>
      </c>
      <c r="AL72">
        <v>3.2000000000000002E-3</v>
      </c>
      <c r="AM72">
        <v>3.7000000000000002E-3</v>
      </c>
      <c r="AN72">
        <v>4.1000000000000003E-3</v>
      </c>
      <c r="AO72">
        <v>4.4999999999999997E-3</v>
      </c>
      <c r="AP72">
        <v>5.4999999999999997E-3</v>
      </c>
      <c r="AQ72">
        <v>6.4999999999999997E-3</v>
      </c>
      <c r="AR72">
        <v>7.0000000000000001E-3</v>
      </c>
      <c r="AS72">
        <v>7.6E-3</v>
      </c>
      <c r="AT72">
        <v>8.3999999999999995E-3</v>
      </c>
      <c r="AU72">
        <v>1.01E-2</v>
      </c>
      <c r="AV72">
        <v>1.1299999999999999E-2</v>
      </c>
      <c r="AW72">
        <v>1.21E-2</v>
      </c>
      <c r="AX72">
        <v>1.29E-2</v>
      </c>
      <c r="AY72">
        <v>1.41E-2</v>
      </c>
      <c r="AZ72">
        <v>1.6500000000000001E-2</v>
      </c>
      <c r="BA72">
        <v>1.8200000000000001E-2</v>
      </c>
      <c r="BB72">
        <v>1.9300000000000001E-2</v>
      </c>
      <c r="BC72">
        <v>2.0400000000000001E-2</v>
      </c>
      <c r="BD72">
        <v>2.1600000000000001E-2</v>
      </c>
      <c r="BE72">
        <v>2.3800000000000002E-2</v>
      </c>
      <c r="BF72">
        <v>2.5999999999999999E-2</v>
      </c>
      <c r="BG72">
        <v>2.7300000000000001E-2</v>
      </c>
      <c r="BH72">
        <v>2.87E-2</v>
      </c>
      <c r="BI72">
        <v>3.0099999999999998E-2</v>
      </c>
      <c r="BJ72">
        <v>3.1899999999999998E-2</v>
      </c>
      <c r="BK72">
        <v>3.4599999999999999E-2</v>
      </c>
      <c r="BL72">
        <v>3.6999999999999998E-2</v>
      </c>
      <c r="BM72">
        <v>3.85E-2</v>
      </c>
      <c r="BN72">
        <v>4.0500000000000001E-2</v>
      </c>
      <c r="BO72">
        <v>4.36E-2</v>
      </c>
      <c r="BP72">
        <v>4.6399999999999997E-2</v>
      </c>
      <c r="BQ72">
        <v>4.82E-2</v>
      </c>
      <c r="BR72">
        <v>5.0099999999999999E-2</v>
      </c>
      <c r="BS72">
        <v>5.3499999999999999E-2</v>
      </c>
      <c r="BT72">
        <v>5.7000000000000002E-2</v>
      </c>
      <c r="BU72">
        <v>5.8900000000000001E-2</v>
      </c>
      <c r="BV72">
        <v>6.08E-2</v>
      </c>
      <c r="BW72">
        <v>6.2700000000000006E-2</v>
      </c>
      <c r="BX72">
        <v>6.4600000000000005E-2</v>
      </c>
      <c r="BY72">
        <v>6.7400000000000002E-2</v>
      </c>
      <c r="BZ72">
        <v>9.5399999999999999E-2</v>
      </c>
      <c r="CA72">
        <v>0.1234</v>
      </c>
      <c r="CB72">
        <v>0.15570000000000001</v>
      </c>
      <c r="CC72">
        <v>0.185</v>
      </c>
      <c r="CD72">
        <v>0.21190000000000001</v>
      </c>
      <c r="CE72">
        <v>0.2331</v>
      </c>
      <c r="CF72">
        <v>0.25219999999999998</v>
      </c>
      <c r="CG72">
        <v>0.27160000000000001</v>
      </c>
      <c r="CH72">
        <v>0.28789999999999999</v>
      </c>
      <c r="CI72">
        <v>0.30470000000000003</v>
      </c>
      <c r="CJ72">
        <v>0.32100000000000001</v>
      </c>
      <c r="CK72">
        <v>0.3362</v>
      </c>
      <c r="CL72">
        <v>0.3498</v>
      </c>
      <c r="CM72">
        <v>0.36120000000000002</v>
      </c>
      <c r="CN72">
        <v>0.37140000000000001</v>
      </c>
      <c r="CO72">
        <v>0.4052</v>
      </c>
      <c r="CP72">
        <v>0.42299999999999999</v>
      </c>
      <c r="CQ72">
        <v>0.44059999999999999</v>
      </c>
      <c r="CR72">
        <v>0.45760000000000001</v>
      </c>
      <c r="CS72">
        <v>0.47139999999999999</v>
      </c>
      <c r="CT72">
        <v>0.4798</v>
      </c>
      <c r="CU72">
        <v>0.4834</v>
      </c>
      <c r="CV72">
        <v>0.4869</v>
      </c>
      <c r="CW72">
        <v>0.48949999999999999</v>
      </c>
      <c r="CX72">
        <v>0.49059999999999998</v>
      </c>
      <c r="CY72">
        <v>0.49299999999999999</v>
      </c>
      <c r="CZ72">
        <v>0.49930000000000002</v>
      </c>
      <c r="DA72">
        <v>0.50860000000000005</v>
      </c>
      <c r="DB72">
        <v>0.51790000000000003</v>
      </c>
      <c r="DC72">
        <v>0.5272</v>
      </c>
      <c r="DD72">
        <v>0.53920000000000001</v>
      </c>
      <c r="DE72">
        <v>0.54959999999999998</v>
      </c>
      <c r="DF72">
        <v>0.56000000000000005</v>
      </c>
      <c r="DG72">
        <v>0.56820000000000004</v>
      </c>
      <c r="DH72">
        <v>0.56999999999999995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1.2789999999999999E-4</v>
      </c>
      <c r="W73">
        <v>1.796E-4</v>
      </c>
      <c r="X73">
        <v>2.1939999999999999E-4</v>
      </c>
      <c r="Y73">
        <v>2.6610000000000002E-4</v>
      </c>
      <c r="Z73">
        <v>3.2150000000000001E-4</v>
      </c>
      <c r="AA73">
        <v>4.0559999999999999E-4</v>
      </c>
      <c r="AB73">
        <v>6.5149999999999995E-4</v>
      </c>
      <c r="AC73">
        <v>7.6610000000000003E-4</v>
      </c>
      <c r="AD73">
        <v>8.8480000000000004E-4</v>
      </c>
      <c r="AE73">
        <v>1E-3</v>
      </c>
      <c r="AF73">
        <v>1.1999999999999999E-3</v>
      </c>
      <c r="AG73">
        <v>1.6000000000000001E-3</v>
      </c>
      <c r="AH73">
        <v>1.8E-3</v>
      </c>
      <c r="AI73">
        <v>2E-3</v>
      </c>
      <c r="AJ73">
        <v>2.2000000000000001E-3</v>
      </c>
      <c r="AK73">
        <v>2.5000000000000001E-3</v>
      </c>
      <c r="AL73">
        <v>3.2000000000000002E-3</v>
      </c>
      <c r="AM73">
        <v>3.7000000000000002E-3</v>
      </c>
      <c r="AN73">
        <v>4.1000000000000003E-3</v>
      </c>
      <c r="AO73">
        <v>4.4999999999999997E-3</v>
      </c>
      <c r="AP73">
        <v>5.4999999999999997E-3</v>
      </c>
      <c r="AQ73">
        <v>6.4999999999999997E-3</v>
      </c>
      <c r="AR73">
        <v>7.0000000000000001E-3</v>
      </c>
      <c r="AS73">
        <v>7.6E-3</v>
      </c>
      <c r="AT73">
        <v>8.3999999999999995E-3</v>
      </c>
      <c r="AU73">
        <v>1.01E-2</v>
      </c>
      <c r="AV73">
        <v>1.1299999999999999E-2</v>
      </c>
      <c r="AW73">
        <v>1.21E-2</v>
      </c>
      <c r="AX73">
        <v>1.29E-2</v>
      </c>
      <c r="AY73">
        <v>1.41E-2</v>
      </c>
      <c r="AZ73">
        <v>1.6500000000000001E-2</v>
      </c>
      <c r="BA73">
        <v>1.8200000000000001E-2</v>
      </c>
      <c r="BB73">
        <v>1.9300000000000001E-2</v>
      </c>
      <c r="BC73">
        <v>2.0400000000000001E-2</v>
      </c>
      <c r="BD73">
        <v>2.1600000000000001E-2</v>
      </c>
      <c r="BE73">
        <v>2.3800000000000002E-2</v>
      </c>
      <c r="BF73">
        <v>2.5999999999999999E-2</v>
      </c>
      <c r="BG73">
        <v>2.7300000000000001E-2</v>
      </c>
      <c r="BH73">
        <v>2.87E-2</v>
      </c>
      <c r="BI73">
        <v>3.0099999999999998E-2</v>
      </c>
      <c r="BJ73">
        <v>3.1899999999999998E-2</v>
      </c>
      <c r="BK73">
        <v>3.4599999999999999E-2</v>
      </c>
      <c r="BL73">
        <v>3.6999999999999998E-2</v>
      </c>
      <c r="BM73">
        <v>3.85E-2</v>
      </c>
      <c r="BN73">
        <v>4.0500000000000001E-2</v>
      </c>
      <c r="BO73">
        <v>4.36E-2</v>
      </c>
      <c r="BP73">
        <v>4.6399999999999997E-2</v>
      </c>
      <c r="BQ73">
        <v>4.82E-2</v>
      </c>
      <c r="BR73">
        <v>5.0099999999999999E-2</v>
      </c>
      <c r="BS73">
        <v>5.3499999999999999E-2</v>
      </c>
      <c r="BT73">
        <v>5.7000000000000002E-2</v>
      </c>
      <c r="BU73">
        <v>5.8900000000000001E-2</v>
      </c>
      <c r="BV73">
        <v>6.08E-2</v>
      </c>
      <c r="BW73">
        <v>6.2700000000000006E-2</v>
      </c>
      <c r="BX73">
        <v>6.4600000000000005E-2</v>
      </c>
      <c r="BY73">
        <v>6.7400000000000002E-2</v>
      </c>
      <c r="BZ73">
        <v>9.5399999999999999E-2</v>
      </c>
      <c r="CA73">
        <v>0.1234</v>
      </c>
      <c r="CB73">
        <v>0.15570000000000001</v>
      </c>
      <c r="CC73">
        <v>0.185</v>
      </c>
      <c r="CD73">
        <v>0.21190000000000001</v>
      </c>
      <c r="CE73">
        <v>0.2331</v>
      </c>
      <c r="CF73">
        <v>0.25219999999999998</v>
      </c>
      <c r="CG73">
        <v>0.27160000000000001</v>
      </c>
      <c r="CH73">
        <v>0.28789999999999999</v>
      </c>
      <c r="CI73">
        <v>0.30470000000000003</v>
      </c>
      <c r="CJ73">
        <v>0.32100000000000001</v>
      </c>
      <c r="CK73">
        <v>0.3362</v>
      </c>
      <c r="CL73">
        <v>0.3498</v>
      </c>
      <c r="CM73">
        <v>0.36120000000000002</v>
      </c>
      <c r="CN73">
        <v>0.37140000000000001</v>
      </c>
      <c r="CO73">
        <v>0.4052</v>
      </c>
      <c r="CP73">
        <v>0.42299999999999999</v>
      </c>
      <c r="CQ73">
        <v>0.44059999999999999</v>
      </c>
      <c r="CR73">
        <v>0.45760000000000001</v>
      </c>
      <c r="CS73">
        <v>0.47139999999999999</v>
      </c>
      <c r="CT73">
        <v>0.4798</v>
      </c>
      <c r="CU73">
        <v>0.4834</v>
      </c>
      <c r="CV73">
        <v>0.4869</v>
      </c>
      <c r="CW73">
        <v>0.48949999999999999</v>
      </c>
      <c r="CX73">
        <v>0.49059999999999998</v>
      </c>
      <c r="CY73">
        <v>0.49299999999999999</v>
      </c>
      <c r="CZ73">
        <v>0.49930000000000002</v>
      </c>
      <c r="DA73">
        <v>0.50860000000000005</v>
      </c>
      <c r="DB73">
        <v>0.51790000000000003</v>
      </c>
      <c r="DC73">
        <v>0.5272</v>
      </c>
      <c r="DD73">
        <v>0.53920000000000001</v>
      </c>
      <c r="DE73">
        <v>0.54959999999999998</v>
      </c>
      <c r="DF73">
        <v>0.56000000000000005</v>
      </c>
      <c r="DG73">
        <v>0.56820000000000004</v>
      </c>
      <c r="DH73">
        <v>0.56999999999999995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1.2789999999999999E-4</v>
      </c>
      <c r="W74">
        <v>1.796E-4</v>
      </c>
      <c r="X74">
        <v>2.1939999999999999E-4</v>
      </c>
      <c r="Y74">
        <v>2.6610000000000002E-4</v>
      </c>
      <c r="Z74">
        <v>3.2150000000000001E-4</v>
      </c>
      <c r="AA74">
        <v>4.0559999999999999E-4</v>
      </c>
      <c r="AB74">
        <v>6.5149999999999995E-4</v>
      </c>
      <c r="AC74">
        <v>7.6610000000000003E-4</v>
      </c>
      <c r="AD74">
        <v>8.8480000000000004E-4</v>
      </c>
      <c r="AE74">
        <v>1E-3</v>
      </c>
      <c r="AF74">
        <v>1.1999999999999999E-3</v>
      </c>
      <c r="AG74">
        <v>1.6000000000000001E-3</v>
      </c>
      <c r="AH74">
        <v>1.8E-3</v>
      </c>
      <c r="AI74">
        <v>2E-3</v>
      </c>
      <c r="AJ74">
        <v>2.2000000000000001E-3</v>
      </c>
      <c r="AK74">
        <v>2.5000000000000001E-3</v>
      </c>
      <c r="AL74">
        <v>3.2000000000000002E-3</v>
      </c>
      <c r="AM74">
        <v>3.7000000000000002E-3</v>
      </c>
      <c r="AN74">
        <v>4.1000000000000003E-3</v>
      </c>
      <c r="AO74">
        <v>4.4999999999999997E-3</v>
      </c>
      <c r="AP74">
        <v>5.4999999999999997E-3</v>
      </c>
      <c r="AQ74">
        <v>6.4999999999999997E-3</v>
      </c>
      <c r="AR74">
        <v>7.0000000000000001E-3</v>
      </c>
      <c r="AS74">
        <v>7.6E-3</v>
      </c>
      <c r="AT74">
        <v>8.3999999999999995E-3</v>
      </c>
      <c r="AU74">
        <v>1.01E-2</v>
      </c>
      <c r="AV74">
        <v>1.1299999999999999E-2</v>
      </c>
      <c r="AW74">
        <v>1.21E-2</v>
      </c>
      <c r="AX74">
        <v>1.29E-2</v>
      </c>
      <c r="AY74">
        <v>1.41E-2</v>
      </c>
      <c r="AZ74">
        <v>1.6500000000000001E-2</v>
      </c>
      <c r="BA74">
        <v>1.8200000000000001E-2</v>
      </c>
      <c r="BB74">
        <v>1.9300000000000001E-2</v>
      </c>
      <c r="BC74">
        <v>2.0400000000000001E-2</v>
      </c>
      <c r="BD74">
        <v>2.1600000000000001E-2</v>
      </c>
      <c r="BE74">
        <v>2.3800000000000002E-2</v>
      </c>
      <c r="BF74">
        <v>2.5999999999999999E-2</v>
      </c>
      <c r="BG74">
        <v>2.7300000000000001E-2</v>
      </c>
      <c r="BH74">
        <v>2.87E-2</v>
      </c>
      <c r="BI74">
        <v>3.0099999999999998E-2</v>
      </c>
      <c r="BJ74">
        <v>3.1899999999999998E-2</v>
      </c>
      <c r="BK74">
        <v>3.4599999999999999E-2</v>
      </c>
      <c r="BL74">
        <v>3.6999999999999998E-2</v>
      </c>
      <c r="BM74">
        <v>3.85E-2</v>
      </c>
      <c r="BN74">
        <v>4.0500000000000001E-2</v>
      </c>
      <c r="BO74">
        <v>4.36E-2</v>
      </c>
      <c r="BP74">
        <v>4.6399999999999997E-2</v>
      </c>
      <c r="BQ74">
        <v>4.82E-2</v>
      </c>
      <c r="BR74">
        <v>5.0099999999999999E-2</v>
      </c>
      <c r="BS74">
        <v>5.3499999999999999E-2</v>
      </c>
      <c r="BT74">
        <v>5.7000000000000002E-2</v>
      </c>
      <c r="BU74">
        <v>5.8900000000000001E-2</v>
      </c>
      <c r="BV74">
        <v>6.08E-2</v>
      </c>
      <c r="BW74">
        <v>6.2700000000000006E-2</v>
      </c>
      <c r="BX74">
        <v>6.4600000000000005E-2</v>
      </c>
      <c r="BY74">
        <v>6.7400000000000002E-2</v>
      </c>
      <c r="BZ74">
        <v>9.5399999999999999E-2</v>
      </c>
      <c r="CA74">
        <v>0.1234</v>
      </c>
      <c r="CB74">
        <v>0.15570000000000001</v>
      </c>
      <c r="CC74">
        <v>0.185</v>
      </c>
      <c r="CD74">
        <v>0.21190000000000001</v>
      </c>
      <c r="CE74">
        <v>0.2331</v>
      </c>
      <c r="CF74">
        <v>0.25219999999999998</v>
      </c>
      <c r="CG74">
        <v>0.27160000000000001</v>
      </c>
      <c r="CH74">
        <v>0.28789999999999999</v>
      </c>
      <c r="CI74">
        <v>0.30470000000000003</v>
      </c>
      <c r="CJ74">
        <v>0.32100000000000001</v>
      </c>
      <c r="CK74">
        <v>0.3362</v>
      </c>
      <c r="CL74">
        <v>0.3498</v>
      </c>
      <c r="CM74">
        <v>0.36120000000000002</v>
      </c>
      <c r="CN74">
        <v>0.37140000000000001</v>
      </c>
      <c r="CO74">
        <v>0.4052</v>
      </c>
      <c r="CP74">
        <v>0.42299999999999999</v>
      </c>
      <c r="CQ74">
        <v>0.44059999999999999</v>
      </c>
      <c r="CR74">
        <v>0.45760000000000001</v>
      </c>
      <c r="CS74">
        <v>0.47139999999999999</v>
      </c>
      <c r="CT74">
        <v>0.4798</v>
      </c>
      <c r="CU74">
        <v>0.4834</v>
      </c>
      <c r="CV74">
        <v>0.4869</v>
      </c>
      <c r="CW74">
        <v>0.48949999999999999</v>
      </c>
      <c r="CX74">
        <v>0.49059999999999998</v>
      </c>
      <c r="CY74">
        <v>0.49299999999999999</v>
      </c>
      <c r="CZ74">
        <v>0.49930000000000002</v>
      </c>
      <c r="DA74">
        <v>0.50860000000000005</v>
      </c>
      <c r="DB74">
        <v>0.51790000000000003</v>
      </c>
      <c r="DC74">
        <v>0.5272</v>
      </c>
      <c r="DD74">
        <v>0.53920000000000001</v>
      </c>
      <c r="DE74">
        <v>0.54959999999999998</v>
      </c>
      <c r="DF74">
        <v>0.56000000000000005</v>
      </c>
      <c r="DG74">
        <v>0.56820000000000004</v>
      </c>
      <c r="DH74">
        <v>0.56999999999999995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1.2789999999999999E-4</v>
      </c>
      <c r="W75">
        <v>1.796E-4</v>
      </c>
      <c r="X75">
        <v>2.1939999999999999E-4</v>
      </c>
      <c r="Y75">
        <v>2.6610000000000002E-4</v>
      </c>
      <c r="Z75">
        <v>3.2150000000000001E-4</v>
      </c>
      <c r="AA75">
        <v>4.0559999999999999E-4</v>
      </c>
      <c r="AB75">
        <v>6.5149999999999995E-4</v>
      </c>
      <c r="AC75">
        <v>7.6610000000000003E-4</v>
      </c>
      <c r="AD75">
        <v>8.8480000000000004E-4</v>
      </c>
      <c r="AE75">
        <v>1E-3</v>
      </c>
      <c r="AF75">
        <v>1.1999999999999999E-3</v>
      </c>
      <c r="AG75">
        <v>1.6000000000000001E-3</v>
      </c>
      <c r="AH75">
        <v>1.8E-3</v>
      </c>
      <c r="AI75">
        <v>2E-3</v>
      </c>
      <c r="AJ75">
        <v>2.2000000000000001E-3</v>
      </c>
      <c r="AK75">
        <v>2.5000000000000001E-3</v>
      </c>
      <c r="AL75">
        <v>3.2000000000000002E-3</v>
      </c>
      <c r="AM75">
        <v>3.7000000000000002E-3</v>
      </c>
      <c r="AN75">
        <v>4.1000000000000003E-3</v>
      </c>
      <c r="AO75">
        <v>4.4999999999999997E-3</v>
      </c>
      <c r="AP75">
        <v>5.4999999999999997E-3</v>
      </c>
      <c r="AQ75">
        <v>6.4999999999999997E-3</v>
      </c>
      <c r="AR75">
        <v>7.0000000000000001E-3</v>
      </c>
      <c r="AS75">
        <v>7.6E-3</v>
      </c>
      <c r="AT75">
        <v>8.3999999999999995E-3</v>
      </c>
      <c r="AU75">
        <v>1.01E-2</v>
      </c>
      <c r="AV75">
        <v>1.1299999999999999E-2</v>
      </c>
      <c r="AW75">
        <v>1.21E-2</v>
      </c>
      <c r="AX75">
        <v>1.29E-2</v>
      </c>
      <c r="AY75">
        <v>1.41E-2</v>
      </c>
      <c r="AZ75">
        <v>1.6500000000000001E-2</v>
      </c>
      <c r="BA75">
        <v>1.8200000000000001E-2</v>
      </c>
      <c r="BB75">
        <v>1.9300000000000001E-2</v>
      </c>
      <c r="BC75">
        <v>2.0400000000000001E-2</v>
      </c>
      <c r="BD75">
        <v>2.1600000000000001E-2</v>
      </c>
      <c r="BE75">
        <v>2.3800000000000002E-2</v>
      </c>
      <c r="BF75">
        <v>2.5999999999999999E-2</v>
      </c>
      <c r="BG75">
        <v>2.7300000000000001E-2</v>
      </c>
      <c r="BH75">
        <v>2.87E-2</v>
      </c>
      <c r="BI75">
        <v>3.0099999999999998E-2</v>
      </c>
      <c r="BJ75">
        <v>3.1899999999999998E-2</v>
      </c>
      <c r="BK75">
        <v>3.4599999999999999E-2</v>
      </c>
      <c r="BL75">
        <v>3.6999999999999998E-2</v>
      </c>
      <c r="BM75">
        <v>3.85E-2</v>
      </c>
      <c r="BN75">
        <v>4.0500000000000001E-2</v>
      </c>
      <c r="BO75">
        <v>4.36E-2</v>
      </c>
      <c r="BP75">
        <v>4.6399999999999997E-2</v>
      </c>
      <c r="BQ75">
        <v>4.82E-2</v>
      </c>
      <c r="BR75">
        <v>5.0099999999999999E-2</v>
      </c>
      <c r="BS75">
        <v>5.3499999999999999E-2</v>
      </c>
      <c r="BT75">
        <v>5.7000000000000002E-2</v>
      </c>
      <c r="BU75">
        <v>5.8900000000000001E-2</v>
      </c>
      <c r="BV75">
        <v>6.08E-2</v>
      </c>
      <c r="BW75">
        <v>6.2700000000000006E-2</v>
      </c>
      <c r="BX75">
        <v>6.4600000000000005E-2</v>
      </c>
      <c r="BY75">
        <v>6.7400000000000002E-2</v>
      </c>
      <c r="BZ75">
        <v>9.5399999999999999E-2</v>
      </c>
      <c r="CA75">
        <v>0.1234</v>
      </c>
      <c r="CB75">
        <v>0.15570000000000001</v>
      </c>
      <c r="CC75">
        <v>0.185</v>
      </c>
      <c r="CD75">
        <v>0.21190000000000001</v>
      </c>
      <c r="CE75">
        <v>0.2331</v>
      </c>
      <c r="CF75">
        <v>0.25219999999999998</v>
      </c>
      <c r="CG75">
        <v>0.27160000000000001</v>
      </c>
      <c r="CH75">
        <v>0.28789999999999999</v>
      </c>
      <c r="CI75">
        <v>0.30470000000000003</v>
      </c>
      <c r="CJ75">
        <v>0.32100000000000001</v>
      </c>
      <c r="CK75">
        <v>0.3362</v>
      </c>
      <c r="CL75">
        <v>0.3498</v>
      </c>
      <c r="CM75">
        <v>0.36120000000000002</v>
      </c>
      <c r="CN75">
        <v>0.37140000000000001</v>
      </c>
      <c r="CO75">
        <v>0.4052</v>
      </c>
      <c r="CP75">
        <v>0.42299999999999999</v>
      </c>
      <c r="CQ75">
        <v>0.44059999999999999</v>
      </c>
      <c r="CR75">
        <v>0.45760000000000001</v>
      </c>
      <c r="CS75">
        <v>0.47139999999999999</v>
      </c>
      <c r="CT75">
        <v>0.4798</v>
      </c>
      <c r="CU75">
        <v>0.4834</v>
      </c>
      <c r="CV75">
        <v>0.4869</v>
      </c>
      <c r="CW75">
        <v>0.48949999999999999</v>
      </c>
      <c r="CX75">
        <v>0.49059999999999998</v>
      </c>
      <c r="CY75">
        <v>0.49299999999999999</v>
      </c>
      <c r="CZ75">
        <v>0.49930000000000002</v>
      </c>
      <c r="DA75">
        <v>0.50860000000000005</v>
      </c>
      <c r="DB75">
        <v>0.51790000000000003</v>
      </c>
      <c r="DC75">
        <v>0.5272</v>
      </c>
      <c r="DD75">
        <v>0.53920000000000001</v>
      </c>
      <c r="DE75">
        <v>0.54959999999999998</v>
      </c>
      <c r="DF75">
        <v>0.56000000000000005</v>
      </c>
      <c r="DG75">
        <v>0.56820000000000004</v>
      </c>
      <c r="DH75">
        <v>0.56999999999999995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1.2789999999999999E-4</v>
      </c>
      <c r="W76">
        <v>1.796E-4</v>
      </c>
      <c r="X76">
        <v>2.1939999999999999E-4</v>
      </c>
      <c r="Y76">
        <v>2.6610000000000002E-4</v>
      </c>
      <c r="Z76">
        <v>3.2150000000000001E-4</v>
      </c>
      <c r="AA76">
        <v>4.0559999999999999E-4</v>
      </c>
      <c r="AB76">
        <v>6.5149999999999995E-4</v>
      </c>
      <c r="AC76">
        <v>7.6610000000000003E-4</v>
      </c>
      <c r="AD76">
        <v>8.8480000000000004E-4</v>
      </c>
      <c r="AE76">
        <v>1E-3</v>
      </c>
      <c r="AF76">
        <v>1.1999999999999999E-3</v>
      </c>
      <c r="AG76">
        <v>1.6000000000000001E-3</v>
      </c>
      <c r="AH76">
        <v>1.8E-3</v>
      </c>
      <c r="AI76">
        <v>2E-3</v>
      </c>
      <c r="AJ76">
        <v>2.2000000000000001E-3</v>
      </c>
      <c r="AK76">
        <v>2.5000000000000001E-3</v>
      </c>
      <c r="AL76">
        <v>3.2000000000000002E-3</v>
      </c>
      <c r="AM76">
        <v>3.7000000000000002E-3</v>
      </c>
      <c r="AN76">
        <v>4.1000000000000003E-3</v>
      </c>
      <c r="AO76">
        <v>4.4999999999999997E-3</v>
      </c>
      <c r="AP76">
        <v>5.4999999999999997E-3</v>
      </c>
      <c r="AQ76">
        <v>6.4999999999999997E-3</v>
      </c>
      <c r="AR76">
        <v>7.0000000000000001E-3</v>
      </c>
      <c r="AS76">
        <v>7.6E-3</v>
      </c>
      <c r="AT76">
        <v>8.3999999999999995E-3</v>
      </c>
      <c r="AU76">
        <v>1.01E-2</v>
      </c>
      <c r="AV76">
        <v>1.1299999999999999E-2</v>
      </c>
      <c r="AW76">
        <v>1.21E-2</v>
      </c>
      <c r="AX76">
        <v>1.29E-2</v>
      </c>
      <c r="AY76">
        <v>1.41E-2</v>
      </c>
      <c r="AZ76">
        <v>1.6500000000000001E-2</v>
      </c>
      <c r="BA76">
        <v>1.8200000000000001E-2</v>
      </c>
      <c r="BB76">
        <v>1.9300000000000001E-2</v>
      </c>
      <c r="BC76">
        <v>2.0400000000000001E-2</v>
      </c>
      <c r="BD76">
        <v>2.1600000000000001E-2</v>
      </c>
      <c r="BE76">
        <v>2.3800000000000002E-2</v>
      </c>
      <c r="BF76">
        <v>2.5999999999999999E-2</v>
      </c>
      <c r="BG76">
        <v>2.7300000000000001E-2</v>
      </c>
      <c r="BH76">
        <v>2.87E-2</v>
      </c>
      <c r="BI76">
        <v>3.0099999999999998E-2</v>
      </c>
      <c r="BJ76">
        <v>3.1899999999999998E-2</v>
      </c>
      <c r="BK76">
        <v>3.4599999999999999E-2</v>
      </c>
      <c r="BL76">
        <v>3.6999999999999998E-2</v>
      </c>
      <c r="BM76">
        <v>3.85E-2</v>
      </c>
      <c r="BN76">
        <v>4.0500000000000001E-2</v>
      </c>
      <c r="BO76">
        <v>4.36E-2</v>
      </c>
      <c r="BP76">
        <v>4.6399999999999997E-2</v>
      </c>
      <c r="BQ76">
        <v>4.82E-2</v>
      </c>
      <c r="BR76">
        <v>5.0099999999999999E-2</v>
      </c>
      <c r="BS76">
        <v>5.3499999999999999E-2</v>
      </c>
      <c r="BT76">
        <v>5.7000000000000002E-2</v>
      </c>
      <c r="BU76">
        <v>5.8900000000000001E-2</v>
      </c>
      <c r="BV76">
        <v>6.08E-2</v>
      </c>
      <c r="BW76">
        <v>6.2700000000000006E-2</v>
      </c>
      <c r="BX76">
        <v>6.4600000000000005E-2</v>
      </c>
      <c r="BY76">
        <v>6.7400000000000002E-2</v>
      </c>
      <c r="BZ76">
        <v>9.5399999999999999E-2</v>
      </c>
      <c r="CA76">
        <v>0.1234</v>
      </c>
      <c r="CB76">
        <v>0.15570000000000001</v>
      </c>
      <c r="CC76">
        <v>0.185</v>
      </c>
      <c r="CD76">
        <v>0.21190000000000001</v>
      </c>
      <c r="CE76">
        <v>0.2331</v>
      </c>
      <c r="CF76">
        <v>0.25219999999999998</v>
      </c>
      <c r="CG76">
        <v>0.27160000000000001</v>
      </c>
      <c r="CH76">
        <v>0.28789999999999999</v>
      </c>
      <c r="CI76">
        <v>0.30470000000000003</v>
      </c>
      <c r="CJ76">
        <v>0.32100000000000001</v>
      </c>
      <c r="CK76">
        <v>0.3362</v>
      </c>
      <c r="CL76">
        <v>0.3498</v>
      </c>
      <c r="CM76">
        <v>0.36120000000000002</v>
      </c>
      <c r="CN76">
        <v>0.37140000000000001</v>
      </c>
      <c r="CO76">
        <v>0.4052</v>
      </c>
      <c r="CP76">
        <v>0.42299999999999999</v>
      </c>
      <c r="CQ76">
        <v>0.44059999999999999</v>
      </c>
      <c r="CR76">
        <v>0.45760000000000001</v>
      </c>
      <c r="CS76">
        <v>0.47139999999999999</v>
      </c>
      <c r="CT76">
        <v>0.4798</v>
      </c>
      <c r="CU76">
        <v>0.4834</v>
      </c>
      <c r="CV76">
        <v>0.4869</v>
      </c>
      <c r="CW76">
        <v>0.48949999999999999</v>
      </c>
      <c r="CX76">
        <v>0.49059999999999998</v>
      </c>
      <c r="CY76">
        <v>0.49299999999999999</v>
      </c>
      <c r="CZ76">
        <v>0.49930000000000002</v>
      </c>
      <c r="DA76">
        <v>0.50860000000000005</v>
      </c>
      <c r="DB76">
        <v>0.51790000000000003</v>
      </c>
      <c r="DC76">
        <v>0.5272</v>
      </c>
      <c r="DD76">
        <v>0.53920000000000001</v>
      </c>
      <c r="DE76">
        <v>0.54959999999999998</v>
      </c>
      <c r="DF76">
        <v>0.56000000000000005</v>
      </c>
      <c r="DG76">
        <v>0.56820000000000004</v>
      </c>
      <c r="DH76">
        <v>0.56999999999999995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1.2789999999999999E-4</v>
      </c>
      <c r="W77">
        <v>1.796E-4</v>
      </c>
      <c r="X77">
        <v>2.1939999999999999E-4</v>
      </c>
      <c r="Y77">
        <v>2.6610000000000002E-4</v>
      </c>
      <c r="Z77">
        <v>3.2150000000000001E-4</v>
      </c>
      <c r="AA77">
        <v>4.0559999999999999E-4</v>
      </c>
      <c r="AB77">
        <v>6.5149999999999995E-4</v>
      </c>
      <c r="AC77">
        <v>7.6610000000000003E-4</v>
      </c>
      <c r="AD77">
        <v>8.8480000000000004E-4</v>
      </c>
      <c r="AE77">
        <v>1E-3</v>
      </c>
      <c r="AF77">
        <v>1.1999999999999999E-3</v>
      </c>
      <c r="AG77">
        <v>1.6000000000000001E-3</v>
      </c>
      <c r="AH77">
        <v>1.8E-3</v>
      </c>
      <c r="AI77">
        <v>2E-3</v>
      </c>
      <c r="AJ77">
        <v>2.2000000000000001E-3</v>
      </c>
      <c r="AK77">
        <v>2.5000000000000001E-3</v>
      </c>
      <c r="AL77">
        <v>3.2000000000000002E-3</v>
      </c>
      <c r="AM77">
        <v>3.7000000000000002E-3</v>
      </c>
      <c r="AN77">
        <v>4.1000000000000003E-3</v>
      </c>
      <c r="AO77">
        <v>4.4999999999999997E-3</v>
      </c>
      <c r="AP77">
        <v>5.4999999999999997E-3</v>
      </c>
      <c r="AQ77">
        <v>6.4999999999999997E-3</v>
      </c>
      <c r="AR77">
        <v>7.0000000000000001E-3</v>
      </c>
      <c r="AS77">
        <v>7.6E-3</v>
      </c>
      <c r="AT77">
        <v>8.3999999999999995E-3</v>
      </c>
      <c r="AU77">
        <v>1.01E-2</v>
      </c>
      <c r="AV77">
        <v>1.1299999999999999E-2</v>
      </c>
      <c r="AW77">
        <v>1.21E-2</v>
      </c>
      <c r="AX77">
        <v>1.29E-2</v>
      </c>
      <c r="AY77">
        <v>1.41E-2</v>
      </c>
      <c r="AZ77">
        <v>1.6500000000000001E-2</v>
      </c>
      <c r="BA77">
        <v>1.8200000000000001E-2</v>
      </c>
      <c r="BB77">
        <v>1.9300000000000001E-2</v>
      </c>
      <c r="BC77">
        <v>2.0400000000000001E-2</v>
      </c>
      <c r="BD77">
        <v>2.1600000000000001E-2</v>
      </c>
      <c r="BE77">
        <v>2.3800000000000002E-2</v>
      </c>
      <c r="BF77">
        <v>2.5999999999999999E-2</v>
      </c>
      <c r="BG77">
        <v>2.7300000000000001E-2</v>
      </c>
      <c r="BH77">
        <v>2.87E-2</v>
      </c>
      <c r="BI77">
        <v>3.0099999999999998E-2</v>
      </c>
      <c r="BJ77">
        <v>3.1899999999999998E-2</v>
      </c>
      <c r="BK77">
        <v>3.4599999999999999E-2</v>
      </c>
      <c r="BL77">
        <v>3.6999999999999998E-2</v>
      </c>
      <c r="BM77">
        <v>3.85E-2</v>
      </c>
      <c r="BN77">
        <v>4.0500000000000001E-2</v>
      </c>
      <c r="BO77">
        <v>4.36E-2</v>
      </c>
      <c r="BP77">
        <v>4.6399999999999997E-2</v>
      </c>
      <c r="BQ77">
        <v>4.82E-2</v>
      </c>
      <c r="BR77">
        <v>5.0099999999999999E-2</v>
      </c>
      <c r="BS77">
        <v>5.3499999999999999E-2</v>
      </c>
      <c r="BT77">
        <v>5.7000000000000002E-2</v>
      </c>
      <c r="BU77">
        <v>5.8900000000000001E-2</v>
      </c>
      <c r="BV77">
        <v>6.08E-2</v>
      </c>
      <c r="BW77">
        <v>6.2700000000000006E-2</v>
      </c>
      <c r="BX77">
        <v>6.4600000000000005E-2</v>
      </c>
      <c r="BY77">
        <v>6.7400000000000002E-2</v>
      </c>
      <c r="BZ77">
        <v>9.5399999999999999E-2</v>
      </c>
      <c r="CA77">
        <v>0.1234</v>
      </c>
      <c r="CB77">
        <v>0.15570000000000001</v>
      </c>
      <c r="CC77">
        <v>0.185</v>
      </c>
      <c r="CD77">
        <v>0.21190000000000001</v>
      </c>
      <c r="CE77">
        <v>0.2331</v>
      </c>
      <c r="CF77">
        <v>0.25219999999999998</v>
      </c>
      <c r="CG77">
        <v>0.27160000000000001</v>
      </c>
      <c r="CH77">
        <v>0.28789999999999999</v>
      </c>
      <c r="CI77">
        <v>0.30470000000000003</v>
      </c>
      <c r="CJ77">
        <v>0.32100000000000001</v>
      </c>
      <c r="CK77">
        <v>0.3362</v>
      </c>
      <c r="CL77">
        <v>0.3498</v>
      </c>
      <c r="CM77">
        <v>0.36120000000000002</v>
      </c>
      <c r="CN77">
        <v>0.37140000000000001</v>
      </c>
      <c r="CO77">
        <v>0.4052</v>
      </c>
      <c r="CP77">
        <v>0.42299999999999999</v>
      </c>
      <c r="CQ77">
        <v>0.44059999999999999</v>
      </c>
      <c r="CR77">
        <v>0.45760000000000001</v>
      </c>
      <c r="CS77">
        <v>0.47139999999999999</v>
      </c>
      <c r="CT77">
        <v>0.4798</v>
      </c>
      <c r="CU77">
        <v>0.4834</v>
      </c>
      <c r="CV77">
        <v>0.4869</v>
      </c>
      <c r="CW77">
        <v>0.48949999999999999</v>
      </c>
      <c r="CX77">
        <v>0.49059999999999998</v>
      </c>
      <c r="CY77">
        <v>0.49299999999999999</v>
      </c>
      <c r="CZ77">
        <v>0.49930000000000002</v>
      </c>
      <c r="DA77">
        <v>0.50860000000000005</v>
      </c>
      <c r="DB77">
        <v>0.51790000000000003</v>
      </c>
      <c r="DC77">
        <v>0.5272</v>
      </c>
      <c r="DD77">
        <v>0.53920000000000001</v>
      </c>
      <c r="DE77">
        <v>0.54959999999999998</v>
      </c>
      <c r="DF77">
        <v>0.56000000000000005</v>
      </c>
      <c r="DG77">
        <v>0.56820000000000004</v>
      </c>
      <c r="DH77">
        <v>0.56999999999999995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1.2789999999999999E-4</v>
      </c>
      <c r="W78">
        <v>1.796E-4</v>
      </c>
      <c r="X78">
        <v>2.1939999999999999E-4</v>
      </c>
      <c r="Y78">
        <v>2.6610000000000002E-4</v>
      </c>
      <c r="Z78">
        <v>3.2150000000000001E-4</v>
      </c>
      <c r="AA78">
        <v>4.0559999999999999E-4</v>
      </c>
      <c r="AB78">
        <v>6.5149999999999995E-4</v>
      </c>
      <c r="AC78">
        <v>7.6610000000000003E-4</v>
      </c>
      <c r="AD78">
        <v>8.8480000000000004E-4</v>
      </c>
      <c r="AE78">
        <v>1E-3</v>
      </c>
      <c r="AF78">
        <v>1.1999999999999999E-3</v>
      </c>
      <c r="AG78">
        <v>1.6000000000000001E-3</v>
      </c>
      <c r="AH78">
        <v>1.8E-3</v>
      </c>
      <c r="AI78">
        <v>2E-3</v>
      </c>
      <c r="AJ78">
        <v>2.2000000000000001E-3</v>
      </c>
      <c r="AK78">
        <v>2.5000000000000001E-3</v>
      </c>
      <c r="AL78">
        <v>3.2000000000000002E-3</v>
      </c>
      <c r="AM78">
        <v>3.7000000000000002E-3</v>
      </c>
      <c r="AN78">
        <v>4.1000000000000003E-3</v>
      </c>
      <c r="AO78">
        <v>4.4999999999999997E-3</v>
      </c>
      <c r="AP78">
        <v>5.4999999999999997E-3</v>
      </c>
      <c r="AQ78">
        <v>6.4999999999999997E-3</v>
      </c>
      <c r="AR78">
        <v>7.0000000000000001E-3</v>
      </c>
      <c r="AS78">
        <v>7.6E-3</v>
      </c>
      <c r="AT78">
        <v>8.3999999999999995E-3</v>
      </c>
      <c r="AU78">
        <v>1.01E-2</v>
      </c>
      <c r="AV78">
        <v>1.1299999999999999E-2</v>
      </c>
      <c r="AW78">
        <v>1.21E-2</v>
      </c>
      <c r="AX78">
        <v>1.29E-2</v>
      </c>
      <c r="AY78">
        <v>1.41E-2</v>
      </c>
      <c r="AZ78">
        <v>1.6500000000000001E-2</v>
      </c>
      <c r="BA78">
        <v>1.8200000000000001E-2</v>
      </c>
      <c r="BB78">
        <v>1.9300000000000001E-2</v>
      </c>
      <c r="BC78">
        <v>2.0400000000000001E-2</v>
      </c>
      <c r="BD78">
        <v>2.1600000000000001E-2</v>
      </c>
      <c r="BE78">
        <v>2.3800000000000002E-2</v>
      </c>
      <c r="BF78">
        <v>2.5999999999999999E-2</v>
      </c>
      <c r="BG78">
        <v>2.7300000000000001E-2</v>
      </c>
      <c r="BH78">
        <v>2.87E-2</v>
      </c>
      <c r="BI78">
        <v>3.0099999999999998E-2</v>
      </c>
      <c r="BJ78">
        <v>3.1899999999999998E-2</v>
      </c>
      <c r="BK78">
        <v>3.4599999999999999E-2</v>
      </c>
      <c r="BL78">
        <v>3.6999999999999998E-2</v>
      </c>
      <c r="BM78">
        <v>3.85E-2</v>
      </c>
      <c r="BN78">
        <v>4.0500000000000001E-2</v>
      </c>
      <c r="BO78">
        <v>4.36E-2</v>
      </c>
      <c r="BP78">
        <v>4.6399999999999997E-2</v>
      </c>
      <c r="BQ78">
        <v>4.82E-2</v>
      </c>
      <c r="BR78">
        <v>5.0099999999999999E-2</v>
      </c>
      <c r="BS78">
        <v>5.3499999999999999E-2</v>
      </c>
      <c r="BT78">
        <v>5.7000000000000002E-2</v>
      </c>
      <c r="BU78">
        <v>5.8900000000000001E-2</v>
      </c>
      <c r="BV78">
        <v>6.08E-2</v>
      </c>
      <c r="BW78">
        <v>6.2700000000000006E-2</v>
      </c>
      <c r="BX78">
        <v>6.4600000000000005E-2</v>
      </c>
      <c r="BY78">
        <v>6.7400000000000002E-2</v>
      </c>
      <c r="BZ78">
        <v>9.5399999999999999E-2</v>
      </c>
      <c r="CA78">
        <v>0.1234</v>
      </c>
      <c r="CB78">
        <v>0.15570000000000001</v>
      </c>
      <c r="CC78">
        <v>0.185</v>
      </c>
      <c r="CD78">
        <v>0.21190000000000001</v>
      </c>
      <c r="CE78">
        <v>0.2331</v>
      </c>
      <c r="CF78">
        <v>0.25219999999999998</v>
      </c>
      <c r="CG78">
        <v>0.27160000000000001</v>
      </c>
      <c r="CH78">
        <v>0.28789999999999999</v>
      </c>
      <c r="CI78">
        <v>0.30470000000000003</v>
      </c>
      <c r="CJ78">
        <v>0.32100000000000001</v>
      </c>
      <c r="CK78">
        <v>0.3362</v>
      </c>
      <c r="CL78">
        <v>0.3498</v>
      </c>
      <c r="CM78">
        <v>0.36120000000000002</v>
      </c>
      <c r="CN78">
        <v>0.37140000000000001</v>
      </c>
      <c r="CO78">
        <v>0.4052</v>
      </c>
      <c r="CP78">
        <v>0.42299999999999999</v>
      </c>
      <c r="CQ78">
        <v>0.44059999999999999</v>
      </c>
      <c r="CR78">
        <v>0.45760000000000001</v>
      </c>
      <c r="CS78">
        <v>0.47139999999999999</v>
      </c>
      <c r="CT78">
        <v>0.4798</v>
      </c>
      <c r="CU78">
        <v>0.4834</v>
      </c>
      <c r="CV78">
        <v>0.4869</v>
      </c>
      <c r="CW78">
        <v>0.48949999999999999</v>
      </c>
      <c r="CX78">
        <v>0.49059999999999998</v>
      </c>
      <c r="CY78">
        <v>0.49299999999999999</v>
      </c>
      <c r="CZ78">
        <v>0.49930000000000002</v>
      </c>
      <c r="DA78">
        <v>0.50860000000000005</v>
      </c>
      <c r="DB78">
        <v>0.51790000000000003</v>
      </c>
      <c r="DC78">
        <v>0.5272</v>
      </c>
      <c r="DD78">
        <v>0.53920000000000001</v>
      </c>
      <c r="DE78">
        <v>0.54959999999999998</v>
      </c>
      <c r="DF78">
        <v>0.56000000000000005</v>
      </c>
      <c r="DG78">
        <v>0.56820000000000004</v>
      </c>
      <c r="DH78">
        <v>0.56999999999999995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1.2789999999999999E-4</v>
      </c>
      <c r="W79">
        <v>1.796E-4</v>
      </c>
      <c r="X79">
        <v>2.1939999999999999E-4</v>
      </c>
      <c r="Y79">
        <v>2.6610000000000002E-4</v>
      </c>
      <c r="Z79">
        <v>3.2150000000000001E-4</v>
      </c>
      <c r="AA79">
        <v>4.0559999999999999E-4</v>
      </c>
      <c r="AB79">
        <v>6.5149999999999995E-4</v>
      </c>
      <c r="AC79">
        <v>7.6610000000000003E-4</v>
      </c>
      <c r="AD79">
        <v>8.8480000000000004E-4</v>
      </c>
      <c r="AE79">
        <v>1E-3</v>
      </c>
      <c r="AF79">
        <v>1.1999999999999999E-3</v>
      </c>
      <c r="AG79">
        <v>1.6000000000000001E-3</v>
      </c>
      <c r="AH79">
        <v>1.8E-3</v>
      </c>
      <c r="AI79">
        <v>2E-3</v>
      </c>
      <c r="AJ79">
        <v>2.2000000000000001E-3</v>
      </c>
      <c r="AK79">
        <v>2.5000000000000001E-3</v>
      </c>
      <c r="AL79">
        <v>3.2000000000000002E-3</v>
      </c>
      <c r="AM79">
        <v>3.7000000000000002E-3</v>
      </c>
      <c r="AN79">
        <v>4.1000000000000003E-3</v>
      </c>
      <c r="AO79">
        <v>4.4999999999999997E-3</v>
      </c>
      <c r="AP79">
        <v>5.4999999999999997E-3</v>
      </c>
      <c r="AQ79">
        <v>6.4999999999999997E-3</v>
      </c>
      <c r="AR79">
        <v>7.0000000000000001E-3</v>
      </c>
      <c r="AS79">
        <v>7.6E-3</v>
      </c>
      <c r="AT79">
        <v>8.3999999999999995E-3</v>
      </c>
      <c r="AU79">
        <v>1.01E-2</v>
      </c>
      <c r="AV79">
        <v>1.1299999999999999E-2</v>
      </c>
      <c r="AW79">
        <v>1.21E-2</v>
      </c>
      <c r="AX79">
        <v>1.29E-2</v>
      </c>
      <c r="AY79">
        <v>1.41E-2</v>
      </c>
      <c r="AZ79">
        <v>1.6500000000000001E-2</v>
      </c>
      <c r="BA79">
        <v>1.8200000000000001E-2</v>
      </c>
      <c r="BB79">
        <v>1.9300000000000001E-2</v>
      </c>
      <c r="BC79">
        <v>2.0400000000000001E-2</v>
      </c>
      <c r="BD79">
        <v>2.1600000000000001E-2</v>
      </c>
      <c r="BE79">
        <v>2.3800000000000002E-2</v>
      </c>
      <c r="BF79">
        <v>2.5999999999999999E-2</v>
      </c>
      <c r="BG79">
        <v>2.7300000000000001E-2</v>
      </c>
      <c r="BH79">
        <v>2.87E-2</v>
      </c>
      <c r="BI79">
        <v>3.0099999999999998E-2</v>
      </c>
      <c r="BJ79">
        <v>3.1899999999999998E-2</v>
      </c>
      <c r="BK79">
        <v>3.4599999999999999E-2</v>
      </c>
      <c r="BL79">
        <v>3.6999999999999998E-2</v>
      </c>
      <c r="BM79">
        <v>3.85E-2</v>
      </c>
      <c r="BN79">
        <v>4.0500000000000001E-2</v>
      </c>
      <c r="BO79">
        <v>4.36E-2</v>
      </c>
      <c r="BP79">
        <v>4.6399999999999997E-2</v>
      </c>
      <c r="BQ79">
        <v>4.82E-2</v>
      </c>
      <c r="BR79">
        <v>5.0099999999999999E-2</v>
      </c>
      <c r="BS79">
        <v>5.3499999999999999E-2</v>
      </c>
      <c r="BT79">
        <v>5.7000000000000002E-2</v>
      </c>
      <c r="BU79">
        <v>5.8900000000000001E-2</v>
      </c>
      <c r="BV79">
        <v>6.08E-2</v>
      </c>
      <c r="BW79">
        <v>6.2700000000000006E-2</v>
      </c>
      <c r="BX79">
        <v>6.4600000000000005E-2</v>
      </c>
      <c r="BY79">
        <v>6.7400000000000002E-2</v>
      </c>
      <c r="BZ79">
        <v>9.5399999999999999E-2</v>
      </c>
      <c r="CA79">
        <v>0.1234</v>
      </c>
      <c r="CB79">
        <v>0.15570000000000001</v>
      </c>
      <c r="CC79">
        <v>0.185</v>
      </c>
      <c r="CD79">
        <v>0.21190000000000001</v>
      </c>
      <c r="CE79">
        <v>0.2331</v>
      </c>
      <c r="CF79">
        <v>0.25219999999999998</v>
      </c>
      <c r="CG79">
        <v>0.27160000000000001</v>
      </c>
      <c r="CH79">
        <v>0.28789999999999999</v>
      </c>
      <c r="CI79">
        <v>0.30470000000000003</v>
      </c>
      <c r="CJ79">
        <v>0.32100000000000001</v>
      </c>
      <c r="CK79">
        <v>0.3362</v>
      </c>
      <c r="CL79">
        <v>0.3498</v>
      </c>
      <c r="CM79">
        <v>0.36120000000000002</v>
      </c>
      <c r="CN79">
        <v>0.37140000000000001</v>
      </c>
      <c r="CO79">
        <v>0.4052</v>
      </c>
      <c r="CP79">
        <v>0.42299999999999999</v>
      </c>
      <c r="CQ79">
        <v>0.44059999999999999</v>
      </c>
      <c r="CR79">
        <v>0.45760000000000001</v>
      </c>
      <c r="CS79">
        <v>0.47139999999999999</v>
      </c>
      <c r="CT79">
        <v>0.4798</v>
      </c>
      <c r="CU79">
        <v>0.4834</v>
      </c>
      <c r="CV79">
        <v>0.4869</v>
      </c>
      <c r="CW79">
        <v>0.48949999999999999</v>
      </c>
      <c r="CX79">
        <v>0.49059999999999998</v>
      </c>
      <c r="CY79">
        <v>0.49299999999999999</v>
      </c>
      <c r="CZ79">
        <v>0.49930000000000002</v>
      </c>
      <c r="DA79">
        <v>0.50860000000000005</v>
      </c>
      <c r="DB79">
        <v>0.51790000000000003</v>
      </c>
      <c r="DC79">
        <v>0.5272</v>
      </c>
      <c r="DD79">
        <v>0.53920000000000001</v>
      </c>
      <c r="DE79">
        <v>0.54959999999999998</v>
      </c>
      <c r="DF79">
        <v>0.56000000000000005</v>
      </c>
      <c r="DG79">
        <v>0.56820000000000004</v>
      </c>
      <c r="DH79">
        <v>0.56999999999999995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1.2789999999999999E-4</v>
      </c>
      <c r="W80">
        <v>1.796E-4</v>
      </c>
      <c r="X80">
        <v>2.1939999999999999E-4</v>
      </c>
      <c r="Y80">
        <v>2.6610000000000002E-4</v>
      </c>
      <c r="Z80">
        <v>3.2150000000000001E-4</v>
      </c>
      <c r="AA80">
        <v>4.0559999999999999E-4</v>
      </c>
      <c r="AB80">
        <v>6.5149999999999995E-4</v>
      </c>
      <c r="AC80">
        <v>7.6610000000000003E-4</v>
      </c>
      <c r="AD80">
        <v>8.8480000000000004E-4</v>
      </c>
      <c r="AE80">
        <v>1E-3</v>
      </c>
      <c r="AF80">
        <v>1.1999999999999999E-3</v>
      </c>
      <c r="AG80">
        <v>1.6000000000000001E-3</v>
      </c>
      <c r="AH80">
        <v>1.8E-3</v>
      </c>
      <c r="AI80">
        <v>2E-3</v>
      </c>
      <c r="AJ80">
        <v>2.2000000000000001E-3</v>
      </c>
      <c r="AK80">
        <v>2.5000000000000001E-3</v>
      </c>
      <c r="AL80">
        <v>3.2000000000000002E-3</v>
      </c>
      <c r="AM80">
        <v>3.7000000000000002E-3</v>
      </c>
      <c r="AN80">
        <v>4.1000000000000003E-3</v>
      </c>
      <c r="AO80">
        <v>4.4999999999999997E-3</v>
      </c>
      <c r="AP80">
        <v>5.4999999999999997E-3</v>
      </c>
      <c r="AQ80">
        <v>6.4999999999999997E-3</v>
      </c>
      <c r="AR80">
        <v>7.0000000000000001E-3</v>
      </c>
      <c r="AS80">
        <v>7.6E-3</v>
      </c>
      <c r="AT80">
        <v>8.3999999999999995E-3</v>
      </c>
      <c r="AU80">
        <v>1.01E-2</v>
      </c>
      <c r="AV80">
        <v>1.1299999999999999E-2</v>
      </c>
      <c r="AW80">
        <v>1.21E-2</v>
      </c>
      <c r="AX80">
        <v>1.29E-2</v>
      </c>
      <c r="AY80">
        <v>1.41E-2</v>
      </c>
      <c r="AZ80">
        <v>1.6500000000000001E-2</v>
      </c>
      <c r="BA80">
        <v>1.8200000000000001E-2</v>
      </c>
      <c r="BB80">
        <v>1.9300000000000001E-2</v>
      </c>
      <c r="BC80">
        <v>2.0400000000000001E-2</v>
      </c>
      <c r="BD80">
        <v>2.1600000000000001E-2</v>
      </c>
      <c r="BE80">
        <v>2.3800000000000002E-2</v>
      </c>
      <c r="BF80">
        <v>2.5999999999999999E-2</v>
      </c>
      <c r="BG80">
        <v>2.7300000000000001E-2</v>
      </c>
      <c r="BH80">
        <v>2.87E-2</v>
      </c>
      <c r="BI80">
        <v>3.0099999999999998E-2</v>
      </c>
      <c r="BJ80">
        <v>3.1899999999999998E-2</v>
      </c>
      <c r="BK80">
        <v>3.4599999999999999E-2</v>
      </c>
      <c r="BL80">
        <v>3.6999999999999998E-2</v>
      </c>
      <c r="BM80">
        <v>3.85E-2</v>
      </c>
      <c r="BN80">
        <v>4.0500000000000001E-2</v>
      </c>
      <c r="BO80">
        <v>4.36E-2</v>
      </c>
      <c r="BP80">
        <v>4.6399999999999997E-2</v>
      </c>
      <c r="BQ80">
        <v>4.82E-2</v>
      </c>
      <c r="BR80">
        <v>5.0099999999999999E-2</v>
      </c>
      <c r="BS80">
        <v>5.3499999999999999E-2</v>
      </c>
      <c r="BT80">
        <v>5.7000000000000002E-2</v>
      </c>
      <c r="BU80">
        <v>5.8900000000000001E-2</v>
      </c>
      <c r="BV80">
        <v>6.08E-2</v>
      </c>
      <c r="BW80">
        <v>6.2700000000000006E-2</v>
      </c>
      <c r="BX80">
        <v>6.4600000000000005E-2</v>
      </c>
      <c r="BY80">
        <v>6.7400000000000002E-2</v>
      </c>
      <c r="BZ80">
        <v>9.5399999999999999E-2</v>
      </c>
      <c r="CA80">
        <v>0.1234</v>
      </c>
      <c r="CB80">
        <v>0.15570000000000001</v>
      </c>
      <c r="CC80">
        <v>0.185</v>
      </c>
      <c r="CD80">
        <v>0.21190000000000001</v>
      </c>
      <c r="CE80">
        <v>0.2331</v>
      </c>
      <c r="CF80">
        <v>0.25219999999999998</v>
      </c>
      <c r="CG80">
        <v>0.27160000000000001</v>
      </c>
      <c r="CH80">
        <v>0.28789999999999999</v>
      </c>
      <c r="CI80">
        <v>0.30470000000000003</v>
      </c>
      <c r="CJ80">
        <v>0.32100000000000001</v>
      </c>
      <c r="CK80">
        <v>0.3362</v>
      </c>
      <c r="CL80">
        <v>0.3498</v>
      </c>
      <c r="CM80">
        <v>0.36120000000000002</v>
      </c>
      <c r="CN80">
        <v>0.37140000000000001</v>
      </c>
      <c r="CO80">
        <v>0.4052</v>
      </c>
      <c r="CP80">
        <v>0.42299999999999999</v>
      </c>
      <c r="CQ80">
        <v>0.44059999999999999</v>
      </c>
      <c r="CR80">
        <v>0.45760000000000001</v>
      </c>
      <c r="CS80">
        <v>0.47139999999999999</v>
      </c>
      <c r="CT80">
        <v>0.4798</v>
      </c>
      <c r="CU80">
        <v>0.4834</v>
      </c>
      <c r="CV80">
        <v>0.4869</v>
      </c>
      <c r="CW80">
        <v>0.48949999999999999</v>
      </c>
      <c r="CX80">
        <v>0.49059999999999998</v>
      </c>
      <c r="CY80">
        <v>0.49299999999999999</v>
      </c>
      <c r="CZ80">
        <v>0.49930000000000002</v>
      </c>
      <c r="DA80">
        <v>0.50860000000000005</v>
      </c>
      <c r="DB80">
        <v>0.51790000000000003</v>
      </c>
      <c r="DC80">
        <v>0.5272</v>
      </c>
      <c r="DD80">
        <v>0.53920000000000001</v>
      </c>
      <c r="DE80">
        <v>0.54959999999999998</v>
      </c>
      <c r="DF80">
        <v>0.56000000000000005</v>
      </c>
      <c r="DG80">
        <v>0.56820000000000004</v>
      </c>
      <c r="DH80">
        <v>0.56999999999999995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1.2789999999999999E-4</v>
      </c>
      <c r="W81">
        <v>1.796E-4</v>
      </c>
      <c r="X81">
        <v>2.1939999999999999E-4</v>
      </c>
      <c r="Y81">
        <v>2.6610000000000002E-4</v>
      </c>
      <c r="Z81">
        <v>3.2150000000000001E-4</v>
      </c>
      <c r="AA81">
        <v>4.0559999999999999E-4</v>
      </c>
      <c r="AB81">
        <v>6.5149999999999995E-4</v>
      </c>
      <c r="AC81">
        <v>7.6610000000000003E-4</v>
      </c>
      <c r="AD81">
        <v>8.8480000000000004E-4</v>
      </c>
      <c r="AE81">
        <v>1E-3</v>
      </c>
      <c r="AF81">
        <v>1.1999999999999999E-3</v>
      </c>
      <c r="AG81">
        <v>1.6000000000000001E-3</v>
      </c>
      <c r="AH81">
        <v>1.8E-3</v>
      </c>
      <c r="AI81">
        <v>2E-3</v>
      </c>
      <c r="AJ81">
        <v>2.2000000000000001E-3</v>
      </c>
      <c r="AK81">
        <v>2.5000000000000001E-3</v>
      </c>
      <c r="AL81">
        <v>3.2000000000000002E-3</v>
      </c>
      <c r="AM81">
        <v>3.7000000000000002E-3</v>
      </c>
      <c r="AN81">
        <v>4.1000000000000003E-3</v>
      </c>
      <c r="AO81">
        <v>4.4999999999999997E-3</v>
      </c>
      <c r="AP81">
        <v>5.4999999999999997E-3</v>
      </c>
      <c r="AQ81">
        <v>6.4999999999999997E-3</v>
      </c>
      <c r="AR81">
        <v>7.0000000000000001E-3</v>
      </c>
      <c r="AS81">
        <v>7.6E-3</v>
      </c>
      <c r="AT81">
        <v>8.3999999999999995E-3</v>
      </c>
      <c r="AU81">
        <v>1.01E-2</v>
      </c>
      <c r="AV81">
        <v>1.1299999999999999E-2</v>
      </c>
      <c r="AW81">
        <v>1.21E-2</v>
      </c>
      <c r="AX81">
        <v>1.29E-2</v>
      </c>
      <c r="AY81">
        <v>1.41E-2</v>
      </c>
      <c r="AZ81">
        <v>1.6500000000000001E-2</v>
      </c>
      <c r="BA81">
        <v>1.8200000000000001E-2</v>
      </c>
      <c r="BB81">
        <v>1.9300000000000001E-2</v>
      </c>
      <c r="BC81">
        <v>2.0400000000000001E-2</v>
      </c>
      <c r="BD81">
        <v>2.1600000000000001E-2</v>
      </c>
      <c r="BE81">
        <v>2.3800000000000002E-2</v>
      </c>
      <c r="BF81">
        <v>2.5999999999999999E-2</v>
      </c>
      <c r="BG81">
        <v>2.7300000000000001E-2</v>
      </c>
      <c r="BH81">
        <v>2.87E-2</v>
      </c>
      <c r="BI81">
        <v>3.0099999999999998E-2</v>
      </c>
      <c r="BJ81">
        <v>3.1899999999999998E-2</v>
      </c>
      <c r="BK81">
        <v>3.4599999999999999E-2</v>
      </c>
      <c r="BL81">
        <v>3.6999999999999998E-2</v>
      </c>
      <c r="BM81">
        <v>3.85E-2</v>
      </c>
      <c r="BN81">
        <v>4.0500000000000001E-2</v>
      </c>
      <c r="BO81">
        <v>4.36E-2</v>
      </c>
      <c r="BP81">
        <v>4.6399999999999997E-2</v>
      </c>
      <c r="BQ81">
        <v>4.82E-2</v>
      </c>
      <c r="BR81">
        <v>5.0099999999999999E-2</v>
      </c>
      <c r="BS81">
        <v>5.3499999999999999E-2</v>
      </c>
      <c r="BT81">
        <v>5.7000000000000002E-2</v>
      </c>
      <c r="BU81">
        <v>5.8900000000000001E-2</v>
      </c>
      <c r="BV81">
        <v>6.08E-2</v>
      </c>
      <c r="BW81">
        <v>6.2700000000000006E-2</v>
      </c>
      <c r="BX81">
        <v>6.4600000000000005E-2</v>
      </c>
      <c r="BY81">
        <v>6.7400000000000002E-2</v>
      </c>
      <c r="BZ81">
        <v>9.5399999999999999E-2</v>
      </c>
      <c r="CA81">
        <v>0.1234</v>
      </c>
      <c r="CB81">
        <v>0.15570000000000001</v>
      </c>
      <c r="CC81">
        <v>0.185</v>
      </c>
      <c r="CD81">
        <v>0.21190000000000001</v>
      </c>
      <c r="CE81">
        <v>0.2331</v>
      </c>
      <c r="CF81">
        <v>0.25219999999999998</v>
      </c>
      <c r="CG81">
        <v>0.27160000000000001</v>
      </c>
      <c r="CH81">
        <v>0.28789999999999999</v>
      </c>
      <c r="CI81">
        <v>0.30470000000000003</v>
      </c>
      <c r="CJ81">
        <v>0.32100000000000001</v>
      </c>
      <c r="CK81">
        <v>0.3362</v>
      </c>
      <c r="CL81">
        <v>0.3498</v>
      </c>
      <c r="CM81">
        <v>0.36120000000000002</v>
      </c>
      <c r="CN81">
        <v>0.37140000000000001</v>
      </c>
      <c r="CO81">
        <v>0.4052</v>
      </c>
      <c r="CP81">
        <v>0.42299999999999999</v>
      </c>
      <c r="CQ81">
        <v>0.44059999999999999</v>
      </c>
      <c r="CR81">
        <v>0.45760000000000001</v>
      </c>
      <c r="CS81">
        <v>0.47139999999999999</v>
      </c>
      <c r="CT81">
        <v>0.4798</v>
      </c>
      <c r="CU81">
        <v>0.4834</v>
      </c>
      <c r="CV81">
        <v>0.4869</v>
      </c>
      <c r="CW81">
        <v>0.48949999999999999</v>
      </c>
      <c r="CX81">
        <v>0.49059999999999998</v>
      </c>
      <c r="CY81">
        <v>0.49299999999999999</v>
      </c>
      <c r="CZ81">
        <v>0.49930000000000002</v>
      </c>
      <c r="DA81">
        <v>0.50860000000000005</v>
      </c>
      <c r="DB81">
        <v>0.51790000000000003</v>
      </c>
      <c r="DC81">
        <v>0.5272</v>
      </c>
      <c r="DD81">
        <v>0.53920000000000001</v>
      </c>
      <c r="DE81">
        <v>0.54959999999999998</v>
      </c>
      <c r="DF81">
        <v>0.56000000000000005</v>
      </c>
      <c r="DG81">
        <v>0.56820000000000004</v>
      </c>
      <c r="DH81">
        <v>0.56999999999999995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1.2789999999999999E-4</v>
      </c>
      <c r="W82">
        <v>1.796E-4</v>
      </c>
      <c r="X82">
        <v>2.1939999999999999E-4</v>
      </c>
      <c r="Y82">
        <v>2.6610000000000002E-4</v>
      </c>
      <c r="Z82">
        <v>3.2150000000000001E-4</v>
      </c>
      <c r="AA82">
        <v>4.0559999999999999E-4</v>
      </c>
      <c r="AB82">
        <v>6.5149999999999995E-4</v>
      </c>
      <c r="AC82">
        <v>7.6610000000000003E-4</v>
      </c>
      <c r="AD82">
        <v>8.8480000000000004E-4</v>
      </c>
      <c r="AE82">
        <v>1E-3</v>
      </c>
      <c r="AF82">
        <v>1.1999999999999999E-3</v>
      </c>
      <c r="AG82">
        <v>1.6000000000000001E-3</v>
      </c>
      <c r="AH82">
        <v>1.8E-3</v>
      </c>
      <c r="AI82">
        <v>2E-3</v>
      </c>
      <c r="AJ82">
        <v>2.2000000000000001E-3</v>
      </c>
      <c r="AK82">
        <v>2.5000000000000001E-3</v>
      </c>
      <c r="AL82">
        <v>3.2000000000000002E-3</v>
      </c>
      <c r="AM82">
        <v>3.7000000000000002E-3</v>
      </c>
      <c r="AN82">
        <v>4.1000000000000003E-3</v>
      </c>
      <c r="AO82">
        <v>4.4999999999999997E-3</v>
      </c>
      <c r="AP82">
        <v>5.4999999999999997E-3</v>
      </c>
      <c r="AQ82">
        <v>6.4999999999999997E-3</v>
      </c>
      <c r="AR82">
        <v>7.0000000000000001E-3</v>
      </c>
      <c r="AS82">
        <v>7.6E-3</v>
      </c>
      <c r="AT82">
        <v>8.3999999999999995E-3</v>
      </c>
      <c r="AU82">
        <v>1.01E-2</v>
      </c>
      <c r="AV82">
        <v>1.1299999999999999E-2</v>
      </c>
      <c r="AW82">
        <v>1.21E-2</v>
      </c>
      <c r="AX82">
        <v>1.29E-2</v>
      </c>
      <c r="AY82">
        <v>1.41E-2</v>
      </c>
      <c r="AZ82">
        <v>1.6500000000000001E-2</v>
      </c>
      <c r="BA82">
        <v>1.8200000000000001E-2</v>
      </c>
      <c r="BB82">
        <v>1.9300000000000001E-2</v>
      </c>
      <c r="BC82">
        <v>2.0400000000000001E-2</v>
      </c>
      <c r="BD82">
        <v>2.1600000000000001E-2</v>
      </c>
      <c r="BE82">
        <v>2.3800000000000002E-2</v>
      </c>
      <c r="BF82">
        <v>2.5999999999999999E-2</v>
      </c>
      <c r="BG82">
        <v>2.7300000000000001E-2</v>
      </c>
      <c r="BH82">
        <v>2.87E-2</v>
      </c>
      <c r="BI82">
        <v>3.0099999999999998E-2</v>
      </c>
      <c r="BJ82">
        <v>3.1899999999999998E-2</v>
      </c>
      <c r="BK82">
        <v>3.4599999999999999E-2</v>
      </c>
      <c r="BL82">
        <v>3.6999999999999998E-2</v>
      </c>
      <c r="BM82">
        <v>3.85E-2</v>
      </c>
      <c r="BN82">
        <v>4.0500000000000001E-2</v>
      </c>
      <c r="BO82">
        <v>4.36E-2</v>
      </c>
      <c r="BP82">
        <v>4.6399999999999997E-2</v>
      </c>
      <c r="BQ82">
        <v>4.82E-2</v>
      </c>
      <c r="BR82">
        <v>5.0099999999999999E-2</v>
      </c>
      <c r="BS82">
        <v>5.3499999999999999E-2</v>
      </c>
      <c r="BT82">
        <v>5.7000000000000002E-2</v>
      </c>
      <c r="BU82">
        <v>5.8900000000000001E-2</v>
      </c>
      <c r="BV82">
        <v>6.08E-2</v>
      </c>
      <c r="BW82">
        <v>6.2700000000000006E-2</v>
      </c>
      <c r="BX82">
        <v>6.4600000000000005E-2</v>
      </c>
      <c r="BY82">
        <v>6.7400000000000002E-2</v>
      </c>
      <c r="BZ82">
        <v>9.5399999999999999E-2</v>
      </c>
      <c r="CA82">
        <v>0.1234</v>
      </c>
      <c r="CB82">
        <v>0.15570000000000001</v>
      </c>
      <c r="CC82">
        <v>0.185</v>
      </c>
      <c r="CD82">
        <v>0.21190000000000001</v>
      </c>
      <c r="CE82">
        <v>0.2331</v>
      </c>
      <c r="CF82">
        <v>0.25219999999999998</v>
      </c>
      <c r="CG82">
        <v>0.27160000000000001</v>
      </c>
      <c r="CH82">
        <v>0.28789999999999999</v>
      </c>
      <c r="CI82">
        <v>0.30470000000000003</v>
      </c>
      <c r="CJ82">
        <v>0.32100000000000001</v>
      </c>
      <c r="CK82">
        <v>0.3362</v>
      </c>
      <c r="CL82">
        <v>0.3498</v>
      </c>
      <c r="CM82">
        <v>0.36120000000000002</v>
      </c>
      <c r="CN82">
        <v>0.37140000000000001</v>
      </c>
      <c r="CO82">
        <v>0.4052</v>
      </c>
      <c r="CP82">
        <v>0.42299999999999999</v>
      </c>
      <c r="CQ82">
        <v>0.44059999999999999</v>
      </c>
      <c r="CR82">
        <v>0.45760000000000001</v>
      </c>
      <c r="CS82">
        <v>0.47139999999999999</v>
      </c>
      <c r="CT82">
        <v>0.4798</v>
      </c>
      <c r="CU82">
        <v>0.4834</v>
      </c>
      <c r="CV82">
        <v>0.4869</v>
      </c>
      <c r="CW82">
        <v>0.48949999999999999</v>
      </c>
      <c r="CX82">
        <v>0.49059999999999998</v>
      </c>
      <c r="CY82">
        <v>0.49299999999999999</v>
      </c>
      <c r="CZ82">
        <v>0.49930000000000002</v>
      </c>
      <c r="DA82">
        <v>0.50860000000000005</v>
      </c>
      <c r="DB82">
        <v>0.51790000000000003</v>
      </c>
      <c r="DC82">
        <v>0.5272</v>
      </c>
      <c r="DD82">
        <v>0.53920000000000001</v>
      </c>
      <c r="DE82">
        <v>0.54959999999999998</v>
      </c>
      <c r="DF82">
        <v>0.56000000000000005</v>
      </c>
      <c r="DG82">
        <v>0.56820000000000004</v>
      </c>
      <c r="DH82">
        <v>0.56999999999999995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1.2789999999999999E-4</v>
      </c>
      <c r="W83">
        <v>1.796E-4</v>
      </c>
      <c r="X83">
        <v>2.1939999999999999E-4</v>
      </c>
      <c r="Y83">
        <v>2.6610000000000002E-4</v>
      </c>
      <c r="Z83">
        <v>3.2150000000000001E-4</v>
      </c>
      <c r="AA83">
        <v>4.0559999999999999E-4</v>
      </c>
      <c r="AB83">
        <v>6.5149999999999995E-4</v>
      </c>
      <c r="AC83">
        <v>7.6610000000000003E-4</v>
      </c>
      <c r="AD83">
        <v>8.8480000000000004E-4</v>
      </c>
      <c r="AE83">
        <v>1E-3</v>
      </c>
      <c r="AF83">
        <v>1.1999999999999999E-3</v>
      </c>
      <c r="AG83">
        <v>1.6000000000000001E-3</v>
      </c>
      <c r="AH83">
        <v>1.8E-3</v>
      </c>
      <c r="AI83">
        <v>2E-3</v>
      </c>
      <c r="AJ83">
        <v>2.2000000000000001E-3</v>
      </c>
      <c r="AK83">
        <v>2.5000000000000001E-3</v>
      </c>
      <c r="AL83">
        <v>3.2000000000000002E-3</v>
      </c>
      <c r="AM83">
        <v>3.7000000000000002E-3</v>
      </c>
      <c r="AN83">
        <v>4.1000000000000003E-3</v>
      </c>
      <c r="AO83">
        <v>4.4999999999999997E-3</v>
      </c>
      <c r="AP83">
        <v>5.4999999999999997E-3</v>
      </c>
      <c r="AQ83">
        <v>6.4999999999999997E-3</v>
      </c>
      <c r="AR83">
        <v>7.0000000000000001E-3</v>
      </c>
      <c r="AS83">
        <v>7.6E-3</v>
      </c>
      <c r="AT83">
        <v>8.3999999999999995E-3</v>
      </c>
      <c r="AU83">
        <v>1.01E-2</v>
      </c>
      <c r="AV83">
        <v>1.1299999999999999E-2</v>
      </c>
      <c r="AW83">
        <v>1.21E-2</v>
      </c>
      <c r="AX83">
        <v>1.29E-2</v>
      </c>
      <c r="AY83">
        <v>1.41E-2</v>
      </c>
      <c r="AZ83">
        <v>1.6500000000000001E-2</v>
      </c>
      <c r="BA83">
        <v>1.8200000000000001E-2</v>
      </c>
      <c r="BB83">
        <v>1.9300000000000001E-2</v>
      </c>
      <c r="BC83">
        <v>2.0400000000000001E-2</v>
      </c>
      <c r="BD83">
        <v>2.1600000000000001E-2</v>
      </c>
      <c r="BE83">
        <v>2.3800000000000002E-2</v>
      </c>
      <c r="BF83">
        <v>2.5999999999999999E-2</v>
      </c>
      <c r="BG83">
        <v>2.7300000000000001E-2</v>
      </c>
      <c r="BH83">
        <v>2.87E-2</v>
      </c>
      <c r="BI83">
        <v>3.0099999999999998E-2</v>
      </c>
      <c r="BJ83">
        <v>3.1899999999999998E-2</v>
      </c>
      <c r="BK83">
        <v>3.4599999999999999E-2</v>
      </c>
      <c r="BL83">
        <v>3.6999999999999998E-2</v>
      </c>
      <c r="BM83">
        <v>3.85E-2</v>
      </c>
      <c r="BN83">
        <v>4.0500000000000001E-2</v>
      </c>
      <c r="BO83">
        <v>4.36E-2</v>
      </c>
      <c r="BP83">
        <v>4.6399999999999997E-2</v>
      </c>
      <c r="BQ83">
        <v>4.82E-2</v>
      </c>
      <c r="BR83">
        <v>5.0099999999999999E-2</v>
      </c>
      <c r="BS83">
        <v>5.3499999999999999E-2</v>
      </c>
      <c r="BT83">
        <v>5.7000000000000002E-2</v>
      </c>
      <c r="BU83">
        <v>5.8900000000000001E-2</v>
      </c>
      <c r="BV83">
        <v>6.08E-2</v>
      </c>
      <c r="BW83">
        <v>6.2700000000000006E-2</v>
      </c>
      <c r="BX83">
        <v>6.4600000000000005E-2</v>
      </c>
      <c r="BY83">
        <v>6.7400000000000002E-2</v>
      </c>
      <c r="BZ83">
        <v>9.5399999999999999E-2</v>
      </c>
      <c r="CA83">
        <v>0.1234</v>
      </c>
      <c r="CB83">
        <v>0.15570000000000001</v>
      </c>
      <c r="CC83">
        <v>0.185</v>
      </c>
      <c r="CD83">
        <v>0.21190000000000001</v>
      </c>
      <c r="CE83">
        <v>0.2331</v>
      </c>
      <c r="CF83">
        <v>0.25219999999999998</v>
      </c>
      <c r="CG83">
        <v>0.27160000000000001</v>
      </c>
      <c r="CH83">
        <v>0.28789999999999999</v>
      </c>
      <c r="CI83">
        <v>0.30470000000000003</v>
      </c>
      <c r="CJ83">
        <v>0.32100000000000001</v>
      </c>
      <c r="CK83">
        <v>0.3362</v>
      </c>
      <c r="CL83">
        <v>0.3498</v>
      </c>
      <c r="CM83">
        <v>0.36120000000000002</v>
      </c>
      <c r="CN83">
        <v>0.37140000000000001</v>
      </c>
      <c r="CO83">
        <v>0.4052</v>
      </c>
      <c r="CP83">
        <v>0.42299999999999999</v>
      </c>
      <c r="CQ83">
        <v>0.44059999999999999</v>
      </c>
      <c r="CR83">
        <v>0.45760000000000001</v>
      </c>
      <c r="CS83">
        <v>0.47139999999999999</v>
      </c>
      <c r="CT83">
        <v>0.4798</v>
      </c>
      <c r="CU83">
        <v>0.4834</v>
      </c>
      <c r="CV83">
        <v>0.4869</v>
      </c>
      <c r="CW83">
        <v>0.48949999999999999</v>
      </c>
      <c r="CX83">
        <v>0.49059999999999998</v>
      </c>
      <c r="CY83">
        <v>0.49299999999999999</v>
      </c>
      <c r="CZ83">
        <v>0.49930000000000002</v>
      </c>
      <c r="DA83">
        <v>0.50860000000000005</v>
      </c>
      <c r="DB83">
        <v>0.51790000000000003</v>
      </c>
      <c r="DC83">
        <v>0.5272</v>
      </c>
      <c r="DD83">
        <v>0.53920000000000001</v>
      </c>
      <c r="DE83">
        <v>0.54959999999999998</v>
      </c>
      <c r="DF83">
        <v>0.56000000000000005</v>
      </c>
      <c r="DG83">
        <v>0.56820000000000004</v>
      </c>
      <c r="DH83">
        <v>0.56999999999999995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1.2789999999999999E-4</v>
      </c>
      <c r="W84">
        <v>1.796E-4</v>
      </c>
      <c r="X84">
        <v>2.1939999999999999E-4</v>
      </c>
      <c r="Y84">
        <v>2.6610000000000002E-4</v>
      </c>
      <c r="Z84">
        <v>3.2150000000000001E-4</v>
      </c>
      <c r="AA84">
        <v>4.0559999999999999E-4</v>
      </c>
      <c r="AB84">
        <v>6.5149999999999995E-4</v>
      </c>
      <c r="AC84">
        <v>7.6610000000000003E-4</v>
      </c>
      <c r="AD84">
        <v>8.8480000000000004E-4</v>
      </c>
      <c r="AE84">
        <v>1E-3</v>
      </c>
      <c r="AF84">
        <v>1.1999999999999999E-3</v>
      </c>
      <c r="AG84">
        <v>1.6000000000000001E-3</v>
      </c>
      <c r="AH84">
        <v>1.8E-3</v>
      </c>
      <c r="AI84">
        <v>2E-3</v>
      </c>
      <c r="AJ84">
        <v>2.2000000000000001E-3</v>
      </c>
      <c r="AK84">
        <v>2.5000000000000001E-3</v>
      </c>
      <c r="AL84">
        <v>3.2000000000000002E-3</v>
      </c>
      <c r="AM84">
        <v>3.7000000000000002E-3</v>
      </c>
      <c r="AN84">
        <v>4.1000000000000003E-3</v>
      </c>
      <c r="AO84">
        <v>4.4999999999999997E-3</v>
      </c>
      <c r="AP84">
        <v>5.4999999999999997E-3</v>
      </c>
      <c r="AQ84">
        <v>6.4999999999999997E-3</v>
      </c>
      <c r="AR84">
        <v>7.0000000000000001E-3</v>
      </c>
      <c r="AS84">
        <v>7.6E-3</v>
      </c>
      <c r="AT84">
        <v>8.3999999999999995E-3</v>
      </c>
      <c r="AU84">
        <v>1.01E-2</v>
      </c>
      <c r="AV84">
        <v>1.1299999999999999E-2</v>
      </c>
      <c r="AW84">
        <v>1.21E-2</v>
      </c>
      <c r="AX84">
        <v>1.29E-2</v>
      </c>
      <c r="AY84">
        <v>1.41E-2</v>
      </c>
      <c r="AZ84">
        <v>1.6500000000000001E-2</v>
      </c>
      <c r="BA84">
        <v>1.8200000000000001E-2</v>
      </c>
      <c r="BB84">
        <v>1.9300000000000001E-2</v>
      </c>
      <c r="BC84">
        <v>2.0400000000000001E-2</v>
      </c>
      <c r="BD84">
        <v>2.1600000000000001E-2</v>
      </c>
      <c r="BE84">
        <v>2.3800000000000002E-2</v>
      </c>
      <c r="BF84">
        <v>2.5999999999999999E-2</v>
      </c>
      <c r="BG84">
        <v>2.7300000000000001E-2</v>
      </c>
      <c r="BH84">
        <v>2.87E-2</v>
      </c>
      <c r="BI84">
        <v>3.0099999999999998E-2</v>
      </c>
      <c r="BJ84">
        <v>3.1899999999999998E-2</v>
      </c>
      <c r="BK84">
        <v>3.4599999999999999E-2</v>
      </c>
      <c r="BL84">
        <v>3.6999999999999998E-2</v>
      </c>
      <c r="BM84">
        <v>3.85E-2</v>
      </c>
      <c r="BN84">
        <v>4.0500000000000001E-2</v>
      </c>
      <c r="BO84">
        <v>4.36E-2</v>
      </c>
      <c r="BP84">
        <v>4.6399999999999997E-2</v>
      </c>
      <c r="BQ84">
        <v>4.82E-2</v>
      </c>
      <c r="BR84">
        <v>5.0099999999999999E-2</v>
      </c>
      <c r="BS84">
        <v>5.3499999999999999E-2</v>
      </c>
      <c r="BT84">
        <v>5.7000000000000002E-2</v>
      </c>
      <c r="BU84">
        <v>5.8900000000000001E-2</v>
      </c>
      <c r="BV84">
        <v>6.08E-2</v>
      </c>
      <c r="BW84">
        <v>6.2700000000000006E-2</v>
      </c>
      <c r="BX84">
        <v>6.4600000000000005E-2</v>
      </c>
      <c r="BY84">
        <v>6.7400000000000002E-2</v>
      </c>
      <c r="BZ84">
        <v>9.5399999999999999E-2</v>
      </c>
      <c r="CA84">
        <v>0.1234</v>
      </c>
      <c r="CB84">
        <v>0.15570000000000001</v>
      </c>
      <c r="CC84">
        <v>0.185</v>
      </c>
      <c r="CD84">
        <v>0.21190000000000001</v>
      </c>
      <c r="CE84">
        <v>0.2331</v>
      </c>
      <c r="CF84">
        <v>0.25219999999999998</v>
      </c>
      <c r="CG84">
        <v>0.27160000000000001</v>
      </c>
      <c r="CH84">
        <v>0.28789999999999999</v>
      </c>
      <c r="CI84">
        <v>0.30470000000000003</v>
      </c>
      <c r="CJ84">
        <v>0.32100000000000001</v>
      </c>
      <c r="CK84">
        <v>0.3362</v>
      </c>
      <c r="CL84">
        <v>0.3498</v>
      </c>
      <c r="CM84">
        <v>0.36120000000000002</v>
      </c>
      <c r="CN84">
        <v>0.37140000000000001</v>
      </c>
      <c r="CO84">
        <v>0.4052</v>
      </c>
      <c r="CP84">
        <v>0.42299999999999999</v>
      </c>
      <c r="CQ84">
        <v>0.44059999999999999</v>
      </c>
      <c r="CR84">
        <v>0.45760000000000001</v>
      </c>
      <c r="CS84">
        <v>0.47139999999999999</v>
      </c>
      <c r="CT84">
        <v>0.4798</v>
      </c>
      <c r="CU84">
        <v>0.4834</v>
      </c>
      <c r="CV84">
        <v>0.4869</v>
      </c>
      <c r="CW84">
        <v>0.48949999999999999</v>
      </c>
      <c r="CX84">
        <v>0.49059999999999998</v>
      </c>
      <c r="CY84">
        <v>0.49299999999999999</v>
      </c>
      <c r="CZ84">
        <v>0.49930000000000002</v>
      </c>
      <c r="DA84">
        <v>0.50860000000000005</v>
      </c>
      <c r="DB84">
        <v>0.51790000000000003</v>
      </c>
      <c r="DC84">
        <v>0.5272</v>
      </c>
      <c r="DD84">
        <v>0.53920000000000001</v>
      </c>
      <c r="DE84">
        <v>0.54959999999999998</v>
      </c>
      <c r="DF84">
        <v>0.56000000000000005</v>
      </c>
      <c r="DG84">
        <v>0.56820000000000004</v>
      </c>
      <c r="DH84">
        <v>0.56999999999999995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1.2789999999999999E-4</v>
      </c>
      <c r="W85">
        <v>1.796E-4</v>
      </c>
      <c r="X85">
        <v>2.1939999999999999E-4</v>
      </c>
      <c r="Y85">
        <v>2.6610000000000002E-4</v>
      </c>
      <c r="Z85">
        <v>3.2150000000000001E-4</v>
      </c>
      <c r="AA85">
        <v>4.0559999999999999E-4</v>
      </c>
      <c r="AB85">
        <v>6.5149999999999995E-4</v>
      </c>
      <c r="AC85">
        <v>7.6610000000000003E-4</v>
      </c>
      <c r="AD85">
        <v>8.8480000000000004E-4</v>
      </c>
      <c r="AE85">
        <v>1E-3</v>
      </c>
      <c r="AF85">
        <v>1.1999999999999999E-3</v>
      </c>
      <c r="AG85">
        <v>1.6000000000000001E-3</v>
      </c>
      <c r="AH85">
        <v>1.8E-3</v>
      </c>
      <c r="AI85">
        <v>2E-3</v>
      </c>
      <c r="AJ85">
        <v>2.2000000000000001E-3</v>
      </c>
      <c r="AK85">
        <v>2.5000000000000001E-3</v>
      </c>
      <c r="AL85">
        <v>3.2000000000000002E-3</v>
      </c>
      <c r="AM85">
        <v>3.7000000000000002E-3</v>
      </c>
      <c r="AN85">
        <v>4.1000000000000003E-3</v>
      </c>
      <c r="AO85">
        <v>4.4999999999999997E-3</v>
      </c>
      <c r="AP85">
        <v>5.4999999999999997E-3</v>
      </c>
      <c r="AQ85">
        <v>6.4999999999999997E-3</v>
      </c>
      <c r="AR85">
        <v>7.0000000000000001E-3</v>
      </c>
      <c r="AS85">
        <v>7.6E-3</v>
      </c>
      <c r="AT85">
        <v>8.3999999999999995E-3</v>
      </c>
      <c r="AU85">
        <v>1.01E-2</v>
      </c>
      <c r="AV85">
        <v>1.1299999999999999E-2</v>
      </c>
      <c r="AW85">
        <v>1.21E-2</v>
      </c>
      <c r="AX85">
        <v>1.29E-2</v>
      </c>
      <c r="AY85">
        <v>1.41E-2</v>
      </c>
      <c r="AZ85">
        <v>1.6500000000000001E-2</v>
      </c>
      <c r="BA85">
        <v>1.8200000000000001E-2</v>
      </c>
      <c r="BB85">
        <v>1.9300000000000001E-2</v>
      </c>
      <c r="BC85">
        <v>2.0400000000000001E-2</v>
      </c>
      <c r="BD85">
        <v>2.1600000000000001E-2</v>
      </c>
      <c r="BE85">
        <v>2.3800000000000002E-2</v>
      </c>
      <c r="BF85">
        <v>2.5999999999999999E-2</v>
      </c>
      <c r="BG85">
        <v>2.7300000000000001E-2</v>
      </c>
      <c r="BH85">
        <v>2.87E-2</v>
      </c>
      <c r="BI85">
        <v>3.0099999999999998E-2</v>
      </c>
      <c r="BJ85">
        <v>3.1899999999999998E-2</v>
      </c>
      <c r="BK85">
        <v>3.4599999999999999E-2</v>
      </c>
      <c r="BL85">
        <v>3.6999999999999998E-2</v>
      </c>
      <c r="BM85">
        <v>3.85E-2</v>
      </c>
      <c r="BN85">
        <v>4.0500000000000001E-2</v>
      </c>
      <c r="BO85">
        <v>4.36E-2</v>
      </c>
      <c r="BP85">
        <v>4.6399999999999997E-2</v>
      </c>
      <c r="BQ85">
        <v>4.82E-2</v>
      </c>
      <c r="BR85">
        <v>5.0099999999999999E-2</v>
      </c>
      <c r="BS85">
        <v>5.3499999999999999E-2</v>
      </c>
      <c r="BT85">
        <v>5.7000000000000002E-2</v>
      </c>
      <c r="BU85">
        <v>5.8900000000000001E-2</v>
      </c>
      <c r="BV85">
        <v>6.08E-2</v>
      </c>
      <c r="BW85">
        <v>6.2700000000000006E-2</v>
      </c>
      <c r="BX85">
        <v>6.4600000000000005E-2</v>
      </c>
      <c r="BY85">
        <v>6.7400000000000002E-2</v>
      </c>
      <c r="BZ85">
        <v>9.5399999999999999E-2</v>
      </c>
      <c r="CA85">
        <v>0.1234</v>
      </c>
      <c r="CB85">
        <v>0.15570000000000001</v>
      </c>
      <c r="CC85">
        <v>0.185</v>
      </c>
      <c r="CD85">
        <v>0.21190000000000001</v>
      </c>
      <c r="CE85">
        <v>0.2331</v>
      </c>
      <c r="CF85">
        <v>0.25219999999999998</v>
      </c>
      <c r="CG85">
        <v>0.27160000000000001</v>
      </c>
      <c r="CH85">
        <v>0.28789999999999999</v>
      </c>
      <c r="CI85">
        <v>0.30470000000000003</v>
      </c>
      <c r="CJ85">
        <v>0.32100000000000001</v>
      </c>
      <c r="CK85">
        <v>0.3362</v>
      </c>
      <c r="CL85">
        <v>0.3498</v>
      </c>
      <c r="CM85">
        <v>0.36120000000000002</v>
      </c>
      <c r="CN85">
        <v>0.37140000000000001</v>
      </c>
      <c r="CO85">
        <v>0.4052</v>
      </c>
      <c r="CP85">
        <v>0.42299999999999999</v>
      </c>
      <c r="CQ85">
        <v>0.44059999999999999</v>
      </c>
      <c r="CR85">
        <v>0.45760000000000001</v>
      </c>
      <c r="CS85">
        <v>0.47139999999999999</v>
      </c>
      <c r="CT85">
        <v>0.4798</v>
      </c>
      <c r="CU85">
        <v>0.4834</v>
      </c>
      <c r="CV85">
        <v>0.4869</v>
      </c>
      <c r="CW85">
        <v>0.48949999999999999</v>
      </c>
      <c r="CX85">
        <v>0.49059999999999998</v>
      </c>
      <c r="CY85">
        <v>0.49299999999999999</v>
      </c>
      <c r="CZ85">
        <v>0.49930000000000002</v>
      </c>
      <c r="DA85">
        <v>0.50860000000000005</v>
      </c>
      <c r="DB85">
        <v>0.51790000000000003</v>
      </c>
      <c r="DC85">
        <v>0.5272</v>
      </c>
      <c r="DD85">
        <v>0.53920000000000001</v>
      </c>
      <c r="DE85">
        <v>0.54959999999999998</v>
      </c>
      <c r="DF85">
        <v>0.56000000000000005</v>
      </c>
      <c r="DG85">
        <v>0.56820000000000004</v>
      </c>
      <c r="DH85">
        <v>0.56999999999999995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1.2789999999999999E-4</v>
      </c>
      <c r="W86">
        <v>1.796E-4</v>
      </c>
      <c r="X86">
        <v>2.1939999999999999E-4</v>
      </c>
      <c r="Y86">
        <v>2.6610000000000002E-4</v>
      </c>
      <c r="Z86">
        <v>3.2150000000000001E-4</v>
      </c>
      <c r="AA86">
        <v>4.0559999999999999E-4</v>
      </c>
      <c r="AB86">
        <v>6.5149999999999995E-4</v>
      </c>
      <c r="AC86">
        <v>7.6610000000000003E-4</v>
      </c>
      <c r="AD86">
        <v>8.8480000000000004E-4</v>
      </c>
      <c r="AE86">
        <v>1E-3</v>
      </c>
      <c r="AF86">
        <v>1.1999999999999999E-3</v>
      </c>
      <c r="AG86">
        <v>1.6000000000000001E-3</v>
      </c>
      <c r="AH86">
        <v>1.8E-3</v>
      </c>
      <c r="AI86">
        <v>2E-3</v>
      </c>
      <c r="AJ86">
        <v>2.2000000000000001E-3</v>
      </c>
      <c r="AK86">
        <v>2.5000000000000001E-3</v>
      </c>
      <c r="AL86">
        <v>3.2000000000000002E-3</v>
      </c>
      <c r="AM86">
        <v>3.7000000000000002E-3</v>
      </c>
      <c r="AN86">
        <v>4.1000000000000003E-3</v>
      </c>
      <c r="AO86">
        <v>4.4999999999999997E-3</v>
      </c>
      <c r="AP86">
        <v>5.4999999999999997E-3</v>
      </c>
      <c r="AQ86">
        <v>6.4999999999999997E-3</v>
      </c>
      <c r="AR86">
        <v>7.0000000000000001E-3</v>
      </c>
      <c r="AS86">
        <v>7.6E-3</v>
      </c>
      <c r="AT86">
        <v>8.3999999999999995E-3</v>
      </c>
      <c r="AU86">
        <v>1.01E-2</v>
      </c>
      <c r="AV86">
        <v>1.1299999999999999E-2</v>
      </c>
      <c r="AW86">
        <v>1.21E-2</v>
      </c>
      <c r="AX86">
        <v>1.29E-2</v>
      </c>
      <c r="AY86">
        <v>1.41E-2</v>
      </c>
      <c r="AZ86">
        <v>1.6500000000000001E-2</v>
      </c>
      <c r="BA86">
        <v>1.8200000000000001E-2</v>
      </c>
      <c r="BB86">
        <v>1.9300000000000001E-2</v>
      </c>
      <c r="BC86">
        <v>2.0400000000000001E-2</v>
      </c>
      <c r="BD86">
        <v>2.1600000000000001E-2</v>
      </c>
      <c r="BE86">
        <v>2.3800000000000002E-2</v>
      </c>
      <c r="BF86">
        <v>2.5999999999999999E-2</v>
      </c>
      <c r="BG86">
        <v>2.7300000000000001E-2</v>
      </c>
      <c r="BH86">
        <v>2.87E-2</v>
      </c>
      <c r="BI86">
        <v>3.0099999999999998E-2</v>
      </c>
      <c r="BJ86">
        <v>3.1899999999999998E-2</v>
      </c>
      <c r="BK86">
        <v>3.4599999999999999E-2</v>
      </c>
      <c r="BL86">
        <v>3.6999999999999998E-2</v>
      </c>
      <c r="BM86">
        <v>3.85E-2</v>
      </c>
      <c r="BN86">
        <v>4.0500000000000001E-2</v>
      </c>
      <c r="BO86">
        <v>4.36E-2</v>
      </c>
      <c r="BP86">
        <v>4.6399999999999997E-2</v>
      </c>
      <c r="BQ86">
        <v>4.82E-2</v>
      </c>
      <c r="BR86">
        <v>5.0099999999999999E-2</v>
      </c>
      <c r="BS86">
        <v>5.3499999999999999E-2</v>
      </c>
      <c r="BT86">
        <v>5.7000000000000002E-2</v>
      </c>
      <c r="BU86">
        <v>5.8900000000000001E-2</v>
      </c>
      <c r="BV86">
        <v>6.08E-2</v>
      </c>
      <c r="BW86">
        <v>6.2700000000000006E-2</v>
      </c>
      <c r="BX86">
        <v>6.4600000000000005E-2</v>
      </c>
      <c r="BY86">
        <v>6.7400000000000002E-2</v>
      </c>
      <c r="BZ86">
        <v>9.5399999999999999E-2</v>
      </c>
      <c r="CA86">
        <v>0.1234</v>
      </c>
      <c r="CB86">
        <v>0.15570000000000001</v>
      </c>
      <c r="CC86">
        <v>0.185</v>
      </c>
      <c r="CD86">
        <v>0.21190000000000001</v>
      </c>
      <c r="CE86">
        <v>0.2331</v>
      </c>
      <c r="CF86">
        <v>0.25219999999999998</v>
      </c>
      <c r="CG86">
        <v>0.27160000000000001</v>
      </c>
      <c r="CH86">
        <v>0.28789999999999999</v>
      </c>
      <c r="CI86">
        <v>0.30470000000000003</v>
      </c>
      <c r="CJ86">
        <v>0.32100000000000001</v>
      </c>
      <c r="CK86">
        <v>0.3362</v>
      </c>
      <c r="CL86">
        <v>0.3498</v>
      </c>
      <c r="CM86">
        <v>0.36120000000000002</v>
      </c>
      <c r="CN86">
        <v>0.37140000000000001</v>
      </c>
      <c r="CO86">
        <v>0.4052</v>
      </c>
      <c r="CP86">
        <v>0.42299999999999999</v>
      </c>
      <c r="CQ86">
        <v>0.44059999999999999</v>
      </c>
      <c r="CR86">
        <v>0.45760000000000001</v>
      </c>
      <c r="CS86">
        <v>0.47139999999999999</v>
      </c>
      <c r="CT86">
        <v>0.4798</v>
      </c>
      <c r="CU86">
        <v>0.4834</v>
      </c>
      <c r="CV86">
        <v>0.4869</v>
      </c>
      <c r="CW86">
        <v>0.48949999999999999</v>
      </c>
      <c r="CX86">
        <v>0.49059999999999998</v>
      </c>
      <c r="CY86">
        <v>0.49299999999999999</v>
      </c>
      <c r="CZ86">
        <v>0.49930000000000002</v>
      </c>
      <c r="DA86">
        <v>0.50860000000000005</v>
      </c>
      <c r="DB86">
        <v>0.51790000000000003</v>
      </c>
      <c r="DC86">
        <v>0.5272</v>
      </c>
      <c r="DD86">
        <v>0.53920000000000001</v>
      </c>
      <c r="DE86">
        <v>0.54959999999999998</v>
      </c>
      <c r="DF86">
        <v>0.56000000000000005</v>
      </c>
      <c r="DG86">
        <v>0.56820000000000004</v>
      </c>
      <c r="DH86">
        <v>0.56999999999999995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1.2789999999999999E-4</v>
      </c>
      <c r="W87">
        <v>1.796E-4</v>
      </c>
      <c r="X87">
        <v>2.1939999999999999E-4</v>
      </c>
      <c r="Y87">
        <v>2.6610000000000002E-4</v>
      </c>
      <c r="Z87">
        <v>3.2150000000000001E-4</v>
      </c>
      <c r="AA87">
        <v>4.0559999999999999E-4</v>
      </c>
      <c r="AB87">
        <v>6.5149999999999995E-4</v>
      </c>
      <c r="AC87">
        <v>7.6610000000000003E-4</v>
      </c>
      <c r="AD87">
        <v>8.8480000000000004E-4</v>
      </c>
      <c r="AE87">
        <v>1E-3</v>
      </c>
      <c r="AF87">
        <v>1.1999999999999999E-3</v>
      </c>
      <c r="AG87">
        <v>1.6000000000000001E-3</v>
      </c>
      <c r="AH87">
        <v>1.8E-3</v>
      </c>
      <c r="AI87">
        <v>2E-3</v>
      </c>
      <c r="AJ87">
        <v>2.2000000000000001E-3</v>
      </c>
      <c r="AK87">
        <v>2.5000000000000001E-3</v>
      </c>
      <c r="AL87">
        <v>3.2000000000000002E-3</v>
      </c>
      <c r="AM87">
        <v>3.7000000000000002E-3</v>
      </c>
      <c r="AN87">
        <v>4.1000000000000003E-3</v>
      </c>
      <c r="AO87">
        <v>4.4999999999999997E-3</v>
      </c>
      <c r="AP87">
        <v>5.4999999999999997E-3</v>
      </c>
      <c r="AQ87">
        <v>6.4999999999999997E-3</v>
      </c>
      <c r="AR87">
        <v>7.0000000000000001E-3</v>
      </c>
      <c r="AS87">
        <v>7.6E-3</v>
      </c>
      <c r="AT87">
        <v>8.3999999999999995E-3</v>
      </c>
      <c r="AU87">
        <v>1.01E-2</v>
      </c>
      <c r="AV87">
        <v>1.1299999999999999E-2</v>
      </c>
      <c r="AW87">
        <v>1.21E-2</v>
      </c>
      <c r="AX87">
        <v>1.29E-2</v>
      </c>
      <c r="AY87">
        <v>1.41E-2</v>
      </c>
      <c r="AZ87">
        <v>1.6500000000000001E-2</v>
      </c>
      <c r="BA87">
        <v>1.8200000000000001E-2</v>
      </c>
      <c r="BB87">
        <v>1.9300000000000001E-2</v>
      </c>
      <c r="BC87">
        <v>2.0400000000000001E-2</v>
      </c>
      <c r="BD87">
        <v>2.1600000000000001E-2</v>
      </c>
      <c r="BE87">
        <v>2.3800000000000002E-2</v>
      </c>
      <c r="BF87">
        <v>2.5999999999999999E-2</v>
      </c>
      <c r="BG87">
        <v>2.7300000000000001E-2</v>
      </c>
      <c r="BH87">
        <v>2.87E-2</v>
      </c>
      <c r="BI87">
        <v>3.0099999999999998E-2</v>
      </c>
      <c r="BJ87">
        <v>3.1899999999999998E-2</v>
      </c>
      <c r="BK87">
        <v>3.4599999999999999E-2</v>
      </c>
      <c r="BL87">
        <v>3.6999999999999998E-2</v>
      </c>
      <c r="BM87">
        <v>3.85E-2</v>
      </c>
      <c r="BN87">
        <v>4.0500000000000001E-2</v>
      </c>
      <c r="BO87">
        <v>4.36E-2</v>
      </c>
      <c r="BP87">
        <v>4.6399999999999997E-2</v>
      </c>
      <c r="BQ87">
        <v>4.82E-2</v>
      </c>
      <c r="BR87">
        <v>5.0099999999999999E-2</v>
      </c>
      <c r="BS87">
        <v>5.3499999999999999E-2</v>
      </c>
      <c r="BT87">
        <v>5.7000000000000002E-2</v>
      </c>
      <c r="BU87">
        <v>5.8900000000000001E-2</v>
      </c>
      <c r="BV87">
        <v>6.08E-2</v>
      </c>
      <c r="BW87">
        <v>6.2700000000000006E-2</v>
      </c>
      <c r="BX87">
        <v>6.4600000000000005E-2</v>
      </c>
      <c r="BY87">
        <v>6.7400000000000002E-2</v>
      </c>
      <c r="BZ87">
        <v>9.5399999999999999E-2</v>
      </c>
      <c r="CA87">
        <v>0.1234</v>
      </c>
      <c r="CB87">
        <v>0.15570000000000001</v>
      </c>
      <c r="CC87">
        <v>0.185</v>
      </c>
      <c r="CD87">
        <v>0.21190000000000001</v>
      </c>
      <c r="CE87">
        <v>0.2331</v>
      </c>
      <c r="CF87">
        <v>0.25219999999999998</v>
      </c>
      <c r="CG87">
        <v>0.27160000000000001</v>
      </c>
      <c r="CH87">
        <v>0.28789999999999999</v>
      </c>
      <c r="CI87">
        <v>0.30470000000000003</v>
      </c>
      <c r="CJ87">
        <v>0.32100000000000001</v>
      </c>
      <c r="CK87">
        <v>0.3362</v>
      </c>
      <c r="CL87">
        <v>0.3498</v>
      </c>
      <c r="CM87">
        <v>0.36120000000000002</v>
      </c>
      <c r="CN87">
        <v>0.37140000000000001</v>
      </c>
      <c r="CO87">
        <v>0.4052</v>
      </c>
      <c r="CP87">
        <v>0.42299999999999999</v>
      </c>
      <c r="CQ87">
        <v>0.44059999999999999</v>
      </c>
      <c r="CR87">
        <v>0.45760000000000001</v>
      </c>
      <c r="CS87">
        <v>0.47139999999999999</v>
      </c>
      <c r="CT87">
        <v>0.4798</v>
      </c>
      <c r="CU87">
        <v>0.4834</v>
      </c>
      <c r="CV87">
        <v>0.4869</v>
      </c>
      <c r="CW87">
        <v>0.48949999999999999</v>
      </c>
      <c r="CX87">
        <v>0.49059999999999998</v>
      </c>
      <c r="CY87">
        <v>0.49299999999999999</v>
      </c>
      <c r="CZ87">
        <v>0.49930000000000002</v>
      </c>
      <c r="DA87">
        <v>0.50860000000000005</v>
      </c>
      <c r="DB87">
        <v>0.51790000000000003</v>
      </c>
      <c r="DC87">
        <v>0.5272</v>
      </c>
      <c r="DD87">
        <v>0.53920000000000001</v>
      </c>
      <c r="DE87">
        <v>0.54959999999999998</v>
      </c>
      <c r="DF87">
        <v>0.56000000000000005</v>
      </c>
      <c r="DG87">
        <v>0.56820000000000004</v>
      </c>
      <c r="DH87">
        <v>0.56999999999999995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1.2789999999999999E-4</v>
      </c>
      <c r="W88">
        <v>1.796E-4</v>
      </c>
      <c r="X88">
        <v>2.1939999999999999E-4</v>
      </c>
      <c r="Y88">
        <v>2.6610000000000002E-4</v>
      </c>
      <c r="Z88">
        <v>3.2150000000000001E-4</v>
      </c>
      <c r="AA88">
        <v>4.0559999999999999E-4</v>
      </c>
      <c r="AB88">
        <v>6.5149999999999995E-4</v>
      </c>
      <c r="AC88">
        <v>7.6610000000000003E-4</v>
      </c>
      <c r="AD88">
        <v>8.8480000000000004E-4</v>
      </c>
      <c r="AE88">
        <v>1E-3</v>
      </c>
      <c r="AF88">
        <v>1.1999999999999999E-3</v>
      </c>
      <c r="AG88">
        <v>1.6000000000000001E-3</v>
      </c>
      <c r="AH88">
        <v>1.8E-3</v>
      </c>
      <c r="AI88">
        <v>2E-3</v>
      </c>
      <c r="AJ88">
        <v>2.2000000000000001E-3</v>
      </c>
      <c r="AK88">
        <v>2.5000000000000001E-3</v>
      </c>
      <c r="AL88">
        <v>3.2000000000000002E-3</v>
      </c>
      <c r="AM88">
        <v>3.7000000000000002E-3</v>
      </c>
      <c r="AN88">
        <v>4.1000000000000003E-3</v>
      </c>
      <c r="AO88">
        <v>4.4999999999999997E-3</v>
      </c>
      <c r="AP88">
        <v>5.4999999999999997E-3</v>
      </c>
      <c r="AQ88">
        <v>6.4999999999999997E-3</v>
      </c>
      <c r="AR88">
        <v>7.0000000000000001E-3</v>
      </c>
      <c r="AS88">
        <v>7.6E-3</v>
      </c>
      <c r="AT88">
        <v>8.3999999999999995E-3</v>
      </c>
      <c r="AU88">
        <v>1.01E-2</v>
      </c>
      <c r="AV88">
        <v>1.1299999999999999E-2</v>
      </c>
      <c r="AW88">
        <v>1.21E-2</v>
      </c>
      <c r="AX88">
        <v>1.29E-2</v>
      </c>
      <c r="AY88">
        <v>1.41E-2</v>
      </c>
      <c r="AZ88">
        <v>1.6500000000000001E-2</v>
      </c>
      <c r="BA88">
        <v>1.8200000000000001E-2</v>
      </c>
      <c r="BB88">
        <v>1.9300000000000001E-2</v>
      </c>
      <c r="BC88">
        <v>2.0400000000000001E-2</v>
      </c>
      <c r="BD88">
        <v>2.1600000000000001E-2</v>
      </c>
      <c r="BE88">
        <v>2.3800000000000002E-2</v>
      </c>
      <c r="BF88">
        <v>2.5999999999999999E-2</v>
      </c>
      <c r="BG88">
        <v>2.7300000000000001E-2</v>
      </c>
      <c r="BH88">
        <v>2.87E-2</v>
      </c>
      <c r="BI88">
        <v>3.0099999999999998E-2</v>
      </c>
      <c r="BJ88">
        <v>3.1899999999999998E-2</v>
      </c>
      <c r="BK88">
        <v>3.4599999999999999E-2</v>
      </c>
      <c r="BL88">
        <v>3.6999999999999998E-2</v>
      </c>
      <c r="BM88">
        <v>3.85E-2</v>
      </c>
      <c r="BN88">
        <v>4.0500000000000001E-2</v>
      </c>
      <c r="BO88">
        <v>4.36E-2</v>
      </c>
      <c r="BP88">
        <v>4.6399999999999997E-2</v>
      </c>
      <c r="BQ88">
        <v>4.82E-2</v>
      </c>
      <c r="BR88">
        <v>5.0099999999999999E-2</v>
      </c>
      <c r="BS88">
        <v>5.3499999999999999E-2</v>
      </c>
      <c r="BT88">
        <v>5.7000000000000002E-2</v>
      </c>
      <c r="BU88">
        <v>5.8900000000000001E-2</v>
      </c>
      <c r="BV88">
        <v>6.08E-2</v>
      </c>
      <c r="BW88">
        <v>6.2700000000000006E-2</v>
      </c>
      <c r="BX88">
        <v>6.4600000000000005E-2</v>
      </c>
      <c r="BY88">
        <v>6.7400000000000002E-2</v>
      </c>
      <c r="BZ88">
        <v>9.5399999999999999E-2</v>
      </c>
      <c r="CA88">
        <v>0.1234</v>
      </c>
      <c r="CB88">
        <v>0.15570000000000001</v>
      </c>
      <c r="CC88">
        <v>0.185</v>
      </c>
      <c r="CD88">
        <v>0.21190000000000001</v>
      </c>
      <c r="CE88">
        <v>0.2331</v>
      </c>
      <c r="CF88">
        <v>0.25219999999999998</v>
      </c>
      <c r="CG88">
        <v>0.27160000000000001</v>
      </c>
      <c r="CH88">
        <v>0.28789999999999999</v>
      </c>
      <c r="CI88">
        <v>0.30470000000000003</v>
      </c>
      <c r="CJ88">
        <v>0.32100000000000001</v>
      </c>
      <c r="CK88">
        <v>0.3362</v>
      </c>
      <c r="CL88">
        <v>0.3498</v>
      </c>
      <c r="CM88">
        <v>0.36120000000000002</v>
      </c>
      <c r="CN88">
        <v>0.37140000000000001</v>
      </c>
      <c r="CO88">
        <v>0.4052</v>
      </c>
      <c r="CP88">
        <v>0.42299999999999999</v>
      </c>
      <c r="CQ88">
        <v>0.44059999999999999</v>
      </c>
      <c r="CR88">
        <v>0.45760000000000001</v>
      </c>
      <c r="CS88">
        <v>0.47139999999999999</v>
      </c>
      <c r="CT88">
        <v>0.4798</v>
      </c>
      <c r="CU88">
        <v>0.4834</v>
      </c>
      <c r="CV88">
        <v>0.4869</v>
      </c>
      <c r="CW88">
        <v>0.48949999999999999</v>
      </c>
      <c r="CX88">
        <v>0.49059999999999998</v>
      </c>
      <c r="CY88">
        <v>0.49299999999999999</v>
      </c>
      <c r="CZ88">
        <v>0.49930000000000002</v>
      </c>
      <c r="DA88">
        <v>0.50860000000000005</v>
      </c>
      <c r="DB88">
        <v>0.51790000000000003</v>
      </c>
      <c r="DC88">
        <v>0.5272</v>
      </c>
      <c r="DD88">
        <v>0.53920000000000001</v>
      </c>
      <c r="DE88">
        <v>0.54959999999999998</v>
      </c>
      <c r="DF88">
        <v>0.56000000000000005</v>
      </c>
      <c r="DG88">
        <v>0.56820000000000004</v>
      </c>
      <c r="DH88">
        <v>0.56999999999999995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1.2789999999999999E-4</v>
      </c>
      <c r="W89">
        <v>1.796E-4</v>
      </c>
      <c r="X89">
        <v>2.1939999999999999E-4</v>
      </c>
      <c r="Y89">
        <v>2.6610000000000002E-4</v>
      </c>
      <c r="Z89">
        <v>3.2150000000000001E-4</v>
      </c>
      <c r="AA89">
        <v>4.0559999999999999E-4</v>
      </c>
      <c r="AB89">
        <v>6.5149999999999995E-4</v>
      </c>
      <c r="AC89">
        <v>7.6610000000000003E-4</v>
      </c>
      <c r="AD89">
        <v>8.8480000000000004E-4</v>
      </c>
      <c r="AE89">
        <v>1E-3</v>
      </c>
      <c r="AF89">
        <v>1.1999999999999999E-3</v>
      </c>
      <c r="AG89">
        <v>1.6000000000000001E-3</v>
      </c>
      <c r="AH89">
        <v>1.8E-3</v>
      </c>
      <c r="AI89">
        <v>2E-3</v>
      </c>
      <c r="AJ89">
        <v>2.2000000000000001E-3</v>
      </c>
      <c r="AK89">
        <v>2.5000000000000001E-3</v>
      </c>
      <c r="AL89">
        <v>3.2000000000000002E-3</v>
      </c>
      <c r="AM89">
        <v>3.7000000000000002E-3</v>
      </c>
      <c r="AN89">
        <v>4.1000000000000003E-3</v>
      </c>
      <c r="AO89">
        <v>4.4999999999999997E-3</v>
      </c>
      <c r="AP89">
        <v>5.4999999999999997E-3</v>
      </c>
      <c r="AQ89">
        <v>6.4999999999999997E-3</v>
      </c>
      <c r="AR89">
        <v>7.0000000000000001E-3</v>
      </c>
      <c r="AS89">
        <v>7.6E-3</v>
      </c>
      <c r="AT89">
        <v>8.3999999999999995E-3</v>
      </c>
      <c r="AU89">
        <v>1.01E-2</v>
      </c>
      <c r="AV89">
        <v>1.1299999999999999E-2</v>
      </c>
      <c r="AW89">
        <v>1.21E-2</v>
      </c>
      <c r="AX89">
        <v>1.29E-2</v>
      </c>
      <c r="AY89">
        <v>1.41E-2</v>
      </c>
      <c r="AZ89">
        <v>1.6500000000000001E-2</v>
      </c>
      <c r="BA89">
        <v>1.8200000000000001E-2</v>
      </c>
      <c r="BB89">
        <v>1.9300000000000001E-2</v>
      </c>
      <c r="BC89">
        <v>2.0400000000000001E-2</v>
      </c>
      <c r="BD89">
        <v>2.1600000000000001E-2</v>
      </c>
      <c r="BE89">
        <v>2.3800000000000002E-2</v>
      </c>
      <c r="BF89">
        <v>2.5999999999999999E-2</v>
      </c>
      <c r="BG89">
        <v>2.7300000000000001E-2</v>
      </c>
      <c r="BH89">
        <v>2.87E-2</v>
      </c>
      <c r="BI89">
        <v>3.0099999999999998E-2</v>
      </c>
      <c r="BJ89">
        <v>3.1899999999999998E-2</v>
      </c>
      <c r="BK89">
        <v>3.4599999999999999E-2</v>
      </c>
      <c r="BL89">
        <v>3.6999999999999998E-2</v>
      </c>
      <c r="BM89">
        <v>3.85E-2</v>
      </c>
      <c r="BN89">
        <v>4.0500000000000001E-2</v>
      </c>
      <c r="BO89">
        <v>4.36E-2</v>
      </c>
      <c r="BP89">
        <v>4.6399999999999997E-2</v>
      </c>
      <c r="BQ89">
        <v>4.82E-2</v>
      </c>
      <c r="BR89">
        <v>5.0099999999999999E-2</v>
      </c>
      <c r="BS89">
        <v>5.3499999999999999E-2</v>
      </c>
      <c r="BT89">
        <v>5.7000000000000002E-2</v>
      </c>
      <c r="BU89">
        <v>5.8900000000000001E-2</v>
      </c>
      <c r="BV89">
        <v>6.08E-2</v>
      </c>
      <c r="BW89">
        <v>6.2700000000000006E-2</v>
      </c>
      <c r="BX89">
        <v>6.4600000000000005E-2</v>
      </c>
      <c r="BY89">
        <v>6.7400000000000002E-2</v>
      </c>
      <c r="BZ89">
        <v>9.5399999999999999E-2</v>
      </c>
      <c r="CA89">
        <v>0.1234</v>
      </c>
      <c r="CB89">
        <v>0.15570000000000001</v>
      </c>
      <c r="CC89">
        <v>0.185</v>
      </c>
      <c r="CD89">
        <v>0.21190000000000001</v>
      </c>
      <c r="CE89">
        <v>0.2331</v>
      </c>
      <c r="CF89">
        <v>0.25219999999999998</v>
      </c>
      <c r="CG89">
        <v>0.27160000000000001</v>
      </c>
      <c r="CH89">
        <v>0.28789999999999999</v>
      </c>
      <c r="CI89">
        <v>0.30470000000000003</v>
      </c>
      <c r="CJ89">
        <v>0.32100000000000001</v>
      </c>
      <c r="CK89">
        <v>0.3362</v>
      </c>
      <c r="CL89">
        <v>0.3498</v>
      </c>
      <c r="CM89">
        <v>0.36120000000000002</v>
      </c>
      <c r="CN89">
        <v>0.37140000000000001</v>
      </c>
      <c r="CO89">
        <v>0.4052</v>
      </c>
      <c r="CP89">
        <v>0.42299999999999999</v>
      </c>
      <c r="CQ89">
        <v>0.44059999999999999</v>
      </c>
      <c r="CR89">
        <v>0.45760000000000001</v>
      </c>
      <c r="CS89">
        <v>0.47139999999999999</v>
      </c>
      <c r="CT89">
        <v>0.4798</v>
      </c>
      <c r="CU89">
        <v>0.4834</v>
      </c>
      <c r="CV89">
        <v>0.4869</v>
      </c>
      <c r="CW89">
        <v>0.48949999999999999</v>
      </c>
      <c r="CX89">
        <v>0.49059999999999998</v>
      </c>
      <c r="CY89">
        <v>0.49299999999999999</v>
      </c>
      <c r="CZ89">
        <v>0.49930000000000002</v>
      </c>
      <c r="DA89">
        <v>0.50860000000000005</v>
      </c>
      <c r="DB89">
        <v>0.51790000000000003</v>
      </c>
      <c r="DC89">
        <v>0.5272</v>
      </c>
      <c r="DD89">
        <v>0.53920000000000001</v>
      </c>
      <c r="DE89">
        <v>0.54959999999999998</v>
      </c>
      <c r="DF89">
        <v>0.56000000000000005</v>
      </c>
      <c r="DG89">
        <v>0.56820000000000004</v>
      </c>
      <c r="DH89">
        <v>0.56999999999999995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1.2789999999999999E-4</v>
      </c>
      <c r="W90">
        <v>1.796E-4</v>
      </c>
      <c r="X90">
        <v>2.1939999999999999E-4</v>
      </c>
      <c r="Y90">
        <v>2.6610000000000002E-4</v>
      </c>
      <c r="Z90">
        <v>3.2150000000000001E-4</v>
      </c>
      <c r="AA90">
        <v>4.0559999999999999E-4</v>
      </c>
      <c r="AB90">
        <v>6.5149999999999995E-4</v>
      </c>
      <c r="AC90">
        <v>7.6610000000000003E-4</v>
      </c>
      <c r="AD90">
        <v>8.8480000000000004E-4</v>
      </c>
      <c r="AE90">
        <v>1E-3</v>
      </c>
      <c r="AF90">
        <v>1.1999999999999999E-3</v>
      </c>
      <c r="AG90">
        <v>1.6000000000000001E-3</v>
      </c>
      <c r="AH90">
        <v>1.8E-3</v>
      </c>
      <c r="AI90">
        <v>2E-3</v>
      </c>
      <c r="AJ90">
        <v>2.2000000000000001E-3</v>
      </c>
      <c r="AK90">
        <v>2.5000000000000001E-3</v>
      </c>
      <c r="AL90">
        <v>3.2000000000000002E-3</v>
      </c>
      <c r="AM90">
        <v>3.7000000000000002E-3</v>
      </c>
      <c r="AN90">
        <v>4.1000000000000003E-3</v>
      </c>
      <c r="AO90">
        <v>4.4999999999999997E-3</v>
      </c>
      <c r="AP90">
        <v>5.4999999999999997E-3</v>
      </c>
      <c r="AQ90">
        <v>6.4999999999999997E-3</v>
      </c>
      <c r="AR90">
        <v>7.0000000000000001E-3</v>
      </c>
      <c r="AS90">
        <v>7.6E-3</v>
      </c>
      <c r="AT90">
        <v>8.3999999999999995E-3</v>
      </c>
      <c r="AU90">
        <v>1.01E-2</v>
      </c>
      <c r="AV90">
        <v>1.1299999999999999E-2</v>
      </c>
      <c r="AW90">
        <v>1.21E-2</v>
      </c>
      <c r="AX90">
        <v>1.29E-2</v>
      </c>
      <c r="AY90">
        <v>1.41E-2</v>
      </c>
      <c r="AZ90">
        <v>1.6500000000000001E-2</v>
      </c>
      <c r="BA90">
        <v>1.8200000000000001E-2</v>
      </c>
      <c r="BB90">
        <v>1.9300000000000001E-2</v>
      </c>
      <c r="BC90">
        <v>2.0400000000000001E-2</v>
      </c>
      <c r="BD90">
        <v>2.1600000000000001E-2</v>
      </c>
      <c r="BE90">
        <v>2.3800000000000002E-2</v>
      </c>
      <c r="BF90">
        <v>2.5999999999999999E-2</v>
      </c>
      <c r="BG90">
        <v>2.7300000000000001E-2</v>
      </c>
      <c r="BH90">
        <v>2.87E-2</v>
      </c>
      <c r="BI90">
        <v>3.0099999999999998E-2</v>
      </c>
      <c r="BJ90">
        <v>3.1899999999999998E-2</v>
      </c>
      <c r="BK90">
        <v>3.4599999999999999E-2</v>
      </c>
      <c r="BL90">
        <v>3.6999999999999998E-2</v>
      </c>
      <c r="BM90">
        <v>3.85E-2</v>
      </c>
      <c r="BN90">
        <v>4.0500000000000001E-2</v>
      </c>
      <c r="BO90">
        <v>4.36E-2</v>
      </c>
      <c r="BP90">
        <v>4.6399999999999997E-2</v>
      </c>
      <c r="BQ90">
        <v>4.82E-2</v>
      </c>
      <c r="BR90">
        <v>5.0099999999999999E-2</v>
      </c>
      <c r="BS90">
        <v>5.3499999999999999E-2</v>
      </c>
      <c r="BT90">
        <v>5.7000000000000002E-2</v>
      </c>
      <c r="BU90">
        <v>5.8900000000000001E-2</v>
      </c>
      <c r="BV90">
        <v>6.08E-2</v>
      </c>
      <c r="BW90">
        <v>6.2700000000000006E-2</v>
      </c>
      <c r="BX90">
        <v>6.4600000000000005E-2</v>
      </c>
      <c r="BY90">
        <v>6.7400000000000002E-2</v>
      </c>
      <c r="BZ90">
        <v>9.5399999999999999E-2</v>
      </c>
      <c r="CA90">
        <v>0.1234</v>
      </c>
      <c r="CB90">
        <v>0.15570000000000001</v>
      </c>
      <c r="CC90">
        <v>0.185</v>
      </c>
      <c r="CD90">
        <v>0.21190000000000001</v>
      </c>
      <c r="CE90">
        <v>0.2331</v>
      </c>
      <c r="CF90">
        <v>0.25219999999999998</v>
      </c>
      <c r="CG90">
        <v>0.27160000000000001</v>
      </c>
      <c r="CH90">
        <v>0.28789999999999999</v>
      </c>
      <c r="CI90">
        <v>0.30470000000000003</v>
      </c>
      <c r="CJ90">
        <v>0.32100000000000001</v>
      </c>
      <c r="CK90">
        <v>0.3362</v>
      </c>
      <c r="CL90">
        <v>0.3498</v>
      </c>
      <c r="CM90">
        <v>0.36120000000000002</v>
      </c>
      <c r="CN90">
        <v>0.37140000000000001</v>
      </c>
      <c r="CO90">
        <v>0.4052</v>
      </c>
      <c r="CP90">
        <v>0.42299999999999999</v>
      </c>
      <c r="CQ90">
        <v>0.44059999999999999</v>
      </c>
      <c r="CR90">
        <v>0.45760000000000001</v>
      </c>
      <c r="CS90">
        <v>0.47139999999999999</v>
      </c>
      <c r="CT90">
        <v>0.4798</v>
      </c>
      <c r="CU90">
        <v>0.4834</v>
      </c>
      <c r="CV90">
        <v>0.4869</v>
      </c>
      <c r="CW90">
        <v>0.48949999999999999</v>
      </c>
      <c r="CX90">
        <v>0.49059999999999998</v>
      </c>
      <c r="CY90">
        <v>0.49299999999999999</v>
      </c>
      <c r="CZ90">
        <v>0.49930000000000002</v>
      </c>
      <c r="DA90">
        <v>0.50860000000000005</v>
      </c>
      <c r="DB90">
        <v>0.51790000000000003</v>
      </c>
      <c r="DC90">
        <v>0.5272</v>
      </c>
      <c r="DD90">
        <v>0.53920000000000001</v>
      </c>
      <c r="DE90">
        <v>0.54959999999999998</v>
      </c>
      <c r="DF90">
        <v>0.56000000000000005</v>
      </c>
      <c r="DG90">
        <v>0.56820000000000004</v>
      </c>
      <c r="DH90">
        <v>0.56999999999999995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1.2789999999999999E-4</v>
      </c>
      <c r="W91">
        <v>1.796E-4</v>
      </c>
      <c r="X91">
        <v>2.1939999999999999E-4</v>
      </c>
      <c r="Y91">
        <v>2.6610000000000002E-4</v>
      </c>
      <c r="Z91">
        <v>3.2150000000000001E-4</v>
      </c>
      <c r="AA91">
        <v>4.0559999999999999E-4</v>
      </c>
      <c r="AB91">
        <v>6.5149999999999995E-4</v>
      </c>
      <c r="AC91">
        <v>7.6610000000000003E-4</v>
      </c>
      <c r="AD91">
        <v>8.8480000000000004E-4</v>
      </c>
      <c r="AE91">
        <v>1E-3</v>
      </c>
      <c r="AF91">
        <v>1.1999999999999999E-3</v>
      </c>
      <c r="AG91">
        <v>1.6000000000000001E-3</v>
      </c>
      <c r="AH91">
        <v>1.8E-3</v>
      </c>
      <c r="AI91">
        <v>2E-3</v>
      </c>
      <c r="AJ91">
        <v>2.2000000000000001E-3</v>
      </c>
      <c r="AK91">
        <v>2.5000000000000001E-3</v>
      </c>
      <c r="AL91">
        <v>3.2000000000000002E-3</v>
      </c>
      <c r="AM91">
        <v>3.7000000000000002E-3</v>
      </c>
      <c r="AN91">
        <v>4.1000000000000003E-3</v>
      </c>
      <c r="AO91">
        <v>4.4999999999999997E-3</v>
      </c>
      <c r="AP91">
        <v>5.4999999999999997E-3</v>
      </c>
      <c r="AQ91">
        <v>6.4999999999999997E-3</v>
      </c>
      <c r="AR91">
        <v>7.0000000000000001E-3</v>
      </c>
      <c r="AS91">
        <v>7.6E-3</v>
      </c>
      <c r="AT91">
        <v>8.3999999999999995E-3</v>
      </c>
      <c r="AU91">
        <v>1.01E-2</v>
      </c>
      <c r="AV91">
        <v>1.1299999999999999E-2</v>
      </c>
      <c r="AW91">
        <v>1.21E-2</v>
      </c>
      <c r="AX91">
        <v>1.29E-2</v>
      </c>
      <c r="AY91">
        <v>1.41E-2</v>
      </c>
      <c r="AZ91">
        <v>1.6500000000000001E-2</v>
      </c>
      <c r="BA91">
        <v>1.8200000000000001E-2</v>
      </c>
      <c r="BB91">
        <v>1.9300000000000001E-2</v>
      </c>
      <c r="BC91">
        <v>2.0400000000000001E-2</v>
      </c>
      <c r="BD91">
        <v>2.1600000000000001E-2</v>
      </c>
      <c r="BE91">
        <v>2.3800000000000002E-2</v>
      </c>
      <c r="BF91">
        <v>2.5999999999999999E-2</v>
      </c>
      <c r="BG91">
        <v>2.7300000000000001E-2</v>
      </c>
      <c r="BH91">
        <v>2.87E-2</v>
      </c>
      <c r="BI91">
        <v>3.0099999999999998E-2</v>
      </c>
      <c r="BJ91">
        <v>3.1899999999999998E-2</v>
      </c>
      <c r="BK91">
        <v>3.4599999999999999E-2</v>
      </c>
      <c r="BL91">
        <v>3.6999999999999998E-2</v>
      </c>
      <c r="BM91">
        <v>3.85E-2</v>
      </c>
      <c r="BN91">
        <v>4.0500000000000001E-2</v>
      </c>
      <c r="BO91">
        <v>4.36E-2</v>
      </c>
      <c r="BP91">
        <v>4.6399999999999997E-2</v>
      </c>
      <c r="BQ91">
        <v>4.82E-2</v>
      </c>
      <c r="BR91">
        <v>5.0099999999999999E-2</v>
      </c>
      <c r="BS91">
        <v>5.3499999999999999E-2</v>
      </c>
      <c r="BT91">
        <v>5.7000000000000002E-2</v>
      </c>
      <c r="BU91">
        <v>5.8900000000000001E-2</v>
      </c>
      <c r="BV91">
        <v>6.08E-2</v>
      </c>
      <c r="BW91">
        <v>6.2700000000000006E-2</v>
      </c>
      <c r="BX91">
        <v>6.4600000000000005E-2</v>
      </c>
      <c r="BY91">
        <v>6.7400000000000002E-2</v>
      </c>
      <c r="BZ91">
        <v>9.5399999999999999E-2</v>
      </c>
      <c r="CA91">
        <v>0.1234</v>
      </c>
      <c r="CB91">
        <v>0.15570000000000001</v>
      </c>
      <c r="CC91">
        <v>0.185</v>
      </c>
      <c r="CD91">
        <v>0.21190000000000001</v>
      </c>
      <c r="CE91">
        <v>0.2331</v>
      </c>
      <c r="CF91">
        <v>0.25219999999999998</v>
      </c>
      <c r="CG91">
        <v>0.27160000000000001</v>
      </c>
      <c r="CH91">
        <v>0.28789999999999999</v>
      </c>
      <c r="CI91">
        <v>0.30470000000000003</v>
      </c>
      <c r="CJ91">
        <v>0.32100000000000001</v>
      </c>
      <c r="CK91">
        <v>0.3362</v>
      </c>
      <c r="CL91">
        <v>0.3498</v>
      </c>
      <c r="CM91">
        <v>0.36120000000000002</v>
      </c>
      <c r="CN91">
        <v>0.37140000000000001</v>
      </c>
      <c r="CO91">
        <v>0.4052</v>
      </c>
      <c r="CP91">
        <v>0.42299999999999999</v>
      </c>
      <c r="CQ91">
        <v>0.44059999999999999</v>
      </c>
      <c r="CR91">
        <v>0.45760000000000001</v>
      </c>
      <c r="CS91">
        <v>0.47139999999999999</v>
      </c>
      <c r="CT91">
        <v>0.4798</v>
      </c>
      <c r="CU91">
        <v>0.4834</v>
      </c>
      <c r="CV91">
        <v>0.4869</v>
      </c>
      <c r="CW91">
        <v>0.48949999999999999</v>
      </c>
      <c r="CX91">
        <v>0.49059999999999998</v>
      </c>
      <c r="CY91">
        <v>0.49299999999999999</v>
      </c>
      <c r="CZ91">
        <v>0.49930000000000002</v>
      </c>
      <c r="DA91">
        <v>0.50860000000000005</v>
      </c>
      <c r="DB91">
        <v>0.51790000000000003</v>
      </c>
      <c r="DC91">
        <v>0.5272</v>
      </c>
      <c r="DD91">
        <v>0.53920000000000001</v>
      </c>
      <c r="DE91">
        <v>0.54959999999999998</v>
      </c>
      <c r="DF91">
        <v>0.56000000000000005</v>
      </c>
      <c r="DG91">
        <v>0.56820000000000004</v>
      </c>
      <c r="DH91">
        <v>0.56999999999999995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1.2789999999999999E-4</v>
      </c>
      <c r="W92">
        <v>1.796E-4</v>
      </c>
      <c r="X92">
        <v>2.1939999999999999E-4</v>
      </c>
      <c r="Y92">
        <v>2.6610000000000002E-4</v>
      </c>
      <c r="Z92">
        <v>3.2150000000000001E-4</v>
      </c>
      <c r="AA92">
        <v>4.0559999999999999E-4</v>
      </c>
      <c r="AB92">
        <v>6.5149999999999995E-4</v>
      </c>
      <c r="AC92">
        <v>7.6610000000000003E-4</v>
      </c>
      <c r="AD92">
        <v>8.8480000000000004E-4</v>
      </c>
      <c r="AE92">
        <v>1E-3</v>
      </c>
      <c r="AF92">
        <v>1.1999999999999999E-3</v>
      </c>
      <c r="AG92">
        <v>1.6000000000000001E-3</v>
      </c>
      <c r="AH92">
        <v>1.8E-3</v>
      </c>
      <c r="AI92">
        <v>2E-3</v>
      </c>
      <c r="AJ92">
        <v>2.2000000000000001E-3</v>
      </c>
      <c r="AK92">
        <v>2.5000000000000001E-3</v>
      </c>
      <c r="AL92">
        <v>3.2000000000000002E-3</v>
      </c>
      <c r="AM92">
        <v>3.7000000000000002E-3</v>
      </c>
      <c r="AN92">
        <v>4.1000000000000003E-3</v>
      </c>
      <c r="AO92">
        <v>4.4999999999999997E-3</v>
      </c>
      <c r="AP92">
        <v>5.4999999999999997E-3</v>
      </c>
      <c r="AQ92">
        <v>6.4999999999999997E-3</v>
      </c>
      <c r="AR92">
        <v>7.0000000000000001E-3</v>
      </c>
      <c r="AS92">
        <v>7.6E-3</v>
      </c>
      <c r="AT92">
        <v>8.3999999999999995E-3</v>
      </c>
      <c r="AU92">
        <v>1.01E-2</v>
      </c>
      <c r="AV92">
        <v>1.1299999999999999E-2</v>
      </c>
      <c r="AW92">
        <v>1.21E-2</v>
      </c>
      <c r="AX92">
        <v>1.29E-2</v>
      </c>
      <c r="AY92">
        <v>1.41E-2</v>
      </c>
      <c r="AZ92">
        <v>1.6500000000000001E-2</v>
      </c>
      <c r="BA92">
        <v>1.8200000000000001E-2</v>
      </c>
      <c r="BB92">
        <v>1.9300000000000001E-2</v>
      </c>
      <c r="BC92">
        <v>2.0400000000000001E-2</v>
      </c>
      <c r="BD92">
        <v>2.1600000000000001E-2</v>
      </c>
      <c r="BE92">
        <v>2.3800000000000002E-2</v>
      </c>
      <c r="BF92">
        <v>2.5999999999999999E-2</v>
      </c>
      <c r="BG92">
        <v>2.7300000000000001E-2</v>
      </c>
      <c r="BH92">
        <v>2.87E-2</v>
      </c>
      <c r="BI92">
        <v>3.0099999999999998E-2</v>
      </c>
      <c r="BJ92">
        <v>3.1899999999999998E-2</v>
      </c>
      <c r="BK92">
        <v>3.4599999999999999E-2</v>
      </c>
      <c r="BL92">
        <v>3.6999999999999998E-2</v>
      </c>
      <c r="BM92">
        <v>3.85E-2</v>
      </c>
      <c r="BN92">
        <v>4.0500000000000001E-2</v>
      </c>
      <c r="BO92">
        <v>4.36E-2</v>
      </c>
      <c r="BP92">
        <v>4.6399999999999997E-2</v>
      </c>
      <c r="BQ92">
        <v>4.82E-2</v>
      </c>
      <c r="BR92">
        <v>5.0099999999999999E-2</v>
      </c>
      <c r="BS92">
        <v>5.3499999999999999E-2</v>
      </c>
      <c r="BT92">
        <v>5.7000000000000002E-2</v>
      </c>
      <c r="BU92">
        <v>5.8900000000000001E-2</v>
      </c>
      <c r="BV92">
        <v>6.08E-2</v>
      </c>
      <c r="BW92">
        <v>6.2700000000000006E-2</v>
      </c>
      <c r="BX92">
        <v>6.4600000000000005E-2</v>
      </c>
      <c r="BY92">
        <v>6.7400000000000002E-2</v>
      </c>
      <c r="BZ92">
        <v>9.5399999999999999E-2</v>
      </c>
      <c r="CA92">
        <v>0.1234</v>
      </c>
      <c r="CB92">
        <v>0.15570000000000001</v>
      </c>
      <c r="CC92">
        <v>0.185</v>
      </c>
      <c r="CD92">
        <v>0.21190000000000001</v>
      </c>
      <c r="CE92">
        <v>0.2331</v>
      </c>
      <c r="CF92">
        <v>0.25219999999999998</v>
      </c>
      <c r="CG92">
        <v>0.27160000000000001</v>
      </c>
      <c r="CH92">
        <v>0.28789999999999999</v>
      </c>
      <c r="CI92">
        <v>0.30470000000000003</v>
      </c>
      <c r="CJ92">
        <v>0.32100000000000001</v>
      </c>
      <c r="CK92">
        <v>0.3362</v>
      </c>
      <c r="CL92">
        <v>0.3498</v>
      </c>
      <c r="CM92">
        <v>0.36120000000000002</v>
      </c>
      <c r="CN92">
        <v>0.37140000000000001</v>
      </c>
      <c r="CO92">
        <v>0.4052</v>
      </c>
      <c r="CP92">
        <v>0.42299999999999999</v>
      </c>
      <c r="CQ92">
        <v>0.44059999999999999</v>
      </c>
      <c r="CR92">
        <v>0.45760000000000001</v>
      </c>
      <c r="CS92">
        <v>0.47139999999999999</v>
      </c>
      <c r="CT92">
        <v>0.4798</v>
      </c>
      <c r="CU92">
        <v>0.4834</v>
      </c>
      <c r="CV92">
        <v>0.4869</v>
      </c>
      <c r="CW92">
        <v>0.48949999999999999</v>
      </c>
      <c r="CX92">
        <v>0.49059999999999998</v>
      </c>
      <c r="CY92">
        <v>0.49299999999999999</v>
      </c>
      <c r="CZ92">
        <v>0.49930000000000002</v>
      </c>
      <c r="DA92">
        <v>0.50860000000000005</v>
      </c>
      <c r="DB92">
        <v>0.51790000000000003</v>
      </c>
      <c r="DC92">
        <v>0.5272</v>
      </c>
      <c r="DD92">
        <v>0.53920000000000001</v>
      </c>
      <c r="DE92">
        <v>0.54959999999999998</v>
      </c>
      <c r="DF92">
        <v>0.56000000000000005</v>
      </c>
      <c r="DG92">
        <v>0.56820000000000004</v>
      </c>
      <c r="DH92">
        <v>0.56999999999999995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1.2789999999999999E-4</v>
      </c>
      <c r="W93">
        <v>1.796E-4</v>
      </c>
      <c r="X93">
        <v>2.1939999999999999E-4</v>
      </c>
      <c r="Y93">
        <v>2.6610000000000002E-4</v>
      </c>
      <c r="Z93">
        <v>3.2150000000000001E-4</v>
      </c>
      <c r="AA93">
        <v>4.0559999999999999E-4</v>
      </c>
      <c r="AB93">
        <v>6.5149999999999995E-4</v>
      </c>
      <c r="AC93">
        <v>7.6610000000000003E-4</v>
      </c>
      <c r="AD93">
        <v>8.8480000000000004E-4</v>
      </c>
      <c r="AE93">
        <v>1E-3</v>
      </c>
      <c r="AF93">
        <v>1.1999999999999999E-3</v>
      </c>
      <c r="AG93">
        <v>1.6000000000000001E-3</v>
      </c>
      <c r="AH93">
        <v>1.8E-3</v>
      </c>
      <c r="AI93">
        <v>2E-3</v>
      </c>
      <c r="AJ93">
        <v>2.2000000000000001E-3</v>
      </c>
      <c r="AK93">
        <v>2.5000000000000001E-3</v>
      </c>
      <c r="AL93">
        <v>3.2000000000000002E-3</v>
      </c>
      <c r="AM93">
        <v>3.7000000000000002E-3</v>
      </c>
      <c r="AN93">
        <v>4.1000000000000003E-3</v>
      </c>
      <c r="AO93">
        <v>4.4999999999999997E-3</v>
      </c>
      <c r="AP93">
        <v>5.4999999999999997E-3</v>
      </c>
      <c r="AQ93">
        <v>6.4999999999999997E-3</v>
      </c>
      <c r="AR93">
        <v>7.0000000000000001E-3</v>
      </c>
      <c r="AS93">
        <v>7.6E-3</v>
      </c>
      <c r="AT93">
        <v>8.3999999999999995E-3</v>
      </c>
      <c r="AU93">
        <v>1.01E-2</v>
      </c>
      <c r="AV93">
        <v>1.1299999999999999E-2</v>
      </c>
      <c r="AW93">
        <v>1.21E-2</v>
      </c>
      <c r="AX93">
        <v>1.29E-2</v>
      </c>
      <c r="AY93">
        <v>1.41E-2</v>
      </c>
      <c r="AZ93">
        <v>1.6500000000000001E-2</v>
      </c>
      <c r="BA93">
        <v>1.8200000000000001E-2</v>
      </c>
      <c r="BB93">
        <v>1.9300000000000001E-2</v>
      </c>
      <c r="BC93">
        <v>2.0400000000000001E-2</v>
      </c>
      <c r="BD93">
        <v>2.1600000000000001E-2</v>
      </c>
      <c r="BE93">
        <v>2.3800000000000002E-2</v>
      </c>
      <c r="BF93">
        <v>2.5999999999999999E-2</v>
      </c>
      <c r="BG93">
        <v>2.7300000000000001E-2</v>
      </c>
      <c r="BH93">
        <v>2.87E-2</v>
      </c>
      <c r="BI93">
        <v>3.0099999999999998E-2</v>
      </c>
      <c r="BJ93">
        <v>3.1899999999999998E-2</v>
      </c>
      <c r="BK93">
        <v>3.4599999999999999E-2</v>
      </c>
      <c r="BL93">
        <v>3.6999999999999998E-2</v>
      </c>
      <c r="BM93">
        <v>3.85E-2</v>
      </c>
      <c r="BN93">
        <v>4.0500000000000001E-2</v>
      </c>
      <c r="BO93">
        <v>4.36E-2</v>
      </c>
      <c r="BP93">
        <v>4.6399999999999997E-2</v>
      </c>
      <c r="BQ93">
        <v>4.82E-2</v>
      </c>
      <c r="BR93">
        <v>5.0099999999999999E-2</v>
      </c>
      <c r="BS93">
        <v>5.3499999999999999E-2</v>
      </c>
      <c r="BT93">
        <v>5.7000000000000002E-2</v>
      </c>
      <c r="BU93">
        <v>5.8900000000000001E-2</v>
      </c>
      <c r="BV93">
        <v>6.08E-2</v>
      </c>
      <c r="BW93">
        <v>6.2700000000000006E-2</v>
      </c>
      <c r="BX93">
        <v>6.4600000000000005E-2</v>
      </c>
      <c r="BY93">
        <v>6.7400000000000002E-2</v>
      </c>
      <c r="BZ93">
        <v>9.5399999999999999E-2</v>
      </c>
      <c r="CA93">
        <v>0.1234</v>
      </c>
      <c r="CB93">
        <v>0.15570000000000001</v>
      </c>
      <c r="CC93">
        <v>0.185</v>
      </c>
      <c r="CD93">
        <v>0.21190000000000001</v>
      </c>
      <c r="CE93">
        <v>0.2331</v>
      </c>
      <c r="CF93">
        <v>0.25219999999999998</v>
      </c>
      <c r="CG93">
        <v>0.27160000000000001</v>
      </c>
      <c r="CH93">
        <v>0.28789999999999999</v>
      </c>
      <c r="CI93">
        <v>0.30470000000000003</v>
      </c>
      <c r="CJ93">
        <v>0.32100000000000001</v>
      </c>
      <c r="CK93">
        <v>0.3362</v>
      </c>
      <c r="CL93">
        <v>0.3498</v>
      </c>
      <c r="CM93">
        <v>0.36120000000000002</v>
      </c>
      <c r="CN93">
        <v>0.37140000000000001</v>
      </c>
      <c r="CO93">
        <v>0.4052</v>
      </c>
      <c r="CP93">
        <v>0.42299999999999999</v>
      </c>
      <c r="CQ93">
        <v>0.44059999999999999</v>
      </c>
      <c r="CR93">
        <v>0.45760000000000001</v>
      </c>
      <c r="CS93">
        <v>0.47139999999999999</v>
      </c>
      <c r="CT93">
        <v>0.4798</v>
      </c>
      <c r="CU93">
        <v>0.4834</v>
      </c>
      <c r="CV93">
        <v>0.4869</v>
      </c>
      <c r="CW93">
        <v>0.48949999999999999</v>
      </c>
      <c r="CX93">
        <v>0.49059999999999998</v>
      </c>
      <c r="CY93">
        <v>0.49299999999999999</v>
      </c>
      <c r="CZ93">
        <v>0.49930000000000002</v>
      </c>
      <c r="DA93">
        <v>0.50860000000000005</v>
      </c>
      <c r="DB93">
        <v>0.51790000000000003</v>
      </c>
      <c r="DC93">
        <v>0.5272</v>
      </c>
      <c r="DD93">
        <v>0.53920000000000001</v>
      </c>
      <c r="DE93">
        <v>0.54959999999999998</v>
      </c>
      <c r="DF93">
        <v>0.56000000000000005</v>
      </c>
      <c r="DG93">
        <v>0.56820000000000004</v>
      </c>
      <c r="DH93">
        <v>0.56999999999999995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1.2789999999999999E-4</v>
      </c>
      <c r="W94">
        <v>1.796E-4</v>
      </c>
      <c r="X94">
        <v>2.1939999999999999E-4</v>
      </c>
      <c r="Y94">
        <v>2.6610000000000002E-4</v>
      </c>
      <c r="Z94">
        <v>3.2150000000000001E-4</v>
      </c>
      <c r="AA94">
        <v>4.0559999999999999E-4</v>
      </c>
      <c r="AB94">
        <v>6.5149999999999995E-4</v>
      </c>
      <c r="AC94">
        <v>7.6610000000000003E-4</v>
      </c>
      <c r="AD94">
        <v>8.8480000000000004E-4</v>
      </c>
      <c r="AE94">
        <v>1E-3</v>
      </c>
      <c r="AF94">
        <v>1.1999999999999999E-3</v>
      </c>
      <c r="AG94">
        <v>1.6000000000000001E-3</v>
      </c>
      <c r="AH94">
        <v>1.8E-3</v>
      </c>
      <c r="AI94">
        <v>2E-3</v>
      </c>
      <c r="AJ94">
        <v>2.2000000000000001E-3</v>
      </c>
      <c r="AK94">
        <v>2.5000000000000001E-3</v>
      </c>
      <c r="AL94">
        <v>3.2000000000000002E-3</v>
      </c>
      <c r="AM94">
        <v>3.7000000000000002E-3</v>
      </c>
      <c r="AN94">
        <v>4.1000000000000003E-3</v>
      </c>
      <c r="AO94">
        <v>4.4999999999999997E-3</v>
      </c>
      <c r="AP94">
        <v>5.4999999999999997E-3</v>
      </c>
      <c r="AQ94">
        <v>6.4999999999999997E-3</v>
      </c>
      <c r="AR94">
        <v>7.0000000000000001E-3</v>
      </c>
      <c r="AS94">
        <v>7.6E-3</v>
      </c>
      <c r="AT94">
        <v>8.3999999999999995E-3</v>
      </c>
      <c r="AU94">
        <v>1.01E-2</v>
      </c>
      <c r="AV94">
        <v>1.1299999999999999E-2</v>
      </c>
      <c r="AW94">
        <v>1.21E-2</v>
      </c>
      <c r="AX94">
        <v>1.29E-2</v>
      </c>
      <c r="AY94">
        <v>1.41E-2</v>
      </c>
      <c r="AZ94">
        <v>1.6500000000000001E-2</v>
      </c>
      <c r="BA94">
        <v>1.8200000000000001E-2</v>
      </c>
      <c r="BB94">
        <v>1.9300000000000001E-2</v>
      </c>
      <c r="BC94">
        <v>2.0400000000000001E-2</v>
      </c>
      <c r="BD94">
        <v>2.1600000000000001E-2</v>
      </c>
      <c r="BE94">
        <v>2.3800000000000002E-2</v>
      </c>
      <c r="BF94">
        <v>2.5999999999999999E-2</v>
      </c>
      <c r="BG94">
        <v>2.7300000000000001E-2</v>
      </c>
      <c r="BH94">
        <v>2.87E-2</v>
      </c>
      <c r="BI94">
        <v>3.0099999999999998E-2</v>
      </c>
      <c r="BJ94">
        <v>3.1899999999999998E-2</v>
      </c>
      <c r="BK94">
        <v>3.4599999999999999E-2</v>
      </c>
      <c r="BL94">
        <v>3.6999999999999998E-2</v>
      </c>
      <c r="BM94">
        <v>3.85E-2</v>
      </c>
      <c r="BN94">
        <v>4.0500000000000001E-2</v>
      </c>
      <c r="BO94">
        <v>4.36E-2</v>
      </c>
      <c r="BP94">
        <v>4.6399999999999997E-2</v>
      </c>
      <c r="BQ94">
        <v>4.82E-2</v>
      </c>
      <c r="BR94">
        <v>5.0099999999999999E-2</v>
      </c>
      <c r="BS94">
        <v>5.3499999999999999E-2</v>
      </c>
      <c r="BT94">
        <v>5.7000000000000002E-2</v>
      </c>
      <c r="BU94">
        <v>5.8900000000000001E-2</v>
      </c>
      <c r="BV94">
        <v>6.08E-2</v>
      </c>
      <c r="BW94">
        <v>6.2700000000000006E-2</v>
      </c>
      <c r="BX94">
        <v>6.4600000000000005E-2</v>
      </c>
      <c r="BY94">
        <v>6.7400000000000002E-2</v>
      </c>
      <c r="BZ94">
        <v>9.5399999999999999E-2</v>
      </c>
      <c r="CA94">
        <v>0.1234</v>
      </c>
      <c r="CB94">
        <v>0.15570000000000001</v>
      </c>
      <c r="CC94">
        <v>0.185</v>
      </c>
      <c r="CD94">
        <v>0.21190000000000001</v>
      </c>
      <c r="CE94">
        <v>0.2331</v>
      </c>
      <c r="CF94">
        <v>0.25219999999999998</v>
      </c>
      <c r="CG94">
        <v>0.27160000000000001</v>
      </c>
      <c r="CH94">
        <v>0.28789999999999999</v>
      </c>
      <c r="CI94">
        <v>0.30470000000000003</v>
      </c>
      <c r="CJ94">
        <v>0.32100000000000001</v>
      </c>
      <c r="CK94">
        <v>0.3362</v>
      </c>
      <c r="CL94">
        <v>0.3498</v>
      </c>
      <c r="CM94">
        <v>0.36120000000000002</v>
      </c>
      <c r="CN94">
        <v>0.37140000000000001</v>
      </c>
      <c r="CO94">
        <v>0.4052</v>
      </c>
      <c r="CP94">
        <v>0.42299999999999999</v>
      </c>
      <c r="CQ94">
        <v>0.44059999999999999</v>
      </c>
      <c r="CR94">
        <v>0.45760000000000001</v>
      </c>
      <c r="CS94">
        <v>0.47139999999999999</v>
      </c>
      <c r="CT94">
        <v>0.4798</v>
      </c>
      <c r="CU94">
        <v>0.4834</v>
      </c>
      <c r="CV94">
        <v>0.4869</v>
      </c>
      <c r="CW94">
        <v>0.48949999999999999</v>
      </c>
      <c r="CX94">
        <v>0.49059999999999998</v>
      </c>
      <c r="CY94">
        <v>0.49299999999999999</v>
      </c>
      <c r="CZ94">
        <v>0.49930000000000002</v>
      </c>
      <c r="DA94">
        <v>0.50860000000000005</v>
      </c>
      <c r="DB94">
        <v>0.51790000000000003</v>
      </c>
      <c r="DC94">
        <v>0.5272</v>
      </c>
      <c r="DD94">
        <v>0.53920000000000001</v>
      </c>
      <c r="DE94">
        <v>0.54959999999999998</v>
      </c>
      <c r="DF94">
        <v>0.56000000000000005</v>
      </c>
      <c r="DG94">
        <v>0.56820000000000004</v>
      </c>
      <c r="DH94">
        <v>0.56999999999999995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1.2789999999999999E-4</v>
      </c>
      <c r="W95">
        <v>1.796E-4</v>
      </c>
      <c r="X95">
        <v>2.1939999999999999E-4</v>
      </c>
      <c r="Y95">
        <v>2.6610000000000002E-4</v>
      </c>
      <c r="Z95">
        <v>3.2150000000000001E-4</v>
      </c>
      <c r="AA95">
        <v>4.0559999999999999E-4</v>
      </c>
      <c r="AB95">
        <v>6.5149999999999995E-4</v>
      </c>
      <c r="AC95">
        <v>7.6610000000000003E-4</v>
      </c>
      <c r="AD95">
        <v>8.8480000000000004E-4</v>
      </c>
      <c r="AE95">
        <v>1E-3</v>
      </c>
      <c r="AF95">
        <v>1.1999999999999999E-3</v>
      </c>
      <c r="AG95">
        <v>1.6000000000000001E-3</v>
      </c>
      <c r="AH95">
        <v>1.8E-3</v>
      </c>
      <c r="AI95">
        <v>2E-3</v>
      </c>
      <c r="AJ95">
        <v>2.2000000000000001E-3</v>
      </c>
      <c r="AK95">
        <v>2.5000000000000001E-3</v>
      </c>
      <c r="AL95">
        <v>3.2000000000000002E-3</v>
      </c>
      <c r="AM95">
        <v>3.7000000000000002E-3</v>
      </c>
      <c r="AN95">
        <v>4.1000000000000003E-3</v>
      </c>
      <c r="AO95">
        <v>4.4999999999999997E-3</v>
      </c>
      <c r="AP95">
        <v>5.4999999999999997E-3</v>
      </c>
      <c r="AQ95">
        <v>6.4999999999999997E-3</v>
      </c>
      <c r="AR95">
        <v>7.0000000000000001E-3</v>
      </c>
      <c r="AS95">
        <v>7.6E-3</v>
      </c>
      <c r="AT95">
        <v>8.3999999999999995E-3</v>
      </c>
      <c r="AU95">
        <v>1.01E-2</v>
      </c>
      <c r="AV95">
        <v>1.1299999999999999E-2</v>
      </c>
      <c r="AW95">
        <v>1.21E-2</v>
      </c>
      <c r="AX95">
        <v>1.29E-2</v>
      </c>
      <c r="AY95">
        <v>1.41E-2</v>
      </c>
      <c r="AZ95">
        <v>1.6500000000000001E-2</v>
      </c>
      <c r="BA95">
        <v>1.8200000000000001E-2</v>
      </c>
      <c r="BB95">
        <v>1.9300000000000001E-2</v>
      </c>
      <c r="BC95">
        <v>2.0400000000000001E-2</v>
      </c>
      <c r="BD95">
        <v>2.1600000000000001E-2</v>
      </c>
      <c r="BE95">
        <v>2.3800000000000002E-2</v>
      </c>
      <c r="BF95">
        <v>2.5999999999999999E-2</v>
      </c>
      <c r="BG95">
        <v>2.7300000000000001E-2</v>
      </c>
      <c r="BH95">
        <v>2.87E-2</v>
      </c>
      <c r="BI95">
        <v>3.0099999999999998E-2</v>
      </c>
      <c r="BJ95">
        <v>3.1899999999999998E-2</v>
      </c>
      <c r="BK95">
        <v>3.4599999999999999E-2</v>
      </c>
      <c r="BL95">
        <v>3.6999999999999998E-2</v>
      </c>
      <c r="BM95">
        <v>3.85E-2</v>
      </c>
      <c r="BN95">
        <v>4.0500000000000001E-2</v>
      </c>
      <c r="BO95">
        <v>4.36E-2</v>
      </c>
      <c r="BP95">
        <v>4.6399999999999997E-2</v>
      </c>
      <c r="BQ95">
        <v>4.82E-2</v>
      </c>
      <c r="BR95">
        <v>5.0099999999999999E-2</v>
      </c>
      <c r="BS95">
        <v>5.3499999999999999E-2</v>
      </c>
      <c r="BT95">
        <v>5.7000000000000002E-2</v>
      </c>
      <c r="BU95">
        <v>5.8900000000000001E-2</v>
      </c>
      <c r="BV95">
        <v>6.08E-2</v>
      </c>
      <c r="BW95">
        <v>6.2700000000000006E-2</v>
      </c>
      <c r="BX95">
        <v>6.4600000000000005E-2</v>
      </c>
      <c r="BY95">
        <v>6.7400000000000002E-2</v>
      </c>
      <c r="BZ95">
        <v>9.5399999999999999E-2</v>
      </c>
      <c r="CA95">
        <v>0.1234</v>
      </c>
      <c r="CB95">
        <v>0.15570000000000001</v>
      </c>
      <c r="CC95">
        <v>0.185</v>
      </c>
      <c r="CD95">
        <v>0.21190000000000001</v>
      </c>
      <c r="CE95">
        <v>0.2331</v>
      </c>
      <c r="CF95">
        <v>0.25219999999999998</v>
      </c>
      <c r="CG95">
        <v>0.27160000000000001</v>
      </c>
      <c r="CH95">
        <v>0.28789999999999999</v>
      </c>
      <c r="CI95">
        <v>0.30470000000000003</v>
      </c>
      <c r="CJ95">
        <v>0.32100000000000001</v>
      </c>
      <c r="CK95">
        <v>0.3362</v>
      </c>
      <c r="CL95">
        <v>0.3498</v>
      </c>
      <c r="CM95">
        <v>0.36120000000000002</v>
      </c>
      <c r="CN95">
        <v>0.37140000000000001</v>
      </c>
      <c r="CO95">
        <v>0.4052</v>
      </c>
      <c r="CP95">
        <v>0.42299999999999999</v>
      </c>
      <c r="CQ95">
        <v>0.44059999999999999</v>
      </c>
      <c r="CR95">
        <v>0.45760000000000001</v>
      </c>
      <c r="CS95">
        <v>0.47139999999999999</v>
      </c>
      <c r="CT95">
        <v>0.4798</v>
      </c>
      <c r="CU95">
        <v>0.4834</v>
      </c>
      <c r="CV95">
        <v>0.4869</v>
      </c>
      <c r="CW95">
        <v>0.48949999999999999</v>
      </c>
      <c r="CX95">
        <v>0.49059999999999998</v>
      </c>
      <c r="CY95">
        <v>0.49299999999999999</v>
      </c>
      <c r="CZ95">
        <v>0.49930000000000002</v>
      </c>
      <c r="DA95">
        <v>0.50860000000000005</v>
      </c>
      <c r="DB95">
        <v>0.51790000000000003</v>
      </c>
      <c r="DC95">
        <v>0.5272</v>
      </c>
      <c r="DD95">
        <v>0.53920000000000001</v>
      </c>
      <c r="DE95">
        <v>0.54959999999999998</v>
      </c>
      <c r="DF95">
        <v>0.56000000000000005</v>
      </c>
      <c r="DG95">
        <v>0.56820000000000004</v>
      </c>
      <c r="DH95">
        <v>0.56999999999999995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1.2789999999999999E-4</v>
      </c>
      <c r="W96">
        <v>1.796E-4</v>
      </c>
      <c r="X96">
        <v>2.1939999999999999E-4</v>
      </c>
      <c r="Y96">
        <v>2.6610000000000002E-4</v>
      </c>
      <c r="Z96">
        <v>3.2150000000000001E-4</v>
      </c>
      <c r="AA96">
        <v>4.0559999999999999E-4</v>
      </c>
      <c r="AB96">
        <v>6.5149999999999995E-4</v>
      </c>
      <c r="AC96">
        <v>7.6610000000000003E-4</v>
      </c>
      <c r="AD96">
        <v>8.8480000000000004E-4</v>
      </c>
      <c r="AE96">
        <v>1E-3</v>
      </c>
      <c r="AF96">
        <v>1.1999999999999999E-3</v>
      </c>
      <c r="AG96">
        <v>1.6000000000000001E-3</v>
      </c>
      <c r="AH96">
        <v>1.8E-3</v>
      </c>
      <c r="AI96">
        <v>2E-3</v>
      </c>
      <c r="AJ96">
        <v>2.2000000000000001E-3</v>
      </c>
      <c r="AK96">
        <v>2.5000000000000001E-3</v>
      </c>
      <c r="AL96">
        <v>3.2000000000000002E-3</v>
      </c>
      <c r="AM96">
        <v>3.7000000000000002E-3</v>
      </c>
      <c r="AN96">
        <v>4.1000000000000003E-3</v>
      </c>
      <c r="AO96">
        <v>4.4999999999999997E-3</v>
      </c>
      <c r="AP96">
        <v>5.4999999999999997E-3</v>
      </c>
      <c r="AQ96">
        <v>6.4999999999999997E-3</v>
      </c>
      <c r="AR96">
        <v>7.0000000000000001E-3</v>
      </c>
      <c r="AS96">
        <v>7.6E-3</v>
      </c>
      <c r="AT96">
        <v>8.3999999999999995E-3</v>
      </c>
      <c r="AU96">
        <v>1.01E-2</v>
      </c>
      <c r="AV96">
        <v>1.1299999999999999E-2</v>
      </c>
      <c r="AW96">
        <v>1.21E-2</v>
      </c>
      <c r="AX96">
        <v>1.29E-2</v>
      </c>
      <c r="AY96">
        <v>1.41E-2</v>
      </c>
      <c r="AZ96">
        <v>1.6500000000000001E-2</v>
      </c>
      <c r="BA96">
        <v>1.8200000000000001E-2</v>
      </c>
      <c r="BB96">
        <v>1.9300000000000001E-2</v>
      </c>
      <c r="BC96">
        <v>2.0400000000000001E-2</v>
      </c>
      <c r="BD96">
        <v>2.1600000000000001E-2</v>
      </c>
      <c r="BE96">
        <v>2.3800000000000002E-2</v>
      </c>
      <c r="BF96">
        <v>2.5999999999999999E-2</v>
      </c>
      <c r="BG96">
        <v>2.7300000000000001E-2</v>
      </c>
      <c r="BH96">
        <v>2.87E-2</v>
      </c>
      <c r="BI96">
        <v>3.0099999999999998E-2</v>
      </c>
      <c r="BJ96">
        <v>3.1899999999999998E-2</v>
      </c>
      <c r="BK96">
        <v>3.4599999999999999E-2</v>
      </c>
      <c r="BL96">
        <v>3.6999999999999998E-2</v>
      </c>
      <c r="BM96">
        <v>3.85E-2</v>
      </c>
      <c r="BN96">
        <v>4.0500000000000001E-2</v>
      </c>
      <c r="BO96">
        <v>4.36E-2</v>
      </c>
      <c r="BP96">
        <v>4.6399999999999997E-2</v>
      </c>
      <c r="BQ96">
        <v>4.82E-2</v>
      </c>
      <c r="BR96">
        <v>5.0099999999999999E-2</v>
      </c>
      <c r="BS96">
        <v>5.3499999999999999E-2</v>
      </c>
      <c r="BT96">
        <v>5.7000000000000002E-2</v>
      </c>
      <c r="BU96">
        <v>5.8900000000000001E-2</v>
      </c>
      <c r="BV96">
        <v>6.08E-2</v>
      </c>
      <c r="BW96">
        <v>6.2700000000000006E-2</v>
      </c>
      <c r="BX96">
        <v>6.4600000000000005E-2</v>
      </c>
      <c r="BY96">
        <v>6.7400000000000002E-2</v>
      </c>
      <c r="BZ96">
        <v>9.5399999999999999E-2</v>
      </c>
      <c r="CA96">
        <v>0.1234</v>
      </c>
      <c r="CB96">
        <v>0.15570000000000001</v>
      </c>
      <c r="CC96">
        <v>0.185</v>
      </c>
      <c r="CD96">
        <v>0.21190000000000001</v>
      </c>
      <c r="CE96">
        <v>0.2331</v>
      </c>
      <c r="CF96">
        <v>0.25219999999999998</v>
      </c>
      <c r="CG96">
        <v>0.27160000000000001</v>
      </c>
      <c r="CH96">
        <v>0.28789999999999999</v>
      </c>
      <c r="CI96">
        <v>0.30470000000000003</v>
      </c>
      <c r="CJ96">
        <v>0.32100000000000001</v>
      </c>
      <c r="CK96">
        <v>0.3362</v>
      </c>
      <c r="CL96">
        <v>0.3498</v>
      </c>
      <c r="CM96">
        <v>0.36120000000000002</v>
      </c>
      <c r="CN96">
        <v>0.37140000000000001</v>
      </c>
      <c r="CO96">
        <v>0.4052</v>
      </c>
      <c r="CP96">
        <v>0.42299999999999999</v>
      </c>
      <c r="CQ96">
        <v>0.44059999999999999</v>
      </c>
      <c r="CR96">
        <v>0.45760000000000001</v>
      </c>
      <c r="CS96">
        <v>0.47139999999999999</v>
      </c>
      <c r="CT96">
        <v>0.4798</v>
      </c>
      <c r="CU96">
        <v>0.4834</v>
      </c>
      <c r="CV96">
        <v>0.4869</v>
      </c>
      <c r="CW96">
        <v>0.48949999999999999</v>
      </c>
      <c r="CX96">
        <v>0.49059999999999998</v>
      </c>
      <c r="CY96">
        <v>0.49299999999999999</v>
      </c>
      <c r="CZ96">
        <v>0.49930000000000002</v>
      </c>
      <c r="DA96">
        <v>0.50860000000000005</v>
      </c>
      <c r="DB96">
        <v>0.51790000000000003</v>
      </c>
      <c r="DC96">
        <v>0.5272</v>
      </c>
      <c r="DD96">
        <v>0.53920000000000001</v>
      </c>
      <c r="DE96">
        <v>0.54959999999999998</v>
      </c>
      <c r="DF96">
        <v>0.56000000000000005</v>
      </c>
      <c r="DG96">
        <v>0.56820000000000004</v>
      </c>
      <c r="DH96">
        <v>0.56999999999999995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1.2789999999999999E-4</v>
      </c>
      <c r="W97">
        <v>1.796E-4</v>
      </c>
      <c r="X97">
        <v>2.1939999999999999E-4</v>
      </c>
      <c r="Y97">
        <v>2.6610000000000002E-4</v>
      </c>
      <c r="Z97">
        <v>3.2150000000000001E-4</v>
      </c>
      <c r="AA97">
        <v>4.0559999999999999E-4</v>
      </c>
      <c r="AB97">
        <v>6.5149999999999995E-4</v>
      </c>
      <c r="AC97">
        <v>7.6610000000000003E-4</v>
      </c>
      <c r="AD97">
        <v>8.8480000000000004E-4</v>
      </c>
      <c r="AE97">
        <v>1E-3</v>
      </c>
      <c r="AF97">
        <v>1.1999999999999999E-3</v>
      </c>
      <c r="AG97">
        <v>1.6000000000000001E-3</v>
      </c>
      <c r="AH97">
        <v>1.8E-3</v>
      </c>
      <c r="AI97">
        <v>2E-3</v>
      </c>
      <c r="AJ97">
        <v>2.2000000000000001E-3</v>
      </c>
      <c r="AK97">
        <v>2.5000000000000001E-3</v>
      </c>
      <c r="AL97">
        <v>3.2000000000000002E-3</v>
      </c>
      <c r="AM97">
        <v>3.7000000000000002E-3</v>
      </c>
      <c r="AN97">
        <v>4.1000000000000003E-3</v>
      </c>
      <c r="AO97">
        <v>4.4999999999999997E-3</v>
      </c>
      <c r="AP97">
        <v>5.4999999999999997E-3</v>
      </c>
      <c r="AQ97">
        <v>6.4999999999999997E-3</v>
      </c>
      <c r="AR97">
        <v>7.0000000000000001E-3</v>
      </c>
      <c r="AS97">
        <v>7.6E-3</v>
      </c>
      <c r="AT97">
        <v>8.3999999999999995E-3</v>
      </c>
      <c r="AU97">
        <v>1.01E-2</v>
      </c>
      <c r="AV97">
        <v>1.1299999999999999E-2</v>
      </c>
      <c r="AW97">
        <v>1.21E-2</v>
      </c>
      <c r="AX97">
        <v>1.29E-2</v>
      </c>
      <c r="AY97">
        <v>1.41E-2</v>
      </c>
      <c r="AZ97">
        <v>1.6500000000000001E-2</v>
      </c>
      <c r="BA97">
        <v>1.8200000000000001E-2</v>
      </c>
      <c r="BB97">
        <v>1.9300000000000001E-2</v>
      </c>
      <c r="BC97">
        <v>2.0400000000000001E-2</v>
      </c>
      <c r="BD97">
        <v>2.1600000000000001E-2</v>
      </c>
      <c r="BE97">
        <v>2.3800000000000002E-2</v>
      </c>
      <c r="BF97">
        <v>2.5999999999999999E-2</v>
      </c>
      <c r="BG97">
        <v>2.7300000000000001E-2</v>
      </c>
      <c r="BH97">
        <v>2.87E-2</v>
      </c>
      <c r="BI97">
        <v>3.0099999999999998E-2</v>
      </c>
      <c r="BJ97">
        <v>3.1899999999999998E-2</v>
      </c>
      <c r="BK97">
        <v>3.4599999999999999E-2</v>
      </c>
      <c r="BL97">
        <v>3.6999999999999998E-2</v>
      </c>
      <c r="BM97">
        <v>3.85E-2</v>
      </c>
      <c r="BN97">
        <v>4.0500000000000001E-2</v>
      </c>
      <c r="BO97">
        <v>4.36E-2</v>
      </c>
      <c r="BP97">
        <v>4.6399999999999997E-2</v>
      </c>
      <c r="BQ97">
        <v>4.82E-2</v>
      </c>
      <c r="BR97">
        <v>5.0099999999999999E-2</v>
      </c>
      <c r="BS97">
        <v>5.3499999999999999E-2</v>
      </c>
      <c r="BT97">
        <v>5.7000000000000002E-2</v>
      </c>
      <c r="BU97">
        <v>5.8900000000000001E-2</v>
      </c>
      <c r="BV97">
        <v>6.08E-2</v>
      </c>
      <c r="BW97">
        <v>6.2700000000000006E-2</v>
      </c>
      <c r="BX97">
        <v>6.4600000000000005E-2</v>
      </c>
      <c r="BY97">
        <v>6.7400000000000002E-2</v>
      </c>
      <c r="BZ97">
        <v>9.5399999999999999E-2</v>
      </c>
      <c r="CA97">
        <v>0.1234</v>
      </c>
      <c r="CB97">
        <v>0.15570000000000001</v>
      </c>
      <c r="CC97">
        <v>0.185</v>
      </c>
      <c r="CD97">
        <v>0.21190000000000001</v>
      </c>
      <c r="CE97">
        <v>0.2331</v>
      </c>
      <c r="CF97">
        <v>0.25219999999999998</v>
      </c>
      <c r="CG97">
        <v>0.27160000000000001</v>
      </c>
      <c r="CH97">
        <v>0.28789999999999999</v>
      </c>
      <c r="CI97">
        <v>0.30470000000000003</v>
      </c>
      <c r="CJ97">
        <v>0.32100000000000001</v>
      </c>
      <c r="CK97">
        <v>0.3362</v>
      </c>
      <c r="CL97">
        <v>0.3498</v>
      </c>
      <c r="CM97">
        <v>0.36120000000000002</v>
      </c>
      <c r="CN97">
        <v>0.37140000000000001</v>
      </c>
      <c r="CO97">
        <v>0.4052</v>
      </c>
      <c r="CP97">
        <v>0.42299999999999999</v>
      </c>
      <c r="CQ97">
        <v>0.44059999999999999</v>
      </c>
      <c r="CR97">
        <v>0.45760000000000001</v>
      </c>
      <c r="CS97">
        <v>0.47139999999999999</v>
      </c>
      <c r="CT97">
        <v>0.4798</v>
      </c>
      <c r="CU97">
        <v>0.4834</v>
      </c>
      <c r="CV97">
        <v>0.4869</v>
      </c>
      <c r="CW97">
        <v>0.48949999999999999</v>
      </c>
      <c r="CX97">
        <v>0.49059999999999998</v>
      </c>
      <c r="CY97">
        <v>0.49299999999999999</v>
      </c>
      <c r="CZ97">
        <v>0.49930000000000002</v>
      </c>
      <c r="DA97">
        <v>0.50860000000000005</v>
      </c>
      <c r="DB97">
        <v>0.51790000000000003</v>
      </c>
      <c r="DC97">
        <v>0.5272</v>
      </c>
      <c r="DD97">
        <v>0.53920000000000001</v>
      </c>
      <c r="DE97">
        <v>0.54959999999999998</v>
      </c>
      <c r="DF97">
        <v>0.56000000000000005</v>
      </c>
      <c r="DG97">
        <v>0.56820000000000004</v>
      </c>
      <c r="DH97">
        <v>0.56999999999999995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1.2789999999999999E-4</v>
      </c>
      <c r="W98">
        <v>1.796E-4</v>
      </c>
      <c r="X98">
        <v>2.1939999999999999E-4</v>
      </c>
      <c r="Y98">
        <v>2.6610000000000002E-4</v>
      </c>
      <c r="Z98">
        <v>3.2150000000000001E-4</v>
      </c>
      <c r="AA98">
        <v>4.0559999999999999E-4</v>
      </c>
      <c r="AB98">
        <v>6.5149999999999995E-4</v>
      </c>
      <c r="AC98">
        <v>7.6610000000000003E-4</v>
      </c>
      <c r="AD98">
        <v>8.8480000000000004E-4</v>
      </c>
      <c r="AE98">
        <v>1E-3</v>
      </c>
      <c r="AF98">
        <v>1.1999999999999999E-3</v>
      </c>
      <c r="AG98">
        <v>1.6000000000000001E-3</v>
      </c>
      <c r="AH98">
        <v>1.8E-3</v>
      </c>
      <c r="AI98">
        <v>2E-3</v>
      </c>
      <c r="AJ98">
        <v>2.2000000000000001E-3</v>
      </c>
      <c r="AK98">
        <v>2.5000000000000001E-3</v>
      </c>
      <c r="AL98">
        <v>3.2000000000000002E-3</v>
      </c>
      <c r="AM98">
        <v>3.7000000000000002E-3</v>
      </c>
      <c r="AN98">
        <v>4.1000000000000003E-3</v>
      </c>
      <c r="AO98">
        <v>4.4999999999999997E-3</v>
      </c>
      <c r="AP98">
        <v>5.4999999999999997E-3</v>
      </c>
      <c r="AQ98">
        <v>6.4999999999999997E-3</v>
      </c>
      <c r="AR98">
        <v>7.0000000000000001E-3</v>
      </c>
      <c r="AS98">
        <v>7.6E-3</v>
      </c>
      <c r="AT98">
        <v>8.3999999999999995E-3</v>
      </c>
      <c r="AU98">
        <v>1.01E-2</v>
      </c>
      <c r="AV98">
        <v>1.1299999999999999E-2</v>
      </c>
      <c r="AW98">
        <v>1.21E-2</v>
      </c>
      <c r="AX98">
        <v>1.29E-2</v>
      </c>
      <c r="AY98">
        <v>1.41E-2</v>
      </c>
      <c r="AZ98">
        <v>1.6500000000000001E-2</v>
      </c>
      <c r="BA98">
        <v>1.8200000000000001E-2</v>
      </c>
      <c r="BB98">
        <v>1.9300000000000001E-2</v>
      </c>
      <c r="BC98">
        <v>2.0400000000000001E-2</v>
      </c>
      <c r="BD98">
        <v>2.1600000000000001E-2</v>
      </c>
      <c r="BE98">
        <v>2.3800000000000002E-2</v>
      </c>
      <c r="BF98">
        <v>2.5999999999999999E-2</v>
      </c>
      <c r="BG98">
        <v>2.7300000000000001E-2</v>
      </c>
      <c r="BH98">
        <v>2.87E-2</v>
      </c>
      <c r="BI98">
        <v>3.0099999999999998E-2</v>
      </c>
      <c r="BJ98">
        <v>3.1899999999999998E-2</v>
      </c>
      <c r="BK98">
        <v>3.4599999999999999E-2</v>
      </c>
      <c r="BL98">
        <v>3.6999999999999998E-2</v>
      </c>
      <c r="BM98">
        <v>3.85E-2</v>
      </c>
      <c r="BN98">
        <v>4.0500000000000001E-2</v>
      </c>
      <c r="BO98">
        <v>4.36E-2</v>
      </c>
      <c r="BP98">
        <v>4.6399999999999997E-2</v>
      </c>
      <c r="BQ98">
        <v>4.82E-2</v>
      </c>
      <c r="BR98">
        <v>5.0099999999999999E-2</v>
      </c>
      <c r="BS98">
        <v>5.3499999999999999E-2</v>
      </c>
      <c r="BT98">
        <v>5.7000000000000002E-2</v>
      </c>
      <c r="BU98">
        <v>5.8900000000000001E-2</v>
      </c>
      <c r="BV98">
        <v>6.08E-2</v>
      </c>
      <c r="BW98">
        <v>6.2700000000000006E-2</v>
      </c>
      <c r="BX98">
        <v>6.4600000000000005E-2</v>
      </c>
      <c r="BY98">
        <v>6.7400000000000002E-2</v>
      </c>
      <c r="BZ98">
        <v>9.5399999999999999E-2</v>
      </c>
      <c r="CA98">
        <v>0.1234</v>
      </c>
      <c r="CB98">
        <v>0.15570000000000001</v>
      </c>
      <c r="CC98">
        <v>0.185</v>
      </c>
      <c r="CD98">
        <v>0.21190000000000001</v>
      </c>
      <c r="CE98">
        <v>0.2331</v>
      </c>
      <c r="CF98">
        <v>0.25219999999999998</v>
      </c>
      <c r="CG98">
        <v>0.27160000000000001</v>
      </c>
      <c r="CH98">
        <v>0.28789999999999999</v>
      </c>
      <c r="CI98">
        <v>0.30470000000000003</v>
      </c>
      <c r="CJ98">
        <v>0.32100000000000001</v>
      </c>
      <c r="CK98">
        <v>0.3362</v>
      </c>
      <c r="CL98">
        <v>0.3498</v>
      </c>
      <c r="CM98">
        <v>0.36120000000000002</v>
      </c>
      <c r="CN98">
        <v>0.37140000000000001</v>
      </c>
      <c r="CO98">
        <v>0.4052</v>
      </c>
      <c r="CP98">
        <v>0.42299999999999999</v>
      </c>
      <c r="CQ98">
        <v>0.44059999999999999</v>
      </c>
      <c r="CR98">
        <v>0.45760000000000001</v>
      </c>
      <c r="CS98">
        <v>0.47139999999999999</v>
      </c>
      <c r="CT98">
        <v>0.4798</v>
      </c>
      <c r="CU98">
        <v>0.4834</v>
      </c>
      <c r="CV98">
        <v>0.4869</v>
      </c>
      <c r="CW98">
        <v>0.48949999999999999</v>
      </c>
      <c r="CX98">
        <v>0.49059999999999998</v>
      </c>
      <c r="CY98">
        <v>0.49299999999999999</v>
      </c>
      <c r="CZ98">
        <v>0.49930000000000002</v>
      </c>
      <c r="DA98">
        <v>0.50860000000000005</v>
      </c>
      <c r="DB98">
        <v>0.51790000000000003</v>
      </c>
      <c r="DC98">
        <v>0.5272</v>
      </c>
      <c r="DD98">
        <v>0.53920000000000001</v>
      </c>
      <c r="DE98">
        <v>0.54959999999999998</v>
      </c>
      <c r="DF98">
        <v>0.56000000000000005</v>
      </c>
      <c r="DG98">
        <v>0.56820000000000004</v>
      </c>
      <c r="DH98">
        <v>0.56999999999999995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1.2789999999999999E-4</v>
      </c>
      <c r="W99">
        <v>1.796E-4</v>
      </c>
      <c r="X99">
        <v>2.1939999999999999E-4</v>
      </c>
      <c r="Y99">
        <v>2.6610000000000002E-4</v>
      </c>
      <c r="Z99">
        <v>3.2150000000000001E-4</v>
      </c>
      <c r="AA99">
        <v>4.0559999999999999E-4</v>
      </c>
      <c r="AB99">
        <v>6.5149999999999995E-4</v>
      </c>
      <c r="AC99">
        <v>7.6610000000000003E-4</v>
      </c>
      <c r="AD99">
        <v>8.8480000000000004E-4</v>
      </c>
      <c r="AE99">
        <v>1E-3</v>
      </c>
      <c r="AF99">
        <v>1.1999999999999999E-3</v>
      </c>
      <c r="AG99">
        <v>1.6000000000000001E-3</v>
      </c>
      <c r="AH99">
        <v>1.8E-3</v>
      </c>
      <c r="AI99">
        <v>2E-3</v>
      </c>
      <c r="AJ99">
        <v>2.2000000000000001E-3</v>
      </c>
      <c r="AK99">
        <v>2.5000000000000001E-3</v>
      </c>
      <c r="AL99">
        <v>3.2000000000000002E-3</v>
      </c>
      <c r="AM99">
        <v>3.7000000000000002E-3</v>
      </c>
      <c r="AN99">
        <v>4.1000000000000003E-3</v>
      </c>
      <c r="AO99">
        <v>4.4999999999999997E-3</v>
      </c>
      <c r="AP99">
        <v>5.4999999999999997E-3</v>
      </c>
      <c r="AQ99">
        <v>6.4999999999999997E-3</v>
      </c>
      <c r="AR99">
        <v>7.0000000000000001E-3</v>
      </c>
      <c r="AS99">
        <v>7.6E-3</v>
      </c>
      <c r="AT99">
        <v>8.3999999999999995E-3</v>
      </c>
      <c r="AU99">
        <v>1.01E-2</v>
      </c>
      <c r="AV99">
        <v>1.1299999999999999E-2</v>
      </c>
      <c r="AW99">
        <v>1.21E-2</v>
      </c>
      <c r="AX99">
        <v>1.29E-2</v>
      </c>
      <c r="AY99">
        <v>1.41E-2</v>
      </c>
      <c r="AZ99">
        <v>1.6500000000000001E-2</v>
      </c>
      <c r="BA99">
        <v>1.8200000000000001E-2</v>
      </c>
      <c r="BB99">
        <v>1.9300000000000001E-2</v>
      </c>
      <c r="BC99">
        <v>2.0400000000000001E-2</v>
      </c>
      <c r="BD99">
        <v>2.1600000000000001E-2</v>
      </c>
      <c r="BE99">
        <v>2.3800000000000002E-2</v>
      </c>
      <c r="BF99">
        <v>2.5999999999999999E-2</v>
      </c>
      <c r="BG99">
        <v>2.7300000000000001E-2</v>
      </c>
      <c r="BH99">
        <v>2.87E-2</v>
      </c>
      <c r="BI99">
        <v>3.0099999999999998E-2</v>
      </c>
      <c r="BJ99">
        <v>3.1899999999999998E-2</v>
      </c>
      <c r="BK99">
        <v>3.4599999999999999E-2</v>
      </c>
      <c r="BL99">
        <v>3.6999999999999998E-2</v>
      </c>
      <c r="BM99">
        <v>3.85E-2</v>
      </c>
      <c r="BN99">
        <v>4.0500000000000001E-2</v>
      </c>
      <c r="BO99">
        <v>4.36E-2</v>
      </c>
      <c r="BP99">
        <v>4.6399999999999997E-2</v>
      </c>
      <c r="BQ99">
        <v>4.82E-2</v>
      </c>
      <c r="BR99">
        <v>5.0099999999999999E-2</v>
      </c>
      <c r="BS99">
        <v>5.3499999999999999E-2</v>
      </c>
      <c r="BT99">
        <v>5.7000000000000002E-2</v>
      </c>
      <c r="BU99">
        <v>5.8900000000000001E-2</v>
      </c>
      <c r="BV99">
        <v>6.08E-2</v>
      </c>
      <c r="BW99">
        <v>6.2700000000000006E-2</v>
      </c>
      <c r="BX99">
        <v>6.4600000000000005E-2</v>
      </c>
      <c r="BY99">
        <v>6.7400000000000002E-2</v>
      </c>
      <c r="BZ99">
        <v>9.5399999999999999E-2</v>
      </c>
      <c r="CA99">
        <v>0.1234</v>
      </c>
      <c r="CB99">
        <v>0.15570000000000001</v>
      </c>
      <c r="CC99">
        <v>0.185</v>
      </c>
      <c r="CD99">
        <v>0.21190000000000001</v>
      </c>
      <c r="CE99">
        <v>0.2331</v>
      </c>
      <c r="CF99">
        <v>0.25219999999999998</v>
      </c>
      <c r="CG99">
        <v>0.27160000000000001</v>
      </c>
      <c r="CH99">
        <v>0.28789999999999999</v>
      </c>
      <c r="CI99">
        <v>0.30470000000000003</v>
      </c>
      <c r="CJ99">
        <v>0.32100000000000001</v>
      </c>
      <c r="CK99">
        <v>0.3362</v>
      </c>
      <c r="CL99">
        <v>0.3498</v>
      </c>
      <c r="CM99">
        <v>0.36120000000000002</v>
      </c>
      <c r="CN99">
        <v>0.37140000000000001</v>
      </c>
      <c r="CO99">
        <v>0.4052</v>
      </c>
      <c r="CP99">
        <v>0.42299999999999999</v>
      </c>
      <c r="CQ99">
        <v>0.44059999999999999</v>
      </c>
      <c r="CR99">
        <v>0.45760000000000001</v>
      </c>
      <c r="CS99">
        <v>0.47139999999999999</v>
      </c>
      <c r="CT99">
        <v>0.4798</v>
      </c>
      <c r="CU99">
        <v>0.4834</v>
      </c>
      <c r="CV99">
        <v>0.4869</v>
      </c>
      <c r="CW99">
        <v>0.48949999999999999</v>
      </c>
      <c r="CX99">
        <v>0.49059999999999998</v>
      </c>
      <c r="CY99">
        <v>0.49299999999999999</v>
      </c>
      <c r="CZ99">
        <v>0.49930000000000002</v>
      </c>
      <c r="DA99">
        <v>0.50860000000000005</v>
      </c>
      <c r="DB99">
        <v>0.51790000000000003</v>
      </c>
      <c r="DC99">
        <v>0.5272</v>
      </c>
      <c r="DD99">
        <v>0.53920000000000001</v>
      </c>
      <c r="DE99">
        <v>0.54959999999999998</v>
      </c>
      <c r="DF99">
        <v>0.56000000000000005</v>
      </c>
      <c r="DG99">
        <v>0.56820000000000004</v>
      </c>
      <c r="DH99">
        <v>0.56999999999999995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1.2789999999999999E-4</v>
      </c>
      <c r="W100">
        <v>1.796E-4</v>
      </c>
      <c r="X100">
        <v>2.1939999999999999E-4</v>
      </c>
      <c r="Y100">
        <v>2.6610000000000002E-4</v>
      </c>
      <c r="Z100">
        <v>3.2150000000000001E-4</v>
      </c>
      <c r="AA100">
        <v>4.0559999999999999E-4</v>
      </c>
      <c r="AB100">
        <v>6.5149999999999995E-4</v>
      </c>
      <c r="AC100">
        <v>7.6610000000000003E-4</v>
      </c>
      <c r="AD100">
        <v>8.8480000000000004E-4</v>
      </c>
      <c r="AE100">
        <v>1E-3</v>
      </c>
      <c r="AF100">
        <v>1.1999999999999999E-3</v>
      </c>
      <c r="AG100">
        <v>1.6000000000000001E-3</v>
      </c>
      <c r="AH100">
        <v>1.8E-3</v>
      </c>
      <c r="AI100">
        <v>2E-3</v>
      </c>
      <c r="AJ100">
        <v>2.2000000000000001E-3</v>
      </c>
      <c r="AK100">
        <v>2.5000000000000001E-3</v>
      </c>
      <c r="AL100">
        <v>3.2000000000000002E-3</v>
      </c>
      <c r="AM100">
        <v>3.7000000000000002E-3</v>
      </c>
      <c r="AN100">
        <v>4.1000000000000003E-3</v>
      </c>
      <c r="AO100">
        <v>4.4999999999999997E-3</v>
      </c>
      <c r="AP100">
        <v>5.4999999999999997E-3</v>
      </c>
      <c r="AQ100">
        <v>6.4999999999999997E-3</v>
      </c>
      <c r="AR100">
        <v>7.0000000000000001E-3</v>
      </c>
      <c r="AS100">
        <v>7.6E-3</v>
      </c>
      <c r="AT100">
        <v>8.3999999999999995E-3</v>
      </c>
      <c r="AU100">
        <v>1.01E-2</v>
      </c>
      <c r="AV100">
        <v>1.1299999999999999E-2</v>
      </c>
      <c r="AW100">
        <v>1.21E-2</v>
      </c>
      <c r="AX100">
        <v>1.29E-2</v>
      </c>
      <c r="AY100">
        <v>1.41E-2</v>
      </c>
      <c r="AZ100">
        <v>1.6500000000000001E-2</v>
      </c>
      <c r="BA100">
        <v>1.8200000000000001E-2</v>
      </c>
      <c r="BB100">
        <v>1.9300000000000001E-2</v>
      </c>
      <c r="BC100">
        <v>2.0400000000000001E-2</v>
      </c>
      <c r="BD100">
        <v>2.1600000000000001E-2</v>
      </c>
      <c r="BE100">
        <v>2.3800000000000002E-2</v>
      </c>
      <c r="BF100">
        <v>2.5999999999999999E-2</v>
      </c>
      <c r="BG100">
        <v>2.7300000000000001E-2</v>
      </c>
      <c r="BH100">
        <v>2.87E-2</v>
      </c>
      <c r="BI100">
        <v>3.0099999999999998E-2</v>
      </c>
      <c r="BJ100">
        <v>3.1899999999999998E-2</v>
      </c>
      <c r="BK100">
        <v>3.4599999999999999E-2</v>
      </c>
      <c r="BL100">
        <v>3.6999999999999998E-2</v>
      </c>
      <c r="BM100">
        <v>3.85E-2</v>
      </c>
      <c r="BN100">
        <v>4.0500000000000001E-2</v>
      </c>
      <c r="BO100">
        <v>4.36E-2</v>
      </c>
      <c r="BP100">
        <v>4.6399999999999997E-2</v>
      </c>
      <c r="BQ100">
        <v>4.82E-2</v>
      </c>
      <c r="BR100">
        <v>5.0099999999999999E-2</v>
      </c>
      <c r="BS100">
        <v>5.3499999999999999E-2</v>
      </c>
      <c r="BT100">
        <v>5.7000000000000002E-2</v>
      </c>
      <c r="BU100">
        <v>5.8900000000000001E-2</v>
      </c>
      <c r="BV100">
        <v>6.08E-2</v>
      </c>
      <c r="BW100">
        <v>6.2700000000000006E-2</v>
      </c>
      <c r="BX100">
        <v>6.4600000000000005E-2</v>
      </c>
      <c r="BY100">
        <v>6.7400000000000002E-2</v>
      </c>
      <c r="BZ100">
        <v>9.5399999999999999E-2</v>
      </c>
      <c r="CA100">
        <v>0.1234</v>
      </c>
      <c r="CB100">
        <v>0.15570000000000001</v>
      </c>
      <c r="CC100">
        <v>0.185</v>
      </c>
      <c r="CD100">
        <v>0.21190000000000001</v>
      </c>
      <c r="CE100">
        <v>0.2331</v>
      </c>
      <c r="CF100">
        <v>0.25219999999999998</v>
      </c>
      <c r="CG100">
        <v>0.27160000000000001</v>
      </c>
      <c r="CH100">
        <v>0.28789999999999999</v>
      </c>
      <c r="CI100">
        <v>0.30470000000000003</v>
      </c>
      <c r="CJ100">
        <v>0.32100000000000001</v>
      </c>
      <c r="CK100">
        <v>0.3362</v>
      </c>
      <c r="CL100">
        <v>0.3498</v>
      </c>
      <c r="CM100">
        <v>0.36120000000000002</v>
      </c>
      <c r="CN100">
        <v>0.37140000000000001</v>
      </c>
      <c r="CO100">
        <v>0.4052</v>
      </c>
      <c r="CP100">
        <v>0.42299999999999999</v>
      </c>
      <c r="CQ100">
        <v>0.44059999999999999</v>
      </c>
      <c r="CR100">
        <v>0.45760000000000001</v>
      </c>
      <c r="CS100">
        <v>0.47139999999999999</v>
      </c>
      <c r="CT100">
        <v>0.4798</v>
      </c>
      <c r="CU100">
        <v>0.4834</v>
      </c>
      <c r="CV100">
        <v>0.4869</v>
      </c>
      <c r="CW100">
        <v>0.48949999999999999</v>
      </c>
      <c r="CX100">
        <v>0.49059999999999998</v>
      </c>
      <c r="CY100">
        <v>0.49299999999999999</v>
      </c>
      <c r="CZ100">
        <v>0.49930000000000002</v>
      </c>
      <c r="DA100">
        <v>0.50860000000000005</v>
      </c>
      <c r="DB100">
        <v>0.51790000000000003</v>
      </c>
      <c r="DC100">
        <v>0.5272</v>
      </c>
      <c r="DD100">
        <v>0.53920000000000001</v>
      </c>
      <c r="DE100">
        <v>0.54959999999999998</v>
      </c>
      <c r="DF100">
        <v>0.56000000000000005</v>
      </c>
      <c r="DG100">
        <v>0.56820000000000004</v>
      </c>
      <c r="DH100">
        <v>0.56999999999999995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1.2789999999999999E-4</v>
      </c>
      <c r="W101">
        <v>1.796E-4</v>
      </c>
      <c r="X101">
        <v>2.1939999999999999E-4</v>
      </c>
      <c r="Y101">
        <v>2.6610000000000002E-4</v>
      </c>
      <c r="Z101">
        <v>3.2150000000000001E-4</v>
      </c>
      <c r="AA101">
        <v>4.0559999999999999E-4</v>
      </c>
      <c r="AB101">
        <v>6.5149999999999995E-4</v>
      </c>
      <c r="AC101">
        <v>7.6610000000000003E-4</v>
      </c>
      <c r="AD101">
        <v>8.8480000000000004E-4</v>
      </c>
      <c r="AE101">
        <v>1E-3</v>
      </c>
      <c r="AF101">
        <v>1.1999999999999999E-3</v>
      </c>
      <c r="AG101">
        <v>1.6000000000000001E-3</v>
      </c>
      <c r="AH101">
        <v>1.8E-3</v>
      </c>
      <c r="AI101">
        <v>2E-3</v>
      </c>
      <c r="AJ101">
        <v>2.2000000000000001E-3</v>
      </c>
      <c r="AK101">
        <v>2.5000000000000001E-3</v>
      </c>
      <c r="AL101">
        <v>3.2000000000000002E-3</v>
      </c>
      <c r="AM101">
        <v>3.7000000000000002E-3</v>
      </c>
      <c r="AN101">
        <v>4.1000000000000003E-3</v>
      </c>
      <c r="AO101">
        <v>4.4999999999999997E-3</v>
      </c>
      <c r="AP101">
        <v>5.4999999999999997E-3</v>
      </c>
      <c r="AQ101">
        <v>6.4999999999999997E-3</v>
      </c>
      <c r="AR101">
        <v>7.0000000000000001E-3</v>
      </c>
      <c r="AS101">
        <v>7.6E-3</v>
      </c>
      <c r="AT101">
        <v>8.3999999999999995E-3</v>
      </c>
      <c r="AU101">
        <v>1.01E-2</v>
      </c>
      <c r="AV101">
        <v>1.1299999999999999E-2</v>
      </c>
      <c r="AW101">
        <v>1.21E-2</v>
      </c>
      <c r="AX101">
        <v>1.29E-2</v>
      </c>
      <c r="AY101">
        <v>1.41E-2</v>
      </c>
      <c r="AZ101">
        <v>1.6500000000000001E-2</v>
      </c>
      <c r="BA101">
        <v>1.8200000000000001E-2</v>
      </c>
      <c r="BB101">
        <v>1.9300000000000001E-2</v>
      </c>
      <c r="BC101">
        <v>2.0400000000000001E-2</v>
      </c>
      <c r="BD101">
        <v>2.1600000000000001E-2</v>
      </c>
      <c r="BE101">
        <v>2.3800000000000002E-2</v>
      </c>
      <c r="BF101">
        <v>2.5999999999999999E-2</v>
      </c>
      <c r="BG101">
        <v>2.7300000000000001E-2</v>
      </c>
      <c r="BH101">
        <v>2.87E-2</v>
      </c>
      <c r="BI101">
        <v>3.0099999999999998E-2</v>
      </c>
      <c r="BJ101">
        <v>3.1899999999999998E-2</v>
      </c>
      <c r="BK101">
        <v>3.4599999999999999E-2</v>
      </c>
      <c r="BL101">
        <v>3.6999999999999998E-2</v>
      </c>
      <c r="BM101">
        <v>3.85E-2</v>
      </c>
      <c r="BN101">
        <v>4.0500000000000001E-2</v>
      </c>
      <c r="BO101">
        <v>4.36E-2</v>
      </c>
      <c r="BP101">
        <v>4.6399999999999997E-2</v>
      </c>
      <c r="BQ101">
        <v>4.82E-2</v>
      </c>
      <c r="BR101">
        <v>5.0099999999999999E-2</v>
      </c>
      <c r="BS101">
        <v>5.3499999999999999E-2</v>
      </c>
      <c r="BT101">
        <v>5.7000000000000002E-2</v>
      </c>
      <c r="BU101">
        <v>5.8900000000000001E-2</v>
      </c>
      <c r="BV101">
        <v>6.08E-2</v>
      </c>
      <c r="BW101">
        <v>6.2700000000000006E-2</v>
      </c>
      <c r="BX101">
        <v>6.4600000000000005E-2</v>
      </c>
      <c r="BY101">
        <v>6.7400000000000002E-2</v>
      </c>
      <c r="BZ101">
        <v>9.5399999999999999E-2</v>
      </c>
      <c r="CA101">
        <v>0.1234</v>
      </c>
      <c r="CB101">
        <v>0.15570000000000001</v>
      </c>
      <c r="CC101">
        <v>0.185</v>
      </c>
      <c r="CD101">
        <v>0.21190000000000001</v>
      </c>
      <c r="CE101">
        <v>0.2331</v>
      </c>
      <c r="CF101">
        <v>0.25219999999999998</v>
      </c>
      <c r="CG101">
        <v>0.27160000000000001</v>
      </c>
      <c r="CH101">
        <v>0.28789999999999999</v>
      </c>
      <c r="CI101">
        <v>0.30470000000000003</v>
      </c>
      <c r="CJ101">
        <v>0.32100000000000001</v>
      </c>
      <c r="CK101">
        <v>0.3362</v>
      </c>
      <c r="CL101">
        <v>0.3498</v>
      </c>
      <c r="CM101">
        <v>0.36120000000000002</v>
      </c>
      <c r="CN101">
        <v>0.37140000000000001</v>
      </c>
      <c r="CO101">
        <v>0.4052</v>
      </c>
      <c r="CP101">
        <v>0.42299999999999999</v>
      </c>
      <c r="CQ101">
        <v>0.44059999999999999</v>
      </c>
      <c r="CR101">
        <v>0.45760000000000001</v>
      </c>
      <c r="CS101">
        <v>0.47139999999999999</v>
      </c>
      <c r="CT101">
        <v>0.4798</v>
      </c>
      <c r="CU101">
        <v>0.4834</v>
      </c>
      <c r="CV101">
        <v>0.4869</v>
      </c>
      <c r="CW101">
        <v>0.48949999999999999</v>
      </c>
      <c r="CX101">
        <v>0.49059999999999998</v>
      </c>
      <c r="CY101">
        <v>0.49299999999999999</v>
      </c>
      <c r="CZ101">
        <v>0.49930000000000002</v>
      </c>
      <c r="DA101">
        <v>0.50860000000000005</v>
      </c>
      <c r="DB101">
        <v>0.51790000000000003</v>
      </c>
      <c r="DC101">
        <v>0.5272</v>
      </c>
      <c r="DD101">
        <v>0.53920000000000001</v>
      </c>
      <c r="DE101">
        <v>0.54959999999999998</v>
      </c>
      <c r="DF101">
        <v>0.56000000000000005</v>
      </c>
      <c r="DG101">
        <v>0.56820000000000004</v>
      </c>
      <c r="DH101">
        <v>0.56999999999999995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1C3F-B715-4C51-84F1-3CD2CB0D293C}">
  <sheetPr codeName="Sheet14"/>
  <dimension ref="A1:DX101"/>
  <sheetViews>
    <sheetView zoomScale="70" zoomScaleNormal="70" workbookViewId="0">
      <pane xSplit="1" ySplit="1" topLeftCell="B2" activePane="bottomRight" state="frozen"/>
      <selection pane="bottomRight" activeCell="M2" sqref="M2"/>
      <selection pane="bottomLeft" activeCell="M2" sqref="M2"/>
      <selection pane="topRight" activeCell="M2" sqref="M2"/>
    </sheetView>
  </sheetViews>
  <sheetFormatPr defaultRowHeight="15"/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1.8229999999999998E-8</v>
      </c>
      <c r="P2">
        <v>2.2350000000000001E-7</v>
      </c>
      <c r="Q2">
        <v>8.2569999999999999E-7</v>
      </c>
      <c r="R2">
        <v>1.4899999999999999E-6</v>
      </c>
      <c r="S2">
        <v>1.855E-6</v>
      </c>
      <c r="T2">
        <v>2.216E-6</v>
      </c>
      <c r="U2">
        <v>2.6139999999999999E-6</v>
      </c>
      <c r="V2">
        <v>3.4850000000000001E-6</v>
      </c>
      <c r="W2">
        <v>4.5040000000000004E-6</v>
      </c>
      <c r="X2">
        <v>5.2270000000000001E-6</v>
      </c>
      <c r="Y2">
        <v>5.976E-6</v>
      </c>
      <c r="Z2">
        <v>7.075E-6</v>
      </c>
      <c r="AA2">
        <v>9.1589999999999999E-6</v>
      </c>
      <c r="AB2">
        <v>1.419E-5</v>
      </c>
      <c r="AC2">
        <v>1.6310000000000001E-5</v>
      </c>
      <c r="AD2">
        <v>1.872E-5</v>
      </c>
      <c r="AE2">
        <v>2.1229999999999998E-5</v>
      </c>
      <c r="AF2">
        <v>2.51E-5</v>
      </c>
      <c r="AG2">
        <v>3.1989999999999997E-5</v>
      </c>
      <c r="AH2">
        <v>3.5620000000000001E-5</v>
      </c>
      <c r="AI2">
        <v>3.9100000000000002E-5</v>
      </c>
      <c r="AJ2">
        <v>4.2599999999999999E-5</v>
      </c>
      <c r="AK2">
        <v>4.6329999999999999E-5</v>
      </c>
      <c r="AL2">
        <v>5.4559999999999999E-5</v>
      </c>
      <c r="AM2">
        <v>6.1119999999999998E-5</v>
      </c>
      <c r="AN2">
        <v>6.6719999999999998E-5</v>
      </c>
      <c r="AO2">
        <v>7.2410000000000006E-5</v>
      </c>
      <c r="AP2">
        <v>8.3629999999999997E-5</v>
      </c>
      <c r="AQ2">
        <v>9.5050000000000006E-5</v>
      </c>
      <c r="AR2">
        <v>1.01E-4</v>
      </c>
      <c r="AS2">
        <v>1.0670000000000001E-4</v>
      </c>
      <c r="AT2">
        <v>1.132E-4</v>
      </c>
      <c r="AU2">
        <v>1.2569999999999999E-4</v>
      </c>
      <c r="AV2">
        <v>1.3439999999999999E-4</v>
      </c>
      <c r="AW2">
        <v>1.3980000000000001E-4</v>
      </c>
      <c r="AX2">
        <v>1.4520000000000001E-4</v>
      </c>
      <c r="AY2">
        <v>1.5220000000000001E-4</v>
      </c>
      <c r="AZ2">
        <v>1.6459999999999999E-4</v>
      </c>
      <c r="BA2">
        <v>1.7330000000000001E-4</v>
      </c>
      <c r="BB2">
        <v>1.784E-4</v>
      </c>
      <c r="BC2">
        <v>1.8340000000000001E-4</v>
      </c>
      <c r="BD2">
        <v>1.885E-4</v>
      </c>
      <c r="BE2">
        <v>1.964E-4</v>
      </c>
      <c r="BF2">
        <v>2.04E-4</v>
      </c>
      <c r="BG2">
        <v>2.0770000000000001E-4</v>
      </c>
      <c r="BH2">
        <v>2.1139999999999999E-4</v>
      </c>
      <c r="BI2">
        <v>2.152E-4</v>
      </c>
      <c r="BJ2">
        <v>2.1990000000000001E-4</v>
      </c>
      <c r="BK2">
        <v>2.2719999999999999E-4</v>
      </c>
      <c r="BL2">
        <v>2.3330000000000001E-4</v>
      </c>
      <c r="BM2">
        <v>2.3719999999999999E-4</v>
      </c>
      <c r="BN2">
        <v>2.421E-4</v>
      </c>
      <c r="BO2">
        <v>2.497E-4</v>
      </c>
      <c r="BP2">
        <v>2.565E-4</v>
      </c>
      <c r="BQ2">
        <v>2.6039999999999999E-4</v>
      </c>
      <c r="BR2">
        <v>2.6479999999999999E-4</v>
      </c>
      <c r="BS2">
        <v>2.7280000000000002E-4</v>
      </c>
      <c r="BT2">
        <v>2.809E-4</v>
      </c>
      <c r="BU2">
        <v>2.8449999999999998E-4</v>
      </c>
      <c r="BV2">
        <v>2.878E-4</v>
      </c>
      <c r="BW2">
        <v>2.9109999999999997E-4</v>
      </c>
      <c r="BX2">
        <v>2.944E-4</v>
      </c>
      <c r="BY2">
        <v>2.9920000000000001E-4</v>
      </c>
      <c r="BZ2">
        <v>3.3550000000000002E-4</v>
      </c>
      <c r="CA2">
        <v>3.5260000000000001E-4</v>
      </c>
      <c r="CB2">
        <v>3.949E-4</v>
      </c>
      <c r="CC2">
        <v>4.4210000000000001E-4</v>
      </c>
      <c r="CD2">
        <v>4.9249999999999999E-4</v>
      </c>
      <c r="CE2">
        <v>5.373E-4</v>
      </c>
      <c r="CF2">
        <v>5.6990000000000003E-4</v>
      </c>
      <c r="CG2">
        <v>6.0939999999999996E-4</v>
      </c>
      <c r="CH2">
        <v>6.4760000000000002E-4</v>
      </c>
      <c r="CI2">
        <v>6.9260000000000003E-4</v>
      </c>
      <c r="CJ2">
        <v>7.3970000000000004E-4</v>
      </c>
      <c r="CK2">
        <v>7.8560000000000001E-4</v>
      </c>
      <c r="CL2">
        <v>8.3230000000000001E-4</v>
      </c>
      <c r="CM2">
        <v>8.7120000000000003E-4</v>
      </c>
      <c r="CN2">
        <v>9.0839999999999996E-4</v>
      </c>
      <c r="CO2">
        <v>1.1000000000000001E-3</v>
      </c>
      <c r="CP2">
        <v>1.2999999999999999E-3</v>
      </c>
      <c r="CQ2">
        <v>1.6000000000000001E-3</v>
      </c>
      <c r="CR2">
        <v>2.0999999999999999E-3</v>
      </c>
      <c r="CS2">
        <v>2.8999999999999998E-3</v>
      </c>
      <c r="CT2">
        <v>5.5999999999999999E-3</v>
      </c>
      <c r="CU2">
        <v>1.9599999999999999E-2</v>
      </c>
      <c r="CV2">
        <v>3.9E-2</v>
      </c>
      <c r="CW2">
        <v>6.3799999999999996E-2</v>
      </c>
      <c r="CX2">
        <v>8.9599999999999999E-2</v>
      </c>
      <c r="CY2">
        <v>0.156</v>
      </c>
      <c r="CZ2">
        <v>0.21249999999999999</v>
      </c>
      <c r="DA2">
        <v>0.2576</v>
      </c>
      <c r="DB2">
        <v>0.2913</v>
      </c>
      <c r="DC2">
        <v>0.31840000000000002</v>
      </c>
      <c r="DD2">
        <v>0.37159999999999999</v>
      </c>
      <c r="DE2">
        <v>0.41189999999999999</v>
      </c>
      <c r="DF2">
        <v>0.44259999999999999</v>
      </c>
      <c r="DG2">
        <v>0.46089999999999998</v>
      </c>
      <c r="DH2">
        <v>0.54849999999999999</v>
      </c>
      <c r="DI2">
        <v>0.56879999999999997</v>
      </c>
      <c r="DJ2">
        <v>0.71689999999999998</v>
      </c>
      <c r="DK2">
        <v>0.75590000000000002</v>
      </c>
      <c r="DL2">
        <v>0.78539999999999999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1.8229999999999998E-8</v>
      </c>
      <c r="P3">
        <v>2.2350000000000001E-7</v>
      </c>
      <c r="Q3">
        <v>8.2569999999999999E-7</v>
      </c>
      <c r="R3">
        <v>1.4899999999999999E-6</v>
      </c>
      <c r="S3">
        <v>1.855E-6</v>
      </c>
      <c r="T3">
        <v>2.216E-6</v>
      </c>
      <c r="U3">
        <v>2.6139999999999999E-6</v>
      </c>
      <c r="V3">
        <v>3.4850000000000001E-6</v>
      </c>
      <c r="W3">
        <v>4.5040000000000004E-6</v>
      </c>
      <c r="X3">
        <v>5.2270000000000001E-6</v>
      </c>
      <c r="Y3">
        <v>5.976E-6</v>
      </c>
      <c r="Z3">
        <v>7.075E-6</v>
      </c>
      <c r="AA3">
        <v>9.1589999999999999E-6</v>
      </c>
      <c r="AB3">
        <v>1.419E-5</v>
      </c>
      <c r="AC3">
        <v>1.6310000000000001E-5</v>
      </c>
      <c r="AD3">
        <v>1.872E-5</v>
      </c>
      <c r="AE3">
        <v>2.1229999999999998E-5</v>
      </c>
      <c r="AF3">
        <v>2.51E-5</v>
      </c>
      <c r="AG3">
        <v>3.1989999999999997E-5</v>
      </c>
      <c r="AH3">
        <v>3.5620000000000001E-5</v>
      </c>
      <c r="AI3">
        <v>3.9100000000000002E-5</v>
      </c>
      <c r="AJ3">
        <v>4.2599999999999999E-5</v>
      </c>
      <c r="AK3">
        <v>4.6329999999999999E-5</v>
      </c>
      <c r="AL3">
        <v>5.4559999999999999E-5</v>
      </c>
      <c r="AM3">
        <v>6.1119999999999998E-5</v>
      </c>
      <c r="AN3">
        <v>6.6719999999999998E-5</v>
      </c>
      <c r="AO3">
        <v>7.2410000000000006E-5</v>
      </c>
      <c r="AP3">
        <v>8.3629999999999997E-5</v>
      </c>
      <c r="AQ3">
        <v>9.5050000000000006E-5</v>
      </c>
      <c r="AR3">
        <v>1.01E-4</v>
      </c>
      <c r="AS3">
        <v>1.0670000000000001E-4</v>
      </c>
      <c r="AT3">
        <v>1.132E-4</v>
      </c>
      <c r="AU3">
        <v>1.2569999999999999E-4</v>
      </c>
      <c r="AV3">
        <v>1.3439999999999999E-4</v>
      </c>
      <c r="AW3">
        <v>1.3980000000000001E-4</v>
      </c>
      <c r="AX3">
        <v>1.4520000000000001E-4</v>
      </c>
      <c r="AY3">
        <v>1.5220000000000001E-4</v>
      </c>
      <c r="AZ3">
        <v>1.6459999999999999E-4</v>
      </c>
      <c r="BA3">
        <v>1.7330000000000001E-4</v>
      </c>
      <c r="BB3">
        <v>1.784E-4</v>
      </c>
      <c r="BC3">
        <v>1.8340000000000001E-4</v>
      </c>
      <c r="BD3">
        <v>1.885E-4</v>
      </c>
      <c r="BE3">
        <v>1.964E-4</v>
      </c>
      <c r="BF3">
        <v>2.04E-4</v>
      </c>
      <c r="BG3">
        <v>2.0770000000000001E-4</v>
      </c>
      <c r="BH3">
        <v>2.1139999999999999E-4</v>
      </c>
      <c r="BI3">
        <v>2.152E-4</v>
      </c>
      <c r="BJ3">
        <v>2.2000000000000001E-4</v>
      </c>
      <c r="BK3">
        <v>2.275E-4</v>
      </c>
      <c r="BL3">
        <v>2.3389999999999999E-4</v>
      </c>
      <c r="BM3">
        <v>2.3790000000000001E-4</v>
      </c>
      <c r="BN3">
        <v>2.431E-4</v>
      </c>
      <c r="BO3">
        <v>2.5109999999999998E-4</v>
      </c>
      <c r="BP3">
        <v>2.5809999999999999E-4</v>
      </c>
      <c r="BQ3">
        <v>2.6219999999999998E-4</v>
      </c>
      <c r="BR3">
        <v>2.6679999999999998E-4</v>
      </c>
      <c r="BS3">
        <v>2.7500000000000002E-4</v>
      </c>
      <c r="BT3">
        <v>2.833E-4</v>
      </c>
      <c r="BU3">
        <v>2.8689999999999998E-4</v>
      </c>
      <c r="BV3">
        <v>2.9020000000000001E-4</v>
      </c>
      <c r="BW3">
        <v>2.9359999999999998E-4</v>
      </c>
      <c r="BX3">
        <v>2.9690000000000001E-4</v>
      </c>
      <c r="BY3">
        <v>3.0170000000000002E-4</v>
      </c>
      <c r="BZ3">
        <v>3.4370000000000001E-4</v>
      </c>
      <c r="CA3">
        <v>3.6890000000000002E-4</v>
      </c>
      <c r="CB3">
        <v>4.2010000000000002E-4</v>
      </c>
      <c r="CC3">
        <v>4.8299999999999998E-4</v>
      </c>
      <c r="CD3">
        <v>5.4149999999999999E-4</v>
      </c>
      <c r="CE3">
        <v>6.0499999999999996E-4</v>
      </c>
      <c r="CF3">
        <v>6.5510000000000004E-4</v>
      </c>
      <c r="CG3">
        <v>7.0739999999999996E-4</v>
      </c>
      <c r="CH3">
        <v>7.471E-4</v>
      </c>
      <c r="CI3">
        <v>7.8819999999999997E-4</v>
      </c>
      <c r="CJ3">
        <v>8.3989999999999998E-4</v>
      </c>
      <c r="CK3">
        <v>8.9599999999999999E-4</v>
      </c>
      <c r="CL3">
        <v>9.4459999999999998E-4</v>
      </c>
      <c r="CM3">
        <v>9.881E-4</v>
      </c>
      <c r="CN3">
        <v>1E-3</v>
      </c>
      <c r="CO3">
        <v>1.2999999999999999E-3</v>
      </c>
      <c r="CP3">
        <v>1.6000000000000001E-3</v>
      </c>
      <c r="CQ3">
        <v>2.5000000000000001E-3</v>
      </c>
      <c r="CR3">
        <v>4.0000000000000001E-3</v>
      </c>
      <c r="CS3">
        <v>7.0000000000000001E-3</v>
      </c>
      <c r="CT3">
        <v>2.0500000000000001E-2</v>
      </c>
      <c r="CU3">
        <v>6.6500000000000004E-2</v>
      </c>
      <c r="CV3">
        <v>0.1033</v>
      </c>
      <c r="CW3">
        <v>0.13900000000000001</v>
      </c>
      <c r="CX3">
        <v>0.17369999999999999</v>
      </c>
      <c r="CY3">
        <v>0.2487</v>
      </c>
      <c r="CZ3">
        <v>0.29849999999999999</v>
      </c>
      <c r="DA3">
        <v>0.33350000000000002</v>
      </c>
      <c r="DB3">
        <v>0.36209999999999998</v>
      </c>
      <c r="DC3">
        <v>0.38650000000000001</v>
      </c>
      <c r="DD3">
        <v>0.43359999999999999</v>
      </c>
      <c r="DE3">
        <v>0.46010000000000001</v>
      </c>
      <c r="DF3">
        <v>0.47010000000000002</v>
      </c>
      <c r="DG3">
        <v>0.47420000000000001</v>
      </c>
      <c r="DH3">
        <v>0.55669999999999997</v>
      </c>
      <c r="DI3">
        <v>0.57550000000000001</v>
      </c>
      <c r="DJ3">
        <v>0.72419999999999995</v>
      </c>
      <c r="DK3">
        <v>0.75790000000000002</v>
      </c>
      <c r="DL3">
        <v>0.78539999999999999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1.8229999999999998E-8</v>
      </c>
      <c r="P4">
        <v>2.2350000000000001E-7</v>
      </c>
      <c r="Q4">
        <v>8.2569999999999999E-7</v>
      </c>
      <c r="R4">
        <v>1.4899999999999999E-6</v>
      </c>
      <c r="S4">
        <v>1.855E-6</v>
      </c>
      <c r="T4">
        <v>2.216E-6</v>
      </c>
      <c r="U4">
        <v>2.6139999999999999E-6</v>
      </c>
      <c r="V4">
        <v>3.4850000000000001E-6</v>
      </c>
      <c r="W4">
        <v>4.5040000000000004E-6</v>
      </c>
      <c r="X4">
        <v>5.2270000000000001E-6</v>
      </c>
      <c r="Y4">
        <v>5.976E-6</v>
      </c>
      <c r="Z4">
        <v>7.075E-6</v>
      </c>
      <c r="AA4">
        <v>9.1589999999999999E-6</v>
      </c>
      <c r="AB4">
        <v>1.419E-5</v>
      </c>
      <c r="AC4">
        <v>1.6310000000000001E-5</v>
      </c>
      <c r="AD4">
        <v>1.872E-5</v>
      </c>
      <c r="AE4">
        <v>2.1229999999999998E-5</v>
      </c>
      <c r="AF4">
        <v>2.51E-5</v>
      </c>
      <c r="AG4">
        <v>3.1989999999999997E-5</v>
      </c>
      <c r="AH4">
        <v>3.5620000000000001E-5</v>
      </c>
      <c r="AI4">
        <v>3.9100000000000002E-5</v>
      </c>
      <c r="AJ4">
        <v>4.2599999999999999E-5</v>
      </c>
      <c r="AK4">
        <v>4.6329999999999999E-5</v>
      </c>
      <c r="AL4">
        <v>5.4559999999999999E-5</v>
      </c>
      <c r="AM4">
        <v>6.1119999999999998E-5</v>
      </c>
      <c r="AN4">
        <v>6.6719999999999998E-5</v>
      </c>
      <c r="AO4">
        <v>7.2410000000000006E-5</v>
      </c>
      <c r="AP4">
        <v>8.3629999999999997E-5</v>
      </c>
      <c r="AQ4">
        <v>9.5050000000000006E-5</v>
      </c>
      <c r="AR4">
        <v>1.01E-4</v>
      </c>
      <c r="AS4">
        <v>1.0670000000000001E-4</v>
      </c>
      <c r="AT4">
        <v>1.132E-4</v>
      </c>
      <c r="AU4">
        <v>1.2569999999999999E-4</v>
      </c>
      <c r="AV4">
        <v>1.3439999999999999E-4</v>
      </c>
      <c r="AW4">
        <v>1.3980000000000001E-4</v>
      </c>
      <c r="AX4">
        <v>1.4530000000000001E-4</v>
      </c>
      <c r="AY4">
        <v>1.5239999999999999E-4</v>
      </c>
      <c r="AZ4">
        <v>1.6530000000000001E-4</v>
      </c>
      <c r="BA4">
        <v>1.7440000000000001E-4</v>
      </c>
      <c r="BB4">
        <v>1.796E-4</v>
      </c>
      <c r="BC4">
        <v>1.8489999999999999E-4</v>
      </c>
      <c r="BD4">
        <v>1.9019999999999999E-4</v>
      </c>
      <c r="BE4">
        <v>1.984E-4</v>
      </c>
      <c r="BF4">
        <v>2.064E-4</v>
      </c>
      <c r="BG4">
        <v>2.1029999999999999E-4</v>
      </c>
      <c r="BH4">
        <v>2.142E-4</v>
      </c>
      <c r="BI4">
        <v>2.1819999999999999E-4</v>
      </c>
      <c r="BJ4">
        <v>2.2330000000000001E-4</v>
      </c>
      <c r="BK4">
        <v>2.309E-4</v>
      </c>
      <c r="BL4">
        <v>2.374E-4</v>
      </c>
      <c r="BM4">
        <v>2.4149999999999999E-4</v>
      </c>
      <c r="BN4">
        <v>2.4689999999999998E-4</v>
      </c>
      <c r="BO4">
        <v>2.5549999999999998E-4</v>
      </c>
      <c r="BP4">
        <v>2.632E-4</v>
      </c>
      <c r="BQ4">
        <v>2.6820000000000001E-4</v>
      </c>
      <c r="BR4">
        <v>2.7379999999999999E-4</v>
      </c>
      <c r="BS4">
        <v>2.8380000000000001E-4</v>
      </c>
      <c r="BT4">
        <v>2.9379999999999999E-4</v>
      </c>
      <c r="BU4">
        <v>2.9829999999999999E-4</v>
      </c>
      <c r="BV4">
        <v>3.0259999999999998E-4</v>
      </c>
      <c r="BW4">
        <v>3.0689999999999998E-4</v>
      </c>
      <c r="BX4">
        <v>3.1110000000000003E-4</v>
      </c>
      <c r="BY4">
        <v>3.1730000000000001E-4</v>
      </c>
      <c r="BZ4">
        <v>3.7320000000000002E-4</v>
      </c>
      <c r="CA4">
        <v>4.1609999999999998E-4</v>
      </c>
      <c r="CB4">
        <v>4.9089999999999995E-4</v>
      </c>
      <c r="CC4">
        <v>5.8200000000000005E-4</v>
      </c>
      <c r="CD4">
        <v>6.6770000000000002E-4</v>
      </c>
      <c r="CE4">
        <v>7.4229999999999999E-4</v>
      </c>
      <c r="CF4">
        <v>8.0380000000000002E-4</v>
      </c>
      <c r="CG4">
        <v>8.6419999999999997E-4</v>
      </c>
      <c r="CH4">
        <v>9.1909999999999995E-4</v>
      </c>
      <c r="CI4">
        <v>9.7809999999999998E-4</v>
      </c>
      <c r="CJ4">
        <v>1E-3</v>
      </c>
      <c r="CK4">
        <v>1.1000000000000001E-3</v>
      </c>
      <c r="CL4">
        <v>1.1999999999999999E-3</v>
      </c>
      <c r="CM4">
        <v>1.2999999999999999E-3</v>
      </c>
      <c r="CN4">
        <v>1.2999999999999999E-3</v>
      </c>
      <c r="CO4">
        <v>2E-3</v>
      </c>
      <c r="CP4">
        <v>3.5000000000000001E-3</v>
      </c>
      <c r="CQ4">
        <v>6.7000000000000002E-3</v>
      </c>
      <c r="CR4">
        <v>1.4E-2</v>
      </c>
      <c r="CS4">
        <v>2.6499999999999999E-2</v>
      </c>
      <c r="CT4">
        <v>5.8299999999999998E-2</v>
      </c>
      <c r="CU4">
        <v>0.1333</v>
      </c>
      <c r="CV4">
        <v>0.1847</v>
      </c>
      <c r="CW4">
        <v>0.22320000000000001</v>
      </c>
      <c r="CX4">
        <v>0.25600000000000001</v>
      </c>
      <c r="CY4">
        <v>0.3261</v>
      </c>
      <c r="CZ4">
        <v>0.37090000000000001</v>
      </c>
      <c r="DA4">
        <v>0.40139999999999998</v>
      </c>
      <c r="DB4">
        <v>0.42620000000000002</v>
      </c>
      <c r="DC4">
        <v>0.44469999999999998</v>
      </c>
      <c r="DD4">
        <v>0.46739999999999998</v>
      </c>
      <c r="DE4">
        <v>0.4738</v>
      </c>
      <c r="DF4">
        <v>0.47760000000000002</v>
      </c>
      <c r="DG4">
        <v>0.48120000000000002</v>
      </c>
      <c r="DH4">
        <v>0.5645</v>
      </c>
      <c r="DI4">
        <v>0.58389999999999997</v>
      </c>
      <c r="DJ4">
        <v>0.72940000000000005</v>
      </c>
      <c r="DK4">
        <v>0.75849999999999995</v>
      </c>
      <c r="DL4">
        <v>0.78539999999999999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1.8229999999999998E-8</v>
      </c>
      <c r="P5">
        <v>2.2350000000000001E-7</v>
      </c>
      <c r="Q5">
        <v>8.2569999999999999E-7</v>
      </c>
      <c r="R5">
        <v>1.4899999999999999E-6</v>
      </c>
      <c r="S5">
        <v>1.855E-6</v>
      </c>
      <c r="T5">
        <v>2.216E-6</v>
      </c>
      <c r="U5">
        <v>2.6139999999999999E-6</v>
      </c>
      <c r="V5">
        <v>3.4850000000000001E-6</v>
      </c>
      <c r="W5">
        <v>4.5040000000000004E-6</v>
      </c>
      <c r="X5">
        <v>5.2270000000000001E-6</v>
      </c>
      <c r="Y5">
        <v>5.976E-6</v>
      </c>
      <c r="Z5">
        <v>7.075E-6</v>
      </c>
      <c r="AA5">
        <v>9.1589999999999999E-6</v>
      </c>
      <c r="AB5">
        <v>1.419E-5</v>
      </c>
      <c r="AC5">
        <v>1.6310000000000001E-5</v>
      </c>
      <c r="AD5">
        <v>1.872E-5</v>
      </c>
      <c r="AE5">
        <v>2.1229999999999998E-5</v>
      </c>
      <c r="AF5">
        <v>2.51E-5</v>
      </c>
      <c r="AG5">
        <v>3.1989999999999997E-5</v>
      </c>
      <c r="AH5">
        <v>3.5620000000000001E-5</v>
      </c>
      <c r="AI5">
        <v>3.9100000000000002E-5</v>
      </c>
      <c r="AJ5">
        <v>4.2599999999999999E-5</v>
      </c>
      <c r="AK5">
        <v>4.634E-5</v>
      </c>
      <c r="AL5">
        <v>5.4929999999999998E-5</v>
      </c>
      <c r="AM5">
        <v>6.1749999999999997E-5</v>
      </c>
      <c r="AN5">
        <v>6.758E-5</v>
      </c>
      <c r="AO5">
        <v>7.3540000000000004E-5</v>
      </c>
      <c r="AP5">
        <v>8.5229999999999995E-5</v>
      </c>
      <c r="AQ5">
        <v>9.7109999999999997E-5</v>
      </c>
      <c r="AR5">
        <v>1.033E-4</v>
      </c>
      <c r="AS5">
        <v>1.093E-4</v>
      </c>
      <c r="AT5">
        <v>1.161E-4</v>
      </c>
      <c r="AU5">
        <v>1.292E-4</v>
      </c>
      <c r="AV5">
        <v>1.383E-4</v>
      </c>
      <c r="AW5">
        <v>1.439E-4</v>
      </c>
      <c r="AX5">
        <v>1.4980000000000001E-4</v>
      </c>
      <c r="AY5">
        <v>1.5770000000000001E-4</v>
      </c>
      <c r="AZ5">
        <v>1.7249999999999999E-4</v>
      </c>
      <c r="BA5">
        <v>1.8310000000000001E-4</v>
      </c>
      <c r="BB5">
        <v>1.894E-4</v>
      </c>
      <c r="BC5">
        <v>1.9579999999999999E-4</v>
      </c>
      <c r="BD5">
        <v>2.0210000000000001E-4</v>
      </c>
      <c r="BE5">
        <v>2.1259999999999999E-4</v>
      </c>
      <c r="BF5">
        <v>2.229E-4</v>
      </c>
      <c r="BG5">
        <v>2.2800000000000001E-4</v>
      </c>
      <c r="BH5">
        <v>2.3330000000000001E-4</v>
      </c>
      <c r="BI5">
        <v>2.386E-4</v>
      </c>
      <c r="BJ5">
        <v>2.455E-4</v>
      </c>
      <c r="BK5">
        <v>2.563E-4</v>
      </c>
      <c r="BL5">
        <v>2.6580000000000001E-4</v>
      </c>
      <c r="BM5">
        <v>2.7240000000000001E-4</v>
      </c>
      <c r="BN5">
        <v>2.8069999999999999E-4</v>
      </c>
      <c r="BO5">
        <v>2.9329999999999997E-4</v>
      </c>
      <c r="BP5">
        <v>3.0440000000000003E-4</v>
      </c>
      <c r="BQ5">
        <v>3.1119999999999997E-4</v>
      </c>
      <c r="BR5">
        <v>3.1859999999999999E-4</v>
      </c>
      <c r="BS5">
        <v>3.3179999999999999E-4</v>
      </c>
      <c r="BT5">
        <v>3.4499999999999998E-4</v>
      </c>
      <c r="BU5">
        <v>3.5149999999999998E-4</v>
      </c>
      <c r="BV5">
        <v>3.5760000000000002E-4</v>
      </c>
      <c r="BW5">
        <v>3.6430000000000002E-4</v>
      </c>
      <c r="BX5">
        <v>3.7120000000000002E-4</v>
      </c>
      <c r="BY5">
        <v>3.8230000000000002E-4</v>
      </c>
      <c r="BZ5">
        <v>4.8470000000000002E-4</v>
      </c>
      <c r="CA5">
        <v>5.6579999999999998E-4</v>
      </c>
      <c r="CB5">
        <v>6.8820000000000003E-4</v>
      </c>
      <c r="CC5">
        <v>8.139E-4</v>
      </c>
      <c r="CD5">
        <v>9.4839999999999996E-4</v>
      </c>
      <c r="CE5">
        <v>1.1000000000000001E-3</v>
      </c>
      <c r="CF5">
        <v>1.1999999999999999E-3</v>
      </c>
      <c r="CG5">
        <v>1.2999999999999999E-3</v>
      </c>
      <c r="CH5">
        <v>1.4E-3</v>
      </c>
      <c r="CI5">
        <v>1.6000000000000001E-3</v>
      </c>
      <c r="CJ5">
        <v>1.8E-3</v>
      </c>
      <c r="CK5">
        <v>2E-3</v>
      </c>
      <c r="CL5">
        <v>2.3E-3</v>
      </c>
      <c r="CM5">
        <v>2.7000000000000001E-3</v>
      </c>
      <c r="CN5">
        <v>3.0000000000000001E-3</v>
      </c>
      <c r="CO5">
        <v>6.3E-3</v>
      </c>
      <c r="CP5">
        <v>1.4E-2</v>
      </c>
      <c r="CQ5">
        <v>2.8199999999999999E-2</v>
      </c>
      <c r="CR5">
        <v>4.8099999999999997E-2</v>
      </c>
      <c r="CS5">
        <v>7.4800000000000005E-2</v>
      </c>
      <c r="CT5">
        <v>0.12640000000000001</v>
      </c>
      <c r="CU5">
        <v>0.2172</v>
      </c>
      <c r="CV5">
        <v>0.27029999999999998</v>
      </c>
      <c r="CW5">
        <v>0.3034</v>
      </c>
      <c r="CX5">
        <v>0.32990000000000003</v>
      </c>
      <c r="CY5">
        <v>0.39460000000000001</v>
      </c>
      <c r="CZ5">
        <v>0.43380000000000002</v>
      </c>
      <c r="DA5">
        <v>0.45290000000000002</v>
      </c>
      <c r="DB5">
        <v>0.46389999999999998</v>
      </c>
      <c r="DC5">
        <v>0.4698</v>
      </c>
      <c r="DD5">
        <v>0.47599999999999998</v>
      </c>
      <c r="DE5">
        <v>0.48099999999999998</v>
      </c>
      <c r="DF5">
        <v>0.48609999999999998</v>
      </c>
      <c r="DG5">
        <v>0.4889</v>
      </c>
      <c r="DH5">
        <v>0.56950000000000001</v>
      </c>
      <c r="DI5">
        <v>0.58630000000000004</v>
      </c>
      <c r="DJ5">
        <v>0.73</v>
      </c>
      <c r="DK5">
        <v>0.75849999999999995</v>
      </c>
      <c r="DL5">
        <v>0.78539999999999999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1.8229999999999998E-8</v>
      </c>
      <c r="P6">
        <v>2.2350000000000001E-7</v>
      </c>
      <c r="Q6">
        <v>8.2569999999999999E-7</v>
      </c>
      <c r="R6">
        <v>1.4899999999999999E-6</v>
      </c>
      <c r="S6">
        <v>1.855E-6</v>
      </c>
      <c r="T6">
        <v>2.216E-6</v>
      </c>
      <c r="U6">
        <v>2.6139999999999999E-6</v>
      </c>
      <c r="V6">
        <v>3.4850000000000001E-6</v>
      </c>
      <c r="W6">
        <v>4.5040000000000004E-6</v>
      </c>
      <c r="X6">
        <v>5.2270000000000001E-6</v>
      </c>
      <c r="Y6">
        <v>5.976E-6</v>
      </c>
      <c r="Z6">
        <v>7.075E-6</v>
      </c>
      <c r="AA6">
        <v>9.2E-6</v>
      </c>
      <c r="AB6">
        <v>1.4579999999999999E-5</v>
      </c>
      <c r="AC6">
        <v>1.6949999999999999E-5</v>
      </c>
      <c r="AD6">
        <v>1.967E-5</v>
      </c>
      <c r="AE6">
        <v>2.2459999999999998E-5</v>
      </c>
      <c r="AF6">
        <v>2.669E-5</v>
      </c>
      <c r="AG6">
        <v>3.4199999999999998E-5</v>
      </c>
      <c r="AH6">
        <v>3.8130000000000003E-5</v>
      </c>
      <c r="AI6">
        <v>4.1909999999999997E-5</v>
      </c>
      <c r="AJ6">
        <v>4.5710000000000001E-5</v>
      </c>
      <c r="AK6">
        <v>4.9750000000000003E-5</v>
      </c>
      <c r="AL6">
        <v>5.8980000000000001E-5</v>
      </c>
      <c r="AM6">
        <v>6.6309999999999994E-5</v>
      </c>
      <c r="AN6">
        <v>7.2689999999999997E-5</v>
      </c>
      <c r="AO6">
        <v>7.9679999999999996E-5</v>
      </c>
      <c r="AP6">
        <v>9.4060000000000004E-5</v>
      </c>
      <c r="AQ6">
        <v>1.088E-4</v>
      </c>
      <c r="AR6">
        <v>1.164E-4</v>
      </c>
      <c r="AS6">
        <v>1.238E-4</v>
      </c>
      <c r="AT6">
        <v>1.325E-4</v>
      </c>
      <c r="AU6">
        <v>1.494E-4</v>
      </c>
      <c r="AV6">
        <v>1.6129999999999999E-4</v>
      </c>
      <c r="AW6">
        <v>1.6899999999999999E-4</v>
      </c>
      <c r="AX6">
        <v>1.775E-4</v>
      </c>
      <c r="AY6">
        <v>1.8880000000000001E-4</v>
      </c>
      <c r="AZ6">
        <v>2.0939999999999999E-4</v>
      </c>
      <c r="BA6">
        <v>2.243E-4</v>
      </c>
      <c r="BB6">
        <v>2.3369999999999999E-4</v>
      </c>
      <c r="BC6">
        <v>2.432E-4</v>
      </c>
      <c r="BD6">
        <v>2.5270000000000002E-4</v>
      </c>
      <c r="BE6">
        <v>2.6850000000000002E-4</v>
      </c>
      <c r="BF6">
        <v>2.8390000000000002E-4</v>
      </c>
      <c r="BG6">
        <v>2.9280000000000002E-4</v>
      </c>
      <c r="BH6">
        <v>3.0200000000000002E-4</v>
      </c>
      <c r="BI6">
        <v>3.123E-4</v>
      </c>
      <c r="BJ6">
        <v>3.2509999999999999E-4</v>
      </c>
      <c r="BK6">
        <v>3.4410000000000002E-4</v>
      </c>
      <c r="BL6">
        <v>3.6029999999999998E-4</v>
      </c>
      <c r="BM6">
        <v>3.703E-4</v>
      </c>
      <c r="BN6">
        <v>3.836E-4</v>
      </c>
      <c r="BO6">
        <v>4.0479999999999997E-4</v>
      </c>
      <c r="BP6">
        <v>4.239E-4</v>
      </c>
      <c r="BQ6">
        <v>4.3600000000000003E-4</v>
      </c>
      <c r="BR6">
        <v>4.4939999999999997E-4</v>
      </c>
      <c r="BS6">
        <v>4.727E-4</v>
      </c>
      <c r="BT6">
        <v>4.9589999999999996E-4</v>
      </c>
      <c r="BU6">
        <v>5.0759999999999998E-4</v>
      </c>
      <c r="BV6">
        <v>5.1869999999999998E-4</v>
      </c>
      <c r="BW6">
        <v>5.2979999999999998E-4</v>
      </c>
      <c r="BX6">
        <v>5.4080000000000003E-4</v>
      </c>
      <c r="BY6">
        <v>5.5699999999999999E-4</v>
      </c>
      <c r="BZ6">
        <v>7.3070000000000003E-4</v>
      </c>
      <c r="CA6">
        <v>8.9860000000000005E-4</v>
      </c>
      <c r="CB6">
        <v>1.1000000000000001E-3</v>
      </c>
      <c r="CC6">
        <v>1.4E-3</v>
      </c>
      <c r="CD6">
        <v>1.8E-3</v>
      </c>
      <c r="CE6">
        <v>2.0999999999999999E-3</v>
      </c>
      <c r="CF6">
        <v>2.5000000000000001E-3</v>
      </c>
      <c r="CG6">
        <v>3.0999999999999999E-3</v>
      </c>
      <c r="CH6">
        <v>3.8E-3</v>
      </c>
      <c r="CI6">
        <v>4.5999999999999999E-3</v>
      </c>
      <c r="CJ6">
        <v>5.5999999999999999E-3</v>
      </c>
      <c r="CK6">
        <v>6.7999999999999996E-3</v>
      </c>
      <c r="CL6">
        <v>8.3000000000000001E-3</v>
      </c>
      <c r="CM6">
        <v>9.9000000000000008E-3</v>
      </c>
      <c r="CN6">
        <v>1.18E-2</v>
      </c>
      <c r="CO6">
        <v>2.58E-2</v>
      </c>
      <c r="CP6">
        <v>4.9099999999999998E-2</v>
      </c>
      <c r="CQ6">
        <v>8.3500000000000005E-2</v>
      </c>
      <c r="CR6">
        <v>0.1178</v>
      </c>
      <c r="CS6">
        <v>0.1515</v>
      </c>
      <c r="CT6">
        <v>0.2031</v>
      </c>
      <c r="CU6">
        <v>0.29609999999999997</v>
      </c>
      <c r="CV6">
        <v>0.34420000000000001</v>
      </c>
      <c r="CW6">
        <v>0.37230000000000002</v>
      </c>
      <c r="CX6">
        <v>0.39450000000000002</v>
      </c>
      <c r="CY6">
        <v>0.44550000000000001</v>
      </c>
      <c r="CZ6">
        <v>0.46650000000000003</v>
      </c>
      <c r="DA6">
        <v>0.47189999999999999</v>
      </c>
      <c r="DB6">
        <v>0.4748</v>
      </c>
      <c r="DC6">
        <v>0.47739999999999999</v>
      </c>
      <c r="DD6">
        <v>0.48399999999999999</v>
      </c>
      <c r="DE6">
        <v>0.48880000000000001</v>
      </c>
      <c r="DF6">
        <v>0.49059999999999998</v>
      </c>
      <c r="DG6">
        <v>0.49149999999999999</v>
      </c>
      <c r="DH6">
        <v>0.56999999999999995</v>
      </c>
      <c r="DI6">
        <v>0.58630000000000004</v>
      </c>
      <c r="DJ6">
        <v>0.73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1.8229999999999998E-8</v>
      </c>
      <c r="P7">
        <v>2.2350000000000001E-7</v>
      </c>
      <c r="Q7">
        <v>8.2569999999999999E-7</v>
      </c>
      <c r="R7">
        <v>1.4899999999999999E-6</v>
      </c>
      <c r="S7">
        <v>1.855E-6</v>
      </c>
      <c r="T7">
        <v>2.216E-6</v>
      </c>
      <c r="U7">
        <v>2.6139999999999999E-6</v>
      </c>
      <c r="V7">
        <v>3.5899999999999999E-6</v>
      </c>
      <c r="W7">
        <v>4.8470000000000003E-6</v>
      </c>
      <c r="X7">
        <v>5.8499999999999999E-6</v>
      </c>
      <c r="Y7">
        <v>6.905E-6</v>
      </c>
      <c r="Z7">
        <v>8.3399999999999998E-6</v>
      </c>
      <c r="AA7">
        <v>1.076E-5</v>
      </c>
      <c r="AB7">
        <v>1.6650000000000002E-5</v>
      </c>
      <c r="AC7">
        <v>1.912E-5</v>
      </c>
      <c r="AD7">
        <v>2.2050000000000001E-5</v>
      </c>
      <c r="AE7">
        <v>2.525E-5</v>
      </c>
      <c r="AF7">
        <v>3.0199999999999999E-5</v>
      </c>
      <c r="AG7">
        <v>3.8840000000000001E-5</v>
      </c>
      <c r="AH7">
        <v>4.3609999999999998E-5</v>
      </c>
      <c r="AI7">
        <v>4.8720000000000001E-5</v>
      </c>
      <c r="AJ7">
        <v>5.4089999999999999E-5</v>
      </c>
      <c r="AK7">
        <v>5.9880000000000003E-5</v>
      </c>
      <c r="AL7">
        <v>7.2819999999999997E-5</v>
      </c>
      <c r="AM7">
        <v>8.2479999999999996E-5</v>
      </c>
      <c r="AN7">
        <v>9.0379999999999999E-5</v>
      </c>
      <c r="AO7">
        <v>9.8839999999999996E-5</v>
      </c>
      <c r="AP7">
        <v>1.1680000000000001E-4</v>
      </c>
      <c r="AQ7">
        <v>1.3559999999999999E-4</v>
      </c>
      <c r="AR7">
        <v>1.4660000000000001E-4</v>
      </c>
      <c r="AS7">
        <v>1.573E-4</v>
      </c>
      <c r="AT7">
        <v>1.6990000000000001E-4</v>
      </c>
      <c r="AU7">
        <v>1.9430000000000001E-4</v>
      </c>
      <c r="AV7">
        <v>2.1139999999999999E-4</v>
      </c>
      <c r="AW7">
        <v>2.2220000000000001E-4</v>
      </c>
      <c r="AX7">
        <v>2.3340000000000001E-4</v>
      </c>
      <c r="AY7">
        <v>2.4939999999999999E-4</v>
      </c>
      <c r="AZ7">
        <v>2.8249999999999998E-4</v>
      </c>
      <c r="BA7">
        <v>3.0640000000000002E-4</v>
      </c>
      <c r="BB7">
        <v>3.2140000000000001E-4</v>
      </c>
      <c r="BC7">
        <v>3.366E-4</v>
      </c>
      <c r="BD7">
        <v>3.5179999999999999E-4</v>
      </c>
      <c r="BE7">
        <v>3.7760000000000002E-4</v>
      </c>
      <c r="BF7">
        <v>4.0279999999999998E-4</v>
      </c>
      <c r="BG7">
        <v>4.1780000000000002E-4</v>
      </c>
      <c r="BH7">
        <v>4.3300000000000001E-4</v>
      </c>
      <c r="BI7">
        <v>4.4870000000000001E-4</v>
      </c>
      <c r="BJ7">
        <v>4.6920000000000002E-4</v>
      </c>
      <c r="BK7">
        <v>5.0149999999999999E-4</v>
      </c>
      <c r="BL7">
        <v>5.2959999999999997E-4</v>
      </c>
      <c r="BM7">
        <v>5.4850000000000005E-4</v>
      </c>
      <c r="BN7">
        <v>5.7220000000000003E-4</v>
      </c>
      <c r="BO7">
        <v>6.0700000000000001E-4</v>
      </c>
      <c r="BP7">
        <v>6.3840000000000001E-4</v>
      </c>
      <c r="BQ7">
        <v>6.5799999999999995E-4</v>
      </c>
      <c r="BR7">
        <v>6.7980000000000004E-4</v>
      </c>
      <c r="BS7">
        <v>7.1829999999999995E-4</v>
      </c>
      <c r="BT7">
        <v>7.5679999999999996E-4</v>
      </c>
      <c r="BU7">
        <v>7.7910000000000002E-4</v>
      </c>
      <c r="BV7">
        <v>8.005E-4</v>
      </c>
      <c r="BW7">
        <v>8.2399999999999997E-4</v>
      </c>
      <c r="BX7">
        <v>8.4820000000000002E-4</v>
      </c>
      <c r="BY7">
        <v>8.8340000000000001E-4</v>
      </c>
      <c r="BZ7">
        <v>1.2999999999999999E-3</v>
      </c>
      <c r="CA7">
        <v>1.6999999999999999E-3</v>
      </c>
      <c r="CB7">
        <v>2.5000000000000001E-3</v>
      </c>
      <c r="CC7">
        <v>3.3999999999999998E-3</v>
      </c>
      <c r="CD7">
        <v>4.5999999999999999E-3</v>
      </c>
      <c r="CE7">
        <v>6.0000000000000001E-3</v>
      </c>
      <c r="CF7">
        <v>7.7999999999999996E-3</v>
      </c>
      <c r="CG7">
        <v>0.01</v>
      </c>
      <c r="CH7">
        <v>1.2500000000000001E-2</v>
      </c>
      <c r="CI7">
        <v>1.55E-2</v>
      </c>
      <c r="CJ7">
        <v>1.9199999999999998E-2</v>
      </c>
      <c r="CK7">
        <v>2.3199999999999998E-2</v>
      </c>
      <c r="CL7">
        <v>2.7699999999999999E-2</v>
      </c>
      <c r="CM7">
        <v>3.2500000000000001E-2</v>
      </c>
      <c r="CN7">
        <v>3.7900000000000003E-2</v>
      </c>
      <c r="CO7">
        <v>7.3400000000000007E-2</v>
      </c>
      <c r="CP7">
        <v>0.11600000000000001</v>
      </c>
      <c r="CQ7">
        <v>0.15859999999999999</v>
      </c>
      <c r="CR7">
        <v>0.19239999999999999</v>
      </c>
      <c r="CS7">
        <v>0.22159999999999999</v>
      </c>
      <c r="CT7">
        <v>0.26850000000000002</v>
      </c>
      <c r="CU7">
        <v>0.36059999999999998</v>
      </c>
      <c r="CV7">
        <v>0.40339999999999998</v>
      </c>
      <c r="CW7">
        <v>0.42220000000000002</v>
      </c>
      <c r="CX7">
        <v>0.43509999999999999</v>
      </c>
      <c r="CY7">
        <v>0.46550000000000002</v>
      </c>
      <c r="CZ7">
        <v>0.47549999999999998</v>
      </c>
      <c r="DA7">
        <v>0.47870000000000001</v>
      </c>
      <c r="DB7">
        <v>0.4819</v>
      </c>
      <c r="DC7">
        <v>0.48509999999999998</v>
      </c>
      <c r="DD7">
        <v>0.49020000000000002</v>
      </c>
      <c r="DE7">
        <v>0.49180000000000001</v>
      </c>
      <c r="DF7">
        <v>0.49280000000000002</v>
      </c>
      <c r="DG7">
        <v>0.49370000000000003</v>
      </c>
      <c r="DH7">
        <v>0.56999999999999995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1.8229999999999998E-8</v>
      </c>
      <c r="P8">
        <v>2.2350000000000001E-7</v>
      </c>
      <c r="Q8">
        <v>8.2569999999999999E-7</v>
      </c>
      <c r="R8">
        <v>1.4899999999999999E-6</v>
      </c>
      <c r="S8">
        <v>1.855E-6</v>
      </c>
      <c r="T8">
        <v>2.216E-6</v>
      </c>
      <c r="U8">
        <v>2.8329999999999998E-6</v>
      </c>
      <c r="V8">
        <v>4.3030000000000001E-6</v>
      </c>
      <c r="W8">
        <v>5.8919999999999997E-6</v>
      </c>
      <c r="X8">
        <v>6.9890000000000003E-6</v>
      </c>
      <c r="Y8">
        <v>8.1349999999999992E-6</v>
      </c>
      <c r="Z8">
        <v>9.7489999999999993E-6</v>
      </c>
      <c r="AA8">
        <v>1.2670000000000001E-5</v>
      </c>
      <c r="AB8">
        <v>1.9559999999999999E-5</v>
      </c>
      <c r="AC8">
        <v>2.2730000000000001E-5</v>
      </c>
      <c r="AD8">
        <v>2.6339999999999999E-5</v>
      </c>
      <c r="AE8">
        <v>3.012E-5</v>
      </c>
      <c r="AF8">
        <v>3.6369999999999999E-5</v>
      </c>
      <c r="AG8">
        <v>4.8059999999999997E-5</v>
      </c>
      <c r="AH8">
        <v>5.4339999999999998E-5</v>
      </c>
      <c r="AI8">
        <v>6.0529999999999998E-5</v>
      </c>
      <c r="AJ8">
        <v>6.6779999999999994E-5</v>
      </c>
      <c r="AK8">
        <v>7.3520000000000001E-5</v>
      </c>
      <c r="AL8">
        <v>9.0790000000000003E-5</v>
      </c>
      <c r="AM8">
        <v>1.0399999999999999E-4</v>
      </c>
      <c r="AN8">
        <v>1.149E-4</v>
      </c>
      <c r="AO8">
        <v>1.259E-4</v>
      </c>
      <c r="AP8">
        <v>1.4889999999999999E-4</v>
      </c>
      <c r="AQ8">
        <v>1.728E-4</v>
      </c>
      <c r="AR8">
        <v>1.8650000000000001E-4</v>
      </c>
      <c r="AS8">
        <v>2.0019999999999999E-4</v>
      </c>
      <c r="AT8">
        <v>2.174E-4</v>
      </c>
      <c r="AU8">
        <v>2.5530000000000003E-4</v>
      </c>
      <c r="AV8">
        <v>2.8289999999999999E-4</v>
      </c>
      <c r="AW8">
        <v>3.0160000000000001E-4</v>
      </c>
      <c r="AX8">
        <v>3.21E-4</v>
      </c>
      <c r="AY8">
        <v>3.4680000000000003E-4</v>
      </c>
      <c r="AZ8">
        <v>3.9520000000000001E-4</v>
      </c>
      <c r="BA8">
        <v>4.3019999999999999E-4</v>
      </c>
      <c r="BB8">
        <v>4.5169999999999997E-4</v>
      </c>
      <c r="BC8">
        <v>4.7479999999999999E-4</v>
      </c>
      <c r="BD8">
        <v>4.9839999999999997E-4</v>
      </c>
      <c r="BE8">
        <v>5.4129999999999998E-4</v>
      </c>
      <c r="BF8">
        <v>5.8379999999999999E-4</v>
      </c>
      <c r="BG8">
        <v>6.1129999999999995E-4</v>
      </c>
      <c r="BH8">
        <v>6.3900000000000003E-4</v>
      </c>
      <c r="BI8">
        <v>6.6730000000000001E-4</v>
      </c>
      <c r="BJ8">
        <v>7.0399999999999998E-4</v>
      </c>
      <c r="BK8">
        <v>7.6130000000000002E-4</v>
      </c>
      <c r="BL8">
        <v>8.1189999999999995E-4</v>
      </c>
      <c r="BM8">
        <v>8.4769999999999995E-4</v>
      </c>
      <c r="BN8">
        <v>8.9329999999999998E-4</v>
      </c>
      <c r="BO8">
        <v>9.6210000000000002E-4</v>
      </c>
      <c r="BP8">
        <v>1E-3</v>
      </c>
      <c r="BQ8">
        <v>1.1000000000000001E-3</v>
      </c>
      <c r="BR8">
        <v>1.1000000000000001E-3</v>
      </c>
      <c r="BS8">
        <v>1.1999999999999999E-3</v>
      </c>
      <c r="BT8">
        <v>1.2999999999999999E-3</v>
      </c>
      <c r="BU8">
        <v>1.2999999999999999E-3</v>
      </c>
      <c r="BV8">
        <v>1.4E-3</v>
      </c>
      <c r="BW8">
        <v>1.4E-3</v>
      </c>
      <c r="BX8">
        <v>1.5E-3</v>
      </c>
      <c r="BY8">
        <v>1.6000000000000001E-3</v>
      </c>
      <c r="BZ8">
        <v>2.5000000000000001E-3</v>
      </c>
      <c r="CA8">
        <v>3.8E-3</v>
      </c>
      <c r="CB8">
        <v>5.8999999999999999E-3</v>
      </c>
      <c r="CC8">
        <v>8.6999999999999994E-3</v>
      </c>
      <c r="CD8">
        <v>1.23E-2</v>
      </c>
      <c r="CE8">
        <v>1.6299999999999999E-2</v>
      </c>
      <c r="CF8">
        <v>2.1000000000000001E-2</v>
      </c>
      <c r="CG8">
        <v>2.69E-2</v>
      </c>
      <c r="CH8">
        <v>3.3000000000000002E-2</v>
      </c>
      <c r="CI8">
        <v>4.0399999999999998E-2</v>
      </c>
      <c r="CJ8">
        <v>4.87E-2</v>
      </c>
      <c r="CK8">
        <v>5.7700000000000001E-2</v>
      </c>
      <c r="CL8">
        <v>6.7100000000000007E-2</v>
      </c>
      <c r="CM8">
        <v>7.6300000000000007E-2</v>
      </c>
      <c r="CN8">
        <v>8.5800000000000001E-2</v>
      </c>
      <c r="CO8">
        <v>0.1368</v>
      </c>
      <c r="CP8">
        <v>0.1817</v>
      </c>
      <c r="CQ8">
        <v>0.21809999999999999</v>
      </c>
      <c r="CR8">
        <v>0.2492</v>
      </c>
      <c r="CS8">
        <v>0.28189999999999998</v>
      </c>
      <c r="CT8">
        <v>0.33279999999999998</v>
      </c>
      <c r="CU8">
        <v>0.4083</v>
      </c>
      <c r="CV8">
        <v>0.4385</v>
      </c>
      <c r="CW8">
        <v>0.44640000000000002</v>
      </c>
      <c r="CX8">
        <v>0.4511</v>
      </c>
      <c r="CY8">
        <v>0.47270000000000001</v>
      </c>
      <c r="CZ8">
        <v>0.48149999999999998</v>
      </c>
      <c r="DA8">
        <v>0.48520000000000002</v>
      </c>
      <c r="DB8">
        <v>0.4884</v>
      </c>
      <c r="DC8">
        <v>0.4904</v>
      </c>
      <c r="DD8">
        <v>0.49230000000000002</v>
      </c>
      <c r="DE8">
        <v>0.49370000000000003</v>
      </c>
      <c r="DF8">
        <v>0.49869999999999998</v>
      </c>
      <c r="DG8">
        <v>0.50490000000000002</v>
      </c>
      <c r="DH8">
        <v>0.56999999999999995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1.8229999999999998E-8</v>
      </c>
      <c r="P9">
        <v>2.2350000000000001E-7</v>
      </c>
      <c r="Q9">
        <v>8.2569999999999999E-7</v>
      </c>
      <c r="R9">
        <v>1.4899999999999999E-6</v>
      </c>
      <c r="S9">
        <v>1.9599999999999999E-6</v>
      </c>
      <c r="T9">
        <v>2.6350000000000002E-6</v>
      </c>
      <c r="U9">
        <v>3.377E-6</v>
      </c>
      <c r="V9">
        <v>4.9590000000000003E-6</v>
      </c>
      <c r="W9">
        <v>6.8820000000000003E-6</v>
      </c>
      <c r="X9">
        <v>8.3100000000000001E-6</v>
      </c>
      <c r="Y9">
        <v>9.73E-6</v>
      </c>
      <c r="Z9">
        <v>1.1569999999999999E-5</v>
      </c>
      <c r="AA9">
        <v>1.473E-5</v>
      </c>
      <c r="AB9">
        <v>2.296E-5</v>
      </c>
      <c r="AC9">
        <v>2.6590000000000001E-5</v>
      </c>
      <c r="AD9">
        <v>3.116E-5</v>
      </c>
      <c r="AE9">
        <v>3.6239999999999999E-5</v>
      </c>
      <c r="AF9">
        <v>4.3909999999999998E-5</v>
      </c>
      <c r="AG9">
        <v>5.7009999999999998E-5</v>
      </c>
      <c r="AH9">
        <v>6.4090000000000005E-5</v>
      </c>
      <c r="AI9">
        <v>7.1630000000000004E-5</v>
      </c>
      <c r="AJ9">
        <v>7.9740000000000006E-5</v>
      </c>
      <c r="AK9">
        <v>8.886E-5</v>
      </c>
      <c r="AL9">
        <v>1.119E-4</v>
      </c>
      <c r="AM9">
        <v>1.292E-4</v>
      </c>
      <c r="AN9">
        <v>1.4349999999999999E-4</v>
      </c>
      <c r="AO9">
        <v>1.5880000000000001E-4</v>
      </c>
      <c r="AP9">
        <v>1.9139999999999999E-4</v>
      </c>
      <c r="AQ9">
        <v>2.2550000000000001E-4</v>
      </c>
      <c r="AR9">
        <v>2.4499999999999999E-4</v>
      </c>
      <c r="AS9">
        <v>2.652E-4</v>
      </c>
      <c r="AT9">
        <v>2.9040000000000001E-4</v>
      </c>
      <c r="AU9">
        <v>3.4309999999999999E-4</v>
      </c>
      <c r="AV9">
        <v>3.8089999999999999E-4</v>
      </c>
      <c r="AW9">
        <v>4.0620000000000001E-4</v>
      </c>
      <c r="AX9">
        <v>4.3330000000000002E-4</v>
      </c>
      <c r="AY9">
        <v>4.7160000000000002E-4</v>
      </c>
      <c r="AZ9">
        <v>5.4900000000000001E-4</v>
      </c>
      <c r="BA9">
        <v>6.0650000000000005E-4</v>
      </c>
      <c r="BB9">
        <v>6.4409999999999999E-4</v>
      </c>
      <c r="BC9">
        <v>6.8329999999999997E-4</v>
      </c>
      <c r="BD9">
        <v>7.2300000000000001E-4</v>
      </c>
      <c r="BE9">
        <v>7.9779999999999998E-4</v>
      </c>
      <c r="BF9">
        <v>8.7160000000000004E-4</v>
      </c>
      <c r="BG9">
        <v>9.1819999999999998E-4</v>
      </c>
      <c r="BH9">
        <v>9.6560000000000005E-4</v>
      </c>
      <c r="BI9">
        <v>1E-3</v>
      </c>
      <c r="BJ9">
        <v>1.1000000000000001E-3</v>
      </c>
      <c r="BK9">
        <v>1.1999999999999999E-3</v>
      </c>
      <c r="BL9">
        <v>1.2999999999999999E-3</v>
      </c>
      <c r="BM9">
        <v>1.4E-3</v>
      </c>
      <c r="BN9">
        <v>1.4E-3</v>
      </c>
      <c r="BO9">
        <v>1.6000000000000001E-3</v>
      </c>
      <c r="BP9">
        <v>1.6999999999999999E-3</v>
      </c>
      <c r="BQ9">
        <v>1.8E-3</v>
      </c>
      <c r="BR9">
        <v>1.9E-3</v>
      </c>
      <c r="BS9">
        <v>2.0999999999999999E-3</v>
      </c>
      <c r="BT9">
        <v>2.2000000000000001E-3</v>
      </c>
      <c r="BU9">
        <v>2.3E-3</v>
      </c>
      <c r="BV9">
        <v>2.5000000000000001E-3</v>
      </c>
      <c r="BW9">
        <v>2.5999999999999999E-3</v>
      </c>
      <c r="BX9">
        <v>2.7000000000000001E-3</v>
      </c>
      <c r="BY9">
        <v>2.8E-3</v>
      </c>
      <c r="BZ9">
        <v>5.0000000000000001E-3</v>
      </c>
      <c r="CA9">
        <v>8.0000000000000002E-3</v>
      </c>
      <c r="CB9">
        <v>1.2699999999999999E-2</v>
      </c>
      <c r="CC9">
        <v>1.8700000000000001E-2</v>
      </c>
      <c r="CD9">
        <v>2.6200000000000001E-2</v>
      </c>
      <c r="CE9">
        <v>3.44E-2</v>
      </c>
      <c r="CF9">
        <v>4.36E-2</v>
      </c>
      <c r="CG9">
        <v>5.4699999999999999E-2</v>
      </c>
      <c r="CH9">
        <v>6.5100000000000005E-2</v>
      </c>
      <c r="CI9">
        <v>7.6899999999999996E-2</v>
      </c>
      <c r="CJ9">
        <v>8.9300000000000004E-2</v>
      </c>
      <c r="CK9">
        <v>0.1021</v>
      </c>
      <c r="CL9">
        <v>0.1147</v>
      </c>
      <c r="CM9">
        <v>0.12640000000000001</v>
      </c>
      <c r="CN9">
        <v>0.13780000000000001</v>
      </c>
      <c r="CO9">
        <v>0.18859999999999999</v>
      </c>
      <c r="CP9">
        <v>0.22670000000000001</v>
      </c>
      <c r="CQ9">
        <v>0.2671</v>
      </c>
      <c r="CR9">
        <v>0.3034</v>
      </c>
      <c r="CS9">
        <v>0.33650000000000002</v>
      </c>
      <c r="CT9">
        <v>0.38429999999999997</v>
      </c>
      <c r="CU9">
        <v>0.43490000000000001</v>
      </c>
      <c r="CV9">
        <v>0.45129999999999998</v>
      </c>
      <c r="CW9">
        <v>0.45639999999999997</v>
      </c>
      <c r="CX9">
        <v>0.46129999999999999</v>
      </c>
      <c r="CY9">
        <v>0.47910000000000003</v>
      </c>
      <c r="CZ9">
        <v>0.48720000000000002</v>
      </c>
      <c r="DA9">
        <v>0.48980000000000001</v>
      </c>
      <c r="DB9">
        <v>0.49120000000000003</v>
      </c>
      <c r="DC9">
        <v>0.49199999999999999</v>
      </c>
      <c r="DD9">
        <v>0.49380000000000002</v>
      </c>
      <c r="DE9">
        <v>0.50149999999999995</v>
      </c>
      <c r="DF9">
        <v>0.50990000000000002</v>
      </c>
      <c r="DG9">
        <v>0.51819999999999999</v>
      </c>
      <c r="DH9">
        <v>0.56999999999999995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1.8229999999999998E-8</v>
      </c>
      <c r="P10">
        <v>2.2350000000000001E-7</v>
      </c>
      <c r="Q10">
        <v>8.2569999999999999E-7</v>
      </c>
      <c r="R10">
        <v>1.5859999999999999E-6</v>
      </c>
      <c r="S10">
        <v>2.2649999999999999E-6</v>
      </c>
      <c r="T10">
        <v>2.9790000000000002E-6</v>
      </c>
      <c r="U10">
        <v>3.7309999999999999E-6</v>
      </c>
      <c r="V10">
        <v>5.6720000000000001E-6</v>
      </c>
      <c r="W10">
        <v>7.8800000000000008E-6</v>
      </c>
      <c r="X10">
        <v>9.4730000000000006E-6</v>
      </c>
      <c r="Y10">
        <v>1.1229999999999999E-5</v>
      </c>
      <c r="Z10">
        <v>1.3360000000000001E-5</v>
      </c>
      <c r="AA10">
        <v>1.698E-5</v>
      </c>
      <c r="AB10">
        <v>2.6230000000000001E-5</v>
      </c>
      <c r="AC10">
        <v>3.099E-5</v>
      </c>
      <c r="AD10">
        <v>3.6220000000000002E-5</v>
      </c>
      <c r="AE10">
        <v>4.163E-5</v>
      </c>
      <c r="AF10">
        <v>5.0349999999999997E-5</v>
      </c>
      <c r="AG10">
        <v>6.6439999999999994E-5</v>
      </c>
      <c r="AH10">
        <v>7.6100000000000007E-5</v>
      </c>
      <c r="AI10">
        <v>8.6230000000000006E-5</v>
      </c>
      <c r="AJ10">
        <v>9.7209999999999999E-5</v>
      </c>
      <c r="AK10">
        <v>1.098E-4</v>
      </c>
      <c r="AL10">
        <v>1.415E-4</v>
      </c>
      <c r="AM10">
        <v>1.6479999999999999E-4</v>
      </c>
      <c r="AN10">
        <v>1.8349999999999999E-4</v>
      </c>
      <c r="AO10">
        <v>2.0320000000000001E-4</v>
      </c>
      <c r="AP10">
        <v>2.4459999999999998E-4</v>
      </c>
      <c r="AQ10">
        <v>2.878E-4</v>
      </c>
      <c r="AR10">
        <v>3.1290000000000002E-4</v>
      </c>
      <c r="AS10">
        <v>3.3990000000000002E-4</v>
      </c>
      <c r="AT10">
        <v>3.7439999999999999E-4</v>
      </c>
      <c r="AU10">
        <v>4.4969999999999998E-4</v>
      </c>
      <c r="AV10">
        <v>5.063E-4</v>
      </c>
      <c r="AW10">
        <v>5.4670000000000001E-4</v>
      </c>
      <c r="AX10">
        <v>5.8870000000000005E-4</v>
      </c>
      <c r="AY10">
        <v>6.4700000000000001E-4</v>
      </c>
      <c r="AZ10">
        <v>7.6270000000000005E-4</v>
      </c>
      <c r="BA10">
        <v>8.4940000000000005E-4</v>
      </c>
      <c r="BB10">
        <v>9.075E-4</v>
      </c>
      <c r="BC10">
        <v>9.7079999999999996E-4</v>
      </c>
      <c r="BD10">
        <v>1E-3</v>
      </c>
      <c r="BE10">
        <v>1.1999999999999999E-3</v>
      </c>
      <c r="BF10">
        <v>1.2999999999999999E-3</v>
      </c>
      <c r="BG10">
        <v>1.4E-3</v>
      </c>
      <c r="BH10">
        <v>1.5E-3</v>
      </c>
      <c r="BI10">
        <v>1.6000000000000001E-3</v>
      </c>
      <c r="BJ10">
        <v>1.6999999999999999E-3</v>
      </c>
      <c r="BK10">
        <v>1.9E-3</v>
      </c>
      <c r="BL10">
        <v>2E-3</v>
      </c>
      <c r="BM10">
        <v>2.0999999999999999E-3</v>
      </c>
      <c r="BN10">
        <v>2.3E-3</v>
      </c>
      <c r="BO10">
        <v>2.5000000000000001E-3</v>
      </c>
      <c r="BP10">
        <v>2.7000000000000001E-3</v>
      </c>
      <c r="BQ10">
        <v>2.8999999999999998E-3</v>
      </c>
      <c r="BR10">
        <v>3.0999999999999999E-3</v>
      </c>
      <c r="BS10">
        <v>3.3999999999999998E-3</v>
      </c>
      <c r="BT10">
        <v>3.7000000000000002E-3</v>
      </c>
      <c r="BU10">
        <v>3.8999999999999998E-3</v>
      </c>
      <c r="BV10">
        <v>4.1000000000000003E-3</v>
      </c>
      <c r="BW10">
        <v>4.3E-3</v>
      </c>
      <c r="BX10">
        <v>4.4999999999999997E-3</v>
      </c>
      <c r="BY10">
        <v>4.7999999999999996E-3</v>
      </c>
      <c r="BZ10">
        <v>8.8000000000000005E-3</v>
      </c>
      <c r="CA10">
        <v>1.43E-2</v>
      </c>
      <c r="CB10">
        <v>2.2599999999999999E-2</v>
      </c>
      <c r="CC10">
        <v>3.2800000000000003E-2</v>
      </c>
      <c r="CD10">
        <v>4.53E-2</v>
      </c>
      <c r="CE10">
        <v>5.7799999999999997E-2</v>
      </c>
      <c r="CF10">
        <v>7.0999999999999994E-2</v>
      </c>
      <c r="CG10">
        <v>8.5999999999999993E-2</v>
      </c>
      <c r="CH10">
        <v>9.9400000000000002E-2</v>
      </c>
      <c r="CI10">
        <v>0.114</v>
      </c>
      <c r="CJ10">
        <v>0.1288</v>
      </c>
      <c r="CK10">
        <v>0.1431</v>
      </c>
      <c r="CL10">
        <v>0.15640000000000001</v>
      </c>
      <c r="CM10">
        <v>0.16789999999999999</v>
      </c>
      <c r="CN10">
        <v>0.1784</v>
      </c>
      <c r="CO10">
        <v>0.2233</v>
      </c>
      <c r="CP10">
        <v>0.26669999999999999</v>
      </c>
      <c r="CQ10">
        <v>0.31240000000000001</v>
      </c>
      <c r="CR10">
        <v>0.3493</v>
      </c>
      <c r="CS10">
        <v>0.3805</v>
      </c>
      <c r="CT10">
        <v>0.40920000000000001</v>
      </c>
      <c r="CU10">
        <v>0.4451</v>
      </c>
      <c r="CV10">
        <v>0.45929999999999999</v>
      </c>
      <c r="CW10">
        <v>0.46500000000000002</v>
      </c>
      <c r="CX10">
        <v>0.46870000000000001</v>
      </c>
      <c r="CY10">
        <v>0.48449999999999999</v>
      </c>
      <c r="CZ10">
        <v>0.49009999999999998</v>
      </c>
      <c r="DA10">
        <v>0.49120000000000003</v>
      </c>
      <c r="DB10">
        <v>0.49209999999999998</v>
      </c>
      <c r="DC10">
        <v>0.49299999999999999</v>
      </c>
      <c r="DD10">
        <v>0.50009999999999999</v>
      </c>
      <c r="DE10">
        <v>0.51090000000000002</v>
      </c>
      <c r="DF10">
        <v>0.52180000000000004</v>
      </c>
      <c r="DG10">
        <v>0.53080000000000005</v>
      </c>
      <c r="DH10">
        <v>0.56999999999999995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1.8229999999999998E-8</v>
      </c>
      <c r="P11">
        <v>2.2350000000000001E-7</v>
      </c>
      <c r="Q11">
        <v>8.6659999999999999E-7</v>
      </c>
      <c r="R11">
        <v>1.782E-6</v>
      </c>
      <c r="S11">
        <v>2.5119999999999998E-6</v>
      </c>
      <c r="T11">
        <v>3.2339999999999999E-6</v>
      </c>
      <c r="U11">
        <v>4.1949999999999996E-6</v>
      </c>
      <c r="V11">
        <v>6.4799999999999998E-6</v>
      </c>
      <c r="W11">
        <v>8.9740000000000008E-6</v>
      </c>
      <c r="X11">
        <v>1.0669999999999999E-5</v>
      </c>
      <c r="Y11">
        <v>1.261E-5</v>
      </c>
      <c r="Z11">
        <v>1.518E-5</v>
      </c>
      <c r="AA11">
        <v>1.9130000000000001E-5</v>
      </c>
      <c r="AB11">
        <v>2.9280000000000001E-5</v>
      </c>
      <c r="AC11">
        <v>3.4600000000000001E-5</v>
      </c>
      <c r="AD11">
        <v>4.0519999999999998E-5</v>
      </c>
      <c r="AE11">
        <v>4.7219999999999999E-5</v>
      </c>
      <c r="AF11">
        <v>5.8749999999999998E-5</v>
      </c>
      <c r="AG11">
        <v>8.0019999999999996E-5</v>
      </c>
      <c r="AH11">
        <v>9.255E-5</v>
      </c>
      <c r="AI11">
        <v>1.058E-4</v>
      </c>
      <c r="AJ11">
        <v>1.2E-4</v>
      </c>
      <c r="AK11">
        <v>1.3579999999999999E-4</v>
      </c>
      <c r="AL11">
        <v>1.7540000000000001E-4</v>
      </c>
      <c r="AM11">
        <v>2.0379999999999999E-4</v>
      </c>
      <c r="AN11">
        <v>2.2609999999999999E-4</v>
      </c>
      <c r="AO11">
        <v>2.499E-4</v>
      </c>
      <c r="AP11">
        <v>3.0219999999999997E-4</v>
      </c>
      <c r="AQ11">
        <v>3.5799999999999997E-4</v>
      </c>
      <c r="AR11">
        <v>3.9310000000000001E-4</v>
      </c>
      <c r="AS11">
        <v>4.304E-4</v>
      </c>
      <c r="AT11">
        <v>4.7830000000000003E-4</v>
      </c>
      <c r="AU11">
        <v>5.8390000000000004E-4</v>
      </c>
      <c r="AV11">
        <v>6.6279999999999996E-4</v>
      </c>
      <c r="AW11">
        <v>7.1900000000000002E-4</v>
      </c>
      <c r="AX11">
        <v>7.7999999999999999E-4</v>
      </c>
      <c r="AY11">
        <v>8.677E-4</v>
      </c>
      <c r="AZ11">
        <v>1E-3</v>
      </c>
      <c r="BA11">
        <v>1.1999999999999999E-3</v>
      </c>
      <c r="BB11">
        <v>1.2999999999999999E-3</v>
      </c>
      <c r="BC11">
        <v>1.4E-3</v>
      </c>
      <c r="BD11">
        <v>1.5E-3</v>
      </c>
      <c r="BE11">
        <v>1.6999999999999999E-3</v>
      </c>
      <c r="BF11">
        <v>1.9E-3</v>
      </c>
      <c r="BG11">
        <v>2E-3</v>
      </c>
      <c r="BH11">
        <v>2.0999999999999999E-3</v>
      </c>
      <c r="BI11">
        <v>2.3E-3</v>
      </c>
      <c r="BJ11">
        <v>2.3999999999999998E-3</v>
      </c>
      <c r="BK11">
        <v>2.7000000000000001E-3</v>
      </c>
      <c r="BL11">
        <v>2.8999999999999998E-3</v>
      </c>
      <c r="BM11">
        <v>3.0999999999999999E-3</v>
      </c>
      <c r="BN11">
        <v>3.3999999999999998E-3</v>
      </c>
      <c r="BO11">
        <v>3.8E-3</v>
      </c>
      <c r="BP11">
        <v>4.1000000000000003E-3</v>
      </c>
      <c r="BQ11">
        <v>4.4000000000000003E-3</v>
      </c>
      <c r="BR11">
        <v>4.5999999999999999E-3</v>
      </c>
      <c r="BS11">
        <v>5.1000000000000004E-3</v>
      </c>
      <c r="BT11">
        <v>5.7000000000000002E-3</v>
      </c>
      <c r="BU11">
        <v>6.0000000000000001E-3</v>
      </c>
      <c r="BV11">
        <v>6.3E-3</v>
      </c>
      <c r="BW11">
        <v>6.6E-3</v>
      </c>
      <c r="BX11">
        <v>7.0000000000000001E-3</v>
      </c>
      <c r="BY11">
        <v>7.4999999999999997E-3</v>
      </c>
      <c r="BZ11">
        <v>1.37E-2</v>
      </c>
      <c r="CA11">
        <v>2.1999999999999999E-2</v>
      </c>
      <c r="CB11">
        <v>3.4299999999999997E-2</v>
      </c>
      <c r="CC11">
        <v>4.8500000000000001E-2</v>
      </c>
      <c r="CD11">
        <v>6.5000000000000002E-2</v>
      </c>
      <c r="CE11">
        <v>8.0799999999999997E-2</v>
      </c>
      <c r="CF11">
        <v>9.6799999999999997E-2</v>
      </c>
      <c r="CG11">
        <v>0.1142</v>
      </c>
      <c r="CH11">
        <v>0.1295</v>
      </c>
      <c r="CI11">
        <v>0.14530000000000001</v>
      </c>
      <c r="CJ11">
        <v>0.16009999999999999</v>
      </c>
      <c r="CK11">
        <v>0.17380000000000001</v>
      </c>
      <c r="CL11">
        <v>0.18609999999999999</v>
      </c>
      <c r="CM11">
        <v>0.1966</v>
      </c>
      <c r="CN11">
        <v>0.20630000000000001</v>
      </c>
      <c r="CO11">
        <v>0.25269999999999998</v>
      </c>
      <c r="CP11">
        <v>0.30299999999999999</v>
      </c>
      <c r="CQ11">
        <v>0.35039999999999999</v>
      </c>
      <c r="CR11">
        <v>0.38429999999999997</v>
      </c>
      <c r="CS11">
        <v>0.40329999999999999</v>
      </c>
      <c r="CT11">
        <v>0.4209</v>
      </c>
      <c r="CU11">
        <v>0.45290000000000002</v>
      </c>
      <c r="CV11">
        <v>0.46600000000000003</v>
      </c>
      <c r="CW11">
        <v>0.47020000000000001</v>
      </c>
      <c r="CX11">
        <v>0.47449999999999998</v>
      </c>
      <c r="CY11">
        <v>0.48749999999999999</v>
      </c>
      <c r="CZ11">
        <v>0.49070000000000003</v>
      </c>
      <c r="DA11">
        <v>0.49170000000000003</v>
      </c>
      <c r="DB11">
        <v>0.49280000000000002</v>
      </c>
      <c r="DC11">
        <v>0.49399999999999999</v>
      </c>
      <c r="DD11">
        <v>0.50680000000000003</v>
      </c>
      <c r="DE11">
        <v>0.5202</v>
      </c>
      <c r="DF11">
        <v>0.53100000000000003</v>
      </c>
      <c r="DG11">
        <v>0.53490000000000004</v>
      </c>
      <c r="DH11">
        <v>0.56999999999999995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1.8229999999999998E-8</v>
      </c>
      <c r="P12">
        <v>2.2350000000000001E-7</v>
      </c>
      <c r="Q12">
        <v>9.4819999999999998E-7</v>
      </c>
      <c r="R12">
        <v>1.933E-6</v>
      </c>
      <c r="S12">
        <v>2.6639999999999998E-6</v>
      </c>
      <c r="T12">
        <v>3.5429999999999998E-6</v>
      </c>
      <c r="U12">
        <v>4.6489999999999999E-6</v>
      </c>
      <c r="V12">
        <v>7.1359999999999999E-6</v>
      </c>
      <c r="W12">
        <v>9.8679999999999994E-6</v>
      </c>
      <c r="X12">
        <v>1.183E-5</v>
      </c>
      <c r="Y12">
        <v>1.4059999999999999E-5</v>
      </c>
      <c r="Z12">
        <v>1.6799999999999998E-5</v>
      </c>
      <c r="AA12">
        <v>2.1160000000000001E-5</v>
      </c>
      <c r="AB12">
        <v>3.2790000000000003E-5</v>
      </c>
      <c r="AC12">
        <v>3.9539999999999998E-5</v>
      </c>
      <c r="AD12">
        <v>4.7190000000000001E-5</v>
      </c>
      <c r="AE12">
        <v>5.6020000000000002E-5</v>
      </c>
      <c r="AF12">
        <v>7.0729999999999995E-5</v>
      </c>
      <c r="AG12">
        <v>9.6879999999999994E-5</v>
      </c>
      <c r="AH12">
        <v>1.116E-4</v>
      </c>
      <c r="AI12">
        <v>1.2740000000000001E-4</v>
      </c>
      <c r="AJ12">
        <v>1.4449999999999999E-4</v>
      </c>
      <c r="AK12">
        <v>1.6420000000000001E-4</v>
      </c>
      <c r="AL12">
        <v>2.1019999999999999E-4</v>
      </c>
      <c r="AM12">
        <v>2.4369999999999999E-4</v>
      </c>
      <c r="AN12">
        <v>2.7040000000000001E-4</v>
      </c>
      <c r="AO12">
        <v>2.9920000000000001E-4</v>
      </c>
      <c r="AP12">
        <v>3.678E-4</v>
      </c>
      <c r="AQ12">
        <v>4.4119999999999999E-4</v>
      </c>
      <c r="AR12">
        <v>4.862E-4</v>
      </c>
      <c r="AS12">
        <v>5.3549999999999995E-4</v>
      </c>
      <c r="AT12">
        <v>6.0090000000000002E-4</v>
      </c>
      <c r="AU12">
        <v>7.5060000000000003E-4</v>
      </c>
      <c r="AV12">
        <v>8.6209999999999998E-4</v>
      </c>
      <c r="AW12">
        <v>9.4079999999999999E-4</v>
      </c>
      <c r="AX12">
        <v>1E-3</v>
      </c>
      <c r="AY12">
        <v>1.1999999999999999E-3</v>
      </c>
      <c r="AZ12">
        <v>1.4E-3</v>
      </c>
      <c r="BA12">
        <v>1.6000000000000001E-3</v>
      </c>
      <c r="BB12">
        <v>1.6999999999999999E-3</v>
      </c>
      <c r="BC12">
        <v>1.9E-3</v>
      </c>
      <c r="BD12">
        <v>2E-3</v>
      </c>
      <c r="BE12">
        <v>2.2000000000000001E-3</v>
      </c>
      <c r="BF12">
        <v>2.5000000000000001E-3</v>
      </c>
      <c r="BG12">
        <v>2.7000000000000001E-3</v>
      </c>
      <c r="BH12">
        <v>2.8E-3</v>
      </c>
      <c r="BI12">
        <v>3.0000000000000001E-3</v>
      </c>
      <c r="BJ12">
        <v>3.3E-3</v>
      </c>
      <c r="BK12">
        <v>3.7000000000000002E-3</v>
      </c>
      <c r="BL12">
        <v>4.1000000000000003E-3</v>
      </c>
      <c r="BM12">
        <v>4.4000000000000003E-3</v>
      </c>
      <c r="BN12">
        <v>4.7000000000000002E-3</v>
      </c>
      <c r="BO12">
        <v>5.3E-3</v>
      </c>
      <c r="BP12">
        <v>5.7999999999999996E-3</v>
      </c>
      <c r="BQ12">
        <v>6.1000000000000004E-3</v>
      </c>
      <c r="BR12">
        <v>6.4999999999999997E-3</v>
      </c>
      <c r="BS12">
        <v>7.1999999999999998E-3</v>
      </c>
      <c r="BT12">
        <v>8.0000000000000002E-3</v>
      </c>
      <c r="BU12">
        <v>8.3999999999999995E-3</v>
      </c>
      <c r="BV12">
        <v>8.8000000000000005E-3</v>
      </c>
      <c r="BW12">
        <v>9.2999999999999992E-3</v>
      </c>
      <c r="BX12">
        <v>9.7999999999999997E-3</v>
      </c>
      <c r="BY12">
        <v>1.0500000000000001E-2</v>
      </c>
      <c r="BZ12">
        <v>1.9E-2</v>
      </c>
      <c r="CA12">
        <v>3.0099999999999998E-2</v>
      </c>
      <c r="CB12">
        <v>4.5699999999999998E-2</v>
      </c>
      <c r="CC12">
        <v>6.3299999999999995E-2</v>
      </c>
      <c r="CD12">
        <v>8.2799999999999999E-2</v>
      </c>
      <c r="CE12">
        <v>0.1008</v>
      </c>
      <c r="CF12">
        <v>0.1186</v>
      </c>
      <c r="CG12">
        <v>0.13750000000000001</v>
      </c>
      <c r="CH12">
        <v>0.153</v>
      </c>
      <c r="CI12">
        <v>0.16850000000000001</v>
      </c>
      <c r="CJ12">
        <v>0.18279999999999999</v>
      </c>
      <c r="CK12">
        <v>0.19600000000000001</v>
      </c>
      <c r="CL12">
        <v>0.2079</v>
      </c>
      <c r="CM12">
        <v>0.21809999999999999</v>
      </c>
      <c r="CN12">
        <v>0.22770000000000001</v>
      </c>
      <c r="CO12">
        <v>0.28029999999999999</v>
      </c>
      <c r="CP12">
        <v>0.33400000000000002</v>
      </c>
      <c r="CQ12">
        <v>0.3795</v>
      </c>
      <c r="CR12">
        <v>0.4017</v>
      </c>
      <c r="CS12">
        <v>0.4138</v>
      </c>
      <c r="CT12">
        <v>0.43020000000000003</v>
      </c>
      <c r="CU12">
        <v>0.45979999999999999</v>
      </c>
      <c r="CV12">
        <v>0.4703</v>
      </c>
      <c r="CW12">
        <v>0.47510000000000002</v>
      </c>
      <c r="CX12">
        <v>0.4788</v>
      </c>
      <c r="CY12">
        <v>0.48830000000000001</v>
      </c>
      <c r="CZ12">
        <v>0.49099999999999999</v>
      </c>
      <c r="DA12">
        <v>0.49230000000000002</v>
      </c>
      <c r="DB12">
        <v>0.49349999999999999</v>
      </c>
      <c r="DC12">
        <v>0.4975</v>
      </c>
      <c r="DD12">
        <v>0.5131</v>
      </c>
      <c r="DE12">
        <v>0.52880000000000005</v>
      </c>
      <c r="DF12">
        <v>0.53410000000000002</v>
      </c>
      <c r="DG12">
        <v>0.53859999999999997</v>
      </c>
      <c r="DH12">
        <v>0.56999999999999995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1.8229999999999998E-8</v>
      </c>
      <c r="P13">
        <v>2.2350000000000001E-7</v>
      </c>
      <c r="Q13">
        <v>9.8909999999999998E-7</v>
      </c>
      <c r="R13">
        <v>2.0329999999999998E-6</v>
      </c>
      <c r="S13">
        <v>2.8700000000000001E-6</v>
      </c>
      <c r="T13">
        <v>3.8970000000000001E-6</v>
      </c>
      <c r="U13">
        <v>5.0479999999999998E-6</v>
      </c>
      <c r="V13">
        <v>7.8499999999999994E-6</v>
      </c>
      <c r="W13">
        <v>1.096E-5</v>
      </c>
      <c r="X13">
        <v>1.31E-5</v>
      </c>
      <c r="Y13">
        <v>1.5400000000000002E-5</v>
      </c>
      <c r="Z13">
        <v>1.8099999999999999E-5</v>
      </c>
      <c r="AA13">
        <v>2.2929999999999999E-5</v>
      </c>
      <c r="AB13">
        <v>3.7929999999999998E-5</v>
      </c>
      <c r="AC13">
        <v>4.6230000000000003E-5</v>
      </c>
      <c r="AD13">
        <v>5.5659999999999999E-5</v>
      </c>
      <c r="AE13">
        <v>6.6190000000000002E-5</v>
      </c>
      <c r="AF13">
        <v>8.3460000000000004E-5</v>
      </c>
      <c r="AG13">
        <v>1.144E-4</v>
      </c>
      <c r="AH13">
        <v>1.3129999999999999E-4</v>
      </c>
      <c r="AI13">
        <v>1.4980000000000001E-4</v>
      </c>
      <c r="AJ13">
        <v>1.6980000000000001E-4</v>
      </c>
      <c r="AK13">
        <v>1.919E-4</v>
      </c>
      <c r="AL13">
        <v>2.4580000000000001E-4</v>
      </c>
      <c r="AM13">
        <v>2.8570000000000001E-4</v>
      </c>
      <c r="AN13">
        <v>3.1849999999999999E-4</v>
      </c>
      <c r="AO13">
        <v>3.5510000000000001E-4</v>
      </c>
      <c r="AP13">
        <v>4.4319999999999999E-4</v>
      </c>
      <c r="AQ13">
        <v>5.3819999999999996E-4</v>
      </c>
      <c r="AR13">
        <v>5.9880000000000003E-4</v>
      </c>
      <c r="AS13">
        <v>6.6569999999999997E-4</v>
      </c>
      <c r="AT13">
        <v>7.5330000000000004E-4</v>
      </c>
      <c r="AU13">
        <v>9.4910000000000003E-4</v>
      </c>
      <c r="AV13">
        <v>1.1000000000000001E-3</v>
      </c>
      <c r="AW13">
        <v>1.1999999999999999E-3</v>
      </c>
      <c r="AX13">
        <v>1.2999999999999999E-3</v>
      </c>
      <c r="AY13">
        <v>1.5E-3</v>
      </c>
      <c r="AZ13">
        <v>1.8E-3</v>
      </c>
      <c r="BA13">
        <v>2E-3</v>
      </c>
      <c r="BB13">
        <v>2.2000000000000001E-3</v>
      </c>
      <c r="BC13">
        <v>2.3E-3</v>
      </c>
      <c r="BD13">
        <v>2.5000000000000001E-3</v>
      </c>
      <c r="BE13">
        <v>2.8999999999999998E-3</v>
      </c>
      <c r="BF13">
        <v>3.2000000000000002E-3</v>
      </c>
      <c r="BG13">
        <v>3.3999999999999998E-3</v>
      </c>
      <c r="BH13">
        <v>3.7000000000000002E-3</v>
      </c>
      <c r="BI13">
        <v>4.0000000000000001E-3</v>
      </c>
      <c r="BJ13">
        <v>4.3E-3</v>
      </c>
      <c r="BK13">
        <v>4.8999999999999998E-3</v>
      </c>
      <c r="BL13">
        <v>5.4000000000000003E-3</v>
      </c>
      <c r="BM13">
        <v>5.7000000000000002E-3</v>
      </c>
      <c r="BN13">
        <v>6.1999999999999998E-3</v>
      </c>
      <c r="BO13">
        <v>6.8999999999999999E-3</v>
      </c>
      <c r="BP13">
        <v>7.4999999999999997E-3</v>
      </c>
      <c r="BQ13">
        <v>8.0000000000000002E-3</v>
      </c>
      <c r="BR13">
        <v>8.5000000000000006E-3</v>
      </c>
      <c r="BS13">
        <v>9.4000000000000004E-3</v>
      </c>
      <c r="BT13">
        <v>1.03E-2</v>
      </c>
      <c r="BU13">
        <v>1.09E-2</v>
      </c>
      <c r="BV13">
        <v>1.15E-2</v>
      </c>
      <c r="BW13">
        <v>1.21E-2</v>
      </c>
      <c r="BX13">
        <v>1.2699999999999999E-2</v>
      </c>
      <c r="BY13">
        <v>1.3599999999999999E-2</v>
      </c>
      <c r="BZ13">
        <v>2.4199999999999999E-2</v>
      </c>
      <c r="CA13">
        <v>3.7699999999999997E-2</v>
      </c>
      <c r="CB13">
        <v>5.6099999999999997E-2</v>
      </c>
      <c r="CC13">
        <v>7.6200000000000004E-2</v>
      </c>
      <c r="CD13">
        <v>9.7799999999999998E-2</v>
      </c>
      <c r="CE13">
        <v>0.1173</v>
      </c>
      <c r="CF13">
        <v>0.1361</v>
      </c>
      <c r="CG13">
        <v>0.1555</v>
      </c>
      <c r="CH13">
        <v>0.1709</v>
      </c>
      <c r="CI13">
        <v>0.1862</v>
      </c>
      <c r="CJ13">
        <v>0.20039999999999999</v>
      </c>
      <c r="CK13">
        <v>0.21360000000000001</v>
      </c>
      <c r="CL13">
        <v>0.22539999999999999</v>
      </c>
      <c r="CM13">
        <v>0.23580000000000001</v>
      </c>
      <c r="CN13">
        <v>0.2462</v>
      </c>
      <c r="CO13">
        <v>0.30459999999999998</v>
      </c>
      <c r="CP13">
        <v>0.3589</v>
      </c>
      <c r="CQ13">
        <v>0.39600000000000002</v>
      </c>
      <c r="CR13">
        <v>0.41039999999999999</v>
      </c>
      <c r="CS13">
        <v>0.42059999999999997</v>
      </c>
      <c r="CT13">
        <v>0.43880000000000002</v>
      </c>
      <c r="CU13">
        <v>0.46460000000000001</v>
      </c>
      <c r="CV13">
        <v>0.47439999999999999</v>
      </c>
      <c r="CW13">
        <v>0.47849999999999998</v>
      </c>
      <c r="CX13">
        <v>0.48120000000000002</v>
      </c>
      <c r="CY13">
        <v>0.48880000000000001</v>
      </c>
      <c r="CZ13">
        <v>0.4914</v>
      </c>
      <c r="DA13">
        <v>0.49270000000000003</v>
      </c>
      <c r="DB13">
        <v>0.49430000000000002</v>
      </c>
      <c r="DC13">
        <v>0.50109999999999999</v>
      </c>
      <c r="DD13">
        <v>0.51870000000000005</v>
      </c>
      <c r="DE13">
        <v>0.53180000000000005</v>
      </c>
      <c r="DF13">
        <v>0.53700000000000003</v>
      </c>
      <c r="DG13">
        <v>0.54210000000000003</v>
      </c>
      <c r="DH13">
        <v>0.56999999999999995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1.8229999999999998E-8</v>
      </c>
      <c r="P14">
        <v>2.2350000000000001E-7</v>
      </c>
      <c r="Q14">
        <v>1.0300000000000001E-6</v>
      </c>
      <c r="R14">
        <v>2.181E-6</v>
      </c>
      <c r="S14">
        <v>3.1219999999999999E-6</v>
      </c>
      <c r="T14">
        <v>4.1420000000000003E-6</v>
      </c>
      <c r="U14">
        <v>5.4670000000000003E-6</v>
      </c>
      <c r="V14">
        <v>8.5529999999999993E-6</v>
      </c>
      <c r="W14">
        <v>1.186E-5</v>
      </c>
      <c r="X14">
        <v>1.4090000000000001E-5</v>
      </c>
      <c r="Y14">
        <v>1.6509999999999999E-5</v>
      </c>
      <c r="Z14">
        <v>1.9700000000000001E-5</v>
      </c>
      <c r="AA14">
        <v>2.5660000000000002E-5</v>
      </c>
      <c r="AB14">
        <v>4.3970000000000001E-5</v>
      </c>
      <c r="AC14">
        <v>5.3990000000000003E-5</v>
      </c>
      <c r="AD14">
        <v>6.5110000000000005E-5</v>
      </c>
      <c r="AE14">
        <v>7.7200000000000006E-5</v>
      </c>
      <c r="AF14">
        <v>9.6719999999999996E-5</v>
      </c>
      <c r="AG14">
        <v>1.316E-4</v>
      </c>
      <c r="AH14">
        <v>1.5119999999999999E-4</v>
      </c>
      <c r="AI14">
        <v>1.7239999999999999E-4</v>
      </c>
      <c r="AJ14">
        <v>1.9479999999999999E-4</v>
      </c>
      <c r="AK14">
        <v>2.195E-4</v>
      </c>
      <c r="AL14">
        <v>2.8360000000000001E-4</v>
      </c>
      <c r="AM14">
        <v>3.3179999999999999E-4</v>
      </c>
      <c r="AN14">
        <v>3.7209999999999999E-4</v>
      </c>
      <c r="AO14">
        <v>4.1780000000000002E-4</v>
      </c>
      <c r="AP14">
        <v>5.3149999999999996E-4</v>
      </c>
      <c r="AQ14">
        <v>6.5410000000000002E-4</v>
      </c>
      <c r="AR14">
        <v>7.2990000000000001E-4</v>
      </c>
      <c r="AS14">
        <v>8.1309999999999998E-4</v>
      </c>
      <c r="AT14">
        <v>9.2179999999999996E-4</v>
      </c>
      <c r="AU14">
        <v>1.1999999999999999E-3</v>
      </c>
      <c r="AV14">
        <v>1.2999999999999999E-3</v>
      </c>
      <c r="AW14">
        <v>1.5E-3</v>
      </c>
      <c r="AX14">
        <v>1.6000000000000001E-3</v>
      </c>
      <c r="AY14">
        <v>1.8E-3</v>
      </c>
      <c r="AZ14">
        <v>2.2000000000000001E-3</v>
      </c>
      <c r="BA14">
        <v>2.5000000000000001E-3</v>
      </c>
      <c r="BB14">
        <v>2.5999999999999999E-3</v>
      </c>
      <c r="BC14">
        <v>2.8999999999999998E-3</v>
      </c>
      <c r="BD14">
        <v>3.0999999999999999E-3</v>
      </c>
      <c r="BE14">
        <v>3.5000000000000001E-3</v>
      </c>
      <c r="BF14">
        <v>4.0000000000000001E-3</v>
      </c>
      <c r="BG14">
        <v>4.3E-3</v>
      </c>
      <c r="BH14">
        <v>4.5999999999999999E-3</v>
      </c>
      <c r="BI14">
        <v>4.8999999999999998E-3</v>
      </c>
      <c r="BJ14">
        <v>5.4000000000000003E-3</v>
      </c>
      <c r="BK14">
        <v>6.0000000000000001E-3</v>
      </c>
      <c r="BL14">
        <v>6.6E-3</v>
      </c>
      <c r="BM14">
        <v>7.1000000000000004E-3</v>
      </c>
      <c r="BN14">
        <v>7.6E-3</v>
      </c>
      <c r="BO14">
        <v>8.5000000000000006E-3</v>
      </c>
      <c r="BP14">
        <v>9.2999999999999992E-3</v>
      </c>
      <c r="BQ14">
        <v>9.7999999999999997E-3</v>
      </c>
      <c r="BR14">
        <v>1.04E-2</v>
      </c>
      <c r="BS14">
        <v>1.15E-2</v>
      </c>
      <c r="BT14">
        <v>1.26E-2</v>
      </c>
      <c r="BU14">
        <v>1.3299999999999999E-2</v>
      </c>
      <c r="BV14">
        <v>1.4E-2</v>
      </c>
      <c r="BW14">
        <v>1.47E-2</v>
      </c>
      <c r="BX14">
        <v>1.55E-2</v>
      </c>
      <c r="BY14">
        <v>1.6500000000000001E-2</v>
      </c>
      <c r="BZ14">
        <v>2.9100000000000001E-2</v>
      </c>
      <c r="CA14">
        <v>4.4600000000000001E-2</v>
      </c>
      <c r="CB14">
        <v>6.5199999999999994E-2</v>
      </c>
      <c r="CC14">
        <v>8.6999999999999994E-2</v>
      </c>
      <c r="CD14">
        <v>0.1103</v>
      </c>
      <c r="CE14">
        <v>0.1308</v>
      </c>
      <c r="CF14">
        <v>0.1502</v>
      </c>
      <c r="CG14">
        <v>0.16980000000000001</v>
      </c>
      <c r="CH14">
        <v>0.1852</v>
      </c>
      <c r="CI14">
        <v>0.20069999999999999</v>
      </c>
      <c r="CJ14">
        <v>0.21510000000000001</v>
      </c>
      <c r="CK14">
        <v>0.2283</v>
      </c>
      <c r="CL14">
        <v>0.2404</v>
      </c>
      <c r="CM14">
        <v>0.25159999999999999</v>
      </c>
      <c r="CN14">
        <v>0.26319999999999999</v>
      </c>
      <c r="CO14">
        <v>0.32529999999999998</v>
      </c>
      <c r="CP14">
        <v>0.377</v>
      </c>
      <c r="CQ14">
        <v>0.40389999999999998</v>
      </c>
      <c r="CR14">
        <v>0.41599999999999998</v>
      </c>
      <c r="CS14">
        <v>0.42670000000000002</v>
      </c>
      <c r="CT14">
        <v>0.44679999999999997</v>
      </c>
      <c r="CU14">
        <v>0.46920000000000001</v>
      </c>
      <c r="CV14">
        <v>0.47739999999999999</v>
      </c>
      <c r="CW14">
        <v>0.48060000000000003</v>
      </c>
      <c r="CX14">
        <v>0.48270000000000002</v>
      </c>
      <c r="CY14">
        <v>0.48930000000000001</v>
      </c>
      <c r="CZ14">
        <v>0.49170000000000003</v>
      </c>
      <c r="DA14">
        <v>0.49309999999999998</v>
      </c>
      <c r="DB14">
        <v>0.49680000000000002</v>
      </c>
      <c r="DC14">
        <v>0.50439999999999996</v>
      </c>
      <c r="DD14">
        <v>0.52329999999999999</v>
      </c>
      <c r="DE14">
        <v>0.53380000000000005</v>
      </c>
      <c r="DF14">
        <v>0.53959999999999997</v>
      </c>
      <c r="DG14">
        <v>0.54549999999999998</v>
      </c>
      <c r="DH14">
        <v>0.56999999999999995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1.8229999999999998E-8</v>
      </c>
      <c r="P15">
        <v>2.2350000000000001E-7</v>
      </c>
      <c r="Q15">
        <v>1.071E-6</v>
      </c>
      <c r="R15">
        <v>2.3290000000000001E-6</v>
      </c>
      <c r="S15">
        <v>3.3739999999999998E-6</v>
      </c>
      <c r="T15">
        <v>4.5510000000000001E-6</v>
      </c>
      <c r="U15">
        <v>5.9109999999999998E-6</v>
      </c>
      <c r="V15">
        <v>9.2140000000000002E-6</v>
      </c>
      <c r="W15">
        <v>1.271E-5</v>
      </c>
      <c r="X15">
        <v>1.505E-5</v>
      </c>
      <c r="Y15">
        <v>1.8009999999999999E-5</v>
      </c>
      <c r="Z15">
        <v>2.2180000000000001E-5</v>
      </c>
      <c r="AA15">
        <v>2.9539999999999998E-5</v>
      </c>
      <c r="AB15">
        <v>5.0810000000000003E-5</v>
      </c>
      <c r="AC15">
        <v>6.2379999999999996E-5</v>
      </c>
      <c r="AD15">
        <v>7.4889999999999996E-5</v>
      </c>
      <c r="AE15">
        <v>8.878E-5</v>
      </c>
      <c r="AF15">
        <v>1.109E-4</v>
      </c>
      <c r="AG15">
        <v>1.495E-4</v>
      </c>
      <c r="AH15">
        <v>1.717E-4</v>
      </c>
      <c r="AI15">
        <v>1.952E-4</v>
      </c>
      <c r="AJ15">
        <v>2.2029999999999999E-4</v>
      </c>
      <c r="AK15">
        <v>2.4879999999999998E-4</v>
      </c>
      <c r="AL15">
        <v>3.2640000000000002E-4</v>
      </c>
      <c r="AM15">
        <v>3.8610000000000001E-4</v>
      </c>
      <c r="AN15">
        <v>4.371E-4</v>
      </c>
      <c r="AO15">
        <v>4.9479999999999999E-4</v>
      </c>
      <c r="AP15">
        <v>6.3310000000000005E-4</v>
      </c>
      <c r="AQ15">
        <v>7.8149999999999997E-4</v>
      </c>
      <c r="AR15">
        <v>8.7339999999999998E-4</v>
      </c>
      <c r="AS15">
        <v>9.7320000000000002E-4</v>
      </c>
      <c r="AT15">
        <v>1.1000000000000001E-3</v>
      </c>
      <c r="AU15">
        <v>1.4E-3</v>
      </c>
      <c r="AV15">
        <v>1.6000000000000001E-3</v>
      </c>
      <c r="AW15">
        <v>1.6999999999999999E-3</v>
      </c>
      <c r="AX15">
        <v>1.9E-3</v>
      </c>
      <c r="AY15">
        <v>2.0999999999999999E-3</v>
      </c>
      <c r="AZ15">
        <v>2.5999999999999999E-3</v>
      </c>
      <c r="BA15">
        <v>2.8999999999999998E-3</v>
      </c>
      <c r="BB15">
        <v>3.2000000000000002E-3</v>
      </c>
      <c r="BC15">
        <v>3.3999999999999998E-3</v>
      </c>
      <c r="BD15">
        <v>3.7000000000000002E-3</v>
      </c>
      <c r="BE15">
        <v>4.1999999999999997E-3</v>
      </c>
      <c r="BF15">
        <v>4.7999999999999996E-3</v>
      </c>
      <c r="BG15">
        <v>5.1000000000000004E-3</v>
      </c>
      <c r="BH15">
        <v>5.4999999999999997E-3</v>
      </c>
      <c r="BI15">
        <v>5.8999999999999999E-3</v>
      </c>
      <c r="BJ15">
        <v>6.4000000000000003E-3</v>
      </c>
      <c r="BK15">
        <v>7.1999999999999998E-3</v>
      </c>
      <c r="BL15">
        <v>7.9000000000000008E-3</v>
      </c>
      <c r="BM15">
        <v>8.3999999999999995E-3</v>
      </c>
      <c r="BN15">
        <v>8.9999999999999993E-3</v>
      </c>
      <c r="BO15">
        <v>1.01E-2</v>
      </c>
      <c r="BP15">
        <v>1.0999999999999999E-2</v>
      </c>
      <c r="BQ15">
        <v>1.1599999999999999E-2</v>
      </c>
      <c r="BR15">
        <v>1.23E-2</v>
      </c>
      <c r="BS15">
        <v>1.3599999999999999E-2</v>
      </c>
      <c r="BT15">
        <v>1.49E-2</v>
      </c>
      <c r="BU15">
        <v>1.5699999999999999E-2</v>
      </c>
      <c r="BV15">
        <v>1.6500000000000001E-2</v>
      </c>
      <c r="BW15">
        <v>1.7299999999999999E-2</v>
      </c>
      <c r="BX15">
        <v>1.8200000000000001E-2</v>
      </c>
      <c r="BY15">
        <v>1.9400000000000001E-2</v>
      </c>
      <c r="BZ15">
        <v>3.3599999999999998E-2</v>
      </c>
      <c r="CA15">
        <v>5.0700000000000002E-2</v>
      </c>
      <c r="CB15">
        <v>7.3099999999999998E-2</v>
      </c>
      <c r="CC15">
        <v>9.64E-2</v>
      </c>
      <c r="CD15">
        <v>0.12089999999999999</v>
      </c>
      <c r="CE15">
        <v>0.1421</v>
      </c>
      <c r="CF15">
        <v>0.16189999999999999</v>
      </c>
      <c r="CG15">
        <v>0.18160000000000001</v>
      </c>
      <c r="CH15">
        <v>0.1973</v>
      </c>
      <c r="CI15">
        <v>0.21299999999999999</v>
      </c>
      <c r="CJ15">
        <v>0.22750000000000001</v>
      </c>
      <c r="CK15">
        <v>0.24099999999999999</v>
      </c>
      <c r="CL15">
        <v>0.25369999999999998</v>
      </c>
      <c r="CM15">
        <v>0.26600000000000001</v>
      </c>
      <c r="CN15">
        <v>0.27839999999999998</v>
      </c>
      <c r="CO15">
        <v>0.34210000000000002</v>
      </c>
      <c r="CP15">
        <v>0.3886</v>
      </c>
      <c r="CQ15">
        <v>0.4088</v>
      </c>
      <c r="CR15">
        <v>0.42059999999999997</v>
      </c>
      <c r="CS15">
        <v>0.43219999999999997</v>
      </c>
      <c r="CT15">
        <v>0.45379999999999998</v>
      </c>
      <c r="CU15">
        <v>0.4733</v>
      </c>
      <c r="CV15">
        <v>0.47939999999999999</v>
      </c>
      <c r="CW15">
        <v>0.48180000000000001</v>
      </c>
      <c r="CX15">
        <v>0.48409999999999997</v>
      </c>
      <c r="CY15">
        <v>0.4899</v>
      </c>
      <c r="CZ15">
        <v>0.49199999999999999</v>
      </c>
      <c r="DA15">
        <v>0.49349999999999999</v>
      </c>
      <c r="DB15">
        <v>0.49919999999999998</v>
      </c>
      <c r="DC15">
        <v>0.50719999999999998</v>
      </c>
      <c r="DD15">
        <v>0.5272</v>
      </c>
      <c r="DE15">
        <v>0.53559999999999997</v>
      </c>
      <c r="DF15">
        <v>0.54220000000000002</v>
      </c>
      <c r="DG15">
        <v>0.54869999999999997</v>
      </c>
      <c r="DH15">
        <v>0.56999999999999995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1.8229999999999998E-8</v>
      </c>
      <c r="P16">
        <v>2.2350000000000001E-7</v>
      </c>
      <c r="Q16">
        <v>1.071E-6</v>
      </c>
      <c r="R16">
        <v>2.4729999999999999E-6</v>
      </c>
      <c r="S16">
        <v>3.6210000000000001E-6</v>
      </c>
      <c r="T16">
        <v>4.8600000000000001E-6</v>
      </c>
      <c r="U16">
        <v>6.4189999999999999E-6</v>
      </c>
      <c r="V16">
        <v>9.8649999999999996E-6</v>
      </c>
      <c r="W16">
        <v>1.3499999999999999E-5</v>
      </c>
      <c r="X16">
        <v>1.6350000000000001E-5</v>
      </c>
      <c r="Y16">
        <v>2.018E-5</v>
      </c>
      <c r="Z16">
        <v>2.5150000000000001E-5</v>
      </c>
      <c r="AA16">
        <v>3.3640000000000003E-5</v>
      </c>
      <c r="AB16">
        <v>5.7960000000000001E-5</v>
      </c>
      <c r="AC16">
        <v>7.1160000000000003E-5</v>
      </c>
      <c r="AD16">
        <v>8.5210000000000006E-5</v>
      </c>
      <c r="AE16">
        <v>1.005E-4</v>
      </c>
      <c r="AF16">
        <v>1.249E-4</v>
      </c>
      <c r="AG16">
        <v>1.6780000000000001E-4</v>
      </c>
      <c r="AH16">
        <v>1.919E-4</v>
      </c>
      <c r="AI16">
        <v>2.1800000000000001E-4</v>
      </c>
      <c r="AJ16">
        <v>2.4659999999999998E-4</v>
      </c>
      <c r="AK16">
        <v>2.7989999999999997E-4</v>
      </c>
      <c r="AL16">
        <v>3.7599999999999998E-4</v>
      </c>
      <c r="AM16">
        <v>4.4930000000000002E-4</v>
      </c>
      <c r="AN16">
        <v>5.109E-4</v>
      </c>
      <c r="AO16">
        <v>5.7910000000000004E-4</v>
      </c>
      <c r="AP16">
        <v>7.4129999999999997E-4</v>
      </c>
      <c r="AQ16">
        <v>9.1509999999999996E-4</v>
      </c>
      <c r="AR16">
        <v>1E-3</v>
      </c>
      <c r="AS16">
        <v>1.1000000000000001E-3</v>
      </c>
      <c r="AT16">
        <v>1.2999999999999999E-3</v>
      </c>
      <c r="AU16">
        <v>1.6000000000000001E-3</v>
      </c>
      <c r="AV16">
        <v>1.9E-3</v>
      </c>
      <c r="AW16">
        <v>2E-3</v>
      </c>
      <c r="AX16">
        <v>2.2000000000000001E-3</v>
      </c>
      <c r="AY16">
        <v>2.5000000000000001E-3</v>
      </c>
      <c r="AZ16">
        <v>3.0000000000000001E-3</v>
      </c>
      <c r="BA16">
        <v>3.3999999999999998E-3</v>
      </c>
      <c r="BB16">
        <v>3.7000000000000002E-3</v>
      </c>
      <c r="BC16">
        <v>4.0000000000000001E-3</v>
      </c>
      <c r="BD16">
        <v>4.3E-3</v>
      </c>
      <c r="BE16">
        <v>4.8999999999999998E-3</v>
      </c>
      <c r="BF16">
        <v>5.5999999999999999E-3</v>
      </c>
      <c r="BG16">
        <v>6.0000000000000001E-3</v>
      </c>
      <c r="BH16">
        <v>6.4000000000000003E-3</v>
      </c>
      <c r="BI16">
        <v>6.8999999999999999E-3</v>
      </c>
      <c r="BJ16">
        <v>7.4000000000000003E-3</v>
      </c>
      <c r="BK16">
        <v>8.3000000000000001E-3</v>
      </c>
      <c r="BL16">
        <v>9.1000000000000004E-3</v>
      </c>
      <c r="BM16">
        <v>9.7000000000000003E-3</v>
      </c>
      <c r="BN16">
        <v>1.04E-2</v>
      </c>
      <c r="BO16">
        <v>1.1599999999999999E-2</v>
      </c>
      <c r="BP16">
        <v>1.26E-2</v>
      </c>
      <c r="BQ16">
        <v>1.34E-2</v>
      </c>
      <c r="BR16">
        <v>1.4200000000000001E-2</v>
      </c>
      <c r="BS16">
        <v>1.5599999999999999E-2</v>
      </c>
      <c r="BT16">
        <v>1.7100000000000001E-2</v>
      </c>
      <c r="BU16">
        <v>1.7999999999999999E-2</v>
      </c>
      <c r="BV16">
        <v>1.8800000000000001E-2</v>
      </c>
      <c r="BW16">
        <v>1.9800000000000002E-2</v>
      </c>
      <c r="BX16">
        <v>2.07E-2</v>
      </c>
      <c r="BY16">
        <v>2.2100000000000002E-2</v>
      </c>
      <c r="BZ16">
        <v>3.7699999999999997E-2</v>
      </c>
      <c r="CA16">
        <v>5.62E-2</v>
      </c>
      <c r="CB16">
        <v>0.08</v>
      </c>
      <c r="CC16">
        <v>0.1045</v>
      </c>
      <c r="CD16">
        <v>0.12989999999999999</v>
      </c>
      <c r="CE16">
        <v>0.1517</v>
      </c>
      <c r="CF16">
        <v>0.17180000000000001</v>
      </c>
      <c r="CG16">
        <v>0.1918</v>
      </c>
      <c r="CH16">
        <v>0.2077</v>
      </c>
      <c r="CI16">
        <v>0.22359999999999999</v>
      </c>
      <c r="CJ16">
        <v>0.23830000000000001</v>
      </c>
      <c r="CK16">
        <v>0.25219999999999998</v>
      </c>
      <c r="CL16">
        <v>0.26569999999999999</v>
      </c>
      <c r="CM16">
        <v>0.2787</v>
      </c>
      <c r="CN16">
        <v>0.29170000000000001</v>
      </c>
      <c r="CO16">
        <v>0.35499999999999998</v>
      </c>
      <c r="CP16">
        <v>0.39589999999999997</v>
      </c>
      <c r="CQ16">
        <v>0.41249999999999998</v>
      </c>
      <c r="CR16">
        <v>0.4249</v>
      </c>
      <c r="CS16">
        <v>0.43740000000000001</v>
      </c>
      <c r="CT16">
        <v>0.46</v>
      </c>
      <c r="CU16">
        <v>0.47610000000000002</v>
      </c>
      <c r="CV16">
        <v>0.48049999999999998</v>
      </c>
      <c r="CW16">
        <v>0.4829</v>
      </c>
      <c r="CX16">
        <v>0.48549999999999999</v>
      </c>
      <c r="CY16">
        <v>0.4904</v>
      </c>
      <c r="CZ16">
        <v>0.49230000000000002</v>
      </c>
      <c r="DA16">
        <v>0.49390000000000001</v>
      </c>
      <c r="DB16">
        <v>0.50139999999999996</v>
      </c>
      <c r="DC16">
        <v>0.50970000000000004</v>
      </c>
      <c r="DD16">
        <v>0.53010000000000002</v>
      </c>
      <c r="DE16">
        <v>0.53739999999999999</v>
      </c>
      <c r="DF16">
        <v>0.54459999999999997</v>
      </c>
      <c r="DG16">
        <v>0.55179999999999996</v>
      </c>
      <c r="DH16">
        <v>0.56999999999999995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1.8229999999999998E-8</v>
      </c>
      <c r="P17">
        <v>2.2350000000000001E-7</v>
      </c>
      <c r="Q17">
        <v>1.1519999999999999E-6</v>
      </c>
      <c r="R17">
        <v>2.6240000000000002E-6</v>
      </c>
      <c r="S17">
        <v>3.8789999999999996E-6</v>
      </c>
      <c r="T17">
        <v>5.259E-6</v>
      </c>
      <c r="U17">
        <v>6.8730000000000001E-6</v>
      </c>
      <c r="V17">
        <v>1.047E-5</v>
      </c>
      <c r="W17">
        <v>1.4620000000000001E-5</v>
      </c>
      <c r="X17">
        <v>1.8179999999999999E-5</v>
      </c>
      <c r="Y17">
        <v>2.2739999999999999E-5</v>
      </c>
      <c r="Z17">
        <v>2.868E-5</v>
      </c>
      <c r="AA17">
        <v>3.82E-5</v>
      </c>
      <c r="AB17">
        <v>6.5790000000000005E-5</v>
      </c>
      <c r="AC17">
        <v>8.0279999999999997E-5</v>
      </c>
      <c r="AD17">
        <v>9.5500000000000004E-5</v>
      </c>
      <c r="AE17">
        <v>1.121E-4</v>
      </c>
      <c r="AF17">
        <v>1.3870000000000001E-4</v>
      </c>
      <c r="AG17">
        <v>1.8560000000000001E-4</v>
      </c>
      <c r="AH17">
        <v>2.1230000000000001E-4</v>
      </c>
      <c r="AI17">
        <v>2.4159999999999999E-4</v>
      </c>
      <c r="AJ17">
        <v>2.7500000000000002E-4</v>
      </c>
      <c r="AK17">
        <v>3.1559999999999997E-4</v>
      </c>
      <c r="AL17">
        <v>4.3110000000000002E-4</v>
      </c>
      <c r="AM17">
        <v>5.1730000000000005E-4</v>
      </c>
      <c r="AN17">
        <v>5.886E-4</v>
      </c>
      <c r="AO17">
        <v>6.6759999999999996E-4</v>
      </c>
      <c r="AP17">
        <v>8.5280000000000002E-4</v>
      </c>
      <c r="AQ17">
        <v>1.1000000000000001E-3</v>
      </c>
      <c r="AR17">
        <v>1.1999999999999999E-3</v>
      </c>
      <c r="AS17">
        <v>1.2999999999999999E-3</v>
      </c>
      <c r="AT17">
        <v>1.5E-3</v>
      </c>
      <c r="AU17">
        <v>1.8E-3</v>
      </c>
      <c r="AV17">
        <v>2.0999999999999999E-3</v>
      </c>
      <c r="AW17">
        <v>2.3E-3</v>
      </c>
      <c r="AX17">
        <v>2.5000000000000001E-3</v>
      </c>
      <c r="AY17">
        <v>2.8E-3</v>
      </c>
      <c r="AZ17">
        <v>3.3999999999999998E-3</v>
      </c>
      <c r="BA17">
        <v>3.8999999999999998E-3</v>
      </c>
      <c r="BB17">
        <v>4.1999999999999997E-3</v>
      </c>
      <c r="BC17">
        <v>4.5999999999999999E-3</v>
      </c>
      <c r="BD17">
        <v>4.8999999999999998E-3</v>
      </c>
      <c r="BE17">
        <v>5.5999999999999999E-3</v>
      </c>
      <c r="BF17">
        <v>6.3E-3</v>
      </c>
      <c r="BG17">
        <v>6.7999999999999996E-3</v>
      </c>
      <c r="BH17">
        <v>7.3000000000000001E-3</v>
      </c>
      <c r="BI17">
        <v>7.7999999999999996E-3</v>
      </c>
      <c r="BJ17">
        <v>8.3999999999999995E-3</v>
      </c>
      <c r="BK17">
        <v>9.4000000000000004E-3</v>
      </c>
      <c r="BL17">
        <v>1.03E-2</v>
      </c>
      <c r="BM17">
        <v>1.09E-2</v>
      </c>
      <c r="BN17">
        <v>1.18E-2</v>
      </c>
      <c r="BO17">
        <v>1.2999999999999999E-2</v>
      </c>
      <c r="BP17">
        <v>1.4200000000000001E-2</v>
      </c>
      <c r="BQ17">
        <v>1.4999999999999999E-2</v>
      </c>
      <c r="BR17">
        <v>1.5900000000000001E-2</v>
      </c>
      <c r="BS17">
        <v>1.7500000000000002E-2</v>
      </c>
      <c r="BT17">
        <v>1.9099999999999999E-2</v>
      </c>
      <c r="BU17">
        <v>2.01E-2</v>
      </c>
      <c r="BV17">
        <v>2.1000000000000001E-2</v>
      </c>
      <c r="BW17">
        <v>2.1999999999999999E-2</v>
      </c>
      <c r="BX17">
        <v>2.3E-2</v>
      </c>
      <c r="BY17">
        <v>2.46E-2</v>
      </c>
      <c r="BZ17">
        <v>4.1399999999999999E-2</v>
      </c>
      <c r="CA17">
        <v>6.1100000000000002E-2</v>
      </c>
      <c r="CB17">
        <v>8.5999999999999993E-2</v>
      </c>
      <c r="CC17">
        <v>0.1115</v>
      </c>
      <c r="CD17">
        <v>0.1376</v>
      </c>
      <c r="CE17">
        <v>0.1598</v>
      </c>
      <c r="CF17">
        <v>0.1802</v>
      </c>
      <c r="CG17">
        <v>0.20039999999999999</v>
      </c>
      <c r="CH17">
        <v>0.21659999999999999</v>
      </c>
      <c r="CI17">
        <v>0.23269999999999999</v>
      </c>
      <c r="CJ17">
        <v>0.24759999999999999</v>
      </c>
      <c r="CK17">
        <v>0.26200000000000001</v>
      </c>
      <c r="CL17">
        <v>0.2762</v>
      </c>
      <c r="CM17">
        <v>0.28970000000000001</v>
      </c>
      <c r="CN17">
        <v>0.30320000000000003</v>
      </c>
      <c r="CO17">
        <v>0.36480000000000001</v>
      </c>
      <c r="CP17">
        <v>0.40029999999999999</v>
      </c>
      <c r="CQ17">
        <v>0.41560000000000002</v>
      </c>
      <c r="CR17">
        <v>0.42870000000000003</v>
      </c>
      <c r="CS17">
        <v>0.44209999999999999</v>
      </c>
      <c r="CT17">
        <v>0.4657</v>
      </c>
      <c r="CU17">
        <v>0.47789999999999999</v>
      </c>
      <c r="CV17">
        <v>0.48139999999999999</v>
      </c>
      <c r="CW17">
        <v>0.48399999999999999</v>
      </c>
      <c r="CX17">
        <v>0.48680000000000001</v>
      </c>
      <c r="CY17">
        <v>0.49070000000000003</v>
      </c>
      <c r="CZ17">
        <v>0.49249999999999999</v>
      </c>
      <c r="DA17">
        <v>0.49480000000000002</v>
      </c>
      <c r="DB17">
        <v>0.50319999999999998</v>
      </c>
      <c r="DC17">
        <v>0.51180000000000003</v>
      </c>
      <c r="DD17">
        <v>0.53110000000000002</v>
      </c>
      <c r="DE17">
        <v>0.53900000000000003</v>
      </c>
      <c r="DF17">
        <v>0.54679999999999995</v>
      </c>
      <c r="DG17">
        <v>0.55469999999999997</v>
      </c>
      <c r="DH17">
        <v>0.56999999999999995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1.8229999999999998E-8</v>
      </c>
      <c r="P18">
        <v>2.2350000000000001E-7</v>
      </c>
      <c r="Q18">
        <v>1.234E-6</v>
      </c>
      <c r="R18">
        <v>2.8720000000000002E-6</v>
      </c>
      <c r="S18">
        <v>4.1250000000000003E-6</v>
      </c>
      <c r="T18">
        <v>5.6790000000000002E-6</v>
      </c>
      <c r="U18">
        <v>7.4719999999999998E-6</v>
      </c>
      <c r="V18">
        <v>1.133E-5</v>
      </c>
      <c r="W18">
        <v>1.605E-5</v>
      </c>
      <c r="X18">
        <v>2.0339999999999998E-5</v>
      </c>
      <c r="Y18">
        <v>2.5639999999999998E-5</v>
      </c>
      <c r="Z18">
        <v>3.2230000000000001E-5</v>
      </c>
      <c r="AA18">
        <v>4.278E-5</v>
      </c>
      <c r="AB18">
        <v>7.3289999999999998E-5</v>
      </c>
      <c r="AC18">
        <v>8.844E-5</v>
      </c>
      <c r="AD18">
        <v>1.0509999999999999E-4</v>
      </c>
      <c r="AE18">
        <v>1.2339999999999999E-4</v>
      </c>
      <c r="AF18">
        <v>1.5229999999999999E-4</v>
      </c>
      <c r="AG18">
        <v>2.0230000000000001E-4</v>
      </c>
      <c r="AH18">
        <v>2.3250000000000001E-4</v>
      </c>
      <c r="AI18">
        <v>2.6630000000000002E-4</v>
      </c>
      <c r="AJ18">
        <v>3.055E-4</v>
      </c>
      <c r="AK18">
        <v>3.5359999999999998E-4</v>
      </c>
      <c r="AL18">
        <v>4.8690000000000002E-4</v>
      </c>
      <c r="AM18">
        <v>5.8520000000000002E-4</v>
      </c>
      <c r="AN18">
        <v>6.6529999999999996E-4</v>
      </c>
      <c r="AO18">
        <v>7.54E-4</v>
      </c>
      <c r="AP18">
        <v>9.6040000000000003E-4</v>
      </c>
      <c r="AQ18">
        <v>1.1999999999999999E-3</v>
      </c>
      <c r="AR18">
        <v>1.2999999999999999E-3</v>
      </c>
      <c r="AS18">
        <v>1.5E-3</v>
      </c>
      <c r="AT18">
        <v>1.6000000000000001E-3</v>
      </c>
      <c r="AU18">
        <v>2E-3</v>
      </c>
      <c r="AV18">
        <v>2.3E-3</v>
      </c>
      <c r="AW18">
        <v>2.5000000000000001E-3</v>
      </c>
      <c r="AX18">
        <v>2.8E-3</v>
      </c>
      <c r="AY18">
        <v>3.0999999999999999E-3</v>
      </c>
      <c r="AZ18">
        <v>3.8E-3</v>
      </c>
      <c r="BA18">
        <v>4.4000000000000003E-3</v>
      </c>
      <c r="BB18">
        <v>4.7000000000000002E-3</v>
      </c>
      <c r="BC18">
        <v>5.1000000000000004E-3</v>
      </c>
      <c r="BD18">
        <v>5.4999999999999997E-3</v>
      </c>
      <c r="BE18">
        <v>6.3E-3</v>
      </c>
      <c r="BF18">
        <v>7.0000000000000001E-3</v>
      </c>
      <c r="BG18">
        <v>7.4999999999999997E-3</v>
      </c>
      <c r="BH18">
        <v>8.0000000000000002E-3</v>
      </c>
      <c r="BI18">
        <v>8.6E-3</v>
      </c>
      <c r="BJ18">
        <v>9.2999999999999992E-3</v>
      </c>
      <c r="BK18">
        <v>1.04E-2</v>
      </c>
      <c r="BL18">
        <v>1.14E-2</v>
      </c>
      <c r="BM18">
        <v>1.21E-2</v>
      </c>
      <c r="BN18">
        <v>1.2999999999999999E-2</v>
      </c>
      <c r="BO18">
        <v>1.44E-2</v>
      </c>
      <c r="BP18">
        <v>1.5599999999999999E-2</v>
      </c>
      <c r="BQ18">
        <v>1.6500000000000001E-2</v>
      </c>
      <c r="BR18">
        <v>1.7399999999999999E-2</v>
      </c>
      <c r="BS18">
        <v>1.9099999999999999E-2</v>
      </c>
      <c r="BT18">
        <v>2.0899999999999998E-2</v>
      </c>
      <c r="BU18">
        <v>2.1899999999999999E-2</v>
      </c>
      <c r="BV18">
        <v>2.3E-2</v>
      </c>
      <c r="BW18">
        <v>2.41E-2</v>
      </c>
      <c r="BX18">
        <v>2.52E-2</v>
      </c>
      <c r="BY18">
        <v>2.6800000000000001E-2</v>
      </c>
      <c r="BZ18">
        <v>4.4699999999999997E-2</v>
      </c>
      <c r="CA18">
        <v>6.5299999999999997E-2</v>
      </c>
      <c r="CB18">
        <v>9.11E-2</v>
      </c>
      <c r="CC18">
        <v>0.1174</v>
      </c>
      <c r="CD18">
        <v>0.14410000000000001</v>
      </c>
      <c r="CE18">
        <v>0.1668</v>
      </c>
      <c r="CF18">
        <v>0.18740000000000001</v>
      </c>
      <c r="CG18">
        <v>0.20780000000000001</v>
      </c>
      <c r="CH18">
        <v>0.22420000000000001</v>
      </c>
      <c r="CI18">
        <v>0.2404</v>
      </c>
      <c r="CJ18">
        <v>0.25559999999999999</v>
      </c>
      <c r="CK18">
        <v>0.27050000000000002</v>
      </c>
      <c r="CL18">
        <v>0.2853</v>
      </c>
      <c r="CM18">
        <v>0.29909999999999998</v>
      </c>
      <c r="CN18">
        <v>0.31280000000000002</v>
      </c>
      <c r="CO18">
        <v>0.372</v>
      </c>
      <c r="CP18">
        <v>0.40329999999999999</v>
      </c>
      <c r="CQ18">
        <v>0.41830000000000001</v>
      </c>
      <c r="CR18">
        <v>0.43219999999999997</v>
      </c>
      <c r="CS18">
        <v>0.44640000000000002</v>
      </c>
      <c r="CT18">
        <v>0.46970000000000001</v>
      </c>
      <c r="CU18">
        <v>0.47910000000000003</v>
      </c>
      <c r="CV18">
        <v>0.48220000000000002</v>
      </c>
      <c r="CW18">
        <v>0.48499999999999999</v>
      </c>
      <c r="CX18">
        <v>0.48799999999999999</v>
      </c>
      <c r="CY18">
        <v>0.49099999999999999</v>
      </c>
      <c r="CZ18">
        <v>0.49270000000000003</v>
      </c>
      <c r="DA18">
        <v>0.496</v>
      </c>
      <c r="DB18">
        <v>0.50480000000000003</v>
      </c>
      <c r="DC18">
        <v>0.51349999999999996</v>
      </c>
      <c r="DD18">
        <v>0.53210000000000002</v>
      </c>
      <c r="DE18">
        <v>0.54049999999999998</v>
      </c>
      <c r="DF18">
        <v>0.54890000000000005</v>
      </c>
      <c r="DG18">
        <v>0.55730000000000002</v>
      </c>
      <c r="DH18">
        <v>0.56999999999999995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1.8229999999999998E-8</v>
      </c>
      <c r="P19">
        <v>2.2350000000000001E-7</v>
      </c>
      <c r="Q19">
        <v>1.2750000000000001E-6</v>
      </c>
      <c r="R19">
        <v>3.0199999999999999E-6</v>
      </c>
      <c r="S19">
        <v>4.4299999999999999E-6</v>
      </c>
      <c r="T19">
        <v>6.0780000000000001E-6</v>
      </c>
      <c r="U19">
        <v>7.8709999999999997E-6</v>
      </c>
      <c r="V19">
        <v>1.225E-5</v>
      </c>
      <c r="W19">
        <v>1.7730000000000001E-5</v>
      </c>
      <c r="X19">
        <v>2.2650000000000002E-5</v>
      </c>
      <c r="Y19">
        <v>2.8649999999999998E-5</v>
      </c>
      <c r="Z19">
        <v>3.5939999999999998E-5</v>
      </c>
      <c r="AA19">
        <v>4.7549999999999997E-5</v>
      </c>
      <c r="AB19">
        <v>8.0450000000000004E-5</v>
      </c>
      <c r="AC19">
        <v>9.747E-5</v>
      </c>
      <c r="AD19">
        <v>1.15E-4</v>
      </c>
      <c r="AE19">
        <v>1.3469999999999999E-4</v>
      </c>
      <c r="AF19">
        <v>1.662E-4</v>
      </c>
      <c r="AG19">
        <v>2.207E-4</v>
      </c>
      <c r="AH19">
        <v>2.5470000000000001E-4</v>
      </c>
      <c r="AI19">
        <v>2.9490000000000001E-4</v>
      </c>
      <c r="AJ19">
        <v>3.413E-4</v>
      </c>
      <c r="AK19">
        <v>3.9639999999999999E-4</v>
      </c>
      <c r="AL19">
        <v>5.4620000000000005E-4</v>
      </c>
      <c r="AM19">
        <v>6.558E-4</v>
      </c>
      <c r="AN19">
        <v>7.4450000000000004E-4</v>
      </c>
      <c r="AO19">
        <v>8.4250000000000004E-4</v>
      </c>
      <c r="AP19">
        <v>1.1000000000000001E-3</v>
      </c>
      <c r="AQ19">
        <v>1.2999999999999999E-3</v>
      </c>
      <c r="AR19">
        <v>1.5E-3</v>
      </c>
      <c r="AS19">
        <v>1.6000000000000001E-3</v>
      </c>
      <c r="AT19">
        <v>1.8E-3</v>
      </c>
      <c r="AU19">
        <v>2.3E-3</v>
      </c>
      <c r="AV19">
        <v>2.5999999999999999E-3</v>
      </c>
      <c r="AW19">
        <v>2.8E-3</v>
      </c>
      <c r="AX19">
        <v>3.0999999999999999E-3</v>
      </c>
      <c r="AY19">
        <v>3.5000000000000001E-3</v>
      </c>
      <c r="AZ19">
        <v>4.1999999999999997E-3</v>
      </c>
      <c r="BA19">
        <v>4.7999999999999996E-3</v>
      </c>
      <c r="BB19">
        <v>5.1999999999999998E-3</v>
      </c>
      <c r="BC19">
        <v>5.5999999999999999E-3</v>
      </c>
      <c r="BD19">
        <v>6.1000000000000004E-3</v>
      </c>
      <c r="BE19">
        <v>6.8999999999999999E-3</v>
      </c>
      <c r="BF19">
        <v>7.7000000000000002E-3</v>
      </c>
      <c r="BG19">
        <v>8.3000000000000001E-3</v>
      </c>
      <c r="BH19">
        <v>8.8000000000000005E-3</v>
      </c>
      <c r="BI19">
        <v>9.4000000000000004E-3</v>
      </c>
      <c r="BJ19">
        <v>1.0200000000000001E-2</v>
      </c>
      <c r="BK19">
        <v>1.14E-2</v>
      </c>
      <c r="BL19">
        <v>1.24E-2</v>
      </c>
      <c r="BM19">
        <v>1.32E-2</v>
      </c>
      <c r="BN19">
        <v>1.41E-2</v>
      </c>
      <c r="BO19">
        <v>1.5599999999999999E-2</v>
      </c>
      <c r="BP19">
        <v>1.7000000000000001E-2</v>
      </c>
      <c r="BQ19">
        <v>1.7899999999999999E-2</v>
      </c>
      <c r="BR19">
        <v>1.89E-2</v>
      </c>
      <c r="BS19">
        <v>2.07E-2</v>
      </c>
      <c r="BT19">
        <v>2.2599999999999999E-2</v>
      </c>
      <c r="BU19">
        <v>2.3699999999999999E-2</v>
      </c>
      <c r="BV19">
        <v>2.4799999999999999E-2</v>
      </c>
      <c r="BW19">
        <v>2.5999999999999999E-2</v>
      </c>
      <c r="BX19">
        <v>2.7199999999999998E-2</v>
      </c>
      <c r="BY19">
        <v>2.8899999999999999E-2</v>
      </c>
      <c r="BZ19">
        <v>4.7600000000000003E-2</v>
      </c>
      <c r="CA19">
        <v>6.9099999999999995E-2</v>
      </c>
      <c r="CB19">
        <v>9.5699999999999993E-2</v>
      </c>
      <c r="CC19">
        <v>0.1226</v>
      </c>
      <c r="CD19">
        <v>0.14979999999999999</v>
      </c>
      <c r="CE19">
        <v>0.17280000000000001</v>
      </c>
      <c r="CF19">
        <v>0.19350000000000001</v>
      </c>
      <c r="CG19">
        <v>0.21410000000000001</v>
      </c>
      <c r="CH19">
        <v>0.2306</v>
      </c>
      <c r="CI19">
        <v>0.247</v>
      </c>
      <c r="CJ19">
        <v>0.26250000000000001</v>
      </c>
      <c r="CK19">
        <v>0.27789999999999998</v>
      </c>
      <c r="CL19">
        <v>0.29299999999999998</v>
      </c>
      <c r="CM19">
        <v>0.30709999999999998</v>
      </c>
      <c r="CN19">
        <v>0.32069999999999999</v>
      </c>
      <c r="CO19">
        <v>0.37740000000000001</v>
      </c>
      <c r="CP19">
        <v>0.40550000000000003</v>
      </c>
      <c r="CQ19">
        <v>0.42080000000000001</v>
      </c>
      <c r="CR19">
        <v>0.43530000000000002</v>
      </c>
      <c r="CS19">
        <v>0.4501</v>
      </c>
      <c r="CT19">
        <v>0.47239999999999999</v>
      </c>
      <c r="CU19">
        <v>0.47989999999999999</v>
      </c>
      <c r="CV19">
        <v>0.4829</v>
      </c>
      <c r="CW19">
        <v>0.4859</v>
      </c>
      <c r="CX19">
        <v>0.48870000000000002</v>
      </c>
      <c r="CY19">
        <v>0.49120000000000003</v>
      </c>
      <c r="CZ19">
        <v>0.49299999999999999</v>
      </c>
      <c r="DA19">
        <v>0.49730000000000002</v>
      </c>
      <c r="DB19">
        <v>0.50619999999999998</v>
      </c>
      <c r="DC19">
        <v>0.51500000000000001</v>
      </c>
      <c r="DD19">
        <v>0.53290000000000004</v>
      </c>
      <c r="DE19">
        <v>0.54179999999999995</v>
      </c>
      <c r="DF19">
        <v>0.55079999999999996</v>
      </c>
      <c r="DG19">
        <v>0.55969999999999998</v>
      </c>
      <c r="DH19">
        <v>0.56999999999999995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1.8229999999999998E-8</v>
      </c>
      <c r="P20">
        <v>2.2350000000000001E-7</v>
      </c>
      <c r="Q20">
        <v>1.316E-6</v>
      </c>
      <c r="R20">
        <v>3.168E-6</v>
      </c>
      <c r="S20">
        <v>4.6829999999999999E-6</v>
      </c>
      <c r="T20">
        <v>6.4320000000000004E-6</v>
      </c>
      <c r="U20">
        <v>8.2709999999999992E-6</v>
      </c>
      <c r="V20">
        <v>1.3329999999999999E-5</v>
      </c>
      <c r="W20">
        <v>1.98E-5</v>
      </c>
      <c r="X20">
        <v>2.5420000000000001E-5</v>
      </c>
      <c r="Y20">
        <v>3.1999999999999999E-5</v>
      </c>
      <c r="Z20">
        <v>3.985E-5</v>
      </c>
      <c r="AA20">
        <v>5.2370000000000002E-5</v>
      </c>
      <c r="AB20">
        <v>8.8220000000000006E-5</v>
      </c>
      <c r="AC20">
        <v>1.058E-4</v>
      </c>
      <c r="AD20">
        <v>1.248E-4</v>
      </c>
      <c r="AE20">
        <v>1.46E-4</v>
      </c>
      <c r="AF20">
        <v>1.8000000000000001E-4</v>
      </c>
      <c r="AG20">
        <v>2.3929999999999999E-4</v>
      </c>
      <c r="AH20">
        <v>2.7910000000000001E-4</v>
      </c>
      <c r="AI20">
        <v>3.2630000000000002E-4</v>
      </c>
      <c r="AJ20">
        <v>3.7950000000000001E-4</v>
      </c>
      <c r="AK20">
        <v>4.4109999999999999E-4</v>
      </c>
      <c r="AL20">
        <v>6.0769999999999997E-4</v>
      </c>
      <c r="AM20">
        <v>7.2880000000000004E-4</v>
      </c>
      <c r="AN20">
        <v>8.2569999999999996E-4</v>
      </c>
      <c r="AO20">
        <v>9.3190000000000005E-4</v>
      </c>
      <c r="AP20">
        <v>1.1999999999999999E-3</v>
      </c>
      <c r="AQ20">
        <v>1.4E-3</v>
      </c>
      <c r="AR20">
        <v>1.6000000000000001E-3</v>
      </c>
      <c r="AS20">
        <v>1.8E-3</v>
      </c>
      <c r="AT20">
        <v>2E-3</v>
      </c>
      <c r="AU20">
        <v>2.5000000000000001E-3</v>
      </c>
      <c r="AV20">
        <v>2.8E-3</v>
      </c>
      <c r="AW20">
        <v>3.0999999999999999E-3</v>
      </c>
      <c r="AX20">
        <v>3.3999999999999998E-3</v>
      </c>
      <c r="AY20">
        <v>3.8E-3</v>
      </c>
      <c r="AZ20">
        <v>4.5999999999999999E-3</v>
      </c>
      <c r="BA20">
        <v>5.3E-3</v>
      </c>
      <c r="BB20">
        <v>5.7000000000000002E-3</v>
      </c>
      <c r="BC20">
        <v>6.1999999999999998E-3</v>
      </c>
      <c r="BD20">
        <v>6.6E-3</v>
      </c>
      <c r="BE20">
        <v>7.4999999999999997E-3</v>
      </c>
      <c r="BF20">
        <v>8.3999999999999995E-3</v>
      </c>
      <c r="BG20">
        <v>8.9999999999999993E-3</v>
      </c>
      <c r="BH20">
        <v>9.5999999999999992E-3</v>
      </c>
      <c r="BI20">
        <v>1.0200000000000001E-2</v>
      </c>
      <c r="BJ20">
        <v>1.0999999999999999E-2</v>
      </c>
      <c r="BK20">
        <v>1.23E-2</v>
      </c>
      <c r="BL20">
        <v>1.34E-2</v>
      </c>
      <c r="BM20">
        <v>1.4200000000000001E-2</v>
      </c>
      <c r="BN20">
        <v>1.5299999999999999E-2</v>
      </c>
      <c r="BO20">
        <v>1.6799999999999999E-2</v>
      </c>
      <c r="BP20">
        <v>1.83E-2</v>
      </c>
      <c r="BQ20">
        <v>1.9199999999999998E-2</v>
      </c>
      <c r="BR20">
        <v>2.0299999999999999E-2</v>
      </c>
      <c r="BS20">
        <v>2.23E-2</v>
      </c>
      <c r="BT20">
        <v>2.4199999999999999E-2</v>
      </c>
      <c r="BU20">
        <v>2.5399999999999999E-2</v>
      </c>
      <c r="BV20">
        <v>2.6599999999999999E-2</v>
      </c>
      <c r="BW20">
        <v>2.7799999999999998E-2</v>
      </c>
      <c r="BX20">
        <v>2.9100000000000001E-2</v>
      </c>
      <c r="BY20">
        <v>3.0800000000000001E-2</v>
      </c>
      <c r="BZ20">
        <v>5.04E-2</v>
      </c>
      <c r="CA20">
        <v>7.2599999999999998E-2</v>
      </c>
      <c r="CB20">
        <v>9.98E-2</v>
      </c>
      <c r="CC20">
        <v>0.1273</v>
      </c>
      <c r="CD20">
        <v>0.15490000000000001</v>
      </c>
      <c r="CE20">
        <v>0.17799999999999999</v>
      </c>
      <c r="CF20">
        <v>0.19889999999999999</v>
      </c>
      <c r="CG20">
        <v>0.21959999999999999</v>
      </c>
      <c r="CH20">
        <v>0.2361</v>
      </c>
      <c r="CI20">
        <v>0.25259999999999999</v>
      </c>
      <c r="CJ20">
        <v>0.26840000000000003</v>
      </c>
      <c r="CK20">
        <v>0.28420000000000001</v>
      </c>
      <c r="CL20">
        <v>0.29959999999999998</v>
      </c>
      <c r="CM20">
        <v>0.31369999999999998</v>
      </c>
      <c r="CN20">
        <v>0.32719999999999999</v>
      </c>
      <c r="CO20">
        <v>0.38159999999999999</v>
      </c>
      <c r="CP20">
        <v>0.4073</v>
      </c>
      <c r="CQ20">
        <v>0.42299999999999999</v>
      </c>
      <c r="CR20">
        <v>0.438</v>
      </c>
      <c r="CS20">
        <v>0.45350000000000001</v>
      </c>
      <c r="CT20">
        <v>0.47420000000000001</v>
      </c>
      <c r="CU20">
        <v>0.48039999999999999</v>
      </c>
      <c r="CV20">
        <v>0.48349999999999999</v>
      </c>
      <c r="CW20">
        <v>0.48659999999999998</v>
      </c>
      <c r="CX20">
        <v>0.48920000000000002</v>
      </c>
      <c r="CY20">
        <v>0.4914</v>
      </c>
      <c r="CZ20">
        <v>0.49320000000000003</v>
      </c>
      <c r="DA20">
        <v>0.4985</v>
      </c>
      <c r="DB20">
        <v>0.50739999999999996</v>
      </c>
      <c r="DC20">
        <v>0.51639999999999997</v>
      </c>
      <c r="DD20">
        <v>0.53369999999999995</v>
      </c>
      <c r="DE20">
        <v>0.54300000000000004</v>
      </c>
      <c r="DF20">
        <v>0.5524</v>
      </c>
      <c r="DG20">
        <v>0.56179999999999997</v>
      </c>
      <c r="DH20">
        <v>0.56999999999999995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1.8229999999999998E-8</v>
      </c>
      <c r="P21">
        <v>2.2350000000000001E-7</v>
      </c>
      <c r="Q21">
        <v>1.438E-6</v>
      </c>
      <c r="R21">
        <v>3.4189999999999998E-6</v>
      </c>
      <c r="S21">
        <v>4.9880000000000004E-6</v>
      </c>
      <c r="T21">
        <v>6.776E-6</v>
      </c>
      <c r="U21">
        <v>8.6249999999999996E-6</v>
      </c>
      <c r="V21">
        <v>1.431E-5</v>
      </c>
      <c r="W21">
        <v>2.1480000000000001E-5</v>
      </c>
      <c r="X21">
        <v>2.758E-5</v>
      </c>
      <c r="Y21">
        <v>3.4900000000000001E-5</v>
      </c>
      <c r="Z21">
        <v>4.3590000000000001E-5</v>
      </c>
      <c r="AA21">
        <v>5.7030000000000001E-5</v>
      </c>
      <c r="AB21">
        <v>9.5019999999999995E-5</v>
      </c>
      <c r="AC21">
        <v>1.139E-4</v>
      </c>
      <c r="AD21">
        <v>1.3430000000000001E-4</v>
      </c>
      <c r="AE21">
        <v>1.5689999999999999E-4</v>
      </c>
      <c r="AF21">
        <v>1.94E-4</v>
      </c>
      <c r="AG21">
        <v>2.6049999999999999E-4</v>
      </c>
      <c r="AH21">
        <v>3.0499999999999999E-4</v>
      </c>
      <c r="AI21">
        <v>3.5720000000000001E-4</v>
      </c>
      <c r="AJ21">
        <v>4.1599999999999997E-4</v>
      </c>
      <c r="AK21">
        <v>4.8420000000000001E-4</v>
      </c>
      <c r="AL21">
        <v>6.6399999999999999E-4</v>
      </c>
      <c r="AM21">
        <v>7.9429999999999995E-4</v>
      </c>
      <c r="AN21">
        <v>8.9840000000000004E-4</v>
      </c>
      <c r="AO21">
        <v>1E-3</v>
      </c>
      <c r="AP21">
        <v>1.2999999999999999E-3</v>
      </c>
      <c r="AQ21">
        <v>1.6000000000000001E-3</v>
      </c>
      <c r="AR21">
        <v>1.6999999999999999E-3</v>
      </c>
      <c r="AS21">
        <v>1.9E-3</v>
      </c>
      <c r="AT21">
        <v>2.0999999999999999E-3</v>
      </c>
      <c r="AU21">
        <v>2.7000000000000001E-3</v>
      </c>
      <c r="AV21">
        <v>3.0999999999999999E-3</v>
      </c>
      <c r="AW21">
        <v>3.3E-3</v>
      </c>
      <c r="AX21">
        <v>3.7000000000000002E-3</v>
      </c>
      <c r="AY21">
        <v>4.1000000000000003E-3</v>
      </c>
      <c r="AZ21">
        <v>5.0000000000000001E-3</v>
      </c>
      <c r="BA21">
        <v>5.7000000000000002E-3</v>
      </c>
      <c r="BB21">
        <v>6.1000000000000004E-3</v>
      </c>
      <c r="BC21">
        <v>6.6E-3</v>
      </c>
      <c r="BD21">
        <v>7.1000000000000004E-3</v>
      </c>
      <c r="BE21">
        <v>8.0000000000000002E-3</v>
      </c>
      <c r="BF21">
        <v>8.9999999999999993E-3</v>
      </c>
      <c r="BG21">
        <v>9.5999999999999992E-3</v>
      </c>
      <c r="BH21">
        <v>1.0200000000000001E-2</v>
      </c>
      <c r="BI21">
        <v>1.09E-2</v>
      </c>
      <c r="BJ21">
        <v>1.18E-2</v>
      </c>
      <c r="BK21">
        <v>1.3100000000000001E-2</v>
      </c>
      <c r="BL21">
        <v>1.43E-2</v>
      </c>
      <c r="BM21">
        <v>1.5100000000000001E-2</v>
      </c>
      <c r="BN21">
        <v>1.6199999999999999E-2</v>
      </c>
      <c r="BO21">
        <v>1.7899999999999999E-2</v>
      </c>
      <c r="BP21">
        <v>1.9400000000000001E-2</v>
      </c>
      <c r="BQ21">
        <v>2.0400000000000001E-2</v>
      </c>
      <c r="BR21">
        <v>2.1499999999999998E-2</v>
      </c>
      <c r="BS21">
        <v>2.3599999999999999E-2</v>
      </c>
      <c r="BT21">
        <v>2.5600000000000001E-2</v>
      </c>
      <c r="BU21">
        <v>2.69E-2</v>
      </c>
      <c r="BV21">
        <v>2.81E-2</v>
      </c>
      <c r="BW21">
        <v>2.9399999999999999E-2</v>
      </c>
      <c r="BX21">
        <v>3.0599999999999999E-2</v>
      </c>
      <c r="BY21">
        <v>3.2500000000000001E-2</v>
      </c>
      <c r="BZ21">
        <v>5.2699999999999997E-2</v>
      </c>
      <c r="CA21">
        <v>7.5399999999999995E-2</v>
      </c>
      <c r="CB21">
        <v>0.1032</v>
      </c>
      <c r="CC21">
        <v>0.13109999999999999</v>
      </c>
      <c r="CD21">
        <v>0.159</v>
      </c>
      <c r="CE21">
        <v>0.1822</v>
      </c>
      <c r="CF21">
        <v>0.20319999999999999</v>
      </c>
      <c r="CG21">
        <v>0.224</v>
      </c>
      <c r="CH21">
        <v>0.2407</v>
      </c>
      <c r="CI21">
        <v>0.25729999999999997</v>
      </c>
      <c r="CJ21">
        <v>0.27339999999999998</v>
      </c>
      <c r="CK21">
        <v>0.28949999999999998</v>
      </c>
      <c r="CL21">
        <v>0.3049</v>
      </c>
      <c r="CM21">
        <v>0.31900000000000001</v>
      </c>
      <c r="CN21">
        <v>0.33239999999999997</v>
      </c>
      <c r="CO21">
        <v>0.38469999999999999</v>
      </c>
      <c r="CP21">
        <v>0.40870000000000001</v>
      </c>
      <c r="CQ21">
        <v>0.42480000000000001</v>
      </c>
      <c r="CR21">
        <v>0.44040000000000001</v>
      </c>
      <c r="CS21">
        <v>0.45629999999999998</v>
      </c>
      <c r="CT21">
        <v>0.47560000000000002</v>
      </c>
      <c r="CU21">
        <v>0.48080000000000001</v>
      </c>
      <c r="CV21">
        <v>0.48399999999999999</v>
      </c>
      <c r="CW21">
        <v>0.48730000000000001</v>
      </c>
      <c r="CX21">
        <v>0.48949999999999999</v>
      </c>
      <c r="CY21">
        <v>0.49149999999999999</v>
      </c>
      <c r="CZ21">
        <v>0.49330000000000002</v>
      </c>
      <c r="DA21">
        <v>0.4995</v>
      </c>
      <c r="DB21">
        <v>0.50849999999999995</v>
      </c>
      <c r="DC21">
        <v>0.51749999999999996</v>
      </c>
      <c r="DD21">
        <v>0.5343</v>
      </c>
      <c r="DE21">
        <v>0.54410000000000003</v>
      </c>
      <c r="DF21">
        <v>0.55379999999999996</v>
      </c>
      <c r="DG21">
        <v>0.56359999999999999</v>
      </c>
      <c r="DH21">
        <v>0.56999999999999995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1.8229999999999998E-8</v>
      </c>
      <c r="P22">
        <v>2.5450000000000001E-7</v>
      </c>
      <c r="Q22">
        <v>1.5379999999999999E-6</v>
      </c>
      <c r="R22">
        <v>3.6629999999999999E-6</v>
      </c>
      <c r="S22">
        <v>5.3340000000000001E-6</v>
      </c>
      <c r="T22">
        <v>7.131E-6</v>
      </c>
      <c r="U22">
        <v>9.0240000000000003E-6</v>
      </c>
      <c r="V22">
        <v>1.554E-5</v>
      </c>
      <c r="W22">
        <v>2.3770000000000001E-5</v>
      </c>
      <c r="X22">
        <v>3.0369999999999999E-5</v>
      </c>
      <c r="Y22">
        <v>3.8120000000000001E-5</v>
      </c>
      <c r="Z22">
        <v>4.7280000000000001E-5</v>
      </c>
      <c r="AA22">
        <v>6.1530000000000002E-5</v>
      </c>
      <c r="AB22">
        <v>1.0170000000000001E-4</v>
      </c>
      <c r="AC22">
        <v>1.2239999999999999E-4</v>
      </c>
      <c r="AD22">
        <v>1.4420000000000001E-4</v>
      </c>
      <c r="AE22">
        <v>1.6799999999999999E-4</v>
      </c>
      <c r="AF22">
        <v>2.0829999999999999E-4</v>
      </c>
      <c r="AG22">
        <v>2.8269999999999999E-4</v>
      </c>
      <c r="AH22">
        <v>3.3320000000000002E-4</v>
      </c>
      <c r="AI22">
        <v>3.9120000000000002E-4</v>
      </c>
      <c r="AJ22">
        <v>4.5570000000000002E-4</v>
      </c>
      <c r="AK22">
        <v>5.2950000000000002E-4</v>
      </c>
      <c r="AL22">
        <v>7.2409999999999998E-4</v>
      </c>
      <c r="AM22">
        <v>8.6430000000000003E-4</v>
      </c>
      <c r="AN22">
        <v>9.7579999999999997E-4</v>
      </c>
      <c r="AO22">
        <v>1.1000000000000001E-3</v>
      </c>
      <c r="AP22">
        <v>1.4E-3</v>
      </c>
      <c r="AQ22">
        <v>1.6999999999999999E-3</v>
      </c>
      <c r="AR22">
        <v>1.9E-3</v>
      </c>
      <c r="AS22">
        <v>2.0999999999999999E-3</v>
      </c>
      <c r="AT22">
        <v>2.3E-3</v>
      </c>
      <c r="AU22">
        <v>2.8999999999999998E-3</v>
      </c>
      <c r="AV22">
        <v>3.3E-3</v>
      </c>
      <c r="AW22">
        <v>3.5999999999999999E-3</v>
      </c>
      <c r="AX22">
        <v>3.8999999999999998E-3</v>
      </c>
      <c r="AY22">
        <v>4.4000000000000003E-3</v>
      </c>
      <c r="AZ22">
        <v>5.4000000000000003E-3</v>
      </c>
      <c r="BA22">
        <v>6.1000000000000004E-3</v>
      </c>
      <c r="BB22">
        <v>6.6E-3</v>
      </c>
      <c r="BC22">
        <v>7.1000000000000004E-3</v>
      </c>
      <c r="BD22">
        <v>7.6E-3</v>
      </c>
      <c r="BE22">
        <v>8.6E-3</v>
      </c>
      <c r="BF22">
        <v>9.5999999999999992E-3</v>
      </c>
      <c r="BG22">
        <v>1.03E-2</v>
      </c>
      <c r="BH22">
        <v>1.09E-2</v>
      </c>
      <c r="BI22">
        <v>1.17E-2</v>
      </c>
      <c r="BJ22">
        <v>1.26E-2</v>
      </c>
      <c r="BK22">
        <v>1.4E-2</v>
      </c>
      <c r="BL22">
        <v>1.52E-2</v>
      </c>
      <c r="BM22">
        <v>1.61E-2</v>
      </c>
      <c r="BN22">
        <v>1.72E-2</v>
      </c>
      <c r="BO22">
        <v>1.9E-2</v>
      </c>
      <c r="BP22">
        <v>2.0500000000000001E-2</v>
      </c>
      <c r="BQ22">
        <v>2.1600000000000001E-2</v>
      </c>
      <c r="BR22">
        <v>2.2800000000000001E-2</v>
      </c>
      <c r="BS22">
        <v>2.5000000000000001E-2</v>
      </c>
      <c r="BT22">
        <v>2.7099999999999999E-2</v>
      </c>
      <c r="BU22">
        <v>2.8400000000000002E-2</v>
      </c>
      <c r="BV22">
        <v>2.9700000000000001E-2</v>
      </c>
      <c r="BW22">
        <v>3.1E-2</v>
      </c>
      <c r="BX22">
        <v>3.2300000000000002E-2</v>
      </c>
      <c r="BY22">
        <v>3.4200000000000001E-2</v>
      </c>
      <c r="BZ22">
        <v>5.5100000000000003E-2</v>
      </c>
      <c r="CA22">
        <v>7.8299999999999995E-2</v>
      </c>
      <c r="CB22">
        <v>0.1066</v>
      </c>
      <c r="CC22">
        <v>0.1348</v>
      </c>
      <c r="CD22">
        <v>0.16300000000000001</v>
      </c>
      <c r="CE22">
        <v>0.18629999999999999</v>
      </c>
      <c r="CF22">
        <v>0.20730000000000001</v>
      </c>
      <c r="CG22">
        <v>0.2281</v>
      </c>
      <c r="CH22">
        <v>0.2447</v>
      </c>
      <c r="CI22">
        <v>0.26150000000000001</v>
      </c>
      <c r="CJ22">
        <v>0.27789999999999998</v>
      </c>
      <c r="CK22">
        <v>0.29409999999999997</v>
      </c>
      <c r="CL22">
        <v>0.30959999999999999</v>
      </c>
      <c r="CM22">
        <v>0.3236</v>
      </c>
      <c r="CN22">
        <v>0.33679999999999999</v>
      </c>
      <c r="CO22">
        <v>0.38729999999999998</v>
      </c>
      <c r="CP22">
        <v>0.41</v>
      </c>
      <c r="CQ22">
        <v>0.42659999999999998</v>
      </c>
      <c r="CR22">
        <v>0.4425</v>
      </c>
      <c r="CS22">
        <v>0.45879999999999999</v>
      </c>
      <c r="CT22">
        <v>0.47660000000000002</v>
      </c>
      <c r="CU22">
        <v>0.48120000000000002</v>
      </c>
      <c r="CV22">
        <v>0.48449999999999999</v>
      </c>
      <c r="CW22">
        <v>0.48780000000000001</v>
      </c>
      <c r="CX22">
        <v>0.48980000000000001</v>
      </c>
      <c r="CY22">
        <v>0.49159999999999998</v>
      </c>
      <c r="CZ22">
        <v>0.49349999999999999</v>
      </c>
      <c r="DA22">
        <v>0.50049999999999994</v>
      </c>
      <c r="DB22">
        <v>0.50949999999999995</v>
      </c>
      <c r="DC22">
        <v>0.51849999999999996</v>
      </c>
      <c r="DD22">
        <v>0.53500000000000003</v>
      </c>
      <c r="DE22">
        <v>0.54500000000000004</v>
      </c>
      <c r="DF22">
        <v>0.55510000000000004</v>
      </c>
      <c r="DG22">
        <v>0.56510000000000005</v>
      </c>
      <c r="DH22">
        <v>0.56999999999999995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1.8229999999999998E-8</v>
      </c>
      <c r="P23">
        <v>2.5450000000000001E-7</v>
      </c>
      <c r="Q23">
        <v>1.579E-6</v>
      </c>
      <c r="R23">
        <v>3.811E-6</v>
      </c>
      <c r="S23">
        <v>5.587E-6</v>
      </c>
      <c r="T23">
        <v>7.3749999999999997E-6</v>
      </c>
      <c r="U23">
        <v>9.5519999999999993E-6</v>
      </c>
      <c r="V23">
        <v>1.6759999999999999E-5</v>
      </c>
      <c r="W23">
        <v>2.5639999999999998E-5</v>
      </c>
      <c r="X23">
        <v>3.2799999999999998E-5</v>
      </c>
      <c r="Y23">
        <v>4.1310000000000003E-5</v>
      </c>
      <c r="Z23">
        <v>5.1419999999999999E-5</v>
      </c>
      <c r="AA23">
        <v>6.622E-5</v>
      </c>
      <c r="AB23">
        <v>1.086E-4</v>
      </c>
      <c r="AC23">
        <v>1.3080000000000001E-4</v>
      </c>
      <c r="AD23">
        <v>1.537E-4</v>
      </c>
      <c r="AE23">
        <v>1.7870000000000001E-4</v>
      </c>
      <c r="AF23">
        <v>2.229E-4</v>
      </c>
      <c r="AG23">
        <v>3.0660000000000003E-4</v>
      </c>
      <c r="AH23">
        <v>3.6200000000000002E-4</v>
      </c>
      <c r="AI23">
        <v>4.2470000000000002E-4</v>
      </c>
      <c r="AJ23">
        <v>4.9439999999999998E-4</v>
      </c>
      <c r="AK23">
        <v>5.7439999999999998E-4</v>
      </c>
      <c r="AL23">
        <v>7.8180000000000003E-4</v>
      </c>
      <c r="AM23">
        <v>9.3139999999999998E-4</v>
      </c>
      <c r="AN23">
        <v>1.1000000000000001E-3</v>
      </c>
      <c r="AO23">
        <v>1.1999999999999999E-3</v>
      </c>
      <c r="AP23">
        <v>1.5E-3</v>
      </c>
      <c r="AQ23">
        <v>1.8E-3</v>
      </c>
      <c r="AR23">
        <v>2E-3</v>
      </c>
      <c r="AS23">
        <v>2.2000000000000001E-3</v>
      </c>
      <c r="AT23">
        <v>2.5000000000000001E-3</v>
      </c>
      <c r="AU23">
        <v>3.0999999999999999E-3</v>
      </c>
      <c r="AV23">
        <v>3.5000000000000001E-3</v>
      </c>
      <c r="AW23">
        <v>3.8999999999999998E-3</v>
      </c>
      <c r="AX23">
        <v>4.1999999999999997E-3</v>
      </c>
      <c r="AY23">
        <v>4.7000000000000002E-3</v>
      </c>
      <c r="AZ23">
        <v>5.7000000000000002E-3</v>
      </c>
      <c r="BA23">
        <v>6.4999999999999997E-3</v>
      </c>
      <c r="BB23">
        <v>7.0000000000000001E-3</v>
      </c>
      <c r="BC23">
        <v>7.4999999999999997E-3</v>
      </c>
      <c r="BD23">
        <v>8.0999999999999996E-3</v>
      </c>
      <c r="BE23">
        <v>9.1000000000000004E-3</v>
      </c>
      <c r="BF23">
        <v>1.0200000000000001E-2</v>
      </c>
      <c r="BG23">
        <v>1.09E-2</v>
      </c>
      <c r="BH23">
        <v>1.1599999999999999E-2</v>
      </c>
      <c r="BI23">
        <v>1.23E-2</v>
      </c>
      <c r="BJ23">
        <v>1.3299999999999999E-2</v>
      </c>
      <c r="BK23">
        <v>1.4800000000000001E-2</v>
      </c>
      <c r="BL23">
        <v>1.61E-2</v>
      </c>
      <c r="BM23">
        <v>1.7000000000000001E-2</v>
      </c>
      <c r="BN23">
        <v>1.8100000000000002E-2</v>
      </c>
      <c r="BO23">
        <v>0.02</v>
      </c>
      <c r="BP23">
        <v>2.1600000000000001E-2</v>
      </c>
      <c r="BQ23">
        <v>2.2700000000000001E-2</v>
      </c>
      <c r="BR23">
        <v>2.4E-2</v>
      </c>
      <c r="BS23">
        <v>2.6200000000000001E-2</v>
      </c>
      <c r="BT23">
        <v>2.8400000000000002E-2</v>
      </c>
      <c r="BU23">
        <v>2.98E-2</v>
      </c>
      <c r="BV23">
        <v>3.1099999999999999E-2</v>
      </c>
      <c r="BW23">
        <v>3.2399999999999998E-2</v>
      </c>
      <c r="BX23">
        <v>3.3799999999999997E-2</v>
      </c>
      <c r="BY23">
        <v>3.5700000000000003E-2</v>
      </c>
      <c r="BZ23">
        <v>5.7099999999999998E-2</v>
      </c>
      <c r="CA23">
        <v>8.0699999999999994E-2</v>
      </c>
      <c r="CB23">
        <v>0.1095</v>
      </c>
      <c r="CC23">
        <v>0.13789999999999999</v>
      </c>
      <c r="CD23">
        <v>0.1663</v>
      </c>
      <c r="CE23">
        <v>0.18959999999999999</v>
      </c>
      <c r="CF23">
        <v>0.21060000000000001</v>
      </c>
      <c r="CG23">
        <v>0.23139999999999999</v>
      </c>
      <c r="CH23">
        <v>0.248</v>
      </c>
      <c r="CI23">
        <v>0.26490000000000002</v>
      </c>
      <c r="CJ23">
        <v>0.28149999999999997</v>
      </c>
      <c r="CK23">
        <v>0.2979</v>
      </c>
      <c r="CL23">
        <v>0.31340000000000001</v>
      </c>
      <c r="CM23">
        <v>0.32740000000000002</v>
      </c>
      <c r="CN23">
        <v>0.34029999999999999</v>
      </c>
      <c r="CO23">
        <v>0.38929999999999998</v>
      </c>
      <c r="CP23">
        <v>0.41120000000000001</v>
      </c>
      <c r="CQ23">
        <v>0.42799999999999999</v>
      </c>
      <c r="CR23">
        <v>0.44429999999999997</v>
      </c>
      <c r="CS23">
        <v>0.46079999999999999</v>
      </c>
      <c r="CT23">
        <v>0.4773</v>
      </c>
      <c r="CU23">
        <v>0.48149999999999998</v>
      </c>
      <c r="CV23">
        <v>0.4849</v>
      </c>
      <c r="CW23">
        <v>0.48820000000000002</v>
      </c>
      <c r="CX23">
        <v>0.49</v>
      </c>
      <c r="CY23">
        <v>0.49180000000000001</v>
      </c>
      <c r="CZ23">
        <v>0.49370000000000003</v>
      </c>
      <c r="DA23">
        <v>0.50129999999999997</v>
      </c>
      <c r="DB23">
        <v>0.51039999999999996</v>
      </c>
      <c r="DC23">
        <v>0.51939999999999997</v>
      </c>
      <c r="DD23">
        <v>0.53549999999999998</v>
      </c>
      <c r="DE23">
        <v>0.54579999999999995</v>
      </c>
      <c r="DF23">
        <v>0.55610000000000004</v>
      </c>
      <c r="DG23">
        <v>0.56599999999999995</v>
      </c>
      <c r="DH23">
        <v>0.56999999999999995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1.8229999999999998E-8</v>
      </c>
      <c r="P24">
        <v>2.5450000000000001E-7</v>
      </c>
      <c r="Q24">
        <v>1.6610000000000001E-6</v>
      </c>
      <c r="R24">
        <v>4.0110000000000002E-6</v>
      </c>
      <c r="S24">
        <v>5.8390000000000003E-6</v>
      </c>
      <c r="T24">
        <v>7.6750000000000002E-6</v>
      </c>
      <c r="U24">
        <v>1.007E-5</v>
      </c>
      <c r="V24">
        <v>1.7929999999999999E-5</v>
      </c>
      <c r="W24">
        <v>2.7569999999999999E-5</v>
      </c>
      <c r="X24">
        <v>3.5450000000000001E-5</v>
      </c>
      <c r="Y24">
        <v>4.4419999999999998E-5</v>
      </c>
      <c r="Z24">
        <v>5.4629999999999997E-5</v>
      </c>
      <c r="AA24">
        <v>7.0610000000000003E-5</v>
      </c>
      <c r="AB24">
        <v>1.16E-4</v>
      </c>
      <c r="AC24">
        <v>1.383E-4</v>
      </c>
      <c r="AD24">
        <v>1.6239999999999999E-4</v>
      </c>
      <c r="AE24">
        <v>1.8890000000000001E-4</v>
      </c>
      <c r="AF24">
        <v>2.366E-4</v>
      </c>
      <c r="AG24">
        <v>3.2899999999999997E-4</v>
      </c>
      <c r="AH24">
        <v>3.8949999999999998E-4</v>
      </c>
      <c r="AI24">
        <v>4.571E-4</v>
      </c>
      <c r="AJ24">
        <v>5.3129999999999996E-4</v>
      </c>
      <c r="AK24">
        <v>6.1580000000000001E-4</v>
      </c>
      <c r="AL24">
        <v>8.3560000000000004E-4</v>
      </c>
      <c r="AM24">
        <v>9.9360000000000008E-4</v>
      </c>
      <c r="AN24">
        <v>1.1000000000000001E-3</v>
      </c>
      <c r="AO24">
        <v>1.2999999999999999E-3</v>
      </c>
      <c r="AP24">
        <v>1.6000000000000001E-3</v>
      </c>
      <c r="AQ24">
        <v>1.9E-3</v>
      </c>
      <c r="AR24">
        <v>2.0999999999999999E-3</v>
      </c>
      <c r="AS24">
        <v>2.3E-3</v>
      </c>
      <c r="AT24">
        <v>2.5999999999999999E-3</v>
      </c>
      <c r="AU24">
        <v>3.3E-3</v>
      </c>
      <c r="AV24">
        <v>3.7000000000000002E-3</v>
      </c>
      <c r="AW24">
        <v>4.1000000000000003E-3</v>
      </c>
      <c r="AX24">
        <v>4.4999999999999997E-3</v>
      </c>
      <c r="AY24">
        <v>5.0000000000000001E-3</v>
      </c>
      <c r="AZ24">
        <v>6.1000000000000004E-3</v>
      </c>
      <c r="BA24">
        <v>6.8999999999999999E-3</v>
      </c>
      <c r="BB24">
        <v>7.4000000000000003E-3</v>
      </c>
      <c r="BC24">
        <v>7.9000000000000008E-3</v>
      </c>
      <c r="BD24">
        <v>8.5000000000000006E-3</v>
      </c>
      <c r="BE24">
        <v>9.5999999999999992E-3</v>
      </c>
      <c r="BF24">
        <v>1.0699999999999999E-2</v>
      </c>
      <c r="BG24">
        <v>1.14E-2</v>
      </c>
      <c r="BH24">
        <v>1.2200000000000001E-2</v>
      </c>
      <c r="BI24">
        <v>1.2999999999999999E-2</v>
      </c>
      <c r="BJ24">
        <v>1.3899999999999999E-2</v>
      </c>
      <c r="BK24">
        <v>1.55E-2</v>
      </c>
      <c r="BL24">
        <v>1.6799999999999999E-2</v>
      </c>
      <c r="BM24">
        <v>1.77E-2</v>
      </c>
      <c r="BN24">
        <v>1.9E-2</v>
      </c>
      <c r="BO24">
        <v>2.0899999999999998E-2</v>
      </c>
      <c r="BP24">
        <v>2.2599999999999999E-2</v>
      </c>
      <c r="BQ24">
        <v>2.3699999999999999E-2</v>
      </c>
      <c r="BR24">
        <v>2.5000000000000001E-2</v>
      </c>
      <c r="BS24">
        <v>2.7300000000000001E-2</v>
      </c>
      <c r="BT24">
        <v>2.9600000000000001E-2</v>
      </c>
      <c r="BU24">
        <v>3.1E-2</v>
      </c>
      <c r="BV24">
        <v>3.2300000000000002E-2</v>
      </c>
      <c r="BW24">
        <v>3.3700000000000001E-2</v>
      </c>
      <c r="BX24">
        <v>3.5099999999999999E-2</v>
      </c>
      <c r="BY24">
        <v>3.7100000000000001E-2</v>
      </c>
      <c r="BZ24">
        <v>5.8999999999999997E-2</v>
      </c>
      <c r="CA24">
        <v>8.2900000000000001E-2</v>
      </c>
      <c r="CB24">
        <v>0.112</v>
      </c>
      <c r="CC24">
        <v>0.1406</v>
      </c>
      <c r="CD24">
        <v>0.1691</v>
      </c>
      <c r="CE24">
        <v>0.19239999999999999</v>
      </c>
      <c r="CF24">
        <v>0.21340000000000001</v>
      </c>
      <c r="CG24">
        <v>0.23419999999999999</v>
      </c>
      <c r="CH24">
        <v>0.25080000000000002</v>
      </c>
      <c r="CI24">
        <v>0.26790000000000003</v>
      </c>
      <c r="CJ24">
        <v>0.28460000000000002</v>
      </c>
      <c r="CK24">
        <v>0.30099999999999999</v>
      </c>
      <c r="CL24">
        <v>0.3165</v>
      </c>
      <c r="CM24">
        <v>0.33050000000000002</v>
      </c>
      <c r="CN24">
        <v>0.34320000000000001</v>
      </c>
      <c r="CO24">
        <v>0.39090000000000003</v>
      </c>
      <c r="CP24">
        <v>0.41220000000000001</v>
      </c>
      <c r="CQ24">
        <v>0.42930000000000001</v>
      </c>
      <c r="CR24">
        <v>0.44579999999999997</v>
      </c>
      <c r="CS24">
        <v>0.46239999999999998</v>
      </c>
      <c r="CT24">
        <v>0.47770000000000001</v>
      </c>
      <c r="CU24">
        <v>0.48180000000000001</v>
      </c>
      <c r="CV24">
        <v>0.48520000000000002</v>
      </c>
      <c r="CW24">
        <v>0.4884</v>
      </c>
      <c r="CX24">
        <v>0.49020000000000002</v>
      </c>
      <c r="CY24">
        <v>0.4919</v>
      </c>
      <c r="CZ24">
        <v>0.49380000000000002</v>
      </c>
      <c r="DA24">
        <v>0.502</v>
      </c>
      <c r="DB24">
        <v>0.5111</v>
      </c>
      <c r="DC24">
        <v>0.5202</v>
      </c>
      <c r="DD24">
        <v>0.53600000000000003</v>
      </c>
      <c r="DE24">
        <v>0.54649999999999999</v>
      </c>
      <c r="DF24">
        <v>0.55700000000000005</v>
      </c>
      <c r="DG24">
        <v>0.5665</v>
      </c>
      <c r="DH24">
        <v>0.56999999999999995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1.8229999999999998E-8</v>
      </c>
      <c r="P25">
        <v>2.5450000000000001E-7</v>
      </c>
      <c r="Q25">
        <v>1.7829999999999999E-6</v>
      </c>
      <c r="R25">
        <v>4.262E-6</v>
      </c>
      <c r="S25">
        <v>6.0379999999999996E-6</v>
      </c>
      <c r="T25">
        <v>7.9840000000000001E-6</v>
      </c>
      <c r="U25">
        <v>1.063E-5</v>
      </c>
      <c r="V25">
        <v>1.9259999999999999E-5</v>
      </c>
      <c r="W25">
        <v>2.9799999999999999E-5</v>
      </c>
      <c r="X25">
        <v>3.803E-5</v>
      </c>
      <c r="Y25">
        <v>4.7160000000000002E-5</v>
      </c>
      <c r="Z25">
        <v>5.804E-5</v>
      </c>
      <c r="AA25">
        <v>7.5199999999999998E-5</v>
      </c>
      <c r="AB25">
        <v>1.219E-4</v>
      </c>
      <c r="AC25">
        <v>1.4540000000000001E-4</v>
      </c>
      <c r="AD25">
        <v>1.7029999999999999E-4</v>
      </c>
      <c r="AE25">
        <v>1.9890000000000001E-4</v>
      </c>
      <c r="AF25">
        <v>2.5139999999999999E-4</v>
      </c>
      <c r="AG25">
        <v>3.5149999999999998E-4</v>
      </c>
      <c r="AH25">
        <v>4.1619999999999998E-4</v>
      </c>
      <c r="AI25">
        <v>4.8700000000000002E-4</v>
      </c>
      <c r="AJ25">
        <v>5.6490000000000002E-4</v>
      </c>
      <c r="AK25">
        <v>6.5419999999999996E-4</v>
      </c>
      <c r="AL25">
        <v>8.8460000000000003E-4</v>
      </c>
      <c r="AM25">
        <v>1E-3</v>
      </c>
      <c r="AN25">
        <v>1.1999999999999999E-3</v>
      </c>
      <c r="AO25">
        <v>1.2999999999999999E-3</v>
      </c>
      <c r="AP25">
        <v>1.6999999999999999E-3</v>
      </c>
      <c r="AQ25">
        <v>2E-3</v>
      </c>
      <c r="AR25">
        <v>2.2000000000000001E-3</v>
      </c>
      <c r="AS25">
        <v>2.3999999999999998E-3</v>
      </c>
      <c r="AT25">
        <v>2.7000000000000001E-3</v>
      </c>
      <c r="AU25">
        <v>3.3999999999999998E-3</v>
      </c>
      <c r="AV25">
        <v>3.8999999999999998E-3</v>
      </c>
      <c r="AW25">
        <v>4.3E-3</v>
      </c>
      <c r="AX25">
        <v>4.7000000000000002E-3</v>
      </c>
      <c r="AY25">
        <v>5.1999999999999998E-3</v>
      </c>
      <c r="AZ25">
        <v>6.4000000000000003E-3</v>
      </c>
      <c r="BA25">
        <v>7.1999999999999998E-3</v>
      </c>
      <c r="BB25">
        <v>7.7000000000000002E-3</v>
      </c>
      <c r="BC25">
        <v>8.3000000000000001E-3</v>
      </c>
      <c r="BD25">
        <v>8.8999999999999999E-3</v>
      </c>
      <c r="BE25">
        <v>1.01E-2</v>
      </c>
      <c r="BF25">
        <v>1.12E-2</v>
      </c>
      <c r="BG25">
        <v>1.1900000000000001E-2</v>
      </c>
      <c r="BH25">
        <v>1.2699999999999999E-2</v>
      </c>
      <c r="BI25">
        <v>1.35E-2</v>
      </c>
      <c r="BJ25">
        <v>1.4500000000000001E-2</v>
      </c>
      <c r="BK25">
        <v>1.61E-2</v>
      </c>
      <c r="BL25">
        <v>1.7500000000000002E-2</v>
      </c>
      <c r="BM25">
        <v>1.84E-2</v>
      </c>
      <c r="BN25">
        <v>1.9699999999999999E-2</v>
      </c>
      <c r="BO25">
        <v>2.1700000000000001E-2</v>
      </c>
      <c r="BP25">
        <v>2.3400000000000001E-2</v>
      </c>
      <c r="BQ25">
        <v>2.46E-2</v>
      </c>
      <c r="BR25">
        <v>2.5899999999999999E-2</v>
      </c>
      <c r="BS25">
        <v>2.8299999999999999E-2</v>
      </c>
      <c r="BT25">
        <v>3.0599999999999999E-2</v>
      </c>
      <c r="BU25">
        <v>3.2000000000000001E-2</v>
      </c>
      <c r="BV25">
        <v>3.3399999999999999E-2</v>
      </c>
      <c r="BW25">
        <v>3.4799999999999998E-2</v>
      </c>
      <c r="BX25">
        <v>3.6200000000000003E-2</v>
      </c>
      <c r="BY25">
        <v>3.8300000000000001E-2</v>
      </c>
      <c r="BZ25">
        <v>6.0499999999999998E-2</v>
      </c>
      <c r="CA25">
        <v>8.4699999999999998E-2</v>
      </c>
      <c r="CB25">
        <v>0.11409999999999999</v>
      </c>
      <c r="CC25">
        <v>0.1429</v>
      </c>
      <c r="CD25">
        <v>0.1714</v>
      </c>
      <c r="CE25">
        <v>0.19470000000000001</v>
      </c>
      <c r="CF25">
        <v>0.21560000000000001</v>
      </c>
      <c r="CG25">
        <v>0.2364</v>
      </c>
      <c r="CH25">
        <v>0.25309999999999999</v>
      </c>
      <c r="CI25">
        <v>0.2702</v>
      </c>
      <c r="CJ25">
        <v>0.28710000000000002</v>
      </c>
      <c r="CK25">
        <v>0.30349999999999999</v>
      </c>
      <c r="CL25">
        <v>0.31909999999999999</v>
      </c>
      <c r="CM25">
        <v>0.33289999999999997</v>
      </c>
      <c r="CN25">
        <v>0.34539999999999998</v>
      </c>
      <c r="CO25">
        <v>0.3921</v>
      </c>
      <c r="CP25">
        <v>0.41310000000000002</v>
      </c>
      <c r="CQ25">
        <v>0.43030000000000002</v>
      </c>
      <c r="CR25">
        <v>0.44690000000000002</v>
      </c>
      <c r="CS25">
        <v>0.46360000000000001</v>
      </c>
      <c r="CT25">
        <v>0.47810000000000002</v>
      </c>
      <c r="CU25">
        <v>0.48199999999999998</v>
      </c>
      <c r="CV25">
        <v>0.48549999999999999</v>
      </c>
      <c r="CW25">
        <v>0.48859999999999998</v>
      </c>
      <c r="CX25">
        <v>0.49030000000000001</v>
      </c>
      <c r="CY25">
        <v>0.49199999999999999</v>
      </c>
      <c r="CZ25">
        <v>0.49390000000000001</v>
      </c>
      <c r="DA25">
        <v>0.50260000000000005</v>
      </c>
      <c r="DB25">
        <v>0.51180000000000003</v>
      </c>
      <c r="DC25">
        <v>0.52090000000000003</v>
      </c>
      <c r="DD25">
        <v>0.53639999999999999</v>
      </c>
      <c r="DE25">
        <v>0.54700000000000004</v>
      </c>
      <c r="DF25">
        <v>0.55759999999999998</v>
      </c>
      <c r="DG25">
        <v>0.56679999999999997</v>
      </c>
      <c r="DH25">
        <v>0.56999999999999995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1.8229999999999998E-8</v>
      </c>
      <c r="P26">
        <v>2.854E-7</v>
      </c>
      <c r="Q26">
        <v>1.883E-6</v>
      </c>
      <c r="R26">
        <v>4.5059999999999997E-6</v>
      </c>
      <c r="S26">
        <v>6.28E-6</v>
      </c>
      <c r="T26">
        <v>8.4130000000000006E-6</v>
      </c>
      <c r="U26">
        <v>1.133E-5</v>
      </c>
      <c r="V26">
        <v>2.0429999999999999E-5</v>
      </c>
      <c r="W26">
        <v>3.163E-5</v>
      </c>
      <c r="X26">
        <v>4.0309999999999999E-5</v>
      </c>
      <c r="Y26">
        <v>4.9979999999999999E-5</v>
      </c>
      <c r="Z26">
        <v>6.143E-5</v>
      </c>
      <c r="AA26">
        <v>7.8980000000000006E-5</v>
      </c>
      <c r="AB26">
        <v>1.2779999999999999E-4</v>
      </c>
      <c r="AC26">
        <v>1.528E-4</v>
      </c>
      <c r="AD26">
        <v>1.784E-4</v>
      </c>
      <c r="AE26">
        <v>2.0880000000000001E-4</v>
      </c>
      <c r="AF26">
        <v>2.6570000000000001E-4</v>
      </c>
      <c r="AG26">
        <v>3.7340000000000002E-4</v>
      </c>
      <c r="AH26">
        <v>4.4200000000000001E-4</v>
      </c>
      <c r="AI26">
        <v>5.1780000000000001E-4</v>
      </c>
      <c r="AJ26">
        <v>6.0030000000000001E-4</v>
      </c>
      <c r="AK26">
        <v>6.937E-4</v>
      </c>
      <c r="AL26">
        <v>9.3479999999999995E-4</v>
      </c>
      <c r="AM26">
        <v>1.1000000000000001E-3</v>
      </c>
      <c r="AN26">
        <v>1.1999999999999999E-3</v>
      </c>
      <c r="AO26">
        <v>1.4E-3</v>
      </c>
      <c r="AP26">
        <v>1.6999999999999999E-3</v>
      </c>
      <c r="AQ26">
        <v>2.0999999999999999E-3</v>
      </c>
      <c r="AR26">
        <v>2.3E-3</v>
      </c>
      <c r="AS26">
        <v>2.5999999999999999E-3</v>
      </c>
      <c r="AT26">
        <v>2.8999999999999998E-3</v>
      </c>
      <c r="AU26">
        <v>3.5999999999999999E-3</v>
      </c>
      <c r="AV26">
        <v>4.1000000000000003E-3</v>
      </c>
      <c r="AW26">
        <v>4.4999999999999997E-3</v>
      </c>
      <c r="AX26">
        <v>4.8999999999999998E-3</v>
      </c>
      <c r="AY26">
        <v>5.4999999999999997E-3</v>
      </c>
      <c r="AZ26">
        <v>6.7000000000000002E-3</v>
      </c>
      <c r="BA26">
        <v>7.4999999999999997E-3</v>
      </c>
      <c r="BB26">
        <v>8.0999999999999996E-3</v>
      </c>
      <c r="BC26">
        <v>8.6999999999999994E-3</v>
      </c>
      <c r="BD26">
        <v>9.2999999999999992E-3</v>
      </c>
      <c r="BE26">
        <v>1.0500000000000001E-2</v>
      </c>
      <c r="BF26">
        <v>1.17E-2</v>
      </c>
      <c r="BG26">
        <v>1.2500000000000001E-2</v>
      </c>
      <c r="BH26">
        <v>1.32E-2</v>
      </c>
      <c r="BI26">
        <v>1.41E-2</v>
      </c>
      <c r="BJ26">
        <v>1.5100000000000001E-2</v>
      </c>
      <c r="BK26">
        <v>1.67E-2</v>
      </c>
      <c r="BL26">
        <v>1.8200000000000001E-2</v>
      </c>
      <c r="BM26">
        <v>1.9199999999999998E-2</v>
      </c>
      <c r="BN26">
        <v>2.0500000000000001E-2</v>
      </c>
      <c r="BO26">
        <v>2.2499999999999999E-2</v>
      </c>
      <c r="BP26">
        <v>2.4299999999999999E-2</v>
      </c>
      <c r="BQ26">
        <v>2.5499999999999998E-2</v>
      </c>
      <c r="BR26">
        <v>2.69E-2</v>
      </c>
      <c r="BS26">
        <v>2.93E-2</v>
      </c>
      <c r="BT26">
        <v>3.1600000000000003E-2</v>
      </c>
      <c r="BU26">
        <v>3.3099999999999997E-2</v>
      </c>
      <c r="BV26">
        <v>3.4500000000000003E-2</v>
      </c>
      <c r="BW26">
        <v>3.5900000000000001E-2</v>
      </c>
      <c r="BX26">
        <v>3.7400000000000003E-2</v>
      </c>
      <c r="BY26">
        <v>3.95E-2</v>
      </c>
      <c r="BZ26">
        <v>6.2100000000000002E-2</v>
      </c>
      <c r="CA26">
        <v>8.6599999999999996E-2</v>
      </c>
      <c r="CB26">
        <v>0.1162</v>
      </c>
      <c r="CC26">
        <v>0.14510000000000001</v>
      </c>
      <c r="CD26">
        <v>0.1736</v>
      </c>
      <c r="CE26">
        <v>0.1968</v>
      </c>
      <c r="CF26">
        <v>0.2177</v>
      </c>
      <c r="CG26">
        <v>0.23849999999999999</v>
      </c>
      <c r="CH26">
        <v>0.25509999999999999</v>
      </c>
      <c r="CI26">
        <v>0.27229999999999999</v>
      </c>
      <c r="CJ26">
        <v>0.2893</v>
      </c>
      <c r="CK26">
        <v>0.30570000000000003</v>
      </c>
      <c r="CL26">
        <v>0.32129999999999997</v>
      </c>
      <c r="CM26">
        <v>0.33500000000000002</v>
      </c>
      <c r="CN26">
        <v>0.34739999999999999</v>
      </c>
      <c r="CO26">
        <v>0.39329999999999998</v>
      </c>
      <c r="CP26">
        <v>0.41389999999999999</v>
      </c>
      <c r="CQ26">
        <v>0.43120000000000003</v>
      </c>
      <c r="CR26">
        <v>0.44800000000000001</v>
      </c>
      <c r="CS26">
        <v>0.46450000000000002</v>
      </c>
      <c r="CT26">
        <v>0.4783</v>
      </c>
      <c r="CU26">
        <v>0.48209999999999997</v>
      </c>
      <c r="CV26">
        <v>0.48570000000000002</v>
      </c>
      <c r="CW26">
        <v>0.48870000000000002</v>
      </c>
      <c r="CX26">
        <v>0.49030000000000001</v>
      </c>
      <c r="CY26">
        <v>0.49209999999999998</v>
      </c>
      <c r="CZ26">
        <v>0.49430000000000002</v>
      </c>
      <c r="DA26">
        <v>0.50329999999999997</v>
      </c>
      <c r="DB26">
        <v>0.51239999999999997</v>
      </c>
      <c r="DC26">
        <v>0.52159999999999995</v>
      </c>
      <c r="DD26">
        <v>0.53680000000000005</v>
      </c>
      <c r="DE26">
        <v>0.54749999999999999</v>
      </c>
      <c r="DF26">
        <v>0.55820000000000003</v>
      </c>
      <c r="DG26">
        <v>0.56710000000000005</v>
      </c>
      <c r="DH26">
        <v>0.56999999999999995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1.8229999999999998E-8</v>
      </c>
      <c r="P27">
        <v>2.854E-7</v>
      </c>
      <c r="Q27">
        <v>1.9240000000000001E-6</v>
      </c>
      <c r="R27">
        <v>4.6059999999999996E-6</v>
      </c>
      <c r="S27">
        <v>6.4849999999999997E-6</v>
      </c>
      <c r="T27">
        <v>8.7669999999999992E-6</v>
      </c>
      <c r="U27">
        <v>1.206E-5</v>
      </c>
      <c r="V27">
        <v>2.1780000000000002E-5</v>
      </c>
      <c r="W27">
        <v>3.3590000000000002E-5</v>
      </c>
      <c r="X27">
        <v>4.2629999999999997E-5</v>
      </c>
      <c r="Y27">
        <v>5.2559999999999998E-5</v>
      </c>
      <c r="Z27">
        <v>6.4490000000000001E-5</v>
      </c>
      <c r="AA27">
        <v>8.2659999999999998E-5</v>
      </c>
      <c r="AB27">
        <v>1.3359999999999999E-4</v>
      </c>
      <c r="AC27">
        <v>1.5890000000000001E-4</v>
      </c>
      <c r="AD27">
        <v>1.861E-4</v>
      </c>
      <c r="AE27">
        <v>2.1890000000000001E-4</v>
      </c>
      <c r="AF27">
        <v>2.7980000000000002E-4</v>
      </c>
      <c r="AG27">
        <v>3.9439999999999999E-4</v>
      </c>
      <c r="AH27">
        <v>4.6549999999999998E-4</v>
      </c>
      <c r="AI27">
        <v>5.4429999999999995E-4</v>
      </c>
      <c r="AJ27">
        <v>6.3040000000000004E-4</v>
      </c>
      <c r="AK27">
        <v>7.2809999999999997E-4</v>
      </c>
      <c r="AL27">
        <v>9.7830000000000009E-4</v>
      </c>
      <c r="AM27">
        <v>1.1999999999999999E-3</v>
      </c>
      <c r="AN27">
        <v>1.2999999999999999E-3</v>
      </c>
      <c r="AO27">
        <v>1.5E-3</v>
      </c>
      <c r="AP27">
        <v>1.8E-3</v>
      </c>
      <c r="AQ27">
        <v>2.2000000000000001E-3</v>
      </c>
      <c r="AR27">
        <v>2.3999999999999998E-3</v>
      </c>
      <c r="AS27">
        <v>2.7000000000000001E-3</v>
      </c>
      <c r="AT27">
        <v>3.0000000000000001E-3</v>
      </c>
      <c r="AU27">
        <v>3.8E-3</v>
      </c>
      <c r="AV27">
        <v>4.3E-3</v>
      </c>
      <c r="AW27">
        <v>4.7000000000000002E-3</v>
      </c>
      <c r="AX27">
        <v>5.1000000000000004E-3</v>
      </c>
      <c r="AY27">
        <v>5.7000000000000002E-3</v>
      </c>
      <c r="AZ27">
        <v>6.8999999999999999E-3</v>
      </c>
      <c r="BA27">
        <v>7.7999999999999996E-3</v>
      </c>
      <c r="BB27">
        <v>8.3999999999999995E-3</v>
      </c>
      <c r="BC27">
        <v>8.9999999999999993E-3</v>
      </c>
      <c r="BD27">
        <v>9.5999999999999992E-3</v>
      </c>
      <c r="BE27">
        <v>1.09E-2</v>
      </c>
      <c r="BF27">
        <v>1.21E-2</v>
      </c>
      <c r="BG27">
        <v>1.29E-2</v>
      </c>
      <c r="BH27">
        <v>1.37E-2</v>
      </c>
      <c r="BI27">
        <v>1.4500000000000001E-2</v>
      </c>
      <c r="BJ27">
        <v>1.5599999999999999E-2</v>
      </c>
      <c r="BK27">
        <v>1.7299999999999999E-2</v>
      </c>
      <c r="BL27">
        <v>1.8700000000000001E-2</v>
      </c>
      <c r="BM27">
        <v>1.9800000000000002E-2</v>
      </c>
      <c r="BN27">
        <v>2.1100000000000001E-2</v>
      </c>
      <c r="BO27">
        <v>2.3199999999999998E-2</v>
      </c>
      <c r="BP27">
        <v>2.5000000000000001E-2</v>
      </c>
      <c r="BQ27">
        <v>2.63E-2</v>
      </c>
      <c r="BR27">
        <v>2.7699999999999999E-2</v>
      </c>
      <c r="BS27">
        <v>3.0099999999999998E-2</v>
      </c>
      <c r="BT27">
        <v>3.2500000000000001E-2</v>
      </c>
      <c r="BU27">
        <v>3.4000000000000002E-2</v>
      </c>
      <c r="BV27">
        <v>3.5400000000000001E-2</v>
      </c>
      <c r="BW27">
        <v>3.6900000000000002E-2</v>
      </c>
      <c r="BX27">
        <v>3.8399999999999997E-2</v>
      </c>
      <c r="BY27">
        <v>4.0500000000000001E-2</v>
      </c>
      <c r="BZ27">
        <v>6.3399999999999998E-2</v>
      </c>
      <c r="CA27">
        <v>8.8099999999999998E-2</v>
      </c>
      <c r="CB27">
        <v>0.1179</v>
      </c>
      <c r="CC27">
        <v>0.1469</v>
      </c>
      <c r="CD27">
        <v>0.1754</v>
      </c>
      <c r="CE27">
        <v>0.1986</v>
      </c>
      <c r="CF27">
        <v>0.21940000000000001</v>
      </c>
      <c r="CG27">
        <v>0.24010000000000001</v>
      </c>
      <c r="CH27">
        <v>0.25669999999999998</v>
      </c>
      <c r="CI27">
        <v>0.27400000000000002</v>
      </c>
      <c r="CJ27">
        <v>0.29099999999999998</v>
      </c>
      <c r="CK27">
        <v>0.3075</v>
      </c>
      <c r="CL27">
        <v>0.32300000000000001</v>
      </c>
      <c r="CM27">
        <v>0.3367</v>
      </c>
      <c r="CN27">
        <v>0.34899999999999998</v>
      </c>
      <c r="CO27">
        <v>0.39419999999999999</v>
      </c>
      <c r="CP27">
        <v>0.41449999999999998</v>
      </c>
      <c r="CQ27">
        <v>0.43190000000000001</v>
      </c>
      <c r="CR27">
        <v>0.44879999999999998</v>
      </c>
      <c r="CS27">
        <v>0.4652</v>
      </c>
      <c r="CT27">
        <v>0.47849999999999998</v>
      </c>
      <c r="CU27">
        <v>0.48230000000000001</v>
      </c>
      <c r="CV27">
        <v>0.48580000000000001</v>
      </c>
      <c r="CW27">
        <v>0.48880000000000001</v>
      </c>
      <c r="CX27">
        <v>0.49030000000000001</v>
      </c>
      <c r="CY27">
        <v>0.49209999999999998</v>
      </c>
      <c r="CZ27">
        <v>0.49469999999999997</v>
      </c>
      <c r="DA27">
        <v>0.50380000000000003</v>
      </c>
      <c r="DB27">
        <v>0.51300000000000001</v>
      </c>
      <c r="DC27">
        <v>0.5222</v>
      </c>
      <c r="DD27">
        <v>0.53710000000000002</v>
      </c>
      <c r="DE27">
        <v>0.54779999999999995</v>
      </c>
      <c r="DF27">
        <v>0.55859999999999999</v>
      </c>
      <c r="DG27">
        <v>0.56730000000000003</v>
      </c>
      <c r="DH27">
        <v>0.56999999999999995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1.8229999999999998E-8</v>
      </c>
      <c r="P28">
        <v>2.854E-7</v>
      </c>
      <c r="Q28">
        <v>2.0049999999999999E-6</v>
      </c>
      <c r="R28">
        <v>4.7570000000000004E-6</v>
      </c>
      <c r="S28">
        <v>6.6900000000000003E-6</v>
      </c>
      <c r="T28">
        <v>9.2860000000000005E-6</v>
      </c>
      <c r="U28">
        <v>1.287E-5</v>
      </c>
      <c r="V28">
        <v>2.2989999999999998E-5</v>
      </c>
      <c r="W28">
        <v>3.5080000000000003E-5</v>
      </c>
      <c r="X28">
        <v>4.4549999999999999E-5</v>
      </c>
      <c r="Y28">
        <v>5.5139999999999997E-5</v>
      </c>
      <c r="Z28">
        <v>6.7260000000000003E-5</v>
      </c>
      <c r="AA28">
        <v>8.6039999999999996E-5</v>
      </c>
      <c r="AB28">
        <v>1.3880000000000001E-4</v>
      </c>
      <c r="AC28">
        <v>1.651E-4</v>
      </c>
      <c r="AD28">
        <v>1.9450000000000001E-4</v>
      </c>
      <c r="AE28">
        <v>2.297E-4</v>
      </c>
      <c r="AF28">
        <v>2.942E-4</v>
      </c>
      <c r="AG28">
        <v>4.1550000000000002E-4</v>
      </c>
      <c r="AH28">
        <v>4.8950000000000003E-4</v>
      </c>
      <c r="AI28">
        <v>5.7169999999999996E-4</v>
      </c>
      <c r="AJ28">
        <v>6.6140000000000003E-4</v>
      </c>
      <c r="AK28">
        <v>7.628E-4</v>
      </c>
      <c r="AL28">
        <v>1E-3</v>
      </c>
      <c r="AM28">
        <v>1.1999999999999999E-3</v>
      </c>
      <c r="AN28">
        <v>1.4E-3</v>
      </c>
      <c r="AO28">
        <v>1.5E-3</v>
      </c>
      <c r="AP28">
        <v>1.9E-3</v>
      </c>
      <c r="AQ28">
        <v>2.3E-3</v>
      </c>
      <c r="AR28">
        <v>2.5000000000000001E-3</v>
      </c>
      <c r="AS28">
        <v>2.8E-3</v>
      </c>
      <c r="AT28">
        <v>3.0999999999999999E-3</v>
      </c>
      <c r="AU28">
        <v>3.8999999999999998E-3</v>
      </c>
      <c r="AV28">
        <v>4.4999999999999997E-3</v>
      </c>
      <c r="AW28">
        <v>4.8999999999999998E-3</v>
      </c>
      <c r="AX28">
        <v>5.3E-3</v>
      </c>
      <c r="AY28">
        <v>5.8999999999999999E-3</v>
      </c>
      <c r="AZ28">
        <v>7.1999999999999998E-3</v>
      </c>
      <c r="BA28">
        <v>8.0999999999999996E-3</v>
      </c>
      <c r="BB28">
        <v>8.6999999999999994E-3</v>
      </c>
      <c r="BC28">
        <v>9.2999999999999992E-3</v>
      </c>
      <c r="BD28">
        <v>0.01</v>
      </c>
      <c r="BE28">
        <v>1.12E-2</v>
      </c>
      <c r="BF28">
        <v>1.2500000000000001E-2</v>
      </c>
      <c r="BG28">
        <v>1.3299999999999999E-2</v>
      </c>
      <c r="BH28">
        <v>1.41E-2</v>
      </c>
      <c r="BI28">
        <v>1.4999999999999999E-2</v>
      </c>
      <c r="BJ28">
        <v>1.61E-2</v>
      </c>
      <c r="BK28">
        <v>1.78E-2</v>
      </c>
      <c r="BL28">
        <v>1.9300000000000001E-2</v>
      </c>
      <c r="BM28">
        <v>2.0299999999999999E-2</v>
      </c>
      <c r="BN28">
        <v>2.1700000000000001E-2</v>
      </c>
      <c r="BO28">
        <v>2.3800000000000002E-2</v>
      </c>
      <c r="BP28">
        <v>2.5700000000000001E-2</v>
      </c>
      <c r="BQ28">
        <v>2.7E-2</v>
      </c>
      <c r="BR28">
        <v>2.8400000000000002E-2</v>
      </c>
      <c r="BS28">
        <v>3.09E-2</v>
      </c>
      <c r="BT28">
        <v>3.3300000000000003E-2</v>
      </c>
      <c r="BU28">
        <v>3.4799999999999998E-2</v>
      </c>
      <c r="BV28">
        <v>3.6299999999999999E-2</v>
      </c>
      <c r="BW28">
        <v>3.78E-2</v>
      </c>
      <c r="BX28">
        <v>3.9300000000000002E-2</v>
      </c>
      <c r="BY28">
        <v>4.1399999999999999E-2</v>
      </c>
      <c r="BZ28">
        <v>6.4600000000000005E-2</v>
      </c>
      <c r="CA28">
        <v>8.9399999999999993E-2</v>
      </c>
      <c r="CB28">
        <v>0.11940000000000001</v>
      </c>
      <c r="CC28">
        <v>0.14849999999999999</v>
      </c>
      <c r="CD28">
        <v>0.1769</v>
      </c>
      <c r="CE28">
        <v>0.2</v>
      </c>
      <c r="CF28">
        <v>0.2208</v>
      </c>
      <c r="CG28">
        <v>0.24129999999999999</v>
      </c>
      <c r="CH28">
        <v>0.25800000000000001</v>
      </c>
      <c r="CI28">
        <v>0.27539999999999998</v>
      </c>
      <c r="CJ28">
        <v>0.29239999999999999</v>
      </c>
      <c r="CK28">
        <v>0.30890000000000001</v>
      </c>
      <c r="CL28">
        <v>0.32450000000000001</v>
      </c>
      <c r="CM28">
        <v>0.33810000000000001</v>
      </c>
      <c r="CN28">
        <v>0.3503</v>
      </c>
      <c r="CO28">
        <v>0.39489999999999997</v>
      </c>
      <c r="CP28">
        <v>0.41510000000000002</v>
      </c>
      <c r="CQ28">
        <v>0.4325</v>
      </c>
      <c r="CR28">
        <v>0.44940000000000002</v>
      </c>
      <c r="CS28">
        <v>0.4657</v>
      </c>
      <c r="CT28">
        <v>0.47860000000000003</v>
      </c>
      <c r="CU28">
        <v>0.4824</v>
      </c>
      <c r="CV28">
        <v>0.4859</v>
      </c>
      <c r="CW28">
        <v>0.4889</v>
      </c>
      <c r="CX28">
        <v>0.4904</v>
      </c>
      <c r="CY28">
        <v>0.49220000000000003</v>
      </c>
      <c r="CZ28">
        <v>0.49509999999999998</v>
      </c>
      <c r="DA28">
        <v>0.50419999999999998</v>
      </c>
      <c r="DB28">
        <v>0.51339999999999997</v>
      </c>
      <c r="DC28">
        <v>0.52259999999999995</v>
      </c>
      <c r="DD28">
        <v>0.5373</v>
      </c>
      <c r="DE28">
        <v>0.54810000000000003</v>
      </c>
      <c r="DF28">
        <v>0.55889999999999995</v>
      </c>
      <c r="DG28">
        <v>0.56740000000000002</v>
      </c>
      <c r="DH28">
        <v>0.56999999999999995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1.8229999999999998E-8</v>
      </c>
      <c r="P29">
        <v>2.854E-7</v>
      </c>
      <c r="Q29">
        <v>2.0870000000000001E-6</v>
      </c>
      <c r="R29">
        <v>4.9089999999999999E-6</v>
      </c>
      <c r="S29">
        <v>6.8419999999999999E-6</v>
      </c>
      <c r="T29">
        <v>9.5410000000000006E-6</v>
      </c>
      <c r="U29">
        <v>1.3499999999999999E-5</v>
      </c>
      <c r="V29">
        <v>2.4309999999999999E-5</v>
      </c>
      <c r="W29">
        <v>3.6820000000000003E-5</v>
      </c>
      <c r="X29">
        <v>4.6640000000000001E-5</v>
      </c>
      <c r="Y29">
        <v>5.77E-5</v>
      </c>
      <c r="Z29">
        <v>7.0110000000000005E-5</v>
      </c>
      <c r="AA29">
        <v>8.9690000000000004E-5</v>
      </c>
      <c r="AB29">
        <v>1.4420000000000001E-4</v>
      </c>
      <c r="AC29">
        <v>1.7139999999999999E-4</v>
      </c>
      <c r="AD29">
        <v>2.0259999999999999E-4</v>
      </c>
      <c r="AE29">
        <v>2.4059999999999999E-4</v>
      </c>
      <c r="AF29">
        <v>3.0919999999999998E-4</v>
      </c>
      <c r="AG29">
        <v>4.3639999999999998E-4</v>
      </c>
      <c r="AH29">
        <v>5.1429999999999998E-4</v>
      </c>
      <c r="AI29">
        <v>6.001E-4</v>
      </c>
      <c r="AJ29">
        <v>6.935E-4</v>
      </c>
      <c r="AK29">
        <v>7.9869999999999995E-4</v>
      </c>
      <c r="AL29">
        <v>1.1000000000000001E-3</v>
      </c>
      <c r="AM29">
        <v>1.2999999999999999E-3</v>
      </c>
      <c r="AN29">
        <v>1.4E-3</v>
      </c>
      <c r="AO29">
        <v>1.6000000000000001E-3</v>
      </c>
      <c r="AP29">
        <v>2E-3</v>
      </c>
      <c r="AQ29">
        <v>2.3999999999999998E-3</v>
      </c>
      <c r="AR29">
        <v>2.5999999999999999E-3</v>
      </c>
      <c r="AS29">
        <v>2.8999999999999998E-3</v>
      </c>
      <c r="AT29">
        <v>3.3E-3</v>
      </c>
      <c r="AU29">
        <v>4.1000000000000003E-3</v>
      </c>
      <c r="AV29">
        <v>4.7000000000000002E-3</v>
      </c>
      <c r="AW29">
        <v>5.1000000000000004E-3</v>
      </c>
      <c r="AX29">
        <v>5.4999999999999997E-3</v>
      </c>
      <c r="AY29">
        <v>6.1999999999999998E-3</v>
      </c>
      <c r="AZ29">
        <v>7.4000000000000003E-3</v>
      </c>
      <c r="BA29">
        <v>8.3999999999999995E-3</v>
      </c>
      <c r="BB29">
        <v>8.9999999999999993E-3</v>
      </c>
      <c r="BC29">
        <v>9.5999999999999992E-3</v>
      </c>
      <c r="BD29">
        <v>1.03E-2</v>
      </c>
      <c r="BE29">
        <v>1.1599999999999999E-2</v>
      </c>
      <c r="BF29">
        <v>1.29E-2</v>
      </c>
      <c r="BG29">
        <v>1.37E-2</v>
      </c>
      <c r="BH29">
        <v>1.46E-2</v>
      </c>
      <c r="BI29">
        <v>1.55E-2</v>
      </c>
      <c r="BJ29">
        <v>1.66E-2</v>
      </c>
      <c r="BK29">
        <v>1.83E-2</v>
      </c>
      <c r="BL29">
        <v>1.9900000000000001E-2</v>
      </c>
      <c r="BM29">
        <v>2.0899999999999998E-2</v>
      </c>
      <c r="BN29">
        <v>2.23E-2</v>
      </c>
      <c r="BO29">
        <v>2.4500000000000001E-2</v>
      </c>
      <c r="BP29">
        <v>2.64E-2</v>
      </c>
      <c r="BQ29">
        <v>2.7699999999999999E-2</v>
      </c>
      <c r="BR29">
        <v>2.92E-2</v>
      </c>
      <c r="BS29">
        <v>3.1699999999999999E-2</v>
      </c>
      <c r="BT29">
        <v>3.4200000000000001E-2</v>
      </c>
      <c r="BU29">
        <v>3.5700000000000003E-2</v>
      </c>
      <c r="BV29">
        <v>3.7199999999999997E-2</v>
      </c>
      <c r="BW29">
        <v>3.8699999999999998E-2</v>
      </c>
      <c r="BX29">
        <v>4.02E-2</v>
      </c>
      <c r="BY29">
        <v>4.24E-2</v>
      </c>
      <c r="BZ29">
        <v>6.5799999999999997E-2</v>
      </c>
      <c r="CA29">
        <v>9.0800000000000006E-2</v>
      </c>
      <c r="CB29">
        <v>0.1208</v>
      </c>
      <c r="CC29">
        <v>0.14990000000000001</v>
      </c>
      <c r="CD29">
        <v>0.17829999999999999</v>
      </c>
      <c r="CE29">
        <v>0.20130000000000001</v>
      </c>
      <c r="CF29">
        <v>0.222</v>
      </c>
      <c r="CG29">
        <v>0.24249999999999999</v>
      </c>
      <c r="CH29">
        <v>0.25919999999999999</v>
      </c>
      <c r="CI29">
        <v>0.27660000000000001</v>
      </c>
      <c r="CJ29">
        <v>0.29370000000000002</v>
      </c>
      <c r="CK29">
        <v>0.31019999999999998</v>
      </c>
      <c r="CL29">
        <v>0.32579999999999998</v>
      </c>
      <c r="CM29">
        <v>0.33929999999999999</v>
      </c>
      <c r="CN29">
        <v>0.35139999999999999</v>
      </c>
      <c r="CO29">
        <v>0.39560000000000001</v>
      </c>
      <c r="CP29">
        <v>0.41560000000000002</v>
      </c>
      <c r="CQ29">
        <v>0.433</v>
      </c>
      <c r="CR29">
        <v>0.44990000000000002</v>
      </c>
      <c r="CS29">
        <v>0.46610000000000001</v>
      </c>
      <c r="CT29">
        <v>0.47870000000000001</v>
      </c>
      <c r="CU29">
        <v>0.48249999999999998</v>
      </c>
      <c r="CV29">
        <v>0.48599999999999999</v>
      </c>
      <c r="CW29">
        <v>0.4889</v>
      </c>
      <c r="CX29">
        <v>0.4904</v>
      </c>
      <c r="CY29">
        <v>0.49230000000000002</v>
      </c>
      <c r="CZ29">
        <v>0.4955</v>
      </c>
      <c r="DA29">
        <v>0.50470000000000004</v>
      </c>
      <c r="DB29">
        <v>0.51390000000000002</v>
      </c>
      <c r="DC29">
        <v>0.52310000000000001</v>
      </c>
      <c r="DD29">
        <v>0.53759999999999997</v>
      </c>
      <c r="DE29">
        <v>0.54830000000000001</v>
      </c>
      <c r="DF29">
        <v>0.55910000000000004</v>
      </c>
      <c r="DG29">
        <v>0.5675</v>
      </c>
      <c r="DH29">
        <v>0.56999999999999995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1.8229999999999998E-8</v>
      </c>
      <c r="P30">
        <v>2.854E-7</v>
      </c>
      <c r="Q30">
        <v>2.1280000000000002E-6</v>
      </c>
      <c r="R30">
        <v>5.0089999999999998E-6</v>
      </c>
      <c r="S30">
        <v>7.153E-6</v>
      </c>
      <c r="T30">
        <v>1.004E-5</v>
      </c>
      <c r="U30">
        <v>1.394E-5</v>
      </c>
      <c r="V30">
        <v>2.544E-5</v>
      </c>
      <c r="W30">
        <v>3.8479999999999997E-5</v>
      </c>
      <c r="X30">
        <v>4.833E-5</v>
      </c>
      <c r="Y30">
        <v>5.9910000000000001E-5</v>
      </c>
      <c r="Z30">
        <v>7.2810000000000003E-5</v>
      </c>
      <c r="AA30">
        <v>9.2520000000000002E-5</v>
      </c>
      <c r="AB30">
        <v>1.4899999999999999E-4</v>
      </c>
      <c r="AC30">
        <v>1.772E-4</v>
      </c>
      <c r="AD30">
        <v>2.1010000000000001E-4</v>
      </c>
      <c r="AE30">
        <v>2.5000000000000001E-4</v>
      </c>
      <c r="AF30">
        <v>3.2200000000000002E-4</v>
      </c>
      <c r="AG30">
        <v>4.5520000000000001E-4</v>
      </c>
      <c r="AH30">
        <v>5.352E-4</v>
      </c>
      <c r="AI30">
        <v>6.2399999999999999E-4</v>
      </c>
      <c r="AJ30">
        <v>7.2009999999999999E-4</v>
      </c>
      <c r="AK30">
        <v>8.2740000000000005E-4</v>
      </c>
      <c r="AL30">
        <v>1.1000000000000001E-3</v>
      </c>
      <c r="AM30">
        <v>1.2999999999999999E-3</v>
      </c>
      <c r="AN30">
        <v>1.5E-3</v>
      </c>
      <c r="AO30">
        <v>1.6000000000000001E-3</v>
      </c>
      <c r="AP30">
        <v>2E-3</v>
      </c>
      <c r="AQ30">
        <v>2.3999999999999998E-3</v>
      </c>
      <c r="AR30">
        <v>2.7000000000000001E-3</v>
      </c>
      <c r="AS30">
        <v>3.0000000000000001E-3</v>
      </c>
      <c r="AT30">
        <v>3.3999999999999998E-3</v>
      </c>
      <c r="AU30">
        <v>4.1999999999999997E-3</v>
      </c>
      <c r="AV30">
        <v>4.7999999999999996E-3</v>
      </c>
      <c r="AW30">
        <v>5.1999999999999998E-3</v>
      </c>
      <c r="AX30">
        <v>5.7000000000000002E-3</v>
      </c>
      <c r="AY30">
        <v>6.3E-3</v>
      </c>
      <c r="AZ30">
        <v>7.6E-3</v>
      </c>
      <c r="BA30">
        <v>8.6E-3</v>
      </c>
      <c r="BB30">
        <v>9.1999999999999998E-3</v>
      </c>
      <c r="BC30">
        <v>9.9000000000000008E-3</v>
      </c>
      <c r="BD30">
        <v>1.06E-2</v>
      </c>
      <c r="BE30">
        <v>1.1900000000000001E-2</v>
      </c>
      <c r="BF30">
        <v>1.32E-2</v>
      </c>
      <c r="BG30">
        <v>1.41E-2</v>
      </c>
      <c r="BH30">
        <v>1.49E-2</v>
      </c>
      <c r="BI30">
        <v>1.5800000000000002E-2</v>
      </c>
      <c r="BJ30">
        <v>1.7000000000000001E-2</v>
      </c>
      <c r="BK30">
        <v>1.8800000000000001E-2</v>
      </c>
      <c r="BL30">
        <v>2.0299999999999999E-2</v>
      </c>
      <c r="BM30">
        <v>2.1399999999999999E-2</v>
      </c>
      <c r="BN30">
        <v>2.29E-2</v>
      </c>
      <c r="BO30">
        <v>2.5100000000000001E-2</v>
      </c>
      <c r="BP30">
        <v>2.7E-2</v>
      </c>
      <c r="BQ30">
        <v>2.8400000000000002E-2</v>
      </c>
      <c r="BR30">
        <v>2.98E-2</v>
      </c>
      <c r="BS30">
        <v>3.2300000000000002E-2</v>
      </c>
      <c r="BT30">
        <v>3.49E-2</v>
      </c>
      <c r="BU30">
        <v>3.6400000000000002E-2</v>
      </c>
      <c r="BV30">
        <v>3.7900000000000003E-2</v>
      </c>
      <c r="BW30">
        <v>3.9399999999999998E-2</v>
      </c>
      <c r="BX30">
        <v>4.1000000000000002E-2</v>
      </c>
      <c r="BY30">
        <v>4.3200000000000002E-2</v>
      </c>
      <c r="BZ30">
        <v>6.6799999999999998E-2</v>
      </c>
      <c r="CA30">
        <v>9.1999999999999998E-2</v>
      </c>
      <c r="CB30">
        <v>0.1221</v>
      </c>
      <c r="CC30">
        <v>0.15129999999999999</v>
      </c>
      <c r="CD30">
        <v>0.17960000000000001</v>
      </c>
      <c r="CE30">
        <v>0.20250000000000001</v>
      </c>
      <c r="CF30">
        <v>0.223</v>
      </c>
      <c r="CG30">
        <v>0.24349999999999999</v>
      </c>
      <c r="CH30">
        <v>0.26019999999999999</v>
      </c>
      <c r="CI30">
        <v>0.27760000000000001</v>
      </c>
      <c r="CJ30">
        <v>0.29470000000000002</v>
      </c>
      <c r="CK30">
        <v>0.31130000000000002</v>
      </c>
      <c r="CL30">
        <v>0.32679999999999998</v>
      </c>
      <c r="CM30">
        <v>0.34029999999999999</v>
      </c>
      <c r="CN30">
        <v>0.35239999999999999</v>
      </c>
      <c r="CO30">
        <v>0.3962</v>
      </c>
      <c r="CP30">
        <v>0.41610000000000003</v>
      </c>
      <c r="CQ30">
        <v>0.4335</v>
      </c>
      <c r="CR30">
        <v>0.45029999999999998</v>
      </c>
      <c r="CS30">
        <v>0.46650000000000003</v>
      </c>
      <c r="CT30">
        <v>0.4788</v>
      </c>
      <c r="CU30">
        <v>0.48249999999999998</v>
      </c>
      <c r="CV30">
        <v>0.48609999999999998</v>
      </c>
      <c r="CW30">
        <v>0.48899999999999999</v>
      </c>
      <c r="CX30">
        <v>0.4904</v>
      </c>
      <c r="CY30">
        <v>0.4924</v>
      </c>
      <c r="CZ30">
        <v>0.49590000000000001</v>
      </c>
      <c r="DA30">
        <v>0.50509999999999999</v>
      </c>
      <c r="DB30">
        <v>0.51429999999999998</v>
      </c>
      <c r="DC30">
        <v>0.52359999999999995</v>
      </c>
      <c r="DD30">
        <v>0.53779999999999994</v>
      </c>
      <c r="DE30">
        <v>0.54849999999999999</v>
      </c>
      <c r="DF30">
        <v>0.55930000000000002</v>
      </c>
      <c r="DG30">
        <v>0.56759999999999999</v>
      </c>
      <c r="DH30">
        <v>0.56999999999999995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1.8229999999999998E-8</v>
      </c>
      <c r="P31">
        <v>2.854E-7</v>
      </c>
      <c r="Q31">
        <v>2.1689999999999999E-6</v>
      </c>
      <c r="R31">
        <v>5.1560000000000003E-6</v>
      </c>
      <c r="S31">
        <v>7.2470000000000002E-6</v>
      </c>
      <c r="T31">
        <v>1.0370000000000001E-5</v>
      </c>
      <c r="U31">
        <v>1.47E-5</v>
      </c>
      <c r="V31">
        <v>2.6230000000000001E-5</v>
      </c>
      <c r="W31">
        <v>3.9879999999999998E-5</v>
      </c>
      <c r="X31">
        <v>5.0330000000000001E-5</v>
      </c>
      <c r="Y31">
        <v>6.1929999999999998E-5</v>
      </c>
      <c r="Z31">
        <v>7.538E-5</v>
      </c>
      <c r="AA31">
        <v>9.5279999999999996E-5</v>
      </c>
      <c r="AB31">
        <v>1.5349999999999999E-4</v>
      </c>
      <c r="AC31">
        <v>1.83E-4</v>
      </c>
      <c r="AD31">
        <v>2.176E-4</v>
      </c>
      <c r="AE31">
        <v>2.5970000000000002E-4</v>
      </c>
      <c r="AF31">
        <v>3.347E-4</v>
      </c>
      <c r="AG31">
        <v>4.7229999999999999E-4</v>
      </c>
      <c r="AH31">
        <v>5.5539999999999995E-4</v>
      </c>
      <c r="AI31">
        <v>6.4670000000000005E-4</v>
      </c>
      <c r="AJ31">
        <v>7.4569999999999997E-4</v>
      </c>
      <c r="AK31">
        <v>8.5700000000000001E-4</v>
      </c>
      <c r="AL31">
        <v>1.1000000000000001E-3</v>
      </c>
      <c r="AM31">
        <v>1.2999999999999999E-3</v>
      </c>
      <c r="AN31">
        <v>1.5E-3</v>
      </c>
      <c r="AO31">
        <v>1.6999999999999999E-3</v>
      </c>
      <c r="AP31">
        <v>2.0999999999999999E-3</v>
      </c>
      <c r="AQ31">
        <v>2.5000000000000001E-3</v>
      </c>
      <c r="AR31">
        <v>2.8E-3</v>
      </c>
      <c r="AS31">
        <v>3.0999999999999999E-3</v>
      </c>
      <c r="AT31">
        <v>3.5000000000000001E-3</v>
      </c>
      <c r="AU31">
        <v>4.3E-3</v>
      </c>
      <c r="AV31">
        <v>5.0000000000000001E-3</v>
      </c>
      <c r="AW31">
        <v>5.4000000000000003E-3</v>
      </c>
      <c r="AX31">
        <v>5.8999999999999999E-3</v>
      </c>
      <c r="AY31">
        <v>6.4999999999999997E-3</v>
      </c>
      <c r="AZ31">
        <v>7.7999999999999996E-3</v>
      </c>
      <c r="BA31">
        <v>8.8000000000000005E-3</v>
      </c>
      <c r="BB31">
        <v>9.4999999999999998E-3</v>
      </c>
      <c r="BC31">
        <v>1.0200000000000001E-2</v>
      </c>
      <c r="BD31">
        <v>1.09E-2</v>
      </c>
      <c r="BE31">
        <v>1.2200000000000001E-2</v>
      </c>
      <c r="BF31">
        <v>1.3599999999999999E-2</v>
      </c>
      <c r="BG31">
        <v>1.44E-2</v>
      </c>
      <c r="BH31">
        <v>1.5299999999999999E-2</v>
      </c>
      <c r="BI31">
        <v>1.6199999999999999E-2</v>
      </c>
      <c r="BJ31">
        <v>1.7399999999999999E-2</v>
      </c>
      <c r="BK31">
        <v>1.9199999999999998E-2</v>
      </c>
      <c r="BL31">
        <v>2.0799999999999999E-2</v>
      </c>
      <c r="BM31">
        <v>2.1899999999999999E-2</v>
      </c>
      <c r="BN31">
        <v>2.3400000000000001E-2</v>
      </c>
      <c r="BO31">
        <v>2.5600000000000001E-2</v>
      </c>
      <c r="BP31">
        <v>2.76E-2</v>
      </c>
      <c r="BQ31">
        <v>2.8899999999999999E-2</v>
      </c>
      <c r="BR31">
        <v>3.04E-2</v>
      </c>
      <c r="BS31">
        <v>3.3000000000000002E-2</v>
      </c>
      <c r="BT31">
        <v>3.5499999999999997E-2</v>
      </c>
      <c r="BU31">
        <v>3.7100000000000001E-2</v>
      </c>
      <c r="BV31">
        <v>3.8600000000000002E-2</v>
      </c>
      <c r="BW31">
        <v>4.0099999999999997E-2</v>
      </c>
      <c r="BX31">
        <v>4.1700000000000001E-2</v>
      </c>
      <c r="BY31">
        <v>4.3900000000000002E-2</v>
      </c>
      <c r="BZ31">
        <v>6.7699999999999996E-2</v>
      </c>
      <c r="CA31">
        <v>9.2999999999999999E-2</v>
      </c>
      <c r="CB31">
        <v>0.1232</v>
      </c>
      <c r="CC31">
        <v>0.15229999999999999</v>
      </c>
      <c r="CD31">
        <v>0.18049999999999999</v>
      </c>
      <c r="CE31">
        <v>0.20330000000000001</v>
      </c>
      <c r="CF31">
        <v>0.2238</v>
      </c>
      <c r="CG31">
        <v>0.2442</v>
      </c>
      <c r="CH31">
        <v>0.26090000000000002</v>
      </c>
      <c r="CI31">
        <v>0.27839999999999998</v>
      </c>
      <c r="CJ31">
        <v>0.29549999999999998</v>
      </c>
      <c r="CK31">
        <v>0.312</v>
      </c>
      <c r="CL31">
        <v>0.3276</v>
      </c>
      <c r="CM31">
        <v>0.34100000000000003</v>
      </c>
      <c r="CN31">
        <v>0.35310000000000002</v>
      </c>
      <c r="CO31">
        <v>0.3967</v>
      </c>
      <c r="CP31">
        <v>0.41639999999999999</v>
      </c>
      <c r="CQ31">
        <v>0.43380000000000002</v>
      </c>
      <c r="CR31">
        <v>0.4506</v>
      </c>
      <c r="CS31">
        <v>0.46660000000000001</v>
      </c>
      <c r="CT31">
        <v>0.4788</v>
      </c>
      <c r="CU31">
        <v>0.48259999999999997</v>
      </c>
      <c r="CV31">
        <v>0.48609999999999998</v>
      </c>
      <c r="CW31">
        <v>0.48899999999999999</v>
      </c>
      <c r="CX31">
        <v>0.4904</v>
      </c>
      <c r="CY31">
        <v>0.4924</v>
      </c>
      <c r="CZ31">
        <v>0.49630000000000002</v>
      </c>
      <c r="DA31">
        <v>0.50549999999999995</v>
      </c>
      <c r="DB31">
        <v>0.51470000000000005</v>
      </c>
      <c r="DC31">
        <v>0.52390000000000003</v>
      </c>
      <c r="DD31">
        <v>0.53790000000000004</v>
      </c>
      <c r="DE31">
        <v>0.54859999999999998</v>
      </c>
      <c r="DF31">
        <v>0.55940000000000001</v>
      </c>
      <c r="DG31">
        <v>0.56769999999999998</v>
      </c>
      <c r="DH31">
        <v>0.56999999999999995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1.8229999999999998E-8</v>
      </c>
      <c r="P32">
        <v>2.854E-7</v>
      </c>
      <c r="Q32">
        <v>2.2500000000000001E-6</v>
      </c>
      <c r="R32">
        <v>5.3079999999999998E-6</v>
      </c>
      <c r="S32">
        <v>7.6109999999999996E-6</v>
      </c>
      <c r="T32">
        <v>1.0859999999999999E-5</v>
      </c>
      <c r="U32">
        <v>1.499E-5</v>
      </c>
      <c r="V32">
        <v>2.711E-5</v>
      </c>
      <c r="W32">
        <v>4.1140000000000003E-5</v>
      </c>
      <c r="X32">
        <v>5.1730000000000001E-5</v>
      </c>
      <c r="Y32">
        <v>6.3810000000000001E-5</v>
      </c>
      <c r="Z32">
        <v>7.7249999999999994E-5</v>
      </c>
      <c r="AA32">
        <v>9.8049999999999998E-5</v>
      </c>
      <c r="AB32">
        <v>1.5809999999999999E-4</v>
      </c>
      <c r="AC32">
        <v>1.8799999999999999E-4</v>
      </c>
      <c r="AD32">
        <v>2.243E-4</v>
      </c>
      <c r="AE32">
        <v>2.6850000000000002E-4</v>
      </c>
      <c r="AF32">
        <v>3.4640000000000002E-4</v>
      </c>
      <c r="AG32">
        <v>4.8799999999999999E-4</v>
      </c>
      <c r="AH32">
        <v>5.7300000000000005E-4</v>
      </c>
      <c r="AI32">
        <v>6.6660000000000005E-4</v>
      </c>
      <c r="AJ32">
        <v>7.6809999999999997E-4</v>
      </c>
      <c r="AK32">
        <v>8.8210000000000003E-4</v>
      </c>
      <c r="AL32">
        <v>1.1999999999999999E-3</v>
      </c>
      <c r="AM32">
        <v>1.4E-3</v>
      </c>
      <c r="AN32">
        <v>1.5E-3</v>
      </c>
      <c r="AO32">
        <v>1.6999999999999999E-3</v>
      </c>
      <c r="AP32">
        <v>2.0999999999999999E-3</v>
      </c>
      <c r="AQ32">
        <v>2.5999999999999999E-3</v>
      </c>
      <c r="AR32">
        <v>2.8999999999999998E-3</v>
      </c>
      <c r="AS32">
        <v>3.2000000000000002E-3</v>
      </c>
      <c r="AT32">
        <v>3.5999999999999999E-3</v>
      </c>
      <c r="AU32">
        <v>4.4000000000000003E-3</v>
      </c>
      <c r="AV32">
        <v>5.1000000000000004E-3</v>
      </c>
      <c r="AW32">
        <v>5.4999999999999997E-3</v>
      </c>
      <c r="AX32">
        <v>6.0000000000000001E-3</v>
      </c>
      <c r="AY32">
        <v>6.7000000000000002E-3</v>
      </c>
      <c r="AZ32">
        <v>8.0000000000000002E-3</v>
      </c>
      <c r="BA32">
        <v>8.9999999999999993E-3</v>
      </c>
      <c r="BB32">
        <v>9.7000000000000003E-3</v>
      </c>
      <c r="BC32">
        <v>1.04E-2</v>
      </c>
      <c r="BD32">
        <v>1.11E-2</v>
      </c>
      <c r="BE32">
        <v>1.2500000000000001E-2</v>
      </c>
      <c r="BF32">
        <v>1.3899999999999999E-2</v>
      </c>
      <c r="BG32">
        <v>1.47E-2</v>
      </c>
      <c r="BH32">
        <v>1.5599999999999999E-2</v>
      </c>
      <c r="BI32">
        <v>1.6500000000000001E-2</v>
      </c>
      <c r="BJ32">
        <v>1.77E-2</v>
      </c>
      <c r="BK32">
        <v>1.9599999999999999E-2</v>
      </c>
      <c r="BL32">
        <v>2.12E-2</v>
      </c>
      <c r="BM32">
        <v>2.23E-2</v>
      </c>
      <c r="BN32">
        <v>2.3800000000000002E-2</v>
      </c>
      <c r="BO32">
        <v>2.6100000000000002E-2</v>
      </c>
      <c r="BP32">
        <v>2.81E-2</v>
      </c>
      <c r="BQ32">
        <v>2.9399999999999999E-2</v>
      </c>
      <c r="BR32">
        <v>3.09E-2</v>
      </c>
      <c r="BS32">
        <v>3.3500000000000002E-2</v>
      </c>
      <c r="BT32">
        <v>3.61E-2</v>
      </c>
      <c r="BU32">
        <v>3.7699999999999997E-2</v>
      </c>
      <c r="BV32">
        <v>3.9199999999999999E-2</v>
      </c>
      <c r="BW32">
        <v>4.07E-2</v>
      </c>
      <c r="BX32">
        <v>4.2299999999999997E-2</v>
      </c>
      <c r="BY32">
        <v>4.4600000000000001E-2</v>
      </c>
      <c r="BZ32">
        <v>6.8599999999999994E-2</v>
      </c>
      <c r="CA32">
        <v>9.3899999999999997E-2</v>
      </c>
      <c r="CB32">
        <v>0.1242</v>
      </c>
      <c r="CC32">
        <v>0.15329999999999999</v>
      </c>
      <c r="CD32">
        <v>0.18140000000000001</v>
      </c>
      <c r="CE32">
        <v>0.2041</v>
      </c>
      <c r="CF32">
        <v>0.22450000000000001</v>
      </c>
      <c r="CG32">
        <v>0.24479999999999999</v>
      </c>
      <c r="CH32">
        <v>0.26150000000000001</v>
      </c>
      <c r="CI32">
        <v>0.27889999999999998</v>
      </c>
      <c r="CJ32">
        <v>0.29609999999999997</v>
      </c>
      <c r="CK32">
        <v>0.31259999999999999</v>
      </c>
      <c r="CL32">
        <v>0.32819999999999999</v>
      </c>
      <c r="CM32">
        <v>0.34160000000000001</v>
      </c>
      <c r="CN32">
        <v>0.35370000000000001</v>
      </c>
      <c r="CO32">
        <v>0.39710000000000001</v>
      </c>
      <c r="CP32">
        <v>0.41670000000000001</v>
      </c>
      <c r="CQ32">
        <v>0.434</v>
      </c>
      <c r="CR32">
        <v>0.45079999999999998</v>
      </c>
      <c r="CS32">
        <v>0.4667</v>
      </c>
      <c r="CT32">
        <v>0.47889999999999999</v>
      </c>
      <c r="CU32">
        <v>0.48259999999999997</v>
      </c>
      <c r="CV32">
        <v>0.48609999999999998</v>
      </c>
      <c r="CW32">
        <v>0.48899999999999999</v>
      </c>
      <c r="CX32">
        <v>0.4904</v>
      </c>
      <c r="CY32">
        <v>0.49249999999999999</v>
      </c>
      <c r="CZ32">
        <v>0.49659999999999999</v>
      </c>
      <c r="DA32">
        <v>0.50580000000000003</v>
      </c>
      <c r="DB32">
        <v>0.51500000000000001</v>
      </c>
      <c r="DC32">
        <v>0.52429999999999999</v>
      </c>
      <c r="DD32">
        <v>0.53800000000000003</v>
      </c>
      <c r="DE32">
        <v>0.54869999999999997</v>
      </c>
      <c r="DF32">
        <v>0.55940000000000001</v>
      </c>
      <c r="DG32">
        <v>0.56769999999999998</v>
      </c>
      <c r="DH32">
        <v>0.56999999999999995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1.8229999999999998E-8</v>
      </c>
      <c r="P33">
        <v>3.4729999999999999E-7</v>
      </c>
      <c r="Q33">
        <v>2.368E-6</v>
      </c>
      <c r="R33">
        <v>5.3079999999999998E-6</v>
      </c>
      <c r="S33">
        <v>7.6629999999999993E-6</v>
      </c>
      <c r="T33">
        <v>1.112E-5</v>
      </c>
      <c r="U33">
        <v>1.5780000000000001E-5</v>
      </c>
      <c r="V33">
        <v>2.8209999999999999E-5</v>
      </c>
      <c r="W33">
        <v>4.2599999999999999E-5</v>
      </c>
      <c r="X33">
        <v>5.3470000000000001E-5</v>
      </c>
      <c r="Y33">
        <v>6.5560000000000002E-5</v>
      </c>
      <c r="Z33">
        <v>7.941E-5</v>
      </c>
      <c r="AA33">
        <v>1.005E-4</v>
      </c>
      <c r="AB33">
        <v>1.6129999999999999E-4</v>
      </c>
      <c r="AC33">
        <v>1.9340000000000001E-4</v>
      </c>
      <c r="AD33">
        <v>2.3169999999999999E-4</v>
      </c>
      <c r="AE33">
        <v>2.7789999999999998E-4</v>
      </c>
      <c r="AF33">
        <v>3.5809999999999998E-4</v>
      </c>
      <c r="AG33">
        <v>5.0370000000000005E-4</v>
      </c>
      <c r="AH33">
        <v>5.9060000000000004E-4</v>
      </c>
      <c r="AI33">
        <v>6.8659999999999999E-4</v>
      </c>
      <c r="AJ33">
        <v>7.9060000000000003E-4</v>
      </c>
      <c r="AK33">
        <v>9.0680000000000003E-4</v>
      </c>
      <c r="AL33">
        <v>1.1999999999999999E-3</v>
      </c>
      <c r="AM33">
        <v>1.4E-3</v>
      </c>
      <c r="AN33">
        <v>1.6000000000000001E-3</v>
      </c>
      <c r="AO33">
        <v>1.8E-3</v>
      </c>
      <c r="AP33">
        <v>2.2000000000000001E-3</v>
      </c>
      <c r="AQ33">
        <v>2.7000000000000001E-3</v>
      </c>
      <c r="AR33">
        <v>2.8999999999999998E-3</v>
      </c>
      <c r="AS33">
        <v>3.3E-3</v>
      </c>
      <c r="AT33">
        <v>3.7000000000000002E-3</v>
      </c>
      <c r="AU33">
        <v>4.4999999999999997E-3</v>
      </c>
      <c r="AV33">
        <v>5.1999999999999998E-3</v>
      </c>
      <c r="AW33">
        <v>5.7000000000000002E-3</v>
      </c>
      <c r="AX33">
        <v>6.1000000000000004E-3</v>
      </c>
      <c r="AY33">
        <v>6.7999999999999996E-3</v>
      </c>
      <c r="AZ33">
        <v>8.2000000000000007E-3</v>
      </c>
      <c r="BA33">
        <v>9.1999999999999998E-3</v>
      </c>
      <c r="BB33">
        <v>9.9000000000000008E-3</v>
      </c>
      <c r="BC33">
        <v>1.06E-2</v>
      </c>
      <c r="BD33">
        <v>1.14E-2</v>
      </c>
      <c r="BE33">
        <v>1.2800000000000001E-2</v>
      </c>
      <c r="BF33">
        <v>1.41E-2</v>
      </c>
      <c r="BG33">
        <v>1.4999999999999999E-2</v>
      </c>
      <c r="BH33">
        <v>1.5900000000000001E-2</v>
      </c>
      <c r="BI33">
        <v>1.6899999999999998E-2</v>
      </c>
      <c r="BJ33">
        <v>1.8100000000000002E-2</v>
      </c>
      <c r="BK33">
        <v>1.9900000000000001E-2</v>
      </c>
      <c r="BL33">
        <v>2.1600000000000001E-2</v>
      </c>
      <c r="BM33">
        <v>2.2700000000000001E-2</v>
      </c>
      <c r="BN33">
        <v>2.4199999999999999E-2</v>
      </c>
      <c r="BO33">
        <v>2.6499999999999999E-2</v>
      </c>
      <c r="BP33">
        <v>2.86E-2</v>
      </c>
      <c r="BQ33">
        <v>2.9899999999999999E-2</v>
      </c>
      <c r="BR33">
        <v>3.1399999999999997E-2</v>
      </c>
      <c r="BS33">
        <v>3.4000000000000002E-2</v>
      </c>
      <c r="BT33">
        <v>3.6700000000000003E-2</v>
      </c>
      <c r="BU33">
        <v>3.8300000000000001E-2</v>
      </c>
      <c r="BV33">
        <v>3.9800000000000002E-2</v>
      </c>
      <c r="BW33">
        <v>4.1300000000000003E-2</v>
      </c>
      <c r="BX33">
        <v>4.2900000000000001E-2</v>
      </c>
      <c r="BY33">
        <v>4.5199999999999997E-2</v>
      </c>
      <c r="BZ33">
        <v>6.93E-2</v>
      </c>
      <c r="CA33">
        <v>9.4700000000000006E-2</v>
      </c>
      <c r="CB33">
        <v>0.12509999999999999</v>
      </c>
      <c r="CC33">
        <v>0.15409999999999999</v>
      </c>
      <c r="CD33">
        <v>0.1822</v>
      </c>
      <c r="CE33">
        <v>0.20480000000000001</v>
      </c>
      <c r="CF33">
        <v>0.22509999999999999</v>
      </c>
      <c r="CG33">
        <v>0.24529999999999999</v>
      </c>
      <c r="CH33">
        <v>0.2621</v>
      </c>
      <c r="CI33">
        <v>0.27950000000000003</v>
      </c>
      <c r="CJ33">
        <v>0.29659999999999997</v>
      </c>
      <c r="CK33">
        <v>0.31319999999999998</v>
      </c>
      <c r="CL33">
        <v>0.32879999999999998</v>
      </c>
      <c r="CM33">
        <v>0.3422</v>
      </c>
      <c r="CN33">
        <v>0.35420000000000001</v>
      </c>
      <c r="CO33">
        <v>0.39750000000000002</v>
      </c>
      <c r="CP33">
        <v>0.41699999999999998</v>
      </c>
      <c r="CQ33">
        <v>0.43430000000000002</v>
      </c>
      <c r="CR33">
        <v>0.45100000000000001</v>
      </c>
      <c r="CS33">
        <v>0.46679999999999999</v>
      </c>
      <c r="CT33">
        <v>0.47889999999999999</v>
      </c>
      <c r="CU33">
        <v>0.48259999999999997</v>
      </c>
      <c r="CV33">
        <v>0.48609999999999998</v>
      </c>
      <c r="CW33">
        <v>0.48899999999999999</v>
      </c>
      <c r="CX33">
        <v>0.4904</v>
      </c>
      <c r="CY33">
        <v>0.49249999999999999</v>
      </c>
      <c r="CZ33">
        <v>0.49690000000000001</v>
      </c>
      <c r="DA33">
        <v>0.50609999999999999</v>
      </c>
      <c r="DB33">
        <v>0.51539999999999997</v>
      </c>
      <c r="DC33">
        <v>0.52459999999999996</v>
      </c>
      <c r="DD33">
        <v>0.53820000000000001</v>
      </c>
      <c r="DE33">
        <v>0.54879999999999995</v>
      </c>
      <c r="DF33">
        <v>0.55940000000000001</v>
      </c>
      <c r="DG33">
        <v>0.56769999999999998</v>
      </c>
      <c r="DH33">
        <v>0.56999999999999995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1.8229999999999998E-8</v>
      </c>
      <c r="P34">
        <v>3.4729999999999999E-7</v>
      </c>
      <c r="Q34">
        <v>2.368E-6</v>
      </c>
      <c r="R34">
        <v>5.4999999999999999E-6</v>
      </c>
      <c r="S34">
        <v>8.1149999999999994E-6</v>
      </c>
      <c r="T34">
        <v>1.173E-5</v>
      </c>
      <c r="U34">
        <v>1.615E-5</v>
      </c>
      <c r="V34">
        <v>2.8880000000000001E-5</v>
      </c>
      <c r="W34">
        <v>4.3739999999999998E-5</v>
      </c>
      <c r="X34">
        <v>5.4849999999999998E-5</v>
      </c>
      <c r="Y34">
        <v>6.7360000000000006E-5</v>
      </c>
      <c r="Z34">
        <v>8.1370000000000002E-5</v>
      </c>
      <c r="AA34">
        <v>1.03E-4</v>
      </c>
      <c r="AB34">
        <v>1.6550000000000001E-4</v>
      </c>
      <c r="AC34">
        <v>1.9900000000000001E-4</v>
      </c>
      <c r="AD34">
        <v>2.3839999999999999E-4</v>
      </c>
      <c r="AE34">
        <v>2.8570000000000001E-4</v>
      </c>
      <c r="AF34">
        <v>3.6840000000000001E-4</v>
      </c>
      <c r="AG34">
        <v>5.1869999999999998E-4</v>
      </c>
      <c r="AH34">
        <v>6.0789999999999998E-4</v>
      </c>
      <c r="AI34">
        <v>7.0580000000000003E-4</v>
      </c>
      <c r="AJ34">
        <v>8.1170000000000005E-4</v>
      </c>
      <c r="AK34">
        <v>9.3019999999999995E-4</v>
      </c>
      <c r="AL34">
        <v>1.1999999999999999E-3</v>
      </c>
      <c r="AM34">
        <v>1.5E-3</v>
      </c>
      <c r="AN34">
        <v>1.6000000000000001E-3</v>
      </c>
      <c r="AO34">
        <v>1.8E-3</v>
      </c>
      <c r="AP34">
        <v>2.3E-3</v>
      </c>
      <c r="AQ34">
        <v>2.7000000000000001E-3</v>
      </c>
      <c r="AR34">
        <v>3.0000000000000001E-3</v>
      </c>
      <c r="AS34">
        <v>3.3E-3</v>
      </c>
      <c r="AT34">
        <v>3.7000000000000002E-3</v>
      </c>
      <c r="AU34">
        <v>4.5999999999999999E-3</v>
      </c>
      <c r="AV34">
        <v>5.3E-3</v>
      </c>
      <c r="AW34">
        <v>5.7999999999999996E-3</v>
      </c>
      <c r="AX34">
        <v>6.3E-3</v>
      </c>
      <c r="AY34">
        <v>7.0000000000000001E-3</v>
      </c>
      <c r="AZ34">
        <v>8.3999999999999995E-3</v>
      </c>
      <c r="BA34">
        <v>9.4000000000000004E-3</v>
      </c>
      <c r="BB34">
        <v>1.01E-2</v>
      </c>
      <c r="BC34">
        <v>1.0800000000000001E-2</v>
      </c>
      <c r="BD34">
        <v>1.1599999999999999E-2</v>
      </c>
      <c r="BE34">
        <v>1.2999999999999999E-2</v>
      </c>
      <c r="BF34">
        <v>1.44E-2</v>
      </c>
      <c r="BG34">
        <v>1.5299999999999999E-2</v>
      </c>
      <c r="BH34">
        <v>1.6199999999999999E-2</v>
      </c>
      <c r="BI34">
        <v>1.72E-2</v>
      </c>
      <c r="BJ34">
        <v>1.84E-2</v>
      </c>
      <c r="BK34">
        <v>2.0299999999999999E-2</v>
      </c>
      <c r="BL34">
        <v>2.1999999999999999E-2</v>
      </c>
      <c r="BM34">
        <v>2.3099999999999999E-2</v>
      </c>
      <c r="BN34">
        <v>2.46E-2</v>
      </c>
      <c r="BO34">
        <v>2.69E-2</v>
      </c>
      <c r="BP34">
        <v>2.9000000000000001E-2</v>
      </c>
      <c r="BQ34">
        <v>3.04E-2</v>
      </c>
      <c r="BR34">
        <v>3.1899999999999998E-2</v>
      </c>
      <c r="BS34">
        <v>3.4500000000000003E-2</v>
      </c>
      <c r="BT34">
        <v>3.7199999999999997E-2</v>
      </c>
      <c r="BU34">
        <v>3.8800000000000001E-2</v>
      </c>
      <c r="BV34">
        <v>4.0300000000000002E-2</v>
      </c>
      <c r="BW34">
        <v>4.19E-2</v>
      </c>
      <c r="BX34">
        <v>4.3499999999999997E-2</v>
      </c>
      <c r="BY34">
        <v>4.58E-2</v>
      </c>
      <c r="BZ34">
        <v>7.0000000000000007E-2</v>
      </c>
      <c r="CA34">
        <v>9.5500000000000002E-2</v>
      </c>
      <c r="CB34">
        <v>0.12590000000000001</v>
      </c>
      <c r="CC34">
        <v>0.15490000000000001</v>
      </c>
      <c r="CD34">
        <v>0.18290000000000001</v>
      </c>
      <c r="CE34">
        <v>0.2054</v>
      </c>
      <c r="CF34">
        <v>0.22559999999999999</v>
      </c>
      <c r="CG34">
        <v>0.24579999999999999</v>
      </c>
      <c r="CH34">
        <v>0.2626</v>
      </c>
      <c r="CI34">
        <v>0.28000000000000003</v>
      </c>
      <c r="CJ34">
        <v>0.29709999999999998</v>
      </c>
      <c r="CK34">
        <v>0.31380000000000002</v>
      </c>
      <c r="CL34">
        <v>0.32929999999999998</v>
      </c>
      <c r="CM34">
        <v>0.3427</v>
      </c>
      <c r="CN34">
        <v>0.35470000000000002</v>
      </c>
      <c r="CO34">
        <v>0.39779999999999999</v>
      </c>
      <c r="CP34">
        <v>0.4173</v>
      </c>
      <c r="CQ34">
        <v>0.4345</v>
      </c>
      <c r="CR34">
        <v>0.45119999999999999</v>
      </c>
      <c r="CS34">
        <v>0.46689999999999998</v>
      </c>
      <c r="CT34">
        <v>0.47899999999999998</v>
      </c>
      <c r="CU34">
        <v>0.48270000000000002</v>
      </c>
      <c r="CV34">
        <v>0.48620000000000002</v>
      </c>
      <c r="CW34">
        <v>0.48899999999999999</v>
      </c>
      <c r="CX34">
        <v>0.4904</v>
      </c>
      <c r="CY34">
        <v>0.49259999999999998</v>
      </c>
      <c r="CZ34">
        <v>0.49709999999999999</v>
      </c>
      <c r="DA34">
        <v>0.50639999999999996</v>
      </c>
      <c r="DB34">
        <v>0.51559999999999995</v>
      </c>
      <c r="DC34">
        <v>0.52490000000000003</v>
      </c>
      <c r="DD34">
        <v>0.5383</v>
      </c>
      <c r="DE34">
        <v>0.54890000000000005</v>
      </c>
      <c r="DF34">
        <v>0.5595</v>
      </c>
      <c r="DG34">
        <v>0.56779999999999997</v>
      </c>
      <c r="DH34">
        <v>0.56999999999999995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1.8229999999999998E-8</v>
      </c>
      <c r="P35">
        <v>3.4729999999999999E-7</v>
      </c>
      <c r="Q35">
        <v>2.4090000000000001E-6</v>
      </c>
      <c r="R35">
        <v>5.648E-6</v>
      </c>
      <c r="S35">
        <v>8.2090000000000005E-6</v>
      </c>
      <c r="T35">
        <v>1.173E-5</v>
      </c>
      <c r="U35">
        <v>1.6799999999999998E-5</v>
      </c>
      <c r="V35">
        <v>2.9920000000000002E-5</v>
      </c>
      <c r="W35">
        <v>4.4879999999999997E-5</v>
      </c>
      <c r="X35">
        <v>5.6199999999999997E-5</v>
      </c>
      <c r="Y35">
        <v>6.881E-5</v>
      </c>
      <c r="Z35">
        <v>8.3259999999999999E-5</v>
      </c>
      <c r="AA35">
        <v>1.053E-4</v>
      </c>
      <c r="AB35">
        <v>1.6880000000000001E-4</v>
      </c>
      <c r="AC35">
        <v>2.0320000000000001E-4</v>
      </c>
      <c r="AD35">
        <v>2.4439999999999998E-4</v>
      </c>
      <c r="AE35">
        <v>2.9359999999999998E-4</v>
      </c>
      <c r="AF35">
        <v>3.7849999999999998E-4</v>
      </c>
      <c r="AG35">
        <v>5.3200000000000003E-4</v>
      </c>
      <c r="AH35">
        <v>6.2339999999999997E-4</v>
      </c>
      <c r="AI35">
        <v>7.2340000000000002E-4</v>
      </c>
      <c r="AJ35">
        <v>8.3140000000000004E-4</v>
      </c>
      <c r="AK35">
        <v>9.5220000000000005E-4</v>
      </c>
      <c r="AL35">
        <v>1.2999999999999999E-3</v>
      </c>
      <c r="AM35">
        <v>1.5E-3</v>
      </c>
      <c r="AN35">
        <v>1.6999999999999999E-3</v>
      </c>
      <c r="AO35">
        <v>1.9E-3</v>
      </c>
      <c r="AP35">
        <v>2.3E-3</v>
      </c>
      <c r="AQ35">
        <v>2.8E-3</v>
      </c>
      <c r="AR35">
        <v>3.0999999999999999E-3</v>
      </c>
      <c r="AS35">
        <v>3.3999999999999998E-3</v>
      </c>
      <c r="AT35">
        <v>3.8E-3</v>
      </c>
      <c r="AU35">
        <v>4.7000000000000002E-3</v>
      </c>
      <c r="AV35">
        <v>5.4000000000000003E-3</v>
      </c>
      <c r="AW35">
        <v>5.8999999999999999E-3</v>
      </c>
      <c r="AX35">
        <v>6.4000000000000003E-3</v>
      </c>
      <c r="AY35">
        <v>7.1000000000000004E-3</v>
      </c>
      <c r="AZ35">
        <v>8.5000000000000006E-3</v>
      </c>
      <c r="BA35">
        <v>9.5999999999999992E-3</v>
      </c>
      <c r="BB35">
        <v>1.03E-2</v>
      </c>
      <c r="BC35">
        <v>1.0999999999999999E-2</v>
      </c>
      <c r="BD35">
        <v>1.18E-2</v>
      </c>
      <c r="BE35">
        <v>1.32E-2</v>
      </c>
      <c r="BF35">
        <v>1.46E-2</v>
      </c>
      <c r="BG35">
        <v>1.55E-2</v>
      </c>
      <c r="BH35">
        <v>1.6500000000000001E-2</v>
      </c>
      <c r="BI35">
        <v>1.7399999999999999E-2</v>
      </c>
      <c r="BJ35">
        <v>1.8700000000000001E-2</v>
      </c>
      <c r="BK35">
        <v>2.06E-2</v>
      </c>
      <c r="BL35">
        <v>2.23E-2</v>
      </c>
      <c r="BM35">
        <v>2.35E-2</v>
      </c>
      <c r="BN35">
        <v>2.5000000000000001E-2</v>
      </c>
      <c r="BO35">
        <v>2.7300000000000001E-2</v>
      </c>
      <c r="BP35">
        <v>2.9399999999999999E-2</v>
      </c>
      <c r="BQ35">
        <v>3.0800000000000001E-2</v>
      </c>
      <c r="BR35">
        <v>3.2300000000000002E-2</v>
      </c>
      <c r="BS35">
        <v>3.5000000000000003E-2</v>
      </c>
      <c r="BT35">
        <v>3.7699999999999997E-2</v>
      </c>
      <c r="BU35">
        <v>3.9300000000000002E-2</v>
      </c>
      <c r="BV35">
        <v>4.0800000000000003E-2</v>
      </c>
      <c r="BW35">
        <v>4.24E-2</v>
      </c>
      <c r="BX35">
        <v>4.3999999999999997E-2</v>
      </c>
      <c r="BY35">
        <v>4.6300000000000001E-2</v>
      </c>
      <c r="BZ35">
        <v>7.0699999999999999E-2</v>
      </c>
      <c r="CA35">
        <v>9.6199999999999994E-2</v>
      </c>
      <c r="CB35">
        <v>0.12659999999999999</v>
      </c>
      <c r="CC35">
        <v>0.15570000000000001</v>
      </c>
      <c r="CD35">
        <v>0.1835</v>
      </c>
      <c r="CE35">
        <v>0.20599999999999999</v>
      </c>
      <c r="CF35">
        <v>0.2261</v>
      </c>
      <c r="CG35">
        <v>0.24629999999999999</v>
      </c>
      <c r="CH35">
        <v>0.26300000000000001</v>
      </c>
      <c r="CI35">
        <v>0.28050000000000003</v>
      </c>
      <c r="CJ35">
        <v>0.29759999999999998</v>
      </c>
      <c r="CK35">
        <v>0.31430000000000002</v>
      </c>
      <c r="CL35">
        <v>0.32979999999999998</v>
      </c>
      <c r="CM35">
        <v>0.34320000000000001</v>
      </c>
      <c r="CN35">
        <v>0.35520000000000002</v>
      </c>
      <c r="CO35">
        <v>0.39810000000000001</v>
      </c>
      <c r="CP35">
        <v>0.41749999999999998</v>
      </c>
      <c r="CQ35">
        <v>0.43469999999999998</v>
      </c>
      <c r="CR35">
        <v>0.45129999999999998</v>
      </c>
      <c r="CS35">
        <v>0.46700000000000003</v>
      </c>
      <c r="CT35">
        <v>0.47899999999999998</v>
      </c>
      <c r="CU35">
        <v>0.48270000000000002</v>
      </c>
      <c r="CV35">
        <v>0.48620000000000002</v>
      </c>
      <c r="CW35">
        <v>0.48899999999999999</v>
      </c>
      <c r="CX35">
        <v>0.4904</v>
      </c>
      <c r="CY35">
        <v>0.49259999999999998</v>
      </c>
      <c r="CZ35">
        <v>0.49740000000000001</v>
      </c>
      <c r="DA35">
        <v>0.50660000000000005</v>
      </c>
      <c r="DB35">
        <v>0.51590000000000003</v>
      </c>
      <c r="DC35">
        <v>0.5252</v>
      </c>
      <c r="DD35">
        <v>0.53839999999999999</v>
      </c>
      <c r="DE35">
        <v>0.54890000000000005</v>
      </c>
      <c r="DF35">
        <v>0.5595</v>
      </c>
      <c r="DG35">
        <v>0.56779999999999997</v>
      </c>
      <c r="DH35">
        <v>0.56999999999999995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1.8229999999999998E-8</v>
      </c>
      <c r="P36">
        <v>3.4729999999999999E-7</v>
      </c>
      <c r="Q36">
        <v>2.4499999999999998E-6</v>
      </c>
      <c r="R36">
        <v>5.6999999999999996E-6</v>
      </c>
      <c r="S36">
        <v>8.2619999999999998E-6</v>
      </c>
      <c r="T36">
        <v>1.2269999999999999E-5</v>
      </c>
      <c r="U36">
        <v>1.7370000000000001E-5</v>
      </c>
      <c r="V36">
        <v>3.074E-5</v>
      </c>
      <c r="W36">
        <v>4.5979999999999997E-5</v>
      </c>
      <c r="X36">
        <v>5.7410000000000001E-5</v>
      </c>
      <c r="Y36">
        <v>7.0400000000000004E-5</v>
      </c>
      <c r="Z36">
        <v>8.4740000000000005E-5</v>
      </c>
      <c r="AA36">
        <v>1.0730000000000001E-4</v>
      </c>
      <c r="AB36">
        <v>1.7220000000000001E-4</v>
      </c>
      <c r="AC36">
        <v>2.085E-4</v>
      </c>
      <c r="AD36">
        <v>2.5090000000000003E-4</v>
      </c>
      <c r="AE36">
        <v>3.0130000000000001E-4</v>
      </c>
      <c r="AF36">
        <v>3.8779999999999999E-4</v>
      </c>
      <c r="AG36">
        <v>5.4410000000000005E-4</v>
      </c>
      <c r="AH36">
        <v>6.3759999999999999E-4</v>
      </c>
      <c r="AI36">
        <v>7.3919999999999997E-4</v>
      </c>
      <c r="AJ36">
        <v>8.4869999999999998E-4</v>
      </c>
      <c r="AK36">
        <v>9.7159999999999998E-4</v>
      </c>
      <c r="AL36">
        <v>1.2999999999999999E-3</v>
      </c>
      <c r="AM36">
        <v>1.5E-3</v>
      </c>
      <c r="AN36">
        <v>1.6999999999999999E-3</v>
      </c>
      <c r="AO36">
        <v>1.9E-3</v>
      </c>
      <c r="AP36">
        <v>2.3E-3</v>
      </c>
      <c r="AQ36">
        <v>2.8E-3</v>
      </c>
      <c r="AR36">
        <v>3.0999999999999999E-3</v>
      </c>
      <c r="AS36">
        <v>3.5000000000000001E-3</v>
      </c>
      <c r="AT36">
        <v>3.8999999999999998E-3</v>
      </c>
      <c r="AU36">
        <v>4.7999999999999996E-3</v>
      </c>
      <c r="AV36">
        <v>5.4999999999999997E-3</v>
      </c>
      <c r="AW36">
        <v>6.0000000000000001E-3</v>
      </c>
      <c r="AX36">
        <v>6.4999999999999997E-3</v>
      </c>
      <c r="AY36">
        <v>7.1999999999999998E-3</v>
      </c>
      <c r="AZ36">
        <v>8.6999999999999994E-3</v>
      </c>
      <c r="BA36">
        <v>9.7999999999999997E-3</v>
      </c>
      <c r="BB36">
        <v>1.0500000000000001E-2</v>
      </c>
      <c r="BC36">
        <v>1.12E-2</v>
      </c>
      <c r="BD36">
        <v>1.2E-2</v>
      </c>
      <c r="BE36">
        <v>1.34E-2</v>
      </c>
      <c r="BF36">
        <v>1.4800000000000001E-2</v>
      </c>
      <c r="BG36">
        <v>1.5800000000000002E-2</v>
      </c>
      <c r="BH36">
        <v>1.67E-2</v>
      </c>
      <c r="BI36">
        <v>1.77E-2</v>
      </c>
      <c r="BJ36">
        <v>1.89E-2</v>
      </c>
      <c r="BK36">
        <v>2.0899999999999998E-2</v>
      </c>
      <c r="BL36">
        <v>2.2599999999999999E-2</v>
      </c>
      <c r="BM36">
        <v>2.3800000000000002E-2</v>
      </c>
      <c r="BN36">
        <v>2.53E-2</v>
      </c>
      <c r="BO36">
        <v>2.7699999999999999E-2</v>
      </c>
      <c r="BP36">
        <v>2.98E-2</v>
      </c>
      <c r="BQ36">
        <v>3.1199999999999999E-2</v>
      </c>
      <c r="BR36">
        <v>3.27E-2</v>
      </c>
      <c r="BS36">
        <v>3.5400000000000001E-2</v>
      </c>
      <c r="BT36">
        <v>3.8100000000000002E-2</v>
      </c>
      <c r="BU36">
        <v>3.9699999999999999E-2</v>
      </c>
      <c r="BV36">
        <v>4.1300000000000003E-2</v>
      </c>
      <c r="BW36">
        <v>4.2900000000000001E-2</v>
      </c>
      <c r="BX36">
        <v>4.4499999999999998E-2</v>
      </c>
      <c r="BY36">
        <v>4.6800000000000001E-2</v>
      </c>
      <c r="BZ36">
        <v>7.1300000000000002E-2</v>
      </c>
      <c r="CA36">
        <v>9.69E-2</v>
      </c>
      <c r="CB36">
        <v>0.1273</v>
      </c>
      <c r="CC36">
        <v>0.15629999999999999</v>
      </c>
      <c r="CD36">
        <v>0.18410000000000001</v>
      </c>
      <c r="CE36">
        <v>0.20649999999999999</v>
      </c>
      <c r="CF36">
        <v>0.2266</v>
      </c>
      <c r="CG36">
        <v>0.2467</v>
      </c>
      <c r="CH36">
        <v>0.26340000000000002</v>
      </c>
      <c r="CI36">
        <v>0.28089999999999998</v>
      </c>
      <c r="CJ36">
        <v>0.29799999999999999</v>
      </c>
      <c r="CK36">
        <v>0.31469999999999998</v>
      </c>
      <c r="CL36">
        <v>0.33019999999999999</v>
      </c>
      <c r="CM36">
        <v>0.34360000000000002</v>
      </c>
      <c r="CN36">
        <v>0.35560000000000003</v>
      </c>
      <c r="CO36">
        <v>0.39839999999999998</v>
      </c>
      <c r="CP36">
        <v>0.41770000000000002</v>
      </c>
      <c r="CQ36">
        <v>0.43480000000000002</v>
      </c>
      <c r="CR36">
        <v>0.45140000000000002</v>
      </c>
      <c r="CS36">
        <v>0.46700000000000003</v>
      </c>
      <c r="CT36">
        <v>0.47899999999999998</v>
      </c>
      <c r="CU36">
        <v>0.48270000000000002</v>
      </c>
      <c r="CV36">
        <v>0.48620000000000002</v>
      </c>
      <c r="CW36">
        <v>0.48899999999999999</v>
      </c>
      <c r="CX36">
        <v>0.4904</v>
      </c>
      <c r="CY36">
        <v>0.49270000000000003</v>
      </c>
      <c r="CZ36">
        <v>0.49759999999999999</v>
      </c>
      <c r="DA36">
        <v>0.50690000000000002</v>
      </c>
      <c r="DB36">
        <v>0.5161</v>
      </c>
      <c r="DC36">
        <v>0.52539999999999998</v>
      </c>
      <c r="DD36">
        <v>0.53839999999999999</v>
      </c>
      <c r="DE36">
        <v>0.54900000000000004</v>
      </c>
      <c r="DF36">
        <v>0.5595</v>
      </c>
      <c r="DG36">
        <v>0.56779999999999997</v>
      </c>
      <c r="DH36">
        <v>0.56999999999999995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1.8229999999999998E-8</v>
      </c>
      <c r="P37">
        <v>3.4729999999999999E-7</v>
      </c>
      <c r="Q37">
        <v>2.4499999999999998E-6</v>
      </c>
      <c r="R37">
        <v>5.6999999999999996E-6</v>
      </c>
      <c r="S37">
        <v>8.6309999999999992E-6</v>
      </c>
      <c r="T37">
        <v>1.258E-5</v>
      </c>
      <c r="U37">
        <v>1.7430000000000001E-5</v>
      </c>
      <c r="V37">
        <v>3.1050000000000003E-5</v>
      </c>
      <c r="W37">
        <v>4.7039999999999997E-5</v>
      </c>
      <c r="X37">
        <v>5.8749999999999998E-5</v>
      </c>
      <c r="Y37">
        <v>7.1559999999999999E-5</v>
      </c>
      <c r="Z37">
        <v>8.6470000000000004E-5</v>
      </c>
      <c r="AA37">
        <v>1.091E-4</v>
      </c>
      <c r="AB37">
        <v>1.7569999999999999E-4</v>
      </c>
      <c r="AC37">
        <v>2.1249999999999999E-4</v>
      </c>
      <c r="AD37">
        <v>2.5609999999999999E-4</v>
      </c>
      <c r="AE37">
        <v>3.0810000000000001E-4</v>
      </c>
      <c r="AF37">
        <v>3.97E-4</v>
      </c>
      <c r="AG37">
        <v>5.5630000000000002E-4</v>
      </c>
      <c r="AH37">
        <v>6.5129999999999995E-4</v>
      </c>
      <c r="AI37">
        <v>7.5449999999999996E-4</v>
      </c>
      <c r="AJ37">
        <v>8.6560000000000001E-4</v>
      </c>
      <c r="AK37">
        <v>9.8989999999999994E-4</v>
      </c>
      <c r="AL37">
        <v>1.2999999999999999E-3</v>
      </c>
      <c r="AM37">
        <v>1.5E-3</v>
      </c>
      <c r="AN37">
        <v>1.6999999999999999E-3</v>
      </c>
      <c r="AO37">
        <v>1.9E-3</v>
      </c>
      <c r="AP37">
        <v>2.3999999999999998E-3</v>
      </c>
      <c r="AQ37">
        <v>2.8999999999999998E-3</v>
      </c>
      <c r="AR37">
        <v>3.2000000000000002E-3</v>
      </c>
      <c r="AS37">
        <v>3.5000000000000001E-3</v>
      </c>
      <c r="AT37">
        <v>4.0000000000000001E-3</v>
      </c>
      <c r="AU37">
        <v>4.8999999999999998E-3</v>
      </c>
      <c r="AV37">
        <v>5.5999999999999999E-3</v>
      </c>
      <c r="AW37">
        <v>6.1000000000000004E-3</v>
      </c>
      <c r="AX37">
        <v>6.6E-3</v>
      </c>
      <c r="AY37">
        <v>7.4000000000000003E-3</v>
      </c>
      <c r="AZ37">
        <v>8.8000000000000005E-3</v>
      </c>
      <c r="BA37">
        <v>9.9000000000000008E-3</v>
      </c>
      <c r="BB37">
        <v>1.06E-2</v>
      </c>
      <c r="BC37">
        <v>1.14E-2</v>
      </c>
      <c r="BD37">
        <v>1.2200000000000001E-2</v>
      </c>
      <c r="BE37">
        <v>1.3599999999999999E-2</v>
      </c>
      <c r="BF37">
        <v>1.5100000000000001E-2</v>
      </c>
      <c r="BG37">
        <v>1.6E-2</v>
      </c>
      <c r="BH37">
        <v>1.6899999999999998E-2</v>
      </c>
      <c r="BI37">
        <v>1.7899999999999999E-2</v>
      </c>
      <c r="BJ37">
        <v>1.9199999999999998E-2</v>
      </c>
      <c r="BK37">
        <v>2.12E-2</v>
      </c>
      <c r="BL37">
        <v>2.29E-2</v>
      </c>
      <c r="BM37">
        <v>2.41E-2</v>
      </c>
      <c r="BN37">
        <v>2.5700000000000001E-2</v>
      </c>
      <c r="BO37">
        <v>2.8000000000000001E-2</v>
      </c>
      <c r="BP37">
        <v>3.0099999999999998E-2</v>
      </c>
      <c r="BQ37">
        <v>3.15E-2</v>
      </c>
      <c r="BR37">
        <v>3.3099999999999997E-2</v>
      </c>
      <c r="BS37">
        <v>3.5799999999999998E-2</v>
      </c>
      <c r="BT37">
        <v>3.85E-2</v>
      </c>
      <c r="BU37">
        <v>4.0099999999999997E-2</v>
      </c>
      <c r="BV37">
        <v>4.1700000000000001E-2</v>
      </c>
      <c r="BW37">
        <v>4.3299999999999998E-2</v>
      </c>
      <c r="BX37">
        <v>4.4900000000000002E-2</v>
      </c>
      <c r="BY37">
        <v>4.7300000000000002E-2</v>
      </c>
      <c r="BZ37">
        <v>7.1800000000000003E-2</v>
      </c>
      <c r="CA37">
        <v>9.7500000000000003E-2</v>
      </c>
      <c r="CB37">
        <v>0.12790000000000001</v>
      </c>
      <c r="CC37">
        <v>0.15690000000000001</v>
      </c>
      <c r="CD37">
        <v>0.18459999999999999</v>
      </c>
      <c r="CE37">
        <v>0.20699999999999999</v>
      </c>
      <c r="CF37">
        <v>0.22700000000000001</v>
      </c>
      <c r="CG37">
        <v>0.24709999999999999</v>
      </c>
      <c r="CH37">
        <v>0.26379999999999998</v>
      </c>
      <c r="CI37">
        <v>0.28129999999999999</v>
      </c>
      <c r="CJ37">
        <v>0.2984</v>
      </c>
      <c r="CK37">
        <v>0.31509999999999999</v>
      </c>
      <c r="CL37">
        <v>0.3306</v>
      </c>
      <c r="CM37">
        <v>0.34399999999999997</v>
      </c>
      <c r="CN37">
        <v>0.35599999999999998</v>
      </c>
      <c r="CO37">
        <v>0.39860000000000001</v>
      </c>
      <c r="CP37">
        <v>0.41789999999999999</v>
      </c>
      <c r="CQ37">
        <v>0.435</v>
      </c>
      <c r="CR37">
        <v>0.4516</v>
      </c>
      <c r="CS37">
        <v>0.46710000000000002</v>
      </c>
      <c r="CT37">
        <v>0.47910000000000003</v>
      </c>
      <c r="CU37">
        <v>0.48270000000000002</v>
      </c>
      <c r="CV37">
        <v>0.48620000000000002</v>
      </c>
      <c r="CW37">
        <v>0.48899999999999999</v>
      </c>
      <c r="CX37">
        <v>0.49049999999999999</v>
      </c>
      <c r="CY37">
        <v>0.49270000000000003</v>
      </c>
      <c r="CZ37">
        <v>0.49780000000000002</v>
      </c>
      <c r="DA37">
        <v>0.5071</v>
      </c>
      <c r="DB37">
        <v>0.51629999999999998</v>
      </c>
      <c r="DC37">
        <v>0.52559999999999996</v>
      </c>
      <c r="DD37">
        <v>0.53849999999999998</v>
      </c>
      <c r="DE37">
        <v>0.54900000000000004</v>
      </c>
      <c r="DF37">
        <v>0.5595</v>
      </c>
      <c r="DG37">
        <v>0.56779999999999997</v>
      </c>
      <c r="DH37">
        <v>0.56999999999999995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1.8229999999999998E-8</v>
      </c>
      <c r="P38">
        <v>3.4729999999999999E-7</v>
      </c>
      <c r="Q38">
        <v>2.491E-6</v>
      </c>
      <c r="R38">
        <v>5.9440000000000002E-6</v>
      </c>
      <c r="S38">
        <v>8.8720000000000008E-6</v>
      </c>
      <c r="T38">
        <v>1.2680000000000001E-5</v>
      </c>
      <c r="U38">
        <v>1.8130000000000001E-5</v>
      </c>
      <c r="V38">
        <v>3.2039999999999998E-5</v>
      </c>
      <c r="W38">
        <v>4.7649999999999999E-5</v>
      </c>
      <c r="X38">
        <v>5.9689999999999999E-5</v>
      </c>
      <c r="Y38">
        <v>7.3029999999999997E-5</v>
      </c>
      <c r="Z38">
        <v>8.7750000000000005E-5</v>
      </c>
      <c r="AA38">
        <v>1.115E-4</v>
      </c>
      <c r="AB38">
        <v>1.7909999999999999E-4</v>
      </c>
      <c r="AC38">
        <v>2.174E-4</v>
      </c>
      <c r="AD38">
        <v>2.6170000000000002E-4</v>
      </c>
      <c r="AE38">
        <v>3.143E-4</v>
      </c>
      <c r="AF38">
        <v>4.0460000000000002E-4</v>
      </c>
      <c r="AG38">
        <v>5.6680000000000001E-4</v>
      </c>
      <c r="AH38">
        <v>6.6299999999999996E-4</v>
      </c>
      <c r="AI38">
        <v>7.6789999999999996E-4</v>
      </c>
      <c r="AJ38">
        <v>8.8099999999999995E-4</v>
      </c>
      <c r="AK38">
        <v>1E-3</v>
      </c>
      <c r="AL38">
        <v>1.2999999999999999E-3</v>
      </c>
      <c r="AM38">
        <v>1.6000000000000001E-3</v>
      </c>
      <c r="AN38">
        <v>1.6999999999999999E-3</v>
      </c>
      <c r="AO38">
        <v>1.9E-3</v>
      </c>
      <c r="AP38">
        <v>2.3999999999999998E-3</v>
      </c>
      <c r="AQ38">
        <v>2.8999999999999998E-3</v>
      </c>
      <c r="AR38">
        <v>3.2000000000000002E-3</v>
      </c>
      <c r="AS38">
        <v>3.5999999999999999E-3</v>
      </c>
      <c r="AT38">
        <v>4.0000000000000001E-3</v>
      </c>
      <c r="AU38">
        <v>5.0000000000000001E-3</v>
      </c>
      <c r="AV38">
        <v>5.7000000000000002E-3</v>
      </c>
      <c r="AW38">
        <v>6.1999999999999998E-3</v>
      </c>
      <c r="AX38">
        <v>6.7000000000000002E-3</v>
      </c>
      <c r="AY38">
        <v>7.4999999999999997E-3</v>
      </c>
      <c r="AZ38">
        <v>8.8999999999999999E-3</v>
      </c>
      <c r="BA38">
        <v>0.01</v>
      </c>
      <c r="BB38">
        <v>1.0800000000000001E-2</v>
      </c>
      <c r="BC38">
        <v>1.15E-2</v>
      </c>
      <c r="BD38">
        <v>1.23E-2</v>
      </c>
      <c r="BE38">
        <v>1.38E-2</v>
      </c>
      <c r="BF38">
        <v>1.52E-2</v>
      </c>
      <c r="BG38">
        <v>1.6199999999999999E-2</v>
      </c>
      <c r="BH38">
        <v>1.7100000000000001E-2</v>
      </c>
      <c r="BI38">
        <v>1.8100000000000002E-2</v>
      </c>
      <c r="BJ38">
        <v>1.9400000000000001E-2</v>
      </c>
      <c r="BK38">
        <v>2.1399999999999999E-2</v>
      </c>
      <c r="BL38">
        <v>2.3199999999999998E-2</v>
      </c>
      <c r="BM38">
        <v>2.4400000000000002E-2</v>
      </c>
      <c r="BN38">
        <v>2.5899999999999999E-2</v>
      </c>
      <c r="BO38">
        <v>2.8299999999999999E-2</v>
      </c>
      <c r="BP38">
        <v>3.0499999999999999E-2</v>
      </c>
      <c r="BQ38">
        <v>3.1899999999999998E-2</v>
      </c>
      <c r="BR38">
        <v>3.3399999999999999E-2</v>
      </c>
      <c r="BS38">
        <v>3.61E-2</v>
      </c>
      <c r="BT38">
        <v>3.8899999999999997E-2</v>
      </c>
      <c r="BU38">
        <v>4.0500000000000001E-2</v>
      </c>
      <c r="BV38">
        <v>4.2099999999999999E-2</v>
      </c>
      <c r="BW38">
        <v>4.3700000000000003E-2</v>
      </c>
      <c r="BX38">
        <v>4.53E-2</v>
      </c>
      <c r="BY38">
        <v>4.7699999999999999E-2</v>
      </c>
      <c r="BZ38">
        <v>7.2300000000000003E-2</v>
      </c>
      <c r="CA38">
        <v>9.8000000000000004E-2</v>
      </c>
      <c r="CB38">
        <v>0.1285</v>
      </c>
      <c r="CC38">
        <v>0.1575</v>
      </c>
      <c r="CD38">
        <v>0.18509999999999999</v>
      </c>
      <c r="CE38">
        <v>0.2074</v>
      </c>
      <c r="CF38">
        <v>0.22739999999999999</v>
      </c>
      <c r="CG38">
        <v>0.24740000000000001</v>
      </c>
      <c r="CH38">
        <v>0.26419999999999999</v>
      </c>
      <c r="CI38">
        <v>0.28170000000000001</v>
      </c>
      <c r="CJ38">
        <v>0.29880000000000001</v>
      </c>
      <c r="CK38">
        <v>0.3155</v>
      </c>
      <c r="CL38">
        <v>0.33100000000000002</v>
      </c>
      <c r="CM38">
        <v>0.34429999999999999</v>
      </c>
      <c r="CN38">
        <v>0.35639999999999999</v>
      </c>
      <c r="CO38">
        <v>0.39889999999999998</v>
      </c>
      <c r="CP38">
        <v>0.41810000000000003</v>
      </c>
      <c r="CQ38">
        <v>0.43509999999999999</v>
      </c>
      <c r="CR38">
        <v>0.45169999999999999</v>
      </c>
      <c r="CS38">
        <v>0.46710000000000002</v>
      </c>
      <c r="CT38">
        <v>0.47910000000000003</v>
      </c>
      <c r="CU38">
        <v>0.48270000000000002</v>
      </c>
      <c r="CV38">
        <v>0.48620000000000002</v>
      </c>
      <c r="CW38">
        <v>0.48899999999999999</v>
      </c>
      <c r="CX38">
        <v>0.49049999999999999</v>
      </c>
      <c r="CY38">
        <v>0.49270000000000003</v>
      </c>
      <c r="CZ38">
        <v>0.498</v>
      </c>
      <c r="DA38">
        <v>0.50729999999999997</v>
      </c>
      <c r="DB38">
        <v>0.51649999999999996</v>
      </c>
      <c r="DC38">
        <v>0.52580000000000005</v>
      </c>
      <c r="DD38">
        <v>0.53859999999999997</v>
      </c>
      <c r="DE38">
        <v>0.54910000000000003</v>
      </c>
      <c r="DF38">
        <v>0.5595</v>
      </c>
      <c r="DG38">
        <v>0.56779999999999997</v>
      </c>
      <c r="DH38">
        <v>0.56999999999999995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1.8229999999999998E-8</v>
      </c>
      <c r="P39">
        <v>3.4729999999999999E-7</v>
      </c>
      <c r="Q39">
        <v>2.491E-6</v>
      </c>
      <c r="R39">
        <v>5.9440000000000002E-6</v>
      </c>
      <c r="S39">
        <v>8.8720000000000008E-6</v>
      </c>
      <c r="T39">
        <v>1.29E-5</v>
      </c>
      <c r="U39">
        <v>1.8309999999999999E-5</v>
      </c>
      <c r="V39">
        <v>3.2509999999999999E-5</v>
      </c>
      <c r="W39">
        <v>4.8449999999999999E-5</v>
      </c>
      <c r="X39">
        <v>6.0430000000000002E-5</v>
      </c>
      <c r="Y39">
        <v>7.4049999999999997E-5</v>
      </c>
      <c r="Z39">
        <v>8.9110000000000006E-5</v>
      </c>
      <c r="AA39">
        <v>1.126E-4</v>
      </c>
      <c r="AB39">
        <v>1.8139999999999999E-4</v>
      </c>
      <c r="AC39">
        <v>2.206E-4</v>
      </c>
      <c r="AD39">
        <v>2.6620000000000002E-4</v>
      </c>
      <c r="AE39">
        <v>3.2029999999999998E-4</v>
      </c>
      <c r="AF39">
        <v>4.124E-4</v>
      </c>
      <c r="AG39">
        <v>5.7709999999999999E-4</v>
      </c>
      <c r="AH39">
        <v>6.7460000000000003E-4</v>
      </c>
      <c r="AI39">
        <v>7.8069999999999995E-4</v>
      </c>
      <c r="AJ39">
        <v>8.9490000000000001E-4</v>
      </c>
      <c r="AK39">
        <v>1E-3</v>
      </c>
      <c r="AL39">
        <v>1.4E-3</v>
      </c>
      <c r="AM39">
        <v>1.6000000000000001E-3</v>
      </c>
      <c r="AN39">
        <v>1.8E-3</v>
      </c>
      <c r="AO39">
        <v>2E-3</v>
      </c>
      <c r="AP39">
        <v>2.5000000000000001E-3</v>
      </c>
      <c r="AQ39">
        <v>3.0000000000000001E-3</v>
      </c>
      <c r="AR39">
        <v>3.3E-3</v>
      </c>
      <c r="AS39">
        <v>3.5999999999999999E-3</v>
      </c>
      <c r="AT39">
        <v>4.1000000000000003E-3</v>
      </c>
      <c r="AU39">
        <v>5.1000000000000004E-3</v>
      </c>
      <c r="AV39">
        <v>5.7999999999999996E-3</v>
      </c>
      <c r="AW39">
        <v>6.3E-3</v>
      </c>
      <c r="AX39">
        <v>6.7999999999999996E-3</v>
      </c>
      <c r="AY39">
        <v>7.6E-3</v>
      </c>
      <c r="AZ39">
        <v>9.1000000000000004E-3</v>
      </c>
      <c r="BA39">
        <v>1.0200000000000001E-2</v>
      </c>
      <c r="BB39">
        <v>1.09E-2</v>
      </c>
      <c r="BC39">
        <v>1.17E-2</v>
      </c>
      <c r="BD39">
        <v>1.2500000000000001E-2</v>
      </c>
      <c r="BE39">
        <v>1.3899999999999999E-2</v>
      </c>
      <c r="BF39">
        <v>1.54E-2</v>
      </c>
      <c r="BG39">
        <v>1.6400000000000001E-2</v>
      </c>
      <c r="BH39">
        <v>1.7299999999999999E-2</v>
      </c>
      <c r="BI39">
        <v>1.83E-2</v>
      </c>
      <c r="BJ39">
        <v>1.9599999999999999E-2</v>
      </c>
      <c r="BK39">
        <v>2.1600000000000001E-2</v>
      </c>
      <c r="BL39">
        <v>2.3400000000000001E-2</v>
      </c>
      <c r="BM39">
        <v>2.46E-2</v>
      </c>
      <c r="BN39">
        <v>2.6200000000000001E-2</v>
      </c>
      <c r="BO39">
        <v>2.86E-2</v>
      </c>
      <c r="BP39">
        <v>3.0800000000000001E-2</v>
      </c>
      <c r="BQ39">
        <v>3.2199999999999999E-2</v>
      </c>
      <c r="BR39">
        <v>3.3700000000000001E-2</v>
      </c>
      <c r="BS39">
        <v>3.6499999999999998E-2</v>
      </c>
      <c r="BT39">
        <v>3.9199999999999999E-2</v>
      </c>
      <c r="BU39">
        <v>4.0800000000000003E-2</v>
      </c>
      <c r="BV39">
        <v>4.24E-2</v>
      </c>
      <c r="BW39">
        <v>4.41E-2</v>
      </c>
      <c r="BX39">
        <v>4.5699999999999998E-2</v>
      </c>
      <c r="BY39">
        <v>4.8000000000000001E-2</v>
      </c>
      <c r="BZ39">
        <v>7.2800000000000004E-2</v>
      </c>
      <c r="CA39">
        <v>9.8500000000000004E-2</v>
      </c>
      <c r="CB39">
        <v>0.129</v>
      </c>
      <c r="CC39">
        <v>0.158</v>
      </c>
      <c r="CD39">
        <v>0.18559999999999999</v>
      </c>
      <c r="CE39">
        <v>0.20780000000000001</v>
      </c>
      <c r="CF39">
        <v>0.22770000000000001</v>
      </c>
      <c r="CG39">
        <v>0.2477</v>
      </c>
      <c r="CH39">
        <v>0.26450000000000001</v>
      </c>
      <c r="CI39">
        <v>0.28199999999999997</v>
      </c>
      <c r="CJ39">
        <v>0.29909999999999998</v>
      </c>
      <c r="CK39">
        <v>0.31580000000000003</v>
      </c>
      <c r="CL39">
        <v>0.33129999999999998</v>
      </c>
      <c r="CM39">
        <v>0.34470000000000001</v>
      </c>
      <c r="CN39">
        <v>0.35670000000000002</v>
      </c>
      <c r="CO39">
        <v>0.39910000000000001</v>
      </c>
      <c r="CP39">
        <v>0.41830000000000001</v>
      </c>
      <c r="CQ39">
        <v>0.43530000000000002</v>
      </c>
      <c r="CR39">
        <v>0.45179999999999998</v>
      </c>
      <c r="CS39">
        <v>0.4672</v>
      </c>
      <c r="CT39">
        <v>0.47910000000000003</v>
      </c>
      <c r="CU39">
        <v>0.48270000000000002</v>
      </c>
      <c r="CV39">
        <v>0.48620000000000002</v>
      </c>
      <c r="CW39">
        <v>0.48899999999999999</v>
      </c>
      <c r="CX39">
        <v>0.49049999999999999</v>
      </c>
      <c r="CY39">
        <v>0.49280000000000002</v>
      </c>
      <c r="CZ39">
        <v>0.49819999999999998</v>
      </c>
      <c r="DA39">
        <v>0.50739999999999996</v>
      </c>
      <c r="DB39">
        <v>0.51670000000000005</v>
      </c>
      <c r="DC39">
        <v>0.52600000000000002</v>
      </c>
      <c r="DD39">
        <v>0.53869999999999996</v>
      </c>
      <c r="DE39">
        <v>0.54910000000000003</v>
      </c>
      <c r="DF39">
        <v>0.5595</v>
      </c>
      <c r="DG39">
        <v>0.56789999999999996</v>
      </c>
      <c r="DH39">
        <v>0.56999999999999995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1.8229999999999998E-8</v>
      </c>
      <c r="P40">
        <v>3.4729999999999999E-7</v>
      </c>
      <c r="Q40">
        <v>2.491E-6</v>
      </c>
      <c r="R40">
        <v>5.9440000000000002E-6</v>
      </c>
      <c r="S40">
        <v>8.8720000000000008E-6</v>
      </c>
      <c r="T40">
        <v>1.329E-5</v>
      </c>
      <c r="U40">
        <v>1.8620000000000001E-5</v>
      </c>
      <c r="V40">
        <v>3.2719999999999998E-5</v>
      </c>
      <c r="W40">
        <v>4.9419999999999998E-5</v>
      </c>
      <c r="X40">
        <v>6.1649999999999994E-5</v>
      </c>
      <c r="Y40">
        <v>7.4880000000000001E-5</v>
      </c>
      <c r="Z40">
        <v>9.0260000000000007E-5</v>
      </c>
      <c r="AA40">
        <v>1.141E-4</v>
      </c>
      <c r="AB40">
        <v>1.8450000000000001E-4</v>
      </c>
      <c r="AC40">
        <v>2.243E-4</v>
      </c>
      <c r="AD40">
        <v>2.7070000000000002E-4</v>
      </c>
      <c r="AE40">
        <v>3.255E-4</v>
      </c>
      <c r="AF40">
        <v>4.1869999999999999E-4</v>
      </c>
      <c r="AG40">
        <v>5.8580000000000004E-4</v>
      </c>
      <c r="AH40">
        <v>6.8440000000000005E-4</v>
      </c>
      <c r="AI40">
        <v>7.9179999999999995E-4</v>
      </c>
      <c r="AJ40">
        <v>9.0760000000000005E-4</v>
      </c>
      <c r="AK40">
        <v>1E-3</v>
      </c>
      <c r="AL40">
        <v>1.4E-3</v>
      </c>
      <c r="AM40">
        <v>1.6000000000000001E-3</v>
      </c>
      <c r="AN40">
        <v>1.8E-3</v>
      </c>
      <c r="AO40">
        <v>2E-3</v>
      </c>
      <c r="AP40">
        <v>2.5000000000000001E-3</v>
      </c>
      <c r="AQ40">
        <v>3.0000000000000001E-3</v>
      </c>
      <c r="AR40">
        <v>3.3E-3</v>
      </c>
      <c r="AS40">
        <v>3.7000000000000002E-3</v>
      </c>
      <c r="AT40">
        <v>4.1000000000000003E-3</v>
      </c>
      <c r="AU40">
        <v>5.1000000000000004E-3</v>
      </c>
      <c r="AV40">
        <v>5.7999999999999996E-3</v>
      </c>
      <c r="AW40">
        <v>6.3E-3</v>
      </c>
      <c r="AX40">
        <v>6.8999999999999999E-3</v>
      </c>
      <c r="AY40">
        <v>7.6E-3</v>
      </c>
      <c r="AZ40">
        <v>9.1999999999999998E-3</v>
      </c>
      <c r="BA40">
        <v>1.03E-2</v>
      </c>
      <c r="BB40">
        <v>1.0999999999999999E-2</v>
      </c>
      <c r="BC40">
        <v>1.18E-2</v>
      </c>
      <c r="BD40">
        <v>1.26E-2</v>
      </c>
      <c r="BE40">
        <v>1.41E-2</v>
      </c>
      <c r="BF40">
        <v>1.5599999999999999E-2</v>
      </c>
      <c r="BG40">
        <v>1.6500000000000001E-2</v>
      </c>
      <c r="BH40">
        <v>1.7500000000000002E-2</v>
      </c>
      <c r="BI40">
        <v>1.8499999999999999E-2</v>
      </c>
      <c r="BJ40">
        <v>1.9800000000000002E-2</v>
      </c>
      <c r="BK40">
        <v>2.18E-2</v>
      </c>
      <c r="BL40">
        <v>2.3599999999999999E-2</v>
      </c>
      <c r="BM40">
        <v>2.4899999999999999E-2</v>
      </c>
      <c r="BN40">
        <v>2.64E-2</v>
      </c>
      <c r="BO40">
        <v>2.8799999999999999E-2</v>
      </c>
      <c r="BP40">
        <v>3.1E-2</v>
      </c>
      <c r="BQ40">
        <v>3.2399999999999998E-2</v>
      </c>
      <c r="BR40">
        <v>3.4000000000000002E-2</v>
      </c>
      <c r="BS40">
        <v>3.6799999999999999E-2</v>
      </c>
      <c r="BT40">
        <v>3.95E-2</v>
      </c>
      <c r="BU40">
        <v>4.1200000000000001E-2</v>
      </c>
      <c r="BV40">
        <v>4.2799999999999998E-2</v>
      </c>
      <c r="BW40">
        <v>4.4400000000000002E-2</v>
      </c>
      <c r="BX40">
        <v>4.5999999999999999E-2</v>
      </c>
      <c r="BY40">
        <v>4.8399999999999999E-2</v>
      </c>
      <c r="BZ40">
        <v>7.3200000000000001E-2</v>
      </c>
      <c r="CA40">
        <v>9.9000000000000005E-2</v>
      </c>
      <c r="CB40">
        <v>0.1295</v>
      </c>
      <c r="CC40">
        <v>0.15840000000000001</v>
      </c>
      <c r="CD40">
        <v>0.186</v>
      </c>
      <c r="CE40">
        <v>0.2082</v>
      </c>
      <c r="CF40">
        <v>0.22800000000000001</v>
      </c>
      <c r="CG40">
        <v>0.248</v>
      </c>
      <c r="CH40">
        <v>0.26479999999999998</v>
      </c>
      <c r="CI40">
        <v>0.2823</v>
      </c>
      <c r="CJ40">
        <v>0.29949999999999999</v>
      </c>
      <c r="CK40">
        <v>0.31609999999999999</v>
      </c>
      <c r="CL40">
        <v>0.33160000000000001</v>
      </c>
      <c r="CM40">
        <v>0.34499999999999997</v>
      </c>
      <c r="CN40">
        <v>0.35699999999999998</v>
      </c>
      <c r="CO40">
        <v>0.39929999999999999</v>
      </c>
      <c r="CP40">
        <v>0.41839999999999999</v>
      </c>
      <c r="CQ40">
        <v>0.43540000000000001</v>
      </c>
      <c r="CR40">
        <v>0.45190000000000002</v>
      </c>
      <c r="CS40">
        <v>0.4672</v>
      </c>
      <c r="CT40">
        <v>0.47910000000000003</v>
      </c>
      <c r="CU40">
        <v>0.48280000000000001</v>
      </c>
      <c r="CV40">
        <v>0.48620000000000002</v>
      </c>
      <c r="CW40">
        <v>0.48899999999999999</v>
      </c>
      <c r="CX40">
        <v>0.49049999999999999</v>
      </c>
      <c r="CY40">
        <v>0.49280000000000002</v>
      </c>
      <c r="CZ40">
        <v>0.49830000000000002</v>
      </c>
      <c r="DA40">
        <v>0.50760000000000005</v>
      </c>
      <c r="DB40">
        <v>0.51690000000000003</v>
      </c>
      <c r="DC40">
        <v>0.5262</v>
      </c>
      <c r="DD40">
        <v>0.53869999999999996</v>
      </c>
      <c r="DE40">
        <v>0.54910000000000003</v>
      </c>
      <c r="DF40">
        <v>0.55959999999999999</v>
      </c>
      <c r="DG40">
        <v>0.56789999999999996</v>
      </c>
      <c r="DH40">
        <v>0.56999999999999995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1.8229999999999998E-8</v>
      </c>
      <c r="P41">
        <v>3.4729999999999999E-7</v>
      </c>
      <c r="Q41">
        <v>2.5320000000000001E-6</v>
      </c>
      <c r="R41">
        <v>6.0440000000000001E-6</v>
      </c>
      <c r="S41">
        <v>9.2879999999999998E-6</v>
      </c>
      <c r="T41">
        <v>1.36E-5</v>
      </c>
      <c r="U41">
        <v>1.8790000000000001E-5</v>
      </c>
      <c r="V41">
        <v>3.3170000000000003E-5</v>
      </c>
      <c r="W41">
        <v>4.9969999999999998E-5</v>
      </c>
      <c r="X41">
        <v>6.232E-5</v>
      </c>
      <c r="Y41">
        <v>7.5740000000000003E-5</v>
      </c>
      <c r="Z41">
        <v>9.1240000000000001E-5</v>
      </c>
      <c r="AA41">
        <v>1.159E-4</v>
      </c>
      <c r="AB41">
        <v>1.8689999999999999E-4</v>
      </c>
      <c r="AC41">
        <v>2.2770000000000001E-4</v>
      </c>
      <c r="AD41">
        <v>2.7540000000000003E-4</v>
      </c>
      <c r="AE41">
        <v>3.3119999999999997E-4</v>
      </c>
      <c r="AF41">
        <v>4.2549999999999999E-4</v>
      </c>
      <c r="AG41">
        <v>5.9409999999999997E-4</v>
      </c>
      <c r="AH41">
        <v>6.9390000000000001E-4</v>
      </c>
      <c r="AI41">
        <v>8.0270000000000005E-4</v>
      </c>
      <c r="AJ41">
        <v>9.1980000000000002E-4</v>
      </c>
      <c r="AK41">
        <v>1.1000000000000001E-3</v>
      </c>
      <c r="AL41">
        <v>1.4E-3</v>
      </c>
      <c r="AM41">
        <v>1.6000000000000001E-3</v>
      </c>
      <c r="AN41">
        <v>1.8E-3</v>
      </c>
      <c r="AO41">
        <v>2E-3</v>
      </c>
      <c r="AP41">
        <v>2.5000000000000001E-3</v>
      </c>
      <c r="AQ41">
        <v>3.0999999999999999E-3</v>
      </c>
      <c r="AR41">
        <v>3.3999999999999998E-3</v>
      </c>
      <c r="AS41">
        <v>3.7000000000000002E-3</v>
      </c>
      <c r="AT41">
        <v>4.1999999999999997E-3</v>
      </c>
      <c r="AU41">
        <v>5.1999999999999998E-3</v>
      </c>
      <c r="AV41">
        <v>5.8999999999999999E-3</v>
      </c>
      <c r="AW41">
        <v>6.4000000000000003E-3</v>
      </c>
      <c r="AX41">
        <v>7.0000000000000001E-3</v>
      </c>
      <c r="AY41">
        <v>7.7000000000000002E-3</v>
      </c>
      <c r="AZ41">
        <v>9.2999999999999992E-3</v>
      </c>
      <c r="BA41">
        <v>1.04E-2</v>
      </c>
      <c r="BB41">
        <v>1.11E-2</v>
      </c>
      <c r="BC41">
        <v>1.1900000000000001E-2</v>
      </c>
      <c r="BD41">
        <v>1.2699999999999999E-2</v>
      </c>
      <c r="BE41">
        <v>1.4200000000000001E-2</v>
      </c>
      <c r="BF41">
        <v>1.5699999999999999E-2</v>
      </c>
      <c r="BG41">
        <v>1.67E-2</v>
      </c>
      <c r="BH41">
        <v>1.7600000000000001E-2</v>
      </c>
      <c r="BI41">
        <v>1.8700000000000001E-2</v>
      </c>
      <c r="BJ41">
        <v>0.02</v>
      </c>
      <c r="BK41">
        <v>2.1999999999999999E-2</v>
      </c>
      <c r="BL41">
        <v>2.3800000000000002E-2</v>
      </c>
      <c r="BM41">
        <v>2.5100000000000001E-2</v>
      </c>
      <c r="BN41">
        <v>2.6700000000000002E-2</v>
      </c>
      <c r="BO41">
        <v>2.9100000000000001E-2</v>
      </c>
      <c r="BP41">
        <v>3.1300000000000001E-2</v>
      </c>
      <c r="BQ41">
        <v>3.27E-2</v>
      </c>
      <c r="BR41">
        <v>3.4299999999999997E-2</v>
      </c>
      <c r="BS41">
        <v>3.6999999999999998E-2</v>
      </c>
      <c r="BT41">
        <v>3.9800000000000002E-2</v>
      </c>
      <c r="BU41">
        <v>4.1500000000000002E-2</v>
      </c>
      <c r="BV41">
        <v>4.3099999999999999E-2</v>
      </c>
      <c r="BW41">
        <v>4.4699999999999997E-2</v>
      </c>
      <c r="BX41">
        <v>4.6300000000000001E-2</v>
      </c>
      <c r="BY41">
        <v>4.87E-2</v>
      </c>
      <c r="BZ41">
        <v>7.3599999999999999E-2</v>
      </c>
      <c r="CA41">
        <v>9.9400000000000002E-2</v>
      </c>
      <c r="CB41">
        <v>0.12989999999999999</v>
      </c>
      <c r="CC41">
        <v>0.1588</v>
      </c>
      <c r="CD41">
        <v>0.18629999999999999</v>
      </c>
      <c r="CE41">
        <v>0.20849999999999999</v>
      </c>
      <c r="CF41">
        <v>0.2283</v>
      </c>
      <c r="CG41">
        <v>0.24829999999999999</v>
      </c>
      <c r="CH41">
        <v>0.2651</v>
      </c>
      <c r="CI41">
        <v>0.28260000000000002</v>
      </c>
      <c r="CJ41">
        <v>0.29970000000000002</v>
      </c>
      <c r="CK41">
        <v>0.31640000000000001</v>
      </c>
      <c r="CL41">
        <v>0.33189999999999997</v>
      </c>
      <c r="CM41">
        <v>0.34520000000000001</v>
      </c>
      <c r="CN41">
        <v>0.35720000000000002</v>
      </c>
      <c r="CO41">
        <v>0.39950000000000002</v>
      </c>
      <c r="CP41">
        <v>0.41849999999999998</v>
      </c>
      <c r="CQ41">
        <v>0.4355</v>
      </c>
      <c r="CR41">
        <v>0.45200000000000001</v>
      </c>
      <c r="CS41">
        <v>0.4672</v>
      </c>
      <c r="CT41">
        <v>0.47920000000000001</v>
      </c>
      <c r="CU41">
        <v>0.48280000000000001</v>
      </c>
      <c r="CV41">
        <v>0.48620000000000002</v>
      </c>
      <c r="CW41">
        <v>0.48899999999999999</v>
      </c>
      <c r="CX41">
        <v>0.49049999999999999</v>
      </c>
      <c r="CY41">
        <v>0.49280000000000002</v>
      </c>
      <c r="CZ41">
        <v>0.4985</v>
      </c>
      <c r="DA41">
        <v>0.50770000000000004</v>
      </c>
      <c r="DB41">
        <v>0.51700000000000002</v>
      </c>
      <c r="DC41">
        <v>0.52629999999999999</v>
      </c>
      <c r="DD41">
        <v>0.53879999999999995</v>
      </c>
      <c r="DE41">
        <v>0.54920000000000002</v>
      </c>
      <c r="DF41">
        <v>0.55959999999999999</v>
      </c>
      <c r="DG41">
        <v>0.56789999999999996</v>
      </c>
      <c r="DH41">
        <v>0.56999999999999995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1.8229999999999998E-8</v>
      </c>
      <c r="P42">
        <v>3.4729999999999999E-7</v>
      </c>
      <c r="Q42">
        <v>2.5320000000000001E-6</v>
      </c>
      <c r="R42">
        <v>6.0440000000000001E-6</v>
      </c>
      <c r="S42">
        <v>9.3929999999999997E-6</v>
      </c>
      <c r="T42">
        <v>1.3689999999999999E-5</v>
      </c>
      <c r="U42">
        <v>1.9009999999999999E-5</v>
      </c>
      <c r="V42">
        <v>3.3729999999999997E-5</v>
      </c>
      <c r="W42">
        <v>5.0479999999999998E-5</v>
      </c>
      <c r="X42">
        <v>6.2990000000000005E-5</v>
      </c>
      <c r="Y42">
        <v>7.682E-5</v>
      </c>
      <c r="Z42">
        <v>9.2070000000000004E-5</v>
      </c>
      <c r="AA42">
        <v>1.167E-4</v>
      </c>
      <c r="AB42">
        <v>1.8890000000000001E-4</v>
      </c>
      <c r="AC42">
        <v>2.3039999999999999E-4</v>
      </c>
      <c r="AD42">
        <v>2.787E-4</v>
      </c>
      <c r="AE42">
        <v>3.3530000000000002E-4</v>
      </c>
      <c r="AF42">
        <v>4.3100000000000001E-4</v>
      </c>
      <c r="AG42">
        <v>6.0179999999999999E-4</v>
      </c>
      <c r="AH42">
        <v>7.0259999999999995E-4</v>
      </c>
      <c r="AI42">
        <v>8.1209999999999995E-4</v>
      </c>
      <c r="AJ42">
        <v>9.3000000000000005E-4</v>
      </c>
      <c r="AK42">
        <v>1.1000000000000001E-3</v>
      </c>
      <c r="AL42">
        <v>1.4E-3</v>
      </c>
      <c r="AM42">
        <v>1.6000000000000001E-3</v>
      </c>
      <c r="AN42">
        <v>1.8E-3</v>
      </c>
      <c r="AO42">
        <v>2E-3</v>
      </c>
      <c r="AP42">
        <v>2.5999999999999999E-3</v>
      </c>
      <c r="AQ42">
        <v>3.0999999999999999E-3</v>
      </c>
      <c r="AR42">
        <v>3.3999999999999998E-3</v>
      </c>
      <c r="AS42">
        <v>3.8E-3</v>
      </c>
      <c r="AT42">
        <v>4.1999999999999997E-3</v>
      </c>
      <c r="AU42">
        <v>5.1999999999999998E-3</v>
      </c>
      <c r="AV42">
        <v>6.0000000000000001E-3</v>
      </c>
      <c r="AW42">
        <v>6.4999999999999997E-3</v>
      </c>
      <c r="AX42">
        <v>7.0000000000000001E-3</v>
      </c>
      <c r="AY42">
        <v>7.7999999999999996E-3</v>
      </c>
      <c r="AZ42">
        <v>9.2999999999999992E-3</v>
      </c>
      <c r="BA42">
        <v>1.0500000000000001E-2</v>
      </c>
      <c r="BB42">
        <v>1.12E-2</v>
      </c>
      <c r="BC42">
        <v>1.2E-2</v>
      </c>
      <c r="BD42">
        <v>1.2800000000000001E-2</v>
      </c>
      <c r="BE42">
        <v>1.44E-2</v>
      </c>
      <c r="BF42">
        <v>1.5900000000000001E-2</v>
      </c>
      <c r="BG42">
        <v>1.6799999999999999E-2</v>
      </c>
      <c r="BH42">
        <v>1.78E-2</v>
      </c>
      <c r="BI42">
        <v>1.8800000000000001E-2</v>
      </c>
      <c r="BJ42">
        <v>2.0199999999999999E-2</v>
      </c>
      <c r="BK42">
        <v>2.2200000000000001E-2</v>
      </c>
      <c r="BL42">
        <v>2.4E-2</v>
      </c>
      <c r="BM42">
        <v>2.53E-2</v>
      </c>
      <c r="BN42">
        <v>2.69E-2</v>
      </c>
      <c r="BO42">
        <v>2.93E-2</v>
      </c>
      <c r="BP42">
        <v>3.15E-2</v>
      </c>
      <c r="BQ42">
        <v>3.2899999999999999E-2</v>
      </c>
      <c r="BR42">
        <v>3.4500000000000003E-2</v>
      </c>
      <c r="BS42">
        <v>3.73E-2</v>
      </c>
      <c r="BT42">
        <v>4.0099999999999997E-2</v>
      </c>
      <c r="BU42">
        <v>4.1700000000000001E-2</v>
      </c>
      <c r="BV42">
        <v>4.3299999999999998E-2</v>
      </c>
      <c r="BW42">
        <v>4.4999999999999998E-2</v>
      </c>
      <c r="BX42">
        <v>4.6600000000000003E-2</v>
      </c>
      <c r="BY42">
        <v>4.9000000000000002E-2</v>
      </c>
      <c r="BZ42">
        <v>7.3899999999999993E-2</v>
      </c>
      <c r="CA42">
        <v>9.98E-2</v>
      </c>
      <c r="CB42">
        <v>0.1303</v>
      </c>
      <c r="CC42">
        <v>0.15920000000000001</v>
      </c>
      <c r="CD42">
        <v>0.1867</v>
      </c>
      <c r="CE42">
        <v>0.20880000000000001</v>
      </c>
      <c r="CF42">
        <v>0.2286</v>
      </c>
      <c r="CG42">
        <v>0.24859999999999999</v>
      </c>
      <c r="CH42">
        <v>0.26540000000000002</v>
      </c>
      <c r="CI42">
        <v>0.2828</v>
      </c>
      <c r="CJ42">
        <v>0.3</v>
      </c>
      <c r="CK42">
        <v>0.31669999999999998</v>
      </c>
      <c r="CL42">
        <v>0.33210000000000001</v>
      </c>
      <c r="CM42">
        <v>0.34549999999999997</v>
      </c>
      <c r="CN42">
        <v>0.35749999999999998</v>
      </c>
      <c r="CO42">
        <v>0.39960000000000001</v>
      </c>
      <c r="CP42">
        <v>0.41870000000000002</v>
      </c>
      <c r="CQ42">
        <v>0.43559999999999999</v>
      </c>
      <c r="CR42">
        <v>0.45200000000000001</v>
      </c>
      <c r="CS42">
        <v>0.46729999999999999</v>
      </c>
      <c r="CT42">
        <v>0.47920000000000001</v>
      </c>
      <c r="CU42">
        <v>0.48280000000000001</v>
      </c>
      <c r="CV42">
        <v>0.48620000000000002</v>
      </c>
      <c r="CW42">
        <v>0.48909999999999998</v>
      </c>
      <c r="CX42">
        <v>0.49049999999999999</v>
      </c>
      <c r="CY42">
        <v>0.4929</v>
      </c>
      <c r="CZ42">
        <v>0.49859999999999999</v>
      </c>
      <c r="DA42">
        <v>0.50790000000000002</v>
      </c>
      <c r="DB42">
        <v>0.51719999999999999</v>
      </c>
      <c r="DC42">
        <v>0.52649999999999997</v>
      </c>
      <c r="DD42">
        <v>0.53879999999999995</v>
      </c>
      <c r="DE42">
        <v>0.54920000000000002</v>
      </c>
      <c r="DF42">
        <v>0.55959999999999999</v>
      </c>
      <c r="DG42">
        <v>0.56789999999999996</v>
      </c>
      <c r="DH42">
        <v>0.56999999999999995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1.8229999999999998E-8</v>
      </c>
      <c r="P43">
        <v>3.4729999999999999E-7</v>
      </c>
      <c r="Q43">
        <v>2.5320000000000001E-6</v>
      </c>
      <c r="R43">
        <v>6.1879999999999999E-6</v>
      </c>
      <c r="S43">
        <v>9.5349999999999993E-6</v>
      </c>
      <c r="T43">
        <v>1.375E-5</v>
      </c>
      <c r="U43">
        <v>1.9490000000000001E-5</v>
      </c>
      <c r="V43">
        <v>3.4579999999999998E-5</v>
      </c>
      <c r="W43">
        <v>5.1190000000000003E-5</v>
      </c>
      <c r="X43">
        <v>6.3479999999999995E-5</v>
      </c>
      <c r="Y43">
        <v>7.75E-5</v>
      </c>
      <c r="Z43">
        <v>9.3140000000000006E-5</v>
      </c>
      <c r="AA43">
        <v>1.1790000000000001E-4</v>
      </c>
      <c r="AB43">
        <v>1.9100000000000001E-4</v>
      </c>
      <c r="AC43">
        <v>2.33E-4</v>
      </c>
      <c r="AD43">
        <v>2.8200000000000002E-4</v>
      </c>
      <c r="AE43">
        <v>3.3950000000000001E-4</v>
      </c>
      <c r="AF43">
        <v>4.3619999999999998E-4</v>
      </c>
      <c r="AG43">
        <v>6.0849999999999999E-4</v>
      </c>
      <c r="AH43">
        <v>7.1000000000000002E-4</v>
      </c>
      <c r="AI43">
        <v>8.2070000000000005E-4</v>
      </c>
      <c r="AJ43">
        <v>9.4010000000000003E-4</v>
      </c>
      <c r="AK43">
        <v>1.1000000000000001E-3</v>
      </c>
      <c r="AL43">
        <v>1.4E-3</v>
      </c>
      <c r="AM43">
        <v>1.6999999999999999E-3</v>
      </c>
      <c r="AN43">
        <v>1.9E-3</v>
      </c>
      <c r="AO43">
        <v>2.0999999999999999E-3</v>
      </c>
      <c r="AP43">
        <v>2.5999999999999999E-3</v>
      </c>
      <c r="AQ43">
        <v>3.0999999999999999E-3</v>
      </c>
      <c r="AR43">
        <v>3.5000000000000001E-3</v>
      </c>
      <c r="AS43">
        <v>3.8E-3</v>
      </c>
      <c r="AT43">
        <v>4.3E-3</v>
      </c>
      <c r="AU43">
        <v>5.3E-3</v>
      </c>
      <c r="AV43">
        <v>6.0000000000000001E-3</v>
      </c>
      <c r="AW43">
        <v>6.4999999999999997E-3</v>
      </c>
      <c r="AX43">
        <v>7.1000000000000004E-3</v>
      </c>
      <c r="AY43">
        <v>7.9000000000000008E-3</v>
      </c>
      <c r="AZ43">
        <v>9.4000000000000004E-3</v>
      </c>
      <c r="BA43">
        <v>1.06E-2</v>
      </c>
      <c r="BB43">
        <v>1.1299999999999999E-2</v>
      </c>
      <c r="BC43">
        <v>1.21E-2</v>
      </c>
      <c r="BD43">
        <v>1.29E-2</v>
      </c>
      <c r="BE43">
        <v>1.4500000000000001E-2</v>
      </c>
      <c r="BF43">
        <v>1.6E-2</v>
      </c>
      <c r="BG43">
        <v>1.6899999999999998E-2</v>
      </c>
      <c r="BH43">
        <v>1.7899999999999999E-2</v>
      </c>
      <c r="BI43">
        <v>1.9E-2</v>
      </c>
      <c r="BJ43">
        <v>2.0299999999999999E-2</v>
      </c>
      <c r="BK43">
        <v>2.24E-2</v>
      </c>
      <c r="BL43">
        <v>2.4199999999999999E-2</v>
      </c>
      <c r="BM43">
        <v>2.5499999999999998E-2</v>
      </c>
      <c r="BN43">
        <v>2.7099999999999999E-2</v>
      </c>
      <c r="BO43">
        <v>2.9499999999999998E-2</v>
      </c>
      <c r="BP43">
        <v>3.1699999999999999E-2</v>
      </c>
      <c r="BQ43">
        <v>3.3099999999999997E-2</v>
      </c>
      <c r="BR43">
        <v>3.4700000000000002E-2</v>
      </c>
      <c r="BS43">
        <v>3.7499999999999999E-2</v>
      </c>
      <c r="BT43">
        <v>4.0300000000000002E-2</v>
      </c>
      <c r="BU43">
        <v>4.2000000000000003E-2</v>
      </c>
      <c r="BV43">
        <v>4.36E-2</v>
      </c>
      <c r="BW43">
        <v>4.5199999999999997E-2</v>
      </c>
      <c r="BX43">
        <v>4.6899999999999997E-2</v>
      </c>
      <c r="BY43">
        <v>4.9299999999999997E-2</v>
      </c>
      <c r="BZ43">
        <v>7.4200000000000002E-2</v>
      </c>
      <c r="CA43">
        <v>0.10009999999999999</v>
      </c>
      <c r="CB43">
        <v>0.13070000000000001</v>
      </c>
      <c r="CC43">
        <v>0.15959999999999999</v>
      </c>
      <c r="CD43">
        <v>0.187</v>
      </c>
      <c r="CE43">
        <v>0.20899999999999999</v>
      </c>
      <c r="CF43">
        <v>0.2288</v>
      </c>
      <c r="CG43">
        <v>0.24879999999999999</v>
      </c>
      <c r="CH43">
        <v>0.2656</v>
      </c>
      <c r="CI43">
        <v>0.28299999999999997</v>
      </c>
      <c r="CJ43">
        <v>0.30020000000000002</v>
      </c>
      <c r="CK43">
        <v>0.31690000000000002</v>
      </c>
      <c r="CL43">
        <v>0.33239999999999997</v>
      </c>
      <c r="CM43">
        <v>0.34570000000000001</v>
      </c>
      <c r="CN43">
        <v>0.35770000000000002</v>
      </c>
      <c r="CO43">
        <v>0.39979999999999999</v>
      </c>
      <c r="CP43">
        <v>0.41880000000000001</v>
      </c>
      <c r="CQ43">
        <v>0.43569999999999998</v>
      </c>
      <c r="CR43">
        <v>0.4521</v>
      </c>
      <c r="CS43">
        <v>0.46729999999999999</v>
      </c>
      <c r="CT43">
        <v>0.47920000000000001</v>
      </c>
      <c r="CU43">
        <v>0.48280000000000001</v>
      </c>
      <c r="CV43">
        <v>0.48620000000000002</v>
      </c>
      <c r="CW43">
        <v>0.48909999999999998</v>
      </c>
      <c r="CX43">
        <v>0.49049999999999999</v>
      </c>
      <c r="CY43">
        <v>0.4929</v>
      </c>
      <c r="CZ43">
        <v>0.49869999999999998</v>
      </c>
      <c r="DA43">
        <v>0.50800000000000001</v>
      </c>
      <c r="DB43">
        <v>0.51729999999999998</v>
      </c>
      <c r="DC43">
        <v>0.52659999999999996</v>
      </c>
      <c r="DD43">
        <v>0.53890000000000005</v>
      </c>
      <c r="DE43">
        <v>0.54920000000000002</v>
      </c>
      <c r="DF43">
        <v>0.55959999999999999</v>
      </c>
      <c r="DG43">
        <v>0.56789999999999996</v>
      </c>
      <c r="DH43">
        <v>0.56999999999999995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1.8229999999999998E-8</v>
      </c>
      <c r="P44">
        <v>3.7819999999999999E-7</v>
      </c>
      <c r="Q44">
        <v>2.5909999999999998E-6</v>
      </c>
      <c r="R44">
        <v>6.2360000000000001E-6</v>
      </c>
      <c r="S44">
        <v>9.5820000000000008E-6</v>
      </c>
      <c r="T44">
        <v>1.3859999999999999E-5</v>
      </c>
      <c r="U44">
        <v>1.9640000000000002E-5</v>
      </c>
      <c r="V44">
        <v>3.468E-5</v>
      </c>
      <c r="W44">
        <v>5.1560000000000001E-5</v>
      </c>
      <c r="X44">
        <v>6.4070000000000002E-5</v>
      </c>
      <c r="Y44">
        <v>7.818E-5</v>
      </c>
      <c r="Z44">
        <v>9.4190000000000005E-5</v>
      </c>
      <c r="AA44">
        <v>1.1900000000000001E-4</v>
      </c>
      <c r="AB44">
        <v>1.9349999999999999E-4</v>
      </c>
      <c r="AC44">
        <v>2.3609999999999999E-4</v>
      </c>
      <c r="AD44">
        <v>2.856E-4</v>
      </c>
      <c r="AE44">
        <v>3.433E-4</v>
      </c>
      <c r="AF44">
        <v>4.4059999999999998E-4</v>
      </c>
      <c r="AG44">
        <v>6.1459999999999998E-4</v>
      </c>
      <c r="AH44">
        <v>7.1710000000000003E-4</v>
      </c>
      <c r="AI44">
        <v>8.2879999999999998E-4</v>
      </c>
      <c r="AJ44">
        <v>9.4879999999999997E-4</v>
      </c>
      <c r="AK44">
        <v>1.1000000000000001E-3</v>
      </c>
      <c r="AL44">
        <v>1.4E-3</v>
      </c>
      <c r="AM44">
        <v>1.6999999999999999E-3</v>
      </c>
      <c r="AN44">
        <v>1.9E-3</v>
      </c>
      <c r="AO44">
        <v>2.0999999999999999E-3</v>
      </c>
      <c r="AP44">
        <v>2.5999999999999999E-3</v>
      </c>
      <c r="AQ44">
        <v>3.0999999999999999E-3</v>
      </c>
      <c r="AR44">
        <v>3.5000000000000001E-3</v>
      </c>
      <c r="AS44">
        <v>3.8E-3</v>
      </c>
      <c r="AT44">
        <v>4.3E-3</v>
      </c>
      <c r="AU44">
        <v>5.3E-3</v>
      </c>
      <c r="AV44">
        <v>6.1000000000000004E-3</v>
      </c>
      <c r="AW44">
        <v>6.6E-3</v>
      </c>
      <c r="AX44">
        <v>7.1000000000000004E-3</v>
      </c>
      <c r="AY44">
        <v>7.9000000000000008E-3</v>
      </c>
      <c r="AZ44">
        <v>9.4999999999999998E-3</v>
      </c>
      <c r="BA44">
        <v>1.0699999999999999E-2</v>
      </c>
      <c r="BB44">
        <v>1.14E-2</v>
      </c>
      <c r="BC44">
        <v>1.2200000000000001E-2</v>
      </c>
      <c r="BD44">
        <v>1.2999999999999999E-2</v>
      </c>
      <c r="BE44">
        <v>1.46E-2</v>
      </c>
      <c r="BF44">
        <v>1.61E-2</v>
      </c>
      <c r="BG44">
        <v>1.7000000000000001E-2</v>
      </c>
      <c r="BH44">
        <v>1.7999999999999999E-2</v>
      </c>
      <c r="BI44">
        <v>1.9099999999999999E-2</v>
      </c>
      <c r="BJ44">
        <v>2.0400000000000001E-2</v>
      </c>
      <c r="BK44">
        <v>2.2499999999999999E-2</v>
      </c>
      <c r="BL44">
        <v>2.4299999999999999E-2</v>
      </c>
      <c r="BM44">
        <v>2.5600000000000001E-2</v>
      </c>
      <c r="BN44">
        <v>2.7199999999999998E-2</v>
      </c>
      <c r="BO44">
        <v>2.9600000000000001E-2</v>
      </c>
      <c r="BP44">
        <v>3.1899999999999998E-2</v>
      </c>
      <c r="BQ44">
        <v>3.3300000000000003E-2</v>
      </c>
      <c r="BR44">
        <v>3.49E-2</v>
      </c>
      <c r="BS44">
        <v>3.7699999999999997E-2</v>
      </c>
      <c r="BT44">
        <v>4.0500000000000001E-2</v>
      </c>
      <c r="BU44">
        <v>4.2099999999999999E-2</v>
      </c>
      <c r="BV44">
        <v>4.3799999999999999E-2</v>
      </c>
      <c r="BW44">
        <v>4.5400000000000003E-2</v>
      </c>
      <c r="BX44">
        <v>4.7100000000000003E-2</v>
      </c>
      <c r="BY44">
        <v>4.9500000000000002E-2</v>
      </c>
      <c r="BZ44">
        <v>7.4399999999999994E-2</v>
      </c>
      <c r="CA44">
        <v>0.1004</v>
      </c>
      <c r="CB44">
        <v>0.13089999999999999</v>
      </c>
      <c r="CC44">
        <v>0.1598</v>
      </c>
      <c r="CD44">
        <v>0.18709999999999999</v>
      </c>
      <c r="CE44">
        <v>0.2092</v>
      </c>
      <c r="CF44">
        <v>0.22900000000000001</v>
      </c>
      <c r="CG44">
        <v>0.24890000000000001</v>
      </c>
      <c r="CH44">
        <v>0.26569999999999999</v>
      </c>
      <c r="CI44">
        <v>0.28320000000000001</v>
      </c>
      <c r="CJ44">
        <v>0.3004</v>
      </c>
      <c r="CK44">
        <v>0.31709999999999999</v>
      </c>
      <c r="CL44">
        <v>0.33250000000000002</v>
      </c>
      <c r="CM44">
        <v>0.34589999999999999</v>
      </c>
      <c r="CN44">
        <v>0.35780000000000001</v>
      </c>
      <c r="CO44">
        <v>0.39979999999999999</v>
      </c>
      <c r="CP44">
        <v>0.41880000000000001</v>
      </c>
      <c r="CQ44">
        <v>0.43569999999999998</v>
      </c>
      <c r="CR44">
        <v>0.4521</v>
      </c>
      <c r="CS44">
        <v>0.46729999999999999</v>
      </c>
      <c r="CT44">
        <v>0.47920000000000001</v>
      </c>
      <c r="CU44">
        <v>0.48280000000000001</v>
      </c>
      <c r="CV44">
        <v>0.48620000000000002</v>
      </c>
      <c r="CW44">
        <v>0.48909999999999998</v>
      </c>
      <c r="CX44">
        <v>0.49059999999999998</v>
      </c>
      <c r="CY44">
        <v>0.4929</v>
      </c>
      <c r="CZ44">
        <v>0.49880000000000002</v>
      </c>
      <c r="DA44">
        <v>0.5081</v>
      </c>
      <c r="DB44">
        <v>0.51739999999999997</v>
      </c>
      <c r="DC44">
        <v>0.52669999999999995</v>
      </c>
      <c r="DD44">
        <v>0.53890000000000005</v>
      </c>
      <c r="DE44">
        <v>0.54920000000000002</v>
      </c>
      <c r="DF44">
        <v>0.55959999999999999</v>
      </c>
      <c r="DG44">
        <v>0.56789999999999996</v>
      </c>
      <c r="DH44">
        <v>0.56999999999999995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1.8229999999999998E-8</v>
      </c>
      <c r="P45">
        <v>3.7819999999999999E-7</v>
      </c>
      <c r="Q45">
        <v>2.5909999999999998E-6</v>
      </c>
      <c r="R45">
        <v>6.2360000000000001E-6</v>
      </c>
      <c r="S45">
        <v>9.5820000000000008E-6</v>
      </c>
      <c r="T45">
        <v>1.397E-5</v>
      </c>
      <c r="U45">
        <v>1.9729999999999999E-5</v>
      </c>
      <c r="V45">
        <v>3.4789999999999997E-5</v>
      </c>
      <c r="W45">
        <v>5.1950000000000002E-5</v>
      </c>
      <c r="X45">
        <v>6.4549999999999997E-5</v>
      </c>
      <c r="Y45">
        <v>7.8479999999999994E-5</v>
      </c>
      <c r="Z45">
        <v>9.4629999999999994E-5</v>
      </c>
      <c r="AA45">
        <v>1.199E-4</v>
      </c>
      <c r="AB45">
        <v>1.9489999999999999E-4</v>
      </c>
      <c r="AC45">
        <v>2.3819999999999999E-4</v>
      </c>
      <c r="AD45">
        <v>2.8860000000000002E-4</v>
      </c>
      <c r="AE45">
        <v>3.4699999999999998E-4</v>
      </c>
      <c r="AF45">
        <v>4.4509999999999998E-4</v>
      </c>
      <c r="AG45">
        <v>6.2040000000000001E-4</v>
      </c>
      <c r="AH45">
        <v>7.2349999999999997E-4</v>
      </c>
      <c r="AI45">
        <v>8.3509999999999997E-4</v>
      </c>
      <c r="AJ45">
        <v>9.5520000000000002E-4</v>
      </c>
      <c r="AK45">
        <v>1.1000000000000001E-3</v>
      </c>
      <c r="AL45">
        <v>1.4E-3</v>
      </c>
      <c r="AM45">
        <v>1.6999999999999999E-3</v>
      </c>
      <c r="AN45">
        <v>1.9E-3</v>
      </c>
      <c r="AO45">
        <v>2.0999999999999999E-3</v>
      </c>
      <c r="AP45">
        <v>2.5999999999999999E-3</v>
      </c>
      <c r="AQ45">
        <v>3.2000000000000002E-3</v>
      </c>
      <c r="AR45">
        <v>3.5000000000000001E-3</v>
      </c>
      <c r="AS45">
        <v>3.8999999999999998E-3</v>
      </c>
      <c r="AT45">
        <v>4.3E-3</v>
      </c>
      <c r="AU45">
        <v>5.4000000000000003E-3</v>
      </c>
      <c r="AV45">
        <v>6.1000000000000004E-3</v>
      </c>
      <c r="AW45">
        <v>6.6E-3</v>
      </c>
      <c r="AX45">
        <v>7.1999999999999998E-3</v>
      </c>
      <c r="AY45">
        <v>8.0000000000000002E-3</v>
      </c>
      <c r="AZ45">
        <v>9.4999999999999998E-3</v>
      </c>
      <c r="BA45">
        <v>1.0699999999999999E-2</v>
      </c>
      <c r="BB45">
        <v>1.15E-2</v>
      </c>
      <c r="BC45">
        <v>1.23E-2</v>
      </c>
      <c r="BD45">
        <v>1.3100000000000001E-2</v>
      </c>
      <c r="BE45">
        <v>1.46E-2</v>
      </c>
      <c r="BF45">
        <v>1.61E-2</v>
      </c>
      <c r="BG45">
        <v>1.7100000000000001E-2</v>
      </c>
      <c r="BH45">
        <v>1.8100000000000002E-2</v>
      </c>
      <c r="BI45">
        <v>1.9199999999999998E-2</v>
      </c>
      <c r="BJ45">
        <v>2.0500000000000001E-2</v>
      </c>
      <c r="BK45">
        <v>2.2599999999999999E-2</v>
      </c>
      <c r="BL45">
        <v>2.4400000000000002E-2</v>
      </c>
      <c r="BM45">
        <v>2.5700000000000001E-2</v>
      </c>
      <c r="BN45">
        <v>2.7300000000000001E-2</v>
      </c>
      <c r="BO45">
        <v>2.98E-2</v>
      </c>
      <c r="BP45">
        <v>3.2000000000000001E-2</v>
      </c>
      <c r="BQ45">
        <v>3.3399999999999999E-2</v>
      </c>
      <c r="BR45">
        <v>3.5000000000000003E-2</v>
      </c>
      <c r="BS45">
        <v>3.78E-2</v>
      </c>
      <c r="BT45">
        <v>4.0599999999999997E-2</v>
      </c>
      <c r="BU45">
        <v>4.2299999999999997E-2</v>
      </c>
      <c r="BV45">
        <v>4.3900000000000002E-2</v>
      </c>
      <c r="BW45">
        <v>4.5499999999999999E-2</v>
      </c>
      <c r="BX45">
        <v>4.7199999999999999E-2</v>
      </c>
      <c r="BY45">
        <v>4.9599999999999998E-2</v>
      </c>
      <c r="BZ45">
        <v>7.46E-2</v>
      </c>
      <c r="CA45">
        <v>0.10050000000000001</v>
      </c>
      <c r="CB45">
        <v>0.13100000000000001</v>
      </c>
      <c r="CC45">
        <v>0.15989999999999999</v>
      </c>
      <c r="CD45">
        <v>0.18720000000000001</v>
      </c>
      <c r="CE45">
        <v>0.2092</v>
      </c>
      <c r="CF45">
        <v>0.22900000000000001</v>
      </c>
      <c r="CG45">
        <v>0.249</v>
      </c>
      <c r="CH45">
        <v>0.26579999999999998</v>
      </c>
      <c r="CI45">
        <v>0.2833</v>
      </c>
      <c r="CJ45">
        <v>0.30049999999999999</v>
      </c>
      <c r="CK45">
        <v>0.31719999999999998</v>
      </c>
      <c r="CL45">
        <v>0.33260000000000001</v>
      </c>
      <c r="CM45">
        <v>0.34589999999999999</v>
      </c>
      <c r="CN45">
        <v>0.3579</v>
      </c>
      <c r="CO45">
        <v>0.39989999999999998</v>
      </c>
      <c r="CP45">
        <v>0.41889999999999999</v>
      </c>
      <c r="CQ45">
        <v>0.43580000000000002</v>
      </c>
      <c r="CR45">
        <v>0.45219999999999999</v>
      </c>
      <c r="CS45">
        <v>0.46729999999999999</v>
      </c>
      <c r="CT45">
        <v>0.47920000000000001</v>
      </c>
      <c r="CU45">
        <v>0.48280000000000001</v>
      </c>
      <c r="CV45">
        <v>0.48620000000000002</v>
      </c>
      <c r="CW45">
        <v>0.48909999999999998</v>
      </c>
      <c r="CX45">
        <v>0.49059999999999998</v>
      </c>
      <c r="CY45">
        <v>0.4929</v>
      </c>
      <c r="CZ45">
        <v>0.49890000000000001</v>
      </c>
      <c r="DA45">
        <v>0.5081</v>
      </c>
      <c r="DB45">
        <v>0.51739999999999997</v>
      </c>
      <c r="DC45">
        <v>0.52669999999999995</v>
      </c>
      <c r="DD45">
        <v>0.53890000000000005</v>
      </c>
      <c r="DE45">
        <v>0.54920000000000002</v>
      </c>
      <c r="DF45">
        <v>0.55959999999999999</v>
      </c>
      <c r="DG45">
        <v>0.56789999999999996</v>
      </c>
      <c r="DH45">
        <v>0.56999999999999995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1.8229999999999998E-8</v>
      </c>
      <c r="P46">
        <v>3.7819999999999999E-7</v>
      </c>
      <c r="Q46">
        <v>2.5909999999999998E-6</v>
      </c>
      <c r="R46">
        <v>6.2360000000000001E-6</v>
      </c>
      <c r="S46">
        <v>9.5820000000000008E-6</v>
      </c>
      <c r="T46">
        <v>1.402E-5</v>
      </c>
      <c r="U46">
        <v>1.9769999999999999E-5</v>
      </c>
      <c r="V46">
        <v>3.489E-5</v>
      </c>
      <c r="W46">
        <v>5.2299999999999997E-5</v>
      </c>
      <c r="X46">
        <v>6.4919999999999995E-5</v>
      </c>
      <c r="Y46">
        <v>7.8650000000000001E-5</v>
      </c>
      <c r="Z46">
        <v>9.4840000000000007E-5</v>
      </c>
      <c r="AA46">
        <v>1.205E-4</v>
      </c>
      <c r="AB46">
        <v>1.95E-4</v>
      </c>
      <c r="AC46">
        <v>2.386E-4</v>
      </c>
      <c r="AD46">
        <v>2.8899999999999998E-4</v>
      </c>
      <c r="AE46">
        <v>3.4759999999999999E-4</v>
      </c>
      <c r="AF46">
        <v>4.459E-4</v>
      </c>
      <c r="AG46">
        <v>6.2129999999999998E-4</v>
      </c>
      <c r="AH46">
        <v>7.249E-4</v>
      </c>
      <c r="AI46">
        <v>8.3670000000000001E-4</v>
      </c>
      <c r="AJ46">
        <v>9.569E-4</v>
      </c>
      <c r="AK46">
        <v>1.1000000000000001E-3</v>
      </c>
      <c r="AL46">
        <v>1.4E-3</v>
      </c>
      <c r="AM46">
        <v>1.6999999999999999E-3</v>
      </c>
      <c r="AN46">
        <v>1.9E-3</v>
      </c>
      <c r="AO46">
        <v>2.0999999999999999E-3</v>
      </c>
      <c r="AP46">
        <v>2.5999999999999999E-3</v>
      </c>
      <c r="AQ46">
        <v>3.2000000000000002E-3</v>
      </c>
      <c r="AR46">
        <v>3.5000000000000001E-3</v>
      </c>
      <c r="AS46">
        <v>3.8999999999999998E-3</v>
      </c>
      <c r="AT46">
        <v>4.3E-3</v>
      </c>
      <c r="AU46">
        <v>5.4000000000000003E-3</v>
      </c>
      <c r="AV46">
        <v>6.1000000000000004E-3</v>
      </c>
      <c r="AW46">
        <v>6.6E-3</v>
      </c>
      <c r="AX46">
        <v>7.1999999999999998E-3</v>
      </c>
      <c r="AY46">
        <v>8.0000000000000002E-3</v>
      </c>
      <c r="AZ46">
        <v>9.5999999999999992E-3</v>
      </c>
      <c r="BA46">
        <v>1.0699999999999999E-2</v>
      </c>
      <c r="BB46">
        <v>1.15E-2</v>
      </c>
      <c r="BC46">
        <v>1.23E-2</v>
      </c>
      <c r="BD46">
        <v>1.3100000000000001E-2</v>
      </c>
      <c r="BE46">
        <v>1.46E-2</v>
      </c>
      <c r="BF46">
        <v>1.6199999999999999E-2</v>
      </c>
      <c r="BG46">
        <v>1.7100000000000001E-2</v>
      </c>
      <c r="BH46">
        <v>1.8100000000000002E-2</v>
      </c>
      <c r="BI46">
        <v>1.9199999999999998E-2</v>
      </c>
      <c r="BJ46">
        <v>2.0500000000000001E-2</v>
      </c>
      <c r="BK46">
        <v>2.2599999999999999E-2</v>
      </c>
      <c r="BL46">
        <v>2.4400000000000002E-2</v>
      </c>
      <c r="BM46">
        <v>2.5700000000000001E-2</v>
      </c>
      <c r="BN46">
        <v>2.7300000000000001E-2</v>
      </c>
      <c r="BO46">
        <v>2.98E-2</v>
      </c>
      <c r="BP46">
        <v>3.2000000000000001E-2</v>
      </c>
      <c r="BQ46">
        <v>3.3399999999999999E-2</v>
      </c>
      <c r="BR46">
        <v>3.5000000000000003E-2</v>
      </c>
      <c r="BS46">
        <v>3.78E-2</v>
      </c>
      <c r="BT46">
        <v>4.0599999999999997E-2</v>
      </c>
      <c r="BU46">
        <v>4.2299999999999997E-2</v>
      </c>
      <c r="BV46">
        <v>4.3900000000000002E-2</v>
      </c>
      <c r="BW46">
        <v>4.5499999999999999E-2</v>
      </c>
      <c r="BX46">
        <v>4.7199999999999999E-2</v>
      </c>
      <c r="BY46">
        <v>4.9599999999999998E-2</v>
      </c>
      <c r="BZ46">
        <v>7.46E-2</v>
      </c>
      <c r="CA46">
        <v>0.10050000000000001</v>
      </c>
      <c r="CB46">
        <v>0.13100000000000001</v>
      </c>
      <c r="CC46">
        <v>0.15989999999999999</v>
      </c>
      <c r="CD46">
        <v>0.18720000000000001</v>
      </c>
      <c r="CE46">
        <v>0.2092</v>
      </c>
      <c r="CF46">
        <v>0.22900000000000001</v>
      </c>
      <c r="CG46">
        <v>0.249</v>
      </c>
      <c r="CH46">
        <v>0.26579999999999998</v>
      </c>
      <c r="CI46">
        <v>0.2833</v>
      </c>
      <c r="CJ46">
        <v>0.30049999999999999</v>
      </c>
      <c r="CK46">
        <v>0.31719999999999998</v>
      </c>
      <c r="CL46">
        <v>0.33260000000000001</v>
      </c>
      <c r="CM46">
        <v>0.34599999999999997</v>
      </c>
      <c r="CN46">
        <v>0.3579</v>
      </c>
      <c r="CO46">
        <v>0.39989999999999998</v>
      </c>
      <c r="CP46">
        <v>0.41889999999999999</v>
      </c>
      <c r="CQ46">
        <v>0.43580000000000002</v>
      </c>
      <c r="CR46">
        <v>0.45219999999999999</v>
      </c>
      <c r="CS46">
        <v>0.46729999999999999</v>
      </c>
      <c r="CT46">
        <v>0.47920000000000001</v>
      </c>
      <c r="CU46">
        <v>0.48280000000000001</v>
      </c>
      <c r="CV46">
        <v>0.48620000000000002</v>
      </c>
      <c r="CW46">
        <v>0.48909999999999998</v>
      </c>
      <c r="CX46">
        <v>0.49059999999999998</v>
      </c>
      <c r="CY46">
        <v>0.4929</v>
      </c>
      <c r="CZ46">
        <v>0.49890000000000001</v>
      </c>
      <c r="DA46">
        <v>0.50819999999999999</v>
      </c>
      <c r="DB46">
        <v>0.51739999999999997</v>
      </c>
      <c r="DC46">
        <v>0.52669999999999995</v>
      </c>
      <c r="DD46">
        <v>0.53890000000000005</v>
      </c>
      <c r="DE46">
        <v>0.54920000000000002</v>
      </c>
      <c r="DF46">
        <v>0.55959999999999999</v>
      </c>
      <c r="DG46">
        <v>0.56789999999999996</v>
      </c>
      <c r="DH46">
        <v>0.56999999999999995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1.8229999999999998E-8</v>
      </c>
      <c r="P47">
        <v>3.7819999999999999E-7</v>
      </c>
      <c r="Q47">
        <v>2.5909999999999998E-6</v>
      </c>
      <c r="R47">
        <v>6.2360000000000001E-6</v>
      </c>
      <c r="S47">
        <v>9.5820000000000008E-6</v>
      </c>
      <c r="T47">
        <v>1.402E-5</v>
      </c>
      <c r="U47">
        <v>1.9769999999999999E-5</v>
      </c>
      <c r="V47">
        <v>3.489E-5</v>
      </c>
      <c r="W47">
        <v>5.2299999999999997E-5</v>
      </c>
      <c r="X47">
        <v>6.4919999999999995E-5</v>
      </c>
      <c r="Y47">
        <v>7.8650000000000001E-5</v>
      </c>
      <c r="Z47">
        <v>9.4840000000000007E-5</v>
      </c>
      <c r="AA47">
        <v>1.205E-4</v>
      </c>
      <c r="AB47">
        <v>1.95E-4</v>
      </c>
      <c r="AC47">
        <v>2.386E-4</v>
      </c>
      <c r="AD47">
        <v>2.8899999999999998E-4</v>
      </c>
      <c r="AE47">
        <v>3.4759999999999999E-4</v>
      </c>
      <c r="AF47">
        <v>4.459E-4</v>
      </c>
      <c r="AG47">
        <v>6.2129999999999998E-4</v>
      </c>
      <c r="AH47">
        <v>7.249E-4</v>
      </c>
      <c r="AI47">
        <v>8.3670000000000001E-4</v>
      </c>
      <c r="AJ47">
        <v>9.569E-4</v>
      </c>
      <c r="AK47">
        <v>1.1000000000000001E-3</v>
      </c>
      <c r="AL47">
        <v>1.4E-3</v>
      </c>
      <c r="AM47">
        <v>1.6999999999999999E-3</v>
      </c>
      <c r="AN47">
        <v>1.9E-3</v>
      </c>
      <c r="AO47">
        <v>2.0999999999999999E-3</v>
      </c>
      <c r="AP47">
        <v>2.5999999999999999E-3</v>
      </c>
      <c r="AQ47">
        <v>3.2000000000000002E-3</v>
      </c>
      <c r="AR47">
        <v>3.5000000000000001E-3</v>
      </c>
      <c r="AS47">
        <v>3.8999999999999998E-3</v>
      </c>
      <c r="AT47">
        <v>4.3E-3</v>
      </c>
      <c r="AU47">
        <v>5.4000000000000003E-3</v>
      </c>
      <c r="AV47">
        <v>6.1000000000000004E-3</v>
      </c>
      <c r="AW47">
        <v>6.6E-3</v>
      </c>
      <c r="AX47">
        <v>7.1999999999999998E-3</v>
      </c>
      <c r="AY47">
        <v>8.0000000000000002E-3</v>
      </c>
      <c r="AZ47">
        <v>9.5999999999999992E-3</v>
      </c>
      <c r="BA47">
        <v>1.0699999999999999E-2</v>
      </c>
      <c r="BB47">
        <v>1.15E-2</v>
      </c>
      <c r="BC47">
        <v>1.23E-2</v>
      </c>
      <c r="BD47">
        <v>1.3100000000000001E-2</v>
      </c>
      <c r="BE47">
        <v>1.46E-2</v>
      </c>
      <c r="BF47">
        <v>1.6199999999999999E-2</v>
      </c>
      <c r="BG47">
        <v>1.7100000000000001E-2</v>
      </c>
      <c r="BH47">
        <v>1.8100000000000002E-2</v>
      </c>
      <c r="BI47">
        <v>1.9199999999999998E-2</v>
      </c>
      <c r="BJ47">
        <v>2.0500000000000001E-2</v>
      </c>
      <c r="BK47">
        <v>2.2599999999999999E-2</v>
      </c>
      <c r="BL47">
        <v>2.4400000000000002E-2</v>
      </c>
      <c r="BM47">
        <v>2.5700000000000001E-2</v>
      </c>
      <c r="BN47">
        <v>2.7300000000000001E-2</v>
      </c>
      <c r="BO47">
        <v>2.98E-2</v>
      </c>
      <c r="BP47">
        <v>3.2000000000000001E-2</v>
      </c>
      <c r="BQ47">
        <v>3.3399999999999999E-2</v>
      </c>
      <c r="BR47">
        <v>3.5000000000000003E-2</v>
      </c>
      <c r="BS47">
        <v>3.78E-2</v>
      </c>
      <c r="BT47">
        <v>4.0599999999999997E-2</v>
      </c>
      <c r="BU47">
        <v>4.2299999999999997E-2</v>
      </c>
      <c r="BV47">
        <v>4.3900000000000002E-2</v>
      </c>
      <c r="BW47">
        <v>4.5499999999999999E-2</v>
      </c>
      <c r="BX47">
        <v>4.7199999999999999E-2</v>
      </c>
      <c r="BY47">
        <v>4.9599999999999998E-2</v>
      </c>
      <c r="BZ47">
        <v>7.46E-2</v>
      </c>
      <c r="CA47">
        <v>0.10050000000000001</v>
      </c>
      <c r="CB47">
        <v>0.13100000000000001</v>
      </c>
      <c r="CC47">
        <v>0.15989999999999999</v>
      </c>
      <c r="CD47">
        <v>0.18720000000000001</v>
      </c>
      <c r="CE47">
        <v>0.2092</v>
      </c>
      <c r="CF47">
        <v>0.22900000000000001</v>
      </c>
      <c r="CG47">
        <v>0.249</v>
      </c>
      <c r="CH47">
        <v>0.26579999999999998</v>
      </c>
      <c r="CI47">
        <v>0.2833</v>
      </c>
      <c r="CJ47">
        <v>0.30049999999999999</v>
      </c>
      <c r="CK47">
        <v>0.31719999999999998</v>
      </c>
      <c r="CL47">
        <v>0.33260000000000001</v>
      </c>
      <c r="CM47">
        <v>0.34599999999999997</v>
      </c>
      <c r="CN47">
        <v>0.3579</v>
      </c>
      <c r="CO47">
        <v>0.39989999999999998</v>
      </c>
      <c r="CP47">
        <v>0.41889999999999999</v>
      </c>
      <c r="CQ47">
        <v>0.43580000000000002</v>
      </c>
      <c r="CR47">
        <v>0.45219999999999999</v>
      </c>
      <c r="CS47">
        <v>0.46729999999999999</v>
      </c>
      <c r="CT47">
        <v>0.47920000000000001</v>
      </c>
      <c r="CU47">
        <v>0.48280000000000001</v>
      </c>
      <c r="CV47">
        <v>0.48620000000000002</v>
      </c>
      <c r="CW47">
        <v>0.48909999999999998</v>
      </c>
      <c r="CX47">
        <v>0.49059999999999998</v>
      </c>
      <c r="CY47">
        <v>0.4929</v>
      </c>
      <c r="CZ47">
        <v>0.49890000000000001</v>
      </c>
      <c r="DA47">
        <v>0.50819999999999999</v>
      </c>
      <c r="DB47">
        <v>0.51739999999999997</v>
      </c>
      <c r="DC47">
        <v>0.52669999999999995</v>
      </c>
      <c r="DD47">
        <v>0.53890000000000005</v>
      </c>
      <c r="DE47">
        <v>0.54920000000000002</v>
      </c>
      <c r="DF47">
        <v>0.55959999999999999</v>
      </c>
      <c r="DG47">
        <v>0.56789999999999996</v>
      </c>
      <c r="DH47">
        <v>0.56999999999999995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1.8229999999999998E-8</v>
      </c>
      <c r="P48">
        <v>3.7819999999999999E-7</v>
      </c>
      <c r="Q48">
        <v>2.5909999999999998E-6</v>
      </c>
      <c r="R48">
        <v>6.2360000000000001E-6</v>
      </c>
      <c r="S48">
        <v>9.5820000000000008E-6</v>
      </c>
      <c r="T48">
        <v>1.402E-5</v>
      </c>
      <c r="U48">
        <v>1.9769999999999999E-5</v>
      </c>
      <c r="V48">
        <v>3.489E-5</v>
      </c>
      <c r="W48">
        <v>5.2299999999999997E-5</v>
      </c>
      <c r="X48">
        <v>6.4919999999999995E-5</v>
      </c>
      <c r="Y48">
        <v>7.8650000000000001E-5</v>
      </c>
      <c r="Z48">
        <v>9.4840000000000007E-5</v>
      </c>
      <c r="AA48">
        <v>1.205E-4</v>
      </c>
      <c r="AB48">
        <v>1.95E-4</v>
      </c>
      <c r="AC48">
        <v>2.386E-4</v>
      </c>
      <c r="AD48">
        <v>2.8899999999999998E-4</v>
      </c>
      <c r="AE48">
        <v>3.4759999999999999E-4</v>
      </c>
      <c r="AF48">
        <v>4.459E-4</v>
      </c>
      <c r="AG48">
        <v>6.2129999999999998E-4</v>
      </c>
      <c r="AH48">
        <v>7.249E-4</v>
      </c>
      <c r="AI48">
        <v>8.3670000000000001E-4</v>
      </c>
      <c r="AJ48">
        <v>9.569E-4</v>
      </c>
      <c r="AK48">
        <v>1.1000000000000001E-3</v>
      </c>
      <c r="AL48">
        <v>1.4E-3</v>
      </c>
      <c r="AM48">
        <v>1.6999999999999999E-3</v>
      </c>
      <c r="AN48">
        <v>1.9E-3</v>
      </c>
      <c r="AO48">
        <v>2.0999999999999999E-3</v>
      </c>
      <c r="AP48">
        <v>2.5999999999999999E-3</v>
      </c>
      <c r="AQ48">
        <v>3.2000000000000002E-3</v>
      </c>
      <c r="AR48">
        <v>3.5000000000000001E-3</v>
      </c>
      <c r="AS48">
        <v>3.8999999999999998E-3</v>
      </c>
      <c r="AT48">
        <v>4.3E-3</v>
      </c>
      <c r="AU48">
        <v>5.4000000000000003E-3</v>
      </c>
      <c r="AV48">
        <v>6.1000000000000004E-3</v>
      </c>
      <c r="AW48">
        <v>6.6E-3</v>
      </c>
      <c r="AX48">
        <v>7.1999999999999998E-3</v>
      </c>
      <c r="AY48">
        <v>8.0000000000000002E-3</v>
      </c>
      <c r="AZ48">
        <v>9.5999999999999992E-3</v>
      </c>
      <c r="BA48">
        <v>1.0699999999999999E-2</v>
      </c>
      <c r="BB48">
        <v>1.15E-2</v>
      </c>
      <c r="BC48">
        <v>1.23E-2</v>
      </c>
      <c r="BD48">
        <v>1.3100000000000001E-2</v>
      </c>
      <c r="BE48">
        <v>1.46E-2</v>
      </c>
      <c r="BF48">
        <v>1.6199999999999999E-2</v>
      </c>
      <c r="BG48">
        <v>1.7100000000000001E-2</v>
      </c>
      <c r="BH48">
        <v>1.8100000000000002E-2</v>
      </c>
      <c r="BI48">
        <v>1.9199999999999998E-2</v>
      </c>
      <c r="BJ48">
        <v>2.0500000000000001E-2</v>
      </c>
      <c r="BK48">
        <v>2.2599999999999999E-2</v>
      </c>
      <c r="BL48">
        <v>2.4400000000000002E-2</v>
      </c>
      <c r="BM48">
        <v>2.5700000000000001E-2</v>
      </c>
      <c r="BN48">
        <v>2.7300000000000001E-2</v>
      </c>
      <c r="BO48">
        <v>2.98E-2</v>
      </c>
      <c r="BP48">
        <v>3.2000000000000001E-2</v>
      </c>
      <c r="BQ48">
        <v>3.3399999999999999E-2</v>
      </c>
      <c r="BR48">
        <v>3.5000000000000003E-2</v>
      </c>
      <c r="BS48">
        <v>3.78E-2</v>
      </c>
      <c r="BT48">
        <v>4.0599999999999997E-2</v>
      </c>
      <c r="BU48">
        <v>4.2299999999999997E-2</v>
      </c>
      <c r="BV48">
        <v>4.3900000000000002E-2</v>
      </c>
      <c r="BW48">
        <v>4.5499999999999999E-2</v>
      </c>
      <c r="BX48">
        <v>4.7199999999999999E-2</v>
      </c>
      <c r="BY48">
        <v>4.9599999999999998E-2</v>
      </c>
      <c r="BZ48">
        <v>7.46E-2</v>
      </c>
      <c r="CA48">
        <v>0.10050000000000001</v>
      </c>
      <c r="CB48">
        <v>0.13100000000000001</v>
      </c>
      <c r="CC48">
        <v>0.15989999999999999</v>
      </c>
      <c r="CD48">
        <v>0.18720000000000001</v>
      </c>
      <c r="CE48">
        <v>0.2092</v>
      </c>
      <c r="CF48">
        <v>0.22900000000000001</v>
      </c>
      <c r="CG48">
        <v>0.249</v>
      </c>
      <c r="CH48">
        <v>0.26579999999999998</v>
      </c>
      <c r="CI48">
        <v>0.2833</v>
      </c>
      <c r="CJ48">
        <v>0.30049999999999999</v>
      </c>
      <c r="CK48">
        <v>0.31719999999999998</v>
      </c>
      <c r="CL48">
        <v>0.33260000000000001</v>
      </c>
      <c r="CM48">
        <v>0.34599999999999997</v>
      </c>
      <c r="CN48">
        <v>0.3579</v>
      </c>
      <c r="CO48">
        <v>0.39989999999999998</v>
      </c>
      <c r="CP48">
        <v>0.41889999999999999</v>
      </c>
      <c r="CQ48">
        <v>0.43580000000000002</v>
      </c>
      <c r="CR48">
        <v>0.45219999999999999</v>
      </c>
      <c r="CS48">
        <v>0.46729999999999999</v>
      </c>
      <c r="CT48">
        <v>0.47920000000000001</v>
      </c>
      <c r="CU48">
        <v>0.48280000000000001</v>
      </c>
      <c r="CV48">
        <v>0.48620000000000002</v>
      </c>
      <c r="CW48">
        <v>0.48909999999999998</v>
      </c>
      <c r="CX48">
        <v>0.49059999999999998</v>
      </c>
      <c r="CY48">
        <v>0.4929</v>
      </c>
      <c r="CZ48">
        <v>0.49890000000000001</v>
      </c>
      <c r="DA48">
        <v>0.50819999999999999</v>
      </c>
      <c r="DB48">
        <v>0.51739999999999997</v>
      </c>
      <c r="DC48">
        <v>0.52669999999999995</v>
      </c>
      <c r="DD48">
        <v>0.53890000000000005</v>
      </c>
      <c r="DE48">
        <v>0.54920000000000002</v>
      </c>
      <c r="DF48">
        <v>0.55959999999999999</v>
      </c>
      <c r="DG48">
        <v>0.56789999999999996</v>
      </c>
      <c r="DH48">
        <v>0.56999999999999995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1.8229999999999998E-8</v>
      </c>
      <c r="P49">
        <v>3.7819999999999999E-7</v>
      </c>
      <c r="Q49">
        <v>2.5909999999999998E-6</v>
      </c>
      <c r="R49">
        <v>6.2360000000000001E-6</v>
      </c>
      <c r="S49">
        <v>9.5820000000000008E-6</v>
      </c>
      <c r="T49">
        <v>1.402E-5</v>
      </c>
      <c r="U49">
        <v>1.9769999999999999E-5</v>
      </c>
      <c r="V49">
        <v>3.489E-5</v>
      </c>
      <c r="W49">
        <v>5.2299999999999997E-5</v>
      </c>
      <c r="X49">
        <v>6.4919999999999995E-5</v>
      </c>
      <c r="Y49">
        <v>7.8650000000000001E-5</v>
      </c>
      <c r="Z49">
        <v>9.4840000000000007E-5</v>
      </c>
      <c r="AA49">
        <v>1.205E-4</v>
      </c>
      <c r="AB49">
        <v>1.95E-4</v>
      </c>
      <c r="AC49">
        <v>2.386E-4</v>
      </c>
      <c r="AD49">
        <v>2.8899999999999998E-4</v>
      </c>
      <c r="AE49">
        <v>3.4759999999999999E-4</v>
      </c>
      <c r="AF49">
        <v>4.459E-4</v>
      </c>
      <c r="AG49">
        <v>6.2129999999999998E-4</v>
      </c>
      <c r="AH49">
        <v>7.249E-4</v>
      </c>
      <c r="AI49">
        <v>8.3670000000000001E-4</v>
      </c>
      <c r="AJ49">
        <v>9.569E-4</v>
      </c>
      <c r="AK49">
        <v>1.1000000000000001E-3</v>
      </c>
      <c r="AL49">
        <v>1.4E-3</v>
      </c>
      <c r="AM49">
        <v>1.6999999999999999E-3</v>
      </c>
      <c r="AN49">
        <v>1.9E-3</v>
      </c>
      <c r="AO49">
        <v>2.0999999999999999E-3</v>
      </c>
      <c r="AP49">
        <v>2.5999999999999999E-3</v>
      </c>
      <c r="AQ49">
        <v>3.2000000000000002E-3</v>
      </c>
      <c r="AR49">
        <v>3.5000000000000001E-3</v>
      </c>
      <c r="AS49">
        <v>3.8999999999999998E-3</v>
      </c>
      <c r="AT49">
        <v>4.3E-3</v>
      </c>
      <c r="AU49">
        <v>5.4000000000000003E-3</v>
      </c>
      <c r="AV49">
        <v>6.1000000000000004E-3</v>
      </c>
      <c r="AW49">
        <v>6.6E-3</v>
      </c>
      <c r="AX49">
        <v>7.1999999999999998E-3</v>
      </c>
      <c r="AY49">
        <v>8.0000000000000002E-3</v>
      </c>
      <c r="AZ49">
        <v>9.5999999999999992E-3</v>
      </c>
      <c r="BA49">
        <v>1.0699999999999999E-2</v>
      </c>
      <c r="BB49">
        <v>1.15E-2</v>
      </c>
      <c r="BC49">
        <v>1.23E-2</v>
      </c>
      <c r="BD49">
        <v>1.3100000000000001E-2</v>
      </c>
      <c r="BE49">
        <v>1.46E-2</v>
      </c>
      <c r="BF49">
        <v>1.6199999999999999E-2</v>
      </c>
      <c r="BG49">
        <v>1.7100000000000001E-2</v>
      </c>
      <c r="BH49">
        <v>1.8100000000000002E-2</v>
      </c>
      <c r="BI49">
        <v>1.9199999999999998E-2</v>
      </c>
      <c r="BJ49">
        <v>2.0500000000000001E-2</v>
      </c>
      <c r="BK49">
        <v>2.2599999999999999E-2</v>
      </c>
      <c r="BL49">
        <v>2.4400000000000002E-2</v>
      </c>
      <c r="BM49">
        <v>2.5700000000000001E-2</v>
      </c>
      <c r="BN49">
        <v>2.7300000000000001E-2</v>
      </c>
      <c r="BO49">
        <v>2.98E-2</v>
      </c>
      <c r="BP49">
        <v>3.2000000000000001E-2</v>
      </c>
      <c r="BQ49">
        <v>3.3399999999999999E-2</v>
      </c>
      <c r="BR49">
        <v>3.5000000000000003E-2</v>
      </c>
      <c r="BS49">
        <v>3.78E-2</v>
      </c>
      <c r="BT49">
        <v>4.0599999999999997E-2</v>
      </c>
      <c r="BU49">
        <v>4.2299999999999997E-2</v>
      </c>
      <c r="BV49">
        <v>4.3900000000000002E-2</v>
      </c>
      <c r="BW49">
        <v>4.5499999999999999E-2</v>
      </c>
      <c r="BX49">
        <v>4.7199999999999999E-2</v>
      </c>
      <c r="BY49">
        <v>4.9599999999999998E-2</v>
      </c>
      <c r="BZ49">
        <v>7.46E-2</v>
      </c>
      <c r="CA49">
        <v>0.10050000000000001</v>
      </c>
      <c r="CB49">
        <v>0.13100000000000001</v>
      </c>
      <c r="CC49">
        <v>0.15989999999999999</v>
      </c>
      <c r="CD49">
        <v>0.18720000000000001</v>
      </c>
      <c r="CE49">
        <v>0.2092</v>
      </c>
      <c r="CF49">
        <v>0.22900000000000001</v>
      </c>
      <c r="CG49">
        <v>0.249</v>
      </c>
      <c r="CH49">
        <v>0.26579999999999998</v>
      </c>
      <c r="CI49">
        <v>0.2833</v>
      </c>
      <c r="CJ49">
        <v>0.30049999999999999</v>
      </c>
      <c r="CK49">
        <v>0.31719999999999998</v>
      </c>
      <c r="CL49">
        <v>0.33260000000000001</v>
      </c>
      <c r="CM49">
        <v>0.34599999999999997</v>
      </c>
      <c r="CN49">
        <v>0.3579</v>
      </c>
      <c r="CO49">
        <v>0.39989999999999998</v>
      </c>
      <c r="CP49">
        <v>0.41889999999999999</v>
      </c>
      <c r="CQ49">
        <v>0.43580000000000002</v>
      </c>
      <c r="CR49">
        <v>0.45219999999999999</v>
      </c>
      <c r="CS49">
        <v>0.46729999999999999</v>
      </c>
      <c r="CT49">
        <v>0.47920000000000001</v>
      </c>
      <c r="CU49">
        <v>0.48280000000000001</v>
      </c>
      <c r="CV49">
        <v>0.48620000000000002</v>
      </c>
      <c r="CW49">
        <v>0.48909999999999998</v>
      </c>
      <c r="CX49">
        <v>0.49059999999999998</v>
      </c>
      <c r="CY49">
        <v>0.4929</v>
      </c>
      <c r="CZ49">
        <v>0.49890000000000001</v>
      </c>
      <c r="DA49">
        <v>0.50819999999999999</v>
      </c>
      <c r="DB49">
        <v>0.51739999999999997</v>
      </c>
      <c r="DC49">
        <v>0.52669999999999995</v>
      </c>
      <c r="DD49">
        <v>0.53890000000000005</v>
      </c>
      <c r="DE49">
        <v>0.54920000000000002</v>
      </c>
      <c r="DF49">
        <v>0.55959999999999999</v>
      </c>
      <c r="DG49">
        <v>0.56789999999999996</v>
      </c>
      <c r="DH49">
        <v>0.56999999999999995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1.8229999999999998E-8</v>
      </c>
      <c r="P50">
        <v>3.7819999999999999E-7</v>
      </c>
      <c r="Q50">
        <v>2.5909999999999998E-6</v>
      </c>
      <c r="R50">
        <v>6.2360000000000001E-6</v>
      </c>
      <c r="S50">
        <v>9.5820000000000008E-6</v>
      </c>
      <c r="T50">
        <v>1.402E-5</v>
      </c>
      <c r="U50">
        <v>1.9769999999999999E-5</v>
      </c>
      <c r="V50">
        <v>3.489E-5</v>
      </c>
      <c r="W50">
        <v>5.2299999999999997E-5</v>
      </c>
      <c r="X50">
        <v>6.4919999999999995E-5</v>
      </c>
      <c r="Y50">
        <v>7.8650000000000001E-5</v>
      </c>
      <c r="Z50">
        <v>9.4840000000000007E-5</v>
      </c>
      <c r="AA50">
        <v>1.205E-4</v>
      </c>
      <c r="AB50">
        <v>1.95E-4</v>
      </c>
      <c r="AC50">
        <v>2.386E-4</v>
      </c>
      <c r="AD50">
        <v>2.8899999999999998E-4</v>
      </c>
      <c r="AE50">
        <v>3.4759999999999999E-4</v>
      </c>
      <c r="AF50">
        <v>4.459E-4</v>
      </c>
      <c r="AG50">
        <v>6.2129999999999998E-4</v>
      </c>
      <c r="AH50">
        <v>7.249E-4</v>
      </c>
      <c r="AI50">
        <v>8.3670000000000001E-4</v>
      </c>
      <c r="AJ50">
        <v>9.569E-4</v>
      </c>
      <c r="AK50">
        <v>1.1000000000000001E-3</v>
      </c>
      <c r="AL50">
        <v>1.4E-3</v>
      </c>
      <c r="AM50">
        <v>1.6999999999999999E-3</v>
      </c>
      <c r="AN50">
        <v>1.9E-3</v>
      </c>
      <c r="AO50">
        <v>2.0999999999999999E-3</v>
      </c>
      <c r="AP50">
        <v>2.5999999999999999E-3</v>
      </c>
      <c r="AQ50">
        <v>3.2000000000000002E-3</v>
      </c>
      <c r="AR50">
        <v>3.5000000000000001E-3</v>
      </c>
      <c r="AS50">
        <v>3.8999999999999998E-3</v>
      </c>
      <c r="AT50">
        <v>4.3E-3</v>
      </c>
      <c r="AU50">
        <v>5.4000000000000003E-3</v>
      </c>
      <c r="AV50">
        <v>6.1000000000000004E-3</v>
      </c>
      <c r="AW50">
        <v>6.6E-3</v>
      </c>
      <c r="AX50">
        <v>7.1999999999999998E-3</v>
      </c>
      <c r="AY50">
        <v>8.0000000000000002E-3</v>
      </c>
      <c r="AZ50">
        <v>9.5999999999999992E-3</v>
      </c>
      <c r="BA50">
        <v>1.0699999999999999E-2</v>
      </c>
      <c r="BB50">
        <v>1.15E-2</v>
      </c>
      <c r="BC50">
        <v>1.23E-2</v>
      </c>
      <c r="BD50">
        <v>1.3100000000000001E-2</v>
      </c>
      <c r="BE50">
        <v>1.46E-2</v>
      </c>
      <c r="BF50">
        <v>1.6199999999999999E-2</v>
      </c>
      <c r="BG50">
        <v>1.7100000000000001E-2</v>
      </c>
      <c r="BH50">
        <v>1.8100000000000002E-2</v>
      </c>
      <c r="BI50">
        <v>1.9199999999999998E-2</v>
      </c>
      <c r="BJ50">
        <v>2.0500000000000001E-2</v>
      </c>
      <c r="BK50">
        <v>2.2599999999999999E-2</v>
      </c>
      <c r="BL50">
        <v>2.4400000000000002E-2</v>
      </c>
      <c r="BM50">
        <v>2.5700000000000001E-2</v>
      </c>
      <c r="BN50">
        <v>2.7300000000000001E-2</v>
      </c>
      <c r="BO50">
        <v>2.98E-2</v>
      </c>
      <c r="BP50">
        <v>3.2000000000000001E-2</v>
      </c>
      <c r="BQ50">
        <v>3.3399999999999999E-2</v>
      </c>
      <c r="BR50">
        <v>3.5000000000000003E-2</v>
      </c>
      <c r="BS50">
        <v>3.78E-2</v>
      </c>
      <c r="BT50">
        <v>4.0599999999999997E-2</v>
      </c>
      <c r="BU50">
        <v>4.2299999999999997E-2</v>
      </c>
      <c r="BV50">
        <v>4.3900000000000002E-2</v>
      </c>
      <c r="BW50">
        <v>4.5499999999999999E-2</v>
      </c>
      <c r="BX50">
        <v>4.7199999999999999E-2</v>
      </c>
      <c r="BY50">
        <v>4.9599999999999998E-2</v>
      </c>
      <c r="BZ50">
        <v>7.46E-2</v>
      </c>
      <c r="CA50">
        <v>0.10050000000000001</v>
      </c>
      <c r="CB50">
        <v>0.13100000000000001</v>
      </c>
      <c r="CC50">
        <v>0.15989999999999999</v>
      </c>
      <c r="CD50">
        <v>0.18720000000000001</v>
      </c>
      <c r="CE50">
        <v>0.2092</v>
      </c>
      <c r="CF50">
        <v>0.22900000000000001</v>
      </c>
      <c r="CG50">
        <v>0.249</v>
      </c>
      <c r="CH50">
        <v>0.26579999999999998</v>
      </c>
      <c r="CI50">
        <v>0.2833</v>
      </c>
      <c r="CJ50">
        <v>0.30049999999999999</v>
      </c>
      <c r="CK50">
        <v>0.31719999999999998</v>
      </c>
      <c r="CL50">
        <v>0.33260000000000001</v>
      </c>
      <c r="CM50">
        <v>0.34599999999999997</v>
      </c>
      <c r="CN50">
        <v>0.3579</v>
      </c>
      <c r="CO50">
        <v>0.39989999999999998</v>
      </c>
      <c r="CP50">
        <v>0.41889999999999999</v>
      </c>
      <c r="CQ50">
        <v>0.43580000000000002</v>
      </c>
      <c r="CR50">
        <v>0.45219999999999999</v>
      </c>
      <c r="CS50">
        <v>0.46729999999999999</v>
      </c>
      <c r="CT50">
        <v>0.47920000000000001</v>
      </c>
      <c r="CU50">
        <v>0.48280000000000001</v>
      </c>
      <c r="CV50">
        <v>0.48620000000000002</v>
      </c>
      <c r="CW50">
        <v>0.48909999999999998</v>
      </c>
      <c r="CX50">
        <v>0.49059999999999998</v>
      </c>
      <c r="CY50">
        <v>0.4929</v>
      </c>
      <c r="CZ50">
        <v>0.49890000000000001</v>
      </c>
      <c r="DA50">
        <v>0.50819999999999999</v>
      </c>
      <c r="DB50">
        <v>0.51739999999999997</v>
      </c>
      <c r="DC50">
        <v>0.52669999999999995</v>
      </c>
      <c r="DD50">
        <v>0.53890000000000005</v>
      </c>
      <c r="DE50">
        <v>0.54920000000000002</v>
      </c>
      <c r="DF50">
        <v>0.55959999999999999</v>
      </c>
      <c r="DG50">
        <v>0.56789999999999996</v>
      </c>
      <c r="DH50">
        <v>0.56999999999999995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1.8229999999999998E-8</v>
      </c>
      <c r="P51">
        <v>3.7819999999999999E-7</v>
      </c>
      <c r="Q51">
        <v>2.5909999999999998E-6</v>
      </c>
      <c r="R51">
        <v>6.2360000000000001E-6</v>
      </c>
      <c r="S51">
        <v>9.5820000000000008E-6</v>
      </c>
      <c r="T51">
        <v>1.402E-5</v>
      </c>
      <c r="U51">
        <v>1.9769999999999999E-5</v>
      </c>
      <c r="V51">
        <v>3.489E-5</v>
      </c>
      <c r="W51">
        <v>5.2299999999999997E-5</v>
      </c>
      <c r="X51">
        <v>6.4919999999999995E-5</v>
      </c>
      <c r="Y51">
        <v>7.8650000000000001E-5</v>
      </c>
      <c r="Z51">
        <v>9.4840000000000007E-5</v>
      </c>
      <c r="AA51">
        <v>1.205E-4</v>
      </c>
      <c r="AB51">
        <v>1.95E-4</v>
      </c>
      <c r="AC51">
        <v>2.386E-4</v>
      </c>
      <c r="AD51">
        <v>2.8899999999999998E-4</v>
      </c>
      <c r="AE51">
        <v>3.4759999999999999E-4</v>
      </c>
      <c r="AF51">
        <v>4.459E-4</v>
      </c>
      <c r="AG51">
        <v>6.2129999999999998E-4</v>
      </c>
      <c r="AH51">
        <v>7.249E-4</v>
      </c>
      <c r="AI51">
        <v>8.3670000000000001E-4</v>
      </c>
      <c r="AJ51">
        <v>9.569E-4</v>
      </c>
      <c r="AK51">
        <v>1.1000000000000001E-3</v>
      </c>
      <c r="AL51">
        <v>1.4E-3</v>
      </c>
      <c r="AM51">
        <v>1.6999999999999999E-3</v>
      </c>
      <c r="AN51">
        <v>1.9E-3</v>
      </c>
      <c r="AO51">
        <v>2.0999999999999999E-3</v>
      </c>
      <c r="AP51">
        <v>2.5999999999999999E-3</v>
      </c>
      <c r="AQ51">
        <v>3.2000000000000002E-3</v>
      </c>
      <c r="AR51">
        <v>3.5000000000000001E-3</v>
      </c>
      <c r="AS51">
        <v>3.8999999999999998E-3</v>
      </c>
      <c r="AT51">
        <v>4.3E-3</v>
      </c>
      <c r="AU51">
        <v>5.4000000000000003E-3</v>
      </c>
      <c r="AV51">
        <v>6.1000000000000004E-3</v>
      </c>
      <c r="AW51">
        <v>6.6E-3</v>
      </c>
      <c r="AX51">
        <v>7.1999999999999998E-3</v>
      </c>
      <c r="AY51">
        <v>8.0000000000000002E-3</v>
      </c>
      <c r="AZ51">
        <v>9.5999999999999992E-3</v>
      </c>
      <c r="BA51">
        <v>1.0699999999999999E-2</v>
      </c>
      <c r="BB51">
        <v>1.15E-2</v>
      </c>
      <c r="BC51">
        <v>1.23E-2</v>
      </c>
      <c r="BD51">
        <v>1.3100000000000001E-2</v>
      </c>
      <c r="BE51">
        <v>1.46E-2</v>
      </c>
      <c r="BF51">
        <v>1.6199999999999999E-2</v>
      </c>
      <c r="BG51">
        <v>1.7100000000000001E-2</v>
      </c>
      <c r="BH51">
        <v>1.8100000000000002E-2</v>
      </c>
      <c r="BI51">
        <v>1.9199999999999998E-2</v>
      </c>
      <c r="BJ51">
        <v>2.0500000000000001E-2</v>
      </c>
      <c r="BK51">
        <v>2.2599999999999999E-2</v>
      </c>
      <c r="BL51">
        <v>2.4400000000000002E-2</v>
      </c>
      <c r="BM51">
        <v>2.5700000000000001E-2</v>
      </c>
      <c r="BN51">
        <v>2.7300000000000001E-2</v>
      </c>
      <c r="BO51">
        <v>2.98E-2</v>
      </c>
      <c r="BP51">
        <v>3.2000000000000001E-2</v>
      </c>
      <c r="BQ51">
        <v>3.3399999999999999E-2</v>
      </c>
      <c r="BR51">
        <v>3.5000000000000003E-2</v>
      </c>
      <c r="BS51">
        <v>3.78E-2</v>
      </c>
      <c r="BT51">
        <v>4.0599999999999997E-2</v>
      </c>
      <c r="BU51">
        <v>4.2299999999999997E-2</v>
      </c>
      <c r="BV51">
        <v>4.3900000000000002E-2</v>
      </c>
      <c r="BW51">
        <v>4.5499999999999999E-2</v>
      </c>
      <c r="BX51">
        <v>4.7199999999999999E-2</v>
      </c>
      <c r="BY51">
        <v>4.9599999999999998E-2</v>
      </c>
      <c r="BZ51">
        <v>7.46E-2</v>
      </c>
      <c r="CA51">
        <v>0.10050000000000001</v>
      </c>
      <c r="CB51">
        <v>0.13100000000000001</v>
      </c>
      <c r="CC51">
        <v>0.15989999999999999</v>
      </c>
      <c r="CD51">
        <v>0.18720000000000001</v>
      </c>
      <c r="CE51">
        <v>0.2092</v>
      </c>
      <c r="CF51">
        <v>0.22900000000000001</v>
      </c>
      <c r="CG51">
        <v>0.249</v>
      </c>
      <c r="CH51">
        <v>0.26579999999999998</v>
      </c>
      <c r="CI51">
        <v>0.2833</v>
      </c>
      <c r="CJ51">
        <v>0.30049999999999999</v>
      </c>
      <c r="CK51">
        <v>0.31719999999999998</v>
      </c>
      <c r="CL51">
        <v>0.33260000000000001</v>
      </c>
      <c r="CM51">
        <v>0.34599999999999997</v>
      </c>
      <c r="CN51">
        <v>0.3579</v>
      </c>
      <c r="CO51">
        <v>0.39989999999999998</v>
      </c>
      <c r="CP51">
        <v>0.41889999999999999</v>
      </c>
      <c r="CQ51">
        <v>0.43580000000000002</v>
      </c>
      <c r="CR51">
        <v>0.45219999999999999</v>
      </c>
      <c r="CS51">
        <v>0.46729999999999999</v>
      </c>
      <c r="CT51">
        <v>0.47920000000000001</v>
      </c>
      <c r="CU51">
        <v>0.48280000000000001</v>
      </c>
      <c r="CV51">
        <v>0.48620000000000002</v>
      </c>
      <c r="CW51">
        <v>0.48909999999999998</v>
      </c>
      <c r="CX51">
        <v>0.49059999999999998</v>
      </c>
      <c r="CY51">
        <v>0.4929</v>
      </c>
      <c r="CZ51">
        <v>0.49890000000000001</v>
      </c>
      <c r="DA51">
        <v>0.50819999999999999</v>
      </c>
      <c r="DB51">
        <v>0.51739999999999997</v>
      </c>
      <c r="DC51">
        <v>0.52669999999999995</v>
      </c>
      <c r="DD51">
        <v>0.53890000000000005</v>
      </c>
      <c r="DE51">
        <v>0.54920000000000002</v>
      </c>
      <c r="DF51">
        <v>0.55959999999999999</v>
      </c>
      <c r="DG51">
        <v>0.56789999999999996</v>
      </c>
      <c r="DH51">
        <v>0.56999999999999995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1.8229999999999998E-8</v>
      </c>
      <c r="P52">
        <v>3.7819999999999999E-7</v>
      </c>
      <c r="Q52">
        <v>2.5909999999999998E-6</v>
      </c>
      <c r="R52">
        <v>6.2360000000000001E-6</v>
      </c>
      <c r="S52">
        <v>9.5820000000000008E-6</v>
      </c>
      <c r="T52">
        <v>1.402E-5</v>
      </c>
      <c r="U52">
        <v>1.9769999999999999E-5</v>
      </c>
      <c r="V52">
        <v>3.489E-5</v>
      </c>
      <c r="W52">
        <v>5.2299999999999997E-5</v>
      </c>
      <c r="X52">
        <v>6.4919999999999995E-5</v>
      </c>
      <c r="Y52">
        <v>7.8650000000000001E-5</v>
      </c>
      <c r="Z52">
        <v>9.4840000000000007E-5</v>
      </c>
      <c r="AA52">
        <v>1.205E-4</v>
      </c>
      <c r="AB52">
        <v>1.95E-4</v>
      </c>
      <c r="AC52">
        <v>2.386E-4</v>
      </c>
      <c r="AD52">
        <v>2.8899999999999998E-4</v>
      </c>
      <c r="AE52">
        <v>3.4759999999999999E-4</v>
      </c>
      <c r="AF52">
        <v>4.459E-4</v>
      </c>
      <c r="AG52">
        <v>6.2129999999999998E-4</v>
      </c>
      <c r="AH52">
        <v>7.249E-4</v>
      </c>
      <c r="AI52">
        <v>8.3670000000000001E-4</v>
      </c>
      <c r="AJ52">
        <v>9.569E-4</v>
      </c>
      <c r="AK52">
        <v>1.1000000000000001E-3</v>
      </c>
      <c r="AL52">
        <v>1.4E-3</v>
      </c>
      <c r="AM52">
        <v>1.6999999999999999E-3</v>
      </c>
      <c r="AN52">
        <v>1.9E-3</v>
      </c>
      <c r="AO52">
        <v>2.0999999999999999E-3</v>
      </c>
      <c r="AP52">
        <v>2.5999999999999999E-3</v>
      </c>
      <c r="AQ52">
        <v>3.2000000000000002E-3</v>
      </c>
      <c r="AR52">
        <v>3.5000000000000001E-3</v>
      </c>
      <c r="AS52">
        <v>3.8999999999999998E-3</v>
      </c>
      <c r="AT52">
        <v>4.3E-3</v>
      </c>
      <c r="AU52">
        <v>5.4000000000000003E-3</v>
      </c>
      <c r="AV52">
        <v>6.1000000000000004E-3</v>
      </c>
      <c r="AW52">
        <v>6.6E-3</v>
      </c>
      <c r="AX52">
        <v>7.1999999999999998E-3</v>
      </c>
      <c r="AY52">
        <v>8.0000000000000002E-3</v>
      </c>
      <c r="AZ52">
        <v>9.5999999999999992E-3</v>
      </c>
      <c r="BA52">
        <v>1.0699999999999999E-2</v>
      </c>
      <c r="BB52">
        <v>1.15E-2</v>
      </c>
      <c r="BC52">
        <v>1.23E-2</v>
      </c>
      <c r="BD52">
        <v>1.3100000000000001E-2</v>
      </c>
      <c r="BE52">
        <v>1.46E-2</v>
      </c>
      <c r="BF52">
        <v>1.6199999999999999E-2</v>
      </c>
      <c r="BG52">
        <v>1.7100000000000001E-2</v>
      </c>
      <c r="BH52">
        <v>1.8100000000000002E-2</v>
      </c>
      <c r="BI52">
        <v>1.9199999999999998E-2</v>
      </c>
      <c r="BJ52">
        <v>2.0500000000000001E-2</v>
      </c>
      <c r="BK52">
        <v>2.2599999999999999E-2</v>
      </c>
      <c r="BL52">
        <v>2.4400000000000002E-2</v>
      </c>
      <c r="BM52">
        <v>2.5700000000000001E-2</v>
      </c>
      <c r="BN52">
        <v>2.7300000000000001E-2</v>
      </c>
      <c r="BO52">
        <v>2.98E-2</v>
      </c>
      <c r="BP52">
        <v>3.2000000000000001E-2</v>
      </c>
      <c r="BQ52">
        <v>3.3399999999999999E-2</v>
      </c>
      <c r="BR52">
        <v>3.5000000000000003E-2</v>
      </c>
      <c r="BS52">
        <v>3.78E-2</v>
      </c>
      <c r="BT52">
        <v>4.0599999999999997E-2</v>
      </c>
      <c r="BU52">
        <v>4.2299999999999997E-2</v>
      </c>
      <c r="BV52">
        <v>4.3900000000000002E-2</v>
      </c>
      <c r="BW52">
        <v>4.5499999999999999E-2</v>
      </c>
      <c r="BX52">
        <v>4.7199999999999999E-2</v>
      </c>
      <c r="BY52">
        <v>4.9599999999999998E-2</v>
      </c>
      <c r="BZ52">
        <v>7.46E-2</v>
      </c>
      <c r="CA52">
        <v>0.10050000000000001</v>
      </c>
      <c r="CB52">
        <v>0.13100000000000001</v>
      </c>
      <c r="CC52">
        <v>0.15989999999999999</v>
      </c>
      <c r="CD52">
        <v>0.18720000000000001</v>
      </c>
      <c r="CE52">
        <v>0.2092</v>
      </c>
      <c r="CF52">
        <v>0.22900000000000001</v>
      </c>
      <c r="CG52">
        <v>0.249</v>
      </c>
      <c r="CH52">
        <v>0.26579999999999998</v>
      </c>
      <c r="CI52">
        <v>0.2833</v>
      </c>
      <c r="CJ52">
        <v>0.30049999999999999</v>
      </c>
      <c r="CK52">
        <v>0.31719999999999998</v>
      </c>
      <c r="CL52">
        <v>0.33260000000000001</v>
      </c>
      <c r="CM52">
        <v>0.34599999999999997</v>
      </c>
      <c r="CN52">
        <v>0.3579</v>
      </c>
      <c r="CO52">
        <v>0.39989999999999998</v>
      </c>
      <c r="CP52">
        <v>0.41889999999999999</v>
      </c>
      <c r="CQ52">
        <v>0.43580000000000002</v>
      </c>
      <c r="CR52">
        <v>0.45219999999999999</v>
      </c>
      <c r="CS52">
        <v>0.46729999999999999</v>
      </c>
      <c r="CT52">
        <v>0.47920000000000001</v>
      </c>
      <c r="CU52">
        <v>0.48280000000000001</v>
      </c>
      <c r="CV52">
        <v>0.48620000000000002</v>
      </c>
      <c r="CW52">
        <v>0.48909999999999998</v>
      </c>
      <c r="CX52">
        <v>0.49059999999999998</v>
      </c>
      <c r="CY52">
        <v>0.4929</v>
      </c>
      <c r="CZ52">
        <v>0.49890000000000001</v>
      </c>
      <c r="DA52">
        <v>0.50819999999999999</v>
      </c>
      <c r="DB52">
        <v>0.51739999999999997</v>
      </c>
      <c r="DC52">
        <v>0.52669999999999995</v>
      </c>
      <c r="DD52">
        <v>0.53890000000000005</v>
      </c>
      <c r="DE52">
        <v>0.54920000000000002</v>
      </c>
      <c r="DF52">
        <v>0.55959999999999999</v>
      </c>
      <c r="DG52">
        <v>0.56789999999999996</v>
      </c>
      <c r="DH52">
        <v>0.56999999999999995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1.8229999999999998E-8</v>
      </c>
      <c r="P53">
        <v>3.7819999999999999E-7</v>
      </c>
      <c r="Q53">
        <v>2.5909999999999998E-6</v>
      </c>
      <c r="R53">
        <v>6.2360000000000001E-6</v>
      </c>
      <c r="S53">
        <v>9.5820000000000008E-6</v>
      </c>
      <c r="T53">
        <v>1.402E-5</v>
      </c>
      <c r="U53">
        <v>1.9769999999999999E-5</v>
      </c>
      <c r="V53">
        <v>3.489E-5</v>
      </c>
      <c r="W53">
        <v>5.2299999999999997E-5</v>
      </c>
      <c r="X53">
        <v>6.4919999999999995E-5</v>
      </c>
      <c r="Y53">
        <v>7.8650000000000001E-5</v>
      </c>
      <c r="Z53">
        <v>9.4840000000000007E-5</v>
      </c>
      <c r="AA53">
        <v>1.205E-4</v>
      </c>
      <c r="AB53">
        <v>1.95E-4</v>
      </c>
      <c r="AC53">
        <v>2.386E-4</v>
      </c>
      <c r="AD53">
        <v>2.8899999999999998E-4</v>
      </c>
      <c r="AE53">
        <v>3.4759999999999999E-4</v>
      </c>
      <c r="AF53">
        <v>4.459E-4</v>
      </c>
      <c r="AG53">
        <v>6.2129999999999998E-4</v>
      </c>
      <c r="AH53">
        <v>7.249E-4</v>
      </c>
      <c r="AI53">
        <v>8.3670000000000001E-4</v>
      </c>
      <c r="AJ53">
        <v>9.569E-4</v>
      </c>
      <c r="AK53">
        <v>1.1000000000000001E-3</v>
      </c>
      <c r="AL53">
        <v>1.4E-3</v>
      </c>
      <c r="AM53">
        <v>1.6999999999999999E-3</v>
      </c>
      <c r="AN53">
        <v>1.9E-3</v>
      </c>
      <c r="AO53">
        <v>2.0999999999999999E-3</v>
      </c>
      <c r="AP53">
        <v>2.5999999999999999E-3</v>
      </c>
      <c r="AQ53">
        <v>3.2000000000000002E-3</v>
      </c>
      <c r="AR53">
        <v>3.5000000000000001E-3</v>
      </c>
      <c r="AS53">
        <v>3.8999999999999998E-3</v>
      </c>
      <c r="AT53">
        <v>4.3E-3</v>
      </c>
      <c r="AU53">
        <v>5.4000000000000003E-3</v>
      </c>
      <c r="AV53">
        <v>6.1000000000000004E-3</v>
      </c>
      <c r="AW53">
        <v>6.6E-3</v>
      </c>
      <c r="AX53">
        <v>7.1999999999999998E-3</v>
      </c>
      <c r="AY53">
        <v>8.0000000000000002E-3</v>
      </c>
      <c r="AZ53">
        <v>9.5999999999999992E-3</v>
      </c>
      <c r="BA53">
        <v>1.0699999999999999E-2</v>
      </c>
      <c r="BB53">
        <v>1.15E-2</v>
      </c>
      <c r="BC53">
        <v>1.23E-2</v>
      </c>
      <c r="BD53">
        <v>1.3100000000000001E-2</v>
      </c>
      <c r="BE53">
        <v>1.46E-2</v>
      </c>
      <c r="BF53">
        <v>1.6199999999999999E-2</v>
      </c>
      <c r="BG53">
        <v>1.7100000000000001E-2</v>
      </c>
      <c r="BH53">
        <v>1.8100000000000002E-2</v>
      </c>
      <c r="BI53">
        <v>1.9199999999999998E-2</v>
      </c>
      <c r="BJ53">
        <v>2.0500000000000001E-2</v>
      </c>
      <c r="BK53">
        <v>2.2599999999999999E-2</v>
      </c>
      <c r="BL53">
        <v>2.4400000000000002E-2</v>
      </c>
      <c r="BM53">
        <v>2.5700000000000001E-2</v>
      </c>
      <c r="BN53">
        <v>2.7300000000000001E-2</v>
      </c>
      <c r="BO53">
        <v>2.98E-2</v>
      </c>
      <c r="BP53">
        <v>3.2000000000000001E-2</v>
      </c>
      <c r="BQ53">
        <v>3.3399999999999999E-2</v>
      </c>
      <c r="BR53">
        <v>3.5000000000000003E-2</v>
      </c>
      <c r="BS53">
        <v>3.78E-2</v>
      </c>
      <c r="BT53">
        <v>4.0599999999999997E-2</v>
      </c>
      <c r="BU53">
        <v>4.2299999999999997E-2</v>
      </c>
      <c r="BV53">
        <v>4.3900000000000002E-2</v>
      </c>
      <c r="BW53">
        <v>4.5499999999999999E-2</v>
      </c>
      <c r="BX53">
        <v>4.7199999999999999E-2</v>
      </c>
      <c r="BY53">
        <v>4.9599999999999998E-2</v>
      </c>
      <c r="BZ53">
        <v>7.46E-2</v>
      </c>
      <c r="CA53">
        <v>0.10050000000000001</v>
      </c>
      <c r="CB53">
        <v>0.13100000000000001</v>
      </c>
      <c r="CC53">
        <v>0.15989999999999999</v>
      </c>
      <c r="CD53">
        <v>0.18720000000000001</v>
      </c>
      <c r="CE53">
        <v>0.2092</v>
      </c>
      <c r="CF53">
        <v>0.22900000000000001</v>
      </c>
      <c r="CG53">
        <v>0.249</v>
      </c>
      <c r="CH53">
        <v>0.26579999999999998</v>
      </c>
      <c r="CI53">
        <v>0.2833</v>
      </c>
      <c r="CJ53">
        <v>0.30049999999999999</v>
      </c>
      <c r="CK53">
        <v>0.31719999999999998</v>
      </c>
      <c r="CL53">
        <v>0.33260000000000001</v>
      </c>
      <c r="CM53">
        <v>0.34599999999999997</v>
      </c>
      <c r="CN53">
        <v>0.3579</v>
      </c>
      <c r="CO53">
        <v>0.39989999999999998</v>
      </c>
      <c r="CP53">
        <v>0.41889999999999999</v>
      </c>
      <c r="CQ53">
        <v>0.43580000000000002</v>
      </c>
      <c r="CR53">
        <v>0.45219999999999999</v>
      </c>
      <c r="CS53">
        <v>0.46729999999999999</v>
      </c>
      <c r="CT53">
        <v>0.47920000000000001</v>
      </c>
      <c r="CU53">
        <v>0.48280000000000001</v>
      </c>
      <c r="CV53">
        <v>0.48620000000000002</v>
      </c>
      <c r="CW53">
        <v>0.48909999999999998</v>
      </c>
      <c r="CX53">
        <v>0.49059999999999998</v>
      </c>
      <c r="CY53">
        <v>0.4929</v>
      </c>
      <c r="CZ53">
        <v>0.49890000000000001</v>
      </c>
      <c r="DA53">
        <v>0.50819999999999999</v>
      </c>
      <c r="DB53">
        <v>0.51739999999999997</v>
      </c>
      <c r="DC53">
        <v>0.52669999999999995</v>
      </c>
      <c r="DD53">
        <v>0.53890000000000005</v>
      </c>
      <c r="DE53">
        <v>0.54920000000000002</v>
      </c>
      <c r="DF53">
        <v>0.55959999999999999</v>
      </c>
      <c r="DG53">
        <v>0.56789999999999996</v>
      </c>
      <c r="DH53">
        <v>0.56999999999999995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1.8229999999999998E-8</v>
      </c>
      <c r="P54">
        <v>3.7819999999999999E-7</v>
      </c>
      <c r="Q54">
        <v>2.5909999999999998E-6</v>
      </c>
      <c r="R54">
        <v>6.2360000000000001E-6</v>
      </c>
      <c r="S54">
        <v>9.5820000000000008E-6</v>
      </c>
      <c r="T54">
        <v>1.402E-5</v>
      </c>
      <c r="U54">
        <v>1.9769999999999999E-5</v>
      </c>
      <c r="V54">
        <v>3.489E-5</v>
      </c>
      <c r="W54">
        <v>5.2299999999999997E-5</v>
      </c>
      <c r="X54">
        <v>6.4919999999999995E-5</v>
      </c>
      <c r="Y54">
        <v>7.8650000000000001E-5</v>
      </c>
      <c r="Z54">
        <v>9.4840000000000007E-5</v>
      </c>
      <c r="AA54">
        <v>1.205E-4</v>
      </c>
      <c r="AB54">
        <v>1.95E-4</v>
      </c>
      <c r="AC54">
        <v>2.386E-4</v>
      </c>
      <c r="AD54">
        <v>2.8899999999999998E-4</v>
      </c>
      <c r="AE54">
        <v>3.4759999999999999E-4</v>
      </c>
      <c r="AF54">
        <v>4.459E-4</v>
      </c>
      <c r="AG54">
        <v>6.2129999999999998E-4</v>
      </c>
      <c r="AH54">
        <v>7.249E-4</v>
      </c>
      <c r="AI54">
        <v>8.3670000000000001E-4</v>
      </c>
      <c r="AJ54">
        <v>9.569E-4</v>
      </c>
      <c r="AK54">
        <v>1.1000000000000001E-3</v>
      </c>
      <c r="AL54">
        <v>1.4E-3</v>
      </c>
      <c r="AM54">
        <v>1.6999999999999999E-3</v>
      </c>
      <c r="AN54">
        <v>1.9E-3</v>
      </c>
      <c r="AO54">
        <v>2.0999999999999999E-3</v>
      </c>
      <c r="AP54">
        <v>2.5999999999999999E-3</v>
      </c>
      <c r="AQ54">
        <v>3.2000000000000002E-3</v>
      </c>
      <c r="AR54">
        <v>3.5000000000000001E-3</v>
      </c>
      <c r="AS54">
        <v>3.8999999999999998E-3</v>
      </c>
      <c r="AT54">
        <v>4.3E-3</v>
      </c>
      <c r="AU54">
        <v>5.4000000000000003E-3</v>
      </c>
      <c r="AV54">
        <v>6.1000000000000004E-3</v>
      </c>
      <c r="AW54">
        <v>6.6E-3</v>
      </c>
      <c r="AX54">
        <v>7.1999999999999998E-3</v>
      </c>
      <c r="AY54">
        <v>8.0000000000000002E-3</v>
      </c>
      <c r="AZ54">
        <v>9.5999999999999992E-3</v>
      </c>
      <c r="BA54">
        <v>1.0699999999999999E-2</v>
      </c>
      <c r="BB54">
        <v>1.15E-2</v>
      </c>
      <c r="BC54">
        <v>1.23E-2</v>
      </c>
      <c r="BD54">
        <v>1.3100000000000001E-2</v>
      </c>
      <c r="BE54">
        <v>1.46E-2</v>
      </c>
      <c r="BF54">
        <v>1.6199999999999999E-2</v>
      </c>
      <c r="BG54">
        <v>1.7100000000000001E-2</v>
      </c>
      <c r="BH54">
        <v>1.8100000000000002E-2</v>
      </c>
      <c r="BI54">
        <v>1.9199999999999998E-2</v>
      </c>
      <c r="BJ54">
        <v>2.0500000000000001E-2</v>
      </c>
      <c r="BK54">
        <v>2.2599999999999999E-2</v>
      </c>
      <c r="BL54">
        <v>2.4400000000000002E-2</v>
      </c>
      <c r="BM54">
        <v>2.5700000000000001E-2</v>
      </c>
      <c r="BN54">
        <v>2.7300000000000001E-2</v>
      </c>
      <c r="BO54">
        <v>2.98E-2</v>
      </c>
      <c r="BP54">
        <v>3.2000000000000001E-2</v>
      </c>
      <c r="BQ54">
        <v>3.3399999999999999E-2</v>
      </c>
      <c r="BR54">
        <v>3.5000000000000003E-2</v>
      </c>
      <c r="BS54">
        <v>3.78E-2</v>
      </c>
      <c r="BT54">
        <v>4.0599999999999997E-2</v>
      </c>
      <c r="BU54">
        <v>4.2299999999999997E-2</v>
      </c>
      <c r="BV54">
        <v>4.3900000000000002E-2</v>
      </c>
      <c r="BW54">
        <v>4.5499999999999999E-2</v>
      </c>
      <c r="BX54">
        <v>4.7199999999999999E-2</v>
      </c>
      <c r="BY54">
        <v>4.9599999999999998E-2</v>
      </c>
      <c r="BZ54">
        <v>7.46E-2</v>
      </c>
      <c r="CA54">
        <v>0.10050000000000001</v>
      </c>
      <c r="CB54">
        <v>0.13100000000000001</v>
      </c>
      <c r="CC54">
        <v>0.15989999999999999</v>
      </c>
      <c r="CD54">
        <v>0.18720000000000001</v>
      </c>
      <c r="CE54">
        <v>0.2092</v>
      </c>
      <c r="CF54">
        <v>0.22900000000000001</v>
      </c>
      <c r="CG54">
        <v>0.249</v>
      </c>
      <c r="CH54">
        <v>0.26579999999999998</v>
      </c>
      <c r="CI54">
        <v>0.2833</v>
      </c>
      <c r="CJ54">
        <v>0.30049999999999999</v>
      </c>
      <c r="CK54">
        <v>0.31719999999999998</v>
      </c>
      <c r="CL54">
        <v>0.33260000000000001</v>
      </c>
      <c r="CM54">
        <v>0.34599999999999997</v>
      </c>
      <c r="CN54">
        <v>0.3579</v>
      </c>
      <c r="CO54">
        <v>0.39989999999999998</v>
      </c>
      <c r="CP54">
        <v>0.41889999999999999</v>
      </c>
      <c r="CQ54">
        <v>0.43580000000000002</v>
      </c>
      <c r="CR54">
        <v>0.45219999999999999</v>
      </c>
      <c r="CS54">
        <v>0.46729999999999999</v>
      </c>
      <c r="CT54">
        <v>0.47920000000000001</v>
      </c>
      <c r="CU54">
        <v>0.48280000000000001</v>
      </c>
      <c r="CV54">
        <v>0.48620000000000002</v>
      </c>
      <c r="CW54">
        <v>0.48909999999999998</v>
      </c>
      <c r="CX54">
        <v>0.49059999999999998</v>
      </c>
      <c r="CY54">
        <v>0.4929</v>
      </c>
      <c r="CZ54">
        <v>0.49890000000000001</v>
      </c>
      <c r="DA54">
        <v>0.50819999999999999</v>
      </c>
      <c r="DB54">
        <v>0.51739999999999997</v>
      </c>
      <c r="DC54">
        <v>0.52669999999999995</v>
      </c>
      <c r="DD54">
        <v>0.53890000000000005</v>
      </c>
      <c r="DE54">
        <v>0.54920000000000002</v>
      </c>
      <c r="DF54">
        <v>0.55959999999999999</v>
      </c>
      <c r="DG54">
        <v>0.56789999999999996</v>
      </c>
      <c r="DH54">
        <v>0.56999999999999995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1.8229999999999998E-8</v>
      </c>
      <c r="P55">
        <v>3.7819999999999999E-7</v>
      </c>
      <c r="Q55">
        <v>2.5909999999999998E-6</v>
      </c>
      <c r="R55">
        <v>6.2360000000000001E-6</v>
      </c>
      <c r="S55">
        <v>9.5820000000000008E-6</v>
      </c>
      <c r="T55">
        <v>1.402E-5</v>
      </c>
      <c r="U55">
        <v>1.9769999999999999E-5</v>
      </c>
      <c r="V55">
        <v>3.489E-5</v>
      </c>
      <c r="W55">
        <v>5.2299999999999997E-5</v>
      </c>
      <c r="X55">
        <v>6.4919999999999995E-5</v>
      </c>
      <c r="Y55">
        <v>7.8650000000000001E-5</v>
      </c>
      <c r="Z55">
        <v>9.4840000000000007E-5</v>
      </c>
      <c r="AA55">
        <v>1.205E-4</v>
      </c>
      <c r="AB55">
        <v>1.95E-4</v>
      </c>
      <c r="AC55">
        <v>2.386E-4</v>
      </c>
      <c r="AD55">
        <v>2.8899999999999998E-4</v>
      </c>
      <c r="AE55">
        <v>3.4759999999999999E-4</v>
      </c>
      <c r="AF55">
        <v>4.459E-4</v>
      </c>
      <c r="AG55">
        <v>6.2129999999999998E-4</v>
      </c>
      <c r="AH55">
        <v>7.249E-4</v>
      </c>
      <c r="AI55">
        <v>8.3670000000000001E-4</v>
      </c>
      <c r="AJ55">
        <v>9.569E-4</v>
      </c>
      <c r="AK55">
        <v>1.1000000000000001E-3</v>
      </c>
      <c r="AL55">
        <v>1.4E-3</v>
      </c>
      <c r="AM55">
        <v>1.6999999999999999E-3</v>
      </c>
      <c r="AN55">
        <v>1.9E-3</v>
      </c>
      <c r="AO55">
        <v>2.0999999999999999E-3</v>
      </c>
      <c r="AP55">
        <v>2.5999999999999999E-3</v>
      </c>
      <c r="AQ55">
        <v>3.2000000000000002E-3</v>
      </c>
      <c r="AR55">
        <v>3.5000000000000001E-3</v>
      </c>
      <c r="AS55">
        <v>3.8999999999999998E-3</v>
      </c>
      <c r="AT55">
        <v>4.3E-3</v>
      </c>
      <c r="AU55">
        <v>5.4000000000000003E-3</v>
      </c>
      <c r="AV55">
        <v>6.1000000000000004E-3</v>
      </c>
      <c r="AW55">
        <v>6.6E-3</v>
      </c>
      <c r="AX55">
        <v>7.1999999999999998E-3</v>
      </c>
      <c r="AY55">
        <v>8.0000000000000002E-3</v>
      </c>
      <c r="AZ55">
        <v>9.5999999999999992E-3</v>
      </c>
      <c r="BA55">
        <v>1.0699999999999999E-2</v>
      </c>
      <c r="BB55">
        <v>1.15E-2</v>
      </c>
      <c r="BC55">
        <v>1.23E-2</v>
      </c>
      <c r="BD55">
        <v>1.3100000000000001E-2</v>
      </c>
      <c r="BE55">
        <v>1.46E-2</v>
      </c>
      <c r="BF55">
        <v>1.6199999999999999E-2</v>
      </c>
      <c r="BG55">
        <v>1.7100000000000001E-2</v>
      </c>
      <c r="BH55">
        <v>1.8100000000000002E-2</v>
      </c>
      <c r="BI55">
        <v>1.9199999999999998E-2</v>
      </c>
      <c r="BJ55">
        <v>2.0500000000000001E-2</v>
      </c>
      <c r="BK55">
        <v>2.2599999999999999E-2</v>
      </c>
      <c r="BL55">
        <v>2.4400000000000002E-2</v>
      </c>
      <c r="BM55">
        <v>2.5700000000000001E-2</v>
      </c>
      <c r="BN55">
        <v>2.7300000000000001E-2</v>
      </c>
      <c r="BO55">
        <v>2.98E-2</v>
      </c>
      <c r="BP55">
        <v>3.2000000000000001E-2</v>
      </c>
      <c r="BQ55">
        <v>3.3399999999999999E-2</v>
      </c>
      <c r="BR55">
        <v>3.5000000000000003E-2</v>
      </c>
      <c r="BS55">
        <v>3.78E-2</v>
      </c>
      <c r="BT55">
        <v>4.0599999999999997E-2</v>
      </c>
      <c r="BU55">
        <v>4.2299999999999997E-2</v>
      </c>
      <c r="BV55">
        <v>4.3900000000000002E-2</v>
      </c>
      <c r="BW55">
        <v>4.5499999999999999E-2</v>
      </c>
      <c r="BX55">
        <v>4.7199999999999999E-2</v>
      </c>
      <c r="BY55">
        <v>4.9599999999999998E-2</v>
      </c>
      <c r="BZ55">
        <v>7.46E-2</v>
      </c>
      <c r="CA55">
        <v>0.10050000000000001</v>
      </c>
      <c r="CB55">
        <v>0.13100000000000001</v>
      </c>
      <c r="CC55">
        <v>0.15989999999999999</v>
      </c>
      <c r="CD55">
        <v>0.18720000000000001</v>
      </c>
      <c r="CE55">
        <v>0.2092</v>
      </c>
      <c r="CF55">
        <v>0.22900000000000001</v>
      </c>
      <c r="CG55">
        <v>0.249</v>
      </c>
      <c r="CH55">
        <v>0.26579999999999998</v>
      </c>
      <c r="CI55">
        <v>0.2833</v>
      </c>
      <c r="CJ55">
        <v>0.30049999999999999</v>
      </c>
      <c r="CK55">
        <v>0.31719999999999998</v>
      </c>
      <c r="CL55">
        <v>0.33260000000000001</v>
      </c>
      <c r="CM55">
        <v>0.34599999999999997</v>
      </c>
      <c r="CN55">
        <v>0.3579</v>
      </c>
      <c r="CO55">
        <v>0.39989999999999998</v>
      </c>
      <c r="CP55">
        <v>0.41889999999999999</v>
      </c>
      <c r="CQ55">
        <v>0.43580000000000002</v>
      </c>
      <c r="CR55">
        <v>0.45219999999999999</v>
      </c>
      <c r="CS55">
        <v>0.46729999999999999</v>
      </c>
      <c r="CT55">
        <v>0.47920000000000001</v>
      </c>
      <c r="CU55">
        <v>0.48280000000000001</v>
      </c>
      <c r="CV55">
        <v>0.48620000000000002</v>
      </c>
      <c r="CW55">
        <v>0.48909999999999998</v>
      </c>
      <c r="CX55">
        <v>0.49059999999999998</v>
      </c>
      <c r="CY55">
        <v>0.4929</v>
      </c>
      <c r="CZ55">
        <v>0.49890000000000001</v>
      </c>
      <c r="DA55">
        <v>0.50819999999999999</v>
      </c>
      <c r="DB55">
        <v>0.51739999999999997</v>
      </c>
      <c r="DC55">
        <v>0.52669999999999995</v>
      </c>
      <c r="DD55">
        <v>0.53890000000000005</v>
      </c>
      <c r="DE55">
        <v>0.54920000000000002</v>
      </c>
      <c r="DF55">
        <v>0.55959999999999999</v>
      </c>
      <c r="DG55">
        <v>0.56789999999999996</v>
      </c>
      <c r="DH55">
        <v>0.56999999999999995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1.8229999999999998E-8</v>
      </c>
      <c r="P56">
        <v>3.7819999999999999E-7</v>
      </c>
      <c r="Q56">
        <v>2.5909999999999998E-6</v>
      </c>
      <c r="R56">
        <v>6.2360000000000001E-6</v>
      </c>
      <c r="S56">
        <v>9.5820000000000008E-6</v>
      </c>
      <c r="T56">
        <v>1.402E-5</v>
      </c>
      <c r="U56">
        <v>1.9769999999999999E-5</v>
      </c>
      <c r="V56">
        <v>3.489E-5</v>
      </c>
      <c r="W56">
        <v>5.2299999999999997E-5</v>
      </c>
      <c r="X56">
        <v>6.4919999999999995E-5</v>
      </c>
      <c r="Y56">
        <v>7.8650000000000001E-5</v>
      </c>
      <c r="Z56">
        <v>9.4840000000000007E-5</v>
      </c>
      <c r="AA56">
        <v>1.205E-4</v>
      </c>
      <c r="AB56">
        <v>1.95E-4</v>
      </c>
      <c r="AC56">
        <v>2.386E-4</v>
      </c>
      <c r="AD56">
        <v>2.8899999999999998E-4</v>
      </c>
      <c r="AE56">
        <v>3.4759999999999999E-4</v>
      </c>
      <c r="AF56">
        <v>4.459E-4</v>
      </c>
      <c r="AG56">
        <v>6.2129999999999998E-4</v>
      </c>
      <c r="AH56">
        <v>7.249E-4</v>
      </c>
      <c r="AI56">
        <v>8.3670000000000001E-4</v>
      </c>
      <c r="AJ56">
        <v>9.569E-4</v>
      </c>
      <c r="AK56">
        <v>1.1000000000000001E-3</v>
      </c>
      <c r="AL56">
        <v>1.4E-3</v>
      </c>
      <c r="AM56">
        <v>1.6999999999999999E-3</v>
      </c>
      <c r="AN56">
        <v>1.9E-3</v>
      </c>
      <c r="AO56">
        <v>2.0999999999999999E-3</v>
      </c>
      <c r="AP56">
        <v>2.5999999999999999E-3</v>
      </c>
      <c r="AQ56">
        <v>3.2000000000000002E-3</v>
      </c>
      <c r="AR56">
        <v>3.5000000000000001E-3</v>
      </c>
      <c r="AS56">
        <v>3.8999999999999998E-3</v>
      </c>
      <c r="AT56">
        <v>4.3E-3</v>
      </c>
      <c r="AU56">
        <v>5.4000000000000003E-3</v>
      </c>
      <c r="AV56">
        <v>6.1000000000000004E-3</v>
      </c>
      <c r="AW56">
        <v>6.6E-3</v>
      </c>
      <c r="AX56">
        <v>7.1999999999999998E-3</v>
      </c>
      <c r="AY56">
        <v>8.0000000000000002E-3</v>
      </c>
      <c r="AZ56">
        <v>9.5999999999999992E-3</v>
      </c>
      <c r="BA56">
        <v>1.0699999999999999E-2</v>
      </c>
      <c r="BB56">
        <v>1.15E-2</v>
      </c>
      <c r="BC56">
        <v>1.23E-2</v>
      </c>
      <c r="BD56">
        <v>1.3100000000000001E-2</v>
      </c>
      <c r="BE56">
        <v>1.46E-2</v>
      </c>
      <c r="BF56">
        <v>1.6199999999999999E-2</v>
      </c>
      <c r="BG56">
        <v>1.7100000000000001E-2</v>
      </c>
      <c r="BH56">
        <v>1.8100000000000002E-2</v>
      </c>
      <c r="BI56">
        <v>1.9199999999999998E-2</v>
      </c>
      <c r="BJ56">
        <v>2.0500000000000001E-2</v>
      </c>
      <c r="BK56">
        <v>2.2599999999999999E-2</v>
      </c>
      <c r="BL56">
        <v>2.4400000000000002E-2</v>
      </c>
      <c r="BM56">
        <v>2.5700000000000001E-2</v>
      </c>
      <c r="BN56">
        <v>2.7300000000000001E-2</v>
      </c>
      <c r="BO56">
        <v>2.98E-2</v>
      </c>
      <c r="BP56">
        <v>3.2000000000000001E-2</v>
      </c>
      <c r="BQ56">
        <v>3.3399999999999999E-2</v>
      </c>
      <c r="BR56">
        <v>3.5000000000000003E-2</v>
      </c>
      <c r="BS56">
        <v>3.78E-2</v>
      </c>
      <c r="BT56">
        <v>4.0599999999999997E-2</v>
      </c>
      <c r="BU56">
        <v>4.2299999999999997E-2</v>
      </c>
      <c r="BV56">
        <v>4.3900000000000002E-2</v>
      </c>
      <c r="BW56">
        <v>4.5499999999999999E-2</v>
      </c>
      <c r="BX56">
        <v>4.7199999999999999E-2</v>
      </c>
      <c r="BY56">
        <v>4.9599999999999998E-2</v>
      </c>
      <c r="BZ56">
        <v>7.46E-2</v>
      </c>
      <c r="CA56">
        <v>0.10050000000000001</v>
      </c>
      <c r="CB56">
        <v>0.13100000000000001</v>
      </c>
      <c r="CC56">
        <v>0.15989999999999999</v>
      </c>
      <c r="CD56">
        <v>0.18720000000000001</v>
      </c>
      <c r="CE56">
        <v>0.2092</v>
      </c>
      <c r="CF56">
        <v>0.22900000000000001</v>
      </c>
      <c r="CG56">
        <v>0.249</v>
      </c>
      <c r="CH56">
        <v>0.26579999999999998</v>
      </c>
      <c r="CI56">
        <v>0.2833</v>
      </c>
      <c r="CJ56">
        <v>0.30049999999999999</v>
      </c>
      <c r="CK56">
        <v>0.31719999999999998</v>
      </c>
      <c r="CL56">
        <v>0.33260000000000001</v>
      </c>
      <c r="CM56">
        <v>0.34599999999999997</v>
      </c>
      <c r="CN56">
        <v>0.3579</v>
      </c>
      <c r="CO56">
        <v>0.39989999999999998</v>
      </c>
      <c r="CP56">
        <v>0.41889999999999999</v>
      </c>
      <c r="CQ56">
        <v>0.43580000000000002</v>
      </c>
      <c r="CR56">
        <v>0.45219999999999999</v>
      </c>
      <c r="CS56">
        <v>0.46729999999999999</v>
      </c>
      <c r="CT56">
        <v>0.47920000000000001</v>
      </c>
      <c r="CU56">
        <v>0.48280000000000001</v>
      </c>
      <c r="CV56">
        <v>0.48620000000000002</v>
      </c>
      <c r="CW56">
        <v>0.48909999999999998</v>
      </c>
      <c r="CX56">
        <v>0.49059999999999998</v>
      </c>
      <c r="CY56">
        <v>0.4929</v>
      </c>
      <c r="CZ56">
        <v>0.49890000000000001</v>
      </c>
      <c r="DA56">
        <v>0.50819999999999999</v>
      </c>
      <c r="DB56">
        <v>0.51739999999999997</v>
      </c>
      <c r="DC56">
        <v>0.52669999999999995</v>
      </c>
      <c r="DD56">
        <v>0.53890000000000005</v>
      </c>
      <c r="DE56">
        <v>0.54920000000000002</v>
      </c>
      <c r="DF56">
        <v>0.55959999999999999</v>
      </c>
      <c r="DG56">
        <v>0.56789999999999996</v>
      </c>
      <c r="DH56">
        <v>0.56999999999999995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1.8229999999999998E-8</v>
      </c>
      <c r="P57">
        <v>3.7819999999999999E-7</v>
      </c>
      <c r="Q57">
        <v>2.5909999999999998E-6</v>
      </c>
      <c r="R57">
        <v>6.2360000000000001E-6</v>
      </c>
      <c r="S57">
        <v>9.5820000000000008E-6</v>
      </c>
      <c r="T57">
        <v>1.402E-5</v>
      </c>
      <c r="U57">
        <v>1.9769999999999999E-5</v>
      </c>
      <c r="V57">
        <v>3.489E-5</v>
      </c>
      <c r="W57">
        <v>5.2299999999999997E-5</v>
      </c>
      <c r="X57">
        <v>6.4919999999999995E-5</v>
      </c>
      <c r="Y57">
        <v>7.8650000000000001E-5</v>
      </c>
      <c r="Z57">
        <v>9.4840000000000007E-5</v>
      </c>
      <c r="AA57">
        <v>1.205E-4</v>
      </c>
      <c r="AB57">
        <v>1.95E-4</v>
      </c>
      <c r="AC57">
        <v>2.386E-4</v>
      </c>
      <c r="AD57">
        <v>2.8899999999999998E-4</v>
      </c>
      <c r="AE57">
        <v>3.4759999999999999E-4</v>
      </c>
      <c r="AF57">
        <v>4.459E-4</v>
      </c>
      <c r="AG57">
        <v>6.2129999999999998E-4</v>
      </c>
      <c r="AH57">
        <v>7.249E-4</v>
      </c>
      <c r="AI57">
        <v>8.3670000000000001E-4</v>
      </c>
      <c r="AJ57">
        <v>9.569E-4</v>
      </c>
      <c r="AK57">
        <v>1.1000000000000001E-3</v>
      </c>
      <c r="AL57">
        <v>1.4E-3</v>
      </c>
      <c r="AM57">
        <v>1.6999999999999999E-3</v>
      </c>
      <c r="AN57">
        <v>1.9E-3</v>
      </c>
      <c r="AO57">
        <v>2.0999999999999999E-3</v>
      </c>
      <c r="AP57">
        <v>2.5999999999999999E-3</v>
      </c>
      <c r="AQ57">
        <v>3.2000000000000002E-3</v>
      </c>
      <c r="AR57">
        <v>3.5000000000000001E-3</v>
      </c>
      <c r="AS57">
        <v>3.8999999999999998E-3</v>
      </c>
      <c r="AT57">
        <v>4.3E-3</v>
      </c>
      <c r="AU57">
        <v>5.4000000000000003E-3</v>
      </c>
      <c r="AV57">
        <v>6.1000000000000004E-3</v>
      </c>
      <c r="AW57">
        <v>6.6E-3</v>
      </c>
      <c r="AX57">
        <v>7.1999999999999998E-3</v>
      </c>
      <c r="AY57">
        <v>8.0000000000000002E-3</v>
      </c>
      <c r="AZ57">
        <v>9.5999999999999992E-3</v>
      </c>
      <c r="BA57">
        <v>1.0699999999999999E-2</v>
      </c>
      <c r="BB57">
        <v>1.15E-2</v>
      </c>
      <c r="BC57">
        <v>1.23E-2</v>
      </c>
      <c r="BD57">
        <v>1.3100000000000001E-2</v>
      </c>
      <c r="BE57">
        <v>1.46E-2</v>
      </c>
      <c r="BF57">
        <v>1.6199999999999999E-2</v>
      </c>
      <c r="BG57">
        <v>1.7100000000000001E-2</v>
      </c>
      <c r="BH57">
        <v>1.8100000000000002E-2</v>
      </c>
      <c r="BI57">
        <v>1.9199999999999998E-2</v>
      </c>
      <c r="BJ57">
        <v>2.0500000000000001E-2</v>
      </c>
      <c r="BK57">
        <v>2.2599999999999999E-2</v>
      </c>
      <c r="BL57">
        <v>2.4400000000000002E-2</v>
      </c>
      <c r="BM57">
        <v>2.5700000000000001E-2</v>
      </c>
      <c r="BN57">
        <v>2.7300000000000001E-2</v>
      </c>
      <c r="BO57">
        <v>2.98E-2</v>
      </c>
      <c r="BP57">
        <v>3.2000000000000001E-2</v>
      </c>
      <c r="BQ57">
        <v>3.3399999999999999E-2</v>
      </c>
      <c r="BR57">
        <v>3.5000000000000003E-2</v>
      </c>
      <c r="BS57">
        <v>3.78E-2</v>
      </c>
      <c r="BT57">
        <v>4.0599999999999997E-2</v>
      </c>
      <c r="BU57">
        <v>4.2299999999999997E-2</v>
      </c>
      <c r="BV57">
        <v>4.3900000000000002E-2</v>
      </c>
      <c r="BW57">
        <v>4.5499999999999999E-2</v>
      </c>
      <c r="BX57">
        <v>4.7199999999999999E-2</v>
      </c>
      <c r="BY57">
        <v>4.9599999999999998E-2</v>
      </c>
      <c r="BZ57">
        <v>7.46E-2</v>
      </c>
      <c r="CA57">
        <v>0.10050000000000001</v>
      </c>
      <c r="CB57">
        <v>0.13100000000000001</v>
      </c>
      <c r="CC57">
        <v>0.15989999999999999</v>
      </c>
      <c r="CD57">
        <v>0.18720000000000001</v>
      </c>
      <c r="CE57">
        <v>0.2092</v>
      </c>
      <c r="CF57">
        <v>0.22900000000000001</v>
      </c>
      <c r="CG57">
        <v>0.249</v>
      </c>
      <c r="CH57">
        <v>0.26579999999999998</v>
      </c>
      <c r="CI57">
        <v>0.2833</v>
      </c>
      <c r="CJ57">
        <v>0.30049999999999999</v>
      </c>
      <c r="CK57">
        <v>0.31719999999999998</v>
      </c>
      <c r="CL57">
        <v>0.33260000000000001</v>
      </c>
      <c r="CM57">
        <v>0.34599999999999997</v>
      </c>
      <c r="CN57">
        <v>0.3579</v>
      </c>
      <c r="CO57">
        <v>0.39989999999999998</v>
      </c>
      <c r="CP57">
        <v>0.41889999999999999</v>
      </c>
      <c r="CQ57">
        <v>0.43580000000000002</v>
      </c>
      <c r="CR57">
        <v>0.45219999999999999</v>
      </c>
      <c r="CS57">
        <v>0.46729999999999999</v>
      </c>
      <c r="CT57">
        <v>0.47920000000000001</v>
      </c>
      <c r="CU57">
        <v>0.48280000000000001</v>
      </c>
      <c r="CV57">
        <v>0.48620000000000002</v>
      </c>
      <c r="CW57">
        <v>0.48909999999999998</v>
      </c>
      <c r="CX57">
        <v>0.49059999999999998</v>
      </c>
      <c r="CY57">
        <v>0.4929</v>
      </c>
      <c r="CZ57">
        <v>0.49890000000000001</v>
      </c>
      <c r="DA57">
        <v>0.50819999999999999</v>
      </c>
      <c r="DB57">
        <v>0.51739999999999997</v>
      </c>
      <c r="DC57">
        <v>0.52669999999999995</v>
      </c>
      <c r="DD57">
        <v>0.53890000000000005</v>
      </c>
      <c r="DE57">
        <v>0.54920000000000002</v>
      </c>
      <c r="DF57">
        <v>0.55959999999999999</v>
      </c>
      <c r="DG57">
        <v>0.56789999999999996</v>
      </c>
      <c r="DH57">
        <v>0.56999999999999995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1.8229999999999998E-8</v>
      </c>
      <c r="P58">
        <v>3.7819999999999999E-7</v>
      </c>
      <c r="Q58">
        <v>2.5909999999999998E-6</v>
      </c>
      <c r="R58">
        <v>6.2360000000000001E-6</v>
      </c>
      <c r="S58">
        <v>9.5820000000000008E-6</v>
      </c>
      <c r="T58">
        <v>1.402E-5</v>
      </c>
      <c r="U58">
        <v>1.9769999999999999E-5</v>
      </c>
      <c r="V58">
        <v>3.489E-5</v>
      </c>
      <c r="W58">
        <v>5.2299999999999997E-5</v>
      </c>
      <c r="X58">
        <v>6.4919999999999995E-5</v>
      </c>
      <c r="Y58">
        <v>7.8650000000000001E-5</v>
      </c>
      <c r="Z58">
        <v>9.4840000000000007E-5</v>
      </c>
      <c r="AA58">
        <v>1.205E-4</v>
      </c>
      <c r="AB58">
        <v>1.95E-4</v>
      </c>
      <c r="AC58">
        <v>2.386E-4</v>
      </c>
      <c r="AD58">
        <v>2.8899999999999998E-4</v>
      </c>
      <c r="AE58">
        <v>3.4759999999999999E-4</v>
      </c>
      <c r="AF58">
        <v>4.459E-4</v>
      </c>
      <c r="AG58">
        <v>6.2129999999999998E-4</v>
      </c>
      <c r="AH58">
        <v>7.249E-4</v>
      </c>
      <c r="AI58">
        <v>8.3670000000000001E-4</v>
      </c>
      <c r="AJ58">
        <v>9.569E-4</v>
      </c>
      <c r="AK58">
        <v>1.1000000000000001E-3</v>
      </c>
      <c r="AL58">
        <v>1.4E-3</v>
      </c>
      <c r="AM58">
        <v>1.6999999999999999E-3</v>
      </c>
      <c r="AN58">
        <v>1.9E-3</v>
      </c>
      <c r="AO58">
        <v>2.0999999999999999E-3</v>
      </c>
      <c r="AP58">
        <v>2.5999999999999999E-3</v>
      </c>
      <c r="AQ58">
        <v>3.2000000000000002E-3</v>
      </c>
      <c r="AR58">
        <v>3.5000000000000001E-3</v>
      </c>
      <c r="AS58">
        <v>3.8999999999999998E-3</v>
      </c>
      <c r="AT58">
        <v>4.3E-3</v>
      </c>
      <c r="AU58">
        <v>5.4000000000000003E-3</v>
      </c>
      <c r="AV58">
        <v>6.1000000000000004E-3</v>
      </c>
      <c r="AW58">
        <v>6.6E-3</v>
      </c>
      <c r="AX58">
        <v>7.1999999999999998E-3</v>
      </c>
      <c r="AY58">
        <v>8.0000000000000002E-3</v>
      </c>
      <c r="AZ58">
        <v>9.5999999999999992E-3</v>
      </c>
      <c r="BA58">
        <v>1.0699999999999999E-2</v>
      </c>
      <c r="BB58">
        <v>1.15E-2</v>
      </c>
      <c r="BC58">
        <v>1.23E-2</v>
      </c>
      <c r="BD58">
        <v>1.3100000000000001E-2</v>
      </c>
      <c r="BE58">
        <v>1.46E-2</v>
      </c>
      <c r="BF58">
        <v>1.6199999999999999E-2</v>
      </c>
      <c r="BG58">
        <v>1.7100000000000001E-2</v>
      </c>
      <c r="BH58">
        <v>1.8100000000000002E-2</v>
      </c>
      <c r="BI58">
        <v>1.9199999999999998E-2</v>
      </c>
      <c r="BJ58">
        <v>2.0500000000000001E-2</v>
      </c>
      <c r="BK58">
        <v>2.2599999999999999E-2</v>
      </c>
      <c r="BL58">
        <v>2.4400000000000002E-2</v>
      </c>
      <c r="BM58">
        <v>2.5700000000000001E-2</v>
      </c>
      <c r="BN58">
        <v>2.7300000000000001E-2</v>
      </c>
      <c r="BO58">
        <v>2.98E-2</v>
      </c>
      <c r="BP58">
        <v>3.2000000000000001E-2</v>
      </c>
      <c r="BQ58">
        <v>3.3399999999999999E-2</v>
      </c>
      <c r="BR58">
        <v>3.5000000000000003E-2</v>
      </c>
      <c r="BS58">
        <v>3.78E-2</v>
      </c>
      <c r="BT58">
        <v>4.0599999999999997E-2</v>
      </c>
      <c r="BU58">
        <v>4.2299999999999997E-2</v>
      </c>
      <c r="BV58">
        <v>4.3900000000000002E-2</v>
      </c>
      <c r="BW58">
        <v>4.5499999999999999E-2</v>
      </c>
      <c r="BX58">
        <v>4.7199999999999999E-2</v>
      </c>
      <c r="BY58">
        <v>4.9599999999999998E-2</v>
      </c>
      <c r="BZ58">
        <v>7.46E-2</v>
      </c>
      <c r="CA58">
        <v>0.10050000000000001</v>
      </c>
      <c r="CB58">
        <v>0.13100000000000001</v>
      </c>
      <c r="CC58">
        <v>0.15989999999999999</v>
      </c>
      <c r="CD58">
        <v>0.18720000000000001</v>
      </c>
      <c r="CE58">
        <v>0.2092</v>
      </c>
      <c r="CF58">
        <v>0.22900000000000001</v>
      </c>
      <c r="CG58">
        <v>0.249</v>
      </c>
      <c r="CH58">
        <v>0.26579999999999998</v>
      </c>
      <c r="CI58">
        <v>0.2833</v>
      </c>
      <c r="CJ58">
        <v>0.30049999999999999</v>
      </c>
      <c r="CK58">
        <v>0.31719999999999998</v>
      </c>
      <c r="CL58">
        <v>0.33260000000000001</v>
      </c>
      <c r="CM58">
        <v>0.34599999999999997</v>
      </c>
      <c r="CN58">
        <v>0.3579</v>
      </c>
      <c r="CO58">
        <v>0.39989999999999998</v>
      </c>
      <c r="CP58">
        <v>0.41889999999999999</v>
      </c>
      <c r="CQ58">
        <v>0.43580000000000002</v>
      </c>
      <c r="CR58">
        <v>0.45219999999999999</v>
      </c>
      <c r="CS58">
        <v>0.46729999999999999</v>
      </c>
      <c r="CT58">
        <v>0.47920000000000001</v>
      </c>
      <c r="CU58">
        <v>0.48280000000000001</v>
      </c>
      <c r="CV58">
        <v>0.48620000000000002</v>
      </c>
      <c r="CW58">
        <v>0.48909999999999998</v>
      </c>
      <c r="CX58">
        <v>0.49059999999999998</v>
      </c>
      <c r="CY58">
        <v>0.4929</v>
      </c>
      <c r="CZ58">
        <v>0.49890000000000001</v>
      </c>
      <c r="DA58">
        <v>0.50819999999999999</v>
      </c>
      <c r="DB58">
        <v>0.51739999999999997</v>
      </c>
      <c r="DC58">
        <v>0.52669999999999995</v>
      </c>
      <c r="DD58">
        <v>0.53890000000000005</v>
      </c>
      <c r="DE58">
        <v>0.54920000000000002</v>
      </c>
      <c r="DF58">
        <v>0.55959999999999999</v>
      </c>
      <c r="DG58">
        <v>0.56789999999999996</v>
      </c>
      <c r="DH58">
        <v>0.56999999999999995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1.8229999999999998E-8</v>
      </c>
      <c r="P59">
        <v>3.7819999999999999E-7</v>
      </c>
      <c r="Q59">
        <v>2.5909999999999998E-6</v>
      </c>
      <c r="R59">
        <v>6.2360000000000001E-6</v>
      </c>
      <c r="S59">
        <v>9.5820000000000008E-6</v>
      </c>
      <c r="T59">
        <v>1.402E-5</v>
      </c>
      <c r="U59">
        <v>1.9769999999999999E-5</v>
      </c>
      <c r="V59">
        <v>3.489E-5</v>
      </c>
      <c r="W59">
        <v>5.2299999999999997E-5</v>
      </c>
      <c r="X59">
        <v>6.4919999999999995E-5</v>
      </c>
      <c r="Y59">
        <v>7.8650000000000001E-5</v>
      </c>
      <c r="Z59">
        <v>9.4840000000000007E-5</v>
      </c>
      <c r="AA59">
        <v>1.205E-4</v>
      </c>
      <c r="AB59">
        <v>1.95E-4</v>
      </c>
      <c r="AC59">
        <v>2.386E-4</v>
      </c>
      <c r="AD59">
        <v>2.8899999999999998E-4</v>
      </c>
      <c r="AE59">
        <v>3.4759999999999999E-4</v>
      </c>
      <c r="AF59">
        <v>4.459E-4</v>
      </c>
      <c r="AG59">
        <v>6.2129999999999998E-4</v>
      </c>
      <c r="AH59">
        <v>7.249E-4</v>
      </c>
      <c r="AI59">
        <v>8.3670000000000001E-4</v>
      </c>
      <c r="AJ59">
        <v>9.569E-4</v>
      </c>
      <c r="AK59">
        <v>1.1000000000000001E-3</v>
      </c>
      <c r="AL59">
        <v>1.4E-3</v>
      </c>
      <c r="AM59">
        <v>1.6999999999999999E-3</v>
      </c>
      <c r="AN59">
        <v>1.9E-3</v>
      </c>
      <c r="AO59">
        <v>2.0999999999999999E-3</v>
      </c>
      <c r="AP59">
        <v>2.5999999999999999E-3</v>
      </c>
      <c r="AQ59">
        <v>3.2000000000000002E-3</v>
      </c>
      <c r="AR59">
        <v>3.5000000000000001E-3</v>
      </c>
      <c r="AS59">
        <v>3.8999999999999998E-3</v>
      </c>
      <c r="AT59">
        <v>4.3E-3</v>
      </c>
      <c r="AU59">
        <v>5.4000000000000003E-3</v>
      </c>
      <c r="AV59">
        <v>6.1000000000000004E-3</v>
      </c>
      <c r="AW59">
        <v>6.6E-3</v>
      </c>
      <c r="AX59">
        <v>7.1999999999999998E-3</v>
      </c>
      <c r="AY59">
        <v>8.0000000000000002E-3</v>
      </c>
      <c r="AZ59">
        <v>9.5999999999999992E-3</v>
      </c>
      <c r="BA59">
        <v>1.0699999999999999E-2</v>
      </c>
      <c r="BB59">
        <v>1.15E-2</v>
      </c>
      <c r="BC59">
        <v>1.23E-2</v>
      </c>
      <c r="BD59">
        <v>1.3100000000000001E-2</v>
      </c>
      <c r="BE59">
        <v>1.46E-2</v>
      </c>
      <c r="BF59">
        <v>1.6199999999999999E-2</v>
      </c>
      <c r="BG59">
        <v>1.7100000000000001E-2</v>
      </c>
      <c r="BH59">
        <v>1.8100000000000002E-2</v>
      </c>
      <c r="BI59">
        <v>1.9199999999999998E-2</v>
      </c>
      <c r="BJ59">
        <v>2.0500000000000001E-2</v>
      </c>
      <c r="BK59">
        <v>2.2599999999999999E-2</v>
      </c>
      <c r="BL59">
        <v>2.4400000000000002E-2</v>
      </c>
      <c r="BM59">
        <v>2.5700000000000001E-2</v>
      </c>
      <c r="BN59">
        <v>2.7300000000000001E-2</v>
      </c>
      <c r="BO59">
        <v>2.98E-2</v>
      </c>
      <c r="BP59">
        <v>3.2000000000000001E-2</v>
      </c>
      <c r="BQ59">
        <v>3.3399999999999999E-2</v>
      </c>
      <c r="BR59">
        <v>3.5000000000000003E-2</v>
      </c>
      <c r="BS59">
        <v>3.78E-2</v>
      </c>
      <c r="BT59">
        <v>4.0599999999999997E-2</v>
      </c>
      <c r="BU59">
        <v>4.2299999999999997E-2</v>
      </c>
      <c r="BV59">
        <v>4.3900000000000002E-2</v>
      </c>
      <c r="BW59">
        <v>4.5499999999999999E-2</v>
      </c>
      <c r="BX59">
        <v>4.7199999999999999E-2</v>
      </c>
      <c r="BY59">
        <v>4.9599999999999998E-2</v>
      </c>
      <c r="BZ59">
        <v>7.46E-2</v>
      </c>
      <c r="CA59">
        <v>0.10050000000000001</v>
      </c>
      <c r="CB59">
        <v>0.13100000000000001</v>
      </c>
      <c r="CC59">
        <v>0.15989999999999999</v>
      </c>
      <c r="CD59">
        <v>0.18720000000000001</v>
      </c>
      <c r="CE59">
        <v>0.2092</v>
      </c>
      <c r="CF59">
        <v>0.22900000000000001</v>
      </c>
      <c r="CG59">
        <v>0.249</v>
      </c>
      <c r="CH59">
        <v>0.26579999999999998</v>
      </c>
      <c r="CI59">
        <v>0.2833</v>
      </c>
      <c r="CJ59">
        <v>0.30049999999999999</v>
      </c>
      <c r="CK59">
        <v>0.31719999999999998</v>
      </c>
      <c r="CL59">
        <v>0.33260000000000001</v>
      </c>
      <c r="CM59">
        <v>0.34599999999999997</v>
      </c>
      <c r="CN59">
        <v>0.3579</v>
      </c>
      <c r="CO59">
        <v>0.39989999999999998</v>
      </c>
      <c r="CP59">
        <v>0.41889999999999999</v>
      </c>
      <c r="CQ59">
        <v>0.43580000000000002</v>
      </c>
      <c r="CR59">
        <v>0.45219999999999999</v>
      </c>
      <c r="CS59">
        <v>0.46729999999999999</v>
      </c>
      <c r="CT59">
        <v>0.47920000000000001</v>
      </c>
      <c r="CU59">
        <v>0.48280000000000001</v>
      </c>
      <c r="CV59">
        <v>0.48620000000000002</v>
      </c>
      <c r="CW59">
        <v>0.48909999999999998</v>
      </c>
      <c r="CX59">
        <v>0.49059999999999998</v>
      </c>
      <c r="CY59">
        <v>0.4929</v>
      </c>
      <c r="CZ59">
        <v>0.49890000000000001</v>
      </c>
      <c r="DA59">
        <v>0.50819999999999999</v>
      </c>
      <c r="DB59">
        <v>0.51739999999999997</v>
      </c>
      <c r="DC59">
        <v>0.52669999999999995</v>
      </c>
      <c r="DD59">
        <v>0.53890000000000005</v>
      </c>
      <c r="DE59">
        <v>0.54920000000000002</v>
      </c>
      <c r="DF59">
        <v>0.55959999999999999</v>
      </c>
      <c r="DG59">
        <v>0.56789999999999996</v>
      </c>
      <c r="DH59">
        <v>0.56999999999999995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1.8229999999999998E-8</v>
      </c>
      <c r="P60">
        <v>3.7819999999999999E-7</v>
      </c>
      <c r="Q60">
        <v>2.5909999999999998E-6</v>
      </c>
      <c r="R60">
        <v>6.2360000000000001E-6</v>
      </c>
      <c r="S60">
        <v>9.5820000000000008E-6</v>
      </c>
      <c r="T60">
        <v>1.402E-5</v>
      </c>
      <c r="U60">
        <v>1.9769999999999999E-5</v>
      </c>
      <c r="V60">
        <v>3.489E-5</v>
      </c>
      <c r="W60">
        <v>5.2299999999999997E-5</v>
      </c>
      <c r="X60">
        <v>6.4919999999999995E-5</v>
      </c>
      <c r="Y60">
        <v>7.8650000000000001E-5</v>
      </c>
      <c r="Z60">
        <v>9.4840000000000007E-5</v>
      </c>
      <c r="AA60">
        <v>1.205E-4</v>
      </c>
      <c r="AB60">
        <v>1.95E-4</v>
      </c>
      <c r="AC60">
        <v>2.386E-4</v>
      </c>
      <c r="AD60">
        <v>2.8899999999999998E-4</v>
      </c>
      <c r="AE60">
        <v>3.4759999999999999E-4</v>
      </c>
      <c r="AF60">
        <v>4.459E-4</v>
      </c>
      <c r="AG60">
        <v>6.2129999999999998E-4</v>
      </c>
      <c r="AH60">
        <v>7.249E-4</v>
      </c>
      <c r="AI60">
        <v>8.3670000000000001E-4</v>
      </c>
      <c r="AJ60">
        <v>9.569E-4</v>
      </c>
      <c r="AK60">
        <v>1.1000000000000001E-3</v>
      </c>
      <c r="AL60">
        <v>1.4E-3</v>
      </c>
      <c r="AM60">
        <v>1.6999999999999999E-3</v>
      </c>
      <c r="AN60">
        <v>1.9E-3</v>
      </c>
      <c r="AO60">
        <v>2.0999999999999999E-3</v>
      </c>
      <c r="AP60">
        <v>2.5999999999999999E-3</v>
      </c>
      <c r="AQ60">
        <v>3.2000000000000002E-3</v>
      </c>
      <c r="AR60">
        <v>3.5000000000000001E-3</v>
      </c>
      <c r="AS60">
        <v>3.8999999999999998E-3</v>
      </c>
      <c r="AT60">
        <v>4.3E-3</v>
      </c>
      <c r="AU60">
        <v>5.4000000000000003E-3</v>
      </c>
      <c r="AV60">
        <v>6.1000000000000004E-3</v>
      </c>
      <c r="AW60">
        <v>6.6E-3</v>
      </c>
      <c r="AX60">
        <v>7.1999999999999998E-3</v>
      </c>
      <c r="AY60">
        <v>8.0000000000000002E-3</v>
      </c>
      <c r="AZ60">
        <v>9.5999999999999992E-3</v>
      </c>
      <c r="BA60">
        <v>1.0699999999999999E-2</v>
      </c>
      <c r="BB60">
        <v>1.15E-2</v>
      </c>
      <c r="BC60">
        <v>1.23E-2</v>
      </c>
      <c r="BD60">
        <v>1.3100000000000001E-2</v>
      </c>
      <c r="BE60">
        <v>1.46E-2</v>
      </c>
      <c r="BF60">
        <v>1.6199999999999999E-2</v>
      </c>
      <c r="BG60">
        <v>1.7100000000000001E-2</v>
      </c>
      <c r="BH60">
        <v>1.8100000000000002E-2</v>
      </c>
      <c r="BI60">
        <v>1.9199999999999998E-2</v>
      </c>
      <c r="BJ60">
        <v>2.0500000000000001E-2</v>
      </c>
      <c r="BK60">
        <v>2.2599999999999999E-2</v>
      </c>
      <c r="BL60">
        <v>2.4400000000000002E-2</v>
      </c>
      <c r="BM60">
        <v>2.5700000000000001E-2</v>
      </c>
      <c r="BN60">
        <v>2.7300000000000001E-2</v>
      </c>
      <c r="BO60">
        <v>2.98E-2</v>
      </c>
      <c r="BP60">
        <v>3.2000000000000001E-2</v>
      </c>
      <c r="BQ60">
        <v>3.3399999999999999E-2</v>
      </c>
      <c r="BR60">
        <v>3.5000000000000003E-2</v>
      </c>
      <c r="BS60">
        <v>3.78E-2</v>
      </c>
      <c r="BT60">
        <v>4.0599999999999997E-2</v>
      </c>
      <c r="BU60">
        <v>4.2299999999999997E-2</v>
      </c>
      <c r="BV60">
        <v>4.3900000000000002E-2</v>
      </c>
      <c r="BW60">
        <v>4.5499999999999999E-2</v>
      </c>
      <c r="BX60">
        <v>4.7199999999999999E-2</v>
      </c>
      <c r="BY60">
        <v>4.9599999999999998E-2</v>
      </c>
      <c r="BZ60">
        <v>7.46E-2</v>
      </c>
      <c r="CA60">
        <v>0.10050000000000001</v>
      </c>
      <c r="CB60">
        <v>0.13100000000000001</v>
      </c>
      <c r="CC60">
        <v>0.15989999999999999</v>
      </c>
      <c r="CD60">
        <v>0.18720000000000001</v>
      </c>
      <c r="CE60">
        <v>0.2092</v>
      </c>
      <c r="CF60">
        <v>0.22900000000000001</v>
      </c>
      <c r="CG60">
        <v>0.249</v>
      </c>
      <c r="CH60">
        <v>0.26579999999999998</v>
      </c>
      <c r="CI60">
        <v>0.2833</v>
      </c>
      <c r="CJ60">
        <v>0.30049999999999999</v>
      </c>
      <c r="CK60">
        <v>0.31719999999999998</v>
      </c>
      <c r="CL60">
        <v>0.33260000000000001</v>
      </c>
      <c r="CM60">
        <v>0.34599999999999997</v>
      </c>
      <c r="CN60">
        <v>0.3579</v>
      </c>
      <c r="CO60">
        <v>0.39989999999999998</v>
      </c>
      <c r="CP60">
        <v>0.41889999999999999</v>
      </c>
      <c r="CQ60">
        <v>0.43580000000000002</v>
      </c>
      <c r="CR60">
        <v>0.45219999999999999</v>
      </c>
      <c r="CS60">
        <v>0.46729999999999999</v>
      </c>
      <c r="CT60">
        <v>0.47920000000000001</v>
      </c>
      <c r="CU60">
        <v>0.48280000000000001</v>
      </c>
      <c r="CV60">
        <v>0.48620000000000002</v>
      </c>
      <c r="CW60">
        <v>0.48909999999999998</v>
      </c>
      <c r="CX60">
        <v>0.49059999999999998</v>
      </c>
      <c r="CY60">
        <v>0.4929</v>
      </c>
      <c r="CZ60">
        <v>0.49890000000000001</v>
      </c>
      <c r="DA60">
        <v>0.50819999999999999</v>
      </c>
      <c r="DB60">
        <v>0.51739999999999997</v>
      </c>
      <c r="DC60">
        <v>0.52669999999999995</v>
      </c>
      <c r="DD60">
        <v>0.53890000000000005</v>
      </c>
      <c r="DE60">
        <v>0.54920000000000002</v>
      </c>
      <c r="DF60">
        <v>0.55959999999999999</v>
      </c>
      <c r="DG60">
        <v>0.56789999999999996</v>
      </c>
      <c r="DH60">
        <v>0.56999999999999995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1.8229999999999998E-8</v>
      </c>
      <c r="P61">
        <v>3.7819999999999999E-7</v>
      </c>
      <c r="Q61">
        <v>2.5909999999999998E-6</v>
      </c>
      <c r="R61">
        <v>6.2360000000000001E-6</v>
      </c>
      <c r="S61">
        <v>9.5820000000000008E-6</v>
      </c>
      <c r="T61">
        <v>1.402E-5</v>
      </c>
      <c r="U61">
        <v>1.9769999999999999E-5</v>
      </c>
      <c r="V61">
        <v>3.489E-5</v>
      </c>
      <c r="W61">
        <v>5.2299999999999997E-5</v>
      </c>
      <c r="X61">
        <v>6.4919999999999995E-5</v>
      </c>
      <c r="Y61">
        <v>7.8650000000000001E-5</v>
      </c>
      <c r="Z61">
        <v>9.4840000000000007E-5</v>
      </c>
      <c r="AA61">
        <v>1.205E-4</v>
      </c>
      <c r="AB61">
        <v>1.95E-4</v>
      </c>
      <c r="AC61">
        <v>2.386E-4</v>
      </c>
      <c r="AD61">
        <v>2.8899999999999998E-4</v>
      </c>
      <c r="AE61">
        <v>3.4759999999999999E-4</v>
      </c>
      <c r="AF61">
        <v>4.459E-4</v>
      </c>
      <c r="AG61">
        <v>6.2129999999999998E-4</v>
      </c>
      <c r="AH61">
        <v>7.249E-4</v>
      </c>
      <c r="AI61">
        <v>8.3670000000000001E-4</v>
      </c>
      <c r="AJ61">
        <v>9.569E-4</v>
      </c>
      <c r="AK61">
        <v>1.1000000000000001E-3</v>
      </c>
      <c r="AL61">
        <v>1.4E-3</v>
      </c>
      <c r="AM61">
        <v>1.6999999999999999E-3</v>
      </c>
      <c r="AN61">
        <v>1.9E-3</v>
      </c>
      <c r="AO61">
        <v>2.0999999999999999E-3</v>
      </c>
      <c r="AP61">
        <v>2.5999999999999999E-3</v>
      </c>
      <c r="AQ61">
        <v>3.2000000000000002E-3</v>
      </c>
      <c r="AR61">
        <v>3.5000000000000001E-3</v>
      </c>
      <c r="AS61">
        <v>3.8999999999999998E-3</v>
      </c>
      <c r="AT61">
        <v>4.3E-3</v>
      </c>
      <c r="AU61">
        <v>5.4000000000000003E-3</v>
      </c>
      <c r="AV61">
        <v>6.1000000000000004E-3</v>
      </c>
      <c r="AW61">
        <v>6.6E-3</v>
      </c>
      <c r="AX61">
        <v>7.1999999999999998E-3</v>
      </c>
      <c r="AY61">
        <v>8.0000000000000002E-3</v>
      </c>
      <c r="AZ61">
        <v>9.5999999999999992E-3</v>
      </c>
      <c r="BA61">
        <v>1.0699999999999999E-2</v>
      </c>
      <c r="BB61">
        <v>1.15E-2</v>
      </c>
      <c r="BC61">
        <v>1.23E-2</v>
      </c>
      <c r="BD61">
        <v>1.3100000000000001E-2</v>
      </c>
      <c r="BE61">
        <v>1.46E-2</v>
      </c>
      <c r="BF61">
        <v>1.6199999999999999E-2</v>
      </c>
      <c r="BG61">
        <v>1.7100000000000001E-2</v>
      </c>
      <c r="BH61">
        <v>1.8100000000000002E-2</v>
      </c>
      <c r="BI61">
        <v>1.9199999999999998E-2</v>
      </c>
      <c r="BJ61">
        <v>2.0500000000000001E-2</v>
      </c>
      <c r="BK61">
        <v>2.2599999999999999E-2</v>
      </c>
      <c r="BL61">
        <v>2.4400000000000002E-2</v>
      </c>
      <c r="BM61">
        <v>2.5700000000000001E-2</v>
      </c>
      <c r="BN61">
        <v>2.7300000000000001E-2</v>
      </c>
      <c r="BO61">
        <v>2.98E-2</v>
      </c>
      <c r="BP61">
        <v>3.2000000000000001E-2</v>
      </c>
      <c r="BQ61">
        <v>3.3399999999999999E-2</v>
      </c>
      <c r="BR61">
        <v>3.5000000000000003E-2</v>
      </c>
      <c r="BS61">
        <v>3.78E-2</v>
      </c>
      <c r="BT61">
        <v>4.0599999999999997E-2</v>
      </c>
      <c r="BU61">
        <v>4.2299999999999997E-2</v>
      </c>
      <c r="BV61">
        <v>4.3900000000000002E-2</v>
      </c>
      <c r="BW61">
        <v>4.5499999999999999E-2</v>
      </c>
      <c r="BX61">
        <v>4.7199999999999999E-2</v>
      </c>
      <c r="BY61">
        <v>4.9599999999999998E-2</v>
      </c>
      <c r="BZ61">
        <v>7.46E-2</v>
      </c>
      <c r="CA61">
        <v>0.10050000000000001</v>
      </c>
      <c r="CB61">
        <v>0.13100000000000001</v>
      </c>
      <c r="CC61">
        <v>0.15989999999999999</v>
      </c>
      <c r="CD61">
        <v>0.18720000000000001</v>
      </c>
      <c r="CE61">
        <v>0.2092</v>
      </c>
      <c r="CF61">
        <v>0.22900000000000001</v>
      </c>
      <c r="CG61">
        <v>0.249</v>
      </c>
      <c r="CH61">
        <v>0.26579999999999998</v>
      </c>
      <c r="CI61">
        <v>0.2833</v>
      </c>
      <c r="CJ61">
        <v>0.30049999999999999</v>
      </c>
      <c r="CK61">
        <v>0.31719999999999998</v>
      </c>
      <c r="CL61">
        <v>0.33260000000000001</v>
      </c>
      <c r="CM61">
        <v>0.34599999999999997</v>
      </c>
      <c r="CN61">
        <v>0.3579</v>
      </c>
      <c r="CO61">
        <v>0.39989999999999998</v>
      </c>
      <c r="CP61">
        <v>0.41889999999999999</v>
      </c>
      <c r="CQ61">
        <v>0.43580000000000002</v>
      </c>
      <c r="CR61">
        <v>0.45219999999999999</v>
      </c>
      <c r="CS61">
        <v>0.46729999999999999</v>
      </c>
      <c r="CT61">
        <v>0.47920000000000001</v>
      </c>
      <c r="CU61">
        <v>0.48280000000000001</v>
      </c>
      <c r="CV61">
        <v>0.48620000000000002</v>
      </c>
      <c r="CW61">
        <v>0.48909999999999998</v>
      </c>
      <c r="CX61">
        <v>0.49059999999999998</v>
      </c>
      <c r="CY61">
        <v>0.4929</v>
      </c>
      <c r="CZ61">
        <v>0.49890000000000001</v>
      </c>
      <c r="DA61">
        <v>0.50819999999999999</v>
      </c>
      <c r="DB61">
        <v>0.51739999999999997</v>
      </c>
      <c r="DC61">
        <v>0.52669999999999995</v>
      </c>
      <c r="DD61">
        <v>0.53890000000000005</v>
      </c>
      <c r="DE61">
        <v>0.54920000000000002</v>
      </c>
      <c r="DF61">
        <v>0.55959999999999999</v>
      </c>
      <c r="DG61">
        <v>0.56789999999999996</v>
      </c>
      <c r="DH61">
        <v>0.56999999999999995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1.8229999999999998E-8</v>
      </c>
      <c r="P62">
        <v>3.7819999999999999E-7</v>
      </c>
      <c r="Q62">
        <v>2.5909999999999998E-6</v>
      </c>
      <c r="R62">
        <v>6.2360000000000001E-6</v>
      </c>
      <c r="S62">
        <v>9.5820000000000008E-6</v>
      </c>
      <c r="T62">
        <v>1.402E-5</v>
      </c>
      <c r="U62">
        <v>1.9769999999999999E-5</v>
      </c>
      <c r="V62">
        <v>3.489E-5</v>
      </c>
      <c r="W62">
        <v>5.2299999999999997E-5</v>
      </c>
      <c r="X62">
        <v>6.4919999999999995E-5</v>
      </c>
      <c r="Y62">
        <v>7.8650000000000001E-5</v>
      </c>
      <c r="Z62">
        <v>9.4840000000000007E-5</v>
      </c>
      <c r="AA62">
        <v>1.205E-4</v>
      </c>
      <c r="AB62">
        <v>1.95E-4</v>
      </c>
      <c r="AC62">
        <v>2.386E-4</v>
      </c>
      <c r="AD62">
        <v>2.8899999999999998E-4</v>
      </c>
      <c r="AE62">
        <v>3.4759999999999999E-4</v>
      </c>
      <c r="AF62">
        <v>4.459E-4</v>
      </c>
      <c r="AG62">
        <v>6.2129999999999998E-4</v>
      </c>
      <c r="AH62">
        <v>7.249E-4</v>
      </c>
      <c r="AI62">
        <v>8.3670000000000001E-4</v>
      </c>
      <c r="AJ62">
        <v>9.569E-4</v>
      </c>
      <c r="AK62">
        <v>1.1000000000000001E-3</v>
      </c>
      <c r="AL62">
        <v>1.4E-3</v>
      </c>
      <c r="AM62">
        <v>1.6999999999999999E-3</v>
      </c>
      <c r="AN62">
        <v>1.9E-3</v>
      </c>
      <c r="AO62">
        <v>2.0999999999999999E-3</v>
      </c>
      <c r="AP62">
        <v>2.5999999999999999E-3</v>
      </c>
      <c r="AQ62">
        <v>3.2000000000000002E-3</v>
      </c>
      <c r="AR62">
        <v>3.5000000000000001E-3</v>
      </c>
      <c r="AS62">
        <v>3.8999999999999998E-3</v>
      </c>
      <c r="AT62">
        <v>4.3E-3</v>
      </c>
      <c r="AU62">
        <v>5.4000000000000003E-3</v>
      </c>
      <c r="AV62">
        <v>6.1000000000000004E-3</v>
      </c>
      <c r="AW62">
        <v>6.6E-3</v>
      </c>
      <c r="AX62">
        <v>7.1999999999999998E-3</v>
      </c>
      <c r="AY62">
        <v>8.0000000000000002E-3</v>
      </c>
      <c r="AZ62">
        <v>9.5999999999999992E-3</v>
      </c>
      <c r="BA62">
        <v>1.0699999999999999E-2</v>
      </c>
      <c r="BB62">
        <v>1.15E-2</v>
      </c>
      <c r="BC62">
        <v>1.23E-2</v>
      </c>
      <c r="BD62">
        <v>1.3100000000000001E-2</v>
      </c>
      <c r="BE62">
        <v>1.46E-2</v>
      </c>
      <c r="BF62">
        <v>1.6199999999999999E-2</v>
      </c>
      <c r="BG62">
        <v>1.7100000000000001E-2</v>
      </c>
      <c r="BH62">
        <v>1.8100000000000002E-2</v>
      </c>
      <c r="BI62">
        <v>1.9199999999999998E-2</v>
      </c>
      <c r="BJ62">
        <v>2.0500000000000001E-2</v>
      </c>
      <c r="BK62">
        <v>2.2599999999999999E-2</v>
      </c>
      <c r="BL62">
        <v>2.4400000000000002E-2</v>
      </c>
      <c r="BM62">
        <v>2.5700000000000001E-2</v>
      </c>
      <c r="BN62">
        <v>2.7300000000000001E-2</v>
      </c>
      <c r="BO62">
        <v>2.98E-2</v>
      </c>
      <c r="BP62">
        <v>3.2000000000000001E-2</v>
      </c>
      <c r="BQ62">
        <v>3.3399999999999999E-2</v>
      </c>
      <c r="BR62">
        <v>3.5000000000000003E-2</v>
      </c>
      <c r="BS62">
        <v>3.78E-2</v>
      </c>
      <c r="BT62">
        <v>4.0599999999999997E-2</v>
      </c>
      <c r="BU62">
        <v>4.2299999999999997E-2</v>
      </c>
      <c r="BV62">
        <v>4.3900000000000002E-2</v>
      </c>
      <c r="BW62">
        <v>4.5499999999999999E-2</v>
      </c>
      <c r="BX62">
        <v>4.7199999999999999E-2</v>
      </c>
      <c r="BY62">
        <v>4.9599999999999998E-2</v>
      </c>
      <c r="BZ62">
        <v>7.46E-2</v>
      </c>
      <c r="CA62">
        <v>0.10050000000000001</v>
      </c>
      <c r="CB62">
        <v>0.13100000000000001</v>
      </c>
      <c r="CC62">
        <v>0.15989999999999999</v>
      </c>
      <c r="CD62">
        <v>0.18720000000000001</v>
      </c>
      <c r="CE62">
        <v>0.2092</v>
      </c>
      <c r="CF62">
        <v>0.22900000000000001</v>
      </c>
      <c r="CG62">
        <v>0.249</v>
      </c>
      <c r="CH62">
        <v>0.26579999999999998</v>
      </c>
      <c r="CI62">
        <v>0.2833</v>
      </c>
      <c r="CJ62">
        <v>0.30049999999999999</v>
      </c>
      <c r="CK62">
        <v>0.31719999999999998</v>
      </c>
      <c r="CL62">
        <v>0.33260000000000001</v>
      </c>
      <c r="CM62">
        <v>0.34599999999999997</v>
      </c>
      <c r="CN62">
        <v>0.3579</v>
      </c>
      <c r="CO62">
        <v>0.39989999999999998</v>
      </c>
      <c r="CP62">
        <v>0.41889999999999999</v>
      </c>
      <c r="CQ62">
        <v>0.43580000000000002</v>
      </c>
      <c r="CR62">
        <v>0.45219999999999999</v>
      </c>
      <c r="CS62">
        <v>0.46729999999999999</v>
      </c>
      <c r="CT62">
        <v>0.47920000000000001</v>
      </c>
      <c r="CU62">
        <v>0.48280000000000001</v>
      </c>
      <c r="CV62">
        <v>0.48620000000000002</v>
      </c>
      <c r="CW62">
        <v>0.48909999999999998</v>
      </c>
      <c r="CX62">
        <v>0.49059999999999998</v>
      </c>
      <c r="CY62">
        <v>0.4929</v>
      </c>
      <c r="CZ62">
        <v>0.49890000000000001</v>
      </c>
      <c r="DA62">
        <v>0.50819999999999999</v>
      </c>
      <c r="DB62">
        <v>0.51739999999999997</v>
      </c>
      <c r="DC62">
        <v>0.52669999999999995</v>
      </c>
      <c r="DD62">
        <v>0.53890000000000005</v>
      </c>
      <c r="DE62">
        <v>0.54920000000000002</v>
      </c>
      <c r="DF62">
        <v>0.55959999999999999</v>
      </c>
      <c r="DG62">
        <v>0.56789999999999996</v>
      </c>
      <c r="DH62">
        <v>0.56999999999999995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1.8229999999999998E-8</v>
      </c>
      <c r="P63">
        <v>3.7819999999999999E-7</v>
      </c>
      <c r="Q63">
        <v>2.5909999999999998E-6</v>
      </c>
      <c r="R63">
        <v>6.2360000000000001E-6</v>
      </c>
      <c r="S63">
        <v>9.5820000000000008E-6</v>
      </c>
      <c r="T63">
        <v>1.402E-5</v>
      </c>
      <c r="U63">
        <v>1.9769999999999999E-5</v>
      </c>
      <c r="V63">
        <v>3.489E-5</v>
      </c>
      <c r="W63">
        <v>5.2299999999999997E-5</v>
      </c>
      <c r="X63">
        <v>6.4919999999999995E-5</v>
      </c>
      <c r="Y63">
        <v>7.8650000000000001E-5</v>
      </c>
      <c r="Z63">
        <v>9.4840000000000007E-5</v>
      </c>
      <c r="AA63">
        <v>1.205E-4</v>
      </c>
      <c r="AB63">
        <v>1.95E-4</v>
      </c>
      <c r="AC63">
        <v>2.386E-4</v>
      </c>
      <c r="AD63">
        <v>2.8899999999999998E-4</v>
      </c>
      <c r="AE63">
        <v>3.4759999999999999E-4</v>
      </c>
      <c r="AF63">
        <v>4.459E-4</v>
      </c>
      <c r="AG63">
        <v>6.2129999999999998E-4</v>
      </c>
      <c r="AH63">
        <v>7.249E-4</v>
      </c>
      <c r="AI63">
        <v>8.3670000000000001E-4</v>
      </c>
      <c r="AJ63">
        <v>9.569E-4</v>
      </c>
      <c r="AK63">
        <v>1.1000000000000001E-3</v>
      </c>
      <c r="AL63">
        <v>1.4E-3</v>
      </c>
      <c r="AM63">
        <v>1.6999999999999999E-3</v>
      </c>
      <c r="AN63">
        <v>1.9E-3</v>
      </c>
      <c r="AO63">
        <v>2.0999999999999999E-3</v>
      </c>
      <c r="AP63">
        <v>2.5999999999999999E-3</v>
      </c>
      <c r="AQ63">
        <v>3.2000000000000002E-3</v>
      </c>
      <c r="AR63">
        <v>3.5000000000000001E-3</v>
      </c>
      <c r="AS63">
        <v>3.8999999999999998E-3</v>
      </c>
      <c r="AT63">
        <v>4.3E-3</v>
      </c>
      <c r="AU63">
        <v>5.4000000000000003E-3</v>
      </c>
      <c r="AV63">
        <v>6.1000000000000004E-3</v>
      </c>
      <c r="AW63">
        <v>6.6E-3</v>
      </c>
      <c r="AX63">
        <v>7.1999999999999998E-3</v>
      </c>
      <c r="AY63">
        <v>8.0000000000000002E-3</v>
      </c>
      <c r="AZ63">
        <v>9.5999999999999992E-3</v>
      </c>
      <c r="BA63">
        <v>1.0699999999999999E-2</v>
      </c>
      <c r="BB63">
        <v>1.15E-2</v>
      </c>
      <c r="BC63">
        <v>1.23E-2</v>
      </c>
      <c r="BD63">
        <v>1.3100000000000001E-2</v>
      </c>
      <c r="BE63">
        <v>1.46E-2</v>
      </c>
      <c r="BF63">
        <v>1.6199999999999999E-2</v>
      </c>
      <c r="BG63">
        <v>1.7100000000000001E-2</v>
      </c>
      <c r="BH63">
        <v>1.8100000000000002E-2</v>
      </c>
      <c r="BI63">
        <v>1.9199999999999998E-2</v>
      </c>
      <c r="BJ63">
        <v>2.0500000000000001E-2</v>
      </c>
      <c r="BK63">
        <v>2.2599999999999999E-2</v>
      </c>
      <c r="BL63">
        <v>2.4400000000000002E-2</v>
      </c>
      <c r="BM63">
        <v>2.5700000000000001E-2</v>
      </c>
      <c r="BN63">
        <v>2.7300000000000001E-2</v>
      </c>
      <c r="BO63">
        <v>2.98E-2</v>
      </c>
      <c r="BP63">
        <v>3.2000000000000001E-2</v>
      </c>
      <c r="BQ63">
        <v>3.3399999999999999E-2</v>
      </c>
      <c r="BR63">
        <v>3.5000000000000003E-2</v>
      </c>
      <c r="BS63">
        <v>3.78E-2</v>
      </c>
      <c r="BT63">
        <v>4.0599999999999997E-2</v>
      </c>
      <c r="BU63">
        <v>4.2299999999999997E-2</v>
      </c>
      <c r="BV63">
        <v>4.3900000000000002E-2</v>
      </c>
      <c r="BW63">
        <v>4.5499999999999999E-2</v>
      </c>
      <c r="BX63">
        <v>4.7199999999999999E-2</v>
      </c>
      <c r="BY63">
        <v>4.9599999999999998E-2</v>
      </c>
      <c r="BZ63">
        <v>7.46E-2</v>
      </c>
      <c r="CA63">
        <v>0.10050000000000001</v>
      </c>
      <c r="CB63">
        <v>0.13100000000000001</v>
      </c>
      <c r="CC63">
        <v>0.15989999999999999</v>
      </c>
      <c r="CD63">
        <v>0.18720000000000001</v>
      </c>
      <c r="CE63">
        <v>0.2092</v>
      </c>
      <c r="CF63">
        <v>0.22900000000000001</v>
      </c>
      <c r="CG63">
        <v>0.249</v>
      </c>
      <c r="CH63">
        <v>0.26579999999999998</v>
      </c>
      <c r="CI63">
        <v>0.2833</v>
      </c>
      <c r="CJ63">
        <v>0.30049999999999999</v>
      </c>
      <c r="CK63">
        <v>0.31719999999999998</v>
      </c>
      <c r="CL63">
        <v>0.33260000000000001</v>
      </c>
      <c r="CM63">
        <v>0.34599999999999997</v>
      </c>
      <c r="CN63">
        <v>0.3579</v>
      </c>
      <c r="CO63">
        <v>0.39989999999999998</v>
      </c>
      <c r="CP63">
        <v>0.41889999999999999</v>
      </c>
      <c r="CQ63">
        <v>0.43580000000000002</v>
      </c>
      <c r="CR63">
        <v>0.45219999999999999</v>
      </c>
      <c r="CS63">
        <v>0.46729999999999999</v>
      </c>
      <c r="CT63">
        <v>0.47920000000000001</v>
      </c>
      <c r="CU63">
        <v>0.48280000000000001</v>
      </c>
      <c r="CV63">
        <v>0.48620000000000002</v>
      </c>
      <c r="CW63">
        <v>0.48909999999999998</v>
      </c>
      <c r="CX63">
        <v>0.49059999999999998</v>
      </c>
      <c r="CY63">
        <v>0.4929</v>
      </c>
      <c r="CZ63">
        <v>0.49890000000000001</v>
      </c>
      <c r="DA63">
        <v>0.50819999999999999</v>
      </c>
      <c r="DB63">
        <v>0.51739999999999997</v>
      </c>
      <c r="DC63">
        <v>0.52669999999999995</v>
      </c>
      <c r="DD63">
        <v>0.53890000000000005</v>
      </c>
      <c r="DE63">
        <v>0.54920000000000002</v>
      </c>
      <c r="DF63">
        <v>0.55959999999999999</v>
      </c>
      <c r="DG63">
        <v>0.56789999999999996</v>
      </c>
      <c r="DH63">
        <v>0.56999999999999995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1.8229999999999998E-8</v>
      </c>
      <c r="P64">
        <v>3.7819999999999999E-7</v>
      </c>
      <c r="Q64">
        <v>2.5909999999999998E-6</v>
      </c>
      <c r="R64">
        <v>6.2360000000000001E-6</v>
      </c>
      <c r="S64">
        <v>9.5820000000000008E-6</v>
      </c>
      <c r="T64">
        <v>1.402E-5</v>
      </c>
      <c r="U64">
        <v>1.9769999999999999E-5</v>
      </c>
      <c r="V64">
        <v>3.489E-5</v>
      </c>
      <c r="W64">
        <v>5.2299999999999997E-5</v>
      </c>
      <c r="X64">
        <v>6.4919999999999995E-5</v>
      </c>
      <c r="Y64">
        <v>7.8650000000000001E-5</v>
      </c>
      <c r="Z64">
        <v>9.4840000000000007E-5</v>
      </c>
      <c r="AA64">
        <v>1.205E-4</v>
      </c>
      <c r="AB64">
        <v>1.95E-4</v>
      </c>
      <c r="AC64">
        <v>2.386E-4</v>
      </c>
      <c r="AD64">
        <v>2.8899999999999998E-4</v>
      </c>
      <c r="AE64">
        <v>3.4759999999999999E-4</v>
      </c>
      <c r="AF64">
        <v>4.459E-4</v>
      </c>
      <c r="AG64">
        <v>6.2129999999999998E-4</v>
      </c>
      <c r="AH64">
        <v>7.249E-4</v>
      </c>
      <c r="AI64">
        <v>8.3670000000000001E-4</v>
      </c>
      <c r="AJ64">
        <v>9.569E-4</v>
      </c>
      <c r="AK64">
        <v>1.1000000000000001E-3</v>
      </c>
      <c r="AL64">
        <v>1.4E-3</v>
      </c>
      <c r="AM64">
        <v>1.6999999999999999E-3</v>
      </c>
      <c r="AN64">
        <v>1.9E-3</v>
      </c>
      <c r="AO64">
        <v>2.0999999999999999E-3</v>
      </c>
      <c r="AP64">
        <v>2.5999999999999999E-3</v>
      </c>
      <c r="AQ64">
        <v>3.2000000000000002E-3</v>
      </c>
      <c r="AR64">
        <v>3.5000000000000001E-3</v>
      </c>
      <c r="AS64">
        <v>3.8999999999999998E-3</v>
      </c>
      <c r="AT64">
        <v>4.3E-3</v>
      </c>
      <c r="AU64">
        <v>5.4000000000000003E-3</v>
      </c>
      <c r="AV64">
        <v>6.1000000000000004E-3</v>
      </c>
      <c r="AW64">
        <v>6.6E-3</v>
      </c>
      <c r="AX64">
        <v>7.1999999999999998E-3</v>
      </c>
      <c r="AY64">
        <v>8.0000000000000002E-3</v>
      </c>
      <c r="AZ64">
        <v>9.5999999999999992E-3</v>
      </c>
      <c r="BA64">
        <v>1.0699999999999999E-2</v>
      </c>
      <c r="BB64">
        <v>1.15E-2</v>
      </c>
      <c r="BC64">
        <v>1.23E-2</v>
      </c>
      <c r="BD64">
        <v>1.3100000000000001E-2</v>
      </c>
      <c r="BE64">
        <v>1.46E-2</v>
      </c>
      <c r="BF64">
        <v>1.6199999999999999E-2</v>
      </c>
      <c r="BG64">
        <v>1.7100000000000001E-2</v>
      </c>
      <c r="BH64">
        <v>1.8100000000000002E-2</v>
      </c>
      <c r="BI64">
        <v>1.9199999999999998E-2</v>
      </c>
      <c r="BJ64">
        <v>2.0500000000000001E-2</v>
      </c>
      <c r="BK64">
        <v>2.2599999999999999E-2</v>
      </c>
      <c r="BL64">
        <v>2.4400000000000002E-2</v>
      </c>
      <c r="BM64">
        <v>2.5700000000000001E-2</v>
      </c>
      <c r="BN64">
        <v>2.7300000000000001E-2</v>
      </c>
      <c r="BO64">
        <v>2.98E-2</v>
      </c>
      <c r="BP64">
        <v>3.2000000000000001E-2</v>
      </c>
      <c r="BQ64">
        <v>3.3399999999999999E-2</v>
      </c>
      <c r="BR64">
        <v>3.5000000000000003E-2</v>
      </c>
      <c r="BS64">
        <v>3.78E-2</v>
      </c>
      <c r="BT64">
        <v>4.0599999999999997E-2</v>
      </c>
      <c r="BU64">
        <v>4.2299999999999997E-2</v>
      </c>
      <c r="BV64">
        <v>4.3900000000000002E-2</v>
      </c>
      <c r="BW64">
        <v>4.5499999999999999E-2</v>
      </c>
      <c r="BX64">
        <v>4.7199999999999999E-2</v>
      </c>
      <c r="BY64">
        <v>4.9599999999999998E-2</v>
      </c>
      <c r="BZ64">
        <v>7.46E-2</v>
      </c>
      <c r="CA64">
        <v>0.10050000000000001</v>
      </c>
      <c r="CB64">
        <v>0.13100000000000001</v>
      </c>
      <c r="CC64">
        <v>0.15989999999999999</v>
      </c>
      <c r="CD64">
        <v>0.18720000000000001</v>
      </c>
      <c r="CE64">
        <v>0.2092</v>
      </c>
      <c r="CF64">
        <v>0.22900000000000001</v>
      </c>
      <c r="CG64">
        <v>0.249</v>
      </c>
      <c r="CH64">
        <v>0.26579999999999998</v>
      </c>
      <c r="CI64">
        <v>0.2833</v>
      </c>
      <c r="CJ64">
        <v>0.30049999999999999</v>
      </c>
      <c r="CK64">
        <v>0.31719999999999998</v>
      </c>
      <c r="CL64">
        <v>0.33260000000000001</v>
      </c>
      <c r="CM64">
        <v>0.34599999999999997</v>
      </c>
      <c r="CN64">
        <v>0.3579</v>
      </c>
      <c r="CO64">
        <v>0.39989999999999998</v>
      </c>
      <c r="CP64">
        <v>0.41889999999999999</v>
      </c>
      <c r="CQ64">
        <v>0.43580000000000002</v>
      </c>
      <c r="CR64">
        <v>0.45219999999999999</v>
      </c>
      <c r="CS64">
        <v>0.46729999999999999</v>
      </c>
      <c r="CT64">
        <v>0.47920000000000001</v>
      </c>
      <c r="CU64">
        <v>0.48280000000000001</v>
      </c>
      <c r="CV64">
        <v>0.48620000000000002</v>
      </c>
      <c r="CW64">
        <v>0.48909999999999998</v>
      </c>
      <c r="CX64">
        <v>0.49059999999999998</v>
      </c>
      <c r="CY64">
        <v>0.4929</v>
      </c>
      <c r="CZ64">
        <v>0.49890000000000001</v>
      </c>
      <c r="DA64">
        <v>0.50819999999999999</v>
      </c>
      <c r="DB64">
        <v>0.51739999999999997</v>
      </c>
      <c r="DC64">
        <v>0.52669999999999995</v>
      </c>
      <c r="DD64">
        <v>0.53890000000000005</v>
      </c>
      <c r="DE64">
        <v>0.54920000000000002</v>
      </c>
      <c r="DF64">
        <v>0.55959999999999999</v>
      </c>
      <c r="DG64">
        <v>0.56789999999999996</v>
      </c>
      <c r="DH64">
        <v>0.56999999999999995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1.8229999999999998E-8</v>
      </c>
      <c r="P65">
        <v>3.7819999999999999E-7</v>
      </c>
      <c r="Q65">
        <v>2.5909999999999998E-6</v>
      </c>
      <c r="R65">
        <v>6.2360000000000001E-6</v>
      </c>
      <c r="S65">
        <v>9.5820000000000008E-6</v>
      </c>
      <c r="T65">
        <v>1.402E-5</v>
      </c>
      <c r="U65">
        <v>1.9769999999999999E-5</v>
      </c>
      <c r="V65">
        <v>3.489E-5</v>
      </c>
      <c r="W65">
        <v>5.2299999999999997E-5</v>
      </c>
      <c r="X65">
        <v>6.4919999999999995E-5</v>
      </c>
      <c r="Y65">
        <v>7.8650000000000001E-5</v>
      </c>
      <c r="Z65">
        <v>9.4840000000000007E-5</v>
      </c>
      <c r="AA65">
        <v>1.205E-4</v>
      </c>
      <c r="AB65">
        <v>1.95E-4</v>
      </c>
      <c r="AC65">
        <v>2.386E-4</v>
      </c>
      <c r="AD65">
        <v>2.8899999999999998E-4</v>
      </c>
      <c r="AE65">
        <v>3.4759999999999999E-4</v>
      </c>
      <c r="AF65">
        <v>4.459E-4</v>
      </c>
      <c r="AG65">
        <v>6.2129999999999998E-4</v>
      </c>
      <c r="AH65">
        <v>7.249E-4</v>
      </c>
      <c r="AI65">
        <v>8.3670000000000001E-4</v>
      </c>
      <c r="AJ65">
        <v>9.569E-4</v>
      </c>
      <c r="AK65">
        <v>1.1000000000000001E-3</v>
      </c>
      <c r="AL65">
        <v>1.4E-3</v>
      </c>
      <c r="AM65">
        <v>1.6999999999999999E-3</v>
      </c>
      <c r="AN65">
        <v>1.9E-3</v>
      </c>
      <c r="AO65">
        <v>2.0999999999999999E-3</v>
      </c>
      <c r="AP65">
        <v>2.5999999999999999E-3</v>
      </c>
      <c r="AQ65">
        <v>3.2000000000000002E-3</v>
      </c>
      <c r="AR65">
        <v>3.5000000000000001E-3</v>
      </c>
      <c r="AS65">
        <v>3.8999999999999998E-3</v>
      </c>
      <c r="AT65">
        <v>4.3E-3</v>
      </c>
      <c r="AU65">
        <v>5.4000000000000003E-3</v>
      </c>
      <c r="AV65">
        <v>6.1000000000000004E-3</v>
      </c>
      <c r="AW65">
        <v>6.6E-3</v>
      </c>
      <c r="AX65">
        <v>7.1999999999999998E-3</v>
      </c>
      <c r="AY65">
        <v>8.0000000000000002E-3</v>
      </c>
      <c r="AZ65">
        <v>9.5999999999999992E-3</v>
      </c>
      <c r="BA65">
        <v>1.0699999999999999E-2</v>
      </c>
      <c r="BB65">
        <v>1.15E-2</v>
      </c>
      <c r="BC65">
        <v>1.23E-2</v>
      </c>
      <c r="BD65">
        <v>1.3100000000000001E-2</v>
      </c>
      <c r="BE65">
        <v>1.46E-2</v>
      </c>
      <c r="BF65">
        <v>1.6199999999999999E-2</v>
      </c>
      <c r="BG65">
        <v>1.7100000000000001E-2</v>
      </c>
      <c r="BH65">
        <v>1.8100000000000002E-2</v>
      </c>
      <c r="BI65">
        <v>1.9199999999999998E-2</v>
      </c>
      <c r="BJ65">
        <v>2.0500000000000001E-2</v>
      </c>
      <c r="BK65">
        <v>2.2599999999999999E-2</v>
      </c>
      <c r="BL65">
        <v>2.4400000000000002E-2</v>
      </c>
      <c r="BM65">
        <v>2.5700000000000001E-2</v>
      </c>
      <c r="BN65">
        <v>2.7300000000000001E-2</v>
      </c>
      <c r="BO65">
        <v>2.98E-2</v>
      </c>
      <c r="BP65">
        <v>3.2000000000000001E-2</v>
      </c>
      <c r="BQ65">
        <v>3.3399999999999999E-2</v>
      </c>
      <c r="BR65">
        <v>3.5000000000000003E-2</v>
      </c>
      <c r="BS65">
        <v>3.78E-2</v>
      </c>
      <c r="BT65">
        <v>4.0599999999999997E-2</v>
      </c>
      <c r="BU65">
        <v>4.2299999999999997E-2</v>
      </c>
      <c r="BV65">
        <v>4.3900000000000002E-2</v>
      </c>
      <c r="BW65">
        <v>4.5499999999999999E-2</v>
      </c>
      <c r="BX65">
        <v>4.7199999999999999E-2</v>
      </c>
      <c r="BY65">
        <v>4.9599999999999998E-2</v>
      </c>
      <c r="BZ65">
        <v>7.46E-2</v>
      </c>
      <c r="CA65">
        <v>0.10050000000000001</v>
      </c>
      <c r="CB65">
        <v>0.13100000000000001</v>
      </c>
      <c r="CC65">
        <v>0.15989999999999999</v>
      </c>
      <c r="CD65">
        <v>0.18720000000000001</v>
      </c>
      <c r="CE65">
        <v>0.2092</v>
      </c>
      <c r="CF65">
        <v>0.22900000000000001</v>
      </c>
      <c r="CG65">
        <v>0.249</v>
      </c>
      <c r="CH65">
        <v>0.26579999999999998</v>
      </c>
      <c r="CI65">
        <v>0.2833</v>
      </c>
      <c r="CJ65">
        <v>0.30049999999999999</v>
      </c>
      <c r="CK65">
        <v>0.31719999999999998</v>
      </c>
      <c r="CL65">
        <v>0.33260000000000001</v>
      </c>
      <c r="CM65">
        <v>0.34599999999999997</v>
      </c>
      <c r="CN65">
        <v>0.3579</v>
      </c>
      <c r="CO65">
        <v>0.39989999999999998</v>
      </c>
      <c r="CP65">
        <v>0.41889999999999999</v>
      </c>
      <c r="CQ65">
        <v>0.43580000000000002</v>
      </c>
      <c r="CR65">
        <v>0.45219999999999999</v>
      </c>
      <c r="CS65">
        <v>0.46729999999999999</v>
      </c>
      <c r="CT65">
        <v>0.47920000000000001</v>
      </c>
      <c r="CU65">
        <v>0.48280000000000001</v>
      </c>
      <c r="CV65">
        <v>0.48620000000000002</v>
      </c>
      <c r="CW65">
        <v>0.48909999999999998</v>
      </c>
      <c r="CX65">
        <v>0.49059999999999998</v>
      </c>
      <c r="CY65">
        <v>0.4929</v>
      </c>
      <c r="CZ65">
        <v>0.49890000000000001</v>
      </c>
      <c r="DA65">
        <v>0.50819999999999999</v>
      </c>
      <c r="DB65">
        <v>0.51739999999999997</v>
      </c>
      <c r="DC65">
        <v>0.52669999999999995</v>
      </c>
      <c r="DD65">
        <v>0.53890000000000005</v>
      </c>
      <c r="DE65">
        <v>0.54920000000000002</v>
      </c>
      <c r="DF65">
        <v>0.55959999999999999</v>
      </c>
      <c r="DG65">
        <v>0.56789999999999996</v>
      </c>
      <c r="DH65">
        <v>0.56999999999999995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1.8229999999999998E-8</v>
      </c>
      <c r="P66">
        <v>3.7819999999999999E-7</v>
      </c>
      <c r="Q66">
        <v>2.5909999999999998E-6</v>
      </c>
      <c r="R66">
        <v>6.2360000000000001E-6</v>
      </c>
      <c r="S66">
        <v>9.5820000000000008E-6</v>
      </c>
      <c r="T66">
        <v>1.402E-5</v>
      </c>
      <c r="U66">
        <v>1.9769999999999999E-5</v>
      </c>
      <c r="V66">
        <v>3.489E-5</v>
      </c>
      <c r="W66">
        <v>5.2299999999999997E-5</v>
      </c>
      <c r="X66">
        <v>6.4919999999999995E-5</v>
      </c>
      <c r="Y66">
        <v>7.8650000000000001E-5</v>
      </c>
      <c r="Z66">
        <v>9.4840000000000007E-5</v>
      </c>
      <c r="AA66">
        <v>1.205E-4</v>
      </c>
      <c r="AB66">
        <v>1.95E-4</v>
      </c>
      <c r="AC66">
        <v>2.386E-4</v>
      </c>
      <c r="AD66">
        <v>2.8899999999999998E-4</v>
      </c>
      <c r="AE66">
        <v>3.4759999999999999E-4</v>
      </c>
      <c r="AF66">
        <v>4.459E-4</v>
      </c>
      <c r="AG66">
        <v>6.2129999999999998E-4</v>
      </c>
      <c r="AH66">
        <v>7.249E-4</v>
      </c>
      <c r="AI66">
        <v>8.3670000000000001E-4</v>
      </c>
      <c r="AJ66">
        <v>9.569E-4</v>
      </c>
      <c r="AK66">
        <v>1.1000000000000001E-3</v>
      </c>
      <c r="AL66">
        <v>1.4E-3</v>
      </c>
      <c r="AM66">
        <v>1.6999999999999999E-3</v>
      </c>
      <c r="AN66">
        <v>1.9E-3</v>
      </c>
      <c r="AO66">
        <v>2.0999999999999999E-3</v>
      </c>
      <c r="AP66">
        <v>2.5999999999999999E-3</v>
      </c>
      <c r="AQ66">
        <v>3.2000000000000002E-3</v>
      </c>
      <c r="AR66">
        <v>3.5000000000000001E-3</v>
      </c>
      <c r="AS66">
        <v>3.8999999999999998E-3</v>
      </c>
      <c r="AT66">
        <v>4.3E-3</v>
      </c>
      <c r="AU66">
        <v>5.4000000000000003E-3</v>
      </c>
      <c r="AV66">
        <v>6.1000000000000004E-3</v>
      </c>
      <c r="AW66">
        <v>6.6E-3</v>
      </c>
      <c r="AX66">
        <v>7.1999999999999998E-3</v>
      </c>
      <c r="AY66">
        <v>8.0000000000000002E-3</v>
      </c>
      <c r="AZ66">
        <v>9.5999999999999992E-3</v>
      </c>
      <c r="BA66">
        <v>1.0699999999999999E-2</v>
      </c>
      <c r="BB66">
        <v>1.15E-2</v>
      </c>
      <c r="BC66">
        <v>1.23E-2</v>
      </c>
      <c r="BD66">
        <v>1.3100000000000001E-2</v>
      </c>
      <c r="BE66">
        <v>1.46E-2</v>
      </c>
      <c r="BF66">
        <v>1.6199999999999999E-2</v>
      </c>
      <c r="BG66">
        <v>1.7100000000000001E-2</v>
      </c>
      <c r="BH66">
        <v>1.8100000000000002E-2</v>
      </c>
      <c r="BI66">
        <v>1.9199999999999998E-2</v>
      </c>
      <c r="BJ66">
        <v>2.0500000000000001E-2</v>
      </c>
      <c r="BK66">
        <v>2.2599999999999999E-2</v>
      </c>
      <c r="BL66">
        <v>2.4400000000000002E-2</v>
      </c>
      <c r="BM66">
        <v>2.5700000000000001E-2</v>
      </c>
      <c r="BN66">
        <v>2.7300000000000001E-2</v>
      </c>
      <c r="BO66">
        <v>2.98E-2</v>
      </c>
      <c r="BP66">
        <v>3.2000000000000001E-2</v>
      </c>
      <c r="BQ66">
        <v>3.3399999999999999E-2</v>
      </c>
      <c r="BR66">
        <v>3.5000000000000003E-2</v>
      </c>
      <c r="BS66">
        <v>3.78E-2</v>
      </c>
      <c r="BT66">
        <v>4.0599999999999997E-2</v>
      </c>
      <c r="BU66">
        <v>4.2299999999999997E-2</v>
      </c>
      <c r="BV66">
        <v>4.3900000000000002E-2</v>
      </c>
      <c r="BW66">
        <v>4.5499999999999999E-2</v>
      </c>
      <c r="BX66">
        <v>4.7199999999999999E-2</v>
      </c>
      <c r="BY66">
        <v>4.9599999999999998E-2</v>
      </c>
      <c r="BZ66">
        <v>7.46E-2</v>
      </c>
      <c r="CA66">
        <v>0.10050000000000001</v>
      </c>
      <c r="CB66">
        <v>0.13100000000000001</v>
      </c>
      <c r="CC66">
        <v>0.15989999999999999</v>
      </c>
      <c r="CD66">
        <v>0.18720000000000001</v>
      </c>
      <c r="CE66">
        <v>0.2092</v>
      </c>
      <c r="CF66">
        <v>0.22900000000000001</v>
      </c>
      <c r="CG66">
        <v>0.249</v>
      </c>
      <c r="CH66">
        <v>0.26579999999999998</v>
      </c>
      <c r="CI66">
        <v>0.2833</v>
      </c>
      <c r="CJ66">
        <v>0.30049999999999999</v>
      </c>
      <c r="CK66">
        <v>0.31719999999999998</v>
      </c>
      <c r="CL66">
        <v>0.33260000000000001</v>
      </c>
      <c r="CM66">
        <v>0.34599999999999997</v>
      </c>
      <c r="CN66">
        <v>0.3579</v>
      </c>
      <c r="CO66">
        <v>0.39989999999999998</v>
      </c>
      <c r="CP66">
        <v>0.41889999999999999</v>
      </c>
      <c r="CQ66">
        <v>0.43580000000000002</v>
      </c>
      <c r="CR66">
        <v>0.45219999999999999</v>
      </c>
      <c r="CS66">
        <v>0.46729999999999999</v>
      </c>
      <c r="CT66">
        <v>0.47920000000000001</v>
      </c>
      <c r="CU66">
        <v>0.48280000000000001</v>
      </c>
      <c r="CV66">
        <v>0.48620000000000002</v>
      </c>
      <c r="CW66">
        <v>0.48909999999999998</v>
      </c>
      <c r="CX66">
        <v>0.49059999999999998</v>
      </c>
      <c r="CY66">
        <v>0.4929</v>
      </c>
      <c r="CZ66">
        <v>0.49890000000000001</v>
      </c>
      <c r="DA66">
        <v>0.50819999999999999</v>
      </c>
      <c r="DB66">
        <v>0.51739999999999997</v>
      </c>
      <c r="DC66">
        <v>0.52669999999999995</v>
      </c>
      <c r="DD66">
        <v>0.53890000000000005</v>
      </c>
      <c r="DE66">
        <v>0.54920000000000002</v>
      </c>
      <c r="DF66">
        <v>0.55959999999999999</v>
      </c>
      <c r="DG66">
        <v>0.56789999999999996</v>
      </c>
      <c r="DH66">
        <v>0.56999999999999995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1.8229999999999998E-8</v>
      </c>
      <c r="P67">
        <v>3.7819999999999999E-7</v>
      </c>
      <c r="Q67">
        <v>2.5909999999999998E-6</v>
      </c>
      <c r="R67">
        <v>6.2360000000000001E-6</v>
      </c>
      <c r="S67">
        <v>9.5820000000000008E-6</v>
      </c>
      <c r="T67">
        <v>1.402E-5</v>
      </c>
      <c r="U67">
        <v>1.9769999999999999E-5</v>
      </c>
      <c r="V67">
        <v>3.489E-5</v>
      </c>
      <c r="W67">
        <v>5.2299999999999997E-5</v>
      </c>
      <c r="X67">
        <v>6.4919999999999995E-5</v>
      </c>
      <c r="Y67">
        <v>7.8650000000000001E-5</v>
      </c>
      <c r="Z67">
        <v>9.4840000000000007E-5</v>
      </c>
      <c r="AA67">
        <v>1.205E-4</v>
      </c>
      <c r="AB67">
        <v>1.95E-4</v>
      </c>
      <c r="AC67">
        <v>2.386E-4</v>
      </c>
      <c r="AD67">
        <v>2.8899999999999998E-4</v>
      </c>
      <c r="AE67">
        <v>3.4759999999999999E-4</v>
      </c>
      <c r="AF67">
        <v>4.459E-4</v>
      </c>
      <c r="AG67">
        <v>6.2129999999999998E-4</v>
      </c>
      <c r="AH67">
        <v>7.249E-4</v>
      </c>
      <c r="AI67">
        <v>8.3670000000000001E-4</v>
      </c>
      <c r="AJ67">
        <v>9.569E-4</v>
      </c>
      <c r="AK67">
        <v>1.1000000000000001E-3</v>
      </c>
      <c r="AL67">
        <v>1.4E-3</v>
      </c>
      <c r="AM67">
        <v>1.6999999999999999E-3</v>
      </c>
      <c r="AN67">
        <v>1.9E-3</v>
      </c>
      <c r="AO67">
        <v>2.0999999999999999E-3</v>
      </c>
      <c r="AP67">
        <v>2.5999999999999999E-3</v>
      </c>
      <c r="AQ67">
        <v>3.2000000000000002E-3</v>
      </c>
      <c r="AR67">
        <v>3.5000000000000001E-3</v>
      </c>
      <c r="AS67">
        <v>3.8999999999999998E-3</v>
      </c>
      <c r="AT67">
        <v>4.3E-3</v>
      </c>
      <c r="AU67">
        <v>5.4000000000000003E-3</v>
      </c>
      <c r="AV67">
        <v>6.1000000000000004E-3</v>
      </c>
      <c r="AW67">
        <v>6.6E-3</v>
      </c>
      <c r="AX67">
        <v>7.1999999999999998E-3</v>
      </c>
      <c r="AY67">
        <v>8.0000000000000002E-3</v>
      </c>
      <c r="AZ67">
        <v>9.5999999999999992E-3</v>
      </c>
      <c r="BA67">
        <v>1.0699999999999999E-2</v>
      </c>
      <c r="BB67">
        <v>1.15E-2</v>
      </c>
      <c r="BC67">
        <v>1.23E-2</v>
      </c>
      <c r="BD67">
        <v>1.3100000000000001E-2</v>
      </c>
      <c r="BE67">
        <v>1.46E-2</v>
      </c>
      <c r="BF67">
        <v>1.6199999999999999E-2</v>
      </c>
      <c r="BG67">
        <v>1.7100000000000001E-2</v>
      </c>
      <c r="BH67">
        <v>1.8100000000000002E-2</v>
      </c>
      <c r="BI67">
        <v>1.9199999999999998E-2</v>
      </c>
      <c r="BJ67">
        <v>2.0500000000000001E-2</v>
      </c>
      <c r="BK67">
        <v>2.2599999999999999E-2</v>
      </c>
      <c r="BL67">
        <v>2.4400000000000002E-2</v>
      </c>
      <c r="BM67">
        <v>2.5700000000000001E-2</v>
      </c>
      <c r="BN67">
        <v>2.7300000000000001E-2</v>
      </c>
      <c r="BO67">
        <v>2.98E-2</v>
      </c>
      <c r="BP67">
        <v>3.2000000000000001E-2</v>
      </c>
      <c r="BQ67">
        <v>3.3399999999999999E-2</v>
      </c>
      <c r="BR67">
        <v>3.5000000000000003E-2</v>
      </c>
      <c r="BS67">
        <v>3.78E-2</v>
      </c>
      <c r="BT67">
        <v>4.0599999999999997E-2</v>
      </c>
      <c r="BU67">
        <v>4.2299999999999997E-2</v>
      </c>
      <c r="BV67">
        <v>4.3900000000000002E-2</v>
      </c>
      <c r="BW67">
        <v>4.5499999999999999E-2</v>
      </c>
      <c r="BX67">
        <v>4.7199999999999999E-2</v>
      </c>
      <c r="BY67">
        <v>4.9599999999999998E-2</v>
      </c>
      <c r="BZ67">
        <v>7.46E-2</v>
      </c>
      <c r="CA67">
        <v>0.10050000000000001</v>
      </c>
      <c r="CB67">
        <v>0.13100000000000001</v>
      </c>
      <c r="CC67">
        <v>0.15989999999999999</v>
      </c>
      <c r="CD67">
        <v>0.18720000000000001</v>
      </c>
      <c r="CE67">
        <v>0.2092</v>
      </c>
      <c r="CF67">
        <v>0.22900000000000001</v>
      </c>
      <c r="CG67">
        <v>0.249</v>
      </c>
      <c r="CH67">
        <v>0.26579999999999998</v>
      </c>
      <c r="CI67">
        <v>0.2833</v>
      </c>
      <c r="CJ67">
        <v>0.30049999999999999</v>
      </c>
      <c r="CK67">
        <v>0.31719999999999998</v>
      </c>
      <c r="CL67">
        <v>0.33260000000000001</v>
      </c>
      <c r="CM67">
        <v>0.34599999999999997</v>
      </c>
      <c r="CN67">
        <v>0.3579</v>
      </c>
      <c r="CO67">
        <v>0.39989999999999998</v>
      </c>
      <c r="CP67">
        <v>0.41889999999999999</v>
      </c>
      <c r="CQ67">
        <v>0.43580000000000002</v>
      </c>
      <c r="CR67">
        <v>0.45219999999999999</v>
      </c>
      <c r="CS67">
        <v>0.46729999999999999</v>
      </c>
      <c r="CT67">
        <v>0.47920000000000001</v>
      </c>
      <c r="CU67">
        <v>0.48280000000000001</v>
      </c>
      <c r="CV67">
        <v>0.48620000000000002</v>
      </c>
      <c r="CW67">
        <v>0.48909999999999998</v>
      </c>
      <c r="CX67">
        <v>0.49059999999999998</v>
      </c>
      <c r="CY67">
        <v>0.4929</v>
      </c>
      <c r="CZ67">
        <v>0.49890000000000001</v>
      </c>
      <c r="DA67">
        <v>0.50819999999999999</v>
      </c>
      <c r="DB67">
        <v>0.51739999999999997</v>
      </c>
      <c r="DC67">
        <v>0.52669999999999995</v>
      </c>
      <c r="DD67">
        <v>0.53890000000000005</v>
      </c>
      <c r="DE67">
        <v>0.54920000000000002</v>
      </c>
      <c r="DF67">
        <v>0.55959999999999999</v>
      </c>
      <c r="DG67">
        <v>0.56789999999999996</v>
      </c>
      <c r="DH67">
        <v>0.56999999999999995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1.8229999999999998E-8</v>
      </c>
      <c r="P68">
        <v>3.7819999999999999E-7</v>
      </c>
      <c r="Q68">
        <v>2.5909999999999998E-6</v>
      </c>
      <c r="R68">
        <v>6.2360000000000001E-6</v>
      </c>
      <c r="S68">
        <v>9.5820000000000008E-6</v>
      </c>
      <c r="T68">
        <v>1.402E-5</v>
      </c>
      <c r="U68">
        <v>1.9769999999999999E-5</v>
      </c>
      <c r="V68">
        <v>3.489E-5</v>
      </c>
      <c r="W68">
        <v>5.2299999999999997E-5</v>
      </c>
      <c r="X68">
        <v>6.4919999999999995E-5</v>
      </c>
      <c r="Y68">
        <v>7.8650000000000001E-5</v>
      </c>
      <c r="Z68">
        <v>9.4840000000000007E-5</v>
      </c>
      <c r="AA68">
        <v>1.205E-4</v>
      </c>
      <c r="AB68">
        <v>1.95E-4</v>
      </c>
      <c r="AC68">
        <v>2.386E-4</v>
      </c>
      <c r="AD68">
        <v>2.8899999999999998E-4</v>
      </c>
      <c r="AE68">
        <v>3.4759999999999999E-4</v>
      </c>
      <c r="AF68">
        <v>4.459E-4</v>
      </c>
      <c r="AG68">
        <v>6.2129999999999998E-4</v>
      </c>
      <c r="AH68">
        <v>7.249E-4</v>
      </c>
      <c r="AI68">
        <v>8.3670000000000001E-4</v>
      </c>
      <c r="AJ68">
        <v>9.569E-4</v>
      </c>
      <c r="AK68">
        <v>1.1000000000000001E-3</v>
      </c>
      <c r="AL68">
        <v>1.4E-3</v>
      </c>
      <c r="AM68">
        <v>1.6999999999999999E-3</v>
      </c>
      <c r="AN68">
        <v>1.9E-3</v>
      </c>
      <c r="AO68">
        <v>2.0999999999999999E-3</v>
      </c>
      <c r="AP68">
        <v>2.5999999999999999E-3</v>
      </c>
      <c r="AQ68">
        <v>3.2000000000000002E-3</v>
      </c>
      <c r="AR68">
        <v>3.5000000000000001E-3</v>
      </c>
      <c r="AS68">
        <v>3.8999999999999998E-3</v>
      </c>
      <c r="AT68">
        <v>4.3E-3</v>
      </c>
      <c r="AU68">
        <v>5.4000000000000003E-3</v>
      </c>
      <c r="AV68">
        <v>6.1000000000000004E-3</v>
      </c>
      <c r="AW68">
        <v>6.6E-3</v>
      </c>
      <c r="AX68">
        <v>7.1999999999999998E-3</v>
      </c>
      <c r="AY68">
        <v>8.0000000000000002E-3</v>
      </c>
      <c r="AZ68">
        <v>9.5999999999999992E-3</v>
      </c>
      <c r="BA68">
        <v>1.0699999999999999E-2</v>
      </c>
      <c r="BB68">
        <v>1.15E-2</v>
      </c>
      <c r="BC68">
        <v>1.23E-2</v>
      </c>
      <c r="BD68">
        <v>1.3100000000000001E-2</v>
      </c>
      <c r="BE68">
        <v>1.46E-2</v>
      </c>
      <c r="BF68">
        <v>1.6199999999999999E-2</v>
      </c>
      <c r="BG68">
        <v>1.7100000000000001E-2</v>
      </c>
      <c r="BH68">
        <v>1.8100000000000002E-2</v>
      </c>
      <c r="BI68">
        <v>1.9199999999999998E-2</v>
      </c>
      <c r="BJ68">
        <v>2.0500000000000001E-2</v>
      </c>
      <c r="BK68">
        <v>2.2599999999999999E-2</v>
      </c>
      <c r="BL68">
        <v>2.4400000000000002E-2</v>
      </c>
      <c r="BM68">
        <v>2.5700000000000001E-2</v>
      </c>
      <c r="BN68">
        <v>2.7300000000000001E-2</v>
      </c>
      <c r="BO68">
        <v>2.98E-2</v>
      </c>
      <c r="BP68">
        <v>3.2000000000000001E-2</v>
      </c>
      <c r="BQ68">
        <v>3.3399999999999999E-2</v>
      </c>
      <c r="BR68">
        <v>3.5000000000000003E-2</v>
      </c>
      <c r="BS68">
        <v>3.78E-2</v>
      </c>
      <c r="BT68">
        <v>4.0599999999999997E-2</v>
      </c>
      <c r="BU68">
        <v>4.2299999999999997E-2</v>
      </c>
      <c r="BV68">
        <v>4.3900000000000002E-2</v>
      </c>
      <c r="BW68">
        <v>4.5499999999999999E-2</v>
      </c>
      <c r="BX68">
        <v>4.7199999999999999E-2</v>
      </c>
      <c r="BY68">
        <v>4.9599999999999998E-2</v>
      </c>
      <c r="BZ68">
        <v>7.46E-2</v>
      </c>
      <c r="CA68">
        <v>0.10050000000000001</v>
      </c>
      <c r="CB68">
        <v>0.13100000000000001</v>
      </c>
      <c r="CC68">
        <v>0.15989999999999999</v>
      </c>
      <c r="CD68">
        <v>0.18720000000000001</v>
      </c>
      <c r="CE68">
        <v>0.2092</v>
      </c>
      <c r="CF68">
        <v>0.22900000000000001</v>
      </c>
      <c r="CG68">
        <v>0.249</v>
      </c>
      <c r="CH68">
        <v>0.26579999999999998</v>
      </c>
      <c r="CI68">
        <v>0.2833</v>
      </c>
      <c r="CJ68">
        <v>0.30049999999999999</v>
      </c>
      <c r="CK68">
        <v>0.31719999999999998</v>
      </c>
      <c r="CL68">
        <v>0.33260000000000001</v>
      </c>
      <c r="CM68">
        <v>0.34599999999999997</v>
      </c>
      <c r="CN68">
        <v>0.3579</v>
      </c>
      <c r="CO68">
        <v>0.39989999999999998</v>
      </c>
      <c r="CP68">
        <v>0.41889999999999999</v>
      </c>
      <c r="CQ68">
        <v>0.43580000000000002</v>
      </c>
      <c r="CR68">
        <v>0.45219999999999999</v>
      </c>
      <c r="CS68">
        <v>0.46729999999999999</v>
      </c>
      <c r="CT68">
        <v>0.47920000000000001</v>
      </c>
      <c r="CU68">
        <v>0.48280000000000001</v>
      </c>
      <c r="CV68">
        <v>0.48620000000000002</v>
      </c>
      <c r="CW68">
        <v>0.48909999999999998</v>
      </c>
      <c r="CX68">
        <v>0.49059999999999998</v>
      </c>
      <c r="CY68">
        <v>0.4929</v>
      </c>
      <c r="CZ68">
        <v>0.49890000000000001</v>
      </c>
      <c r="DA68">
        <v>0.50819999999999999</v>
      </c>
      <c r="DB68">
        <v>0.51739999999999997</v>
      </c>
      <c r="DC68">
        <v>0.52669999999999995</v>
      </c>
      <c r="DD68">
        <v>0.53890000000000005</v>
      </c>
      <c r="DE68">
        <v>0.54920000000000002</v>
      </c>
      <c r="DF68">
        <v>0.55959999999999999</v>
      </c>
      <c r="DG68">
        <v>0.56789999999999996</v>
      </c>
      <c r="DH68">
        <v>0.56999999999999995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1.8229999999999998E-8</v>
      </c>
      <c r="P69">
        <v>3.7819999999999999E-7</v>
      </c>
      <c r="Q69">
        <v>2.5909999999999998E-6</v>
      </c>
      <c r="R69">
        <v>6.2360000000000001E-6</v>
      </c>
      <c r="S69">
        <v>9.5820000000000008E-6</v>
      </c>
      <c r="T69">
        <v>1.402E-5</v>
      </c>
      <c r="U69">
        <v>1.9769999999999999E-5</v>
      </c>
      <c r="V69">
        <v>3.489E-5</v>
      </c>
      <c r="W69">
        <v>5.2299999999999997E-5</v>
      </c>
      <c r="X69">
        <v>6.4919999999999995E-5</v>
      </c>
      <c r="Y69">
        <v>7.8650000000000001E-5</v>
      </c>
      <c r="Z69">
        <v>9.4840000000000007E-5</v>
      </c>
      <c r="AA69">
        <v>1.205E-4</v>
      </c>
      <c r="AB69">
        <v>1.95E-4</v>
      </c>
      <c r="AC69">
        <v>2.386E-4</v>
      </c>
      <c r="AD69">
        <v>2.8899999999999998E-4</v>
      </c>
      <c r="AE69">
        <v>3.4759999999999999E-4</v>
      </c>
      <c r="AF69">
        <v>4.459E-4</v>
      </c>
      <c r="AG69">
        <v>6.2129999999999998E-4</v>
      </c>
      <c r="AH69">
        <v>7.249E-4</v>
      </c>
      <c r="AI69">
        <v>8.3670000000000001E-4</v>
      </c>
      <c r="AJ69">
        <v>9.569E-4</v>
      </c>
      <c r="AK69">
        <v>1.1000000000000001E-3</v>
      </c>
      <c r="AL69">
        <v>1.4E-3</v>
      </c>
      <c r="AM69">
        <v>1.6999999999999999E-3</v>
      </c>
      <c r="AN69">
        <v>1.9E-3</v>
      </c>
      <c r="AO69">
        <v>2.0999999999999999E-3</v>
      </c>
      <c r="AP69">
        <v>2.5999999999999999E-3</v>
      </c>
      <c r="AQ69">
        <v>3.2000000000000002E-3</v>
      </c>
      <c r="AR69">
        <v>3.5000000000000001E-3</v>
      </c>
      <c r="AS69">
        <v>3.8999999999999998E-3</v>
      </c>
      <c r="AT69">
        <v>4.3E-3</v>
      </c>
      <c r="AU69">
        <v>5.4000000000000003E-3</v>
      </c>
      <c r="AV69">
        <v>6.1000000000000004E-3</v>
      </c>
      <c r="AW69">
        <v>6.6E-3</v>
      </c>
      <c r="AX69">
        <v>7.1999999999999998E-3</v>
      </c>
      <c r="AY69">
        <v>8.0000000000000002E-3</v>
      </c>
      <c r="AZ69">
        <v>9.5999999999999992E-3</v>
      </c>
      <c r="BA69">
        <v>1.0699999999999999E-2</v>
      </c>
      <c r="BB69">
        <v>1.15E-2</v>
      </c>
      <c r="BC69">
        <v>1.23E-2</v>
      </c>
      <c r="BD69">
        <v>1.3100000000000001E-2</v>
      </c>
      <c r="BE69">
        <v>1.46E-2</v>
      </c>
      <c r="BF69">
        <v>1.6199999999999999E-2</v>
      </c>
      <c r="BG69">
        <v>1.7100000000000001E-2</v>
      </c>
      <c r="BH69">
        <v>1.8100000000000002E-2</v>
      </c>
      <c r="BI69">
        <v>1.9199999999999998E-2</v>
      </c>
      <c r="BJ69">
        <v>2.0500000000000001E-2</v>
      </c>
      <c r="BK69">
        <v>2.2599999999999999E-2</v>
      </c>
      <c r="BL69">
        <v>2.4400000000000002E-2</v>
      </c>
      <c r="BM69">
        <v>2.5700000000000001E-2</v>
      </c>
      <c r="BN69">
        <v>2.7300000000000001E-2</v>
      </c>
      <c r="BO69">
        <v>2.98E-2</v>
      </c>
      <c r="BP69">
        <v>3.2000000000000001E-2</v>
      </c>
      <c r="BQ69">
        <v>3.3399999999999999E-2</v>
      </c>
      <c r="BR69">
        <v>3.5000000000000003E-2</v>
      </c>
      <c r="BS69">
        <v>3.78E-2</v>
      </c>
      <c r="BT69">
        <v>4.0599999999999997E-2</v>
      </c>
      <c r="BU69">
        <v>4.2299999999999997E-2</v>
      </c>
      <c r="BV69">
        <v>4.3900000000000002E-2</v>
      </c>
      <c r="BW69">
        <v>4.5499999999999999E-2</v>
      </c>
      <c r="BX69">
        <v>4.7199999999999999E-2</v>
      </c>
      <c r="BY69">
        <v>4.9599999999999998E-2</v>
      </c>
      <c r="BZ69">
        <v>7.46E-2</v>
      </c>
      <c r="CA69">
        <v>0.10050000000000001</v>
      </c>
      <c r="CB69">
        <v>0.13100000000000001</v>
      </c>
      <c r="CC69">
        <v>0.15989999999999999</v>
      </c>
      <c r="CD69">
        <v>0.18720000000000001</v>
      </c>
      <c r="CE69">
        <v>0.2092</v>
      </c>
      <c r="CF69">
        <v>0.22900000000000001</v>
      </c>
      <c r="CG69">
        <v>0.249</v>
      </c>
      <c r="CH69">
        <v>0.26579999999999998</v>
      </c>
      <c r="CI69">
        <v>0.2833</v>
      </c>
      <c r="CJ69">
        <v>0.30049999999999999</v>
      </c>
      <c r="CK69">
        <v>0.31719999999999998</v>
      </c>
      <c r="CL69">
        <v>0.33260000000000001</v>
      </c>
      <c r="CM69">
        <v>0.34599999999999997</v>
      </c>
      <c r="CN69">
        <v>0.3579</v>
      </c>
      <c r="CO69">
        <v>0.39989999999999998</v>
      </c>
      <c r="CP69">
        <v>0.41889999999999999</v>
      </c>
      <c r="CQ69">
        <v>0.43580000000000002</v>
      </c>
      <c r="CR69">
        <v>0.45219999999999999</v>
      </c>
      <c r="CS69">
        <v>0.46729999999999999</v>
      </c>
      <c r="CT69">
        <v>0.47920000000000001</v>
      </c>
      <c r="CU69">
        <v>0.48280000000000001</v>
      </c>
      <c r="CV69">
        <v>0.48620000000000002</v>
      </c>
      <c r="CW69">
        <v>0.48909999999999998</v>
      </c>
      <c r="CX69">
        <v>0.49059999999999998</v>
      </c>
      <c r="CY69">
        <v>0.4929</v>
      </c>
      <c r="CZ69">
        <v>0.49890000000000001</v>
      </c>
      <c r="DA69">
        <v>0.50819999999999999</v>
      </c>
      <c r="DB69">
        <v>0.51739999999999997</v>
      </c>
      <c r="DC69">
        <v>0.52669999999999995</v>
      </c>
      <c r="DD69">
        <v>0.53890000000000005</v>
      </c>
      <c r="DE69">
        <v>0.54920000000000002</v>
      </c>
      <c r="DF69">
        <v>0.55959999999999999</v>
      </c>
      <c r="DG69">
        <v>0.56789999999999996</v>
      </c>
      <c r="DH69">
        <v>0.56999999999999995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1.8229999999999998E-8</v>
      </c>
      <c r="P70">
        <v>3.7819999999999999E-7</v>
      </c>
      <c r="Q70">
        <v>2.5909999999999998E-6</v>
      </c>
      <c r="R70">
        <v>6.2360000000000001E-6</v>
      </c>
      <c r="S70">
        <v>9.5820000000000008E-6</v>
      </c>
      <c r="T70">
        <v>1.402E-5</v>
      </c>
      <c r="U70">
        <v>1.9769999999999999E-5</v>
      </c>
      <c r="V70">
        <v>3.489E-5</v>
      </c>
      <c r="W70">
        <v>5.2299999999999997E-5</v>
      </c>
      <c r="X70">
        <v>6.4919999999999995E-5</v>
      </c>
      <c r="Y70">
        <v>7.8650000000000001E-5</v>
      </c>
      <c r="Z70">
        <v>9.4840000000000007E-5</v>
      </c>
      <c r="AA70">
        <v>1.205E-4</v>
      </c>
      <c r="AB70">
        <v>1.95E-4</v>
      </c>
      <c r="AC70">
        <v>2.386E-4</v>
      </c>
      <c r="AD70">
        <v>2.8899999999999998E-4</v>
      </c>
      <c r="AE70">
        <v>3.4759999999999999E-4</v>
      </c>
      <c r="AF70">
        <v>4.459E-4</v>
      </c>
      <c r="AG70">
        <v>6.2129999999999998E-4</v>
      </c>
      <c r="AH70">
        <v>7.249E-4</v>
      </c>
      <c r="AI70">
        <v>8.3670000000000001E-4</v>
      </c>
      <c r="AJ70">
        <v>9.569E-4</v>
      </c>
      <c r="AK70">
        <v>1.1000000000000001E-3</v>
      </c>
      <c r="AL70">
        <v>1.4E-3</v>
      </c>
      <c r="AM70">
        <v>1.6999999999999999E-3</v>
      </c>
      <c r="AN70">
        <v>1.9E-3</v>
      </c>
      <c r="AO70">
        <v>2.0999999999999999E-3</v>
      </c>
      <c r="AP70">
        <v>2.5999999999999999E-3</v>
      </c>
      <c r="AQ70">
        <v>3.2000000000000002E-3</v>
      </c>
      <c r="AR70">
        <v>3.5000000000000001E-3</v>
      </c>
      <c r="AS70">
        <v>3.8999999999999998E-3</v>
      </c>
      <c r="AT70">
        <v>4.3E-3</v>
      </c>
      <c r="AU70">
        <v>5.4000000000000003E-3</v>
      </c>
      <c r="AV70">
        <v>6.1000000000000004E-3</v>
      </c>
      <c r="AW70">
        <v>6.6E-3</v>
      </c>
      <c r="AX70">
        <v>7.1999999999999998E-3</v>
      </c>
      <c r="AY70">
        <v>8.0000000000000002E-3</v>
      </c>
      <c r="AZ70">
        <v>9.5999999999999992E-3</v>
      </c>
      <c r="BA70">
        <v>1.0699999999999999E-2</v>
      </c>
      <c r="BB70">
        <v>1.15E-2</v>
      </c>
      <c r="BC70">
        <v>1.23E-2</v>
      </c>
      <c r="BD70">
        <v>1.3100000000000001E-2</v>
      </c>
      <c r="BE70">
        <v>1.46E-2</v>
      </c>
      <c r="BF70">
        <v>1.6199999999999999E-2</v>
      </c>
      <c r="BG70">
        <v>1.7100000000000001E-2</v>
      </c>
      <c r="BH70">
        <v>1.8100000000000002E-2</v>
      </c>
      <c r="BI70">
        <v>1.9199999999999998E-2</v>
      </c>
      <c r="BJ70">
        <v>2.0500000000000001E-2</v>
      </c>
      <c r="BK70">
        <v>2.2599999999999999E-2</v>
      </c>
      <c r="BL70">
        <v>2.4400000000000002E-2</v>
      </c>
      <c r="BM70">
        <v>2.5700000000000001E-2</v>
      </c>
      <c r="BN70">
        <v>2.7300000000000001E-2</v>
      </c>
      <c r="BO70">
        <v>2.98E-2</v>
      </c>
      <c r="BP70">
        <v>3.2000000000000001E-2</v>
      </c>
      <c r="BQ70">
        <v>3.3399999999999999E-2</v>
      </c>
      <c r="BR70">
        <v>3.5000000000000003E-2</v>
      </c>
      <c r="BS70">
        <v>3.78E-2</v>
      </c>
      <c r="BT70">
        <v>4.0599999999999997E-2</v>
      </c>
      <c r="BU70">
        <v>4.2299999999999997E-2</v>
      </c>
      <c r="BV70">
        <v>4.3900000000000002E-2</v>
      </c>
      <c r="BW70">
        <v>4.5499999999999999E-2</v>
      </c>
      <c r="BX70">
        <v>4.7199999999999999E-2</v>
      </c>
      <c r="BY70">
        <v>4.9599999999999998E-2</v>
      </c>
      <c r="BZ70">
        <v>7.46E-2</v>
      </c>
      <c r="CA70">
        <v>0.10050000000000001</v>
      </c>
      <c r="CB70">
        <v>0.13100000000000001</v>
      </c>
      <c r="CC70">
        <v>0.15989999999999999</v>
      </c>
      <c r="CD70">
        <v>0.18720000000000001</v>
      </c>
      <c r="CE70">
        <v>0.2092</v>
      </c>
      <c r="CF70">
        <v>0.22900000000000001</v>
      </c>
      <c r="CG70">
        <v>0.249</v>
      </c>
      <c r="CH70">
        <v>0.26579999999999998</v>
      </c>
      <c r="CI70">
        <v>0.2833</v>
      </c>
      <c r="CJ70">
        <v>0.30049999999999999</v>
      </c>
      <c r="CK70">
        <v>0.31719999999999998</v>
      </c>
      <c r="CL70">
        <v>0.33260000000000001</v>
      </c>
      <c r="CM70">
        <v>0.34599999999999997</v>
      </c>
      <c r="CN70">
        <v>0.3579</v>
      </c>
      <c r="CO70">
        <v>0.39989999999999998</v>
      </c>
      <c r="CP70">
        <v>0.41889999999999999</v>
      </c>
      <c r="CQ70">
        <v>0.43580000000000002</v>
      </c>
      <c r="CR70">
        <v>0.45219999999999999</v>
      </c>
      <c r="CS70">
        <v>0.46729999999999999</v>
      </c>
      <c r="CT70">
        <v>0.47920000000000001</v>
      </c>
      <c r="CU70">
        <v>0.48280000000000001</v>
      </c>
      <c r="CV70">
        <v>0.48620000000000002</v>
      </c>
      <c r="CW70">
        <v>0.48909999999999998</v>
      </c>
      <c r="CX70">
        <v>0.49059999999999998</v>
      </c>
      <c r="CY70">
        <v>0.4929</v>
      </c>
      <c r="CZ70">
        <v>0.49890000000000001</v>
      </c>
      <c r="DA70">
        <v>0.50819999999999999</v>
      </c>
      <c r="DB70">
        <v>0.51739999999999997</v>
      </c>
      <c r="DC70">
        <v>0.52669999999999995</v>
      </c>
      <c r="DD70">
        <v>0.53890000000000005</v>
      </c>
      <c r="DE70">
        <v>0.54920000000000002</v>
      </c>
      <c r="DF70">
        <v>0.55959999999999999</v>
      </c>
      <c r="DG70">
        <v>0.56789999999999996</v>
      </c>
      <c r="DH70">
        <v>0.56999999999999995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1.8229999999999998E-8</v>
      </c>
      <c r="P71">
        <v>3.7819999999999999E-7</v>
      </c>
      <c r="Q71">
        <v>2.5909999999999998E-6</v>
      </c>
      <c r="R71">
        <v>6.2360000000000001E-6</v>
      </c>
      <c r="S71">
        <v>9.5820000000000008E-6</v>
      </c>
      <c r="T71">
        <v>1.402E-5</v>
      </c>
      <c r="U71">
        <v>1.9769999999999999E-5</v>
      </c>
      <c r="V71">
        <v>3.489E-5</v>
      </c>
      <c r="W71">
        <v>5.2299999999999997E-5</v>
      </c>
      <c r="X71">
        <v>6.4919999999999995E-5</v>
      </c>
      <c r="Y71">
        <v>7.8650000000000001E-5</v>
      </c>
      <c r="Z71">
        <v>9.4840000000000007E-5</v>
      </c>
      <c r="AA71">
        <v>1.205E-4</v>
      </c>
      <c r="AB71">
        <v>1.95E-4</v>
      </c>
      <c r="AC71">
        <v>2.386E-4</v>
      </c>
      <c r="AD71">
        <v>2.8899999999999998E-4</v>
      </c>
      <c r="AE71">
        <v>3.4759999999999999E-4</v>
      </c>
      <c r="AF71">
        <v>4.459E-4</v>
      </c>
      <c r="AG71">
        <v>6.2129999999999998E-4</v>
      </c>
      <c r="AH71">
        <v>7.249E-4</v>
      </c>
      <c r="AI71">
        <v>8.3670000000000001E-4</v>
      </c>
      <c r="AJ71">
        <v>9.569E-4</v>
      </c>
      <c r="AK71">
        <v>1.1000000000000001E-3</v>
      </c>
      <c r="AL71">
        <v>1.4E-3</v>
      </c>
      <c r="AM71">
        <v>1.6999999999999999E-3</v>
      </c>
      <c r="AN71">
        <v>1.9E-3</v>
      </c>
      <c r="AO71">
        <v>2.0999999999999999E-3</v>
      </c>
      <c r="AP71">
        <v>2.5999999999999999E-3</v>
      </c>
      <c r="AQ71">
        <v>3.2000000000000002E-3</v>
      </c>
      <c r="AR71">
        <v>3.5000000000000001E-3</v>
      </c>
      <c r="AS71">
        <v>3.8999999999999998E-3</v>
      </c>
      <c r="AT71">
        <v>4.3E-3</v>
      </c>
      <c r="AU71">
        <v>5.4000000000000003E-3</v>
      </c>
      <c r="AV71">
        <v>6.1000000000000004E-3</v>
      </c>
      <c r="AW71">
        <v>6.6E-3</v>
      </c>
      <c r="AX71">
        <v>7.1999999999999998E-3</v>
      </c>
      <c r="AY71">
        <v>8.0000000000000002E-3</v>
      </c>
      <c r="AZ71">
        <v>9.5999999999999992E-3</v>
      </c>
      <c r="BA71">
        <v>1.0699999999999999E-2</v>
      </c>
      <c r="BB71">
        <v>1.15E-2</v>
      </c>
      <c r="BC71">
        <v>1.23E-2</v>
      </c>
      <c r="BD71">
        <v>1.3100000000000001E-2</v>
      </c>
      <c r="BE71">
        <v>1.46E-2</v>
      </c>
      <c r="BF71">
        <v>1.6199999999999999E-2</v>
      </c>
      <c r="BG71">
        <v>1.7100000000000001E-2</v>
      </c>
      <c r="BH71">
        <v>1.8100000000000002E-2</v>
      </c>
      <c r="BI71">
        <v>1.9199999999999998E-2</v>
      </c>
      <c r="BJ71">
        <v>2.0500000000000001E-2</v>
      </c>
      <c r="BK71">
        <v>2.2599999999999999E-2</v>
      </c>
      <c r="BL71">
        <v>2.4400000000000002E-2</v>
      </c>
      <c r="BM71">
        <v>2.5700000000000001E-2</v>
      </c>
      <c r="BN71">
        <v>2.7300000000000001E-2</v>
      </c>
      <c r="BO71">
        <v>2.98E-2</v>
      </c>
      <c r="BP71">
        <v>3.2000000000000001E-2</v>
      </c>
      <c r="BQ71">
        <v>3.3399999999999999E-2</v>
      </c>
      <c r="BR71">
        <v>3.5000000000000003E-2</v>
      </c>
      <c r="BS71">
        <v>3.78E-2</v>
      </c>
      <c r="BT71">
        <v>4.0599999999999997E-2</v>
      </c>
      <c r="BU71">
        <v>4.2299999999999997E-2</v>
      </c>
      <c r="BV71">
        <v>4.3900000000000002E-2</v>
      </c>
      <c r="BW71">
        <v>4.5499999999999999E-2</v>
      </c>
      <c r="BX71">
        <v>4.7199999999999999E-2</v>
      </c>
      <c r="BY71">
        <v>4.9599999999999998E-2</v>
      </c>
      <c r="BZ71">
        <v>7.46E-2</v>
      </c>
      <c r="CA71">
        <v>0.10050000000000001</v>
      </c>
      <c r="CB71">
        <v>0.13100000000000001</v>
      </c>
      <c r="CC71">
        <v>0.15989999999999999</v>
      </c>
      <c r="CD71">
        <v>0.18720000000000001</v>
      </c>
      <c r="CE71">
        <v>0.2092</v>
      </c>
      <c r="CF71">
        <v>0.22900000000000001</v>
      </c>
      <c r="CG71">
        <v>0.249</v>
      </c>
      <c r="CH71">
        <v>0.26579999999999998</v>
      </c>
      <c r="CI71">
        <v>0.2833</v>
      </c>
      <c r="CJ71">
        <v>0.30049999999999999</v>
      </c>
      <c r="CK71">
        <v>0.31719999999999998</v>
      </c>
      <c r="CL71">
        <v>0.33260000000000001</v>
      </c>
      <c r="CM71">
        <v>0.34599999999999997</v>
      </c>
      <c r="CN71">
        <v>0.3579</v>
      </c>
      <c r="CO71">
        <v>0.39989999999999998</v>
      </c>
      <c r="CP71">
        <v>0.41889999999999999</v>
      </c>
      <c r="CQ71">
        <v>0.43580000000000002</v>
      </c>
      <c r="CR71">
        <v>0.45219999999999999</v>
      </c>
      <c r="CS71">
        <v>0.46729999999999999</v>
      </c>
      <c r="CT71">
        <v>0.47920000000000001</v>
      </c>
      <c r="CU71">
        <v>0.48280000000000001</v>
      </c>
      <c r="CV71">
        <v>0.48620000000000002</v>
      </c>
      <c r="CW71">
        <v>0.48909999999999998</v>
      </c>
      <c r="CX71">
        <v>0.49059999999999998</v>
      </c>
      <c r="CY71">
        <v>0.4929</v>
      </c>
      <c r="CZ71">
        <v>0.49890000000000001</v>
      </c>
      <c r="DA71">
        <v>0.50819999999999999</v>
      </c>
      <c r="DB71">
        <v>0.51739999999999997</v>
      </c>
      <c r="DC71">
        <v>0.52669999999999995</v>
      </c>
      <c r="DD71">
        <v>0.53890000000000005</v>
      </c>
      <c r="DE71">
        <v>0.54920000000000002</v>
      </c>
      <c r="DF71">
        <v>0.55959999999999999</v>
      </c>
      <c r="DG71">
        <v>0.56789999999999996</v>
      </c>
      <c r="DH71">
        <v>0.56999999999999995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1.8229999999999998E-8</v>
      </c>
      <c r="P72">
        <v>3.7819999999999999E-7</v>
      </c>
      <c r="Q72">
        <v>2.5909999999999998E-6</v>
      </c>
      <c r="R72">
        <v>6.2360000000000001E-6</v>
      </c>
      <c r="S72">
        <v>9.5820000000000008E-6</v>
      </c>
      <c r="T72">
        <v>1.402E-5</v>
      </c>
      <c r="U72">
        <v>1.9769999999999999E-5</v>
      </c>
      <c r="V72">
        <v>3.489E-5</v>
      </c>
      <c r="W72">
        <v>5.2299999999999997E-5</v>
      </c>
      <c r="X72">
        <v>6.4919999999999995E-5</v>
      </c>
      <c r="Y72">
        <v>7.8650000000000001E-5</v>
      </c>
      <c r="Z72">
        <v>9.4840000000000007E-5</v>
      </c>
      <c r="AA72">
        <v>1.205E-4</v>
      </c>
      <c r="AB72">
        <v>1.95E-4</v>
      </c>
      <c r="AC72">
        <v>2.386E-4</v>
      </c>
      <c r="AD72">
        <v>2.8899999999999998E-4</v>
      </c>
      <c r="AE72">
        <v>3.4759999999999999E-4</v>
      </c>
      <c r="AF72">
        <v>4.459E-4</v>
      </c>
      <c r="AG72">
        <v>6.2129999999999998E-4</v>
      </c>
      <c r="AH72">
        <v>7.249E-4</v>
      </c>
      <c r="AI72">
        <v>8.3670000000000001E-4</v>
      </c>
      <c r="AJ72">
        <v>9.569E-4</v>
      </c>
      <c r="AK72">
        <v>1.1000000000000001E-3</v>
      </c>
      <c r="AL72">
        <v>1.4E-3</v>
      </c>
      <c r="AM72">
        <v>1.6999999999999999E-3</v>
      </c>
      <c r="AN72">
        <v>1.9E-3</v>
      </c>
      <c r="AO72">
        <v>2.0999999999999999E-3</v>
      </c>
      <c r="AP72">
        <v>2.5999999999999999E-3</v>
      </c>
      <c r="AQ72">
        <v>3.2000000000000002E-3</v>
      </c>
      <c r="AR72">
        <v>3.5000000000000001E-3</v>
      </c>
      <c r="AS72">
        <v>3.8999999999999998E-3</v>
      </c>
      <c r="AT72">
        <v>4.3E-3</v>
      </c>
      <c r="AU72">
        <v>5.4000000000000003E-3</v>
      </c>
      <c r="AV72">
        <v>6.1000000000000004E-3</v>
      </c>
      <c r="AW72">
        <v>6.6E-3</v>
      </c>
      <c r="AX72">
        <v>7.1999999999999998E-3</v>
      </c>
      <c r="AY72">
        <v>8.0000000000000002E-3</v>
      </c>
      <c r="AZ72">
        <v>9.5999999999999992E-3</v>
      </c>
      <c r="BA72">
        <v>1.0699999999999999E-2</v>
      </c>
      <c r="BB72">
        <v>1.15E-2</v>
      </c>
      <c r="BC72">
        <v>1.23E-2</v>
      </c>
      <c r="BD72">
        <v>1.3100000000000001E-2</v>
      </c>
      <c r="BE72">
        <v>1.46E-2</v>
      </c>
      <c r="BF72">
        <v>1.6199999999999999E-2</v>
      </c>
      <c r="BG72">
        <v>1.7100000000000001E-2</v>
      </c>
      <c r="BH72">
        <v>1.8100000000000002E-2</v>
      </c>
      <c r="BI72">
        <v>1.9199999999999998E-2</v>
      </c>
      <c r="BJ72">
        <v>2.0500000000000001E-2</v>
      </c>
      <c r="BK72">
        <v>2.2599999999999999E-2</v>
      </c>
      <c r="BL72">
        <v>2.4400000000000002E-2</v>
      </c>
      <c r="BM72">
        <v>2.5700000000000001E-2</v>
      </c>
      <c r="BN72">
        <v>2.7300000000000001E-2</v>
      </c>
      <c r="BO72">
        <v>2.98E-2</v>
      </c>
      <c r="BP72">
        <v>3.2000000000000001E-2</v>
      </c>
      <c r="BQ72">
        <v>3.3399999999999999E-2</v>
      </c>
      <c r="BR72">
        <v>3.5000000000000003E-2</v>
      </c>
      <c r="BS72">
        <v>3.78E-2</v>
      </c>
      <c r="BT72">
        <v>4.0599999999999997E-2</v>
      </c>
      <c r="BU72">
        <v>4.2299999999999997E-2</v>
      </c>
      <c r="BV72">
        <v>4.3900000000000002E-2</v>
      </c>
      <c r="BW72">
        <v>4.5499999999999999E-2</v>
      </c>
      <c r="BX72">
        <v>4.7199999999999999E-2</v>
      </c>
      <c r="BY72">
        <v>4.9599999999999998E-2</v>
      </c>
      <c r="BZ72">
        <v>7.46E-2</v>
      </c>
      <c r="CA72">
        <v>0.10050000000000001</v>
      </c>
      <c r="CB72">
        <v>0.13100000000000001</v>
      </c>
      <c r="CC72">
        <v>0.15989999999999999</v>
      </c>
      <c r="CD72">
        <v>0.18720000000000001</v>
      </c>
      <c r="CE72">
        <v>0.2092</v>
      </c>
      <c r="CF72">
        <v>0.22900000000000001</v>
      </c>
      <c r="CG72">
        <v>0.249</v>
      </c>
      <c r="CH72">
        <v>0.26579999999999998</v>
      </c>
      <c r="CI72">
        <v>0.2833</v>
      </c>
      <c r="CJ72">
        <v>0.30049999999999999</v>
      </c>
      <c r="CK72">
        <v>0.31719999999999998</v>
      </c>
      <c r="CL72">
        <v>0.33260000000000001</v>
      </c>
      <c r="CM72">
        <v>0.34599999999999997</v>
      </c>
      <c r="CN72">
        <v>0.3579</v>
      </c>
      <c r="CO72">
        <v>0.39989999999999998</v>
      </c>
      <c r="CP72">
        <v>0.41889999999999999</v>
      </c>
      <c r="CQ72">
        <v>0.43580000000000002</v>
      </c>
      <c r="CR72">
        <v>0.45219999999999999</v>
      </c>
      <c r="CS72">
        <v>0.46729999999999999</v>
      </c>
      <c r="CT72">
        <v>0.47920000000000001</v>
      </c>
      <c r="CU72">
        <v>0.48280000000000001</v>
      </c>
      <c r="CV72">
        <v>0.48620000000000002</v>
      </c>
      <c r="CW72">
        <v>0.48909999999999998</v>
      </c>
      <c r="CX72">
        <v>0.49059999999999998</v>
      </c>
      <c r="CY72">
        <v>0.4929</v>
      </c>
      <c r="CZ72">
        <v>0.49890000000000001</v>
      </c>
      <c r="DA72">
        <v>0.50819999999999999</v>
      </c>
      <c r="DB72">
        <v>0.51739999999999997</v>
      </c>
      <c r="DC72">
        <v>0.52669999999999995</v>
      </c>
      <c r="DD72">
        <v>0.53890000000000005</v>
      </c>
      <c r="DE72">
        <v>0.54920000000000002</v>
      </c>
      <c r="DF72">
        <v>0.55959999999999999</v>
      </c>
      <c r="DG72">
        <v>0.56789999999999996</v>
      </c>
      <c r="DH72">
        <v>0.56999999999999995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1.8229999999999998E-8</v>
      </c>
      <c r="P73">
        <v>3.7819999999999999E-7</v>
      </c>
      <c r="Q73">
        <v>2.5909999999999998E-6</v>
      </c>
      <c r="R73">
        <v>6.2360000000000001E-6</v>
      </c>
      <c r="S73">
        <v>9.5820000000000008E-6</v>
      </c>
      <c r="T73">
        <v>1.402E-5</v>
      </c>
      <c r="U73">
        <v>1.9769999999999999E-5</v>
      </c>
      <c r="V73">
        <v>3.489E-5</v>
      </c>
      <c r="W73">
        <v>5.2299999999999997E-5</v>
      </c>
      <c r="X73">
        <v>6.4919999999999995E-5</v>
      </c>
      <c r="Y73">
        <v>7.8650000000000001E-5</v>
      </c>
      <c r="Z73">
        <v>9.4840000000000007E-5</v>
      </c>
      <c r="AA73">
        <v>1.205E-4</v>
      </c>
      <c r="AB73">
        <v>1.95E-4</v>
      </c>
      <c r="AC73">
        <v>2.386E-4</v>
      </c>
      <c r="AD73">
        <v>2.8899999999999998E-4</v>
      </c>
      <c r="AE73">
        <v>3.4759999999999999E-4</v>
      </c>
      <c r="AF73">
        <v>4.459E-4</v>
      </c>
      <c r="AG73">
        <v>6.2129999999999998E-4</v>
      </c>
      <c r="AH73">
        <v>7.249E-4</v>
      </c>
      <c r="AI73">
        <v>8.3670000000000001E-4</v>
      </c>
      <c r="AJ73">
        <v>9.569E-4</v>
      </c>
      <c r="AK73">
        <v>1.1000000000000001E-3</v>
      </c>
      <c r="AL73">
        <v>1.4E-3</v>
      </c>
      <c r="AM73">
        <v>1.6999999999999999E-3</v>
      </c>
      <c r="AN73">
        <v>1.9E-3</v>
      </c>
      <c r="AO73">
        <v>2.0999999999999999E-3</v>
      </c>
      <c r="AP73">
        <v>2.5999999999999999E-3</v>
      </c>
      <c r="AQ73">
        <v>3.2000000000000002E-3</v>
      </c>
      <c r="AR73">
        <v>3.5000000000000001E-3</v>
      </c>
      <c r="AS73">
        <v>3.8999999999999998E-3</v>
      </c>
      <c r="AT73">
        <v>4.3E-3</v>
      </c>
      <c r="AU73">
        <v>5.4000000000000003E-3</v>
      </c>
      <c r="AV73">
        <v>6.1000000000000004E-3</v>
      </c>
      <c r="AW73">
        <v>6.6E-3</v>
      </c>
      <c r="AX73">
        <v>7.1999999999999998E-3</v>
      </c>
      <c r="AY73">
        <v>8.0000000000000002E-3</v>
      </c>
      <c r="AZ73">
        <v>9.5999999999999992E-3</v>
      </c>
      <c r="BA73">
        <v>1.0699999999999999E-2</v>
      </c>
      <c r="BB73">
        <v>1.15E-2</v>
      </c>
      <c r="BC73">
        <v>1.23E-2</v>
      </c>
      <c r="BD73">
        <v>1.3100000000000001E-2</v>
      </c>
      <c r="BE73">
        <v>1.46E-2</v>
      </c>
      <c r="BF73">
        <v>1.6199999999999999E-2</v>
      </c>
      <c r="BG73">
        <v>1.7100000000000001E-2</v>
      </c>
      <c r="BH73">
        <v>1.8100000000000002E-2</v>
      </c>
      <c r="BI73">
        <v>1.9199999999999998E-2</v>
      </c>
      <c r="BJ73">
        <v>2.0500000000000001E-2</v>
      </c>
      <c r="BK73">
        <v>2.2599999999999999E-2</v>
      </c>
      <c r="BL73">
        <v>2.4400000000000002E-2</v>
      </c>
      <c r="BM73">
        <v>2.5700000000000001E-2</v>
      </c>
      <c r="BN73">
        <v>2.7300000000000001E-2</v>
      </c>
      <c r="BO73">
        <v>2.98E-2</v>
      </c>
      <c r="BP73">
        <v>3.2000000000000001E-2</v>
      </c>
      <c r="BQ73">
        <v>3.3399999999999999E-2</v>
      </c>
      <c r="BR73">
        <v>3.5000000000000003E-2</v>
      </c>
      <c r="BS73">
        <v>3.78E-2</v>
      </c>
      <c r="BT73">
        <v>4.0599999999999997E-2</v>
      </c>
      <c r="BU73">
        <v>4.2299999999999997E-2</v>
      </c>
      <c r="BV73">
        <v>4.3900000000000002E-2</v>
      </c>
      <c r="BW73">
        <v>4.5499999999999999E-2</v>
      </c>
      <c r="BX73">
        <v>4.7199999999999999E-2</v>
      </c>
      <c r="BY73">
        <v>4.9599999999999998E-2</v>
      </c>
      <c r="BZ73">
        <v>7.46E-2</v>
      </c>
      <c r="CA73">
        <v>0.10050000000000001</v>
      </c>
      <c r="CB73">
        <v>0.13100000000000001</v>
      </c>
      <c r="CC73">
        <v>0.15989999999999999</v>
      </c>
      <c r="CD73">
        <v>0.18720000000000001</v>
      </c>
      <c r="CE73">
        <v>0.2092</v>
      </c>
      <c r="CF73">
        <v>0.22900000000000001</v>
      </c>
      <c r="CG73">
        <v>0.249</v>
      </c>
      <c r="CH73">
        <v>0.26579999999999998</v>
      </c>
      <c r="CI73">
        <v>0.2833</v>
      </c>
      <c r="CJ73">
        <v>0.30049999999999999</v>
      </c>
      <c r="CK73">
        <v>0.31719999999999998</v>
      </c>
      <c r="CL73">
        <v>0.33260000000000001</v>
      </c>
      <c r="CM73">
        <v>0.34599999999999997</v>
      </c>
      <c r="CN73">
        <v>0.3579</v>
      </c>
      <c r="CO73">
        <v>0.39989999999999998</v>
      </c>
      <c r="CP73">
        <v>0.41889999999999999</v>
      </c>
      <c r="CQ73">
        <v>0.43580000000000002</v>
      </c>
      <c r="CR73">
        <v>0.45219999999999999</v>
      </c>
      <c r="CS73">
        <v>0.46729999999999999</v>
      </c>
      <c r="CT73">
        <v>0.47920000000000001</v>
      </c>
      <c r="CU73">
        <v>0.48280000000000001</v>
      </c>
      <c r="CV73">
        <v>0.48620000000000002</v>
      </c>
      <c r="CW73">
        <v>0.48909999999999998</v>
      </c>
      <c r="CX73">
        <v>0.49059999999999998</v>
      </c>
      <c r="CY73">
        <v>0.4929</v>
      </c>
      <c r="CZ73">
        <v>0.49890000000000001</v>
      </c>
      <c r="DA73">
        <v>0.50819999999999999</v>
      </c>
      <c r="DB73">
        <v>0.51739999999999997</v>
      </c>
      <c r="DC73">
        <v>0.52669999999999995</v>
      </c>
      <c r="DD73">
        <v>0.53890000000000005</v>
      </c>
      <c r="DE73">
        <v>0.54920000000000002</v>
      </c>
      <c r="DF73">
        <v>0.55959999999999999</v>
      </c>
      <c r="DG73">
        <v>0.56789999999999996</v>
      </c>
      <c r="DH73">
        <v>0.56999999999999995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1.8229999999999998E-8</v>
      </c>
      <c r="P74">
        <v>3.7819999999999999E-7</v>
      </c>
      <c r="Q74">
        <v>2.5909999999999998E-6</v>
      </c>
      <c r="R74">
        <v>6.2360000000000001E-6</v>
      </c>
      <c r="S74">
        <v>9.5820000000000008E-6</v>
      </c>
      <c r="T74">
        <v>1.402E-5</v>
      </c>
      <c r="U74">
        <v>1.9769999999999999E-5</v>
      </c>
      <c r="V74">
        <v>3.489E-5</v>
      </c>
      <c r="W74">
        <v>5.2299999999999997E-5</v>
      </c>
      <c r="X74">
        <v>6.4919999999999995E-5</v>
      </c>
      <c r="Y74">
        <v>7.8650000000000001E-5</v>
      </c>
      <c r="Z74">
        <v>9.4840000000000007E-5</v>
      </c>
      <c r="AA74">
        <v>1.205E-4</v>
      </c>
      <c r="AB74">
        <v>1.95E-4</v>
      </c>
      <c r="AC74">
        <v>2.386E-4</v>
      </c>
      <c r="AD74">
        <v>2.8899999999999998E-4</v>
      </c>
      <c r="AE74">
        <v>3.4759999999999999E-4</v>
      </c>
      <c r="AF74">
        <v>4.459E-4</v>
      </c>
      <c r="AG74">
        <v>6.2129999999999998E-4</v>
      </c>
      <c r="AH74">
        <v>7.249E-4</v>
      </c>
      <c r="AI74">
        <v>8.3670000000000001E-4</v>
      </c>
      <c r="AJ74">
        <v>9.569E-4</v>
      </c>
      <c r="AK74">
        <v>1.1000000000000001E-3</v>
      </c>
      <c r="AL74">
        <v>1.4E-3</v>
      </c>
      <c r="AM74">
        <v>1.6999999999999999E-3</v>
      </c>
      <c r="AN74">
        <v>1.9E-3</v>
      </c>
      <c r="AO74">
        <v>2.0999999999999999E-3</v>
      </c>
      <c r="AP74">
        <v>2.5999999999999999E-3</v>
      </c>
      <c r="AQ74">
        <v>3.2000000000000002E-3</v>
      </c>
      <c r="AR74">
        <v>3.5000000000000001E-3</v>
      </c>
      <c r="AS74">
        <v>3.8999999999999998E-3</v>
      </c>
      <c r="AT74">
        <v>4.3E-3</v>
      </c>
      <c r="AU74">
        <v>5.4000000000000003E-3</v>
      </c>
      <c r="AV74">
        <v>6.1000000000000004E-3</v>
      </c>
      <c r="AW74">
        <v>6.6E-3</v>
      </c>
      <c r="AX74">
        <v>7.1999999999999998E-3</v>
      </c>
      <c r="AY74">
        <v>8.0000000000000002E-3</v>
      </c>
      <c r="AZ74">
        <v>9.5999999999999992E-3</v>
      </c>
      <c r="BA74">
        <v>1.0699999999999999E-2</v>
      </c>
      <c r="BB74">
        <v>1.15E-2</v>
      </c>
      <c r="BC74">
        <v>1.23E-2</v>
      </c>
      <c r="BD74">
        <v>1.3100000000000001E-2</v>
      </c>
      <c r="BE74">
        <v>1.46E-2</v>
      </c>
      <c r="BF74">
        <v>1.6199999999999999E-2</v>
      </c>
      <c r="BG74">
        <v>1.7100000000000001E-2</v>
      </c>
      <c r="BH74">
        <v>1.8100000000000002E-2</v>
      </c>
      <c r="BI74">
        <v>1.9199999999999998E-2</v>
      </c>
      <c r="BJ74">
        <v>2.0500000000000001E-2</v>
      </c>
      <c r="BK74">
        <v>2.2599999999999999E-2</v>
      </c>
      <c r="BL74">
        <v>2.4400000000000002E-2</v>
      </c>
      <c r="BM74">
        <v>2.5700000000000001E-2</v>
      </c>
      <c r="BN74">
        <v>2.7300000000000001E-2</v>
      </c>
      <c r="BO74">
        <v>2.98E-2</v>
      </c>
      <c r="BP74">
        <v>3.2000000000000001E-2</v>
      </c>
      <c r="BQ74">
        <v>3.3399999999999999E-2</v>
      </c>
      <c r="BR74">
        <v>3.5000000000000003E-2</v>
      </c>
      <c r="BS74">
        <v>3.78E-2</v>
      </c>
      <c r="BT74">
        <v>4.0599999999999997E-2</v>
      </c>
      <c r="BU74">
        <v>4.2299999999999997E-2</v>
      </c>
      <c r="BV74">
        <v>4.3900000000000002E-2</v>
      </c>
      <c r="BW74">
        <v>4.5499999999999999E-2</v>
      </c>
      <c r="BX74">
        <v>4.7199999999999999E-2</v>
      </c>
      <c r="BY74">
        <v>4.9599999999999998E-2</v>
      </c>
      <c r="BZ74">
        <v>7.46E-2</v>
      </c>
      <c r="CA74">
        <v>0.10050000000000001</v>
      </c>
      <c r="CB74">
        <v>0.13100000000000001</v>
      </c>
      <c r="CC74">
        <v>0.15989999999999999</v>
      </c>
      <c r="CD74">
        <v>0.18720000000000001</v>
      </c>
      <c r="CE74">
        <v>0.2092</v>
      </c>
      <c r="CF74">
        <v>0.22900000000000001</v>
      </c>
      <c r="CG74">
        <v>0.249</v>
      </c>
      <c r="CH74">
        <v>0.26579999999999998</v>
      </c>
      <c r="CI74">
        <v>0.2833</v>
      </c>
      <c r="CJ74">
        <v>0.30049999999999999</v>
      </c>
      <c r="CK74">
        <v>0.31719999999999998</v>
      </c>
      <c r="CL74">
        <v>0.33260000000000001</v>
      </c>
      <c r="CM74">
        <v>0.34599999999999997</v>
      </c>
      <c r="CN74">
        <v>0.3579</v>
      </c>
      <c r="CO74">
        <v>0.39989999999999998</v>
      </c>
      <c r="CP74">
        <v>0.41889999999999999</v>
      </c>
      <c r="CQ74">
        <v>0.43580000000000002</v>
      </c>
      <c r="CR74">
        <v>0.45219999999999999</v>
      </c>
      <c r="CS74">
        <v>0.46729999999999999</v>
      </c>
      <c r="CT74">
        <v>0.47920000000000001</v>
      </c>
      <c r="CU74">
        <v>0.48280000000000001</v>
      </c>
      <c r="CV74">
        <v>0.48620000000000002</v>
      </c>
      <c r="CW74">
        <v>0.48909999999999998</v>
      </c>
      <c r="CX74">
        <v>0.49059999999999998</v>
      </c>
      <c r="CY74">
        <v>0.4929</v>
      </c>
      <c r="CZ74">
        <v>0.49890000000000001</v>
      </c>
      <c r="DA74">
        <v>0.50819999999999999</v>
      </c>
      <c r="DB74">
        <v>0.51739999999999997</v>
      </c>
      <c r="DC74">
        <v>0.52669999999999995</v>
      </c>
      <c r="DD74">
        <v>0.53890000000000005</v>
      </c>
      <c r="DE74">
        <v>0.54920000000000002</v>
      </c>
      <c r="DF74">
        <v>0.55959999999999999</v>
      </c>
      <c r="DG74">
        <v>0.56789999999999996</v>
      </c>
      <c r="DH74">
        <v>0.56999999999999995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1.8229999999999998E-8</v>
      </c>
      <c r="P75">
        <v>3.7819999999999999E-7</v>
      </c>
      <c r="Q75">
        <v>2.5909999999999998E-6</v>
      </c>
      <c r="R75">
        <v>6.2360000000000001E-6</v>
      </c>
      <c r="S75">
        <v>9.5820000000000008E-6</v>
      </c>
      <c r="T75">
        <v>1.402E-5</v>
      </c>
      <c r="U75">
        <v>1.9769999999999999E-5</v>
      </c>
      <c r="V75">
        <v>3.489E-5</v>
      </c>
      <c r="W75">
        <v>5.2299999999999997E-5</v>
      </c>
      <c r="X75">
        <v>6.4919999999999995E-5</v>
      </c>
      <c r="Y75">
        <v>7.8650000000000001E-5</v>
      </c>
      <c r="Z75">
        <v>9.4840000000000007E-5</v>
      </c>
      <c r="AA75">
        <v>1.205E-4</v>
      </c>
      <c r="AB75">
        <v>1.95E-4</v>
      </c>
      <c r="AC75">
        <v>2.386E-4</v>
      </c>
      <c r="AD75">
        <v>2.8899999999999998E-4</v>
      </c>
      <c r="AE75">
        <v>3.4759999999999999E-4</v>
      </c>
      <c r="AF75">
        <v>4.459E-4</v>
      </c>
      <c r="AG75">
        <v>6.2129999999999998E-4</v>
      </c>
      <c r="AH75">
        <v>7.249E-4</v>
      </c>
      <c r="AI75">
        <v>8.3670000000000001E-4</v>
      </c>
      <c r="AJ75">
        <v>9.569E-4</v>
      </c>
      <c r="AK75">
        <v>1.1000000000000001E-3</v>
      </c>
      <c r="AL75">
        <v>1.4E-3</v>
      </c>
      <c r="AM75">
        <v>1.6999999999999999E-3</v>
      </c>
      <c r="AN75">
        <v>1.9E-3</v>
      </c>
      <c r="AO75">
        <v>2.0999999999999999E-3</v>
      </c>
      <c r="AP75">
        <v>2.5999999999999999E-3</v>
      </c>
      <c r="AQ75">
        <v>3.2000000000000002E-3</v>
      </c>
      <c r="AR75">
        <v>3.5000000000000001E-3</v>
      </c>
      <c r="AS75">
        <v>3.8999999999999998E-3</v>
      </c>
      <c r="AT75">
        <v>4.3E-3</v>
      </c>
      <c r="AU75">
        <v>5.4000000000000003E-3</v>
      </c>
      <c r="AV75">
        <v>6.1000000000000004E-3</v>
      </c>
      <c r="AW75">
        <v>6.6E-3</v>
      </c>
      <c r="AX75">
        <v>7.1999999999999998E-3</v>
      </c>
      <c r="AY75">
        <v>8.0000000000000002E-3</v>
      </c>
      <c r="AZ75">
        <v>9.5999999999999992E-3</v>
      </c>
      <c r="BA75">
        <v>1.0699999999999999E-2</v>
      </c>
      <c r="BB75">
        <v>1.15E-2</v>
      </c>
      <c r="BC75">
        <v>1.23E-2</v>
      </c>
      <c r="BD75">
        <v>1.3100000000000001E-2</v>
      </c>
      <c r="BE75">
        <v>1.46E-2</v>
      </c>
      <c r="BF75">
        <v>1.6199999999999999E-2</v>
      </c>
      <c r="BG75">
        <v>1.7100000000000001E-2</v>
      </c>
      <c r="BH75">
        <v>1.8100000000000002E-2</v>
      </c>
      <c r="BI75">
        <v>1.9199999999999998E-2</v>
      </c>
      <c r="BJ75">
        <v>2.0500000000000001E-2</v>
      </c>
      <c r="BK75">
        <v>2.2599999999999999E-2</v>
      </c>
      <c r="BL75">
        <v>2.4400000000000002E-2</v>
      </c>
      <c r="BM75">
        <v>2.5700000000000001E-2</v>
      </c>
      <c r="BN75">
        <v>2.7300000000000001E-2</v>
      </c>
      <c r="BO75">
        <v>2.98E-2</v>
      </c>
      <c r="BP75">
        <v>3.2000000000000001E-2</v>
      </c>
      <c r="BQ75">
        <v>3.3399999999999999E-2</v>
      </c>
      <c r="BR75">
        <v>3.5000000000000003E-2</v>
      </c>
      <c r="BS75">
        <v>3.78E-2</v>
      </c>
      <c r="BT75">
        <v>4.0599999999999997E-2</v>
      </c>
      <c r="BU75">
        <v>4.2299999999999997E-2</v>
      </c>
      <c r="BV75">
        <v>4.3900000000000002E-2</v>
      </c>
      <c r="BW75">
        <v>4.5499999999999999E-2</v>
      </c>
      <c r="BX75">
        <v>4.7199999999999999E-2</v>
      </c>
      <c r="BY75">
        <v>4.9599999999999998E-2</v>
      </c>
      <c r="BZ75">
        <v>7.46E-2</v>
      </c>
      <c r="CA75">
        <v>0.10050000000000001</v>
      </c>
      <c r="CB75">
        <v>0.13100000000000001</v>
      </c>
      <c r="CC75">
        <v>0.15989999999999999</v>
      </c>
      <c r="CD75">
        <v>0.18720000000000001</v>
      </c>
      <c r="CE75">
        <v>0.2092</v>
      </c>
      <c r="CF75">
        <v>0.22900000000000001</v>
      </c>
      <c r="CG75">
        <v>0.249</v>
      </c>
      <c r="CH75">
        <v>0.26579999999999998</v>
      </c>
      <c r="CI75">
        <v>0.2833</v>
      </c>
      <c r="CJ75">
        <v>0.30049999999999999</v>
      </c>
      <c r="CK75">
        <v>0.31719999999999998</v>
      </c>
      <c r="CL75">
        <v>0.33260000000000001</v>
      </c>
      <c r="CM75">
        <v>0.34599999999999997</v>
      </c>
      <c r="CN75">
        <v>0.3579</v>
      </c>
      <c r="CO75">
        <v>0.39989999999999998</v>
      </c>
      <c r="CP75">
        <v>0.41889999999999999</v>
      </c>
      <c r="CQ75">
        <v>0.43580000000000002</v>
      </c>
      <c r="CR75">
        <v>0.45219999999999999</v>
      </c>
      <c r="CS75">
        <v>0.46729999999999999</v>
      </c>
      <c r="CT75">
        <v>0.47920000000000001</v>
      </c>
      <c r="CU75">
        <v>0.48280000000000001</v>
      </c>
      <c r="CV75">
        <v>0.48620000000000002</v>
      </c>
      <c r="CW75">
        <v>0.48909999999999998</v>
      </c>
      <c r="CX75">
        <v>0.49059999999999998</v>
      </c>
      <c r="CY75">
        <v>0.4929</v>
      </c>
      <c r="CZ75">
        <v>0.49890000000000001</v>
      </c>
      <c r="DA75">
        <v>0.50819999999999999</v>
      </c>
      <c r="DB75">
        <v>0.51739999999999997</v>
      </c>
      <c r="DC75">
        <v>0.52669999999999995</v>
      </c>
      <c r="DD75">
        <v>0.53890000000000005</v>
      </c>
      <c r="DE75">
        <v>0.54920000000000002</v>
      </c>
      <c r="DF75">
        <v>0.55959999999999999</v>
      </c>
      <c r="DG75">
        <v>0.56789999999999996</v>
      </c>
      <c r="DH75">
        <v>0.56999999999999995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1.8229999999999998E-8</v>
      </c>
      <c r="P76">
        <v>3.7819999999999999E-7</v>
      </c>
      <c r="Q76">
        <v>2.5909999999999998E-6</v>
      </c>
      <c r="R76">
        <v>6.2360000000000001E-6</v>
      </c>
      <c r="S76">
        <v>9.5820000000000008E-6</v>
      </c>
      <c r="T76">
        <v>1.402E-5</v>
      </c>
      <c r="U76">
        <v>1.9769999999999999E-5</v>
      </c>
      <c r="V76">
        <v>3.489E-5</v>
      </c>
      <c r="W76">
        <v>5.2299999999999997E-5</v>
      </c>
      <c r="X76">
        <v>6.4919999999999995E-5</v>
      </c>
      <c r="Y76">
        <v>7.8650000000000001E-5</v>
      </c>
      <c r="Z76">
        <v>9.4840000000000007E-5</v>
      </c>
      <c r="AA76">
        <v>1.205E-4</v>
      </c>
      <c r="AB76">
        <v>1.95E-4</v>
      </c>
      <c r="AC76">
        <v>2.386E-4</v>
      </c>
      <c r="AD76">
        <v>2.8899999999999998E-4</v>
      </c>
      <c r="AE76">
        <v>3.4759999999999999E-4</v>
      </c>
      <c r="AF76">
        <v>4.459E-4</v>
      </c>
      <c r="AG76">
        <v>6.2129999999999998E-4</v>
      </c>
      <c r="AH76">
        <v>7.249E-4</v>
      </c>
      <c r="AI76">
        <v>8.3670000000000001E-4</v>
      </c>
      <c r="AJ76">
        <v>9.569E-4</v>
      </c>
      <c r="AK76">
        <v>1.1000000000000001E-3</v>
      </c>
      <c r="AL76">
        <v>1.4E-3</v>
      </c>
      <c r="AM76">
        <v>1.6999999999999999E-3</v>
      </c>
      <c r="AN76">
        <v>1.9E-3</v>
      </c>
      <c r="AO76">
        <v>2.0999999999999999E-3</v>
      </c>
      <c r="AP76">
        <v>2.5999999999999999E-3</v>
      </c>
      <c r="AQ76">
        <v>3.2000000000000002E-3</v>
      </c>
      <c r="AR76">
        <v>3.5000000000000001E-3</v>
      </c>
      <c r="AS76">
        <v>3.8999999999999998E-3</v>
      </c>
      <c r="AT76">
        <v>4.3E-3</v>
      </c>
      <c r="AU76">
        <v>5.4000000000000003E-3</v>
      </c>
      <c r="AV76">
        <v>6.1000000000000004E-3</v>
      </c>
      <c r="AW76">
        <v>6.6E-3</v>
      </c>
      <c r="AX76">
        <v>7.1999999999999998E-3</v>
      </c>
      <c r="AY76">
        <v>8.0000000000000002E-3</v>
      </c>
      <c r="AZ76">
        <v>9.5999999999999992E-3</v>
      </c>
      <c r="BA76">
        <v>1.0699999999999999E-2</v>
      </c>
      <c r="BB76">
        <v>1.15E-2</v>
      </c>
      <c r="BC76">
        <v>1.23E-2</v>
      </c>
      <c r="BD76">
        <v>1.3100000000000001E-2</v>
      </c>
      <c r="BE76">
        <v>1.46E-2</v>
      </c>
      <c r="BF76">
        <v>1.6199999999999999E-2</v>
      </c>
      <c r="BG76">
        <v>1.7100000000000001E-2</v>
      </c>
      <c r="BH76">
        <v>1.8100000000000002E-2</v>
      </c>
      <c r="BI76">
        <v>1.9199999999999998E-2</v>
      </c>
      <c r="BJ76">
        <v>2.0500000000000001E-2</v>
      </c>
      <c r="BK76">
        <v>2.2599999999999999E-2</v>
      </c>
      <c r="BL76">
        <v>2.4400000000000002E-2</v>
      </c>
      <c r="BM76">
        <v>2.5700000000000001E-2</v>
      </c>
      <c r="BN76">
        <v>2.7300000000000001E-2</v>
      </c>
      <c r="BO76">
        <v>2.98E-2</v>
      </c>
      <c r="BP76">
        <v>3.2000000000000001E-2</v>
      </c>
      <c r="BQ76">
        <v>3.3399999999999999E-2</v>
      </c>
      <c r="BR76">
        <v>3.5000000000000003E-2</v>
      </c>
      <c r="BS76">
        <v>3.78E-2</v>
      </c>
      <c r="BT76">
        <v>4.0599999999999997E-2</v>
      </c>
      <c r="BU76">
        <v>4.2299999999999997E-2</v>
      </c>
      <c r="BV76">
        <v>4.3900000000000002E-2</v>
      </c>
      <c r="BW76">
        <v>4.5499999999999999E-2</v>
      </c>
      <c r="BX76">
        <v>4.7199999999999999E-2</v>
      </c>
      <c r="BY76">
        <v>4.9599999999999998E-2</v>
      </c>
      <c r="BZ76">
        <v>7.46E-2</v>
      </c>
      <c r="CA76">
        <v>0.10050000000000001</v>
      </c>
      <c r="CB76">
        <v>0.13100000000000001</v>
      </c>
      <c r="CC76">
        <v>0.15989999999999999</v>
      </c>
      <c r="CD76">
        <v>0.18720000000000001</v>
      </c>
      <c r="CE76">
        <v>0.2092</v>
      </c>
      <c r="CF76">
        <v>0.22900000000000001</v>
      </c>
      <c r="CG76">
        <v>0.249</v>
      </c>
      <c r="CH76">
        <v>0.26579999999999998</v>
      </c>
      <c r="CI76">
        <v>0.2833</v>
      </c>
      <c r="CJ76">
        <v>0.30049999999999999</v>
      </c>
      <c r="CK76">
        <v>0.31719999999999998</v>
      </c>
      <c r="CL76">
        <v>0.33260000000000001</v>
      </c>
      <c r="CM76">
        <v>0.34599999999999997</v>
      </c>
      <c r="CN76">
        <v>0.3579</v>
      </c>
      <c r="CO76">
        <v>0.39989999999999998</v>
      </c>
      <c r="CP76">
        <v>0.41889999999999999</v>
      </c>
      <c r="CQ76">
        <v>0.43580000000000002</v>
      </c>
      <c r="CR76">
        <v>0.45219999999999999</v>
      </c>
      <c r="CS76">
        <v>0.46729999999999999</v>
      </c>
      <c r="CT76">
        <v>0.47920000000000001</v>
      </c>
      <c r="CU76">
        <v>0.48280000000000001</v>
      </c>
      <c r="CV76">
        <v>0.48620000000000002</v>
      </c>
      <c r="CW76">
        <v>0.48909999999999998</v>
      </c>
      <c r="CX76">
        <v>0.49059999999999998</v>
      </c>
      <c r="CY76">
        <v>0.4929</v>
      </c>
      <c r="CZ76">
        <v>0.49890000000000001</v>
      </c>
      <c r="DA76">
        <v>0.50819999999999999</v>
      </c>
      <c r="DB76">
        <v>0.51739999999999997</v>
      </c>
      <c r="DC76">
        <v>0.52669999999999995</v>
      </c>
      <c r="DD76">
        <v>0.53890000000000005</v>
      </c>
      <c r="DE76">
        <v>0.54920000000000002</v>
      </c>
      <c r="DF76">
        <v>0.55959999999999999</v>
      </c>
      <c r="DG76">
        <v>0.56789999999999996</v>
      </c>
      <c r="DH76">
        <v>0.56999999999999995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1.8229999999999998E-8</v>
      </c>
      <c r="P77">
        <v>3.7819999999999999E-7</v>
      </c>
      <c r="Q77">
        <v>2.5909999999999998E-6</v>
      </c>
      <c r="R77">
        <v>6.2360000000000001E-6</v>
      </c>
      <c r="S77">
        <v>9.5820000000000008E-6</v>
      </c>
      <c r="T77">
        <v>1.402E-5</v>
      </c>
      <c r="U77">
        <v>1.9769999999999999E-5</v>
      </c>
      <c r="V77">
        <v>3.489E-5</v>
      </c>
      <c r="W77">
        <v>5.2299999999999997E-5</v>
      </c>
      <c r="X77">
        <v>6.4919999999999995E-5</v>
      </c>
      <c r="Y77">
        <v>7.8650000000000001E-5</v>
      </c>
      <c r="Z77">
        <v>9.4840000000000007E-5</v>
      </c>
      <c r="AA77">
        <v>1.205E-4</v>
      </c>
      <c r="AB77">
        <v>1.95E-4</v>
      </c>
      <c r="AC77">
        <v>2.386E-4</v>
      </c>
      <c r="AD77">
        <v>2.8899999999999998E-4</v>
      </c>
      <c r="AE77">
        <v>3.4759999999999999E-4</v>
      </c>
      <c r="AF77">
        <v>4.459E-4</v>
      </c>
      <c r="AG77">
        <v>6.2129999999999998E-4</v>
      </c>
      <c r="AH77">
        <v>7.249E-4</v>
      </c>
      <c r="AI77">
        <v>8.3670000000000001E-4</v>
      </c>
      <c r="AJ77">
        <v>9.569E-4</v>
      </c>
      <c r="AK77">
        <v>1.1000000000000001E-3</v>
      </c>
      <c r="AL77">
        <v>1.4E-3</v>
      </c>
      <c r="AM77">
        <v>1.6999999999999999E-3</v>
      </c>
      <c r="AN77">
        <v>1.9E-3</v>
      </c>
      <c r="AO77">
        <v>2.0999999999999999E-3</v>
      </c>
      <c r="AP77">
        <v>2.5999999999999999E-3</v>
      </c>
      <c r="AQ77">
        <v>3.2000000000000002E-3</v>
      </c>
      <c r="AR77">
        <v>3.5000000000000001E-3</v>
      </c>
      <c r="AS77">
        <v>3.8999999999999998E-3</v>
      </c>
      <c r="AT77">
        <v>4.3E-3</v>
      </c>
      <c r="AU77">
        <v>5.4000000000000003E-3</v>
      </c>
      <c r="AV77">
        <v>6.1000000000000004E-3</v>
      </c>
      <c r="AW77">
        <v>6.6E-3</v>
      </c>
      <c r="AX77">
        <v>7.1999999999999998E-3</v>
      </c>
      <c r="AY77">
        <v>8.0000000000000002E-3</v>
      </c>
      <c r="AZ77">
        <v>9.5999999999999992E-3</v>
      </c>
      <c r="BA77">
        <v>1.0699999999999999E-2</v>
      </c>
      <c r="BB77">
        <v>1.15E-2</v>
      </c>
      <c r="BC77">
        <v>1.23E-2</v>
      </c>
      <c r="BD77">
        <v>1.3100000000000001E-2</v>
      </c>
      <c r="BE77">
        <v>1.46E-2</v>
      </c>
      <c r="BF77">
        <v>1.6199999999999999E-2</v>
      </c>
      <c r="BG77">
        <v>1.7100000000000001E-2</v>
      </c>
      <c r="BH77">
        <v>1.8100000000000002E-2</v>
      </c>
      <c r="BI77">
        <v>1.9199999999999998E-2</v>
      </c>
      <c r="BJ77">
        <v>2.0500000000000001E-2</v>
      </c>
      <c r="BK77">
        <v>2.2599999999999999E-2</v>
      </c>
      <c r="BL77">
        <v>2.4400000000000002E-2</v>
      </c>
      <c r="BM77">
        <v>2.5700000000000001E-2</v>
      </c>
      <c r="BN77">
        <v>2.7300000000000001E-2</v>
      </c>
      <c r="BO77">
        <v>2.98E-2</v>
      </c>
      <c r="BP77">
        <v>3.2000000000000001E-2</v>
      </c>
      <c r="BQ77">
        <v>3.3399999999999999E-2</v>
      </c>
      <c r="BR77">
        <v>3.5000000000000003E-2</v>
      </c>
      <c r="BS77">
        <v>3.78E-2</v>
      </c>
      <c r="BT77">
        <v>4.0599999999999997E-2</v>
      </c>
      <c r="BU77">
        <v>4.2299999999999997E-2</v>
      </c>
      <c r="BV77">
        <v>4.3900000000000002E-2</v>
      </c>
      <c r="BW77">
        <v>4.5499999999999999E-2</v>
      </c>
      <c r="BX77">
        <v>4.7199999999999999E-2</v>
      </c>
      <c r="BY77">
        <v>4.9599999999999998E-2</v>
      </c>
      <c r="BZ77">
        <v>7.46E-2</v>
      </c>
      <c r="CA77">
        <v>0.10050000000000001</v>
      </c>
      <c r="CB77">
        <v>0.13100000000000001</v>
      </c>
      <c r="CC77">
        <v>0.15989999999999999</v>
      </c>
      <c r="CD77">
        <v>0.18720000000000001</v>
      </c>
      <c r="CE77">
        <v>0.2092</v>
      </c>
      <c r="CF77">
        <v>0.22900000000000001</v>
      </c>
      <c r="CG77">
        <v>0.249</v>
      </c>
      <c r="CH77">
        <v>0.26579999999999998</v>
      </c>
      <c r="CI77">
        <v>0.2833</v>
      </c>
      <c r="CJ77">
        <v>0.30049999999999999</v>
      </c>
      <c r="CK77">
        <v>0.31719999999999998</v>
      </c>
      <c r="CL77">
        <v>0.33260000000000001</v>
      </c>
      <c r="CM77">
        <v>0.34599999999999997</v>
      </c>
      <c r="CN77">
        <v>0.3579</v>
      </c>
      <c r="CO77">
        <v>0.39989999999999998</v>
      </c>
      <c r="CP77">
        <v>0.41889999999999999</v>
      </c>
      <c r="CQ77">
        <v>0.43580000000000002</v>
      </c>
      <c r="CR77">
        <v>0.45219999999999999</v>
      </c>
      <c r="CS77">
        <v>0.46729999999999999</v>
      </c>
      <c r="CT77">
        <v>0.47920000000000001</v>
      </c>
      <c r="CU77">
        <v>0.48280000000000001</v>
      </c>
      <c r="CV77">
        <v>0.48620000000000002</v>
      </c>
      <c r="CW77">
        <v>0.48909999999999998</v>
      </c>
      <c r="CX77">
        <v>0.49059999999999998</v>
      </c>
      <c r="CY77">
        <v>0.4929</v>
      </c>
      <c r="CZ77">
        <v>0.49890000000000001</v>
      </c>
      <c r="DA77">
        <v>0.50819999999999999</v>
      </c>
      <c r="DB77">
        <v>0.51739999999999997</v>
      </c>
      <c r="DC77">
        <v>0.52669999999999995</v>
      </c>
      <c r="DD77">
        <v>0.53890000000000005</v>
      </c>
      <c r="DE77">
        <v>0.54920000000000002</v>
      </c>
      <c r="DF77">
        <v>0.55959999999999999</v>
      </c>
      <c r="DG77">
        <v>0.56789999999999996</v>
      </c>
      <c r="DH77">
        <v>0.56999999999999995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1.8229999999999998E-8</v>
      </c>
      <c r="P78">
        <v>3.7819999999999999E-7</v>
      </c>
      <c r="Q78">
        <v>2.5909999999999998E-6</v>
      </c>
      <c r="R78">
        <v>6.2360000000000001E-6</v>
      </c>
      <c r="S78">
        <v>9.5820000000000008E-6</v>
      </c>
      <c r="T78">
        <v>1.402E-5</v>
      </c>
      <c r="U78">
        <v>1.9769999999999999E-5</v>
      </c>
      <c r="V78">
        <v>3.489E-5</v>
      </c>
      <c r="W78">
        <v>5.2299999999999997E-5</v>
      </c>
      <c r="X78">
        <v>6.4919999999999995E-5</v>
      </c>
      <c r="Y78">
        <v>7.8650000000000001E-5</v>
      </c>
      <c r="Z78">
        <v>9.4840000000000007E-5</v>
      </c>
      <c r="AA78">
        <v>1.205E-4</v>
      </c>
      <c r="AB78">
        <v>1.95E-4</v>
      </c>
      <c r="AC78">
        <v>2.386E-4</v>
      </c>
      <c r="AD78">
        <v>2.8899999999999998E-4</v>
      </c>
      <c r="AE78">
        <v>3.4759999999999999E-4</v>
      </c>
      <c r="AF78">
        <v>4.459E-4</v>
      </c>
      <c r="AG78">
        <v>6.2129999999999998E-4</v>
      </c>
      <c r="AH78">
        <v>7.249E-4</v>
      </c>
      <c r="AI78">
        <v>8.3670000000000001E-4</v>
      </c>
      <c r="AJ78">
        <v>9.569E-4</v>
      </c>
      <c r="AK78">
        <v>1.1000000000000001E-3</v>
      </c>
      <c r="AL78">
        <v>1.4E-3</v>
      </c>
      <c r="AM78">
        <v>1.6999999999999999E-3</v>
      </c>
      <c r="AN78">
        <v>1.9E-3</v>
      </c>
      <c r="AO78">
        <v>2.0999999999999999E-3</v>
      </c>
      <c r="AP78">
        <v>2.5999999999999999E-3</v>
      </c>
      <c r="AQ78">
        <v>3.2000000000000002E-3</v>
      </c>
      <c r="AR78">
        <v>3.5000000000000001E-3</v>
      </c>
      <c r="AS78">
        <v>3.8999999999999998E-3</v>
      </c>
      <c r="AT78">
        <v>4.3E-3</v>
      </c>
      <c r="AU78">
        <v>5.4000000000000003E-3</v>
      </c>
      <c r="AV78">
        <v>6.1000000000000004E-3</v>
      </c>
      <c r="AW78">
        <v>6.6E-3</v>
      </c>
      <c r="AX78">
        <v>7.1999999999999998E-3</v>
      </c>
      <c r="AY78">
        <v>8.0000000000000002E-3</v>
      </c>
      <c r="AZ78">
        <v>9.5999999999999992E-3</v>
      </c>
      <c r="BA78">
        <v>1.0699999999999999E-2</v>
      </c>
      <c r="BB78">
        <v>1.15E-2</v>
      </c>
      <c r="BC78">
        <v>1.23E-2</v>
      </c>
      <c r="BD78">
        <v>1.3100000000000001E-2</v>
      </c>
      <c r="BE78">
        <v>1.46E-2</v>
      </c>
      <c r="BF78">
        <v>1.6199999999999999E-2</v>
      </c>
      <c r="BG78">
        <v>1.7100000000000001E-2</v>
      </c>
      <c r="BH78">
        <v>1.8100000000000002E-2</v>
      </c>
      <c r="BI78">
        <v>1.9199999999999998E-2</v>
      </c>
      <c r="BJ78">
        <v>2.0500000000000001E-2</v>
      </c>
      <c r="BK78">
        <v>2.2599999999999999E-2</v>
      </c>
      <c r="BL78">
        <v>2.4400000000000002E-2</v>
      </c>
      <c r="BM78">
        <v>2.5700000000000001E-2</v>
      </c>
      <c r="BN78">
        <v>2.7300000000000001E-2</v>
      </c>
      <c r="BO78">
        <v>2.98E-2</v>
      </c>
      <c r="BP78">
        <v>3.2000000000000001E-2</v>
      </c>
      <c r="BQ78">
        <v>3.3399999999999999E-2</v>
      </c>
      <c r="BR78">
        <v>3.5000000000000003E-2</v>
      </c>
      <c r="BS78">
        <v>3.78E-2</v>
      </c>
      <c r="BT78">
        <v>4.0599999999999997E-2</v>
      </c>
      <c r="BU78">
        <v>4.2299999999999997E-2</v>
      </c>
      <c r="BV78">
        <v>4.3900000000000002E-2</v>
      </c>
      <c r="BW78">
        <v>4.5499999999999999E-2</v>
      </c>
      <c r="BX78">
        <v>4.7199999999999999E-2</v>
      </c>
      <c r="BY78">
        <v>4.9599999999999998E-2</v>
      </c>
      <c r="BZ78">
        <v>7.46E-2</v>
      </c>
      <c r="CA78">
        <v>0.10050000000000001</v>
      </c>
      <c r="CB78">
        <v>0.13100000000000001</v>
      </c>
      <c r="CC78">
        <v>0.15989999999999999</v>
      </c>
      <c r="CD78">
        <v>0.18720000000000001</v>
      </c>
      <c r="CE78">
        <v>0.2092</v>
      </c>
      <c r="CF78">
        <v>0.22900000000000001</v>
      </c>
      <c r="CG78">
        <v>0.249</v>
      </c>
      <c r="CH78">
        <v>0.26579999999999998</v>
      </c>
      <c r="CI78">
        <v>0.2833</v>
      </c>
      <c r="CJ78">
        <v>0.30049999999999999</v>
      </c>
      <c r="CK78">
        <v>0.31719999999999998</v>
      </c>
      <c r="CL78">
        <v>0.33260000000000001</v>
      </c>
      <c r="CM78">
        <v>0.34599999999999997</v>
      </c>
      <c r="CN78">
        <v>0.3579</v>
      </c>
      <c r="CO78">
        <v>0.39989999999999998</v>
      </c>
      <c r="CP78">
        <v>0.41889999999999999</v>
      </c>
      <c r="CQ78">
        <v>0.43580000000000002</v>
      </c>
      <c r="CR78">
        <v>0.45219999999999999</v>
      </c>
      <c r="CS78">
        <v>0.46729999999999999</v>
      </c>
      <c r="CT78">
        <v>0.47920000000000001</v>
      </c>
      <c r="CU78">
        <v>0.48280000000000001</v>
      </c>
      <c r="CV78">
        <v>0.48620000000000002</v>
      </c>
      <c r="CW78">
        <v>0.48909999999999998</v>
      </c>
      <c r="CX78">
        <v>0.49059999999999998</v>
      </c>
      <c r="CY78">
        <v>0.4929</v>
      </c>
      <c r="CZ78">
        <v>0.49890000000000001</v>
      </c>
      <c r="DA78">
        <v>0.50819999999999999</v>
      </c>
      <c r="DB78">
        <v>0.51739999999999997</v>
      </c>
      <c r="DC78">
        <v>0.52669999999999995</v>
      </c>
      <c r="DD78">
        <v>0.53890000000000005</v>
      </c>
      <c r="DE78">
        <v>0.54920000000000002</v>
      </c>
      <c r="DF78">
        <v>0.55959999999999999</v>
      </c>
      <c r="DG78">
        <v>0.56789999999999996</v>
      </c>
      <c r="DH78">
        <v>0.56999999999999995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1.8229999999999998E-8</v>
      </c>
      <c r="P79">
        <v>3.7819999999999999E-7</v>
      </c>
      <c r="Q79">
        <v>2.5909999999999998E-6</v>
      </c>
      <c r="R79">
        <v>6.2360000000000001E-6</v>
      </c>
      <c r="S79">
        <v>9.5820000000000008E-6</v>
      </c>
      <c r="T79">
        <v>1.402E-5</v>
      </c>
      <c r="U79">
        <v>1.9769999999999999E-5</v>
      </c>
      <c r="V79">
        <v>3.489E-5</v>
      </c>
      <c r="W79">
        <v>5.2299999999999997E-5</v>
      </c>
      <c r="X79">
        <v>6.4919999999999995E-5</v>
      </c>
      <c r="Y79">
        <v>7.8650000000000001E-5</v>
      </c>
      <c r="Z79">
        <v>9.4840000000000007E-5</v>
      </c>
      <c r="AA79">
        <v>1.205E-4</v>
      </c>
      <c r="AB79">
        <v>1.95E-4</v>
      </c>
      <c r="AC79">
        <v>2.386E-4</v>
      </c>
      <c r="AD79">
        <v>2.8899999999999998E-4</v>
      </c>
      <c r="AE79">
        <v>3.4759999999999999E-4</v>
      </c>
      <c r="AF79">
        <v>4.459E-4</v>
      </c>
      <c r="AG79">
        <v>6.2129999999999998E-4</v>
      </c>
      <c r="AH79">
        <v>7.249E-4</v>
      </c>
      <c r="AI79">
        <v>8.3670000000000001E-4</v>
      </c>
      <c r="AJ79">
        <v>9.569E-4</v>
      </c>
      <c r="AK79">
        <v>1.1000000000000001E-3</v>
      </c>
      <c r="AL79">
        <v>1.4E-3</v>
      </c>
      <c r="AM79">
        <v>1.6999999999999999E-3</v>
      </c>
      <c r="AN79">
        <v>1.9E-3</v>
      </c>
      <c r="AO79">
        <v>2.0999999999999999E-3</v>
      </c>
      <c r="AP79">
        <v>2.5999999999999999E-3</v>
      </c>
      <c r="AQ79">
        <v>3.2000000000000002E-3</v>
      </c>
      <c r="AR79">
        <v>3.5000000000000001E-3</v>
      </c>
      <c r="AS79">
        <v>3.8999999999999998E-3</v>
      </c>
      <c r="AT79">
        <v>4.3E-3</v>
      </c>
      <c r="AU79">
        <v>5.4000000000000003E-3</v>
      </c>
      <c r="AV79">
        <v>6.1000000000000004E-3</v>
      </c>
      <c r="AW79">
        <v>6.6E-3</v>
      </c>
      <c r="AX79">
        <v>7.1999999999999998E-3</v>
      </c>
      <c r="AY79">
        <v>8.0000000000000002E-3</v>
      </c>
      <c r="AZ79">
        <v>9.5999999999999992E-3</v>
      </c>
      <c r="BA79">
        <v>1.0699999999999999E-2</v>
      </c>
      <c r="BB79">
        <v>1.15E-2</v>
      </c>
      <c r="BC79">
        <v>1.23E-2</v>
      </c>
      <c r="BD79">
        <v>1.3100000000000001E-2</v>
      </c>
      <c r="BE79">
        <v>1.46E-2</v>
      </c>
      <c r="BF79">
        <v>1.6199999999999999E-2</v>
      </c>
      <c r="BG79">
        <v>1.7100000000000001E-2</v>
      </c>
      <c r="BH79">
        <v>1.8100000000000002E-2</v>
      </c>
      <c r="BI79">
        <v>1.9199999999999998E-2</v>
      </c>
      <c r="BJ79">
        <v>2.0500000000000001E-2</v>
      </c>
      <c r="BK79">
        <v>2.2599999999999999E-2</v>
      </c>
      <c r="BL79">
        <v>2.4400000000000002E-2</v>
      </c>
      <c r="BM79">
        <v>2.5700000000000001E-2</v>
      </c>
      <c r="BN79">
        <v>2.7300000000000001E-2</v>
      </c>
      <c r="BO79">
        <v>2.98E-2</v>
      </c>
      <c r="BP79">
        <v>3.2000000000000001E-2</v>
      </c>
      <c r="BQ79">
        <v>3.3399999999999999E-2</v>
      </c>
      <c r="BR79">
        <v>3.5000000000000003E-2</v>
      </c>
      <c r="BS79">
        <v>3.78E-2</v>
      </c>
      <c r="BT79">
        <v>4.0599999999999997E-2</v>
      </c>
      <c r="BU79">
        <v>4.2299999999999997E-2</v>
      </c>
      <c r="BV79">
        <v>4.3900000000000002E-2</v>
      </c>
      <c r="BW79">
        <v>4.5499999999999999E-2</v>
      </c>
      <c r="BX79">
        <v>4.7199999999999999E-2</v>
      </c>
      <c r="BY79">
        <v>4.9599999999999998E-2</v>
      </c>
      <c r="BZ79">
        <v>7.46E-2</v>
      </c>
      <c r="CA79">
        <v>0.10050000000000001</v>
      </c>
      <c r="CB79">
        <v>0.13100000000000001</v>
      </c>
      <c r="CC79">
        <v>0.15989999999999999</v>
      </c>
      <c r="CD79">
        <v>0.18720000000000001</v>
      </c>
      <c r="CE79">
        <v>0.2092</v>
      </c>
      <c r="CF79">
        <v>0.22900000000000001</v>
      </c>
      <c r="CG79">
        <v>0.249</v>
      </c>
      <c r="CH79">
        <v>0.26579999999999998</v>
      </c>
      <c r="CI79">
        <v>0.2833</v>
      </c>
      <c r="CJ79">
        <v>0.30049999999999999</v>
      </c>
      <c r="CK79">
        <v>0.31719999999999998</v>
      </c>
      <c r="CL79">
        <v>0.33260000000000001</v>
      </c>
      <c r="CM79">
        <v>0.34599999999999997</v>
      </c>
      <c r="CN79">
        <v>0.3579</v>
      </c>
      <c r="CO79">
        <v>0.39989999999999998</v>
      </c>
      <c r="CP79">
        <v>0.41889999999999999</v>
      </c>
      <c r="CQ79">
        <v>0.43580000000000002</v>
      </c>
      <c r="CR79">
        <v>0.45219999999999999</v>
      </c>
      <c r="CS79">
        <v>0.46729999999999999</v>
      </c>
      <c r="CT79">
        <v>0.47920000000000001</v>
      </c>
      <c r="CU79">
        <v>0.48280000000000001</v>
      </c>
      <c r="CV79">
        <v>0.48620000000000002</v>
      </c>
      <c r="CW79">
        <v>0.48909999999999998</v>
      </c>
      <c r="CX79">
        <v>0.49059999999999998</v>
      </c>
      <c r="CY79">
        <v>0.4929</v>
      </c>
      <c r="CZ79">
        <v>0.49890000000000001</v>
      </c>
      <c r="DA79">
        <v>0.50819999999999999</v>
      </c>
      <c r="DB79">
        <v>0.51739999999999997</v>
      </c>
      <c r="DC79">
        <v>0.52669999999999995</v>
      </c>
      <c r="DD79">
        <v>0.53890000000000005</v>
      </c>
      <c r="DE79">
        <v>0.54920000000000002</v>
      </c>
      <c r="DF79">
        <v>0.55959999999999999</v>
      </c>
      <c r="DG79">
        <v>0.56789999999999996</v>
      </c>
      <c r="DH79">
        <v>0.56999999999999995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1.8229999999999998E-8</v>
      </c>
      <c r="P80">
        <v>3.7819999999999999E-7</v>
      </c>
      <c r="Q80">
        <v>2.5909999999999998E-6</v>
      </c>
      <c r="R80">
        <v>6.2360000000000001E-6</v>
      </c>
      <c r="S80">
        <v>9.5820000000000008E-6</v>
      </c>
      <c r="T80">
        <v>1.402E-5</v>
      </c>
      <c r="U80">
        <v>1.9769999999999999E-5</v>
      </c>
      <c r="V80">
        <v>3.489E-5</v>
      </c>
      <c r="W80">
        <v>5.2299999999999997E-5</v>
      </c>
      <c r="X80">
        <v>6.4919999999999995E-5</v>
      </c>
      <c r="Y80">
        <v>7.8650000000000001E-5</v>
      </c>
      <c r="Z80">
        <v>9.4840000000000007E-5</v>
      </c>
      <c r="AA80">
        <v>1.205E-4</v>
      </c>
      <c r="AB80">
        <v>1.95E-4</v>
      </c>
      <c r="AC80">
        <v>2.386E-4</v>
      </c>
      <c r="AD80">
        <v>2.8899999999999998E-4</v>
      </c>
      <c r="AE80">
        <v>3.4759999999999999E-4</v>
      </c>
      <c r="AF80">
        <v>4.459E-4</v>
      </c>
      <c r="AG80">
        <v>6.2129999999999998E-4</v>
      </c>
      <c r="AH80">
        <v>7.249E-4</v>
      </c>
      <c r="AI80">
        <v>8.3670000000000001E-4</v>
      </c>
      <c r="AJ80">
        <v>9.569E-4</v>
      </c>
      <c r="AK80">
        <v>1.1000000000000001E-3</v>
      </c>
      <c r="AL80">
        <v>1.4E-3</v>
      </c>
      <c r="AM80">
        <v>1.6999999999999999E-3</v>
      </c>
      <c r="AN80">
        <v>1.9E-3</v>
      </c>
      <c r="AO80">
        <v>2.0999999999999999E-3</v>
      </c>
      <c r="AP80">
        <v>2.5999999999999999E-3</v>
      </c>
      <c r="AQ80">
        <v>3.2000000000000002E-3</v>
      </c>
      <c r="AR80">
        <v>3.5000000000000001E-3</v>
      </c>
      <c r="AS80">
        <v>3.8999999999999998E-3</v>
      </c>
      <c r="AT80">
        <v>4.3E-3</v>
      </c>
      <c r="AU80">
        <v>5.4000000000000003E-3</v>
      </c>
      <c r="AV80">
        <v>6.1000000000000004E-3</v>
      </c>
      <c r="AW80">
        <v>6.6E-3</v>
      </c>
      <c r="AX80">
        <v>7.1999999999999998E-3</v>
      </c>
      <c r="AY80">
        <v>8.0000000000000002E-3</v>
      </c>
      <c r="AZ80">
        <v>9.5999999999999992E-3</v>
      </c>
      <c r="BA80">
        <v>1.0699999999999999E-2</v>
      </c>
      <c r="BB80">
        <v>1.15E-2</v>
      </c>
      <c r="BC80">
        <v>1.23E-2</v>
      </c>
      <c r="BD80">
        <v>1.3100000000000001E-2</v>
      </c>
      <c r="BE80">
        <v>1.46E-2</v>
      </c>
      <c r="BF80">
        <v>1.6199999999999999E-2</v>
      </c>
      <c r="BG80">
        <v>1.7100000000000001E-2</v>
      </c>
      <c r="BH80">
        <v>1.8100000000000002E-2</v>
      </c>
      <c r="BI80">
        <v>1.9199999999999998E-2</v>
      </c>
      <c r="BJ80">
        <v>2.0500000000000001E-2</v>
      </c>
      <c r="BK80">
        <v>2.2599999999999999E-2</v>
      </c>
      <c r="BL80">
        <v>2.4400000000000002E-2</v>
      </c>
      <c r="BM80">
        <v>2.5700000000000001E-2</v>
      </c>
      <c r="BN80">
        <v>2.7300000000000001E-2</v>
      </c>
      <c r="BO80">
        <v>2.98E-2</v>
      </c>
      <c r="BP80">
        <v>3.2000000000000001E-2</v>
      </c>
      <c r="BQ80">
        <v>3.3399999999999999E-2</v>
      </c>
      <c r="BR80">
        <v>3.5000000000000003E-2</v>
      </c>
      <c r="BS80">
        <v>3.78E-2</v>
      </c>
      <c r="BT80">
        <v>4.0599999999999997E-2</v>
      </c>
      <c r="BU80">
        <v>4.2299999999999997E-2</v>
      </c>
      <c r="BV80">
        <v>4.3900000000000002E-2</v>
      </c>
      <c r="BW80">
        <v>4.5499999999999999E-2</v>
      </c>
      <c r="BX80">
        <v>4.7199999999999999E-2</v>
      </c>
      <c r="BY80">
        <v>4.9599999999999998E-2</v>
      </c>
      <c r="BZ80">
        <v>7.46E-2</v>
      </c>
      <c r="CA80">
        <v>0.10050000000000001</v>
      </c>
      <c r="CB80">
        <v>0.13100000000000001</v>
      </c>
      <c r="CC80">
        <v>0.15989999999999999</v>
      </c>
      <c r="CD80">
        <v>0.18720000000000001</v>
      </c>
      <c r="CE80">
        <v>0.2092</v>
      </c>
      <c r="CF80">
        <v>0.22900000000000001</v>
      </c>
      <c r="CG80">
        <v>0.249</v>
      </c>
      <c r="CH80">
        <v>0.26579999999999998</v>
      </c>
      <c r="CI80">
        <v>0.2833</v>
      </c>
      <c r="CJ80">
        <v>0.30049999999999999</v>
      </c>
      <c r="CK80">
        <v>0.31719999999999998</v>
      </c>
      <c r="CL80">
        <v>0.33260000000000001</v>
      </c>
      <c r="CM80">
        <v>0.34599999999999997</v>
      </c>
      <c r="CN80">
        <v>0.3579</v>
      </c>
      <c r="CO80">
        <v>0.39989999999999998</v>
      </c>
      <c r="CP80">
        <v>0.41889999999999999</v>
      </c>
      <c r="CQ80">
        <v>0.43580000000000002</v>
      </c>
      <c r="CR80">
        <v>0.45219999999999999</v>
      </c>
      <c r="CS80">
        <v>0.46729999999999999</v>
      </c>
      <c r="CT80">
        <v>0.47920000000000001</v>
      </c>
      <c r="CU80">
        <v>0.48280000000000001</v>
      </c>
      <c r="CV80">
        <v>0.48620000000000002</v>
      </c>
      <c r="CW80">
        <v>0.48909999999999998</v>
      </c>
      <c r="CX80">
        <v>0.49059999999999998</v>
      </c>
      <c r="CY80">
        <v>0.4929</v>
      </c>
      <c r="CZ80">
        <v>0.49890000000000001</v>
      </c>
      <c r="DA80">
        <v>0.50819999999999999</v>
      </c>
      <c r="DB80">
        <v>0.51739999999999997</v>
      </c>
      <c r="DC80">
        <v>0.52669999999999995</v>
      </c>
      <c r="DD80">
        <v>0.53890000000000005</v>
      </c>
      <c r="DE80">
        <v>0.54920000000000002</v>
      </c>
      <c r="DF80">
        <v>0.55959999999999999</v>
      </c>
      <c r="DG80">
        <v>0.56789999999999996</v>
      </c>
      <c r="DH80">
        <v>0.56999999999999995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1.8229999999999998E-8</v>
      </c>
      <c r="P81">
        <v>3.7819999999999999E-7</v>
      </c>
      <c r="Q81">
        <v>2.5909999999999998E-6</v>
      </c>
      <c r="R81">
        <v>6.2360000000000001E-6</v>
      </c>
      <c r="S81">
        <v>9.5820000000000008E-6</v>
      </c>
      <c r="T81">
        <v>1.402E-5</v>
      </c>
      <c r="U81">
        <v>1.9769999999999999E-5</v>
      </c>
      <c r="V81">
        <v>3.489E-5</v>
      </c>
      <c r="W81">
        <v>5.2299999999999997E-5</v>
      </c>
      <c r="X81">
        <v>6.4919999999999995E-5</v>
      </c>
      <c r="Y81">
        <v>7.8650000000000001E-5</v>
      </c>
      <c r="Z81">
        <v>9.4840000000000007E-5</v>
      </c>
      <c r="AA81">
        <v>1.205E-4</v>
      </c>
      <c r="AB81">
        <v>1.95E-4</v>
      </c>
      <c r="AC81">
        <v>2.386E-4</v>
      </c>
      <c r="AD81">
        <v>2.8899999999999998E-4</v>
      </c>
      <c r="AE81">
        <v>3.4759999999999999E-4</v>
      </c>
      <c r="AF81">
        <v>4.459E-4</v>
      </c>
      <c r="AG81">
        <v>6.2129999999999998E-4</v>
      </c>
      <c r="AH81">
        <v>7.249E-4</v>
      </c>
      <c r="AI81">
        <v>8.3670000000000001E-4</v>
      </c>
      <c r="AJ81">
        <v>9.569E-4</v>
      </c>
      <c r="AK81">
        <v>1.1000000000000001E-3</v>
      </c>
      <c r="AL81">
        <v>1.4E-3</v>
      </c>
      <c r="AM81">
        <v>1.6999999999999999E-3</v>
      </c>
      <c r="AN81">
        <v>1.9E-3</v>
      </c>
      <c r="AO81">
        <v>2.0999999999999999E-3</v>
      </c>
      <c r="AP81">
        <v>2.5999999999999999E-3</v>
      </c>
      <c r="AQ81">
        <v>3.2000000000000002E-3</v>
      </c>
      <c r="AR81">
        <v>3.5000000000000001E-3</v>
      </c>
      <c r="AS81">
        <v>3.8999999999999998E-3</v>
      </c>
      <c r="AT81">
        <v>4.3E-3</v>
      </c>
      <c r="AU81">
        <v>5.4000000000000003E-3</v>
      </c>
      <c r="AV81">
        <v>6.1000000000000004E-3</v>
      </c>
      <c r="AW81">
        <v>6.6E-3</v>
      </c>
      <c r="AX81">
        <v>7.1999999999999998E-3</v>
      </c>
      <c r="AY81">
        <v>8.0000000000000002E-3</v>
      </c>
      <c r="AZ81">
        <v>9.5999999999999992E-3</v>
      </c>
      <c r="BA81">
        <v>1.0699999999999999E-2</v>
      </c>
      <c r="BB81">
        <v>1.15E-2</v>
      </c>
      <c r="BC81">
        <v>1.23E-2</v>
      </c>
      <c r="BD81">
        <v>1.3100000000000001E-2</v>
      </c>
      <c r="BE81">
        <v>1.46E-2</v>
      </c>
      <c r="BF81">
        <v>1.6199999999999999E-2</v>
      </c>
      <c r="BG81">
        <v>1.7100000000000001E-2</v>
      </c>
      <c r="BH81">
        <v>1.8100000000000002E-2</v>
      </c>
      <c r="BI81">
        <v>1.9199999999999998E-2</v>
      </c>
      <c r="BJ81">
        <v>2.0500000000000001E-2</v>
      </c>
      <c r="BK81">
        <v>2.2599999999999999E-2</v>
      </c>
      <c r="BL81">
        <v>2.4400000000000002E-2</v>
      </c>
      <c r="BM81">
        <v>2.5700000000000001E-2</v>
      </c>
      <c r="BN81">
        <v>2.7300000000000001E-2</v>
      </c>
      <c r="BO81">
        <v>2.98E-2</v>
      </c>
      <c r="BP81">
        <v>3.2000000000000001E-2</v>
      </c>
      <c r="BQ81">
        <v>3.3399999999999999E-2</v>
      </c>
      <c r="BR81">
        <v>3.5000000000000003E-2</v>
      </c>
      <c r="BS81">
        <v>3.78E-2</v>
      </c>
      <c r="BT81">
        <v>4.0599999999999997E-2</v>
      </c>
      <c r="BU81">
        <v>4.2299999999999997E-2</v>
      </c>
      <c r="BV81">
        <v>4.3900000000000002E-2</v>
      </c>
      <c r="BW81">
        <v>4.5499999999999999E-2</v>
      </c>
      <c r="BX81">
        <v>4.7199999999999999E-2</v>
      </c>
      <c r="BY81">
        <v>4.9599999999999998E-2</v>
      </c>
      <c r="BZ81">
        <v>7.46E-2</v>
      </c>
      <c r="CA81">
        <v>0.10050000000000001</v>
      </c>
      <c r="CB81">
        <v>0.13100000000000001</v>
      </c>
      <c r="CC81">
        <v>0.15989999999999999</v>
      </c>
      <c r="CD81">
        <v>0.18720000000000001</v>
      </c>
      <c r="CE81">
        <v>0.2092</v>
      </c>
      <c r="CF81">
        <v>0.22900000000000001</v>
      </c>
      <c r="CG81">
        <v>0.249</v>
      </c>
      <c r="CH81">
        <v>0.26579999999999998</v>
      </c>
      <c r="CI81">
        <v>0.2833</v>
      </c>
      <c r="CJ81">
        <v>0.30049999999999999</v>
      </c>
      <c r="CK81">
        <v>0.31719999999999998</v>
      </c>
      <c r="CL81">
        <v>0.33260000000000001</v>
      </c>
      <c r="CM81">
        <v>0.34599999999999997</v>
      </c>
      <c r="CN81">
        <v>0.3579</v>
      </c>
      <c r="CO81">
        <v>0.39989999999999998</v>
      </c>
      <c r="CP81">
        <v>0.41889999999999999</v>
      </c>
      <c r="CQ81">
        <v>0.43580000000000002</v>
      </c>
      <c r="CR81">
        <v>0.45219999999999999</v>
      </c>
      <c r="CS81">
        <v>0.46729999999999999</v>
      </c>
      <c r="CT81">
        <v>0.47920000000000001</v>
      </c>
      <c r="CU81">
        <v>0.48280000000000001</v>
      </c>
      <c r="CV81">
        <v>0.48620000000000002</v>
      </c>
      <c r="CW81">
        <v>0.48909999999999998</v>
      </c>
      <c r="CX81">
        <v>0.49059999999999998</v>
      </c>
      <c r="CY81">
        <v>0.4929</v>
      </c>
      <c r="CZ81">
        <v>0.49890000000000001</v>
      </c>
      <c r="DA81">
        <v>0.50819999999999999</v>
      </c>
      <c r="DB81">
        <v>0.51739999999999997</v>
      </c>
      <c r="DC81">
        <v>0.52669999999999995</v>
      </c>
      <c r="DD81">
        <v>0.53890000000000005</v>
      </c>
      <c r="DE81">
        <v>0.54920000000000002</v>
      </c>
      <c r="DF81">
        <v>0.55959999999999999</v>
      </c>
      <c r="DG81">
        <v>0.56789999999999996</v>
      </c>
      <c r="DH81">
        <v>0.56999999999999995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1.8229999999999998E-8</v>
      </c>
      <c r="P82">
        <v>3.7819999999999999E-7</v>
      </c>
      <c r="Q82">
        <v>2.5909999999999998E-6</v>
      </c>
      <c r="R82">
        <v>6.2360000000000001E-6</v>
      </c>
      <c r="S82">
        <v>9.5820000000000008E-6</v>
      </c>
      <c r="T82">
        <v>1.402E-5</v>
      </c>
      <c r="U82">
        <v>1.9769999999999999E-5</v>
      </c>
      <c r="V82">
        <v>3.489E-5</v>
      </c>
      <c r="W82">
        <v>5.2299999999999997E-5</v>
      </c>
      <c r="X82">
        <v>6.4919999999999995E-5</v>
      </c>
      <c r="Y82">
        <v>7.8650000000000001E-5</v>
      </c>
      <c r="Z82">
        <v>9.4840000000000007E-5</v>
      </c>
      <c r="AA82">
        <v>1.205E-4</v>
      </c>
      <c r="AB82">
        <v>1.95E-4</v>
      </c>
      <c r="AC82">
        <v>2.386E-4</v>
      </c>
      <c r="AD82">
        <v>2.8899999999999998E-4</v>
      </c>
      <c r="AE82">
        <v>3.4759999999999999E-4</v>
      </c>
      <c r="AF82">
        <v>4.459E-4</v>
      </c>
      <c r="AG82">
        <v>6.2129999999999998E-4</v>
      </c>
      <c r="AH82">
        <v>7.249E-4</v>
      </c>
      <c r="AI82">
        <v>8.3670000000000001E-4</v>
      </c>
      <c r="AJ82">
        <v>9.569E-4</v>
      </c>
      <c r="AK82">
        <v>1.1000000000000001E-3</v>
      </c>
      <c r="AL82">
        <v>1.4E-3</v>
      </c>
      <c r="AM82">
        <v>1.6999999999999999E-3</v>
      </c>
      <c r="AN82">
        <v>1.9E-3</v>
      </c>
      <c r="AO82">
        <v>2.0999999999999999E-3</v>
      </c>
      <c r="AP82">
        <v>2.5999999999999999E-3</v>
      </c>
      <c r="AQ82">
        <v>3.2000000000000002E-3</v>
      </c>
      <c r="AR82">
        <v>3.5000000000000001E-3</v>
      </c>
      <c r="AS82">
        <v>3.8999999999999998E-3</v>
      </c>
      <c r="AT82">
        <v>4.3E-3</v>
      </c>
      <c r="AU82">
        <v>5.4000000000000003E-3</v>
      </c>
      <c r="AV82">
        <v>6.1000000000000004E-3</v>
      </c>
      <c r="AW82">
        <v>6.6E-3</v>
      </c>
      <c r="AX82">
        <v>7.1999999999999998E-3</v>
      </c>
      <c r="AY82">
        <v>8.0000000000000002E-3</v>
      </c>
      <c r="AZ82">
        <v>9.5999999999999992E-3</v>
      </c>
      <c r="BA82">
        <v>1.0699999999999999E-2</v>
      </c>
      <c r="BB82">
        <v>1.15E-2</v>
      </c>
      <c r="BC82">
        <v>1.23E-2</v>
      </c>
      <c r="BD82">
        <v>1.3100000000000001E-2</v>
      </c>
      <c r="BE82">
        <v>1.46E-2</v>
      </c>
      <c r="BF82">
        <v>1.6199999999999999E-2</v>
      </c>
      <c r="BG82">
        <v>1.7100000000000001E-2</v>
      </c>
      <c r="BH82">
        <v>1.8100000000000002E-2</v>
      </c>
      <c r="BI82">
        <v>1.9199999999999998E-2</v>
      </c>
      <c r="BJ82">
        <v>2.0500000000000001E-2</v>
      </c>
      <c r="BK82">
        <v>2.2599999999999999E-2</v>
      </c>
      <c r="BL82">
        <v>2.4400000000000002E-2</v>
      </c>
      <c r="BM82">
        <v>2.5700000000000001E-2</v>
      </c>
      <c r="BN82">
        <v>2.7300000000000001E-2</v>
      </c>
      <c r="BO82">
        <v>2.98E-2</v>
      </c>
      <c r="BP82">
        <v>3.2000000000000001E-2</v>
      </c>
      <c r="BQ82">
        <v>3.3399999999999999E-2</v>
      </c>
      <c r="BR82">
        <v>3.5000000000000003E-2</v>
      </c>
      <c r="BS82">
        <v>3.78E-2</v>
      </c>
      <c r="BT82">
        <v>4.0599999999999997E-2</v>
      </c>
      <c r="BU82">
        <v>4.2299999999999997E-2</v>
      </c>
      <c r="BV82">
        <v>4.3900000000000002E-2</v>
      </c>
      <c r="BW82">
        <v>4.5499999999999999E-2</v>
      </c>
      <c r="BX82">
        <v>4.7199999999999999E-2</v>
      </c>
      <c r="BY82">
        <v>4.9599999999999998E-2</v>
      </c>
      <c r="BZ82">
        <v>7.46E-2</v>
      </c>
      <c r="CA82">
        <v>0.10050000000000001</v>
      </c>
      <c r="CB82">
        <v>0.13100000000000001</v>
      </c>
      <c r="CC82">
        <v>0.15989999999999999</v>
      </c>
      <c r="CD82">
        <v>0.18720000000000001</v>
      </c>
      <c r="CE82">
        <v>0.2092</v>
      </c>
      <c r="CF82">
        <v>0.22900000000000001</v>
      </c>
      <c r="CG82">
        <v>0.249</v>
      </c>
      <c r="CH82">
        <v>0.26579999999999998</v>
      </c>
      <c r="CI82">
        <v>0.2833</v>
      </c>
      <c r="CJ82">
        <v>0.30049999999999999</v>
      </c>
      <c r="CK82">
        <v>0.31719999999999998</v>
      </c>
      <c r="CL82">
        <v>0.33260000000000001</v>
      </c>
      <c r="CM82">
        <v>0.34599999999999997</v>
      </c>
      <c r="CN82">
        <v>0.3579</v>
      </c>
      <c r="CO82">
        <v>0.39989999999999998</v>
      </c>
      <c r="CP82">
        <v>0.41889999999999999</v>
      </c>
      <c r="CQ82">
        <v>0.43580000000000002</v>
      </c>
      <c r="CR82">
        <v>0.45219999999999999</v>
      </c>
      <c r="CS82">
        <v>0.46729999999999999</v>
      </c>
      <c r="CT82">
        <v>0.47920000000000001</v>
      </c>
      <c r="CU82">
        <v>0.48280000000000001</v>
      </c>
      <c r="CV82">
        <v>0.48620000000000002</v>
      </c>
      <c r="CW82">
        <v>0.48909999999999998</v>
      </c>
      <c r="CX82">
        <v>0.49059999999999998</v>
      </c>
      <c r="CY82">
        <v>0.4929</v>
      </c>
      <c r="CZ82">
        <v>0.49890000000000001</v>
      </c>
      <c r="DA82">
        <v>0.50819999999999999</v>
      </c>
      <c r="DB82">
        <v>0.51739999999999997</v>
      </c>
      <c r="DC82">
        <v>0.52669999999999995</v>
      </c>
      <c r="DD82">
        <v>0.53890000000000005</v>
      </c>
      <c r="DE82">
        <v>0.54920000000000002</v>
      </c>
      <c r="DF82">
        <v>0.55959999999999999</v>
      </c>
      <c r="DG82">
        <v>0.56789999999999996</v>
      </c>
      <c r="DH82">
        <v>0.56999999999999995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1.8229999999999998E-8</v>
      </c>
      <c r="P83">
        <v>3.7819999999999999E-7</v>
      </c>
      <c r="Q83">
        <v>2.5909999999999998E-6</v>
      </c>
      <c r="R83">
        <v>6.2360000000000001E-6</v>
      </c>
      <c r="S83">
        <v>9.5820000000000008E-6</v>
      </c>
      <c r="T83">
        <v>1.402E-5</v>
      </c>
      <c r="U83">
        <v>1.9769999999999999E-5</v>
      </c>
      <c r="V83">
        <v>3.489E-5</v>
      </c>
      <c r="W83">
        <v>5.2299999999999997E-5</v>
      </c>
      <c r="X83">
        <v>6.4919999999999995E-5</v>
      </c>
      <c r="Y83">
        <v>7.8650000000000001E-5</v>
      </c>
      <c r="Z83">
        <v>9.4840000000000007E-5</v>
      </c>
      <c r="AA83">
        <v>1.205E-4</v>
      </c>
      <c r="AB83">
        <v>1.95E-4</v>
      </c>
      <c r="AC83">
        <v>2.386E-4</v>
      </c>
      <c r="AD83">
        <v>2.8899999999999998E-4</v>
      </c>
      <c r="AE83">
        <v>3.4759999999999999E-4</v>
      </c>
      <c r="AF83">
        <v>4.459E-4</v>
      </c>
      <c r="AG83">
        <v>6.2129999999999998E-4</v>
      </c>
      <c r="AH83">
        <v>7.249E-4</v>
      </c>
      <c r="AI83">
        <v>8.3670000000000001E-4</v>
      </c>
      <c r="AJ83">
        <v>9.569E-4</v>
      </c>
      <c r="AK83">
        <v>1.1000000000000001E-3</v>
      </c>
      <c r="AL83">
        <v>1.4E-3</v>
      </c>
      <c r="AM83">
        <v>1.6999999999999999E-3</v>
      </c>
      <c r="AN83">
        <v>1.9E-3</v>
      </c>
      <c r="AO83">
        <v>2.0999999999999999E-3</v>
      </c>
      <c r="AP83">
        <v>2.5999999999999999E-3</v>
      </c>
      <c r="AQ83">
        <v>3.2000000000000002E-3</v>
      </c>
      <c r="AR83">
        <v>3.5000000000000001E-3</v>
      </c>
      <c r="AS83">
        <v>3.8999999999999998E-3</v>
      </c>
      <c r="AT83">
        <v>4.3E-3</v>
      </c>
      <c r="AU83">
        <v>5.4000000000000003E-3</v>
      </c>
      <c r="AV83">
        <v>6.1000000000000004E-3</v>
      </c>
      <c r="AW83">
        <v>6.6E-3</v>
      </c>
      <c r="AX83">
        <v>7.1999999999999998E-3</v>
      </c>
      <c r="AY83">
        <v>8.0000000000000002E-3</v>
      </c>
      <c r="AZ83">
        <v>9.5999999999999992E-3</v>
      </c>
      <c r="BA83">
        <v>1.0699999999999999E-2</v>
      </c>
      <c r="BB83">
        <v>1.15E-2</v>
      </c>
      <c r="BC83">
        <v>1.23E-2</v>
      </c>
      <c r="BD83">
        <v>1.3100000000000001E-2</v>
      </c>
      <c r="BE83">
        <v>1.46E-2</v>
      </c>
      <c r="BF83">
        <v>1.6199999999999999E-2</v>
      </c>
      <c r="BG83">
        <v>1.7100000000000001E-2</v>
      </c>
      <c r="BH83">
        <v>1.8100000000000002E-2</v>
      </c>
      <c r="BI83">
        <v>1.9199999999999998E-2</v>
      </c>
      <c r="BJ83">
        <v>2.0500000000000001E-2</v>
      </c>
      <c r="BK83">
        <v>2.2599999999999999E-2</v>
      </c>
      <c r="BL83">
        <v>2.4400000000000002E-2</v>
      </c>
      <c r="BM83">
        <v>2.5700000000000001E-2</v>
      </c>
      <c r="BN83">
        <v>2.7300000000000001E-2</v>
      </c>
      <c r="BO83">
        <v>2.98E-2</v>
      </c>
      <c r="BP83">
        <v>3.2000000000000001E-2</v>
      </c>
      <c r="BQ83">
        <v>3.3399999999999999E-2</v>
      </c>
      <c r="BR83">
        <v>3.5000000000000003E-2</v>
      </c>
      <c r="BS83">
        <v>3.78E-2</v>
      </c>
      <c r="BT83">
        <v>4.0599999999999997E-2</v>
      </c>
      <c r="BU83">
        <v>4.2299999999999997E-2</v>
      </c>
      <c r="BV83">
        <v>4.3900000000000002E-2</v>
      </c>
      <c r="BW83">
        <v>4.5499999999999999E-2</v>
      </c>
      <c r="BX83">
        <v>4.7199999999999999E-2</v>
      </c>
      <c r="BY83">
        <v>4.9599999999999998E-2</v>
      </c>
      <c r="BZ83">
        <v>7.46E-2</v>
      </c>
      <c r="CA83">
        <v>0.10050000000000001</v>
      </c>
      <c r="CB83">
        <v>0.13100000000000001</v>
      </c>
      <c r="CC83">
        <v>0.15989999999999999</v>
      </c>
      <c r="CD83">
        <v>0.18720000000000001</v>
      </c>
      <c r="CE83">
        <v>0.2092</v>
      </c>
      <c r="CF83">
        <v>0.22900000000000001</v>
      </c>
      <c r="CG83">
        <v>0.249</v>
      </c>
      <c r="CH83">
        <v>0.26579999999999998</v>
      </c>
      <c r="CI83">
        <v>0.2833</v>
      </c>
      <c r="CJ83">
        <v>0.30049999999999999</v>
      </c>
      <c r="CK83">
        <v>0.31719999999999998</v>
      </c>
      <c r="CL83">
        <v>0.33260000000000001</v>
      </c>
      <c r="CM83">
        <v>0.34599999999999997</v>
      </c>
      <c r="CN83">
        <v>0.3579</v>
      </c>
      <c r="CO83">
        <v>0.39989999999999998</v>
      </c>
      <c r="CP83">
        <v>0.41889999999999999</v>
      </c>
      <c r="CQ83">
        <v>0.43580000000000002</v>
      </c>
      <c r="CR83">
        <v>0.45219999999999999</v>
      </c>
      <c r="CS83">
        <v>0.46729999999999999</v>
      </c>
      <c r="CT83">
        <v>0.47920000000000001</v>
      </c>
      <c r="CU83">
        <v>0.48280000000000001</v>
      </c>
      <c r="CV83">
        <v>0.48620000000000002</v>
      </c>
      <c r="CW83">
        <v>0.48909999999999998</v>
      </c>
      <c r="CX83">
        <v>0.49059999999999998</v>
      </c>
      <c r="CY83">
        <v>0.4929</v>
      </c>
      <c r="CZ83">
        <v>0.49890000000000001</v>
      </c>
      <c r="DA83">
        <v>0.50819999999999999</v>
      </c>
      <c r="DB83">
        <v>0.51739999999999997</v>
      </c>
      <c r="DC83">
        <v>0.52669999999999995</v>
      </c>
      <c r="DD83">
        <v>0.53890000000000005</v>
      </c>
      <c r="DE83">
        <v>0.54920000000000002</v>
      </c>
      <c r="DF83">
        <v>0.55959999999999999</v>
      </c>
      <c r="DG83">
        <v>0.56789999999999996</v>
      </c>
      <c r="DH83">
        <v>0.56999999999999995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1.8229999999999998E-8</v>
      </c>
      <c r="P84">
        <v>3.7819999999999999E-7</v>
      </c>
      <c r="Q84">
        <v>2.5909999999999998E-6</v>
      </c>
      <c r="R84">
        <v>6.2360000000000001E-6</v>
      </c>
      <c r="S84">
        <v>9.5820000000000008E-6</v>
      </c>
      <c r="T84">
        <v>1.402E-5</v>
      </c>
      <c r="U84">
        <v>1.9769999999999999E-5</v>
      </c>
      <c r="V84">
        <v>3.489E-5</v>
      </c>
      <c r="W84">
        <v>5.2299999999999997E-5</v>
      </c>
      <c r="X84">
        <v>6.4919999999999995E-5</v>
      </c>
      <c r="Y84">
        <v>7.8650000000000001E-5</v>
      </c>
      <c r="Z84">
        <v>9.4840000000000007E-5</v>
      </c>
      <c r="AA84">
        <v>1.205E-4</v>
      </c>
      <c r="AB84">
        <v>1.95E-4</v>
      </c>
      <c r="AC84">
        <v>2.386E-4</v>
      </c>
      <c r="AD84">
        <v>2.8899999999999998E-4</v>
      </c>
      <c r="AE84">
        <v>3.4759999999999999E-4</v>
      </c>
      <c r="AF84">
        <v>4.459E-4</v>
      </c>
      <c r="AG84">
        <v>6.2129999999999998E-4</v>
      </c>
      <c r="AH84">
        <v>7.249E-4</v>
      </c>
      <c r="AI84">
        <v>8.3670000000000001E-4</v>
      </c>
      <c r="AJ84">
        <v>9.569E-4</v>
      </c>
      <c r="AK84">
        <v>1.1000000000000001E-3</v>
      </c>
      <c r="AL84">
        <v>1.4E-3</v>
      </c>
      <c r="AM84">
        <v>1.6999999999999999E-3</v>
      </c>
      <c r="AN84">
        <v>1.9E-3</v>
      </c>
      <c r="AO84">
        <v>2.0999999999999999E-3</v>
      </c>
      <c r="AP84">
        <v>2.5999999999999999E-3</v>
      </c>
      <c r="AQ84">
        <v>3.2000000000000002E-3</v>
      </c>
      <c r="AR84">
        <v>3.5000000000000001E-3</v>
      </c>
      <c r="AS84">
        <v>3.8999999999999998E-3</v>
      </c>
      <c r="AT84">
        <v>4.3E-3</v>
      </c>
      <c r="AU84">
        <v>5.4000000000000003E-3</v>
      </c>
      <c r="AV84">
        <v>6.1000000000000004E-3</v>
      </c>
      <c r="AW84">
        <v>6.6E-3</v>
      </c>
      <c r="AX84">
        <v>7.1999999999999998E-3</v>
      </c>
      <c r="AY84">
        <v>8.0000000000000002E-3</v>
      </c>
      <c r="AZ84">
        <v>9.5999999999999992E-3</v>
      </c>
      <c r="BA84">
        <v>1.0699999999999999E-2</v>
      </c>
      <c r="BB84">
        <v>1.15E-2</v>
      </c>
      <c r="BC84">
        <v>1.23E-2</v>
      </c>
      <c r="BD84">
        <v>1.3100000000000001E-2</v>
      </c>
      <c r="BE84">
        <v>1.46E-2</v>
      </c>
      <c r="BF84">
        <v>1.6199999999999999E-2</v>
      </c>
      <c r="BG84">
        <v>1.7100000000000001E-2</v>
      </c>
      <c r="BH84">
        <v>1.8100000000000002E-2</v>
      </c>
      <c r="BI84">
        <v>1.9199999999999998E-2</v>
      </c>
      <c r="BJ84">
        <v>2.0500000000000001E-2</v>
      </c>
      <c r="BK84">
        <v>2.2599999999999999E-2</v>
      </c>
      <c r="BL84">
        <v>2.4400000000000002E-2</v>
      </c>
      <c r="BM84">
        <v>2.5700000000000001E-2</v>
      </c>
      <c r="BN84">
        <v>2.7300000000000001E-2</v>
      </c>
      <c r="BO84">
        <v>2.98E-2</v>
      </c>
      <c r="BP84">
        <v>3.2000000000000001E-2</v>
      </c>
      <c r="BQ84">
        <v>3.3399999999999999E-2</v>
      </c>
      <c r="BR84">
        <v>3.5000000000000003E-2</v>
      </c>
      <c r="BS84">
        <v>3.78E-2</v>
      </c>
      <c r="BT84">
        <v>4.0599999999999997E-2</v>
      </c>
      <c r="BU84">
        <v>4.2299999999999997E-2</v>
      </c>
      <c r="BV84">
        <v>4.3900000000000002E-2</v>
      </c>
      <c r="BW84">
        <v>4.5499999999999999E-2</v>
      </c>
      <c r="BX84">
        <v>4.7199999999999999E-2</v>
      </c>
      <c r="BY84">
        <v>4.9599999999999998E-2</v>
      </c>
      <c r="BZ84">
        <v>7.46E-2</v>
      </c>
      <c r="CA84">
        <v>0.10050000000000001</v>
      </c>
      <c r="CB84">
        <v>0.13100000000000001</v>
      </c>
      <c r="CC84">
        <v>0.15989999999999999</v>
      </c>
      <c r="CD84">
        <v>0.18720000000000001</v>
      </c>
      <c r="CE84">
        <v>0.2092</v>
      </c>
      <c r="CF84">
        <v>0.22900000000000001</v>
      </c>
      <c r="CG84">
        <v>0.249</v>
      </c>
      <c r="CH84">
        <v>0.26579999999999998</v>
      </c>
      <c r="CI84">
        <v>0.2833</v>
      </c>
      <c r="CJ84">
        <v>0.30049999999999999</v>
      </c>
      <c r="CK84">
        <v>0.31719999999999998</v>
      </c>
      <c r="CL84">
        <v>0.33260000000000001</v>
      </c>
      <c r="CM84">
        <v>0.34599999999999997</v>
      </c>
      <c r="CN84">
        <v>0.3579</v>
      </c>
      <c r="CO84">
        <v>0.39989999999999998</v>
      </c>
      <c r="CP84">
        <v>0.41889999999999999</v>
      </c>
      <c r="CQ84">
        <v>0.43580000000000002</v>
      </c>
      <c r="CR84">
        <v>0.45219999999999999</v>
      </c>
      <c r="CS84">
        <v>0.46729999999999999</v>
      </c>
      <c r="CT84">
        <v>0.47920000000000001</v>
      </c>
      <c r="CU84">
        <v>0.48280000000000001</v>
      </c>
      <c r="CV84">
        <v>0.48620000000000002</v>
      </c>
      <c r="CW84">
        <v>0.48909999999999998</v>
      </c>
      <c r="CX84">
        <v>0.49059999999999998</v>
      </c>
      <c r="CY84">
        <v>0.4929</v>
      </c>
      <c r="CZ84">
        <v>0.49890000000000001</v>
      </c>
      <c r="DA84">
        <v>0.50819999999999999</v>
      </c>
      <c r="DB84">
        <v>0.51739999999999997</v>
      </c>
      <c r="DC84">
        <v>0.52669999999999995</v>
      </c>
      <c r="DD84">
        <v>0.53890000000000005</v>
      </c>
      <c r="DE84">
        <v>0.54920000000000002</v>
      </c>
      <c r="DF84">
        <v>0.55959999999999999</v>
      </c>
      <c r="DG84">
        <v>0.56789999999999996</v>
      </c>
      <c r="DH84">
        <v>0.56999999999999995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1.8229999999999998E-8</v>
      </c>
      <c r="P85">
        <v>3.7819999999999999E-7</v>
      </c>
      <c r="Q85">
        <v>2.5909999999999998E-6</v>
      </c>
      <c r="R85">
        <v>6.2360000000000001E-6</v>
      </c>
      <c r="S85">
        <v>9.5820000000000008E-6</v>
      </c>
      <c r="T85">
        <v>1.402E-5</v>
      </c>
      <c r="U85">
        <v>1.9769999999999999E-5</v>
      </c>
      <c r="V85">
        <v>3.489E-5</v>
      </c>
      <c r="W85">
        <v>5.2299999999999997E-5</v>
      </c>
      <c r="X85">
        <v>6.4919999999999995E-5</v>
      </c>
      <c r="Y85">
        <v>7.8650000000000001E-5</v>
      </c>
      <c r="Z85">
        <v>9.4840000000000007E-5</v>
      </c>
      <c r="AA85">
        <v>1.205E-4</v>
      </c>
      <c r="AB85">
        <v>1.95E-4</v>
      </c>
      <c r="AC85">
        <v>2.386E-4</v>
      </c>
      <c r="AD85">
        <v>2.8899999999999998E-4</v>
      </c>
      <c r="AE85">
        <v>3.4759999999999999E-4</v>
      </c>
      <c r="AF85">
        <v>4.459E-4</v>
      </c>
      <c r="AG85">
        <v>6.2129999999999998E-4</v>
      </c>
      <c r="AH85">
        <v>7.249E-4</v>
      </c>
      <c r="AI85">
        <v>8.3670000000000001E-4</v>
      </c>
      <c r="AJ85">
        <v>9.569E-4</v>
      </c>
      <c r="AK85">
        <v>1.1000000000000001E-3</v>
      </c>
      <c r="AL85">
        <v>1.4E-3</v>
      </c>
      <c r="AM85">
        <v>1.6999999999999999E-3</v>
      </c>
      <c r="AN85">
        <v>1.9E-3</v>
      </c>
      <c r="AO85">
        <v>2.0999999999999999E-3</v>
      </c>
      <c r="AP85">
        <v>2.5999999999999999E-3</v>
      </c>
      <c r="AQ85">
        <v>3.2000000000000002E-3</v>
      </c>
      <c r="AR85">
        <v>3.5000000000000001E-3</v>
      </c>
      <c r="AS85">
        <v>3.8999999999999998E-3</v>
      </c>
      <c r="AT85">
        <v>4.3E-3</v>
      </c>
      <c r="AU85">
        <v>5.4000000000000003E-3</v>
      </c>
      <c r="AV85">
        <v>6.1000000000000004E-3</v>
      </c>
      <c r="AW85">
        <v>6.6E-3</v>
      </c>
      <c r="AX85">
        <v>7.1999999999999998E-3</v>
      </c>
      <c r="AY85">
        <v>8.0000000000000002E-3</v>
      </c>
      <c r="AZ85">
        <v>9.5999999999999992E-3</v>
      </c>
      <c r="BA85">
        <v>1.0699999999999999E-2</v>
      </c>
      <c r="BB85">
        <v>1.15E-2</v>
      </c>
      <c r="BC85">
        <v>1.23E-2</v>
      </c>
      <c r="BD85">
        <v>1.3100000000000001E-2</v>
      </c>
      <c r="BE85">
        <v>1.46E-2</v>
      </c>
      <c r="BF85">
        <v>1.6199999999999999E-2</v>
      </c>
      <c r="BG85">
        <v>1.7100000000000001E-2</v>
      </c>
      <c r="BH85">
        <v>1.8100000000000002E-2</v>
      </c>
      <c r="BI85">
        <v>1.9199999999999998E-2</v>
      </c>
      <c r="BJ85">
        <v>2.0500000000000001E-2</v>
      </c>
      <c r="BK85">
        <v>2.2599999999999999E-2</v>
      </c>
      <c r="BL85">
        <v>2.4400000000000002E-2</v>
      </c>
      <c r="BM85">
        <v>2.5700000000000001E-2</v>
      </c>
      <c r="BN85">
        <v>2.7300000000000001E-2</v>
      </c>
      <c r="BO85">
        <v>2.98E-2</v>
      </c>
      <c r="BP85">
        <v>3.2000000000000001E-2</v>
      </c>
      <c r="BQ85">
        <v>3.3399999999999999E-2</v>
      </c>
      <c r="BR85">
        <v>3.5000000000000003E-2</v>
      </c>
      <c r="BS85">
        <v>3.78E-2</v>
      </c>
      <c r="BT85">
        <v>4.0599999999999997E-2</v>
      </c>
      <c r="BU85">
        <v>4.2299999999999997E-2</v>
      </c>
      <c r="BV85">
        <v>4.3900000000000002E-2</v>
      </c>
      <c r="BW85">
        <v>4.5499999999999999E-2</v>
      </c>
      <c r="BX85">
        <v>4.7199999999999999E-2</v>
      </c>
      <c r="BY85">
        <v>4.9599999999999998E-2</v>
      </c>
      <c r="BZ85">
        <v>7.46E-2</v>
      </c>
      <c r="CA85">
        <v>0.10050000000000001</v>
      </c>
      <c r="CB85">
        <v>0.13100000000000001</v>
      </c>
      <c r="CC85">
        <v>0.15989999999999999</v>
      </c>
      <c r="CD85">
        <v>0.18720000000000001</v>
      </c>
      <c r="CE85">
        <v>0.2092</v>
      </c>
      <c r="CF85">
        <v>0.22900000000000001</v>
      </c>
      <c r="CG85">
        <v>0.249</v>
      </c>
      <c r="CH85">
        <v>0.26579999999999998</v>
      </c>
      <c r="CI85">
        <v>0.2833</v>
      </c>
      <c r="CJ85">
        <v>0.30049999999999999</v>
      </c>
      <c r="CK85">
        <v>0.31719999999999998</v>
      </c>
      <c r="CL85">
        <v>0.33260000000000001</v>
      </c>
      <c r="CM85">
        <v>0.34599999999999997</v>
      </c>
      <c r="CN85">
        <v>0.3579</v>
      </c>
      <c r="CO85">
        <v>0.39989999999999998</v>
      </c>
      <c r="CP85">
        <v>0.41889999999999999</v>
      </c>
      <c r="CQ85">
        <v>0.43580000000000002</v>
      </c>
      <c r="CR85">
        <v>0.45219999999999999</v>
      </c>
      <c r="CS85">
        <v>0.46729999999999999</v>
      </c>
      <c r="CT85">
        <v>0.47920000000000001</v>
      </c>
      <c r="CU85">
        <v>0.48280000000000001</v>
      </c>
      <c r="CV85">
        <v>0.48620000000000002</v>
      </c>
      <c r="CW85">
        <v>0.48909999999999998</v>
      </c>
      <c r="CX85">
        <v>0.49059999999999998</v>
      </c>
      <c r="CY85">
        <v>0.4929</v>
      </c>
      <c r="CZ85">
        <v>0.49890000000000001</v>
      </c>
      <c r="DA85">
        <v>0.50819999999999999</v>
      </c>
      <c r="DB85">
        <v>0.51739999999999997</v>
      </c>
      <c r="DC85">
        <v>0.52669999999999995</v>
      </c>
      <c r="DD85">
        <v>0.53890000000000005</v>
      </c>
      <c r="DE85">
        <v>0.54920000000000002</v>
      </c>
      <c r="DF85">
        <v>0.55959999999999999</v>
      </c>
      <c r="DG85">
        <v>0.56789999999999996</v>
      </c>
      <c r="DH85">
        <v>0.56999999999999995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1.8229999999999998E-8</v>
      </c>
      <c r="P86">
        <v>3.7819999999999999E-7</v>
      </c>
      <c r="Q86">
        <v>2.5909999999999998E-6</v>
      </c>
      <c r="R86">
        <v>6.2360000000000001E-6</v>
      </c>
      <c r="S86">
        <v>9.5820000000000008E-6</v>
      </c>
      <c r="T86">
        <v>1.402E-5</v>
      </c>
      <c r="U86">
        <v>1.9769999999999999E-5</v>
      </c>
      <c r="V86">
        <v>3.489E-5</v>
      </c>
      <c r="W86">
        <v>5.2299999999999997E-5</v>
      </c>
      <c r="X86">
        <v>6.4919999999999995E-5</v>
      </c>
      <c r="Y86">
        <v>7.8650000000000001E-5</v>
      </c>
      <c r="Z86">
        <v>9.4840000000000007E-5</v>
      </c>
      <c r="AA86">
        <v>1.205E-4</v>
      </c>
      <c r="AB86">
        <v>1.95E-4</v>
      </c>
      <c r="AC86">
        <v>2.386E-4</v>
      </c>
      <c r="AD86">
        <v>2.8899999999999998E-4</v>
      </c>
      <c r="AE86">
        <v>3.4759999999999999E-4</v>
      </c>
      <c r="AF86">
        <v>4.459E-4</v>
      </c>
      <c r="AG86">
        <v>6.2129999999999998E-4</v>
      </c>
      <c r="AH86">
        <v>7.249E-4</v>
      </c>
      <c r="AI86">
        <v>8.3670000000000001E-4</v>
      </c>
      <c r="AJ86">
        <v>9.569E-4</v>
      </c>
      <c r="AK86">
        <v>1.1000000000000001E-3</v>
      </c>
      <c r="AL86">
        <v>1.4E-3</v>
      </c>
      <c r="AM86">
        <v>1.6999999999999999E-3</v>
      </c>
      <c r="AN86">
        <v>1.9E-3</v>
      </c>
      <c r="AO86">
        <v>2.0999999999999999E-3</v>
      </c>
      <c r="AP86">
        <v>2.5999999999999999E-3</v>
      </c>
      <c r="AQ86">
        <v>3.2000000000000002E-3</v>
      </c>
      <c r="AR86">
        <v>3.5000000000000001E-3</v>
      </c>
      <c r="AS86">
        <v>3.8999999999999998E-3</v>
      </c>
      <c r="AT86">
        <v>4.3E-3</v>
      </c>
      <c r="AU86">
        <v>5.4000000000000003E-3</v>
      </c>
      <c r="AV86">
        <v>6.1000000000000004E-3</v>
      </c>
      <c r="AW86">
        <v>6.6E-3</v>
      </c>
      <c r="AX86">
        <v>7.1999999999999998E-3</v>
      </c>
      <c r="AY86">
        <v>8.0000000000000002E-3</v>
      </c>
      <c r="AZ86">
        <v>9.5999999999999992E-3</v>
      </c>
      <c r="BA86">
        <v>1.0699999999999999E-2</v>
      </c>
      <c r="BB86">
        <v>1.15E-2</v>
      </c>
      <c r="BC86">
        <v>1.23E-2</v>
      </c>
      <c r="BD86">
        <v>1.3100000000000001E-2</v>
      </c>
      <c r="BE86">
        <v>1.46E-2</v>
      </c>
      <c r="BF86">
        <v>1.6199999999999999E-2</v>
      </c>
      <c r="BG86">
        <v>1.7100000000000001E-2</v>
      </c>
      <c r="BH86">
        <v>1.8100000000000002E-2</v>
      </c>
      <c r="BI86">
        <v>1.9199999999999998E-2</v>
      </c>
      <c r="BJ86">
        <v>2.0500000000000001E-2</v>
      </c>
      <c r="BK86">
        <v>2.2599999999999999E-2</v>
      </c>
      <c r="BL86">
        <v>2.4400000000000002E-2</v>
      </c>
      <c r="BM86">
        <v>2.5700000000000001E-2</v>
      </c>
      <c r="BN86">
        <v>2.7300000000000001E-2</v>
      </c>
      <c r="BO86">
        <v>2.98E-2</v>
      </c>
      <c r="BP86">
        <v>3.2000000000000001E-2</v>
      </c>
      <c r="BQ86">
        <v>3.3399999999999999E-2</v>
      </c>
      <c r="BR86">
        <v>3.5000000000000003E-2</v>
      </c>
      <c r="BS86">
        <v>3.78E-2</v>
      </c>
      <c r="BT86">
        <v>4.0599999999999997E-2</v>
      </c>
      <c r="BU86">
        <v>4.2299999999999997E-2</v>
      </c>
      <c r="BV86">
        <v>4.3900000000000002E-2</v>
      </c>
      <c r="BW86">
        <v>4.5499999999999999E-2</v>
      </c>
      <c r="BX86">
        <v>4.7199999999999999E-2</v>
      </c>
      <c r="BY86">
        <v>4.9599999999999998E-2</v>
      </c>
      <c r="BZ86">
        <v>7.46E-2</v>
      </c>
      <c r="CA86">
        <v>0.10050000000000001</v>
      </c>
      <c r="CB86">
        <v>0.13100000000000001</v>
      </c>
      <c r="CC86">
        <v>0.15989999999999999</v>
      </c>
      <c r="CD86">
        <v>0.18720000000000001</v>
      </c>
      <c r="CE86">
        <v>0.2092</v>
      </c>
      <c r="CF86">
        <v>0.22900000000000001</v>
      </c>
      <c r="CG86">
        <v>0.249</v>
      </c>
      <c r="CH86">
        <v>0.26579999999999998</v>
      </c>
      <c r="CI86">
        <v>0.2833</v>
      </c>
      <c r="CJ86">
        <v>0.30049999999999999</v>
      </c>
      <c r="CK86">
        <v>0.31719999999999998</v>
      </c>
      <c r="CL86">
        <v>0.33260000000000001</v>
      </c>
      <c r="CM86">
        <v>0.34599999999999997</v>
      </c>
      <c r="CN86">
        <v>0.3579</v>
      </c>
      <c r="CO86">
        <v>0.39989999999999998</v>
      </c>
      <c r="CP86">
        <v>0.41889999999999999</v>
      </c>
      <c r="CQ86">
        <v>0.43580000000000002</v>
      </c>
      <c r="CR86">
        <v>0.45219999999999999</v>
      </c>
      <c r="CS86">
        <v>0.46729999999999999</v>
      </c>
      <c r="CT86">
        <v>0.47920000000000001</v>
      </c>
      <c r="CU86">
        <v>0.48280000000000001</v>
      </c>
      <c r="CV86">
        <v>0.48620000000000002</v>
      </c>
      <c r="CW86">
        <v>0.48909999999999998</v>
      </c>
      <c r="CX86">
        <v>0.49059999999999998</v>
      </c>
      <c r="CY86">
        <v>0.4929</v>
      </c>
      <c r="CZ86">
        <v>0.49890000000000001</v>
      </c>
      <c r="DA86">
        <v>0.50819999999999999</v>
      </c>
      <c r="DB86">
        <v>0.51739999999999997</v>
      </c>
      <c r="DC86">
        <v>0.52669999999999995</v>
      </c>
      <c r="DD86">
        <v>0.53890000000000005</v>
      </c>
      <c r="DE86">
        <v>0.54920000000000002</v>
      </c>
      <c r="DF86">
        <v>0.55959999999999999</v>
      </c>
      <c r="DG86">
        <v>0.56789999999999996</v>
      </c>
      <c r="DH86">
        <v>0.56999999999999995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1.8229999999999998E-8</v>
      </c>
      <c r="P87">
        <v>3.7819999999999999E-7</v>
      </c>
      <c r="Q87">
        <v>2.5909999999999998E-6</v>
      </c>
      <c r="R87">
        <v>6.2360000000000001E-6</v>
      </c>
      <c r="S87">
        <v>9.5820000000000008E-6</v>
      </c>
      <c r="T87">
        <v>1.402E-5</v>
      </c>
      <c r="U87">
        <v>1.9769999999999999E-5</v>
      </c>
      <c r="V87">
        <v>3.489E-5</v>
      </c>
      <c r="W87">
        <v>5.2299999999999997E-5</v>
      </c>
      <c r="X87">
        <v>6.4919999999999995E-5</v>
      </c>
      <c r="Y87">
        <v>7.8650000000000001E-5</v>
      </c>
      <c r="Z87">
        <v>9.4840000000000007E-5</v>
      </c>
      <c r="AA87">
        <v>1.205E-4</v>
      </c>
      <c r="AB87">
        <v>1.95E-4</v>
      </c>
      <c r="AC87">
        <v>2.386E-4</v>
      </c>
      <c r="AD87">
        <v>2.8899999999999998E-4</v>
      </c>
      <c r="AE87">
        <v>3.4759999999999999E-4</v>
      </c>
      <c r="AF87">
        <v>4.459E-4</v>
      </c>
      <c r="AG87">
        <v>6.2129999999999998E-4</v>
      </c>
      <c r="AH87">
        <v>7.249E-4</v>
      </c>
      <c r="AI87">
        <v>8.3670000000000001E-4</v>
      </c>
      <c r="AJ87">
        <v>9.569E-4</v>
      </c>
      <c r="AK87">
        <v>1.1000000000000001E-3</v>
      </c>
      <c r="AL87">
        <v>1.4E-3</v>
      </c>
      <c r="AM87">
        <v>1.6999999999999999E-3</v>
      </c>
      <c r="AN87">
        <v>1.9E-3</v>
      </c>
      <c r="AO87">
        <v>2.0999999999999999E-3</v>
      </c>
      <c r="AP87">
        <v>2.5999999999999999E-3</v>
      </c>
      <c r="AQ87">
        <v>3.2000000000000002E-3</v>
      </c>
      <c r="AR87">
        <v>3.5000000000000001E-3</v>
      </c>
      <c r="AS87">
        <v>3.8999999999999998E-3</v>
      </c>
      <c r="AT87">
        <v>4.3E-3</v>
      </c>
      <c r="AU87">
        <v>5.4000000000000003E-3</v>
      </c>
      <c r="AV87">
        <v>6.1000000000000004E-3</v>
      </c>
      <c r="AW87">
        <v>6.6E-3</v>
      </c>
      <c r="AX87">
        <v>7.1999999999999998E-3</v>
      </c>
      <c r="AY87">
        <v>8.0000000000000002E-3</v>
      </c>
      <c r="AZ87">
        <v>9.5999999999999992E-3</v>
      </c>
      <c r="BA87">
        <v>1.0699999999999999E-2</v>
      </c>
      <c r="BB87">
        <v>1.15E-2</v>
      </c>
      <c r="BC87">
        <v>1.23E-2</v>
      </c>
      <c r="BD87">
        <v>1.3100000000000001E-2</v>
      </c>
      <c r="BE87">
        <v>1.46E-2</v>
      </c>
      <c r="BF87">
        <v>1.6199999999999999E-2</v>
      </c>
      <c r="BG87">
        <v>1.7100000000000001E-2</v>
      </c>
      <c r="BH87">
        <v>1.8100000000000002E-2</v>
      </c>
      <c r="BI87">
        <v>1.9199999999999998E-2</v>
      </c>
      <c r="BJ87">
        <v>2.0500000000000001E-2</v>
      </c>
      <c r="BK87">
        <v>2.2599999999999999E-2</v>
      </c>
      <c r="BL87">
        <v>2.4400000000000002E-2</v>
      </c>
      <c r="BM87">
        <v>2.5700000000000001E-2</v>
      </c>
      <c r="BN87">
        <v>2.7300000000000001E-2</v>
      </c>
      <c r="BO87">
        <v>2.98E-2</v>
      </c>
      <c r="BP87">
        <v>3.2000000000000001E-2</v>
      </c>
      <c r="BQ87">
        <v>3.3399999999999999E-2</v>
      </c>
      <c r="BR87">
        <v>3.5000000000000003E-2</v>
      </c>
      <c r="BS87">
        <v>3.78E-2</v>
      </c>
      <c r="BT87">
        <v>4.0599999999999997E-2</v>
      </c>
      <c r="BU87">
        <v>4.2299999999999997E-2</v>
      </c>
      <c r="BV87">
        <v>4.3900000000000002E-2</v>
      </c>
      <c r="BW87">
        <v>4.5499999999999999E-2</v>
      </c>
      <c r="BX87">
        <v>4.7199999999999999E-2</v>
      </c>
      <c r="BY87">
        <v>4.9599999999999998E-2</v>
      </c>
      <c r="BZ87">
        <v>7.46E-2</v>
      </c>
      <c r="CA87">
        <v>0.10050000000000001</v>
      </c>
      <c r="CB87">
        <v>0.13100000000000001</v>
      </c>
      <c r="CC87">
        <v>0.15989999999999999</v>
      </c>
      <c r="CD87">
        <v>0.18720000000000001</v>
      </c>
      <c r="CE87">
        <v>0.2092</v>
      </c>
      <c r="CF87">
        <v>0.22900000000000001</v>
      </c>
      <c r="CG87">
        <v>0.249</v>
      </c>
      <c r="CH87">
        <v>0.26579999999999998</v>
      </c>
      <c r="CI87">
        <v>0.2833</v>
      </c>
      <c r="CJ87">
        <v>0.30049999999999999</v>
      </c>
      <c r="CK87">
        <v>0.31719999999999998</v>
      </c>
      <c r="CL87">
        <v>0.33260000000000001</v>
      </c>
      <c r="CM87">
        <v>0.34599999999999997</v>
      </c>
      <c r="CN87">
        <v>0.3579</v>
      </c>
      <c r="CO87">
        <v>0.39989999999999998</v>
      </c>
      <c r="CP87">
        <v>0.41889999999999999</v>
      </c>
      <c r="CQ87">
        <v>0.43580000000000002</v>
      </c>
      <c r="CR87">
        <v>0.45219999999999999</v>
      </c>
      <c r="CS87">
        <v>0.46729999999999999</v>
      </c>
      <c r="CT87">
        <v>0.47920000000000001</v>
      </c>
      <c r="CU87">
        <v>0.48280000000000001</v>
      </c>
      <c r="CV87">
        <v>0.48620000000000002</v>
      </c>
      <c r="CW87">
        <v>0.48909999999999998</v>
      </c>
      <c r="CX87">
        <v>0.49059999999999998</v>
      </c>
      <c r="CY87">
        <v>0.4929</v>
      </c>
      <c r="CZ87">
        <v>0.49890000000000001</v>
      </c>
      <c r="DA87">
        <v>0.50819999999999999</v>
      </c>
      <c r="DB87">
        <v>0.51739999999999997</v>
      </c>
      <c r="DC87">
        <v>0.52669999999999995</v>
      </c>
      <c r="DD87">
        <v>0.53890000000000005</v>
      </c>
      <c r="DE87">
        <v>0.54920000000000002</v>
      </c>
      <c r="DF87">
        <v>0.55959999999999999</v>
      </c>
      <c r="DG87">
        <v>0.56789999999999996</v>
      </c>
      <c r="DH87">
        <v>0.56999999999999995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1.8229999999999998E-8</v>
      </c>
      <c r="P88">
        <v>3.7819999999999999E-7</v>
      </c>
      <c r="Q88">
        <v>2.5909999999999998E-6</v>
      </c>
      <c r="R88">
        <v>6.2360000000000001E-6</v>
      </c>
      <c r="S88">
        <v>9.5820000000000008E-6</v>
      </c>
      <c r="T88">
        <v>1.402E-5</v>
      </c>
      <c r="U88">
        <v>1.9769999999999999E-5</v>
      </c>
      <c r="V88">
        <v>3.489E-5</v>
      </c>
      <c r="W88">
        <v>5.2299999999999997E-5</v>
      </c>
      <c r="X88">
        <v>6.4919999999999995E-5</v>
      </c>
      <c r="Y88">
        <v>7.8650000000000001E-5</v>
      </c>
      <c r="Z88">
        <v>9.4840000000000007E-5</v>
      </c>
      <c r="AA88">
        <v>1.205E-4</v>
      </c>
      <c r="AB88">
        <v>1.95E-4</v>
      </c>
      <c r="AC88">
        <v>2.386E-4</v>
      </c>
      <c r="AD88">
        <v>2.8899999999999998E-4</v>
      </c>
      <c r="AE88">
        <v>3.4759999999999999E-4</v>
      </c>
      <c r="AF88">
        <v>4.459E-4</v>
      </c>
      <c r="AG88">
        <v>6.2129999999999998E-4</v>
      </c>
      <c r="AH88">
        <v>7.249E-4</v>
      </c>
      <c r="AI88">
        <v>8.3670000000000001E-4</v>
      </c>
      <c r="AJ88">
        <v>9.569E-4</v>
      </c>
      <c r="AK88">
        <v>1.1000000000000001E-3</v>
      </c>
      <c r="AL88">
        <v>1.4E-3</v>
      </c>
      <c r="AM88">
        <v>1.6999999999999999E-3</v>
      </c>
      <c r="AN88">
        <v>1.9E-3</v>
      </c>
      <c r="AO88">
        <v>2.0999999999999999E-3</v>
      </c>
      <c r="AP88">
        <v>2.5999999999999999E-3</v>
      </c>
      <c r="AQ88">
        <v>3.2000000000000002E-3</v>
      </c>
      <c r="AR88">
        <v>3.5000000000000001E-3</v>
      </c>
      <c r="AS88">
        <v>3.8999999999999998E-3</v>
      </c>
      <c r="AT88">
        <v>4.3E-3</v>
      </c>
      <c r="AU88">
        <v>5.4000000000000003E-3</v>
      </c>
      <c r="AV88">
        <v>6.1000000000000004E-3</v>
      </c>
      <c r="AW88">
        <v>6.6E-3</v>
      </c>
      <c r="AX88">
        <v>7.1999999999999998E-3</v>
      </c>
      <c r="AY88">
        <v>8.0000000000000002E-3</v>
      </c>
      <c r="AZ88">
        <v>9.5999999999999992E-3</v>
      </c>
      <c r="BA88">
        <v>1.0699999999999999E-2</v>
      </c>
      <c r="BB88">
        <v>1.15E-2</v>
      </c>
      <c r="BC88">
        <v>1.23E-2</v>
      </c>
      <c r="BD88">
        <v>1.3100000000000001E-2</v>
      </c>
      <c r="BE88">
        <v>1.46E-2</v>
      </c>
      <c r="BF88">
        <v>1.6199999999999999E-2</v>
      </c>
      <c r="BG88">
        <v>1.7100000000000001E-2</v>
      </c>
      <c r="BH88">
        <v>1.8100000000000002E-2</v>
      </c>
      <c r="BI88">
        <v>1.9199999999999998E-2</v>
      </c>
      <c r="BJ88">
        <v>2.0500000000000001E-2</v>
      </c>
      <c r="BK88">
        <v>2.2599999999999999E-2</v>
      </c>
      <c r="BL88">
        <v>2.4400000000000002E-2</v>
      </c>
      <c r="BM88">
        <v>2.5700000000000001E-2</v>
      </c>
      <c r="BN88">
        <v>2.7300000000000001E-2</v>
      </c>
      <c r="BO88">
        <v>2.98E-2</v>
      </c>
      <c r="BP88">
        <v>3.2000000000000001E-2</v>
      </c>
      <c r="BQ88">
        <v>3.3399999999999999E-2</v>
      </c>
      <c r="BR88">
        <v>3.5000000000000003E-2</v>
      </c>
      <c r="BS88">
        <v>3.78E-2</v>
      </c>
      <c r="BT88">
        <v>4.0599999999999997E-2</v>
      </c>
      <c r="BU88">
        <v>4.2299999999999997E-2</v>
      </c>
      <c r="BV88">
        <v>4.3900000000000002E-2</v>
      </c>
      <c r="BW88">
        <v>4.5499999999999999E-2</v>
      </c>
      <c r="BX88">
        <v>4.7199999999999999E-2</v>
      </c>
      <c r="BY88">
        <v>4.9599999999999998E-2</v>
      </c>
      <c r="BZ88">
        <v>7.46E-2</v>
      </c>
      <c r="CA88">
        <v>0.10050000000000001</v>
      </c>
      <c r="CB88">
        <v>0.13100000000000001</v>
      </c>
      <c r="CC88">
        <v>0.15989999999999999</v>
      </c>
      <c r="CD88">
        <v>0.18720000000000001</v>
      </c>
      <c r="CE88">
        <v>0.2092</v>
      </c>
      <c r="CF88">
        <v>0.22900000000000001</v>
      </c>
      <c r="CG88">
        <v>0.249</v>
      </c>
      <c r="CH88">
        <v>0.26579999999999998</v>
      </c>
      <c r="CI88">
        <v>0.2833</v>
      </c>
      <c r="CJ88">
        <v>0.30049999999999999</v>
      </c>
      <c r="CK88">
        <v>0.31719999999999998</v>
      </c>
      <c r="CL88">
        <v>0.33260000000000001</v>
      </c>
      <c r="CM88">
        <v>0.34599999999999997</v>
      </c>
      <c r="CN88">
        <v>0.3579</v>
      </c>
      <c r="CO88">
        <v>0.39989999999999998</v>
      </c>
      <c r="CP88">
        <v>0.41889999999999999</v>
      </c>
      <c r="CQ88">
        <v>0.43580000000000002</v>
      </c>
      <c r="CR88">
        <v>0.45219999999999999</v>
      </c>
      <c r="CS88">
        <v>0.46729999999999999</v>
      </c>
      <c r="CT88">
        <v>0.47920000000000001</v>
      </c>
      <c r="CU88">
        <v>0.48280000000000001</v>
      </c>
      <c r="CV88">
        <v>0.48620000000000002</v>
      </c>
      <c r="CW88">
        <v>0.48909999999999998</v>
      </c>
      <c r="CX88">
        <v>0.49059999999999998</v>
      </c>
      <c r="CY88">
        <v>0.4929</v>
      </c>
      <c r="CZ88">
        <v>0.49890000000000001</v>
      </c>
      <c r="DA88">
        <v>0.50819999999999999</v>
      </c>
      <c r="DB88">
        <v>0.51739999999999997</v>
      </c>
      <c r="DC88">
        <v>0.52669999999999995</v>
      </c>
      <c r="DD88">
        <v>0.53890000000000005</v>
      </c>
      <c r="DE88">
        <v>0.54920000000000002</v>
      </c>
      <c r="DF88">
        <v>0.55959999999999999</v>
      </c>
      <c r="DG88">
        <v>0.56789999999999996</v>
      </c>
      <c r="DH88">
        <v>0.56999999999999995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1.8229999999999998E-8</v>
      </c>
      <c r="P89">
        <v>3.7819999999999999E-7</v>
      </c>
      <c r="Q89">
        <v>2.5909999999999998E-6</v>
      </c>
      <c r="R89">
        <v>6.2360000000000001E-6</v>
      </c>
      <c r="S89">
        <v>9.5820000000000008E-6</v>
      </c>
      <c r="T89">
        <v>1.402E-5</v>
      </c>
      <c r="U89">
        <v>1.9769999999999999E-5</v>
      </c>
      <c r="V89">
        <v>3.489E-5</v>
      </c>
      <c r="W89">
        <v>5.2299999999999997E-5</v>
      </c>
      <c r="X89">
        <v>6.4919999999999995E-5</v>
      </c>
      <c r="Y89">
        <v>7.8650000000000001E-5</v>
      </c>
      <c r="Z89">
        <v>9.4840000000000007E-5</v>
      </c>
      <c r="AA89">
        <v>1.205E-4</v>
      </c>
      <c r="AB89">
        <v>1.95E-4</v>
      </c>
      <c r="AC89">
        <v>2.386E-4</v>
      </c>
      <c r="AD89">
        <v>2.8899999999999998E-4</v>
      </c>
      <c r="AE89">
        <v>3.4759999999999999E-4</v>
      </c>
      <c r="AF89">
        <v>4.459E-4</v>
      </c>
      <c r="AG89">
        <v>6.2129999999999998E-4</v>
      </c>
      <c r="AH89">
        <v>7.249E-4</v>
      </c>
      <c r="AI89">
        <v>8.3670000000000001E-4</v>
      </c>
      <c r="AJ89">
        <v>9.569E-4</v>
      </c>
      <c r="AK89">
        <v>1.1000000000000001E-3</v>
      </c>
      <c r="AL89">
        <v>1.4E-3</v>
      </c>
      <c r="AM89">
        <v>1.6999999999999999E-3</v>
      </c>
      <c r="AN89">
        <v>1.9E-3</v>
      </c>
      <c r="AO89">
        <v>2.0999999999999999E-3</v>
      </c>
      <c r="AP89">
        <v>2.5999999999999999E-3</v>
      </c>
      <c r="AQ89">
        <v>3.2000000000000002E-3</v>
      </c>
      <c r="AR89">
        <v>3.5000000000000001E-3</v>
      </c>
      <c r="AS89">
        <v>3.8999999999999998E-3</v>
      </c>
      <c r="AT89">
        <v>4.3E-3</v>
      </c>
      <c r="AU89">
        <v>5.4000000000000003E-3</v>
      </c>
      <c r="AV89">
        <v>6.1000000000000004E-3</v>
      </c>
      <c r="AW89">
        <v>6.6E-3</v>
      </c>
      <c r="AX89">
        <v>7.1999999999999998E-3</v>
      </c>
      <c r="AY89">
        <v>8.0000000000000002E-3</v>
      </c>
      <c r="AZ89">
        <v>9.5999999999999992E-3</v>
      </c>
      <c r="BA89">
        <v>1.0699999999999999E-2</v>
      </c>
      <c r="BB89">
        <v>1.15E-2</v>
      </c>
      <c r="BC89">
        <v>1.23E-2</v>
      </c>
      <c r="BD89">
        <v>1.3100000000000001E-2</v>
      </c>
      <c r="BE89">
        <v>1.46E-2</v>
      </c>
      <c r="BF89">
        <v>1.6199999999999999E-2</v>
      </c>
      <c r="BG89">
        <v>1.7100000000000001E-2</v>
      </c>
      <c r="BH89">
        <v>1.8100000000000002E-2</v>
      </c>
      <c r="BI89">
        <v>1.9199999999999998E-2</v>
      </c>
      <c r="BJ89">
        <v>2.0500000000000001E-2</v>
      </c>
      <c r="BK89">
        <v>2.2599999999999999E-2</v>
      </c>
      <c r="BL89">
        <v>2.4400000000000002E-2</v>
      </c>
      <c r="BM89">
        <v>2.5700000000000001E-2</v>
      </c>
      <c r="BN89">
        <v>2.7300000000000001E-2</v>
      </c>
      <c r="BO89">
        <v>2.98E-2</v>
      </c>
      <c r="BP89">
        <v>3.2000000000000001E-2</v>
      </c>
      <c r="BQ89">
        <v>3.3399999999999999E-2</v>
      </c>
      <c r="BR89">
        <v>3.5000000000000003E-2</v>
      </c>
      <c r="BS89">
        <v>3.78E-2</v>
      </c>
      <c r="BT89">
        <v>4.0599999999999997E-2</v>
      </c>
      <c r="BU89">
        <v>4.2299999999999997E-2</v>
      </c>
      <c r="BV89">
        <v>4.3900000000000002E-2</v>
      </c>
      <c r="BW89">
        <v>4.5499999999999999E-2</v>
      </c>
      <c r="BX89">
        <v>4.7199999999999999E-2</v>
      </c>
      <c r="BY89">
        <v>4.9599999999999998E-2</v>
      </c>
      <c r="BZ89">
        <v>7.46E-2</v>
      </c>
      <c r="CA89">
        <v>0.10050000000000001</v>
      </c>
      <c r="CB89">
        <v>0.13100000000000001</v>
      </c>
      <c r="CC89">
        <v>0.15989999999999999</v>
      </c>
      <c r="CD89">
        <v>0.18720000000000001</v>
      </c>
      <c r="CE89">
        <v>0.2092</v>
      </c>
      <c r="CF89">
        <v>0.22900000000000001</v>
      </c>
      <c r="CG89">
        <v>0.249</v>
      </c>
      <c r="CH89">
        <v>0.26579999999999998</v>
      </c>
      <c r="CI89">
        <v>0.2833</v>
      </c>
      <c r="CJ89">
        <v>0.30049999999999999</v>
      </c>
      <c r="CK89">
        <v>0.31719999999999998</v>
      </c>
      <c r="CL89">
        <v>0.33260000000000001</v>
      </c>
      <c r="CM89">
        <v>0.34599999999999997</v>
      </c>
      <c r="CN89">
        <v>0.3579</v>
      </c>
      <c r="CO89">
        <v>0.39989999999999998</v>
      </c>
      <c r="CP89">
        <v>0.41889999999999999</v>
      </c>
      <c r="CQ89">
        <v>0.43580000000000002</v>
      </c>
      <c r="CR89">
        <v>0.45219999999999999</v>
      </c>
      <c r="CS89">
        <v>0.46729999999999999</v>
      </c>
      <c r="CT89">
        <v>0.47920000000000001</v>
      </c>
      <c r="CU89">
        <v>0.48280000000000001</v>
      </c>
      <c r="CV89">
        <v>0.48620000000000002</v>
      </c>
      <c r="CW89">
        <v>0.48909999999999998</v>
      </c>
      <c r="CX89">
        <v>0.49059999999999998</v>
      </c>
      <c r="CY89">
        <v>0.4929</v>
      </c>
      <c r="CZ89">
        <v>0.49890000000000001</v>
      </c>
      <c r="DA89">
        <v>0.50819999999999999</v>
      </c>
      <c r="DB89">
        <v>0.51739999999999997</v>
      </c>
      <c r="DC89">
        <v>0.52669999999999995</v>
      </c>
      <c r="DD89">
        <v>0.53890000000000005</v>
      </c>
      <c r="DE89">
        <v>0.54920000000000002</v>
      </c>
      <c r="DF89">
        <v>0.55959999999999999</v>
      </c>
      <c r="DG89">
        <v>0.56789999999999996</v>
      </c>
      <c r="DH89">
        <v>0.56999999999999995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1.8229999999999998E-8</v>
      </c>
      <c r="P90">
        <v>3.7819999999999999E-7</v>
      </c>
      <c r="Q90">
        <v>2.5909999999999998E-6</v>
      </c>
      <c r="R90">
        <v>6.2360000000000001E-6</v>
      </c>
      <c r="S90">
        <v>9.5820000000000008E-6</v>
      </c>
      <c r="T90">
        <v>1.402E-5</v>
      </c>
      <c r="U90">
        <v>1.9769999999999999E-5</v>
      </c>
      <c r="V90">
        <v>3.489E-5</v>
      </c>
      <c r="W90">
        <v>5.2299999999999997E-5</v>
      </c>
      <c r="X90">
        <v>6.4919999999999995E-5</v>
      </c>
      <c r="Y90">
        <v>7.8650000000000001E-5</v>
      </c>
      <c r="Z90">
        <v>9.4840000000000007E-5</v>
      </c>
      <c r="AA90">
        <v>1.205E-4</v>
      </c>
      <c r="AB90">
        <v>1.95E-4</v>
      </c>
      <c r="AC90">
        <v>2.386E-4</v>
      </c>
      <c r="AD90">
        <v>2.8899999999999998E-4</v>
      </c>
      <c r="AE90">
        <v>3.4759999999999999E-4</v>
      </c>
      <c r="AF90">
        <v>4.459E-4</v>
      </c>
      <c r="AG90">
        <v>6.2129999999999998E-4</v>
      </c>
      <c r="AH90">
        <v>7.249E-4</v>
      </c>
      <c r="AI90">
        <v>8.3670000000000001E-4</v>
      </c>
      <c r="AJ90">
        <v>9.569E-4</v>
      </c>
      <c r="AK90">
        <v>1.1000000000000001E-3</v>
      </c>
      <c r="AL90">
        <v>1.4E-3</v>
      </c>
      <c r="AM90">
        <v>1.6999999999999999E-3</v>
      </c>
      <c r="AN90">
        <v>1.9E-3</v>
      </c>
      <c r="AO90">
        <v>2.0999999999999999E-3</v>
      </c>
      <c r="AP90">
        <v>2.5999999999999999E-3</v>
      </c>
      <c r="AQ90">
        <v>3.2000000000000002E-3</v>
      </c>
      <c r="AR90">
        <v>3.5000000000000001E-3</v>
      </c>
      <c r="AS90">
        <v>3.8999999999999998E-3</v>
      </c>
      <c r="AT90">
        <v>4.3E-3</v>
      </c>
      <c r="AU90">
        <v>5.4000000000000003E-3</v>
      </c>
      <c r="AV90">
        <v>6.1000000000000004E-3</v>
      </c>
      <c r="AW90">
        <v>6.6E-3</v>
      </c>
      <c r="AX90">
        <v>7.1999999999999998E-3</v>
      </c>
      <c r="AY90">
        <v>8.0000000000000002E-3</v>
      </c>
      <c r="AZ90">
        <v>9.5999999999999992E-3</v>
      </c>
      <c r="BA90">
        <v>1.0699999999999999E-2</v>
      </c>
      <c r="BB90">
        <v>1.15E-2</v>
      </c>
      <c r="BC90">
        <v>1.23E-2</v>
      </c>
      <c r="BD90">
        <v>1.3100000000000001E-2</v>
      </c>
      <c r="BE90">
        <v>1.46E-2</v>
      </c>
      <c r="BF90">
        <v>1.6199999999999999E-2</v>
      </c>
      <c r="BG90">
        <v>1.7100000000000001E-2</v>
      </c>
      <c r="BH90">
        <v>1.8100000000000002E-2</v>
      </c>
      <c r="BI90">
        <v>1.9199999999999998E-2</v>
      </c>
      <c r="BJ90">
        <v>2.0500000000000001E-2</v>
      </c>
      <c r="BK90">
        <v>2.2599999999999999E-2</v>
      </c>
      <c r="BL90">
        <v>2.4400000000000002E-2</v>
      </c>
      <c r="BM90">
        <v>2.5700000000000001E-2</v>
      </c>
      <c r="BN90">
        <v>2.7300000000000001E-2</v>
      </c>
      <c r="BO90">
        <v>2.98E-2</v>
      </c>
      <c r="BP90">
        <v>3.2000000000000001E-2</v>
      </c>
      <c r="BQ90">
        <v>3.3399999999999999E-2</v>
      </c>
      <c r="BR90">
        <v>3.5000000000000003E-2</v>
      </c>
      <c r="BS90">
        <v>3.78E-2</v>
      </c>
      <c r="BT90">
        <v>4.0599999999999997E-2</v>
      </c>
      <c r="BU90">
        <v>4.2299999999999997E-2</v>
      </c>
      <c r="BV90">
        <v>4.3900000000000002E-2</v>
      </c>
      <c r="BW90">
        <v>4.5499999999999999E-2</v>
      </c>
      <c r="BX90">
        <v>4.7199999999999999E-2</v>
      </c>
      <c r="BY90">
        <v>4.9599999999999998E-2</v>
      </c>
      <c r="BZ90">
        <v>7.46E-2</v>
      </c>
      <c r="CA90">
        <v>0.10050000000000001</v>
      </c>
      <c r="CB90">
        <v>0.13100000000000001</v>
      </c>
      <c r="CC90">
        <v>0.15989999999999999</v>
      </c>
      <c r="CD90">
        <v>0.18720000000000001</v>
      </c>
      <c r="CE90">
        <v>0.2092</v>
      </c>
      <c r="CF90">
        <v>0.22900000000000001</v>
      </c>
      <c r="CG90">
        <v>0.249</v>
      </c>
      <c r="CH90">
        <v>0.26579999999999998</v>
      </c>
      <c r="CI90">
        <v>0.2833</v>
      </c>
      <c r="CJ90">
        <v>0.30049999999999999</v>
      </c>
      <c r="CK90">
        <v>0.31719999999999998</v>
      </c>
      <c r="CL90">
        <v>0.33260000000000001</v>
      </c>
      <c r="CM90">
        <v>0.34599999999999997</v>
      </c>
      <c r="CN90">
        <v>0.3579</v>
      </c>
      <c r="CO90">
        <v>0.39989999999999998</v>
      </c>
      <c r="CP90">
        <v>0.41889999999999999</v>
      </c>
      <c r="CQ90">
        <v>0.43580000000000002</v>
      </c>
      <c r="CR90">
        <v>0.45219999999999999</v>
      </c>
      <c r="CS90">
        <v>0.46729999999999999</v>
      </c>
      <c r="CT90">
        <v>0.47920000000000001</v>
      </c>
      <c r="CU90">
        <v>0.48280000000000001</v>
      </c>
      <c r="CV90">
        <v>0.48620000000000002</v>
      </c>
      <c r="CW90">
        <v>0.48909999999999998</v>
      </c>
      <c r="CX90">
        <v>0.49059999999999998</v>
      </c>
      <c r="CY90">
        <v>0.4929</v>
      </c>
      <c r="CZ90">
        <v>0.49890000000000001</v>
      </c>
      <c r="DA90">
        <v>0.50819999999999999</v>
      </c>
      <c r="DB90">
        <v>0.51739999999999997</v>
      </c>
      <c r="DC90">
        <v>0.52669999999999995</v>
      </c>
      <c r="DD90">
        <v>0.53890000000000005</v>
      </c>
      <c r="DE90">
        <v>0.54920000000000002</v>
      </c>
      <c r="DF90">
        <v>0.55959999999999999</v>
      </c>
      <c r="DG90">
        <v>0.56789999999999996</v>
      </c>
      <c r="DH90">
        <v>0.56999999999999995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1.8229999999999998E-8</v>
      </c>
      <c r="P91">
        <v>3.7819999999999999E-7</v>
      </c>
      <c r="Q91">
        <v>2.5909999999999998E-6</v>
      </c>
      <c r="R91">
        <v>6.2360000000000001E-6</v>
      </c>
      <c r="S91">
        <v>9.5820000000000008E-6</v>
      </c>
      <c r="T91">
        <v>1.402E-5</v>
      </c>
      <c r="U91">
        <v>1.9769999999999999E-5</v>
      </c>
      <c r="V91">
        <v>3.489E-5</v>
      </c>
      <c r="W91">
        <v>5.2299999999999997E-5</v>
      </c>
      <c r="X91">
        <v>6.4919999999999995E-5</v>
      </c>
      <c r="Y91">
        <v>7.8650000000000001E-5</v>
      </c>
      <c r="Z91">
        <v>9.4840000000000007E-5</v>
      </c>
      <c r="AA91">
        <v>1.205E-4</v>
      </c>
      <c r="AB91">
        <v>1.95E-4</v>
      </c>
      <c r="AC91">
        <v>2.386E-4</v>
      </c>
      <c r="AD91">
        <v>2.8899999999999998E-4</v>
      </c>
      <c r="AE91">
        <v>3.4759999999999999E-4</v>
      </c>
      <c r="AF91">
        <v>4.459E-4</v>
      </c>
      <c r="AG91">
        <v>6.2129999999999998E-4</v>
      </c>
      <c r="AH91">
        <v>7.249E-4</v>
      </c>
      <c r="AI91">
        <v>8.3670000000000001E-4</v>
      </c>
      <c r="AJ91">
        <v>9.569E-4</v>
      </c>
      <c r="AK91">
        <v>1.1000000000000001E-3</v>
      </c>
      <c r="AL91">
        <v>1.4E-3</v>
      </c>
      <c r="AM91">
        <v>1.6999999999999999E-3</v>
      </c>
      <c r="AN91">
        <v>1.9E-3</v>
      </c>
      <c r="AO91">
        <v>2.0999999999999999E-3</v>
      </c>
      <c r="AP91">
        <v>2.5999999999999999E-3</v>
      </c>
      <c r="AQ91">
        <v>3.2000000000000002E-3</v>
      </c>
      <c r="AR91">
        <v>3.5000000000000001E-3</v>
      </c>
      <c r="AS91">
        <v>3.8999999999999998E-3</v>
      </c>
      <c r="AT91">
        <v>4.3E-3</v>
      </c>
      <c r="AU91">
        <v>5.4000000000000003E-3</v>
      </c>
      <c r="AV91">
        <v>6.1000000000000004E-3</v>
      </c>
      <c r="AW91">
        <v>6.6E-3</v>
      </c>
      <c r="AX91">
        <v>7.1999999999999998E-3</v>
      </c>
      <c r="AY91">
        <v>8.0000000000000002E-3</v>
      </c>
      <c r="AZ91">
        <v>9.5999999999999992E-3</v>
      </c>
      <c r="BA91">
        <v>1.0699999999999999E-2</v>
      </c>
      <c r="BB91">
        <v>1.15E-2</v>
      </c>
      <c r="BC91">
        <v>1.23E-2</v>
      </c>
      <c r="BD91">
        <v>1.3100000000000001E-2</v>
      </c>
      <c r="BE91">
        <v>1.46E-2</v>
      </c>
      <c r="BF91">
        <v>1.6199999999999999E-2</v>
      </c>
      <c r="BG91">
        <v>1.7100000000000001E-2</v>
      </c>
      <c r="BH91">
        <v>1.8100000000000002E-2</v>
      </c>
      <c r="BI91">
        <v>1.9199999999999998E-2</v>
      </c>
      <c r="BJ91">
        <v>2.0500000000000001E-2</v>
      </c>
      <c r="BK91">
        <v>2.2599999999999999E-2</v>
      </c>
      <c r="BL91">
        <v>2.4400000000000002E-2</v>
      </c>
      <c r="BM91">
        <v>2.5700000000000001E-2</v>
      </c>
      <c r="BN91">
        <v>2.7300000000000001E-2</v>
      </c>
      <c r="BO91">
        <v>2.98E-2</v>
      </c>
      <c r="BP91">
        <v>3.2000000000000001E-2</v>
      </c>
      <c r="BQ91">
        <v>3.3399999999999999E-2</v>
      </c>
      <c r="BR91">
        <v>3.5000000000000003E-2</v>
      </c>
      <c r="BS91">
        <v>3.78E-2</v>
      </c>
      <c r="BT91">
        <v>4.0599999999999997E-2</v>
      </c>
      <c r="BU91">
        <v>4.2299999999999997E-2</v>
      </c>
      <c r="BV91">
        <v>4.3900000000000002E-2</v>
      </c>
      <c r="BW91">
        <v>4.5499999999999999E-2</v>
      </c>
      <c r="BX91">
        <v>4.7199999999999999E-2</v>
      </c>
      <c r="BY91">
        <v>4.9599999999999998E-2</v>
      </c>
      <c r="BZ91">
        <v>7.46E-2</v>
      </c>
      <c r="CA91">
        <v>0.10050000000000001</v>
      </c>
      <c r="CB91">
        <v>0.13100000000000001</v>
      </c>
      <c r="CC91">
        <v>0.15989999999999999</v>
      </c>
      <c r="CD91">
        <v>0.18720000000000001</v>
      </c>
      <c r="CE91">
        <v>0.2092</v>
      </c>
      <c r="CF91">
        <v>0.22900000000000001</v>
      </c>
      <c r="CG91">
        <v>0.249</v>
      </c>
      <c r="CH91">
        <v>0.26579999999999998</v>
      </c>
      <c r="CI91">
        <v>0.2833</v>
      </c>
      <c r="CJ91">
        <v>0.30049999999999999</v>
      </c>
      <c r="CK91">
        <v>0.31719999999999998</v>
      </c>
      <c r="CL91">
        <v>0.33260000000000001</v>
      </c>
      <c r="CM91">
        <v>0.34599999999999997</v>
      </c>
      <c r="CN91">
        <v>0.3579</v>
      </c>
      <c r="CO91">
        <v>0.39989999999999998</v>
      </c>
      <c r="CP91">
        <v>0.41889999999999999</v>
      </c>
      <c r="CQ91">
        <v>0.43580000000000002</v>
      </c>
      <c r="CR91">
        <v>0.45219999999999999</v>
      </c>
      <c r="CS91">
        <v>0.46729999999999999</v>
      </c>
      <c r="CT91">
        <v>0.47920000000000001</v>
      </c>
      <c r="CU91">
        <v>0.48280000000000001</v>
      </c>
      <c r="CV91">
        <v>0.48620000000000002</v>
      </c>
      <c r="CW91">
        <v>0.48909999999999998</v>
      </c>
      <c r="CX91">
        <v>0.49059999999999998</v>
      </c>
      <c r="CY91">
        <v>0.4929</v>
      </c>
      <c r="CZ91">
        <v>0.49890000000000001</v>
      </c>
      <c r="DA91">
        <v>0.50819999999999999</v>
      </c>
      <c r="DB91">
        <v>0.51739999999999997</v>
      </c>
      <c r="DC91">
        <v>0.52669999999999995</v>
      </c>
      <c r="DD91">
        <v>0.53890000000000005</v>
      </c>
      <c r="DE91">
        <v>0.54920000000000002</v>
      </c>
      <c r="DF91">
        <v>0.55959999999999999</v>
      </c>
      <c r="DG91">
        <v>0.56789999999999996</v>
      </c>
      <c r="DH91">
        <v>0.56999999999999995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1.8229999999999998E-8</v>
      </c>
      <c r="P92">
        <v>3.7819999999999999E-7</v>
      </c>
      <c r="Q92">
        <v>2.5909999999999998E-6</v>
      </c>
      <c r="R92">
        <v>6.2360000000000001E-6</v>
      </c>
      <c r="S92">
        <v>9.5820000000000008E-6</v>
      </c>
      <c r="T92">
        <v>1.402E-5</v>
      </c>
      <c r="U92">
        <v>1.9769999999999999E-5</v>
      </c>
      <c r="V92">
        <v>3.489E-5</v>
      </c>
      <c r="W92">
        <v>5.2299999999999997E-5</v>
      </c>
      <c r="X92">
        <v>6.4919999999999995E-5</v>
      </c>
      <c r="Y92">
        <v>7.8650000000000001E-5</v>
      </c>
      <c r="Z92">
        <v>9.4840000000000007E-5</v>
      </c>
      <c r="AA92">
        <v>1.205E-4</v>
      </c>
      <c r="AB92">
        <v>1.95E-4</v>
      </c>
      <c r="AC92">
        <v>2.386E-4</v>
      </c>
      <c r="AD92">
        <v>2.8899999999999998E-4</v>
      </c>
      <c r="AE92">
        <v>3.4759999999999999E-4</v>
      </c>
      <c r="AF92">
        <v>4.459E-4</v>
      </c>
      <c r="AG92">
        <v>6.2129999999999998E-4</v>
      </c>
      <c r="AH92">
        <v>7.249E-4</v>
      </c>
      <c r="AI92">
        <v>8.3670000000000001E-4</v>
      </c>
      <c r="AJ92">
        <v>9.569E-4</v>
      </c>
      <c r="AK92">
        <v>1.1000000000000001E-3</v>
      </c>
      <c r="AL92">
        <v>1.4E-3</v>
      </c>
      <c r="AM92">
        <v>1.6999999999999999E-3</v>
      </c>
      <c r="AN92">
        <v>1.9E-3</v>
      </c>
      <c r="AO92">
        <v>2.0999999999999999E-3</v>
      </c>
      <c r="AP92">
        <v>2.5999999999999999E-3</v>
      </c>
      <c r="AQ92">
        <v>3.2000000000000002E-3</v>
      </c>
      <c r="AR92">
        <v>3.5000000000000001E-3</v>
      </c>
      <c r="AS92">
        <v>3.8999999999999998E-3</v>
      </c>
      <c r="AT92">
        <v>4.3E-3</v>
      </c>
      <c r="AU92">
        <v>5.4000000000000003E-3</v>
      </c>
      <c r="AV92">
        <v>6.1000000000000004E-3</v>
      </c>
      <c r="AW92">
        <v>6.6E-3</v>
      </c>
      <c r="AX92">
        <v>7.1999999999999998E-3</v>
      </c>
      <c r="AY92">
        <v>8.0000000000000002E-3</v>
      </c>
      <c r="AZ92">
        <v>9.5999999999999992E-3</v>
      </c>
      <c r="BA92">
        <v>1.0699999999999999E-2</v>
      </c>
      <c r="BB92">
        <v>1.15E-2</v>
      </c>
      <c r="BC92">
        <v>1.23E-2</v>
      </c>
      <c r="BD92">
        <v>1.3100000000000001E-2</v>
      </c>
      <c r="BE92">
        <v>1.46E-2</v>
      </c>
      <c r="BF92">
        <v>1.6199999999999999E-2</v>
      </c>
      <c r="BG92">
        <v>1.7100000000000001E-2</v>
      </c>
      <c r="BH92">
        <v>1.8100000000000002E-2</v>
      </c>
      <c r="BI92">
        <v>1.9199999999999998E-2</v>
      </c>
      <c r="BJ92">
        <v>2.0500000000000001E-2</v>
      </c>
      <c r="BK92">
        <v>2.2599999999999999E-2</v>
      </c>
      <c r="BL92">
        <v>2.4400000000000002E-2</v>
      </c>
      <c r="BM92">
        <v>2.5700000000000001E-2</v>
      </c>
      <c r="BN92">
        <v>2.7300000000000001E-2</v>
      </c>
      <c r="BO92">
        <v>2.98E-2</v>
      </c>
      <c r="BP92">
        <v>3.2000000000000001E-2</v>
      </c>
      <c r="BQ92">
        <v>3.3399999999999999E-2</v>
      </c>
      <c r="BR92">
        <v>3.5000000000000003E-2</v>
      </c>
      <c r="BS92">
        <v>3.78E-2</v>
      </c>
      <c r="BT92">
        <v>4.0599999999999997E-2</v>
      </c>
      <c r="BU92">
        <v>4.2299999999999997E-2</v>
      </c>
      <c r="BV92">
        <v>4.3900000000000002E-2</v>
      </c>
      <c r="BW92">
        <v>4.5499999999999999E-2</v>
      </c>
      <c r="BX92">
        <v>4.7199999999999999E-2</v>
      </c>
      <c r="BY92">
        <v>4.9599999999999998E-2</v>
      </c>
      <c r="BZ92">
        <v>7.46E-2</v>
      </c>
      <c r="CA92">
        <v>0.10050000000000001</v>
      </c>
      <c r="CB92">
        <v>0.13100000000000001</v>
      </c>
      <c r="CC92">
        <v>0.15989999999999999</v>
      </c>
      <c r="CD92">
        <v>0.18720000000000001</v>
      </c>
      <c r="CE92">
        <v>0.2092</v>
      </c>
      <c r="CF92">
        <v>0.22900000000000001</v>
      </c>
      <c r="CG92">
        <v>0.249</v>
      </c>
      <c r="CH92">
        <v>0.26579999999999998</v>
      </c>
      <c r="CI92">
        <v>0.2833</v>
      </c>
      <c r="CJ92">
        <v>0.30049999999999999</v>
      </c>
      <c r="CK92">
        <v>0.31719999999999998</v>
      </c>
      <c r="CL92">
        <v>0.33260000000000001</v>
      </c>
      <c r="CM92">
        <v>0.34599999999999997</v>
      </c>
      <c r="CN92">
        <v>0.3579</v>
      </c>
      <c r="CO92">
        <v>0.39989999999999998</v>
      </c>
      <c r="CP92">
        <v>0.41889999999999999</v>
      </c>
      <c r="CQ92">
        <v>0.43580000000000002</v>
      </c>
      <c r="CR92">
        <v>0.45219999999999999</v>
      </c>
      <c r="CS92">
        <v>0.46729999999999999</v>
      </c>
      <c r="CT92">
        <v>0.47920000000000001</v>
      </c>
      <c r="CU92">
        <v>0.48280000000000001</v>
      </c>
      <c r="CV92">
        <v>0.48620000000000002</v>
      </c>
      <c r="CW92">
        <v>0.48909999999999998</v>
      </c>
      <c r="CX92">
        <v>0.49059999999999998</v>
      </c>
      <c r="CY92">
        <v>0.4929</v>
      </c>
      <c r="CZ92">
        <v>0.49890000000000001</v>
      </c>
      <c r="DA92">
        <v>0.50819999999999999</v>
      </c>
      <c r="DB92">
        <v>0.51739999999999997</v>
      </c>
      <c r="DC92">
        <v>0.52669999999999995</v>
      </c>
      <c r="DD92">
        <v>0.53890000000000005</v>
      </c>
      <c r="DE92">
        <v>0.54920000000000002</v>
      </c>
      <c r="DF92">
        <v>0.55959999999999999</v>
      </c>
      <c r="DG92">
        <v>0.56789999999999996</v>
      </c>
      <c r="DH92">
        <v>0.56999999999999995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1.8229999999999998E-8</v>
      </c>
      <c r="P93">
        <v>3.7819999999999999E-7</v>
      </c>
      <c r="Q93">
        <v>2.5909999999999998E-6</v>
      </c>
      <c r="R93">
        <v>6.2360000000000001E-6</v>
      </c>
      <c r="S93">
        <v>9.5820000000000008E-6</v>
      </c>
      <c r="T93">
        <v>1.402E-5</v>
      </c>
      <c r="U93">
        <v>1.9769999999999999E-5</v>
      </c>
      <c r="V93">
        <v>3.489E-5</v>
      </c>
      <c r="W93">
        <v>5.2299999999999997E-5</v>
      </c>
      <c r="X93">
        <v>6.4919999999999995E-5</v>
      </c>
      <c r="Y93">
        <v>7.8650000000000001E-5</v>
      </c>
      <c r="Z93">
        <v>9.4840000000000007E-5</v>
      </c>
      <c r="AA93">
        <v>1.205E-4</v>
      </c>
      <c r="AB93">
        <v>1.95E-4</v>
      </c>
      <c r="AC93">
        <v>2.386E-4</v>
      </c>
      <c r="AD93">
        <v>2.8899999999999998E-4</v>
      </c>
      <c r="AE93">
        <v>3.4759999999999999E-4</v>
      </c>
      <c r="AF93">
        <v>4.459E-4</v>
      </c>
      <c r="AG93">
        <v>6.2129999999999998E-4</v>
      </c>
      <c r="AH93">
        <v>7.249E-4</v>
      </c>
      <c r="AI93">
        <v>8.3670000000000001E-4</v>
      </c>
      <c r="AJ93">
        <v>9.569E-4</v>
      </c>
      <c r="AK93">
        <v>1.1000000000000001E-3</v>
      </c>
      <c r="AL93">
        <v>1.4E-3</v>
      </c>
      <c r="AM93">
        <v>1.6999999999999999E-3</v>
      </c>
      <c r="AN93">
        <v>1.9E-3</v>
      </c>
      <c r="AO93">
        <v>2.0999999999999999E-3</v>
      </c>
      <c r="AP93">
        <v>2.5999999999999999E-3</v>
      </c>
      <c r="AQ93">
        <v>3.2000000000000002E-3</v>
      </c>
      <c r="AR93">
        <v>3.5000000000000001E-3</v>
      </c>
      <c r="AS93">
        <v>3.8999999999999998E-3</v>
      </c>
      <c r="AT93">
        <v>4.3E-3</v>
      </c>
      <c r="AU93">
        <v>5.4000000000000003E-3</v>
      </c>
      <c r="AV93">
        <v>6.1000000000000004E-3</v>
      </c>
      <c r="AW93">
        <v>6.6E-3</v>
      </c>
      <c r="AX93">
        <v>7.1999999999999998E-3</v>
      </c>
      <c r="AY93">
        <v>8.0000000000000002E-3</v>
      </c>
      <c r="AZ93">
        <v>9.5999999999999992E-3</v>
      </c>
      <c r="BA93">
        <v>1.0699999999999999E-2</v>
      </c>
      <c r="BB93">
        <v>1.15E-2</v>
      </c>
      <c r="BC93">
        <v>1.23E-2</v>
      </c>
      <c r="BD93">
        <v>1.3100000000000001E-2</v>
      </c>
      <c r="BE93">
        <v>1.46E-2</v>
      </c>
      <c r="BF93">
        <v>1.6199999999999999E-2</v>
      </c>
      <c r="BG93">
        <v>1.7100000000000001E-2</v>
      </c>
      <c r="BH93">
        <v>1.8100000000000002E-2</v>
      </c>
      <c r="BI93">
        <v>1.9199999999999998E-2</v>
      </c>
      <c r="BJ93">
        <v>2.0500000000000001E-2</v>
      </c>
      <c r="BK93">
        <v>2.2599999999999999E-2</v>
      </c>
      <c r="BL93">
        <v>2.4400000000000002E-2</v>
      </c>
      <c r="BM93">
        <v>2.5700000000000001E-2</v>
      </c>
      <c r="BN93">
        <v>2.7300000000000001E-2</v>
      </c>
      <c r="BO93">
        <v>2.98E-2</v>
      </c>
      <c r="BP93">
        <v>3.2000000000000001E-2</v>
      </c>
      <c r="BQ93">
        <v>3.3399999999999999E-2</v>
      </c>
      <c r="BR93">
        <v>3.5000000000000003E-2</v>
      </c>
      <c r="BS93">
        <v>3.78E-2</v>
      </c>
      <c r="BT93">
        <v>4.0599999999999997E-2</v>
      </c>
      <c r="BU93">
        <v>4.2299999999999997E-2</v>
      </c>
      <c r="BV93">
        <v>4.3900000000000002E-2</v>
      </c>
      <c r="BW93">
        <v>4.5499999999999999E-2</v>
      </c>
      <c r="BX93">
        <v>4.7199999999999999E-2</v>
      </c>
      <c r="BY93">
        <v>4.9599999999999998E-2</v>
      </c>
      <c r="BZ93">
        <v>7.46E-2</v>
      </c>
      <c r="CA93">
        <v>0.10050000000000001</v>
      </c>
      <c r="CB93">
        <v>0.13100000000000001</v>
      </c>
      <c r="CC93">
        <v>0.15989999999999999</v>
      </c>
      <c r="CD93">
        <v>0.18720000000000001</v>
      </c>
      <c r="CE93">
        <v>0.2092</v>
      </c>
      <c r="CF93">
        <v>0.22900000000000001</v>
      </c>
      <c r="CG93">
        <v>0.249</v>
      </c>
      <c r="CH93">
        <v>0.26579999999999998</v>
      </c>
      <c r="CI93">
        <v>0.2833</v>
      </c>
      <c r="CJ93">
        <v>0.30049999999999999</v>
      </c>
      <c r="CK93">
        <v>0.31719999999999998</v>
      </c>
      <c r="CL93">
        <v>0.33260000000000001</v>
      </c>
      <c r="CM93">
        <v>0.34599999999999997</v>
      </c>
      <c r="CN93">
        <v>0.3579</v>
      </c>
      <c r="CO93">
        <v>0.39989999999999998</v>
      </c>
      <c r="CP93">
        <v>0.41889999999999999</v>
      </c>
      <c r="CQ93">
        <v>0.43580000000000002</v>
      </c>
      <c r="CR93">
        <v>0.45219999999999999</v>
      </c>
      <c r="CS93">
        <v>0.46729999999999999</v>
      </c>
      <c r="CT93">
        <v>0.47920000000000001</v>
      </c>
      <c r="CU93">
        <v>0.48280000000000001</v>
      </c>
      <c r="CV93">
        <v>0.48620000000000002</v>
      </c>
      <c r="CW93">
        <v>0.48909999999999998</v>
      </c>
      <c r="CX93">
        <v>0.49059999999999998</v>
      </c>
      <c r="CY93">
        <v>0.4929</v>
      </c>
      <c r="CZ93">
        <v>0.49890000000000001</v>
      </c>
      <c r="DA93">
        <v>0.50819999999999999</v>
      </c>
      <c r="DB93">
        <v>0.51739999999999997</v>
      </c>
      <c r="DC93">
        <v>0.52669999999999995</v>
      </c>
      <c r="DD93">
        <v>0.53890000000000005</v>
      </c>
      <c r="DE93">
        <v>0.54920000000000002</v>
      </c>
      <c r="DF93">
        <v>0.55959999999999999</v>
      </c>
      <c r="DG93">
        <v>0.56789999999999996</v>
      </c>
      <c r="DH93">
        <v>0.56999999999999995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1.8229999999999998E-8</v>
      </c>
      <c r="P94">
        <v>3.7819999999999999E-7</v>
      </c>
      <c r="Q94">
        <v>2.5909999999999998E-6</v>
      </c>
      <c r="R94">
        <v>6.2360000000000001E-6</v>
      </c>
      <c r="S94">
        <v>9.5820000000000008E-6</v>
      </c>
      <c r="T94">
        <v>1.402E-5</v>
      </c>
      <c r="U94">
        <v>1.9769999999999999E-5</v>
      </c>
      <c r="V94">
        <v>3.489E-5</v>
      </c>
      <c r="W94">
        <v>5.2299999999999997E-5</v>
      </c>
      <c r="X94">
        <v>6.4919999999999995E-5</v>
      </c>
      <c r="Y94">
        <v>7.8650000000000001E-5</v>
      </c>
      <c r="Z94">
        <v>9.4840000000000007E-5</v>
      </c>
      <c r="AA94">
        <v>1.205E-4</v>
      </c>
      <c r="AB94">
        <v>1.95E-4</v>
      </c>
      <c r="AC94">
        <v>2.386E-4</v>
      </c>
      <c r="AD94">
        <v>2.8899999999999998E-4</v>
      </c>
      <c r="AE94">
        <v>3.4759999999999999E-4</v>
      </c>
      <c r="AF94">
        <v>4.459E-4</v>
      </c>
      <c r="AG94">
        <v>6.2129999999999998E-4</v>
      </c>
      <c r="AH94">
        <v>7.249E-4</v>
      </c>
      <c r="AI94">
        <v>8.3670000000000001E-4</v>
      </c>
      <c r="AJ94">
        <v>9.569E-4</v>
      </c>
      <c r="AK94">
        <v>1.1000000000000001E-3</v>
      </c>
      <c r="AL94">
        <v>1.4E-3</v>
      </c>
      <c r="AM94">
        <v>1.6999999999999999E-3</v>
      </c>
      <c r="AN94">
        <v>1.9E-3</v>
      </c>
      <c r="AO94">
        <v>2.0999999999999999E-3</v>
      </c>
      <c r="AP94">
        <v>2.5999999999999999E-3</v>
      </c>
      <c r="AQ94">
        <v>3.2000000000000002E-3</v>
      </c>
      <c r="AR94">
        <v>3.5000000000000001E-3</v>
      </c>
      <c r="AS94">
        <v>3.8999999999999998E-3</v>
      </c>
      <c r="AT94">
        <v>4.3E-3</v>
      </c>
      <c r="AU94">
        <v>5.4000000000000003E-3</v>
      </c>
      <c r="AV94">
        <v>6.1000000000000004E-3</v>
      </c>
      <c r="AW94">
        <v>6.6E-3</v>
      </c>
      <c r="AX94">
        <v>7.1999999999999998E-3</v>
      </c>
      <c r="AY94">
        <v>8.0000000000000002E-3</v>
      </c>
      <c r="AZ94">
        <v>9.5999999999999992E-3</v>
      </c>
      <c r="BA94">
        <v>1.0699999999999999E-2</v>
      </c>
      <c r="BB94">
        <v>1.15E-2</v>
      </c>
      <c r="BC94">
        <v>1.23E-2</v>
      </c>
      <c r="BD94">
        <v>1.3100000000000001E-2</v>
      </c>
      <c r="BE94">
        <v>1.46E-2</v>
      </c>
      <c r="BF94">
        <v>1.6199999999999999E-2</v>
      </c>
      <c r="BG94">
        <v>1.7100000000000001E-2</v>
      </c>
      <c r="BH94">
        <v>1.8100000000000002E-2</v>
      </c>
      <c r="BI94">
        <v>1.9199999999999998E-2</v>
      </c>
      <c r="BJ94">
        <v>2.0500000000000001E-2</v>
      </c>
      <c r="BK94">
        <v>2.2599999999999999E-2</v>
      </c>
      <c r="BL94">
        <v>2.4400000000000002E-2</v>
      </c>
      <c r="BM94">
        <v>2.5700000000000001E-2</v>
      </c>
      <c r="BN94">
        <v>2.7300000000000001E-2</v>
      </c>
      <c r="BO94">
        <v>2.98E-2</v>
      </c>
      <c r="BP94">
        <v>3.2000000000000001E-2</v>
      </c>
      <c r="BQ94">
        <v>3.3399999999999999E-2</v>
      </c>
      <c r="BR94">
        <v>3.5000000000000003E-2</v>
      </c>
      <c r="BS94">
        <v>3.78E-2</v>
      </c>
      <c r="BT94">
        <v>4.0599999999999997E-2</v>
      </c>
      <c r="BU94">
        <v>4.2299999999999997E-2</v>
      </c>
      <c r="BV94">
        <v>4.3900000000000002E-2</v>
      </c>
      <c r="BW94">
        <v>4.5499999999999999E-2</v>
      </c>
      <c r="BX94">
        <v>4.7199999999999999E-2</v>
      </c>
      <c r="BY94">
        <v>4.9599999999999998E-2</v>
      </c>
      <c r="BZ94">
        <v>7.46E-2</v>
      </c>
      <c r="CA94">
        <v>0.10050000000000001</v>
      </c>
      <c r="CB94">
        <v>0.13100000000000001</v>
      </c>
      <c r="CC94">
        <v>0.15989999999999999</v>
      </c>
      <c r="CD94">
        <v>0.18720000000000001</v>
      </c>
      <c r="CE94">
        <v>0.2092</v>
      </c>
      <c r="CF94">
        <v>0.22900000000000001</v>
      </c>
      <c r="CG94">
        <v>0.249</v>
      </c>
      <c r="CH94">
        <v>0.26579999999999998</v>
      </c>
      <c r="CI94">
        <v>0.2833</v>
      </c>
      <c r="CJ94">
        <v>0.30049999999999999</v>
      </c>
      <c r="CK94">
        <v>0.31719999999999998</v>
      </c>
      <c r="CL94">
        <v>0.33260000000000001</v>
      </c>
      <c r="CM94">
        <v>0.34599999999999997</v>
      </c>
      <c r="CN94">
        <v>0.3579</v>
      </c>
      <c r="CO94">
        <v>0.39989999999999998</v>
      </c>
      <c r="CP94">
        <v>0.41889999999999999</v>
      </c>
      <c r="CQ94">
        <v>0.43580000000000002</v>
      </c>
      <c r="CR94">
        <v>0.45219999999999999</v>
      </c>
      <c r="CS94">
        <v>0.46729999999999999</v>
      </c>
      <c r="CT94">
        <v>0.47920000000000001</v>
      </c>
      <c r="CU94">
        <v>0.48280000000000001</v>
      </c>
      <c r="CV94">
        <v>0.48620000000000002</v>
      </c>
      <c r="CW94">
        <v>0.48909999999999998</v>
      </c>
      <c r="CX94">
        <v>0.49059999999999998</v>
      </c>
      <c r="CY94">
        <v>0.4929</v>
      </c>
      <c r="CZ94">
        <v>0.49890000000000001</v>
      </c>
      <c r="DA94">
        <v>0.50819999999999999</v>
      </c>
      <c r="DB94">
        <v>0.51739999999999997</v>
      </c>
      <c r="DC94">
        <v>0.52669999999999995</v>
      </c>
      <c r="DD94">
        <v>0.53890000000000005</v>
      </c>
      <c r="DE94">
        <v>0.54920000000000002</v>
      </c>
      <c r="DF94">
        <v>0.55959999999999999</v>
      </c>
      <c r="DG94">
        <v>0.56789999999999996</v>
      </c>
      <c r="DH94">
        <v>0.56999999999999995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1.8229999999999998E-8</v>
      </c>
      <c r="P95">
        <v>3.7819999999999999E-7</v>
      </c>
      <c r="Q95">
        <v>2.5909999999999998E-6</v>
      </c>
      <c r="R95">
        <v>6.2360000000000001E-6</v>
      </c>
      <c r="S95">
        <v>9.5820000000000008E-6</v>
      </c>
      <c r="T95">
        <v>1.402E-5</v>
      </c>
      <c r="U95">
        <v>1.9769999999999999E-5</v>
      </c>
      <c r="V95">
        <v>3.489E-5</v>
      </c>
      <c r="W95">
        <v>5.2299999999999997E-5</v>
      </c>
      <c r="X95">
        <v>6.4919999999999995E-5</v>
      </c>
      <c r="Y95">
        <v>7.8650000000000001E-5</v>
      </c>
      <c r="Z95">
        <v>9.4840000000000007E-5</v>
      </c>
      <c r="AA95">
        <v>1.205E-4</v>
      </c>
      <c r="AB95">
        <v>1.95E-4</v>
      </c>
      <c r="AC95">
        <v>2.386E-4</v>
      </c>
      <c r="AD95">
        <v>2.8899999999999998E-4</v>
      </c>
      <c r="AE95">
        <v>3.4759999999999999E-4</v>
      </c>
      <c r="AF95">
        <v>4.459E-4</v>
      </c>
      <c r="AG95">
        <v>6.2129999999999998E-4</v>
      </c>
      <c r="AH95">
        <v>7.249E-4</v>
      </c>
      <c r="AI95">
        <v>8.3670000000000001E-4</v>
      </c>
      <c r="AJ95">
        <v>9.569E-4</v>
      </c>
      <c r="AK95">
        <v>1.1000000000000001E-3</v>
      </c>
      <c r="AL95">
        <v>1.4E-3</v>
      </c>
      <c r="AM95">
        <v>1.6999999999999999E-3</v>
      </c>
      <c r="AN95">
        <v>1.9E-3</v>
      </c>
      <c r="AO95">
        <v>2.0999999999999999E-3</v>
      </c>
      <c r="AP95">
        <v>2.5999999999999999E-3</v>
      </c>
      <c r="AQ95">
        <v>3.2000000000000002E-3</v>
      </c>
      <c r="AR95">
        <v>3.5000000000000001E-3</v>
      </c>
      <c r="AS95">
        <v>3.8999999999999998E-3</v>
      </c>
      <c r="AT95">
        <v>4.3E-3</v>
      </c>
      <c r="AU95">
        <v>5.4000000000000003E-3</v>
      </c>
      <c r="AV95">
        <v>6.1000000000000004E-3</v>
      </c>
      <c r="AW95">
        <v>6.6E-3</v>
      </c>
      <c r="AX95">
        <v>7.1999999999999998E-3</v>
      </c>
      <c r="AY95">
        <v>8.0000000000000002E-3</v>
      </c>
      <c r="AZ95">
        <v>9.5999999999999992E-3</v>
      </c>
      <c r="BA95">
        <v>1.0699999999999999E-2</v>
      </c>
      <c r="BB95">
        <v>1.15E-2</v>
      </c>
      <c r="BC95">
        <v>1.23E-2</v>
      </c>
      <c r="BD95">
        <v>1.3100000000000001E-2</v>
      </c>
      <c r="BE95">
        <v>1.46E-2</v>
      </c>
      <c r="BF95">
        <v>1.6199999999999999E-2</v>
      </c>
      <c r="BG95">
        <v>1.7100000000000001E-2</v>
      </c>
      <c r="BH95">
        <v>1.8100000000000002E-2</v>
      </c>
      <c r="BI95">
        <v>1.9199999999999998E-2</v>
      </c>
      <c r="BJ95">
        <v>2.0500000000000001E-2</v>
      </c>
      <c r="BK95">
        <v>2.2599999999999999E-2</v>
      </c>
      <c r="BL95">
        <v>2.4400000000000002E-2</v>
      </c>
      <c r="BM95">
        <v>2.5700000000000001E-2</v>
      </c>
      <c r="BN95">
        <v>2.7300000000000001E-2</v>
      </c>
      <c r="BO95">
        <v>2.98E-2</v>
      </c>
      <c r="BP95">
        <v>3.2000000000000001E-2</v>
      </c>
      <c r="BQ95">
        <v>3.3399999999999999E-2</v>
      </c>
      <c r="BR95">
        <v>3.5000000000000003E-2</v>
      </c>
      <c r="BS95">
        <v>3.78E-2</v>
      </c>
      <c r="BT95">
        <v>4.0599999999999997E-2</v>
      </c>
      <c r="BU95">
        <v>4.2299999999999997E-2</v>
      </c>
      <c r="BV95">
        <v>4.3900000000000002E-2</v>
      </c>
      <c r="BW95">
        <v>4.5499999999999999E-2</v>
      </c>
      <c r="BX95">
        <v>4.7199999999999999E-2</v>
      </c>
      <c r="BY95">
        <v>4.9599999999999998E-2</v>
      </c>
      <c r="BZ95">
        <v>7.46E-2</v>
      </c>
      <c r="CA95">
        <v>0.10050000000000001</v>
      </c>
      <c r="CB95">
        <v>0.13100000000000001</v>
      </c>
      <c r="CC95">
        <v>0.15989999999999999</v>
      </c>
      <c r="CD95">
        <v>0.18720000000000001</v>
      </c>
      <c r="CE95">
        <v>0.2092</v>
      </c>
      <c r="CF95">
        <v>0.22900000000000001</v>
      </c>
      <c r="CG95">
        <v>0.249</v>
      </c>
      <c r="CH95">
        <v>0.26579999999999998</v>
      </c>
      <c r="CI95">
        <v>0.2833</v>
      </c>
      <c r="CJ95">
        <v>0.30049999999999999</v>
      </c>
      <c r="CK95">
        <v>0.31719999999999998</v>
      </c>
      <c r="CL95">
        <v>0.33260000000000001</v>
      </c>
      <c r="CM95">
        <v>0.34599999999999997</v>
      </c>
      <c r="CN95">
        <v>0.3579</v>
      </c>
      <c r="CO95">
        <v>0.39989999999999998</v>
      </c>
      <c r="CP95">
        <v>0.41889999999999999</v>
      </c>
      <c r="CQ95">
        <v>0.43580000000000002</v>
      </c>
      <c r="CR95">
        <v>0.45219999999999999</v>
      </c>
      <c r="CS95">
        <v>0.46729999999999999</v>
      </c>
      <c r="CT95">
        <v>0.47920000000000001</v>
      </c>
      <c r="CU95">
        <v>0.48280000000000001</v>
      </c>
      <c r="CV95">
        <v>0.48620000000000002</v>
      </c>
      <c r="CW95">
        <v>0.48909999999999998</v>
      </c>
      <c r="CX95">
        <v>0.49059999999999998</v>
      </c>
      <c r="CY95">
        <v>0.4929</v>
      </c>
      <c r="CZ95">
        <v>0.49890000000000001</v>
      </c>
      <c r="DA95">
        <v>0.50819999999999999</v>
      </c>
      <c r="DB95">
        <v>0.51739999999999997</v>
      </c>
      <c r="DC95">
        <v>0.52669999999999995</v>
      </c>
      <c r="DD95">
        <v>0.53890000000000005</v>
      </c>
      <c r="DE95">
        <v>0.54920000000000002</v>
      </c>
      <c r="DF95">
        <v>0.55959999999999999</v>
      </c>
      <c r="DG95">
        <v>0.56789999999999996</v>
      </c>
      <c r="DH95">
        <v>0.56999999999999995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1.8229999999999998E-8</v>
      </c>
      <c r="P96">
        <v>3.7819999999999999E-7</v>
      </c>
      <c r="Q96">
        <v>2.5909999999999998E-6</v>
      </c>
      <c r="R96">
        <v>6.2360000000000001E-6</v>
      </c>
      <c r="S96">
        <v>9.5820000000000008E-6</v>
      </c>
      <c r="T96">
        <v>1.402E-5</v>
      </c>
      <c r="U96">
        <v>1.9769999999999999E-5</v>
      </c>
      <c r="V96">
        <v>3.489E-5</v>
      </c>
      <c r="W96">
        <v>5.2299999999999997E-5</v>
      </c>
      <c r="X96">
        <v>6.4919999999999995E-5</v>
      </c>
      <c r="Y96">
        <v>7.8650000000000001E-5</v>
      </c>
      <c r="Z96">
        <v>9.4840000000000007E-5</v>
      </c>
      <c r="AA96">
        <v>1.205E-4</v>
      </c>
      <c r="AB96">
        <v>1.95E-4</v>
      </c>
      <c r="AC96">
        <v>2.386E-4</v>
      </c>
      <c r="AD96">
        <v>2.8899999999999998E-4</v>
      </c>
      <c r="AE96">
        <v>3.4759999999999999E-4</v>
      </c>
      <c r="AF96">
        <v>4.459E-4</v>
      </c>
      <c r="AG96">
        <v>6.2129999999999998E-4</v>
      </c>
      <c r="AH96">
        <v>7.249E-4</v>
      </c>
      <c r="AI96">
        <v>8.3670000000000001E-4</v>
      </c>
      <c r="AJ96">
        <v>9.569E-4</v>
      </c>
      <c r="AK96">
        <v>1.1000000000000001E-3</v>
      </c>
      <c r="AL96">
        <v>1.4E-3</v>
      </c>
      <c r="AM96">
        <v>1.6999999999999999E-3</v>
      </c>
      <c r="AN96">
        <v>1.9E-3</v>
      </c>
      <c r="AO96">
        <v>2.0999999999999999E-3</v>
      </c>
      <c r="AP96">
        <v>2.5999999999999999E-3</v>
      </c>
      <c r="AQ96">
        <v>3.2000000000000002E-3</v>
      </c>
      <c r="AR96">
        <v>3.5000000000000001E-3</v>
      </c>
      <c r="AS96">
        <v>3.8999999999999998E-3</v>
      </c>
      <c r="AT96">
        <v>4.3E-3</v>
      </c>
      <c r="AU96">
        <v>5.4000000000000003E-3</v>
      </c>
      <c r="AV96">
        <v>6.1000000000000004E-3</v>
      </c>
      <c r="AW96">
        <v>6.6E-3</v>
      </c>
      <c r="AX96">
        <v>7.1999999999999998E-3</v>
      </c>
      <c r="AY96">
        <v>8.0000000000000002E-3</v>
      </c>
      <c r="AZ96">
        <v>9.5999999999999992E-3</v>
      </c>
      <c r="BA96">
        <v>1.0699999999999999E-2</v>
      </c>
      <c r="BB96">
        <v>1.15E-2</v>
      </c>
      <c r="BC96">
        <v>1.23E-2</v>
      </c>
      <c r="BD96">
        <v>1.3100000000000001E-2</v>
      </c>
      <c r="BE96">
        <v>1.46E-2</v>
      </c>
      <c r="BF96">
        <v>1.6199999999999999E-2</v>
      </c>
      <c r="BG96">
        <v>1.7100000000000001E-2</v>
      </c>
      <c r="BH96">
        <v>1.8100000000000002E-2</v>
      </c>
      <c r="BI96">
        <v>1.9199999999999998E-2</v>
      </c>
      <c r="BJ96">
        <v>2.0500000000000001E-2</v>
      </c>
      <c r="BK96">
        <v>2.2599999999999999E-2</v>
      </c>
      <c r="BL96">
        <v>2.4400000000000002E-2</v>
      </c>
      <c r="BM96">
        <v>2.5700000000000001E-2</v>
      </c>
      <c r="BN96">
        <v>2.7300000000000001E-2</v>
      </c>
      <c r="BO96">
        <v>2.98E-2</v>
      </c>
      <c r="BP96">
        <v>3.2000000000000001E-2</v>
      </c>
      <c r="BQ96">
        <v>3.3399999999999999E-2</v>
      </c>
      <c r="BR96">
        <v>3.5000000000000003E-2</v>
      </c>
      <c r="BS96">
        <v>3.78E-2</v>
      </c>
      <c r="BT96">
        <v>4.0599999999999997E-2</v>
      </c>
      <c r="BU96">
        <v>4.2299999999999997E-2</v>
      </c>
      <c r="BV96">
        <v>4.3900000000000002E-2</v>
      </c>
      <c r="BW96">
        <v>4.5499999999999999E-2</v>
      </c>
      <c r="BX96">
        <v>4.7199999999999999E-2</v>
      </c>
      <c r="BY96">
        <v>4.9599999999999998E-2</v>
      </c>
      <c r="BZ96">
        <v>7.46E-2</v>
      </c>
      <c r="CA96">
        <v>0.10050000000000001</v>
      </c>
      <c r="CB96">
        <v>0.13100000000000001</v>
      </c>
      <c r="CC96">
        <v>0.15989999999999999</v>
      </c>
      <c r="CD96">
        <v>0.18720000000000001</v>
      </c>
      <c r="CE96">
        <v>0.2092</v>
      </c>
      <c r="CF96">
        <v>0.22900000000000001</v>
      </c>
      <c r="CG96">
        <v>0.249</v>
      </c>
      <c r="CH96">
        <v>0.26579999999999998</v>
      </c>
      <c r="CI96">
        <v>0.2833</v>
      </c>
      <c r="CJ96">
        <v>0.30049999999999999</v>
      </c>
      <c r="CK96">
        <v>0.31719999999999998</v>
      </c>
      <c r="CL96">
        <v>0.33260000000000001</v>
      </c>
      <c r="CM96">
        <v>0.34599999999999997</v>
      </c>
      <c r="CN96">
        <v>0.3579</v>
      </c>
      <c r="CO96">
        <v>0.39989999999999998</v>
      </c>
      <c r="CP96">
        <v>0.41889999999999999</v>
      </c>
      <c r="CQ96">
        <v>0.43580000000000002</v>
      </c>
      <c r="CR96">
        <v>0.45219999999999999</v>
      </c>
      <c r="CS96">
        <v>0.46729999999999999</v>
      </c>
      <c r="CT96">
        <v>0.47920000000000001</v>
      </c>
      <c r="CU96">
        <v>0.48280000000000001</v>
      </c>
      <c r="CV96">
        <v>0.48620000000000002</v>
      </c>
      <c r="CW96">
        <v>0.48909999999999998</v>
      </c>
      <c r="CX96">
        <v>0.49059999999999998</v>
      </c>
      <c r="CY96">
        <v>0.4929</v>
      </c>
      <c r="CZ96">
        <v>0.49890000000000001</v>
      </c>
      <c r="DA96">
        <v>0.50819999999999999</v>
      </c>
      <c r="DB96">
        <v>0.51739999999999997</v>
      </c>
      <c r="DC96">
        <v>0.52669999999999995</v>
      </c>
      <c r="DD96">
        <v>0.53890000000000005</v>
      </c>
      <c r="DE96">
        <v>0.54920000000000002</v>
      </c>
      <c r="DF96">
        <v>0.55959999999999999</v>
      </c>
      <c r="DG96">
        <v>0.56789999999999996</v>
      </c>
      <c r="DH96">
        <v>0.56999999999999995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1.8229999999999998E-8</v>
      </c>
      <c r="P97">
        <v>3.7819999999999999E-7</v>
      </c>
      <c r="Q97">
        <v>2.5909999999999998E-6</v>
      </c>
      <c r="R97">
        <v>6.2360000000000001E-6</v>
      </c>
      <c r="S97">
        <v>9.5820000000000008E-6</v>
      </c>
      <c r="T97">
        <v>1.402E-5</v>
      </c>
      <c r="U97">
        <v>1.9769999999999999E-5</v>
      </c>
      <c r="V97">
        <v>3.489E-5</v>
      </c>
      <c r="W97">
        <v>5.2299999999999997E-5</v>
      </c>
      <c r="X97">
        <v>6.4919999999999995E-5</v>
      </c>
      <c r="Y97">
        <v>7.8650000000000001E-5</v>
      </c>
      <c r="Z97">
        <v>9.4840000000000007E-5</v>
      </c>
      <c r="AA97">
        <v>1.205E-4</v>
      </c>
      <c r="AB97">
        <v>1.95E-4</v>
      </c>
      <c r="AC97">
        <v>2.386E-4</v>
      </c>
      <c r="AD97">
        <v>2.8899999999999998E-4</v>
      </c>
      <c r="AE97">
        <v>3.4759999999999999E-4</v>
      </c>
      <c r="AF97">
        <v>4.459E-4</v>
      </c>
      <c r="AG97">
        <v>6.2129999999999998E-4</v>
      </c>
      <c r="AH97">
        <v>7.249E-4</v>
      </c>
      <c r="AI97">
        <v>8.3670000000000001E-4</v>
      </c>
      <c r="AJ97">
        <v>9.569E-4</v>
      </c>
      <c r="AK97">
        <v>1.1000000000000001E-3</v>
      </c>
      <c r="AL97">
        <v>1.4E-3</v>
      </c>
      <c r="AM97">
        <v>1.6999999999999999E-3</v>
      </c>
      <c r="AN97">
        <v>1.9E-3</v>
      </c>
      <c r="AO97">
        <v>2.0999999999999999E-3</v>
      </c>
      <c r="AP97">
        <v>2.5999999999999999E-3</v>
      </c>
      <c r="AQ97">
        <v>3.2000000000000002E-3</v>
      </c>
      <c r="AR97">
        <v>3.5000000000000001E-3</v>
      </c>
      <c r="AS97">
        <v>3.8999999999999998E-3</v>
      </c>
      <c r="AT97">
        <v>4.3E-3</v>
      </c>
      <c r="AU97">
        <v>5.4000000000000003E-3</v>
      </c>
      <c r="AV97">
        <v>6.1000000000000004E-3</v>
      </c>
      <c r="AW97">
        <v>6.6E-3</v>
      </c>
      <c r="AX97">
        <v>7.1999999999999998E-3</v>
      </c>
      <c r="AY97">
        <v>8.0000000000000002E-3</v>
      </c>
      <c r="AZ97">
        <v>9.5999999999999992E-3</v>
      </c>
      <c r="BA97">
        <v>1.0699999999999999E-2</v>
      </c>
      <c r="BB97">
        <v>1.15E-2</v>
      </c>
      <c r="BC97">
        <v>1.23E-2</v>
      </c>
      <c r="BD97">
        <v>1.3100000000000001E-2</v>
      </c>
      <c r="BE97">
        <v>1.46E-2</v>
      </c>
      <c r="BF97">
        <v>1.6199999999999999E-2</v>
      </c>
      <c r="BG97">
        <v>1.7100000000000001E-2</v>
      </c>
      <c r="BH97">
        <v>1.8100000000000002E-2</v>
      </c>
      <c r="BI97">
        <v>1.9199999999999998E-2</v>
      </c>
      <c r="BJ97">
        <v>2.0500000000000001E-2</v>
      </c>
      <c r="BK97">
        <v>2.2599999999999999E-2</v>
      </c>
      <c r="BL97">
        <v>2.4400000000000002E-2</v>
      </c>
      <c r="BM97">
        <v>2.5700000000000001E-2</v>
      </c>
      <c r="BN97">
        <v>2.7300000000000001E-2</v>
      </c>
      <c r="BO97">
        <v>2.98E-2</v>
      </c>
      <c r="BP97">
        <v>3.2000000000000001E-2</v>
      </c>
      <c r="BQ97">
        <v>3.3399999999999999E-2</v>
      </c>
      <c r="BR97">
        <v>3.5000000000000003E-2</v>
      </c>
      <c r="BS97">
        <v>3.78E-2</v>
      </c>
      <c r="BT97">
        <v>4.0599999999999997E-2</v>
      </c>
      <c r="BU97">
        <v>4.2299999999999997E-2</v>
      </c>
      <c r="BV97">
        <v>4.3900000000000002E-2</v>
      </c>
      <c r="BW97">
        <v>4.5499999999999999E-2</v>
      </c>
      <c r="BX97">
        <v>4.7199999999999999E-2</v>
      </c>
      <c r="BY97">
        <v>4.9599999999999998E-2</v>
      </c>
      <c r="BZ97">
        <v>7.46E-2</v>
      </c>
      <c r="CA97">
        <v>0.10050000000000001</v>
      </c>
      <c r="CB97">
        <v>0.13100000000000001</v>
      </c>
      <c r="CC97">
        <v>0.15989999999999999</v>
      </c>
      <c r="CD97">
        <v>0.18720000000000001</v>
      </c>
      <c r="CE97">
        <v>0.2092</v>
      </c>
      <c r="CF97">
        <v>0.22900000000000001</v>
      </c>
      <c r="CG97">
        <v>0.249</v>
      </c>
      <c r="CH97">
        <v>0.26579999999999998</v>
      </c>
      <c r="CI97">
        <v>0.2833</v>
      </c>
      <c r="CJ97">
        <v>0.30049999999999999</v>
      </c>
      <c r="CK97">
        <v>0.31719999999999998</v>
      </c>
      <c r="CL97">
        <v>0.33260000000000001</v>
      </c>
      <c r="CM97">
        <v>0.34599999999999997</v>
      </c>
      <c r="CN97">
        <v>0.3579</v>
      </c>
      <c r="CO97">
        <v>0.39989999999999998</v>
      </c>
      <c r="CP97">
        <v>0.41889999999999999</v>
      </c>
      <c r="CQ97">
        <v>0.43580000000000002</v>
      </c>
      <c r="CR97">
        <v>0.45219999999999999</v>
      </c>
      <c r="CS97">
        <v>0.46729999999999999</v>
      </c>
      <c r="CT97">
        <v>0.47920000000000001</v>
      </c>
      <c r="CU97">
        <v>0.48280000000000001</v>
      </c>
      <c r="CV97">
        <v>0.48620000000000002</v>
      </c>
      <c r="CW97">
        <v>0.48909999999999998</v>
      </c>
      <c r="CX97">
        <v>0.49059999999999998</v>
      </c>
      <c r="CY97">
        <v>0.4929</v>
      </c>
      <c r="CZ97">
        <v>0.49890000000000001</v>
      </c>
      <c r="DA97">
        <v>0.50819999999999999</v>
      </c>
      <c r="DB97">
        <v>0.51739999999999997</v>
      </c>
      <c r="DC97">
        <v>0.52669999999999995</v>
      </c>
      <c r="DD97">
        <v>0.53890000000000005</v>
      </c>
      <c r="DE97">
        <v>0.54920000000000002</v>
      </c>
      <c r="DF97">
        <v>0.55959999999999999</v>
      </c>
      <c r="DG97">
        <v>0.56789999999999996</v>
      </c>
      <c r="DH97">
        <v>0.56999999999999995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1.8229999999999998E-8</v>
      </c>
      <c r="P98">
        <v>3.7819999999999999E-7</v>
      </c>
      <c r="Q98">
        <v>2.5909999999999998E-6</v>
      </c>
      <c r="R98">
        <v>6.2360000000000001E-6</v>
      </c>
      <c r="S98">
        <v>9.5820000000000008E-6</v>
      </c>
      <c r="T98">
        <v>1.402E-5</v>
      </c>
      <c r="U98">
        <v>1.9769999999999999E-5</v>
      </c>
      <c r="V98">
        <v>3.489E-5</v>
      </c>
      <c r="W98">
        <v>5.2299999999999997E-5</v>
      </c>
      <c r="X98">
        <v>6.4919999999999995E-5</v>
      </c>
      <c r="Y98">
        <v>7.8650000000000001E-5</v>
      </c>
      <c r="Z98">
        <v>9.4840000000000007E-5</v>
      </c>
      <c r="AA98">
        <v>1.205E-4</v>
      </c>
      <c r="AB98">
        <v>1.95E-4</v>
      </c>
      <c r="AC98">
        <v>2.386E-4</v>
      </c>
      <c r="AD98">
        <v>2.8899999999999998E-4</v>
      </c>
      <c r="AE98">
        <v>3.4759999999999999E-4</v>
      </c>
      <c r="AF98">
        <v>4.459E-4</v>
      </c>
      <c r="AG98">
        <v>6.2129999999999998E-4</v>
      </c>
      <c r="AH98">
        <v>7.249E-4</v>
      </c>
      <c r="AI98">
        <v>8.3670000000000001E-4</v>
      </c>
      <c r="AJ98">
        <v>9.569E-4</v>
      </c>
      <c r="AK98">
        <v>1.1000000000000001E-3</v>
      </c>
      <c r="AL98">
        <v>1.4E-3</v>
      </c>
      <c r="AM98">
        <v>1.6999999999999999E-3</v>
      </c>
      <c r="AN98">
        <v>1.9E-3</v>
      </c>
      <c r="AO98">
        <v>2.0999999999999999E-3</v>
      </c>
      <c r="AP98">
        <v>2.5999999999999999E-3</v>
      </c>
      <c r="AQ98">
        <v>3.2000000000000002E-3</v>
      </c>
      <c r="AR98">
        <v>3.5000000000000001E-3</v>
      </c>
      <c r="AS98">
        <v>3.8999999999999998E-3</v>
      </c>
      <c r="AT98">
        <v>4.3E-3</v>
      </c>
      <c r="AU98">
        <v>5.4000000000000003E-3</v>
      </c>
      <c r="AV98">
        <v>6.1000000000000004E-3</v>
      </c>
      <c r="AW98">
        <v>6.6E-3</v>
      </c>
      <c r="AX98">
        <v>7.1999999999999998E-3</v>
      </c>
      <c r="AY98">
        <v>8.0000000000000002E-3</v>
      </c>
      <c r="AZ98">
        <v>9.5999999999999992E-3</v>
      </c>
      <c r="BA98">
        <v>1.0699999999999999E-2</v>
      </c>
      <c r="BB98">
        <v>1.15E-2</v>
      </c>
      <c r="BC98">
        <v>1.23E-2</v>
      </c>
      <c r="BD98">
        <v>1.3100000000000001E-2</v>
      </c>
      <c r="BE98">
        <v>1.46E-2</v>
      </c>
      <c r="BF98">
        <v>1.6199999999999999E-2</v>
      </c>
      <c r="BG98">
        <v>1.7100000000000001E-2</v>
      </c>
      <c r="BH98">
        <v>1.8100000000000002E-2</v>
      </c>
      <c r="BI98">
        <v>1.9199999999999998E-2</v>
      </c>
      <c r="BJ98">
        <v>2.0500000000000001E-2</v>
      </c>
      <c r="BK98">
        <v>2.2599999999999999E-2</v>
      </c>
      <c r="BL98">
        <v>2.4400000000000002E-2</v>
      </c>
      <c r="BM98">
        <v>2.5700000000000001E-2</v>
      </c>
      <c r="BN98">
        <v>2.7300000000000001E-2</v>
      </c>
      <c r="BO98">
        <v>2.98E-2</v>
      </c>
      <c r="BP98">
        <v>3.2000000000000001E-2</v>
      </c>
      <c r="BQ98">
        <v>3.3399999999999999E-2</v>
      </c>
      <c r="BR98">
        <v>3.5000000000000003E-2</v>
      </c>
      <c r="BS98">
        <v>3.78E-2</v>
      </c>
      <c r="BT98">
        <v>4.0599999999999997E-2</v>
      </c>
      <c r="BU98">
        <v>4.2299999999999997E-2</v>
      </c>
      <c r="BV98">
        <v>4.3900000000000002E-2</v>
      </c>
      <c r="BW98">
        <v>4.5499999999999999E-2</v>
      </c>
      <c r="BX98">
        <v>4.7199999999999999E-2</v>
      </c>
      <c r="BY98">
        <v>4.9599999999999998E-2</v>
      </c>
      <c r="BZ98">
        <v>7.46E-2</v>
      </c>
      <c r="CA98">
        <v>0.10050000000000001</v>
      </c>
      <c r="CB98">
        <v>0.13100000000000001</v>
      </c>
      <c r="CC98">
        <v>0.15989999999999999</v>
      </c>
      <c r="CD98">
        <v>0.18720000000000001</v>
      </c>
      <c r="CE98">
        <v>0.2092</v>
      </c>
      <c r="CF98">
        <v>0.22900000000000001</v>
      </c>
      <c r="CG98">
        <v>0.249</v>
      </c>
      <c r="CH98">
        <v>0.26579999999999998</v>
      </c>
      <c r="CI98">
        <v>0.2833</v>
      </c>
      <c r="CJ98">
        <v>0.30049999999999999</v>
      </c>
      <c r="CK98">
        <v>0.31719999999999998</v>
      </c>
      <c r="CL98">
        <v>0.33260000000000001</v>
      </c>
      <c r="CM98">
        <v>0.34599999999999997</v>
      </c>
      <c r="CN98">
        <v>0.3579</v>
      </c>
      <c r="CO98">
        <v>0.39989999999999998</v>
      </c>
      <c r="CP98">
        <v>0.41889999999999999</v>
      </c>
      <c r="CQ98">
        <v>0.43580000000000002</v>
      </c>
      <c r="CR98">
        <v>0.45219999999999999</v>
      </c>
      <c r="CS98">
        <v>0.46729999999999999</v>
      </c>
      <c r="CT98">
        <v>0.47920000000000001</v>
      </c>
      <c r="CU98">
        <v>0.48280000000000001</v>
      </c>
      <c r="CV98">
        <v>0.48620000000000002</v>
      </c>
      <c r="CW98">
        <v>0.48909999999999998</v>
      </c>
      <c r="CX98">
        <v>0.49059999999999998</v>
      </c>
      <c r="CY98">
        <v>0.4929</v>
      </c>
      <c r="CZ98">
        <v>0.49890000000000001</v>
      </c>
      <c r="DA98">
        <v>0.50819999999999999</v>
      </c>
      <c r="DB98">
        <v>0.51739999999999997</v>
      </c>
      <c r="DC98">
        <v>0.52669999999999995</v>
      </c>
      <c r="DD98">
        <v>0.53890000000000005</v>
      </c>
      <c r="DE98">
        <v>0.54920000000000002</v>
      </c>
      <c r="DF98">
        <v>0.55959999999999999</v>
      </c>
      <c r="DG98">
        <v>0.56789999999999996</v>
      </c>
      <c r="DH98">
        <v>0.56999999999999995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1.8229999999999998E-8</v>
      </c>
      <c r="P99">
        <v>3.7819999999999999E-7</v>
      </c>
      <c r="Q99">
        <v>2.5909999999999998E-6</v>
      </c>
      <c r="R99">
        <v>6.2360000000000001E-6</v>
      </c>
      <c r="S99">
        <v>9.5820000000000008E-6</v>
      </c>
      <c r="T99">
        <v>1.402E-5</v>
      </c>
      <c r="U99">
        <v>1.9769999999999999E-5</v>
      </c>
      <c r="V99">
        <v>3.489E-5</v>
      </c>
      <c r="W99">
        <v>5.2299999999999997E-5</v>
      </c>
      <c r="X99">
        <v>6.4919999999999995E-5</v>
      </c>
      <c r="Y99">
        <v>7.8650000000000001E-5</v>
      </c>
      <c r="Z99">
        <v>9.4840000000000007E-5</v>
      </c>
      <c r="AA99">
        <v>1.205E-4</v>
      </c>
      <c r="AB99">
        <v>1.95E-4</v>
      </c>
      <c r="AC99">
        <v>2.386E-4</v>
      </c>
      <c r="AD99">
        <v>2.8899999999999998E-4</v>
      </c>
      <c r="AE99">
        <v>3.4759999999999999E-4</v>
      </c>
      <c r="AF99">
        <v>4.459E-4</v>
      </c>
      <c r="AG99">
        <v>6.2129999999999998E-4</v>
      </c>
      <c r="AH99">
        <v>7.249E-4</v>
      </c>
      <c r="AI99">
        <v>8.3670000000000001E-4</v>
      </c>
      <c r="AJ99">
        <v>9.569E-4</v>
      </c>
      <c r="AK99">
        <v>1.1000000000000001E-3</v>
      </c>
      <c r="AL99">
        <v>1.4E-3</v>
      </c>
      <c r="AM99">
        <v>1.6999999999999999E-3</v>
      </c>
      <c r="AN99">
        <v>1.9E-3</v>
      </c>
      <c r="AO99">
        <v>2.0999999999999999E-3</v>
      </c>
      <c r="AP99">
        <v>2.5999999999999999E-3</v>
      </c>
      <c r="AQ99">
        <v>3.2000000000000002E-3</v>
      </c>
      <c r="AR99">
        <v>3.5000000000000001E-3</v>
      </c>
      <c r="AS99">
        <v>3.8999999999999998E-3</v>
      </c>
      <c r="AT99">
        <v>4.3E-3</v>
      </c>
      <c r="AU99">
        <v>5.4000000000000003E-3</v>
      </c>
      <c r="AV99">
        <v>6.1000000000000004E-3</v>
      </c>
      <c r="AW99">
        <v>6.6E-3</v>
      </c>
      <c r="AX99">
        <v>7.1999999999999998E-3</v>
      </c>
      <c r="AY99">
        <v>8.0000000000000002E-3</v>
      </c>
      <c r="AZ99">
        <v>9.5999999999999992E-3</v>
      </c>
      <c r="BA99">
        <v>1.0699999999999999E-2</v>
      </c>
      <c r="BB99">
        <v>1.15E-2</v>
      </c>
      <c r="BC99">
        <v>1.23E-2</v>
      </c>
      <c r="BD99">
        <v>1.3100000000000001E-2</v>
      </c>
      <c r="BE99">
        <v>1.46E-2</v>
      </c>
      <c r="BF99">
        <v>1.6199999999999999E-2</v>
      </c>
      <c r="BG99">
        <v>1.7100000000000001E-2</v>
      </c>
      <c r="BH99">
        <v>1.8100000000000002E-2</v>
      </c>
      <c r="BI99">
        <v>1.9199999999999998E-2</v>
      </c>
      <c r="BJ99">
        <v>2.0500000000000001E-2</v>
      </c>
      <c r="BK99">
        <v>2.2599999999999999E-2</v>
      </c>
      <c r="BL99">
        <v>2.4400000000000002E-2</v>
      </c>
      <c r="BM99">
        <v>2.5700000000000001E-2</v>
      </c>
      <c r="BN99">
        <v>2.7300000000000001E-2</v>
      </c>
      <c r="BO99">
        <v>2.98E-2</v>
      </c>
      <c r="BP99">
        <v>3.2000000000000001E-2</v>
      </c>
      <c r="BQ99">
        <v>3.3399999999999999E-2</v>
      </c>
      <c r="BR99">
        <v>3.5000000000000003E-2</v>
      </c>
      <c r="BS99">
        <v>3.78E-2</v>
      </c>
      <c r="BT99">
        <v>4.0599999999999997E-2</v>
      </c>
      <c r="BU99">
        <v>4.2299999999999997E-2</v>
      </c>
      <c r="BV99">
        <v>4.3900000000000002E-2</v>
      </c>
      <c r="BW99">
        <v>4.5499999999999999E-2</v>
      </c>
      <c r="BX99">
        <v>4.7199999999999999E-2</v>
      </c>
      <c r="BY99">
        <v>4.9599999999999998E-2</v>
      </c>
      <c r="BZ99">
        <v>7.46E-2</v>
      </c>
      <c r="CA99">
        <v>0.10050000000000001</v>
      </c>
      <c r="CB99">
        <v>0.13100000000000001</v>
      </c>
      <c r="CC99">
        <v>0.15989999999999999</v>
      </c>
      <c r="CD99">
        <v>0.18720000000000001</v>
      </c>
      <c r="CE99">
        <v>0.2092</v>
      </c>
      <c r="CF99">
        <v>0.22900000000000001</v>
      </c>
      <c r="CG99">
        <v>0.249</v>
      </c>
      <c r="CH99">
        <v>0.26579999999999998</v>
      </c>
      <c r="CI99">
        <v>0.2833</v>
      </c>
      <c r="CJ99">
        <v>0.30049999999999999</v>
      </c>
      <c r="CK99">
        <v>0.31719999999999998</v>
      </c>
      <c r="CL99">
        <v>0.33260000000000001</v>
      </c>
      <c r="CM99">
        <v>0.34599999999999997</v>
      </c>
      <c r="CN99">
        <v>0.3579</v>
      </c>
      <c r="CO99">
        <v>0.39989999999999998</v>
      </c>
      <c r="CP99">
        <v>0.41889999999999999</v>
      </c>
      <c r="CQ99">
        <v>0.43580000000000002</v>
      </c>
      <c r="CR99">
        <v>0.45219999999999999</v>
      </c>
      <c r="CS99">
        <v>0.46729999999999999</v>
      </c>
      <c r="CT99">
        <v>0.47920000000000001</v>
      </c>
      <c r="CU99">
        <v>0.48280000000000001</v>
      </c>
      <c r="CV99">
        <v>0.48620000000000002</v>
      </c>
      <c r="CW99">
        <v>0.48909999999999998</v>
      </c>
      <c r="CX99">
        <v>0.49059999999999998</v>
      </c>
      <c r="CY99">
        <v>0.4929</v>
      </c>
      <c r="CZ99">
        <v>0.49890000000000001</v>
      </c>
      <c r="DA99">
        <v>0.50819999999999999</v>
      </c>
      <c r="DB99">
        <v>0.51739999999999997</v>
      </c>
      <c r="DC99">
        <v>0.52669999999999995</v>
      </c>
      <c r="DD99">
        <v>0.53890000000000005</v>
      </c>
      <c r="DE99">
        <v>0.54920000000000002</v>
      </c>
      <c r="DF99">
        <v>0.55959999999999999</v>
      </c>
      <c r="DG99">
        <v>0.56789999999999996</v>
      </c>
      <c r="DH99">
        <v>0.56999999999999995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1.8229999999999998E-8</v>
      </c>
      <c r="P100">
        <v>3.7819999999999999E-7</v>
      </c>
      <c r="Q100">
        <v>2.5909999999999998E-6</v>
      </c>
      <c r="R100">
        <v>6.2360000000000001E-6</v>
      </c>
      <c r="S100">
        <v>9.5820000000000008E-6</v>
      </c>
      <c r="T100">
        <v>1.402E-5</v>
      </c>
      <c r="U100">
        <v>1.9769999999999999E-5</v>
      </c>
      <c r="V100">
        <v>3.489E-5</v>
      </c>
      <c r="W100">
        <v>5.2299999999999997E-5</v>
      </c>
      <c r="X100">
        <v>6.4919999999999995E-5</v>
      </c>
      <c r="Y100">
        <v>7.8650000000000001E-5</v>
      </c>
      <c r="Z100">
        <v>9.4840000000000007E-5</v>
      </c>
      <c r="AA100">
        <v>1.205E-4</v>
      </c>
      <c r="AB100">
        <v>1.95E-4</v>
      </c>
      <c r="AC100">
        <v>2.386E-4</v>
      </c>
      <c r="AD100">
        <v>2.8899999999999998E-4</v>
      </c>
      <c r="AE100">
        <v>3.4759999999999999E-4</v>
      </c>
      <c r="AF100">
        <v>4.459E-4</v>
      </c>
      <c r="AG100">
        <v>6.2129999999999998E-4</v>
      </c>
      <c r="AH100">
        <v>7.249E-4</v>
      </c>
      <c r="AI100">
        <v>8.3670000000000001E-4</v>
      </c>
      <c r="AJ100">
        <v>9.569E-4</v>
      </c>
      <c r="AK100">
        <v>1.1000000000000001E-3</v>
      </c>
      <c r="AL100">
        <v>1.4E-3</v>
      </c>
      <c r="AM100">
        <v>1.6999999999999999E-3</v>
      </c>
      <c r="AN100">
        <v>1.9E-3</v>
      </c>
      <c r="AO100">
        <v>2.0999999999999999E-3</v>
      </c>
      <c r="AP100">
        <v>2.5999999999999999E-3</v>
      </c>
      <c r="AQ100">
        <v>3.2000000000000002E-3</v>
      </c>
      <c r="AR100">
        <v>3.5000000000000001E-3</v>
      </c>
      <c r="AS100">
        <v>3.8999999999999998E-3</v>
      </c>
      <c r="AT100">
        <v>4.3E-3</v>
      </c>
      <c r="AU100">
        <v>5.4000000000000003E-3</v>
      </c>
      <c r="AV100">
        <v>6.1000000000000004E-3</v>
      </c>
      <c r="AW100">
        <v>6.6E-3</v>
      </c>
      <c r="AX100">
        <v>7.1999999999999998E-3</v>
      </c>
      <c r="AY100">
        <v>8.0000000000000002E-3</v>
      </c>
      <c r="AZ100">
        <v>9.5999999999999992E-3</v>
      </c>
      <c r="BA100">
        <v>1.0699999999999999E-2</v>
      </c>
      <c r="BB100">
        <v>1.15E-2</v>
      </c>
      <c r="BC100">
        <v>1.23E-2</v>
      </c>
      <c r="BD100">
        <v>1.3100000000000001E-2</v>
      </c>
      <c r="BE100">
        <v>1.46E-2</v>
      </c>
      <c r="BF100">
        <v>1.6199999999999999E-2</v>
      </c>
      <c r="BG100">
        <v>1.7100000000000001E-2</v>
      </c>
      <c r="BH100">
        <v>1.8100000000000002E-2</v>
      </c>
      <c r="BI100">
        <v>1.9199999999999998E-2</v>
      </c>
      <c r="BJ100">
        <v>2.0500000000000001E-2</v>
      </c>
      <c r="BK100">
        <v>2.2599999999999999E-2</v>
      </c>
      <c r="BL100">
        <v>2.4400000000000002E-2</v>
      </c>
      <c r="BM100">
        <v>2.5700000000000001E-2</v>
      </c>
      <c r="BN100">
        <v>2.7300000000000001E-2</v>
      </c>
      <c r="BO100">
        <v>2.98E-2</v>
      </c>
      <c r="BP100">
        <v>3.2000000000000001E-2</v>
      </c>
      <c r="BQ100">
        <v>3.3399999999999999E-2</v>
      </c>
      <c r="BR100">
        <v>3.5000000000000003E-2</v>
      </c>
      <c r="BS100">
        <v>3.78E-2</v>
      </c>
      <c r="BT100">
        <v>4.0599999999999997E-2</v>
      </c>
      <c r="BU100">
        <v>4.2299999999999997E-2</v>
      </c>
      <c r="BV100">
        <v>4.3900000000000002E-2</v>
      </c>
      <c r="BW100">
        <v>4.5499999999999999E-2</v>
      </c>
      <c r="BX100">
        <v>4.7199999999999999E-2</v>
      </c>
      <c r="BY100">
        <v>4.9599999999999998E-2</v>
      </c>
      <c r="BZ100">
        <v>7.46E-2</v>
      </c>
      <c r="CA100">
        <v>0.10050000000000001</v>
      </c>
      <c r="CB100">
        <v>0.13100000000000001</v>
      </c>
      <c r="CC100">
        <v>0.15989999999999999</v>
      </c>
      <c r="CD100">
        <v>0.18720000000000001</v>
      </c>
      <c r="CE100">
        <v>0.2092</v>
      </c>
      <c r="CF100">
        <v>0.22900000000000001</v>
      </c>
      <c r="CG100">
        <v>0.249</v>
      </c>
      <c r="CH100">
        <v>0.26579999999999998</v>
      </c>
      <c r="CI100">
        <v>0.2833</v>
      </c>
      <c r="CJ100">
        <v>0.30049999999999999</v>
      </c>
      <c r="CK100">
        <v>0.31719999999999998</v>
      </c>
      <c r="CL100">
        <v>0.33260000000000001</v>
      </c>
      <c r="CM100">
        <v>0.34599999999999997</v>
      </c>
      <c r="CN100">
        <v>0.3579</v>
      </c>
      <c r="CO100">
        <v>0.39989999999999998</v>
      </c>
      <c r="CP100">
        <v>0.41889999999999999</v>
      </c>
      <c r="CQ100">
        <v>0.43580000000000002</v>
      </c>
      <c r="CR100">
        <v>0.45219999999999999</v>
      </c>
      <c r="CS100">
        <v>0.46729999999999999</v>
      </c>
      <c r="CT100">
        <v>0.47920000000000001</v>
      </c>
      <c r="CU100">
        <v>0.48280000000000001</v>
      </c>
      <c r="CV100">
        <v>0.48620000000000002</v>
      </c>
      <c r="CW100">
        <v>0.48909999999999998</v>
      </c>
      <c r="CX100">
        <v>0.49059999999999998</v>
      </c>
      <c r="CY100">
        <v>0.4929</v>
      </c>
      <c r="CZ100">
        <v>0.49890000000000001</v>
      </c>
      <c r="DA100">
        <v>0.50819999999999999</v>
      </c>
      <c r="DB100">
        <v>0.51739999999999997</v>
      </c>
      <c r="DC100">
        <v>0.52669999999999995</v>
      </c>
      <c r="DD100">
        <v>0.53890000000000005</v>
      </c>
      <c r="DE100">
        <v>0.54920000000000002</v>
      </c>
      <c r="DF100">
        <v>0.55959999999999999</v>
      </c>
      <c r="DG100">
        <v>0.56789999999999996</v>
      </c>
      <c r="DH100">
        <v>0.56999999999999995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1.8229999999999998E-8</v>
      </c>
      <c r="P101">
        <v>3.7819999999999999E-7</v>
      </c>
      <c r="Q101">
        <v>2.5909999999999998E-6</v>
      </c>
      <c r="R101">
        <v>6.2360000000000001E-6</v>
      </c>
      <c r="S101">
        <v>9.5820000000000008E-6</v>
      </c>
      <c r="T101">
        <v>1.402E-5</v>
      </c>
      <c r="U101">
        <v>1.9769999999999999E-5</v>
      </c>
      <c r="V101">
        <v>3.489E-5</v>
      </c>
      <c r="W101">
        <v>5.2299999999999997E-5</v>
      </c>
      <c r="X101">
        <v>6.4919999999999995E-5</v>
      </c>
      <c r="Y101">
        <v>7.8650000000000001E-5</v>
      </c>
      <c r="Z101">
        <v>9.4840000000000007E-5</v>
      </c>
      <c r="AA101">
        <v>1.205E-4</v>
      </c>
      <c r="AB101">
        <v>1.95E-4</v>
      </c>
      <c r="AC101">
        <v>2.386E-4</v>
      </c>
      <c r="AD101">
        <v>2.8899999999999998E-4</v>
      </c>
      <c r="AE101">
        <v>3.4759999999999999E-4</v>
      </c>
      <c r="AF101">
        <v>4.459E-4</v>
      </c>
      <c r="AG101">
        <v>6.2129999999999998E-4</v>
      </c>
      <c r="AH101">
        <v>7.249E-4</v>
      </c>
      <c r="AI101">
        <v>8.3670000000000001E-4</v>
      </c>
      <c r="AJ101">
        <v>9.569E-4</v>
      </c>
      <c r="AK101">
        <v>1.1000000000000001E-3</v>
      </c>
      <c r="AL101">
        <v>1.4E-3</v>
      </c>
      <c r="AM101">
        <v>1.6999999999999999E-3</v>
      </c>
      <c r="AN101">
        <v>1.9E-3</v>
      </c>
      <c r="AO101">
        <v>2.0999999999999999E-3</v>
      </c>
      <c r="AP101">
        <v>2.5999999999999999E-3</v>
      </c>
      <c r="AQ101">
        <v>3.2000000000000002E-3</v>
      </c>
      <c r="AR101">
        <v>3.5000000000000001E-3</v>
      </c>
      <c r="AS101">
        <v>3.8999999999999998E-3</v>
      </c>
      <c r="AT101">
        <v>4.3E-3</v>
      </c>
      <c r="AU101">
        <v>5.4000000000000003E-3</v>
      </c>
      <c r="AV101">
        <v>6.1000000000000004E-3</v>
      </c>
      <c r="AW101">
        <v>6.6E-3</v>
      </c>
      <c r="AX101">
        <v>7.1999999999999998E-3</v>
      </c>
      <c r="AY101">
        <v>8.0000000000000002E-3</v>
      </c>
      <c r="AZ101">
        <v>9.5999999999999992E-3</v>
      </c>
      <c r="BA101">
        <v>1.0699999999999999E-2</v>
      </c>
      <c r="BB101">
        <v>1.15E-2</v>
      </c>
      <c r="BC101">
        <v>1.23E-2</v>
      </c>
      <c r="BD101">
        <v>1.3100000000000001E-2</v>
      </c>
      <c r="BE101">
        <v>1.46E-2</v>
      </c>
      <c r="BF101">
        <v>1.6199999999999999E-2</v>
      </c>
      <c r="BG101">
        <v>1.7100000000000001E-2</v>
      </c>
      <c r="BH101">
        <v>1.8100000000000002E-2</v>
      </c>
      <c r="BI101">
        <v>1.9199999999999998E-2</v>
      </c>
      <c r="BJ101">
        <v>2.0500000000000001E-2</v>
      </c>
      <c r="BK101">
        <v>2.2599999999999999E-2</v>
      </c>
      <c r="BL101">
        <v>2.4400000000000002E-2</v>
      </c>
      <c r="BM101">
        <v>2.5700000000000001E-2</v>
      </c>
      <c r="BN101">
        <v>2.7300000000000001E-2</v>
      </c>
      <c r="BO101">
        <v>2.98E-2</v>
      </c>
      <c r="BP101">
        <v>3.2000000000000001E-2</v>
      </c>
      <c r="BQ101">
        <v>3.3399999999999999E-2</v>
      </c>
      <c r="BR101">
        <v>3.5000000000000003E-2</v>
      </c>
      <c r="BS101">
        <v>3.78E-2</v>
      </c>
      <c r="BT101">
        <v>4.0599999999999997E-2</v>
      </c>
      <c r="BU101">
        <v>4.2299999999999997E-2</v>
      </c>
      <c r="BV101">
        <v>4.3900000000000002E-2</v>
      </c>
      <c r="BW101">
        <v>4.5499999999999999E-2</v>
      </c>
      <c r="BX101">
        <v>4.7199999999999999E-2</v>
      </c>
      <c r="BY101">
        <v>4.9599999999999998E-2</v>
      </c>
      <c r="BZ101">
        <v>7.46E-2</v>
      </c>
      <c r="CA101">
        <v>0.10050000000000001</v>
      </c>
      <c r="CB101">
        <v>0.13100000000000001</v>
      </c>
      <c r="CC101">
        <v>0.15989999999999999</v>
      </c>
      <c r="CD101">
        <v>0.18720000000000001</v>
      </c>
      <c r="CE101">
        <v>0.2092</v>
      </c>
      <c r="CF101">
        <v>0.22900000000000001</v>
      </c>
      <c r="CG101">
        <v>0.249</v>
      </c>
      <c r="CH101">
        <v>0.26579999999999998</v>
      </c>
      <c r="CI101">
        <v>0.2833</v>
      </c>
      <c r="CJ101">
        <v>0.30049999999999999</v>
      </c>
      <c r="CK101">
        <v>0.31719999999999998</v>
      </c>
      <c r="CL101">
        <v>0.33260000000000001</v>
      </c>
      <c r="CM101">
        <v>0.34599999999999997</v>
      </c>
      <c r="CN101">
        <v>0.3579</v>
      </c>
      <c r="CO101">
        <v>0.39989999999999998</v>
      </c>
      <c r="CP101">
        <v>0.41889999999999999</v>
      </c>
      <c r="CQ101">
        <v>0.43580000000000002</v>
      </c>
      <c r="CR101">
        <v>0.45219999999999999</v>
      </c>
      <c r="CS101">
        <v>0.46729999999999999</v>
      </c>
      <c r="CT101">
        <v>0.47920000000000001</v>
      </c>
      <c r="CU101">
        <v>0.48280000000000001</v>
      </c>
      <c r="CV101">
        <v>0.48620000000000002</v>
      </c>
      <c r="CW101">
        <v>0.48909999999999998</v>
      </c>
      <c r="CX101">
        <v>0.49059999999999998</v>
      </c>
      <c r="CY101">
        <v>0.4929</v>
      </c>
      <c r="CZ101">
        <v>0.49890000000000001</v>
      </c>
      <c r="DA101">
        <v>0.50819999999999999</v>
      </c>
      <c r="DB101">
        <v>0.51739999999999997</v>
      </c>
      <c r="DC101">
        <v>0.52669999999999995</v>
      </c>
      <c r="DD101">
        <v>0.53890000000000005</v>
      </c>
      <c r="DE101">
        <v>0.54920000000000002</v>
      </c>
      <c r="DF101">
        <v>0.55959999999999999</v>
      </c>
      <c r="DG101">
        <v>0.56789999999999996</v>
      </c>
      <c r="DH101">
        <v>0.56999999999999995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3BCE4-D10F-45AC-A173-30B1106E016A}">
  <sheetPr codeName="Sheet15"/>
  <dimension ref="A1:DX101"/>
  <sheetViews>
    <sheetView zoomScale="70" zoomScaleNormal="70" workbookViewId="0">
      <selection activeCell="M2" sqref="M2"/>
    </sheetView>
  </sheetViews>
  <sheetFormatPr defaultRowHeight="15"/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4.0690000000000002E-8</v>
      </c>
      <c r="AB2">
        <v>3.8430000000000002E-7</v>
      </c>
      <c r="AC2">
        <v>7.2040000000000002E-7</v>
      </c>
      <c r="AD2">
        <v>1.176E-6</v>
      </c>
      <c r="AE2">
        <v>1.618E-6</v>
      </c>
      <c r="AF2">
        <v>2.136E-6</v>
      </c>
      <c r="AG2">
        <v>2.9059999999999998E-6</v>
      </c>
      <c r="AH2">
        <v>3.2890000000000002E-6</v>
      </c>
      <c r="AI2">
        <v>3.8070000000000001E-6</v>
      </c>
      <c r="AJ2">
        <v>4.4630000000000003E-6</v>
      </c>
      <c r="AK2">
        <v>5.3149999999999999E-6</v>
      </c>
      <c r="AL2">
        <v>8.2300000000000008E-6</v>
      </c>
      <c r="AM2">
        <v>1.057E-5</v>
      </c>
      <c r="AN2">
        <v>1.259E-5</v>
      </c>
      <c r="AO2">
        <v>1.4600000000000001E-5</v>
      </c>
      <c r="AP2">
        <v>1.8510000000000001E-5</v>
      </c>
      <c r="AQ2">
        <v>2.268E-5</v>
      </c>
      <c r="AR2">
        <v>2.563E-5</v>
      </c>
      <c r="AS2">
        <v>2.9269999999999999E-5</v>
      </c>
      <c r="AT2">
        <v>3.3760000000000002E-5</v>
      </c>
      <c r="AU2">
        <v>4.1730000000000002E-5</v>
      </c>
      <c r="AV2">
        <v>4.7620000000000001E-5</v>
      </c>
      <c r="AW2">
        <v>5.1740000000000003E-5</v>
      </c>
      <c r="AX2">
        <v>5.5949999999999998E-5</v>
      </c>
      <c r="AY2">
        <v>6.1870000000000002E-5</v>
      </c>
      <c r="AZ2">
        <v>7.3819999999999995E-5</v>
      </c>
      <c r="BA2">
        <v>8.3090000000000006E-5</v>
      </c>
      <c r="BB2">
        <v>8.9699999999999998E-5</v>
      </c>
      <c r="BC2">
        <v>9.6280000000000007E-5</v>
      </c>
      <c r="BD2">
        <v>1.0289999999999999E-4</v>
      </c>
      <c r="BE2">
        <v>1.121E-4</v>
      </c>
      <c r="BF2">
        <v>1.211E-4</v>
      </c>
      <c r="BG2">
        <v>1.27E-4</v>
      </c>
      <c r="BH2">
        <v>1.3300000000000001E-4</v>
      </c>
      <c r="BI2">
        <v>1.3889999999999999E-4</v>
      </c>
      <c r="BJ2">
        <v>1.4579999999999999E-4</v>
      </c>
      <c r="BK2">
        <v>1.552E-4</v>
      </c>
      <c r="BL2">
        <v>1.6330000000000001E-4</v>
      </c>
      <c r="BM2">
        <v>1.6870000000000001E-4</v>
      </c>
      <c r="BN2">
        <v>1.752E-4</v>
      </c>
      <c r="BO2">
        <v>1.8459999999999999E-4</v>
      </c>
      <c r="BP2">
        <v>1.93E-4</v>
      </c>
      <c r="BQ2">
        <v>1.9780000000000001E-4</v>
      </c>
      <c r="BR2">
        <v>2.028E-4</v>
      </c>
      <c r="BS2">
        <v>2.0990000000000001E-4</v>
      </c>
      <c r="BT2">
        <v>2.1699999999999999E-4</v>
      </c>
      <c r="BU2">
        <v>2.2120000000000001E-4</v>
      </c>
      <c r="BV2">
        <v>2.253E-4</v>
      </c>
      <c r="BW2">
        <v>2.2929999999999999E-4</v>
      </c>
      <c r="BX2">
        <v>2.3330000000000001E-4</v>
      </c>
      <c r="BY2">
        <v>2.3910000000000001E-4</v>
      </c>
      <c r="BZ2">
        <v>2.9409999999999999E-4</v>
      </c>
      <c r="CA2">
        <v>3.3080000000000002E-4</v>
      </c>
      <c r="CB2">
        <v>3.4029999999999998E-4</v>
      </c>
      <c r="CC2">
        <v>3.5799999999999997E-4</v>
      </c>
      <c r="CD2">
        <v>4.0000000000000002E-4</v>
      </c>
      <c r="CE2">
        <v>4.281E-4</v>
      </c>
      <c r="CF2">
        <v>4.6410000000000001E-4</v>
      </c>
      <c r="CG2">
        <v>4.8819999999999999E-4</v>
      </c>
      <c r="CH2">
        <v>5.0580000000000004E-4</v>
      </c>
      <c r="CI2">
        <v>5.3030000000000004E-4</v>
      </c>
      <c r="CJ2">
        <v>5.5230000000000003E-4</v>
      </c>
      <c r="CK2">
        <v>5.8770000000000003E-4</v>
      </c>
      <c r="CL2">
        <v>6.3639999999999996E-4</v>
      </c>
      <c r="CM2">
        <v>6.845E-4</v>
      </c>
      <c r="CN2">
        <v>7.2889999999999999E-4</v>
      </c>
      <c r="CO2">
        <v>8.677E-4</v>
      </c>
      <c r="CP2">
        <v>9.6790000000000005E-4</v>
      </c>
      <c r="CQ2">
        <v>1.1999999999999999E-3</v>
      </c>
      <c r="CR2">
        <v>1.2999999999999999E-3</v>
      </c>
      <c r="CS2">
        <v>1.5E-3</v>
      </c>
      <c r="CT2">
        <v>1.9E-3</v>
      </c>
      <c r="CU2">
        <v>2.7000000000000001E-3</v>
      </c>
      <c r="CV2">
        <v>5.7000000000000002E-3</v>
      </c>
      <c r="CW2">
        <v>8.8999999999999999E-3</v>
      </c>
      <c r="CX2">
        <v>1.3899999999999999E-2</v>
      </c>
      <c r="CY2">
        <v>3.7900000000000003E-2</v>
      </c>
      <c r="CZ2">
        <v>8.72E-2</v>
      </c>
      <c r="DA2">
        <v>0.13900000000000001</v>
      </c>
      <c r="DB2">
        <v>0.1857</v>
      </c>
      <c r="DC2">
        <v>0.2233</v>
      </c>
      <c r="DD2">
        <v>0.28539999999999999</v>
      </c>
      <c r="DE2">
        <v>0.33110000000000001</v>
      </c>
      <c r="DF2">
        <v>0.377</v>
      </c>
      <c r="DG2">
        <v>0.4143</v>
      </c>
      <c r="DH2">
        <v>0.52139999999999997</v>
      </c>
      <c r="DI2">
        <v>0.55530000000000002</v>
      </c>
      <c r="DJ2">
        <v>0.71199999999999997</v>
      </c>
      <c r="DK2">
        <v>0.74590000000000001</v>
      </c>
      <c r="DL2">
        <v>0.78380000000000005</v>
      </c>
      <c r="DM2">
        <v>0.8</v>
      </c>
      <c r="DN2">
        <v>0.8</v>
      </c>
      <c r="DO2">
        <v>0.8</v>
      </c>
      <c r="DP2">
        <v>0.8</v>
      </c>
      <c r="DQ2">
        <v>0.8</v>
      </c>
      <c r="DR2">
        <v>0.8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4.0690000000000002E-8</v>
      </c>
      <c r="AB3">
        <v>3.8430000000000002E-7</v>
      </c>
      <c r="AC3">
        <v>7.2040000000000002E-7</v>
      </c>
      <c r="AD3">
        <v>1.176E-6</v>
      </c>
      <c r="AE3">
        <v>1.618E-6</v>
      </c>
      <c r="AF3">
        <v>2.136E-6</v>
      </c>
      <c r="AG3">
        <v>2.9059999999999998E-6</v>
      </c>
      <c r="AH3">
        <v>3.2890000000000002E-6</v>
      </c>
      <c r="AI3">
        <v>3.8070000000000001E-6</v>
      </c>
      <c r="AJ3">
        <v>4.4630000000000003E-6</v>
      </c>
      <c r="AK3">
        <v>5.3149999999999999E-6</v>
      </c>
      <c r="AL3">
        <v>8.2300000000000008E-6</v>
      </c>
      <c r="AM3">
        <v>1.057E-5</v>
      </c>
      <c r="AN3">
        <v>1.259E-5</v>
      </c>
      <c r="AO3">
        <v>1.4600000000000001E-5</v>
      </c>
      <c r="AP3">
        <v>1.8510000000000001E-5</v>
      </c>
      <c r="AQ3">
        <v>2.268E-5</v>
      </c>
      <c r="AR3">
        <v>2.563E-5</v>
      </c>
      <c r="AS3">
        <v>2.9269999999999999E-5</v>
      </c>
      <c r="AT3">
        <v>3.3760000000000002E-5</v>
      </c>
      <c r="AU3">
        <v>4.1730000000000002E-5</v>
      </c>
      <c r="AV3">
        <v>4.7620000000000001E-5</v>
      </c>
      <c r="AW3">
        <v>5.1740000000000003E-5</v>
      </c>
      <c r="AX3">
        <v>5.5949999999999998E-5</v>
      </c>
      <c r="AY3">
        <v>6.1870000000000002E-5</v>
      </c>
      <c r="AZ3">
        <v>7.3819999999999995E-5</v>
      </c>
      <c r="BA3">
        <v>8.3090000000000006E-5</v>
      </c>
      <c r="BB3">
        <v>8.9699999999999998E-5</v>
      </c>
      <c r="BC3">
        <v>9.6280000000000007E-5</v>
      </c>
      <c r="BD3">
        <v>1.0289999999999999E-4</v>
      </c>
      <c r="BE3">
        <v>1.121E-4</v>
      </c>
      <c r="BF3">
        <v>1.211E-4</v>
      </c>
      <c r="BG3">
        <v>1.27E-4</v>
      </c>
      <c r="BH3">
        <v>1.3300000000000001E-4</v>
      </c>
      <c r="BI3">
        <v>1.3889999999999999E-4</v>
      </c>
      <c r="BJ3">
        <v>1.4579999999999999E-4</v>
      </c>
      <c r="BK3">
        <v>1.552E-4</v>
      </c>
      <c r="BL3">
        <v>1.6330000000000001E-4</v>
      </c>
      <c r="BM3">
        <v>1.6870000000000001E-4</v>
      </c>
      <c r="BN3">
        <v>1.752E-4</v>
      </c>
      <c r="BO3">
        <v>1.8459999999999999E-4</v>
      </c>
      <c r="BP3">
        <v>1.93E-4</v>
      </c>
      <c r="BQ3">
        <v>1.9780000000000001E-4</v>
      </c>
      <c r="BR3">
        <v>2.028E-4</v>
      </c>
      <c r="BS3">
        <v>2.0990000000000001E-4</v>
      </c>
      <c r="BT3">
        <v>2.1699999999999999E-4</v>
      </c>
      <c r="BU3">
        <v>2.2120000000000001E-4</v>
      </c>
      <c r="BV3">
        <v>2.253E-4</v>
      </c>
      <c r="BW3">
        <v>2.2929999999999999E-4</v>
      </c>
      <c r="BX3">
        <v>2.3330000000000001E-4</v>
      </c>
      <c r="BY3">
        <v>2.3910000000000001E-4</v>
      </c>
      <c r="BZ3">
        <v>2.9409999999999999E-4</v>
      </c>
      <c r="CA3">
        <v>3.3080000000000002E-4</v>
      </c>
      <c r="CB3">
        <v>3.4239999999999997E-4</v>
      </c>
      <c r="CC3">
        <v>3.6220000000000002E-4</v>
      </c>
      <c r="CD3">
        <v>4.1419999999999998E-4</v>
      </c>
      <c r="CE3">
        <v>4.5380000000000003E-4</v>
      </c>
      <c r="CF3">
        <v>4.9919999999999999E-4</v>
      </c>
      <c r="CG3">
        <v>5.3660000000000003E-4</v>
      </c>
      <c r="CH3">
        <v>5.6510000000000002E-4</v>
      </c>
      <c r="CI3">
        <v>6.0800000000000003E-4</v>
      </c>
      <c r="CJ3">
        <v>6.4990000000000002E-4</v>
      </c>
      <c r="CK3">
        <v>6.9499999999999998E-4</v>
      </c>
      <c r="CL3">
        <v>7.4189999999999998E-4</v>
      </c>
      <c r="CM3">
        <v>7.8759999999999995E-4</v>
      </c>
      <c r="CN3">
        <v>8.2790000000000001E-4</v>
      </c>
      <c r="CO3">
        <v>9.5290000000000001E-4</v>
      </c>
      <c r="CP3">
        <v>1.1999999999999999E-3</v>
      </c>
      <c r="CQ3">
        <v>1.4E-3</v>
      </c>
      <c r="CR3">
        <v>1.6000000000000001E-3</v>
      </c>
      <c r="CS3">
        <v>1.9E-3</v>
      </c>
      <c r="CT3">
        <v>3.2000000000000002E-3</v>
      </c>
      <c r="CU3">
        <v>6.4000000000000003E-3</v>
      </c>
      <c r="CV3">
        <v>1.84E-2</v>
      </c>
      <c r="CW3">
        <v>3.6299999999999999E-2</v>
      </c>
      <c r="CX3">
        <v>6.0499999999999998E-2</v>
      </c>
      <c r="CY3">
        <v>0.1207</v>
      </c>
      <c r="CZ3">
        <v>0.193</v>
      </c>
      <c r="DA3">
        <v>0.23880000000000001</v>
      </c>
      <c r="DB3">
        <v>0.27250000000000002</v>
      </c>
      <c r="DC3">
        <v>0.29899999999999999</v>
      </c>
      <c r="DD3">
        <v>0.36249999999999999</v>
      </c>
      <c r="DE3">
        <v>0.41449999999999998</v>
      </c>
      <c r="DF3">
        <v>0.44940000000000002</v>
      </c>
      <c r="DG3">
        <v>0.46510000000000001</v>
      </c>
      <c r="DH3">
        <v>0.55200000000000005</v>
      </c>
      <c r="DI3">
        <v>0.57230000000000003</v>
      </c>
      <c r="DJ3">
        <v>0.72070000000000001</v>
      </c>
      <c r="DK3">
        <v>0.75360000000000005</v>
      </c>
      <c r="DL3">
        <v>0.78500000000000003</v>
      </c>
      <c r="DM3">
        <v>0.8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4.0690000000000002E-8</v>
      </c>
      <c r="AB4">
        <v>3.8430000000000002E-7</v>
      </c>
      <c r="AC4">
        <v>7.2040000000000002E-7</v>
      </c>
      <c r="AD4">
        <v>1.176E-6</v>
      </c>
      <c r="AE4">
        <v>1.618E-6</v>
      </c>
      <c r="AF4">
        <v>2.136E-6</v>
      </c>
      <c r="AG4">
        <v>2.9059999999999998E-6</v>
      </c>
      <c r="AH4">
        <v>3.2890000000000002E-6</v>
      </c>
      <c r="AI4">
        <v>3.8070000000000001E-6</v>
      </c>
      <c r="AJ4">
        <v>4.4630000000000003E-6</v>
      </c>
      <c r="AK4">
        <v>5.3149999999999999E-6</v>
      </c>
      <c r="AL4">
        <v>8.2300000000000008E-6</v>
      </c>
      <c r="AM4">
        <v>1.057E-5</v>
      </c>
      <c r="AN4">
        <v>1.259E-5</v>
      </c>
      <c r="AO4">
        <v>1.4600000000000001E-5</v>
      </c>
      <c r="AP4">
        <v>1.8510000000000001E-5</v>
      </c>
      <c r="AQ4">
        <v>2.268E-5</v>
      </c>
      <c r="AR4">
        <v>2.563E-5</v>
      </c>
      <c r="AS4">
        <v>2.9269999999999999E-5</v>
      </c>
      <c r="AT4">
        <v>3.3760000000000002E-5</v>
      </c>
      <c r="AU4">
        <v>4.1730000000000002E-5</v>
      </c>
      <c r="AV4">
        <v>4.7620000000000001E-5</v>
      </c>
      <c r="AW4">
        <v>5.1740000000000003E-5</v>
      </c>
      <c r="AX4">
        <v>5.5949999999999998E-5</v>
      </c>
      <c r="AY4">
        <v>6.1870000000000002E-5</v>
      </c>
      <c r="AZ4">
        <v>7.3819999999999995E-5</v>
      </c>
      <c r="BA4">
        <v>8.3090000000000006E-5</v>
      </c>
      <c r="BB4">
        <v>8.9699999999999998E-5</v>
      </c>
      <c r="BC4">
        <v>9.6280000000000007E-5</v>
      </c>
      <c r="BD4">
        <v>1.0289999999999999E-4</v>
      </c>
      <c r="BE4">
        <v>1.121E-4</v>
      </c>
      <c r="BF4">
        <v>1.211E-4</v>
      </c>
      <c r="BG4">
        <v>1.27E-4</v>
      </c>
      <c r="BH4">
        <v>1.3300000000000001E-4</v>
      </c>
      <c r="BI4">
        <v>1.3889999999999999E-4</v>
      </c>
      <c r="BJ4">
        <v>1.4579999999999999E-4</v>
      </c>
      <c r="BK4">
        <v>1.552E-4</v>
      </c>
      <c r="BL4">
        <v>1.6330000000000001E-4</v>
      </c>
      <c r="BM4">
        <v>1.6870000000000001E-4</v>
      </c>
      <c r="BN4">
        <v>1.752E-4</v>
      </c>
      <c r="BO4">
        <v>1.8459999999999999E-4</v>
      </c>
      <c r="BP4">
        <v>1.93E-4</v>
      </c>
      <c r="BQ4">
        <v>1.9780000000000001E-4</v>
      </c>
      <c r="BR4">
        <v>2.028E-4</v>
      </c>
      <c r="BS4">
        <v>2.0990000000000001E-4</v>
      </c>
      <c r="BT4">
        <v>2.1699999999999999E-4</v>
      </c>
      <c r="BU4">
        <v>2.2120000000000001E-4</v>
      </c>
      <c r="BV4">
        <v>2.253E-4</v>
      </c>
      <c r="BW4">
        <v>2.2929999999999999E-4</v>
      </c>
      <c r="BX4">
        <v>2.3330000000000001E-4</v>
      </c>
      <c r="BY4">
        <v>2.3910000000000001E-4</v>
      </c>
      <c r="BZ4">
        <v>2.9609999999999999E-4</v>
      </c>
      <c r="CA4">
        <v>3.3619999999999999E-4</v>
      </c>
      <c r="CB4">
        <v>3.6170000000000001E-4</v>
      </c>
      <c r="CC4">
        <v>3.991E-4</v>
      </c>
      <c r="CD4">
        <v>4.7150000000000002E-4</v>
      </c>
      <c r="CE4">
        <v>5.3200000000000003E-4</v>
      </c>
      <c r="CF4">
        <v>6.0349999999999998E-4</v>
      </c>
      <c r="CG4">
        <v>6.6390000000000004E-4</v>
      </c>
      <c r="CH4">
        <v>7.1489999999999998E-4</v>
      </c>
      <c r="CI4">
        <v>7.5860000000000001E-4</v>
      </c>
      <c r="CJ4">
        <v>8.0320000000000001E-4</v>
      </c>
      <c r="CK4">
        <v>8.5240000000000001E-4</v>
      </c>
      <c r="CL4">
        <v>8.9539999999999997E-4</v>
      </c>
      <c r="CM4">
        <v>9.3440000000000005E-4</v>
      </c>
      <c r="CN4">
        <v>9.8919999999999998E-4</v>
      </c>
      <c r="CO4">
        <v>1.1999999999999999E-3</v>
      </c>
      <c r="CP4">
        <v>1.5E-3</v>
      </c>
      <c r="CQ4">
        <v>1.9E-3</v>
      </c>
      <c r="CR4">
        <v>2.7000000000000001E-3</v>
      </c>
      <c r="CS4">
        <v>4.4000000000000003E-3</v>
      </c>
      <c r="CT4">
        <v>1.0999999999999999E-2</v>
      </c>
      <c r="CU4">
        <v>2.6599999999999999E-2</v>
      </c>
      <c r="CV4">
        <v>6.93E-2</v>
      </c>
      <c r="CW4">
        <v>0.1094</v>
      </c>
      <c r="CX4">
        <v>0.1472</v>
      </c>
      <c r="CY4">
        <v>0.2092</v>
      </c>
      <c r="CZ4">
        <v>0.27579999999999999</v>
      </c>
      <c r="DA4">
        <v>0.3135</v>
      </c>
      <c r="DB4">
        <v>0.34960000000000002</v>
      </c>
      <c r="DC4">
        <v>0.3821</v>
      </c>
      <c r="DD4">
        <v>0.43990000000000001</v>
      </c>
      <c r="DE4">
        <v>0.4652</v>
      </c>
      <c r="DF4">
        <v>0.47360000000000002</v>
      </c>
      <c r="DG4">
        <v>0.4778</v>
      </c>
      <c r="DH4">
        <v>0.56069999999999998</v>
      </c>
      <c r="DI4">
        <v>0.58020000000000005</v>
      </c>
      <c r="DJ4">
        <v>0.72840000000000005</v>
      </c>
      <c r="DK4">
        <v>0.75819999999999999</v>
      </c>
      <c r="DL4">
        <v>0.78539999999999999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4.0690000000000002E-8</v>
      </c>
      <c r="AB5">
        <v>3.8430000000000002E-7</v>
      </c>
      <c r="AC5">
        <v>7.2040000000000002E-7</v>
      </c>
      <c r="AD5">
        <v>1.176E-6</v>
      </c>
      <c r="AE5">
        <v>1.618E-6</v>
      </c>
      <c r="AF5">
        <v>2.136E-6</v>
      </c>
      <c r="AG5">
        <v>2.9059999999999998E-6</v>
      </c>
      <c r="AH5">
        <v>3.2890000000000002E-6</v>
      </c>
      <c r="AI5">
        <v>3.8070000000000001E-6</v>
      </c>
      <c r="AJ5">
        <v>4.4630000000000003E-6</v>
      </c>
      <c r="AK5">
        <v>5.3149999999999999E-6</v>
      </c>
      <c r="AL5">
        <v>8.2300000000000008E-6</v>
      </c>
      <c r="AM5">
        <v>1.057E-5</v>
      </c>
      <c r="AN5">
        <v>1.259E-5</v>
      </c>
      <c r="AO5">
        <v>1.4600000000000001E-5</v>
      </c>
      <c r="AP5">
        <v>1.8510000000000001E-5</v>
      </c>
      <c r="AQ5">
        <v>2.268E-5</v>
      </c>
      <c r="AR5">
        <v>2.563E-5</v>
      </c>
      <c r="AS5">
        <v>2.9269999999999999E-5</v>
      </c>
      <c r="AT5">
        <v>3.3760000000000002E-5</v>
      </c>
      <c r="AU5">
        <v>4.1730000000000002E-5</v>
      </c>
      <c r="AV5">
        <v>4.7620000000000001E-5</v>
      </c>
      <c r="AW5">
        <v>5.1740000000000003E-5</v>
      </c>
      <c r="AX5">
        <v>5.5949999999999998E-5</v>
      </c>
      <c r="AY5">
        <v>6.1870000000000002E-5</v>
      </c>
      <c r="AZ5">
        <v>7.3819999999999995E-5</v>
      </c>
      <c r="BA5">
        <v>8.3090000000000006E-5</v>
      </c>
      <c r="BB5">
        <v>8.9699999999999998E-5</v>
      </c>
      <c r="BC5">
        <v>9.6280000000000007E-5</v>
      </c>
      <c r="BD5">
        <v>1.0289999999999999E-4</v>
      </c>
      <c r="BE5">
        <v>1.121E-4</v>
      </c>
      <c r="BF5">
        <v>1.211E-4</v>
      </c>
      <c r="BG5">
        <v>1.271E-4</v>
      </c>
      <c r="BH5">
        <v>1.3310000000000001E-4</v>
      </c>
      <c r="BI5">
        <v>1.393E-4</v>
      </c>
      <c r="BJ5">
        <v>1.4660000000000001E-4</v>
      </c>
      <c r="BK5">
        <v>1.5640000000000001E-4</v>
      </c>
      <c r="BL5">
        <v>1.649E-4</v>
      </c>
      <c r="BM5">
        <v>1.705E-4</v>
      </c>
      <c r="BN5">
        <v>1.774E-4</v>
      </c>
      <c r="BO5">
        <v>1.873E-4</v>
      </c>
      <c r="BP5">
        <v>1.961E-4</v>
      </c>
      <c r="BQ5">
        <v>2.0120000000000001E-4</v>
      </c>
      <c r="BR5">
        <v>2.065E-4</v>
      </c>
      <c r="BS5">
        <v>2.141E-4</v>
      </c>
      <c r="BT5">
        <v>2.2169999999999999E-4</v>
      </c>
      <c r="BU5">
        <v>2.2680000000000001E-4</v>
      </c>
      <c r="BV5">
        <v>2.3169999999999999E-4</v>
      </c>
      <c r="BW5">
        <v>2.3709999999999999E-4</v>
      </c>
      <c r="BX5">
        <v>2.4259999999999999E-4</v>
      </c>
      <c r="BY5">
        <v>2.5020000000000001E-4</v>
      </c>
      <c r="BZ5">
        <v>3.258E-4</v>
      </c>
      <c r="CA5">
        <v>3.991E-4</v>
      </c>
      <c r="CB5">
        <v>4.6200000000000001E-4</v>
      </c>
      <c r="CC5">
        <v>5.4679999999999996E-4</v>
      </c>
      <c r="CD5">
        <v>6.5850000000000001E-4</v>
      </c>
      <c r="CE5">
        <v>7.5159999999999995E-4</v>
      </c>
      <c r="CF5">
        <v>8.3969999999999997E-4</v>
      </c>
      <c r="CG5">
        <v>9.3199999999999999E-4</v>
      </c>
      <c r="CH5">
        <v>9.969E-4</v>
      </c>
      <c r="CI5">
        <v>1.1000000000000001E-3</v>
      </c>
      <c r="CJ5">
        <v>1.1000000000000001E-3</v>
      </c>
      <c r="CK5">
        <v>1.1999999999999999E-3</v>
      </c>
      <c r="CL5">
        <v>1.2999999999999999E-3</v>
      </c>
      <c r="CM5">
        <v>1.4E-3</v>
      </c>
      <c r="CN5">
        <v>1.5E-3</v>
      </c>
      <c r="CO5">
        <v>2.2000000000000001E-3</v>
      </c>
      <c r="CP5">
        <v>3.5999999999999999E-3</v>
      </c>
      <c r="CQ5">
        <v>6.6E-3</v>
      </c>
      <c r="CR5">
        <v>1.14E-2</v>
      </c>
      <c r="CS5">
        <v>1.9900000000000001E-2</v>
      </c>
      <c r="CT5">
        <v>4.5900000000000003E-2</v>
      </c>
      <c r="CU5">
        <v>8.6199999999999999E-2</v>
      </c>
      <c r="CV5">
        <v>0.1593</v>
      </c>
      <c r="CW5">
        <v>0.2019</v>
      </c>
      <c r="CX5">
        <v>0.23519999999999999</v>
      </c>
      <c r="CY5">
        <v>0.28710000000000002</v>
      </c>
      <c r="CZ5">
        <v>0.36020000000000002</v>
      </c>
      <c r="DA5">
        <v>0.4007</v>
      </c>
      <c r="DB5">
        <v>0.43059999999999998</v>
      </c>
      <c r="DC5">
        <v>0.4516</v>
      </c>
      <c r="DD5">
        <v>0.47139999999999999</v>
      </c>
      <c r="DE5">
        <v>0.47749999999999998</v>
      </c>
      <c r="DF5">
        <v>0.48199999999999998</v>
      </c>
      <c r="DG5">
        <v>0.48649999999999999</v>
      </c>
      <c r="DH5">
        <v>0.56850000000000001</v>
      </c>
      <c r="DI5">
        <v>0.5857</v>
      </c>
      <c r="DJ5">
        <v>0.73</v>
      </c>
      <c r="DK5">
        <v>0.75849999999999995</v>
      </c>
      <c r="DL5">
        <v>0.78539999999999999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4.0690000000000002E-8</v>
      </c>
      <c r="AB6">
        <v>3.8430000000000002E-7</v>
      </c>
      <c r="AC6">
        <v>7.2040000000000002E-7</v>
      </c>
      <c r="AD6">
        <v>1.176E-6</v>
      </c>
      <c r="AE6">
        <v>1.618E-6</v>
      </c>
      <c r="AF6">
        <v>2.136E-6</v>
      </c>
      <c r="AG6">
        <v>2.9059999999999998E-6</v>
      </c>
      <c r="AH6">
        <v>3.2890000000000002E-6</v>
      </c>
      <c r="AI6">
        <v>3.8070000000000001E-6</v>
      </c>
      <c r="AJ6">
        <v>4.4630000000000003E-6</v>
      </c>
      <c r="AK6">
        <v>5.3149999999999999E-6</v>
      </c>
      <c r="AL6">
        <v>8.2300000000000008E-6</v>
      </c>
      <c r="AM6">
        <v>1.057E-5</v>
      </c>
      <c r="AN6">
        <v>1.259E-5</v>
      </c>
      <c r="AO6">
        <v>1.4600000000000001E-5</v>
      </c>
      <c r="AP6">
        <v>1.8510000000000001E-5</v>
      </c>
      <c r="AQ6">
        <v>2.268E-5</v>
      </c>
      <c r="AR6">
        <v>2.563E-5</v>
      </c>
      <c r="AS6">
        <v>2.9269999999999999E-5</v>
      </c>
      <c r="AT6">
        <v>3.3850000000000003E-5</v>
      </c>
      <c r="AU6">
        <v>4.244E-5</v>
      </c>
      <c r="AV6">
        <v>4.8810000000000002E-5</v>
      </c>
      <c r="AW6">
        <v>5.3300000000000001E-5</v>
      </c>
      <c r="AX6">
        <v>5.7809999999999997E-5</v>
      </c>
      <c r="AY6">
        <v>6.4120000000000003E-5</v>
      </c>
      <c r="AZ6">
        <v>7.6760000000000004E-5</v>
      </c>
      <c r="BA6">
        <v>8.6559999999999998E-5</v>
      </c>
      <c r="BB6">
        <v>9.3499999999999996E-5</v>
      </c>
      <c r="BC6">
        <v>1.005E-4</v>
      </c>
      <c r="BD6">
        <v>1.0739999999999999E-4</v>
      </c>
      <c r="BE6">
        <v>1.182E-4</v>
      </c>
      <c r="BF6">
        <v>1.2889999999999999E-4</v>
      </c>
      <c r="BG6">
        <v>1.3660000000000001E-4</v>
      </c>
      <c r="BH6">
        <v>1.4430000000000001E-4</v>
      </c>
      <c r="BI6">
        <v>1.518E-4</v>
      </c>
      <c r="BJ6">
        <v>1.6080000000000001E-4</v>
      </c>
      <c r="BK6">
        <v>1.7320000000000001E-4</v>
      </c>
      <c r="BL6">
        <v>1.84E-4</v>
      </c>
      <c r="BM6">
        <v>1.9129999999999999E-4</v>
      </c>
      <c r="BN6">
        <v>2.0049999999999999E-4</v>
      </c>
      <c r="BO6">
        <v>2.14E-4</v>
      </c>
      <c r="BP6">
        <v>2.263E-4</v>
      </c>
      <c r="BQ6">
        <v>2.3460000000000001E-4</v>
      </c>
      <c r="BR6">
        <v>2.4340000000000001E-4</v>
      </c>
      <c r="BS6">
        <v>2.564E-4</v>
      </c>
      <c r="BT6">
        <v>2.6939999999999999E-4</v>
      </c>
      <c r="BU6">
        <v>2.7740000000000002E-4</v>
      </c>
      <c r="BV6">
        <v>2.8509999999999999E-4</v>
      </c>
      <c r="BW6">
        <v>2.9290000000000002E-4</v>
      </c>
      <c r="BX6">
        <v>3.0069999999999999E-4</v>
      </c>
      <c r="BY6">
        <v>3.1260000000000001E-4</v>
      </c>
      <c r="BZ6">
        <v>4.4749999999999998E-4</v>
      </c>
      <c r="CA6">
        <v>5.7430000000000003E-4</v>
      </c>
      <c r="CB6">
        <v>7.0149999999999998E-4</v>
      </c>
      <c r="CC6">
        <v>8.4840000000000002E-4</v>
      </c>
      <c r="CD6">
        <v>1E-3</v>
      </c>
      <c r="CE6">
        <v>1.1999999999999999E-3</v>
      </c>
      <c r="CF6">
        <v>1.2999999999999999E-3</v>
      </c>
      <c r="CG6">
        <v>1.5E-3</v>
      </c>
      <c r="CH6">
        <v>1.6000000000000001E-3</v>
      </c>
      <c r="CI6">
        <v>1.9E-3</v>
      </c>
      <c r="CJ6">
        <v>2.2000000000000001E-3</v>
      </c>
      <c r="CK6">
        <v>2.5000000000000001E-3</v>
      </c>
      <c r="CL6">
        <v>2.8999999999999998E-3</v>
      </c>
      <c r="CM6">
        <v>3.3E-3</v>
      </c>
      <c r="CN6">
        <v>3.8E-3</v>
      </c>
      <c r="CO6">
        <v>7.9000000000000008E-3</v>
      </c>
      <c r="CP6">
        <v>1.4999999999999999E-2</v>
      </c>
      <c r="CQ6">
        <v>2.8000000000000001E-2</v>
      </c>
      <c r="CR6">
        <v>4.7399999999999998E-2</v>
      </c>
      <c r="CS6">
        <v>7.3999999999999996E-2</v>
      </c>
      <c r="CT6">
        <v>0.1241</v>
      </c>
      <c r="CU6">
        <v>0.16819999999999999</v>
      </c>
      <c r="CV6">
        <v>0.2465</v>
      </c>
      <c r="CW6">
        <v>0.28539999999999999</v>
      </c>
      <c r="CX6">
        <v>0.31740000000000002</v>
      </c>
      <c r="CY6">
        <v>0.37140000000000001</v>
      </c>
      <c r="CZ6">
        <v>0.43740000000000001</v>
      </c>
      <c r="DA6">
        <v>0.4597</v>
      </c>
      <c r="DB6">
        <v>0.46929999999999999</v>
      </c>
      <c r="DC6">
        <v>0.47389999999999999</v>
      </c>
      <c r="DD6">
        <v>0.48020000000000002</v>
      </c>
      <c r="DE6">
        <v>0.48599999999999999</v>
      </c>
      <c r="DF6">
        <v>0.48949999999999999</v>
      </c>
      <c r="DG6">
        <v>0.49130000000000001</v>
      </c>
      <c r="DH6">
        <v>0.56999999999999995</v>
      </c>
      <c r="DI6">
        <v>0.58630000000000004</v>
      </c>
      <c r="DJ6">
        <v>0.73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4.0690000000000002E-8</v>
      </c>
      <c r="AB7">
        <v>3.8430000000000002E-7</v>
      </c>
      <c r="AC7">
        <v>7.2040000000000002E-7</v>
      </c>
      <c r="AD7">
        <v>1.176E-6</v>
      </c>
      <c r="AE7">
        <v>1.618E-6</v>
      </c>
      <c r="AF7">
        <v>2.136E-6</v>
      </c>
      <c r="AG7">
        <v>2.9059999999999998E-6</v>
      </c>
      <c r="AH7">
        <v>3.2890000000000002E-6</v>
      </c>
      <c r="AI7">
        <v>3.8070000000000001E-6</v>
      </c>
      <c r="AJ7">
        <v>4.4630000000000003E-6</v>
      </c>
      <c r="AK7">
        <v>5.3170000000000001E-6</v>
      </c>
      <c r="AL7">
        <v>8.303E-6</v>
      </c>
      <c r="AM7">
        <v>1.094E-5</v>
      </c>
      <c r="AN7">
        <v>1.3349999999999999E-5</v>
      </c>
      <c r="AO7">
        <v>1.571E-5</v>
      </c>
      <c r="AP7">
        <v>2.02E-5</v>
      </c>
      <c r="AQ7">
        <v>2.497E-5</v>
      </c>
      <c r="AR7">
        <v>2.832E-5</v>
      </c>
      <c r="AS7">
        <v>3.2289999999999997E-5</v>
      </c>
      <c r="AT7">
        <v>3.7190000000000001E-5</v>
      </c>
      <c r="AU7">
        <v>4.6050000000000001E-5</v>
      </c>
      <c r="AV7">
        <v>5.2970000000000003E-5</v>
      </c>
      <c r="AW7">
        <v>5.8230000000000003E-5</v>
      </c>
      <c r="AX7">
        <v>6.4460000000000003E-5</v>
      </c>
      <c r="AY7">
        <v>7.2970000000000001E-5</v>
      </c>
      <c r="AZ7">
        <v>8.9190000000000005E-5</v>
      </c>
      <c r="BA7">
        <v>1.0170000000000001E-4</v>
      </c>
      <c r="BB7">
        <v>1.106E-4</v>
      </c>
      <c r="BC7">
        <v>1.194E-4</v>
      </c>
      <c r="BD7">
        <v>1.281E-4</v>
      </c>
      <c r="BE7">
        <v>1.418E-4</v>
      </c>
      <c r="BF7">
        <v>1.5540000000000001E-4</v>
      </c>
      <c r="BG7">
        <v>1.6569999999999999E-4</v>
      </c>
      <c r="BH7">
        <v>1.762E-4</v>
      </c>
      <c r="BI7">
        <v>1.872E-4</v>
      </c>
      <c r="BJ7">
        <v>2.0019999999999999E-4</v>
      </c>
      <c r="BK7">
        <v>2.184E-4</v>
      </c>
      <c r="BL7">
        <v>2.343E-4</v>
      </c>
      <c r="BM7">
        <v>2.452E-4</v>
      </c>
      <c r="BN7">
        <v>2.588E-4</v>
      </c>
      <c r="BO7">
        <v>2.7900000000000001E-4</v>
      </c>
      <c r="BP7">
        <v>2.9750000000000002E-4</v>
      </c>
      <c r="BQ7">
        <v>3.1040000000000001E-4</v>
      </c>
      <c r="BR7">
        <v>3.2430000000000002E-4</v>
      </c>
      <c r="BS7">
        <v>3.456E-4</v>
      </c>
      <c r="BT7">
        <v>3.6699999999999998E-4</v>
      </c>
      <c r="BU7">
        <v>3.8160000000000001E-4</v>
      </c>
      <c r="BV7">
        <v>3.9589999999999997E-4</v>
      </c>
      <c r="BW7">
        <v>4.102E-4</v>
      </c>
      <c r="BX7">
        <v>4.2450000000000002E-4</v>
      </c>
      <c r="BY7">
        <v>4.437E-4</v>
      </c>
      <c r="BZ7">
        <v>6.4559999999999997E-4</v>
      </c>
      <c r="CA7">
        <v>8.5380000000000005E-4</v>
      </c>
      <c r="CB7">
        <v>1.1000000000000001E-3</v>
      </c>
      <c r="CC7">
        <v>1.4E-3</v>
      </c>
      <c r="CD7">
        <v>1.8E-3</v>
      </c>
      <c r="CE7">
        <v>2.2000000000000001E-3</v>
      </c>
      <c r="CF7">
        <v>2.7000000000000001E-3</v>
      </c>
      <c r="CG7">
        <v>3.3999999999999998E-3</v>
      </c>
      <c r="CH7">
        <v>4.1999999999999997E-3</v>
      </c>
      <c r="CI7">
        <v>5.1999999999999998E-3</v>
      </c>
      <c r="CJ7">
        <v>6.3E-3</v>
      </c>
      <c r="CK7">
        <v>7.6E-3</v>
      </c>
      <c r="CL7">
        <v>9.1000000000000004E-3</v>
      </c>
      <c r="CM7">
        <v>1.0800000000000001E-2</v>
      </c>
      <c r="CN7">
        <v>1.2699999999999999E-2</v>
      </c>
      <c r="CO7">
        <v>2.7300000000000001E-2</v>
      </c>
      <c r="CP7">
        <v>5.3100000000000001E-2</v>
      </c>
      <c r="CQ7">
        <v>8.8800000000000004E-2</v>
      </c>
      <c r="CR7">
        <v>0.122</v>
      </c>
      <c r="CS7">
        <v>0.1532</v>
      </c>
      <c r="CT7">
        <v>0.19900000000000001</v>
      </c>
      <c r="CU7">
        <v>0.2399</v>
      </c>
      <c r="CV7">
        <v>0.32500000000000001</v>
      </c>
      <c r="CW7">
        <v>0.36559999999999998</v>
      </c>
      <c r="CX7">
        <v>0.39319999999999999</v>
      </c>
      <c r="CY7">
        <v>0.43149999999999999</v>
      </c>
      <c r="CZ7">
        <v>0.47070000000000001</v>
      </c>
      <c r="DA7">
        <v>0.47560000000000002</v>
      </c>
      <c r="DB7">
        <v>0.47860000000000003</v>
      </c>
      <c r="DC7">
        <v>0.48139999999999999</v>
      </c>
      <c r="DD7">
        <v>0.4884</v>
      </c>
      <c r="DE7">
        <v>0.49159999999999998</v>
      </c>
      <c r="DF7">
        <v>0.49270000000000003</v>
      </c>
      <c r="DG7">
        <v>0.49359999999999998</v>
      </c>
      <c r="DH7">
        <v>0.56999999999999995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4.0690000000000002E-8</v>
      </c>
      <c r="AB8">
        <v>3.8430000000000002E-7</v>
      </c>
      <c r="AC8">
        <v>7.2040000000000002E-7</v>
      </c>
      <c r="AD8">
        <v>1.176E-6</v>
      </c>
      <c r="AE8">
        <v>1.618E-6</v>
      </c>
      <c r="AF8">
        <v>2.136E-6</v>
      </c>
      <c r="AG8">
        <v>2.9059999999999998E-6</v>
      </c>
      <c r="AH8">
        <v>3.2890000000000002E-6</v>
      </c>
      <c r="AI8">
        <v>3.9709999999999998E-6</v>
      </c>
      <c r="AJ8">
        <v>4.9069999999999998E-6</v>
      </c>
      <c r="AK8">
        <v>6.1340000000000001E-6</v>
      </c>
      <c r="AL8">
        <v>9.7629999999999995E-6</v>
      </c>
      <c r="AM8">
        <v>1.259E-5</v>
      </c>
      <c r="AN8">
        <v>1.4960000000000001E-5</v>
      </c>
      <c r="AO8">
        <v>1.7390000000000001E-5</v>
      </c>
      <c r="AP8">
        <v>2.2289999999999998E-5</v>
      </c>
      <c r="AQ8">
        <v>2.76E-5</v>
      </c>
      <c r="AR8">
        <v>3.154E-5</v>
      </c>
      <c r="AS8">
        <v>3.6529999999999998E-5</v>
      </c>
      <c r="AT8">
        <v>4.2929999999999997E-5</v>
      </c>
      <c r="AU8">
        <v>5.524E-5</v>
      </c>
      <c r="AV8">
        <v>6.4490000000000001E-5</v>
      </c>
      <c r="AW8">
        <v>7.1149999999999995E-5</v>
      </c>
      <c r="AX8">
        <v>7.7990000000000004E-5</v>
      </c>
      <c r="AY8">
        <v>8.7499999999999999E-5</v>
      </c>
      <c r="AZ8">
        <v>1.064E-4</v>
      </c>
      <c r="BA8">
        <v>1.2210000000000001E-4</v>
      </c>
      <c r="BB8">
        <v>1.3459999999999999E-4</v>
      </c>
      <c r="BC8">
        <v>1.471E-4</v>
      </c>
      <c r="BD8">
        <v>1.596E-4</v>
      </c>
      <c r="BE8">
        <v>1.785E-4</v>
      </c>
      <c r="BF8">
        <v>1.9709999999999999E-4</v>
      </c>
      <c r="BG8">
        <v>2.095E-4</v>
      </c>
      <c r="BH8">
        <v>2.221E-4</v>
      </c>
      <c r="BI8">
        <v>2.3550000000000001E-4</v>
      </c>
      <c r="BJ8">
        <v>2.5270000000000002E-4</v>
      </c>
      <c r="BK8">
        <v>2.7920000000000001E-4</v>
      </c>
      <c r="BL8">
        <v>3.0269999999999999E-4</v>
      </c>
      <c r="BM8">
        <v>3.1950000000000001E-4</v>
      </c>
      <c r="BN8">
        <v>3.3950000000000001E-4</v>
      </c>
      <c r="BO8">
        <v>3.6719999999999998E-4</v>
      </c>
      <c r="BP8">
        <v>3.925E-4</v>
      </c>
      <c r="BQ8">
        <v>4.102E-4</v>
      </c>
      <c r="BR8">
        <v>4.2949999999999998E-4</v>
      </c>
      <c r="BS8">
        <v>4.6099999999999998E-4</v>
      </c>
      <c r="BT8">
        <v>4.9249999999999999E-4</v>
      </c>
      <c r="BU8">
        <v>5.1420000000000003E-4</v>
      </c>
      <c r="BV8">
        <v>5.3549999999999995E-4</v>
      </c>
      <c r="BW8">
        <v>5.5650000000000003E-4</v>
      </c>
      <c r="BX8">
        <v>5.7740000000000005E-4</v>
      </c>
      <c r="BY8">
        <v>6.0559999999999998E-4</v>
      </c>
      <c r="BZ8">
        <v>9.2509999999999999E-4</v>
      </c>
      <c r="CA8">
        <v>1.2999999999999999E-3</v>
      </c>
      <c r="CB8">
        <v>1.9E-3</v>
      </c>
      <c r="CC8">
        <v>2.7000000000000001E-3</v>
      </c>
      <c r="CD8">
        <v>3.8E-3</v>
      </c>
      <c r="CE8">
        <v>5.0000000000000001E-3</v>
      </c>
      <c r="CF8">
        <v>6.4999999999999997E-3</v>
      </c>
      <c r="CG8">
        <v>8.5000000000000006E-3</v>
      </c>
      <c r="CH8">
        <v>1.0800000000000001E-2</v>
      </c>
      <c r="CI8">
        <v>1.3599999999999999E-2</v>
      </c>
      <c r="CJ8">
        <v>1.7000000000000001E-2</v>
      </c>
      <c r="CK8">
        <v>2.0899999999999998E-2</v>
      </c>
      <c r="CL8">
        <v>2.53E-2</v>
      </c>
      <c r="CM8">
        <v>3.0300000000000001E-2</v>
      </c>
      <c r="CN8">
        <v>3.5900000000000001E-2</v>
      </c>
      <c r="CO8">
        <v>7.3800000000000004E-2</v>
      </c>
      <c r="CP8">
        <v>0.1177</v>
      </c>
      <c r="CQ8">
        <v>0.15870000000000001</v>
      </c>
      <c r="CR8">
        <v>0.18909999999999999</v>
      </c>
      <c r="CS8">
        <v>0.2157</v>
      </c>
      <c r="CT8">
        <v>0.26440000000000002</v>
      </c>
      <c r="CU8">
        <v>0.31209999999999999</v>
      </c>
      <c r="CV8">
        <v>0.39129999999999998</v>
      </c>
      <c r="CW8">
        <v>0.42409999999999998</v>
      </c>
      <c r="CX8">
        <v>0.43969999999999998</v>
      </c>
      <c r="CY8">
        <v>0.45440000000000003</v>
      </c>
      <c r="CZ8">
        <v>0.47849999999999998</v>
      </c>
      <c r="DA8">
        <v>0.48180000000000001</v>
      </c>
      <c r="DB8">
        <v>0.48499999999999999</v>
      </c>
      <c r="DC8">
        <v>0.48849999999999999</v>
      </c>
      <c r="DD8">
        <v>0.49220000000000003</v>
      </c>
      <c r="DE8">
        <v>0.49359999999999998</v>
      </c>
      <c r="DF8">
        <v>0.49790000000000001</v>
      </c>
      <c r="DG8">
        <v>0.504</v>
      </c>
      <c r="DH8">
        <v>0.56999999999999995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4.0690000000000002E-8</v>
      </c>
      <c r="AB9">
        <v>3.8430000000000002E-7</v>
      </c>
      <c r="AC9">
        <v>7.2040000000000002E-7</v>
      </c>
      <c r="AD9">
        <v>1.176E-6</v>
      </c>
      <c r="AE9">
        <v>1.618E-6</v>
      </c>
      <c r="AF9">
        <v>2.1840000000000002E-6</v>
      </c>
      <c r="AG9">
        <v>3.118E-6</v>
      </c>
      <c r="AH9">
        <v>3.8840000000000004E-6</v>
      </c>
      <c r="AI9">
        <v>4.7779999999999998E-6</v>
      </c>
      <c r="AJ9">
        <v>5.8050000000000003E-6</v>
      </c>
      <c r="AK9">
        <v>7.0380000000000002E-6</v>
      </c>
      <c r="AL9">
        <v>1.0879999999999999E-5</v>
      </c>
      <c r="AM9">
        <v>1.4049999999999999E-5</v>
      </c>
      <c r="AN9">
        <v>1.683E-5</v>
      </c>
      <c r="AO9">
        <v>1.9599999999999999E-5</v>
      </c>
      <c r="AP9">
        <v>2.5219999999999999E-5</v>
      </c>
      <c r="AQ9">
        <v>3.1590000000000001E-5</v>
      </c>
      <c r="AR9">
        <v>3.714E-5</v>
      </c>
      <c r="AS9">
        <v>4.3359999999999998E-5</v>
      </c>
      <c r="AT9">
        <v>5.0890000000000002E-5</v>
      </c>
      <c r="AU9">
        <v>6.4499999999999996E-5</v>
      </c>
      <c r="AV9">
        <v>7.5030000000000005E-5</v>
      </c>
      <c r="AW9">
        <v>8.2940000000000002E-5</v>
      </c>
      <c r="AX9">
        <v>9.2050000000000001E-5</v>
      </c>
      <c r="AY9">
        <v>1.0459999999999999E-4</v>
      </c>
      <c r="AZ9">
        <v>1.2899999999999999E-4</v>
      </c>
      <c r="BA9">
        <v>1.4789999999999999E-4</v>
      </c>
      <c r="BB9">
        <v>1.615E-4</v>
      </c>
      <c r="BC9">
        <v>1.7569999999999999E-4</v>
      </c>
      <c r="BD9">
        <v>1.9010000000000001E-4</v>
      </c>
      <c r="BE9">
        <v>2.1330000000000001E-4</v>
      </c>
      <c r="BF9">
        <v>2.365E-4</v>
      </c>
      <c r="BG9">
        <v>2.544E-4</v>
      </c>
      <c r="BH9">
        <v>2.7280000000000002E-4</v>
      </c>
      <c r="BI9">
        <v>2.9320000000000003E-4</v>
      </c>
      <c r="BJ9">
        <v>3.1730000000000001E-4</v>
      </c>
      <c r="BK9">
        <v>3.5080000000000002E-4</v>
      </c>
      <c r="BL9">
        <v>3.8059999999999998E-4</v>
      </c>
      <c r="BM9">
        <v>4.0269999999999998E-4</v>
      </c>
      <c r="BN9">
        <v>4.2999999999999999E-4</v>
      </c>
      <c r="BO9">
        <v>4.6979999999999998E-4</v>
      </c>
      <c r="BP9">
        <v>5.063E-4</v>
      </c>
      <c r="BQ9">
        <v>5.3169999999999997E-4</v>
      </c>
      <c r="BR9">
        <v>5.5940000000000004E-4</v>
      </c>
      <c r="BS9">
        <v>6.0380000000000004E-4</v>
      </c>
      <c r="BT9">
        <v>6.4829999999999998E-4</v>
      </c>
      <c r="BU9">
        <v>6.8000000000000005E-4</v>
      </c>
      <c r="BV9">
        <v>7.1100000000000004E-4</v>
      </c>
      <c r="BW9">
        <v>7.4529999999999996E-4</v>
      </c>
      <c r="BX9">
        <v>7.8089999999999995E-4</v>
      </c>
      <c r="BY9">
        <v>8.2950000000000005E-4</v>
      </c>
      <c r="BZ9">
        <v>1.4E-3</v>
      </c>
      <c r="CA9">
        <v>2.2000000000000001E-3</v>
      </c>
      <c r="CB9">
        <v>3.5000000000000001E-3</v>
      </c>
      <c r="CC9">
        <v>5.1999999999999998E-3</v>
      </c>
      <c r="CD9">
        <v>7.6E-3</v>
      </c>
      <c r="CE9">
        <v>1.0500000000000001E-2</v>
      </c>
      <c r="CF9">
        <v>1.41E-2</v>
      </c>
      <c r="CG9">
        <v>1.89E-2</v>
      </c>
      <c r="CH9">
        <v>2.4E-2</v>
      </c>
      <c r="CI9">
        <v>3.0599999999999999E-2</v>
      </c>
      <c r="CJ9">
        <v>3.8199999999999998E-2</v>
      </c>
      <c r="CK9">
        <v>4.6899999999999997E-2</v>
      </c>
      <c r="CL9">
        <v>5.62E-2</v>
      </c>
      <c r="CM9">
        <v>6.5799999999999997E-2</v>
      </c>
      <c r="CN9">
        <v>7.5899999999999995E-2</v>
      </c>
      <c r="CO9">
        <v>0.12920000000000001</v>
      </c>
      <c r="CP9">
        <v>0.17419999999999999</v>
      </c>
      <c r="CQ9">
        <v>0.20780000000000001</v>
      </c>
      <c r="CR9">
        <v>0.23810000000000001</v>
      </c>
      <c r="CS9">
        <v>0.2697</v>
      </c>
      <c r="CT9">
        <v>0.32629999999999998</v>
      </c>
      <c r="CU9">
        <v>0.37509999999999999</v>
      </c>
      <c r="CV9">
        <v>0.4325</v>
      </c>
      <c r="CW9">
        <v>0.4501</v>
      </c>
      <c r="CX9">
        <v>0.45660000000000001</v>
      </c>
      <c r="CY9">
        <v>0.4652</v>
      </c>
      <c r="CZ9">
        <v>0.48370000000000002</v>
      </c>
      <c r="DA9">
        <v>0.4874</v>
      </c>
      <c r="DB9">
        <v>0.49030000000000001</v>
      </c>
      <c r="DC9">
        <v>0.49180000000000001</v>
      </c>
      <c r="DD9">
        <v>0.49370000000000003</v>
      </c>
      <c r="DE9">
        <v>0.50070000000000003</v>
      </c>
      <c r="DF9">
        <v>0.50890000000000002</v>
      </c>
      <c r="DG9">
        <v>0.5171</v>
      </c>
      <c r="DH9">
        <v>0.56999999999999995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4.0690000000000002E-8</v>
      </c>
      <c r="AB10">
        <v>3.8430000000000002E-7</v>
      </c>
      <c r="AC10">
        <v>7.2040000000000002E-7</v>
      </c>
      <c r="AD10">
        <v>1.176E-6</v>
      </c>
      <c r="AE10">
        <v>1.618E-6</v>
      </c>
      <c r="AF10">
        <v>2.3039999999999999E-6</v>
      </c>
      <c r="AG10">
        <v>3.6169999999999998E-6</v>
      </c>
      <c r="AH10">
        <v>4.3830000000000002E-6</v>
      </c>
      <c r="AI10">
        <v>5.2769999999999996E-6</v>
      </c>
      <c r="AJ10">
        <v>6.3899999999999998E-6</v>
      </c>
      <c r="AK10">
        <v>7.8509999999999999E-6</v>
      </c>
      <c r="AL10">
        <v>1.22E-5</v>
      </c>
      <c r="AM10">
        <v>1.5549999999999999E-5</v>
      </c>
      <c r="AN10">
        <v>1.8450000000000001E-5</v>
      </c>
      <c r="AO10">
        <v>2.1840000000000001E-5</v>
      </c>
      <c r="AP10">
        <v>2.8989999999999999E-5</v>
      </c>
      <c r="AQ10">
        <v>3.6820000000000003E-5</v>
      </c>
      <c r="AR10">
        <v>4.2620000000000002E-5</v>
      </c>
      <c r="AS10">
        <v>4.9379999999999998E-5</v>
      </c>
      <c r="AT10">
        <v>5.7800000000000002E-5</v>
      </c>
      <c r="AU10">
        <v>7.3800000000000005E-5</v>
      </c>
      <c r="AV10">
        <v>8.6210000000000003E-5</v>
      </c>
      <c r="AW10">
        <v>9.556E-5</v>
      </c>
      <c r="AX10">
        <v>1.061E-4</v>
      </c>
      <c r="AY10">
        <v>1.2070000000000001E-4</v>
      </c>
      <c r="AZ10">
        <v>1.4919999999999999E-4</v>
      </c>
      <c r="BA10">
        <v>1.717E-4</v>
      </c>
      <c r="BB10">
        <v>1.8819999999999999E-4</v>
      </c>
      <c r="BC10">
        <v>2.065E-4</v>
      </c>
      <c r="BD10">
        <v>2.254E-4</v>
      </c>
      <c r="BE10">
        <v>2.5730000000000002E-4</v>
      </c>
      <c r="BF10">
        <v>2.8909999999999998E-4</v>
      </c>
      <c r="BG10">
        <v>3.1260000000000001E-4</v>
      </c>
      <c r="BH10">
        <v>3.3639999999999999E-4</v>
      </c>
      <c r="BI10">
        <v>3.613E-4</v>
      </c>
      <c r="BJ10">
        <v>3.9090000000000001E-4</v>
      </c>
      <c r="BK10">
        <v>4.3179999999999998E-4</v>
      </c>
      <c r="BL10">
        <v>4.6940000000000003E-4</v>
      </c>
      <c r="BM10">
        <v>4.9989999999999995E-4</v>
      </c>
      <c r="BN10">
        <v>5.3830000000000002E-4</v>
      </c>
      <c r="BO10">
        <v>5.9579999999999995E-4</v>
      </c>
      <c r="BP10">
        <v>6.4899999999999995E-4</v>
      </c>
      <c r="BQ10">
        <v>6.8780000000000002E-4</v>
      </c>
      <c r="BR10">
        <v>7.3039999999999997E-4</v>
      </c>
      <c r="BS10">
        <v>8.0219999999999998E-4</v>
      </c>
      <c r="BT10">
        <v>8.7399999999999999E-4</v>
      </c>
      <c r="BU10">
        <v>9.2290000000000004E-4</v>
      </c>
      <c r="BV10">
        <v>9.7070000000000001E-4</v>
      </c>
      <c r="BW10">
        <v>1E-3</v>
      </c>
      <c r="BX10">
        <v>1.1000000000000001E-3</v>
      </c>
      <c r="BY10">
        <v>1.1000000000000001E-3</v>
      </c>
      <c r="BZ10">
        <v>2.0999999999999999E-3</v>
      </c>
      <c r="CA10">
        <v>3.5000000000000001E-3</v>
      </c>
      <c r="CB10">
        <v>5.7999999999999996E-3</v>
      </c>
      <c r="CC10">
        <v>9.1999999999999998E-3</v>
      </c>
      <c r="CD10">
        <v>1.38E-2</v>
      </c>
      <c r="CE10">
        <v>1.9400000000000001E-2</v>
      </c>
      <c r="CF10">
        <v>2.63E-2</v>
      </c>
      <c r="CG10">
        <v>3.5099999999999999E-2</v>
      </c>
      <c r="CH10">
        <v>4.4400000000000002E-2</v>
      </c>
      <c r="CI10">
        <v>5.5599999999999997E-2</v>
      </c>
      <c r="CJ10">
        <v>6.7599999999999993E-2</v>
      </c>
      <c r="CK10">
        <v>8.0399999999999999E-2</v>
      </c>
      <c r="CL10">
        <v>9.3399999999999997E-2</v>
      </c>
      <c r="CM10">
        <v>0.10589999999999999</v>
      </c>
      <c r="CN10">
        <v>0.1181</v>
      </c>
      <c r="CO10">
        <v>0.17280000000000001</v>
      </c>
      <c r="CP10">
        <v>0.2099</v>
      </c>
      <c r="CQ10">
        <v>0.24740000000000001</v>
      </c>
      <c r="CR10">
        <v>0.28399999999999997</v>
      </c>
      <c r="CS10">
        <v>0.3206</v>
      </c>
      <c r="CT10">
        <v>0.37759999999999999</v>
      </c>
      <c r="CU10">
        <v>0.40849999999999997</v>
      </c>
      <c r="CV10">
        <v>0.4496</v>
      </c>
      <c r="CW10">
        <v>0.46039999999999998</v>
      </c>
      <c r="CX10">
        <v>0.46500000000000002</v>
      </c>
      <c r="CY10">
        <v>0.47170000000000001</v>
      </c>
      <c r="CZ10">
        <v>0.48830000000000001</v>
      </c>
      <c r="DA10">
        <v>0.4909</v>
      </c>
      <c r="DB10">
        <v>0.4919</v>
      </c>
      <c r="DC10">
        <v>0.49280000000000002</v>
      </c>
      <c r="DD10">
        <v>0.49909999999999999</v>
      </c>
      <c r="DE10">
        <v>0.50980000000000003</v>
      </c>
      <c r="DF10">
        <v>0.52049999999999996</v>
      </c>
      <c r="DG10">
        <v>0.53029999999999999</v>
      </c>
      <c r="DH10">
        <v>0.56999999999999995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4.0690000000000002E-8</v>
      </c>
      <c r="AB11">
        <v>3.8430000000000002E-7</v>
      </c>
      <c r="AC11">
        <v>7.2040000000000002E-7</v>
      </c>
      <c r="AD11">
        <v>1.176E-6</v>
      </c>
      <c r="AE11">
        <v>1.6619999999999999E-6</v>
      </c>
      <c r="AF11">
        <v>2.4509999999999999E-6</v>
      </c>
      <c r="AG11">
        <v>3.9169999999999999E-6</v>
      </c>
      <c r="AH11">
        <v>4.6820000000000002E-6</v>
      </c>
      <c r="AI11">
        <v>5.7950000000000004E-6</v>
      </c>
      <c r="AJ11">
        <v>7.1749999999999999E-6</v>
      </c>
      <c r="AK11">
        <v>8.8559999999999996E-6</v>
      </c>
      <c r="AL11">
        <v>1.341E-5</v>
      </c>
      <c r="AM11">
        <v>1.7220000000000001E-5</v>
      </c>
      <c r="AN11">
        <v>2.0599999999999999E-5</v>
      </c>
      <c r="AO11">
        <v>2.404E-5</v>
      </c>
      <c r="AP11">
        <v>3.2240000000000003E-5</v>
      </c>
      <c r="AQ11">
        <v>4.1270000000000003E-5</v>
      </c>
      <c r="AR11">
        <v>4.7639999999999998E-5</v>
      </c>
      <c r="AS11">
        <v>5.5050000000000003E-5</v>
      </c>
      <c r="AT11">
        <v>6.4309999999999999E-5</v>
      </c>
      <c r="AU11">
        <v>8.2159999999999999E-5</v>
      </c>
      <c r="AV11">
        <v>9.6500000000000001E-5</v>
      </c>
      <c r="AW11">
        <v>1.0789999999999999E-4</v>
      </c>
      <c r="AX11">
        <v>1.211E-4</v>
      </c>
      <c r="AY11">
        <v>1.392E-4</v>
      </c>
      <c r="AZ11">
        <v>1.74E-4</v>
      </c>
      <c r="BA11">
        <v>2.02E-4</v>
      </c>
      <c r="BB11">
        <v>2.2340000000000001E-4</v>
      </c>
      <c r="BC11">
        <v>2.454E-4</v>
      </c>
      <c r="BD11">
        <v>2.675E-4</v>
      </c>
      <c r="BE11">
        <v>3.0610000000000001E-4</v>
      </c>
      <c r="BF11">
        <v>3.4459999999999997E-4</v>
      </c>
      <c r="BG11">
        <v>3.724E-4</v>
      </c>
      <c r="BH11">
        <v>4.0089999999999999E-4</v>
      </c>
      <c r="BI11">
        <v>4.3169999999999998E-4</v>
      </c>
      <c r="BJ11">
        <v>4.7110000000000001E-4</v>
      </c>
      <c r="BK11">
        <v>5.3129999999999996E-4</v>
      </c>
      <c r="BL11">
        <v>5.8600000000000004E-4</v>
      </c>
      <c r="BM11">
        <v>6.2870000000000005E-4</v>
      </c>
      <c r="BN11">
        <v>6.8190000000000004E-4</v>
      </c>
      <c r="BO11">
        <v>7.6000000000000004E-4</v>
      </c>
      <c r="BP11">
        <v>8.3239999999999996E-4</v>
      </c>
      <c r="BQ11">
        <v>8.8559999999999995E-4</v>
      </c>
      <c r="BR11">
        <v>9.4410000000000002E-4</v>
      </c>
      <c r="BS11">
        <v>1E-3</v>
      </c>
      <c r="BT11">
        <v>1.1000000000000001E-3</v>
      </c>
      <c r="BU11">
        <v>1.1999999999999999E-3</v>
      </c>
      <c r="BV11">
        <v>1.2999999999999999E-3</v>
      </c>
      <c r="BW11">
        <v>1.4E-3</v>
      </c>
      <c r="BX11">
        <v>1.4E-3</v>
      </c>
      <c r="BY11">
        <v>1.5E-3</v>
      </c>
      <c r="BZ11">
        <v>3.0000000000000001E-3</v>
      </c>
      <c r="CA11">
        <v>5.1999999999999998E-3</v>
      </c>
      <c r="CB11">
        <v>9.1000000000000004E-3</v>
      </c>
      <c r="CC11">
        <v>1.46E-2</v>
      </c>
      <c r="CD11">
        <v>2.2100000000000002E-2</v>
      </c>
      <c r="CE11">
        <v>3.1E-2</v>
      </c>
      <c r="CF11">
        <v>4.1599999999999998E-2</v>
      </c>
      <c r="CG11">
        <v>5.4600000000000003E-2</v>
      </c>
      <c r="CH11">
        <v>6.7500000000000004E-2</v>
      </c>
      <c r="CI11">
        <v>8.1900000000000001E-2</v>
      </c>
      <c r="CJ11">
        <v>9.6799999999999997E-2</v>
      </c>
      <c r="CK11">
        <v>0.112</v>
      </c>
      <c r="CL11">
        <v>0.12659999999999999</v>
      </c>
      <c r="CM11">
        <v>0.1399</v>
      </c>
      <c r="CN11">
        <v>0.15229999999999999</v>
      </c>
      <c r="CO11">
        <v>0.20019999999999999</v>
      </c>
      <c r="CP11">
        <v>0.24</v>
      </c>
      <c r="CQ11">
        <v>0.28510000000000002</v>
      </c>
      <c r="CR11">
        <v>0.32650000000000001</v>
      </c>
      <c r="CS11">
        <v>0.36409999999999998</v>
      </c>
      <c r="CT11">
        <v>0.40510000000000002</v>
      </c>
      <c r="CU11">
        <v>0.42499999999999999</v>
      </c>
      <c r="CV11">
        <v>0.45789999999999997</v>
      </c>
      <c r="CW11">
        <v>0.46629999999999999</v>
      </c>
      <c r="CX11">
        <v>0.47010000000000002</v>
      </c>
      <c r="CY11">
        <v>0.47760000000000002</v>
      </c>
      <c r="CZ11">
        <v>0.4904</v>
      </c>
      <c r="DA11">
        <v>0.49159999999999998</v>
      </c>
      <c r="DB11">
        <v>0.49270000000000003</v>
      </c>
      <c r="DC11">
        <v>0.49370000000000003</v>
      </c>
      <c r="DD11">
        <v>0.50570000000000004</v>
      </c>
      <c r="DE11">
        <v>0.51890000000000003</v>
      </c>
      <c r="DF11">
        <v>0.53059999999999996</v>
      </c>
      <c r="DG11">
        <v>0.53439999999999999</v>
      </c>
      <c r="DH11">
        <v>0.56999999999999995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4.0690000000000002E-8</v>
      </c>
      <c r="AB12">
        <v>3.8430000000000002E-7</v>
      </c>
      <c r="AC12">
        <v>7.2040000000000002E-7</v>
      </c>
      <c r="AD12">
        <v>1.176E-6</v>
      </c>
      <c r="AE12">
        <v>1.751E-6</v>
      </c>
      <c r="AF12">
        <v>2.6510000000000001E-6</v>
      </c>
      <c r="AG12">
        <v>4.126E-6</v>
      </c>
      <c r="AH12">
        <v>5.198E-6</v>
      </c>
      <c r="AI12">
        <v>6.4479999999999999E-6</v>
      </c>
      <c r="AJ12">
        <v>7.8450000000000003E-6</v>
      </c>
      <c r="AK12">
        <v>9.4690000000000003E-6</v>
      </c>
      <c r="AL12">
        <v>1.453E-5</v>
      </c>
      <c r="AM12">
        <v>1.8669999999999999E-5</v>
      </c>
      <c r="AN12">
        <v>2.2359999999999999E-5</v>
      </c>
      <c r="AO12">
        <v>2.641E-5</v>
      </c>
      <c r="AP12">
        <v>3.5420000000000003E-5</v>
      </c>
      <c r="AQ12">
        <v>4.5200000000000001E-5</v>
      </c>
      <c r="AR12">
        <v>5.1959999999999997E-5</v>
      </c>
      <c r="AS12">
        <v>6.0090000000000002E-5</v>
      </c>
      <c r="AT12">
        <v>7.0630000000000006E-5</v>
      </c>
      <c r="AU12">
        <v>9.2159999999999999E-5</v>
      </c>
      <c r="AV12">
        <v>1.099E-4</v>
      </c>
      <c r="AW12">
        <v>1.2430000000000001E-4</v>
      </c>
      <c r="AX12">
        <v>1.3990000000000001E-4</v>
      </c>
      <c r="AY12">
        <v>1.6139999999999999E-4</v>
      </c>
      <c r="AZ12">
        <v>2.0320000000000001E-4</v>
      </c>
      <c r="BA12">
        <v>2.3599999999999999E-4</v>
      </c>
      <c r="BB12">
        <v>2.5960000000000002E-4</v>
      </c>
      <c r="BC12">
        <v>2.8499999999999999E-4</v>
      </c>
      <c r="BD12">
        <v>3.1100000000000002E-4</v>
      </c>
      <c r="BE12">
        <v>3.5809999999999998E-4</v>
      </c>
      <c r="BF12">
        <v>4.0529999999999999E-4</v>
      </c>
      <c r="BG12">
        <v>4.4230000000000002E-4</v>
      </c>
      <c r="BH12">
        <v>4.8050000000000002E-4</v>
      </c>
      <c r="BI12">
        <v>5.2309999999999998E-4</v>
      </c>
      <c r="BJ12">
        <v>5.7549999999999995E-4</v>
      </c>
      <c r="BK12">
        <v>6.5160000000000001E-4</v>
      </c>
      <c r="BL12">
        <v>7.2070000000000001E-4</v>
      </c>
      <c r="BM12">
        <v>7.7439999999999996E-4</v>
      </c>
      <c r="BN12">
        <v>8.4170000000000002E-4</v>
      </c>
      <c r="BO12">
        <v>9.41E-4</v>
      </c>
      <c r="BP12">
        <v>1E-3</v>
      </c>
      <c r="BQ12">
        <v>1.1000000000000001E-3</v>
      </c>
      <c r="BR12">
        <v>1.1999999999999999E-3</v>
      </c>
      <c r="BS12">
        <v>1.2999999999999999E-3</v>
      </c>
      <c r="BT12">
        <v>1.5E-3</v>
      </c>
      <c r="BU12">
        <v>1.6000000000000001E-3</v>
      </c>
      <c r="BV12">
        <v>1.6999999999999999E-3</v>
      </c>
      <c r="BW12">
        <v>1.8E-3</v>
      </c>
      <c r="BX12">
        <v>1.9E-3</v>
      </c>
      <c r="BY12">
        <v>2E-3</v>
      </c>
      <c r="BZ12">
        <v>4.0000000000000001E-3</v>
      </c>
      <c r="CA12">
        <v>7.4000000000000003E-3</v>
      </c>
      <c r="CB12">
        <v>1.2999999999999999E-2</v>
      </c>
      <c r="CC12">
        <v>2.0899999999999998E-2</v>
      </c>
      <c r="CD12">
        <v>3.15E-2</v>
      </c>
      <c r="CE12">
        <v>4.36E-2</v>
      </c>
      <c r="CF12">
        <v>5.7500000000000002E-2</v>
      </c>
      <c r="CG12">
        <v>7.3499999999999996E-2</v>
      </c>
      <c r="CH12">
        <v>8.8599999999999998E-2</v>
      </c>
      <c r="CI12">
        <v>0.105</v>
      </c>
      <c r="CJ12">
        <v>0.1215</v>
      </c>
      <c r="CK12">
        <v>0.13750000000000001</v>
      </c>
      <c r="CL12">
        <v>0.1522</v>
      </c>
      <c r="CM12">
        <v>0.16470000000000001</v>
      </c>
      <c r="CN12">
        <v>0.1759</v>
      </c>
      <c r="CO12">
        <v>0.22120000000000001</v>
      </c>
      <c r="CP12">
        <v>0.26889999999999997</v>
      </c>
      <c r="CQ12">
        <v>0.3196</v>
      </c>
      <c r="CR12">
        <v>0.36209999999999998</v>
      </c>
      <c r="CS12">
        <v>0.39129999999999998</v>
      </c>
      <c r="CT12">
        <v>0.41970000000000002</v>
      </c>
      <c r="CU12">
        <v>0.43530000000000002</v>
      </c>
      <c r="CV12">
        <v>0.46310000000000001</v>
      </c>
      <c r="CW12">
        <v>0.47060000000000002</v>
      </c>
      <c r="CX12">
        <v>0.47510000000000002</v>
      </c>
      <c r="CY12">
        <v>0.48139999999999999</v>
      </c>
      <c r="CZ12">
        <v>0.4909</v>
      </c>
      <c r="DA12">
        <v>0.49209999999999998</v>
      </c>
      <c r="DB12">
        <v>0.49330000000000002</v>
      </c>
      <c r="DC12">
        <v>0.49640000000000001</v>
      </c>
      <c r="DD12">
        <v>0.51180000000000003</v>
      </c>
      <c r="DE12">
        <v>0.5272</v>
      </c>
      <c r="DF12">
        <v>0.53359999999999996</v>
      </c>
      <c r="DG12">
        <v>0.53800000000000003</v>
      </c>
      <c r="DH12">
        <v>0.56999999999999995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4.0690000000000002E-8</v>
      </c>
      <c r="AB13">
        <v>3.8430000000000002E-7</v>
      </c>
      <c r="AC13">
        <v>7.2040000000000002E-7</v>
      </c>
      <c r="AD13">
        <v>1.176E-6</v>
      </c>
      <c r="AE13">
        <v>1.8390000000000001E-6</v>
      </c>
      <c r="AF13">
        <v>2.875E-6</v>
      </c>
      <c r="AG13">
        <v>4.4299999999999999E-6</v>
      </c>
      <c r="AH13">
        <v>5.6550000000000001E-6</v>
      </c>
      <c r="AI13">
        <v>7.0010000000000004E-6</v>
      </c>
      <c r="AJ13">
        <v>8.5879999999999998E-6</v>
      </c>
      <c r="AK13">
        <v>1.057E-5</v>
      </c>
      <c r="AL13">
        <v>1.5889999999999999E-5</v>
      </c>
      <c r="AM13">
        <v>2.0299999999999999E-5</v>
      </c>
      <c r="AN13">
        <v>2.4309999999999999E-5</v>
      </c>
      <c r="AO13">
        <v>2.8839999999999998E-5</v>
      </c>
      <c r="AP13">
        <v>3.8269999999999998E-5</v>
      </c>
      <c r="AQ13">
        <v>4.8680000000000001E-5</v>
      </c>
      <c r="AR13">
        <v>5.6799999999999998E-5</v>
      </c>
      <c r="AS13">
        <v>6.6420000000000004E-5</v>
      </c>
      <c r="AT13">
        <v>7.8919999999999997E-5</v>
      </c>
      <c r="AU13">
        <v>1.049E-4</v>
      </c>
      <c r="AV13">
        <v>1.2579999999999999E-4</v>
      </c>
      <c r="AW13">
        <v>1.4249999999999999E-4</v>
      </c>
      <c r="AX13">
        <v>1.6110000000000001E-4</v>
      </c>
      <c r="AY13">
        <v>1.8599999999999999E-4</v>
      </c>
      <c r="AZ13">
        <v>2.3230000000000001E-4</v>
      </c>
      <c r="BA13">
        <v>2.6899999999999998E-4</v>
      </c>
      <c r="BB13">
        <v>2.9619999999999999E-4</v>
      </c>
      <c r="BC13">
        <v>3.2759999999999999E-4</v>
      </c>
      <c r="BD13">
        <v>3.6039999999999998E-4</v>
      </c>
      <c r="BE13">
        <v>4.1960000000000001E-4</v>
      </c>
      <c r="BF13">
        <v>4.7899999999999999E-4</v>
      </c>
      <c r="BG13">
        <v>5.2539999999999998E-4</v>
      </c>
      <c r="BH13">
        <v>5.7289999999999999E-4</v>
      </c>
      <c r="BI13">
        <v>6.2419999999999999E-4</v>
      </c>
      <c r="BJ13">
        <v>6.8720000000000001E-4</v>
      </c>
      <c r="BK13">
        <v>7.7879999999999996E-4</v>
      </c>
      <c r="BL13">
        <v>8.6229999999999998E-4</v>
      </c>
      <c r="BM13">
        <v>9.2849999999999996E-4</v>
      </c>
      <c r="BN13">
        <v>1E-3</v>
      </c>
      <c r="BO13">
        <v>1.1000000000000001E-3</v>
      </c>
      <c r="BP13">
        <v>1.2999999999999999E-3</v>
      </c>
      <c r="BQ13">
        <v>1.4E-3</v>
      </c>
      <c r="BR13">
        <v>1.5E-3</v>
      </c>
      <c r="BS13">
        <v>1.6000000000000001E-3</v>
      </c>
      <c r="BT13">
        <v>1.8E-3</v>
      </c>
      <c r="BU13">
        <v>1.9E-3</v>
      </c>
      <c r="BV13">
        <v>2.0999999999999999E-3</v>
      </c>
      <c r="BW13">
        <v>2.2000000000000001E-3</v>
      </c>
      <c r="BX13">
        <v>2.3999999999999998E-3</v>
      </c>
      <c r="BY13">
        <v>2.5999999999999999E-3</v>
      </c>
      <c r="BZ13">
        <v>5.3E-3</v>
      </c>
      <c r="CA13">
        <v>9.7000000000000003E-3</v>
      </c>
      <c r="CB13">
        <v>1.7299999999999999E-2</v>
      </c>
      <c r="CC13">
        <v>2.7400000000000001E-2</v>
      </c>
      <c r="CD13">
        <v>4.0899999999999999E-2</v>
      </c>
      <c r="CE13">
        <v>5.57E-2</v>
      </c>
      <c r="CF13">
        <v>7.17E-2</v>
      </c>
      <c r="CG13">
        <v>8.9700000000000002E-2</v>
      </c>
      <c r="CH13">
        <v>0.1062</v>
      </c>
      <c r="CI13">
        <v>0.12379999999999999</v>
      </c>
      <c r="CJ13">
        <v>0.14080000000000001</v>
      </c>
      <c r="CK13">
        <v>0.1565</v>
      </c>
      <c r="CL13">
        <v>0.17050000000000001</v>
      </c>
      <c r="CM13">
        <v>0.1822</v>
      </c>
      <c r="CN13">
        <v>0.1928</v>
      </c>
      <c r="CO13">
        <v>0.24099999999999999</v>
      </c>
      <c r="CP13">
        <v>0.29549999999999998</v>
      </c>
      <c r="CQ13">
        <v>0.34889999999999999</v>
      </c>
      <c r="CR13">
        <v>0.38569999999999999</v>
      </c>
      <c r="CS13">
        <v>0.40699999999999997</v>
      </c>
      <c r="CT13">
        <v>0.42809999999999998</v>
      </c>
      <c r="CU13">
        <v>0.44409999999999999</v>
      </c>
      <c r="CV13">
        <v>0.46739999999999998</v>
      </c>
      <c r="CW13">
        <v>0.47489999999999999</v>
      </c>
      <c r="CX13">
        <v>0.47889999999999999</v>
      </c>
      <c r="CY13">
        <v>0.4834</v>
      </c>
      <c r="CZ13">
        <v>0.49120000000000003</v>
      </c>
      <c r="DA13">
        <v>0.49249999999999999</v>
      </c>
      <c r="DB13">
        <v>0.49380000000000002</v>
      </c>
      <c r="DC13">
        <v>0.49990000000000001</v>
      </c>
      <c r="DD13">
        <v>0.51719999999999999</v>
      </c>
      <c r="DE13">
        <v>0.53129999999999999</v>
      </c>
      <c r="DF13">
        <v>0.5363</v>
      </c>
      <c r="DG13">
        <v>0.54139999999999999</v>
      </c>
      <c r="DH13">
        <v>0.56999999999999995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4.0690000000000002E-8</v>
      </c>
      <c r="AB14">
        <v>3.8430000000000002E-7</v>
      </c>
      <c r="AC14">
        <v>7.2040000000000002E-7</v>
      </c>
      <c r="AD14">
        <v>1.302E-6</v>
      </c>
      <c r="AE14">
        <v>2.0379999999999998E-6</v>
      </c>
      <c r="AF14">
        <v>3.146E-6</v>
      </c>
      <c r="AG14">
        <v>4.9269999999999996E-6</v>
      </c>
      <c r="AH14">
        <v>6.0750000000000003E-6</v>
      </c>
      <c r="AI14">
        <v>7.5639999999999999E-6</v>
      </c>
      <c r="AJ14">
        <v>9.3149999999999998E-6</v>
      </c>
      <c r="AK14">
        <v>1.1389999999999999E-5</v>
      </c>
      <c r="AL14">
        <v>1.7249999999999999E-5</v>
      </c>
      <c r="AM14">
        <v>2.19E-5</v>
      </c>
      <c r="AN14">
        <v>2.6060000000000001E-5</v>
      </c>
      <c r="AO14">
        <v>3.1040000000000001E-5</v>
      </c>
      <c r="AP14">
        <v>4.1650000000000003E-5</v>
      </c>
      <c r="AQ14">
        <v>5.3499999999999999E-5</v>
      </c>
      <c r="AR14">
        <v>6.3070000000000004E-5</v>
      </c>
      <c r="AS14">
        <v>7.4229999999999999E-5</v>
      </c>
      <c r="AT14">
        <v>8.8709999999999996E-5</v>
      </c>
      <c r="AU14">
        <v>1.1900000000000001E-4</v>
      </c>
      <c r="AV14">
        <v>1.4349999999999999E-4</v>
      </c>
      <c r="AW14">
        <v>1.628E-4</v>
      </c>
      <c r="AX14">
        <v>1.8340000000000001E-4</v>
      </c>
      <c r="AY14">
        <v>2.109E-4</v>
      </c>
      <c r="AZ14">
        <v>2.6289999999999999E-4</v>
      </c>
      <c r="BA14">
        <v>3.054E-4</v>
      </c>
      <c r="BB14">
        <v>3.3859999999999999E-4</v>
      </c>
      <c r="BC14">
        <v>3.768E-4</v>
      </c>
      <c r="BD14">
        <v>4.1679999999999999E-4</v>
      </c>
      <c r="BE14">
        <v>4.8809999999999999E-4</v>
      </c>
      <c r="BF14">
        <v>5.5940000000000004E-4</v>
      </c>
      <c r="BG14">
        <v>6.1399999999999996E-4</v>
      </c>
      <c r="BH14">
        <v>6.6949999999999996E-4</v>
      </c>
      <c r="BI14">
        <v>7.2840000000000003E-4</v>
      </c>
      <c r="BJ14">
        <v>8.0230000000000004E-4</v>
      </c>
      <c r="BK14">
        <v>9.1310000000000002E-4</v>
      </c>
      <c r="BL14">
        <v>1E-3</v>
      </c>
      <c r="BM14">
        <v>1.1000000000000001E-3</v>
      </c>
      <c r="BN14">
        <v>1.1999999999999999E-3</v>
      </c>
      <c r="BO14">
        <v>1.4E-3</v>
      </c>
      <c r="BP14">
        <v>1.5E-3</v>
      </c>
      <c r="BQ14">
        <v>1.6000000000000001E-3</v>
      </c>
      <c r="BR14">
        <v>1.8E-3</v>
      </c>
      <c r="BS14">
        <v>2E-3</v>
      </c>
      <c r="BT14">
        <v>2.2000000000000001E-3</v>
      </c>
      <c r="BU14">
        <v>2.3999999999999998E-3</v>
      </c>
      <c r="BV14">
        <v>2.5000000000000001E-3</v>
      </c>
      <c r="BW14">
        <v>2.7000000000000001E-3</v>
      </c>
      <c r="BX14">
        <v>2.8999999999999998E-3</v>
      </c>
      <c r="BY14">
        <v>3.0999999999999999E-3</v>
      </c>
      <c r="BZ14">
        <v>6.6E-3</v>
      </c>
      <c r="CA14">
        <v>1.2200000000000001E-2</v>
      </c>
      <c r="CB14">
        <v>2.1499999999999998E-2</v>
      </c>
      <c r="CC14">
        <v>3.3700000000000001E-2</v>
      </c>
      <c r="CD14">
        <v>4.9599999999999998E-2</v>
      </c>
      <c r="CE14">
        <v>6.6199999999999995E-2</v>
      </c>
      <c r="CF14">
        <v>8.3799999999999999E-2</v>
      </c>
      <c r="CG14">
        <v>0.1032</v>
      </c>
      <c r="CH14">
        <v>0.1206</v>
      </c>
      <c r="CI14">
        <v>0.13869999999999999</v>
      </c>
      <c r="CJ14">
        <v>0.15559999999999999</v>
      </c>
      <c r="CK14">
        <v>0.1709</v>
      </c>
      <c r="CL14">
        <v>0.18429999999999999</v>
      </c>
      <c r="CM14">
        <v>0.1958</v>
      </c>
      <c r="CN14">
        <v>0.2064</v>
      </c>
      <c r="CO14">
        <v>0.26019999999999999</v>
      </c>
      <c r="CP14">
        <v>0.31909999999999999</v>
      </c>
      <c r="CQ14">
        <v>0.37169999999999997</v>
      </c>
      <c r="CR14">
        <v>0.39979999999999999</v>
      </c>
      <c r="CS14">
        <v>0.41560000000000002</v>
      </c>
      <c r="CT14">
        <v>0.435</v>
      </c>
      <c r="CU14">
        <v>0.45140000000000002</v>
      </c>
      <c r="CV14">
        <v>0.47170000000000001</v>
      </c>
      <c r="CW14">
        <v>0.47799999999999998</v>
      </c>
      <c r="CX14">
        <v>0.48120000000000002</v>
      </c>
      <c r="CY14">
        <v>0.48509999999999998</v>
      </c>
      <c r="CZ14">
        <v>0.49149999999999999</v>
      </c>
      <c r="DA14">
        <v>0.4929</v>
      </c>
      <c r="DB14">
        <v>0.49559999999999998</v>
      </c>
      <c r="DC14">
        <v>0.50309999999999999</v>
      </c>
      <c r="DD14">
        <v>0.52170000000000005</v>
      </c>
      <c r="DE14">
        <v>0.53320000000000001</v>
      </c>
      <c r="DF14">
        <v>0.53890000000000005</v>
      </c>
      <c r="DG14">
        <v>0.54469999999999996</v>
      </c>
      <c r="DH14">
        <v>0.56999999999999995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4.0690000000000002E-8</v>
      </c>
      <c r="AB15">
        <v>3.8430000000000002E-7</v>
      </c>
      <c r="AC15">
        <v>7.2040000000000002E-7</v>
      </c>
      <c r="AD15">
        <v>1.3650000000000001E-6</v>
      </c>
      <c r="AE15">
        <v>2.1380000000000001E-6</v>
      </c>
      <c r="AF15">
        <v>3.2940000000000001E-6</v>
      </c>
      <c r="AG15">
        <v>5.2340000000000002E-6</v>
      </c>
      <c r="AH15">
        <v>6.6120000000000004E-6</v>
      </c>
      <c r="AI15">
        <v>8.2719999999999997E-6</v>
      </c>
      <c r="AJ15">
        <v>1.0139999999999999E-5</v>
      </c>
      <c r="AK15">
        <v>1.2300000000000001E-5</v>
      </c>
      <c r="AL15">
        <v>1.857E-5</v>
      </c>
      <c r="AM15">
        <v>2.332E-5</v>
      </c>
      <c r="AN15">
        <v>2.7529999999999999E-5</v>
      </c>
      <c r="AO15">
        <v>3.3090000000000003E-5</v>
      </c>
      <c r="AP15">
        <v>4.5840000000000002E-5</v>
      </c>
      <c r="AQ15">
        <v>6.0000000000000002E-5</v>
      </c>
      <c r="AR15">
        <v>7.0660000000000004E-5</v>
      </c>
      <c r="AS15">
        <v>8.3780000000000001E-5</v>
      </c>
      <c r="AT15">
        <v>1.008E-4</v>
      </c>
      <c r="AU15">
        <v>1.348E-4</v>
      </c>
      <c r="AV15">
        <v>1.617E-4</v>
      </c>
      <c r="AW15">
        <v>1.8259999999999999E-4</v>
      </c>
      <c r="AX15">
        <v>2.0560000000000001E-4</v>
      </c>
      <c r="AY15">
        <v>2.3699999999999999E-4</v>
      </c>
      <c r="AZ15">
        <v>2.9760000000000002E-4</v>
      </c>
      <c r="BA15">
        <v>3.478E-4</v>
      </c>
      <c r="BB15">
        <v>3.8779999999999999E-4</v>
      </c>
      <c r="BC15">
        <v>4.3300000000000001E-4</v>
      </c>
      <c r="BD15">
        <v>4.8010000000000001E-4</v>
      </c>
      <c r="BE15">
        <v>5.6249999999999996E-4</v>
      </c>
      <c r="BF15">
        <v>6.4479999999999995E-4</v>
      </c>
      <c r="BG15">
        <v>7.0620000000000004E-4</v>
      </c>
      <c r="BH15">
        <v>7.695E-4</v>
      </c>
      <c r="BI15">
        <v>8.3929999999999996E-4</v>
      </c>
      <c r="BJ15">
        <v>9.2860000000000002E-4</v>
      </c>
      <c r="BK15">
        <v>1.1000000000000001E-3</v>
      </c>
      <c r="BL15">
        <v>1.1999999999999999E-3</v>
      </c>
      <c r="BM15">
        <v>1.2999999999999999E-3</v>
      </c>
      <c r="BN15">
        <v>1.4E-3</v>
      </c>
      <c r="BO15">
        <v>1.6000000000000001E-3</v>
      </c>
      <c r="BP15">
        <v>1.8E-3</v>
      </c>
      <c r="BQ15">
        <v>1.9E-3</v>
      </c>
      <c r="BR15">
        <v>2.0999999999999999E-3</v>
      </c>
      <c r="BS15">
        <v>2.3999999999999998E-3</v>
      </c>
      <c r="BT15">
        <v>2.5999999999999999E-3</v>
      </c>
      <c r="BU15">
        <v>2.8E-3</v>
      </c>
      <c r="BV15">
        <v>3.0000000000000001E-3</v>
      </c>
      <c r="BW15">
        <v>3.2000000000000002E-3</v>
      </c>
      <c r="BX15">
        <v>3.3999999999999998E-3</v>
      </c>
      <c r="BY15">
        <v>3.7000000000000002E-3</v>
      </c>
      <c r="BZ15">
        <v>8.0000000000000002E-3</v>
      </c>
      <c r="CA15">
        <v>1.47E-2</v>
      </c>
      <c r="CB15">
        <v>2.5600000000000001E-2</v>
      </c>
      <c r="CC15">
        <v>3.9800000000000002E-2</v>
      </c>
      <c r="CD15">
        <v>5.74E-2</v>
      </c>
      <c r="CE15">
        <v>7.5499999999999998E-2</v>
      </c>
      <c r="CF15">
        <v>9.4200000000000006E-2</v>
      </c>
      <c r="CG15">
        <v>0.1145</v>
      </c>
      <c r="CH15">
        <v>0.1326</v>
      </c>
      <c r="CI15">
        <v>0.15060000000000001</v>
      </c>
      <c r="CJ15">
        <v>0.1673</v>
      </c>
      <c r="CK15">
        <v>0.18229999999999999</v>
      </c>
      <c r="CL15">
        <v>0.19570000000000001</v>
      </c>
      <c r="CM15">
        <v>0.2074</v>
      </c>
      <c r="CN15">
        <v>0.21820000000000001</v>
      </c>
      <c r="CO15">
        <v>0.27779999999999999</v>
      </c>
      <c r="CP15">
        <v>0.3387</v>
      </c>
      <c r="CQ15">
        <v>0.38679999999999998</v>
      </c>
      <c r="CR15">
        <v>0.4083</v>
      </c>
      <c r="CS15">
        <v>0.42120000000000002</v>
      </c>
      <c r="CT15">
        <v>0.44130000000000003</v>
      </c>
      <c r="CU15">
        <v>0.45839999999999997</v>
      </c>
      <c r="CV15">
        <v>0.4753</v>
      </c>
      <c r="CW15">
        <v>0.48010000000000003</v>
      </c>
      <c r="CX15">
        <v>0.48259999999999997</v>
      </c>
      <c r="CY15">
        <v>0.48680000000000001</v>
      </c>
      <c r="CZ15">
        <v>0.49180000000000001</v>
      </c>
      <c r="DA15">
        <v>0.49330000000000002</v>
      </c>
      <c r="DB15">
        <v>0.498</v>
      </c>
      <c r="DC15">
        <v>0.50590000000000002</v>
      </c>
      <c r="DD15">
        <v>0.52549999999999997</v>
      </c>
      <c r="DE15">
        <v>0.53500000000000003</v>
      </c>
      <c r="DF15">
        <v>0.54139999999999999</v>
      </c>
      <c r="DG15">
        <v>0.54779999999999995</v>
      </c>
      <c r="DH15">
        <v>0.56999999999999995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4.0690000000000002E-8</v>
      </c>
      <c r="AB16">
        <v>3.8430000000000002E-7</v>
      </c>
      <c r="AC16">
        <v>7.2040000000000002E-7</v>
      </c>
      <c r="AD16">
        <v>1.4279999999999999E-6</v>
      </c>
      <c r="AE16">
        <v>2.238E-6</v>
      </c>
      <c r="AF16">
        <v>3.4419999999999998E-6</v>
      </c>
      <c r="AG16">
        <v>5.5430000000000001E-6</v>
      </c>
      <c r="AH16">
        <v>7.2269999999999996E-6</v>
      </c>
      <c r="AI16">
        <v>8.9700000000000005E-6</v>
      </c>
      <c r="AJ16">
        <v>1.096E-5</v>
      </c>
      <c r="AK16">
        <v>1.34E-5</v>
      </c>
      <c r="AL16">
        <v>1.9640000000000002E-5</v>
      </c>
      <c r="AM16">
        <v>2.4769999999999998E-5</v>
      </c>
      <c r="AN16">
        <v>2.9649999999999999E-5</v>
      </c>
      <c r="AO16">
        <v>3.6069999999999999E-5</v>
      </c>
      <c r="AP16">
        <v>5.0800000000000002E-5</v>
      </c>
      <c r="AQ16">
        <v>6.7160000000000001E-5</v>
      </c>
      <c r="AR16">
        <v>7.9540000000000001E-5</v>
      </c>
      <c r="AS16">
        <v>9.4370000000000006E-5</v>
      </c>
      <c r="AT16">
        <v>1.133E-4</v>
      </c>
      <c r="AU16">
        <v>1.506E-4</v>
      </c>
      <c r="AV16">
        <v>1.8009999999999999E-4</v>
      </c>
      <c r="AW16">
        <v>2.028E-4</v>
      </c>
      <c r="AX16">
        <v>2.285E-4</v>
      </c>
      <c r="AY16">
        <v>2.6449999999999998E-4</v>
      </c>
      <c r="AZ16">
        <v>3.3569999999999997E-4</v>
      </c>
      <c r="BA16">
        <v>3.9449999999999999E-4</v>
      </c>
      <c r="BB16">
        <v>4.4079999999999998E-4</v>
      </c>
      <c r="BC16">
        <v>4.9200000000000003E-4</v>
      </c>
      <c r="BD16">
        <v>5.4500000000000002E-4</v>
      </c>
      <c r="BE16">
        <v>6.3820000000000001E-4</v>
      </c>
      <c r="BF16">
        <v>7.3130000000000005E-4</v>
      </c>
      <c r="BG16">
        <v>8.0230000000000004E-4</v>
      </c>
      <c r="BH16">
        <v>8.7659999999999995E-4</v>
      </c>
      <c r="BI16">
        <v>9.6279999999999998E-4</v>
      </c>
      <c r="BJ16">
        <v>1.1000000000000001E-3</v>
      </c>
      <c r="BK16">
        <v>1.1999999999999999E-3</v>
      </c>
      <c r="BL16">
        <v>1.4E-3</v>
      </c>
      <c r="BM16">
        <v>1.5E-3</v>
      </c>
      <c r="BN16">
        <v>1.6999999999999999E-3</v>
      </c>
      <c r="BO16">
        <v>1.9E-3</v>
      </c>
      <c r="BP16">
        <v>2.0999999999999999E-3</v>
      </c>
      <c r="BQ16">
        <v>2.3E-3</v>
      </c>
      <c r="BR16">
        <v>2.3999999999999998E-3</v>
      </c>
      <c r="BS16">
        <v>2.7000000000000001E-3</v>
      </c>
      <c r="BT16">
        <v>3.0000000000000001E-3</v>
      </c>
      <c r="BU16">
        <v>3.3E-3</v>
      </c>
      <c r="BV16">
        <v>3.5000000000000001E-3</v>
      </c>
      <c r="BW16">
        <v>3.8E-3</v>
      </c>
      <c r="BX16">
        <v>4.0000000000000001E-3</v>
      </c>
      <c r="BY16">
        <v>4.4000000000000003E-3</v>
      </c>
      <c r="BZ16">
        <v>9.4000000000000004E-3</v>
      </c>
      <c r="CA16">
        <v>1.72E-2</v>
      </c>
      <c r="CB16">
        <v>2.9499999999999998E-2</v>
      </c>
      <c r="CC16">
        <v>4.53E-2</v>
      </c>
      <c r="CD16">
        <v>6.4399999999999999E-2</v>
      </c>
      <c r="CE16">
        <v>8.3500000000000005E-2</v>
      </c>
      <c r="CF16">
        <v>0.10299999999999999</v>
      </c>
      <c r="CG16">
        <v>0.1241</v>
      </c>
      <c r="CH16">
        <v>0.1424</v>
      </c>
      <c r="CI16">
        <v>0.16039999999999999</v>
      </c>
      <c r="CJ16">
        <v>0.1769</v>
      </c>
      <c r="CK16">
        <v>0.192</v>
      </c>
      <c r="CL16">
        <v>0.2056</v>
      </c>
      <c r="CM16">
        <v>0.21759999999999999</v>
      </c>
      <c r="CN16">
        <v>0.2291</v>
      </c>
      <c r="CO16">
        <v>0.29349999999999998</v>
      </c>
      <c r="CP16">
        <v>0.3548</v>
      </c>
      <c r="CQ16">
        <v>0.39629999999999999</v>
      </c>
      <c r="CR16">
        <v>0.41349999999999998</v>
      </c>
      <c r="CS16">
        <v>0.42559999999999998</v>
      </c>
      <c r="CT16">
        <v>0.4471</v>
      </c>
      <c r="CU16">
        <v>0.46500000000000002</v>
      </c>
      <c r="CV16">
        <v>0.47770000000000001</v>
      </c>
      <c r="CW16">
        <v>0.48139999999999999</v>
      </c>
      <c r="CX16">
        <v>0.48380000000000001</v>
      </c>
      <c r="CY16">
        <v>0.48849999999999999</v>
      </c>
      <c r="CZ16">
        <v>0.49209999999999998</v>
      </c>
      <c r="DA16">
        <v>0.49359999999999998</v>
      </c>
      <c r="DB16">
        <v>0.50009999999999999</v>
      </c>
      <c r="DC16">
        <v>0.50829999999999997</v>
      </c>
      <c r="DD16">
        <v>0.52869999999999995</v>
      </c>
      <c r="DE16">
        <v>0.53659999999999997</v>
      </c>
      <c r="DF16">
        <v>0.54369999999999996</v>
      </c>
      <c r="DG16">
        <v>0.55079999999999996</v>
      </c>
      <c r="DH16">
        <v>0.56999999999999995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4.0690000000000002E-8</v>
      </c>
      <c r="AB17">
        <v>3.8430000000000002E-7</v>
      </c>
      <c r="AC17">
        <v>7.2040000000000002E-7</v>
      </c>
      <c r="AD17">
        <v>1.491E-6</v>
      </c>
      <c r="AE17">
        <v>2.3819999999999998E-6</v>
      </c>
      <c r="AF17">
        <v>3.7129999999999999E-6</v>
      </c>
      <c r="AG17">
        <v>6.037E-6</v>
      </c>
      <c r="AH17">
        <v>7.5680000000000002E-6</v>
      </c>
      <c r="AI17">
        <v>9.5419999999999994E-6</v>
      </c>
      <c r="AJ17">
        <v>1.1749999999999999E-5</v>
      </c>
      <c r="AK17">
        <v>1.42E-5</v>
      </c>
      <c r="AL17">
        <v>2.0639999999999999E-5</v>
      </c>
      <c r="AM17">
        <v>2.6449999999999999E-5</v>
      </c>
      <c r="AN17">
        <v>3.2259999999999999E-5</v>
      </c>
      <c r="AO17">
        <v>3.9579999999999997E-5</v>
      </c>
      <c r="AP17">
        <v>5.6119999999999998E-5</v>
      </c>
      <c r="AQ17">
        <v>7.4599999999999997E-5</v>
      </c>
      <c r="AR17">
        <v>8.9019999999999998E-5</v>
      </c>
      <c r="AS17">
        <v>1.053E-4</v>
      </c>
      <c r="AT17">
        <v>1.2569999999999999E-4</v>
      </c>
      <c r="AU17">
        <v>1.663E-4</v>
      </c>
      <c r="AV17">
        <v>1.983E-4</v>
      </c>
      <c r="AW17">
        <v>2.231E-4</v>
      </c>
      <c r="AX17">
        <v>2.5270000000000002E-4</v>
      </c>
      <c r="AY17">
        <v>2.943E-4</v>
      </c>
      <c r="AZ17">
        <v>3.7629999999999999E-4</v>
      </c>
      <c r="BA17">
        <v>4.4359999999999999E-4</v>
      </c>
      <c r="BB17">
        <v>4.9620000000000003E-4</v>
      </c>
      <c r="BC17">
        <v>5.5290000000000005E-4</v>
      </c>
      <c r="BD17">
        <v>6.11E-4</v>
      </c>
      <c r="BE17">
        <v>7.1619999999999995E-4</v>
      </c>
      <c r="BF17">
        <v>8.2189999999999997E-4</v>
      </c>
      <c r="BG17">
        <v>9.0819999999999996E-4</v>
      </c>
      <c r="BH17">
        <v>9.9770000000000002E-4</v>
      </c>
      <c r="BI17">
        <v>1.1000000000000001E-3</v>
      </c>
      <c r="BJ17">
        <v>1.1999999999999999E-3</v>
      </c>
      <c r="BK17">
        <v>1.4E-3</v>
      </c>
      <c r="BL17">
        <v>1.6000000000000001E-3</v>
      </c>
      <c r="BM17">
        <v>1.6999999999999999E-3</v>
      </c>
      <c r="BN17">
        <v>1.9E-3</v>
      </c>
      <c r="BO17">
        <v>2.2000000000000001E-3</v>
      </c>
      <c r="BP17">
        <v>2.3999999999999998E-3</v>
      </c>
      <c r="BQ17">
        <v>2.5999999999999999E-3</v>
      </c>
      <c r="BR17">
        <v>2.8E-3</v>
      </c>
      <c r="BS17">
        <v>3.0999999999999999E-3</v>
      </c>
      <c r="BT17">
        <v>3.5000000000000001E-3</v>
      </c>
      <c r="BU17">
        <v>3.8E-3</v>
      </c>
      <c r="BV17">
        <v>4.0000000000000001E-3</v>
      </c>
      <c r="BW17">
        <v>4.3E-3</v>
      </c>
      <c r="BX17">
        <v>4.5999999999999999E-3</v>
      </c>
      <c r="BY17">
        <v>5.1000000000000004E-3</v>
      </c>
      <c r="BZ17">
        <v>1.0699999999999999E-2</v>
      </c>
      <c r="CA17">
        <v>1.95E-2</v>
      </c>
      <c r="CB17">
        <v>3.32E-2</v>
      </c>
      <c r="CC17">
        <v>5.0299999999999997E-2</v>
      </c>
      <c r="CD17">
        <v>7.0499999999999993E-2</v>
      </c>
      <c r="CE17">
        <v>9.0499999999999997E-2</v>
      </c>
      <c r="CF17">
        <v>0.1106</v>
      </c>
      <c r="CG17">
        <v>0.13220000000000001</v>
      </c>
      <c r="CH17">
        <v>0.15049999999999999</v>
      </c>
      <c r="CI17">
        <v>0.1686</v>
      </c>
      <c r="CJ17">
        <v>0.18509999999999999</v>
      </c>
      <c r="CK17">
        <v>0.20039999999999999</v>
      </c>
      <c r="CL17">
        <v>0.21429999999999999</v>
      </c>
      <c r="CM17">
        <v>0.22670000000000001</v>
      </c>
      <c r="CN17">
        <v>0.23910000000000001</v>
      </c>
      <c r="CO17">
        <v>0.307</v>
      </c>
      <c r="CP17">
        <v>0.36699999999999999</v>
      </c>
      <c r="CQ17">
        <v>0.4022</v>
      </c>
      <c r="CR17">
        <v>0.4173</v>
      </c>
      <c r="CS17">
        <v>0.4294</v>
      </c>
      <c r="CT17">
        <v>0.45219999999999999</v>
      </c>
      <c r="CU17">
        <v>0.4703</v>
      </c>
      <c r="CV17">
        <v>0.47939999999999999</v>
      </c>
      <c r="CW17">
        <v>0.48230000000000001</v>
      </c>
      <c r="CX17">
        <v>0.4849</v>
      </c>
      <c r="CY17">
        <v>0.48959999999999998</v>
      </c>
      <c r="CZ17">
        <v>0.49230000000000002</v>
      </c>
      <c r="DA17">
        <v>0.49399999999999999</v>
      </c>
      <c r="DB17">
        <v>0.50190000000000001</v>
      </c>
      <c r="DC17">
        <v>0.51029999999999998</v>
      </c>
      <c r="DD17">
        <v>0.53049999999999997</v>
      </c>
      <c r="DE17">
        <v>0.53820000000000001</v>
      </c>
      <c r="DF17">
        <v>0.54590000000000005</v>
      </c>
      <c r="DG17">
        <v>0.55359999999999998</v>
      </c>
      <c r="DH17">
        <v>0.56999999999999995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4.0690000000000002E-8</v>
      </c>
      <c r="AB18">
        <v>3.8430000000000002E-7</v>
      </c>
      <c r="AC18">
        <v>8.0070000000000002E-7</v>
      </c>
      <c r="AD18">
        <v>1.528E-6</v>
      </c>
      <c r="AE18">
        <v>2.4700000000000001E-6</v>
      </c>
      <c r="AF18">
        <v>3.985E-6</v>
      </c>
      <c r="AG18">
        <v>6.5409999999999997E-6</v>
      </c>
      <c r="AH18">
        <v>8.225E-6</v>
      </c>
      <c r="AI18">
        <v>1.024E-5</v>
      </c>
      <c r="AJ18">
        <v>1.2510000000000001E-5</v>
      </c>
      <c r="AK18">
        <v>1.5109999999999999E-5</v>
      </c>
      <c r="AL18">
        <v>2.2120000000000002E-5</v>
      </c>
      <c r="AM18">
        <v>2.8779999999999999E-5</v>
      </c>
      <c r="AN18">
        <v>3.5559999999999998E-5</v>
      </c>
      <c r="AO18">
        <v>4.3600000000000003E-5</v>
      </c>
      <c r="AP18">
        <v>6.2360000000000006E-5</v>
      </c>
      <c r="AQ18">
        <v>8.3129999999999999E-5</v>
      </c>
      <c r="AR18">
        <v>9.8449999999999994E-5</v>
      </c>
      <c r="AS18">
        <v>1.16E-4</v>
      </c>
      <c r="AT18">
        <v>1.382E-4</v>
      </c>
      <c r="AU18">
        <v>1.818E-4</v>
      </c>
      <c r="AV18">
        <v>2.1709999999999999E-4</v>
      </c>
      <c r="AW18">
        <v>2.454E-4</v>
      </c>
      <c r="AX18">
        <v>2.7910000000000001E-4</v>
      </c>
      <c r="AY18">
        <v>3.2600000000000001E-4</v>
      </c>
      <c r="AZ18">
        <v>4.1760000000000001E-4</v>
      </c>
      <c r="BA18">
        <v>4.9209999999999998E-4</v>
      </c>
      <c r="BB18">
        <v>5.4949999999999997E-4</v>
      </c>
      <c r="BC18">
        <v>6.1160000000000001E-4</v>
      </c>
      <c r="BD18">
        <v>6.7520000000000004E-4</v>
      </c>
      <c r="BE18">
        <v>7.9639999999999995E-4</v>
      </c>
      <c r="BF18">
        <v>9.1850000000000005E-4</v>
      </c>
      <c r="BG18">
        <v>1E-3</v>
      </c>
      <c r="BH18">
        <v>1.1000000000000001E-3</v>
      </c>
      <c r="BI18">
        <v>1.1999999999999999E-3</v>
      </c>
      <c r="BJ18">
        <v>1.4E-3</v>
      </c>
      <c r="BK18">
        <v>1.6000000000000001E-3</v>
      </c>
      <c r="BL18">
        <v>1.8E-3</v>
      </c>
      <c r="BM18">
        <v>1.9E-3</v>
      </c>
      <c r="BN18">
        <v>2.0999999999999999E-3</v>
      </c>
      <c r="BO18">
        <v>2.3999999999999998E-3</v>
      </c>
      <c r="BP18">
        <v>2.7000000000000001E-3</v>
      </c>
      <c r="BQ18">
        <v>2.8999999999999998E-3</v>
      </c>
      <c r="BR18">
        <v>3.0999999999999999E-3</v>
      </c>
      <c r="BS18">
        <v>3.5000000000000001E-3</v>
      </c>
      <c r="BT18">
        <v>3.8999999999999998E-3</v>
      </c>
      <c r="BU18">
        <v>4.1999999999999997E-3</v>
      </c>
      <c r="BV18">
        <v>4.4999999999999997E-3</v>
      </c>
      <c r="BW18">
        <v>4.8999999999999998E-3</v>
      </c>
      <c r="BX18">
        <v>5.1999999999999998E-3</v>
      </c>
      <c r="BY18">
        <v>5.7000000000000002E-3</v>
      </c>
      <c r="BZ18">
        <v>1.2E-2</v>
      </c>
      <c r="CA18">
        <v>2.1600000000000001E-2</v>
      </c>
      <c r="CB18">
        <v>3.6400000000000002E-2</v>
      </c>
      <c r="CC18">
        <v>5.45E-2</v>
      </c>
      <c r="CD18">
        <v>7.5700000000000003E-2</v>
      </c>
      <c r="CE18">
        <v>9.6299999999999997E-2</v>
      </c>
      <c r="CF18">
        <v>0.11700000000000001</v>
      </c>
      <c r="CG18">
        <v>0.13900000000000001</v>
      </c>
      <c r="CH18">
        <v>0.1573</v>
      </c>
      <c r="CI18">
        <v>0.17549999999999999</v>
      </c>
      <c r="CJ18">
        <v>0.19220000000000001</v>
      </c>
      <c r="CK18">
        <v>0.2077</v>
      </c>
      <c r="CL18">
        <v>0.22189999999999999</v>
      </c>
      <c r="CM18">
        <v>0.23499999999999999</v>
      </c>
      <c r="CN18">
        <v>0.248</v>
      </c>
      <c r="CO18">
        <v>0.31819999999999998</v>
      </c>
      <c r="CP18">
        <v>0.37609999999999999</v>
      </c>
      <c r="CQ18">
        <v>0.40600000000000003</v>
      </c>
      <c r="CR18">
        <v>0.42020000000000002</v>
      </c>
      <c r="CS18">
        <v>0.43290000000000001</v>
      </c>
      <c r="CT18">
        <v>0.45660000000000001</v>
      </c>
      <c r="CU18">
        <v>0.47360000000000002</v>
      </c>
      <c r="CV18">
        <v>0.48049999999999998</v>
      </c>
      <c r="CW18">
        <v>0.48320000000000002</v>
      </c>
      <c r="CX18">
        <v>0.48599999999999999</v>
      </c>
      <c r="CY18">
        <v>0.49030000000000001</v>
      </c>
      <c r="CZ18">
        <v>0.49249999999999999</v>
      </c>
      <c r="DA18">
        <v>0.49490000000000001</v>
      </c>
      <c r="DB18">
        <v>0.50339999999999996</v>
      </c>
      <c r="DC18">
        <v>0.51200000000000001</v>
      </c>
      <c r="DD18">
        <v>0.53129999999999999</v>
      </c>
      <c r="DE18">
        <v>0.53959999999999997</v>
      </c>
      <c r="DF18">
        <v>0.54790000000000005</v>
      </c>
      <c r="DG18">
        <v>0.55620000000000003</v>
      </c>
      <c r="DH18">
        <v>0.56999999999999995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4.0690000000000002E-8</v>
      </c>
      <c r="AB19">
        <v>3.8430000000000002E-7</v>
      </c>
      <c r="AC19">
        <v>8.0070000000000002E-7</v>
      </c>
      <c r="AD19">
        <v>1.5910000000000001E-6</v>
      </c>
      <c r="AE19">
        <v>2.6139999999999999E-6</v>
      </c>
      <c r="AF19">
        <v>4.2320000000000003E-6</v>
      </c>
      <c r="AG19">
        <v>6.9450000000000004E-6</v>
      </c>
      <c r="AH19">
        <v>8.7819999999999999E-6</v>
      </c>
      <c r="AI19">
        <v>1.0890000000000001E-5</v>
      </c>
      <c r="AJ19">
        <v>1.3179999999999999E-5</v>
      </c>
      <c r="AK19">
        <v>1.5739999999999998E-5</v>
      </c>
      <c r="AL19">
        <v>2.3730000000000001E-5</v>
      </c>
      <c r="AM19">
        <v>3.1309999999999997E-5</v>
      </c>
      <c r="AN19">
        <v>3.9050000000000001E-5</v>
      </c>
      <c r="AO19">
        <v>4.8340000000000001E-5</v>
      </c>
      <c r="AP19">
        <v>6.9090000000000004E-5</v>
      </c>
      <c r="AQ19">
        <v>9.179E-5</v>
      </c>
      <c r="AR19">
        <v>1.081E-4</v>
      </c>
      <c r="AS19">
        <v>1.2679999999999999E-4</v>
      </c>
      <c r="AT19">
        <v>1.505E-4</v>
      </c>
      <c r="AU19">
        <v>1.9760000000000001E-4</v>
      </c>
      <c r="AV19">
        <v>2.3680000000000001E-4</v>
      </c>
      <c r="AW19">
        <v>2.6929999999999999E-4</v>
      </c>
      <c r="AX19">
        <v>3.0749999999999999E-4</v>
      </c>
      <c r="AY19">
        <v>3.5990000000000002E-4</v>
      </c>
      <c r="AZ19">
        <v>4.6050000000000003E-4</v>
      </c>
      <c r="BA19">
        <v>5.4169999999999999E-4</v>
      </c>
      <c r="BB19">
        <v>6.0349999999999998E-4</v>
      </c>
      <c r="BC19">
        <v>6.7310000000000004E-4</v>
      </c>
      <c r="BD19">
        <v>7.4540000000000001E-4</v>
      </c>
      <c r="BE19">
        <v>8.8420000000000002E-4</v>
      </c>
      <c r="BF19">
        <v>1E-3</v>
      </c>
      <c r="BG19">
        <v>1.1000000000000001E-3</v>
      </c>
      <c r="BH19">
        <v>1.2999999999999999E-3</v>
      </c>
      <c r="BI19">
        <v>1.4E-3</v>
      </c>
      <c r="BJ19">
        <v>1.5E-3</v>
      </c>
      <c r="BK19">
        <v>1.8E-3</v>
      </c>
      <c r="BL19">
        <v>2E-3</v>
      </c>
      <c r="BM19">
        <v>2.2000000000000001E-3</v>
      </c>
      <c r="BN19">
        <v>2.3999999999999998E-3</v>
      </c>
      <c r="BO19">
        <v>2.7000000000000001E-3</v>
      </c>
      <c r="BP19">
        <v>3.0000000000000001E-3</v>
      </c>
      <c r="BQ19">
        <v>3.2000000000000002E-3</v>
      </c>
      <c r="BR19">
        <v>3.5000000000000001E-3</v>
      </c>
      <c r="BS19">
        <v>3.8999999999999998E-3</v>
      </c>
      <c r="BT19">
        <v>4.4000000000000003E-3</v>
      </c>
      <c r="BU19">
        <v>4.7000000000000002E-3</v>
      </c>
      <c r="BV19">
        <v>5.1000000000000004E-3</v>
      </c>
      <c r="BW19">
        <v>5.4999999999999997E-3</v>
      </c>
      <c r="BX19">
        <v>5.7999999999999996E-3</v>
      </c>
      <c r="BY19">
        <v>6.4000000000000003E-3</v>
      </c>
      <c r="BZ19">
        <v>1.3299999999999999E-2</v>
      </c>
      <c r="CA19">
        <v>2.3599999999999999E-2</v>
      </c>
      <c r="CB19">
        <v>3.95E-2</v>
      </c>
      <c r="CC19">
        <v>5.8500000000000003E-2</v>
      </c>
      <c r="CD19">
        <v>8.0399999999999999E-2</v>
      </c>
      <c r="CE19">
        <v>0.10150000000000001</v>
      </c>
      <c r="CF19">
        <v>0.1226</v>
      </c>
      <c r="CG19">
        <v>0.1447</v>
      </c>
      <c r="CH19">
        <v>0.16320000000000001</v>
      </c>
      <c r="CI19">
        <v>0.18129999999999999</v>
      </c>
      <c r="CJ19">
        <v>0.19819999999999999</v>
      </c>
      <c r="CK19">
        <v>0.214</v>
      </c>
      <c r="CL19">
        <v>0.2286</v>
      </c>
      <c r="CM19">
        <v>0.2422</v>
      </c>
      <c r="CN19">
        <v>0.25590000000000002</v>
      </c>
      <c r="CO19">
        <v>0.3276</v>
      </c>
      <c r="CP19">
        <v>0.3826</v>
      </c>
      <c r="CQ19">
        <v>0.4088</v>
      </c>
      <c r="CR19">
        <v>0.42270000000000002</v>
      </c>
      <c r="CS19">
        <v>0.436</v>
      </c>
      <c r="CT19">
        <v>0.46050000000000002</v>
      </c>
      <c r="CU19">
        <v>0.47589999999999999</v>
      </c>
      <c r="CV19">
        <v>0.48120000000000002</v>
      </c>
      <c r="CW19">
        <v>0.4839</v>
      </c>
      <c r="CX19">
        <v>0.4869</v>
      </c>
      <c r="CY19">
        <v>0.49080000000000001</v>
      </c>
      <c r="CZ19">
        <v>0.49270000000000003</v>
      </c>
      <c r="DA19">
        <v>0.49609999999999999</v>
      </c>
      <c r="DB19">
        <v>0.50480000000000003</v>
      </c>
      <c r="DC19">
        <v>0.51349999999999996</v>
      </c>
      <c r="DD19">
        <v>0.53210000000000002</v>
      </c>
      <c r="DE19">
        <v>0.54090000000000005</v>
      </c>
      <c r="DF19">
        <v>0.54969999999999997</v>
      </c>
      <c r="DG19">
        <v>0.5585</v>
      </c>
      <c r="DH19">
        <v>0.56999999999999995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4.0690000000000002E-8</v>
      </c>
      <c r="AB20">
        <v>3.8430000000000002E-7</v>
      </c>
      <c r="AC20">
        <v>8.8100000000000001E-7</v>
      </c>
      <c r="AD20">
        <v>1.691E-6</v>
      </c>
      <c r="AE20">
        <v>2.7580000000000001E-6</v>
      </c>
      <c r="AF20">
        <v>4.5040000000000004E-6</v>
      </c>
      <c r="AG20">
        <v>7.4490000000000002E-6</v>
      </c>
      <c r="AH20">
        <v>9.4390000000000006E-6</v>
      </c>
      <c r="AI20">
        <v>1.154E-5</v>
      </c>
      <c r="AJ20">
        <v>1.381E-5</v>
      </c>
      <c r="AK20">
        <v>1.6480000000000001E-5</v>
      </c>
      <c r="AL20">
        <v>2.565E-5</v>
      </c>
      <c r="AM20">
        <v>3.4239999999999997E-5</v>
      </c>
      <c r="AN20">
        <v>4.2910000000000001E-5</v>
      </c>
      <c r="AO20">
        <v>5.3189999999999997E-5</v>
      </c>
      <c r="AP20">
        <v>7.5450000000000004E-5</v>
      </c>
      <c r="AQ20">
        <v>9.9889999999999994E-5</v>
      </c>
      <c r="AR20">
        <v>1.181E-4</v>
      </c>
      <c r="AS20">
        <v>1.381E-4</v>
      </c>
      <c r="AT20">
        <v>1.6330000000000001E-4</v>
      </c>
      <c r="AU20">
        <v>2.151E-4</v>
      </c>
      <c r="AV20">
        <v>2.5839999999999999E-4</v>
      </c>
      <c r="AW20">
        <v>2.944E-4</v>
      </c>
      <c r="AX20">
        <v>3.367E-4</v>
      </c>
      <c r="AY20">
        <v>3.9429999999999999E-4</v>
      </c>
      <c r="AZ20">
        <v>5.0350000000000004E-4</v>
      </c>
      <c r="BA20">
        <v>5.9219999999999997E-4</v>
      </c>
      <c r="BB20">
        <v>6.6029999999999995E-4</v>
      </c>
      <c r="BC20">
        <v>7.3919999999999997E-4</v>
      </c>
      <c r="BD20">
        <v>8.2180000000000003E-4</v>
      </c>
      <c r="BE20">
        <v>9.7799999999999992E-4</v>
      </c>
      <c r="BF20">
        <v>1.1000000000000001E-3</v>
      </c>
      <c r="BG20">
        <v>1.2999999999999999E-3</v>
      </c>
      <c r="BH20">
        <v>1.4E-3</v>
      </c>
      <c r="BI20">
        <v>1.5E-3</v>
      </c>
      <c r="BJ20">
        <v>1.6999999999999999E-3</v>
      </c>
      <c r="BK20">
        <v>2E-3</v>
      </c>
      <c r="BL20">
        <v>2.2000000000000001E-3</v>
      </c>
      <c r="BM20">
        <v>2.3999999999999998E-3</v>
      </c>
      <c r="BN20">
        <v>2.5999999999999999E-3</v>
      </c>
      <c r="BO20">
        <v>2.8999999999999998E-3</v>
      </c>
      <c r="BP20">
        <v>3.3E-3</v>
      </c>
      <c r="BQ20">
        <v>3.5000000000000001E-3</v>
      </c>
      <c r="BR20">
        <v>3.8E-3</v>
      </c>
      <c r="BS20">
        <v>4.4000000000000003E-3</v>
      </c>
      <c r="BT20">
        <v>4.8999999999999998E-3</v>
      </c>
      <c r="BU20">
        <v>5.3E-3</v>
      </c>
      <c r="BV20">
        <v>5.5999999999999999E-3</v>
      </c>
      <c r="BW20">
        <v>6.0000000000000001E-3</v>
      </c>
      <c r="BX20">
        <v>6.4000000000000003E-3</v>
      </c>
      <c r="BY20">
        <v>7.0000000000000001E-3</v>
      </c>
      <c r="BZ20">
        <v>1.46E-2</v>
      </c>
      <c r="CA20">
        <v>2.5600000000000001E-2</v>
      </c>
      <c r="CB20">
        <v>4.24E-2</v>
      </c>
      <c r="CC20">
        <v>6.2100000000000002E-2</v>
      </c>
      <c r="CD20">
        <v>8.4699999999999998E-2</v>
      </c>
      <c r="CE20">
        <v>0.1061</v>
      </c>
      <c r="CF20">
        <v>0.12759999999999999</v>
      </c>
      <c r="CG20">
        <v>0.14979999999999999</v>
      </c>
      <c r="CH20">
        <v>0.16830000000000001</v>
      </c>
      <c r="CI20">
        <v>0.1865</v>
      </c>
      <c r="CJ20">
        <v>0.2036</v>
      </c>
      <c r="CK20">
        <v>0.21959999999999999</v>
      </c>
      <c r="CL20">
        <v>0.2346</v>
      </c>
      <c r="CM20">
        <v>0.24859999999999999</v>
      </c>
      <c r="CN20">
        <v>0.26290000000000002</v>
      </c>
      <c r="CO20">
        <v>0.33529999999999999</v>
      </c>
      <c r="CP20">
        <v>0.38750000000000001</v>
      </c>
      <c r="CQ20">
        <v>0.41110000000000002</v>
      </c>
      <c r="CR20">
        <v>0.42499999999999999</v>
      </c>
      <c r="CS20">
        <v>0.43869999999999998</v>
      </c>
      <c r="CT20">
        <v>0.46389999999999998</v>
      </c>
      <c r="CU20">
        <v>0.47749999999999998</v>
      </c>
      <c r="CV20">
        <v>0.48170000000000002</v>
      </c>
      <c r="CW20">
        <v>0.48459999999999998</v>
      </c>
      <c r="CX20">
        <v>0.48770000000000002</v>
      </c>
      <c r="CY20">
        <v>0.49109999999999998</v>
      </c>
      <c r="CZ20">
        <v>0.4929</v>
      </c>
      <c r="DA20">
        <v>0.49730000000000002</v>
      </c>
      <c r="DB20">
        <v>0.50609999999999999</v>
      </c>
      <c r="DC20">
        <v>0.51490000000000002</v>
      </c>
      <c r="DD20">
        <v>0.53290000000000004</v>
      </c>
      <c r="DE20">
        <v>0.54210000000000003</v>
      </c>
      <c r="DF20">
        <v>0.55130000000000001</v>
      </c>
      <c r="DG20">
        <v>0.5605</v>
      </c>
      <c r="DH20">
        <v>0.56999999999999995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4.0690000000000002E-8</v>
      </c>
      <c r="AB21">
        <v>3.8430000000000002E-7</v>
      </c>
      <c r="AC21">
        <v>8.8100000000000001E-7</v>
      </c>
      <c r="AD21">
        <v>1.7540000000000001E-6</v>
      </c>
      <c r="AE21">
        <v>2.858E-6</v>
      </c>
      <c r="AF21">
        <v>4.6750000000000001E-6</v>
      </c>
      <c r="AG21">
        <v>7.8480000000000001E-6</v>
      </c>
      <c r="AH21">
        <v>9.8379999999999997E-6</v>
      </c>
      <c r="AI21">
        <v>1.205E-5</v>
      </c>
      <c r="AJ21">
        <v>1.4569999999999999E-5</v>
      </c>
      <c r="AK21">
        <v>1.768E-5</v>
      </c>
      <c r="AL21">
        <v>2.7840000000000001E-5</v>
      </c>
      <c r="AM21">
        <v>3.735E-5</v>
      </c>
      <c r="AN21">
        <v>4.6919999999999998E-5</v>
      </c>
      <c r="AO21">
        <v>5.8220000000000002E-5</v>
      </c>
      <c r="AP21">
        <v>8.2360000000000004E-5</v>
      </c>
      <c r="AQ21">
        <v>1.086E-4</v>
      </c>
      <c r="AR21">
        <v>1.2740000000000001E-4</v>
      </c>
      <c r="AS21">
        <v>1.484E-4</v>
      </c>
      <c r="AT21">
        <v>1.7550000000000001E-4</v>
      </c>
      <c r="AU21">
        <v>2.3259999999999999E-4</v>
      </c>
      <c r="AV21">
        <v>2.8009999999999998E-4</v>
      </c>
      <c r="AW21">
        <v>3.1950000000000001E-4</v>
      </c>
      <c r="AX21">
        <v>3.6549999999999999E-4</v>
      </c>
      <c r="AY21">
        <v>4.2759999999999999E-4</v>
      </c>
      <c r="AZ21">
        <v>5.4449999999999995E-4</v>
      </c>
      <c r="BA21">
        <v>6.4099999999999997E-4</v>
      </c>
      <c r="BB21">
        <v>7.1690000000000002E-4</v>
      </c>
      <c r="BC21">
        <v>8.0460000000000004E-4</v>
      </c>
      <c r="BD21">
        <v>8.9630000000000005E-4</v>
      </c>
      <c r="BE21">
        <v>1.1000000000000001E-3</v>
      </c>
      <c r="BF21">
        <v>1.1999999999999999E-3</v>
      </c>
      <c r="BG21">
        <v>1.4E-3</v>
      </c>
      <c r="BH21">
        <v>1.5E-3</v>
      </c>
      <c r="BI21">
        <v>1.6999999999999999E-3</v>
      </c>
      <c r="BJ21">
        <v>1.8E-3</v>
      </c>
      <c r="BK21">
        <v>2.0999999999999999E-3</v>
      </c>
      <c r="BL21">
        <v>2.3999999999999998E-3</v>
      </c>
      <c r="BM21">
        <v>2.5999999999999999E-3</v>
      </c>
      <c r="BN21">
        <v>2.8E-3</v>
      </c>
      <c r="BO21">
        <v>3.2000000000000002E-3</v>
      </c>
      <c r="BP21">
        <v>3.5999999999999999E-3</v>
      </c>
      <c r="BQ21">
        <v>3.8999999999999998E-3</v>
      </c>
      <c r="BR21">
        <v>4.1999999999999997E-3</v>
      </c>
      <c r="BS21">
        <v>4.7000000000000002E-3</v>
      </c>
      <c r="BT21">
        <v>5.3E-3</v>
      </c>
      <c r="BU21">
        <v>5.7000000000000002E-3</v>
      </c>
      <c r="BV21">
        <v>6.1000000000000004E-3</v>
      </c>
      <c r="BW21">
        <v>6.4999999999999997E-3</v>
      </c>
      <c r="BX21">
        <v>7.0000000000000001E-3</v>
      </c>
      <c r="BY21">
        <v>7.6E-3</v>
      </c>
      <c r="BZ21">
        <v>1.5699999999999999E-2</v>
      </c>
      <c r="CA21">
        <v>2.7300000000000001E-2</v>
      </c>
      <c r="CB21">
        <v>4.48E-2</v>
      </c>
      <c r="CC21">
        <v>6.5100000000000005E-2</v>
      </c>
      <c r="CD21">
        <v>8.8200000000000001E-2</v>
      </c>
      <c r="CE21">
        <v>0.1099</v>
      </c>
      <c r="CF21">
        <v>0.13170000000000001</v>
      </c>
      <c r="CG21">
        <v>0.15390000000000001</v>
      </c>
      <c r="CH21">
        <v>0.17249999999999999</v>
      </c>
      <c r="CI21">
        <v>0.1908</v>
      </c>
      <c r="CJ21">
        <v>0.20799999999999999</v>
      </c>
      <c r="CK21">
        <v>0.22420000000000001</v>
      </c>
      <c r="CL21">
        <v>0.23960000000000001</v>
      </c>
      <c r="CM21">
        <v>0.25409999999999999</v>
      </c>
      <c r="CN21">
        <v>0.26879999999999998</v>
      </c>
      <c r="CO21">
        <v>0.34129999999999999</v>
      </c>
      <c r="CP21">
        <v>0.39100000000000001</v>
      </c>
      <c r="CQ21">
        <v>0.4128</v>
      </c>
      <c r="CR21">
        <v>0.4269</v>
      </c>
      <c r="CS21">
        <v>0.44109999999999999</v>
      </c>
      <c r="CT21">
        <v>0.46660000000000001</v>
      </c>
      <c r="CU21">
        <v>0.47860000000000003</v>
      </c>
      <c r="CV21">
        <v>0.48220000000000002</v>
      </c>
      <c r="CW21">
        <v>0.48520000000000002</v>
      </c>
      <c r="CX21">
        <v>0.4884</v>
      </c>
      <c r="CY21">
        <v>0.49130000000000001</v>
      </c>
      <c r="CZ21">
        <v>0.49309999999999998</v>
      </c>
      <c r="DA21">
        <v>0.49830000000000002</v>
      </c>
      <c r="DB21">
        <v>0.5071</v>
      </c>
      <c r="DC21">
        <v>0.51590000000000003</v>
      </c>
      <c r="DD21">
        <v>0.53349999999999997</v>
      </c>
      <c r="DE21">
        <v>0.54310000000000003</v>
      </c>
      <c r="DF21">
        <v>0.55269999999999997</v>
      </c>
      <c r="DG21">
        <v>0.56230000000000002</v>
      </c>
      <c r="DH21">
        <v>0.56999999999999995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4.0690000000000002E-8</v>
      </c>
      <c r="AB22">
        <v>3.8430000000000002E-7</v>
      </c>
      <c r="AC22">
        <v>9.612E-7</v>
      </c>
      <c r="AD22">
        <v>1.916E-6</v>
      </c>
      <c r="AE22">
        <v>3.146E-6</v>
      </c>
      <c r="AF22">
        <v>5.0980000000000001E-6</v>
      </c>
      <c r="AG22">
        <v>8.3499999999999997E-6</v>
      </c>
      <c r="AH22">
        <v>1.042E-5</v>
      </c>
      <c r="AI22">
        <v>1.254E-5</v>
      </c>
      <c r="AJ22">
        <v>1.523E-5</v>
      </c>
      <c r="AK22">
        <v>1.9009999999999999E-5</v>
      </c>
      <c r="AL22">
        <v>3.021E-5</v>
      </c>
      <c r="AM22">
        <v>4.053E-5</v>
      </c>
      <c r="AN22">
        <v>5.0800000000000002E-5</v>
      </c>
      <c r="AO22">
        <v>6.2890000000000003E-5</v>
      </c>
      <c r="AP22">
        <v>8.8609999999999994E-5</v>
      </c>
      <c r="AQ22">
        <v>1.166E-4</v>
      </c>
      <c r="AR22">
        <v>1.3650000000000001E-4</v>
      </c>
      <c r="AS22">
        <v>1.5870000000000001E-4</v>
      </c>
      <c r="AT22">
        <v>1.8760000000000001E-4</v>
      </c>
      <c r="AU22">
        <v>2.5070000000000002E-4</v>
      </c>
      <c r="AV22">
        <v>3.0279999999999999E-4</v>
      </c>
      <c r="AW22">
        <v>3.456E-4</v>
      </c>
      <c r="AX22">
        <v>3.9500000000000001E-4</v>
      </c>
      <c r="AY22">
        <v>4.6200000000000001E-4</v>
      </c>
      <c r="AZ22">
        <v>5.888E-4</v>
      </c>
      <c r="BA22">
        <v>6.9430000000000002E-4</v>
      </c>
      <c r="BB22">
        <v>7.7859999999999995E-4</v>
      </c>
      <c r="BC22">
        <v>8.7569999999999998E-4</v>
      </c>
      <c r="BD22">
        <v>9.7740000000000001E-4</v>
      </c>
      <c r="BE22">
        <v>1.1999999999999999E-3</v>
      </c>
      <c r="BF22">
        <v>1.4E-3</v>
      </c>
      <c r="BG22">
        <v>1.5E-3</v>
      </c>
      <c r="BH22">
        <v>1.6000000000000001E-3</v>
      </c>
      <c r="BI22">
        <v>1.8E-3</v>
      </c>
      <c r="BJ22">
        <v>2E-3</v>
      </c>
      <c r="BK22">
        <v>2.3E-3</v>
      </c>
      <c r="BL22">
        <v>2.5999999999999999E-3</v>
      </c>
      <c r="BM22">
        <v>2.8E-3</v>
      </c>
      <c r="BN22">
        <v>3.0999999999999999E-3</v>
      </c>
      <c r="BO22">
        <v>3.5000000000000001E-3</v>
      </c>
      <c r="BP22">
        <v>3.8999999999999998E-3</v>
      </c>
      <c r="BQ22">
        <v>4.1999999999999997E-3</v>
      </c>
      <c r="BR22">
        <v>4.5999999999999999E-3</v>
      </c>
      <c r="BS22">
        <v>5.1999999999999998E-3</v>
      </c>
      <c r="BT22">
        <v>5.7999999999999996E-3</v>
      </c>
      <c r="BU22">
        <v>6.1999999999999998E-3</v>
      </c>
      <c r="BV22">
        <v>6.6E-3</v>
      </c>
      <c r="BW22">
        <v>7.1000000000000004E-3</v>
      </c>
      <c r="BX22">
        <v>7.6E-3</v>
      </c>
      <c r="BY22">
        <v>8.2000000000000007E-3</v>
      </c>
      <c r="BZ22">
        <v>1.6799999999999999E-2</v>
      </c>
      <c r="CA22">
        <v>2.9100000000000001E-2</v>
      </c>
      <c r="CB22">
        <v>4.7300000000000002E-2</v>
      </c>
      <c r="CC22">
        <v>6.8199999999999997E-2</v>
      </c>
      <c r="CD22">
        <v>9.1700000000000004E-2</v>
      </c>
      <c r="CE22">
        <v>0.1138</v>
      </c>
      <c r="CF22">
        <v>0.13569999999999999</v>
      </c>
      <c r="CG22">
        <v>0.158</v>
      </c>
      <c r="CH22">
        <v>0.17649999999999999</v>
      </c>
      <c r="CI22">
        <v>0.1948</v>
      </c>
      <c r="CJ22">
        <v>0.2122</v>
      </c>
      <c r="CK22">
        <v>0.22850000000000001</v>
      </c>
      <c r="CL22">
        <v>0.2442</v>
      </c>
      <c r="CM22">
        <v>0.2591</v>
      </c>
      <c r="CN22">
        <v>0.27410000000000001</v>
      </c>
      <c r="CO22">
        <v>0.34649999999999997</v>
      </c>
      <c r="CP22">
        <v>0.39379999999999998</v>
      </c>
      <c r="CQ22">
        <v>0.4143</v>
      </c>
      <c r="CR22">
        <v>0.42870000000000003</v>
      </c>
      <c r="CS22">
        <v>0.44319999999999998</v>
      </c>
      <c r="CT22">
        <v>0.46860000000000002</v>
      </c>
      <c r="CU22">
        <v>0.4793</v>
      </c>
      <c r="CV22">
        <v>0.48259999999999997</v>
      </c>
      <c r="CW22">
        <v>0.48570000000000002</v>
      </c>
      <c r="CX22">
        <v>0.48880000000000001</v>
      </c>
      <c r="CY22">
        <v>0.4914</v>
      </c>
      <c r="CZ22">
        <v>0.49330000000000002</v>
      </c>
      <c r="DA22">
        <v>0.49919999999999998</v>
      </c>
      <c r="DB22">
        <v>0.5081</v>
      </c>
      <c r="DC22">
        <v>0.51700000000000002</v>
      </c>
      <c r="DD22">
        <v>0.53410000000000002</v>
      </c>
      <c r="DE22">
        <v>0.54400000000000004</v>
      </c>
      <c r="DF22">
        <v>0.55389999999999995</v>
      </c>
      <c r="DG22">
        <v>0.56379999999999997</v>
      </c>
      <c r="DH22">
        <v>0.56999999999999995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4.0690000000000002E-8</v>
      </c>
      <c r="AB23">
        <v>3.8430000000000002E-7</v>
      </c>
      <c r="AC23">
        <v>9.612E-7</v>
      </c>
      <c r="AD23">
        <v>1.979E-6</v>
      </c>
      <c r="AE23">
        <v>3.2899999999999998E-6</v>
      </c>
      <c r="AF23">
        <v>5.3700000000000003E-6</v>
      </c>
      <c r="AG23">
        <v>8.8459999999999997E-6</v>
      </c>
      <c r="AH23">
        <v>1.084E-5</v>
      </c>
      <c r="AI23">
        <v>1.3149999999999999E-5</v>
      </c>
      <c r="AJ23">
        <v>1.6200000000000001E-5</v>
      </c>
      <c r="AK23">
        <v>2.0420000000000001E-5</v>
      </c>
      <c r="AL23">
        <v>3.2820000000000001E-5</v>
      </c>
      <c r="AM23">
        <v>4.3940000000000003E-5</v>
      </c>
      <c r="AN23">
        <v>5.486E-5</v>
      </c>
      <c r="AO23">
        <v>6.7999999999999999E-5</v>
      </c>
      <c r="AP23">
        <v>9.5329999999999997E-5</v>
      </c>
      <c r="AQ23">
        <v>1.249E-4</v>
      </c>
      <c r="AR23">
        <v>1.459E-4</v>
      </c>
      <c r="AS23">
        <v>1.694E-4</v>
      </c>
      <c r="AT23">
        <v>2.0039999999999999E-4</v>
      </c>
      <c r="AU23">
        <v>2.6870000000000003E-4</v>
      </c>
      <c r="AV23">
        <v>3.2529999999999999E-4</v>
      </c>
      <c r="AW23">
        <v>3.7179999999999998E-4</v>
      </c>
      <c r="AX23">
        <v>4.2400000000000001E-4</v>
      </c>
      <c r="AY23">
        <v>4.9549999999999996E-4</v>
      </c>
      <c r="AZ23">
        <v>6.3349999999999995E-4</v>
      </c>
      <c r="BA23">
        <v>7.4859999999999998E-4</v>
      </c>
      <c r="BB23">
        <v>8.4079999999999995E-4</v>
      </c>
      <c r="BC23">
        <v>9.4649999999999997E-4</v>
      </c>
      <c r="BD23">
        <v>1.1000000000000001E-3</v>
      </c>
      <c r="BE23">
        <v>1.2999999999999999E-3</v>
      </c>
      <c r="BF23">
        <v>1.5E-3</v>
      </c>
      <c r="BG23">
        <v>1.6000000000000001E-3</v>
      </c>
      <c r="BH23">
        <v>1.8E-3</v>
      </c>
      <c r="BI23">
        <v>1.9E-3</v>
      </c>
      <c r="BJ23">
        <v>2.0999999999999999E-3</v>
      </c>
      <c r="BK23">
        <v>2.5000000000000001E-3</v>
      </c>
      <c r="BL23">
        <v>2.7000000000000001E-3</v>
      </c>
      <c r="BM23">
        <v>3.0000000000000001E-3</v>
      </c>
      <c r="BN23">
        <v>3.3E-3</v>
      </c>
      <c r="BO23">
        <v>3.8E-3</v>
      </c>
      <c r="BP23">
        <v>4.1999999999999997E-3</v>
      </c>
      <c r="BQ23">
        <v>4.4999999999999997E-3</v>
      </c>
      <c r="BR23">
        <v>4.8999999999999998E-3</v>
      </c>
      <c r="BS23">
        <v>5.5999999999999999E-3</v>
      </c>
      <c r="BT23">
        <v>6.1999999999999998E-3</v>
      </c>
      <c r="BU23">
        <v>6.7000000000000002E-3</v>
      </c>
      <c r="BV23">
        <v>7.1000000000000004E-3</v>
      </c>
      <c r="BW23">
        <v>7.6E-3</v>
      </c>
      <c r="BX23">
        <v>8.0999999999999996E-3</v>
      </c>
      <c r="BY23">
        <v>8.8000000000000005E-3</v>
      </c>
      <c r="BZ23">
        <v>1.7899999999999999E-2</v>
      </c>
      <c r="CA23">
        <v>3.0800000000000001E-2</v>
      </c>
      <c r="CB23">
        <v>4.9500000000000002E-2</v>
      </c>
      <c r="CC23">
        <v>7.0900000000000005E-2</v>
      </c>
      <c r="CD23">
        <v>9.4700000000000006E-2</v>
      </c>
      <c r="CE23">
        <v>0.11700000000000001</v>
      </c>
      <c r="CF23">
        <v>0.13900000000000001</v>
      </c>
      <c r="CG23">
        <v>0.1613</v>
      </c>
      <c r="CH23">
        <v>0.17979999999999999</v>
      </c>
      <c r="CI23">
        <v>0.19819999999999999</v>
      </c>
      <c r="CJ23">
        <v>0.21560000000000001</v>
      </c>
      <c r="CK23">
        <v>0.2321</v>
      </c>
      <c r="CL23">
        <v>0.24809999999999999</v>
      </c>
      <c r="CM23">
        <v>0.26329999999999998</v>
      </c>
      <c r="CN23">
        <v>0.27850000000000003</v>
      </c>
      <c r="CO23">
        <v>0.35049999999999998</v>
      </c>
      <c r="CP23">
        <v>0.39579999999999999</v>
      </c>
      <c r="CQ23">
        <v>0.41560000000000002</v>
      </c>
      <c r="CR23">
        <v>0.43020000000000003</v>
      </c>
      <c r="CS23">
        <v>0.44490000000000002</v>
      </c>
      <c r="CT23">
        <v>0.47</v>
      </c>
      <c r="CU23">
        <v>0.47970000000000002</v>
      </c>
      <c r="CV23">
        <v>0.48299999999999998</v>
      </c>
      <c r="CW23">
        <v>0.48609999999999998</v>
      </c>
      <c r="CX23">
        <v>0.48909999999999998</v>
      </c>
      <c r="CY23">
        <v>0.49159999999999998</v>
      </c>
      <c r="CZ23">
        <v>0.49340000000000001</v>
      </c>
      <c r="DA23">
        <v>0.50009999999999999</v>
      </c>
      <c r="DB23">
        <v>0.50900000000000001</v>
      </c>
      <c r="DC23">
        <v>0.51790000000000003</v>
      </c>
      <c r="DD23">
        <v>0.53459999999999996</v>
      </c>
      <c r="DE23">
        <v>0.54479999999999995</v>
      </c>
      <c r="DF23">
        <v>0.55489999999999995</v>
      </c>
      <c r="DG23">
        <v>0.56489999999999996</v>
      </c>
      <c r="DH23">
        <v>0.56999999999999995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4.0690000000000002E-8</v>
      </c>
      <c r="AB24">
        <v>3.8430000000000002E-7</v>
      </c>
      <c r="AC24">
        <v>1.0419999999999999E-6</v>
      </c>
      <c r="AD24">
        <v>2.0789999999999999E-6</v>
      </c>
      <c r="AE24">
        <v>3.478E-6</v>
      </c>
      <c r="AF24">
        <v>5.6690000000000003E-6</v>
      </c>
      <c r="AG24">
        <v>9.1449999999999997E-6</v>
      </c>
      <c r="AH24">
        <v>1.114E-5</v>
      </c>
      <c r="AI24">
        <v>1.378E-5</v>
      </c>
      <c r="AJ24">
        <v>1.721E-5</v>
      </c>
      <c r="AK24">
        <v>2.175E-5</v>
      </c>
      <c r="AL24">
        <v>3.5280000000000001E-5</v>
      </c>
      <c r="AM24">
        <v>4.7259999999999998E-5</v>
      </c>
      <c r="AN24">
        <v>5.8919999999999998E-5</v>
      </c>
      <c r="AO24">
        <v>7.2899999999999997E-5</v>
      </c>
      <c r="AP24">
        <v>1.015E-4</v>
      </c>
      <c r="AQ24">
        <v>1.3229999999999999E-4</v>
      </c>
      <c r="AR24">
        <v>1.5410000000000001E-4</v>
      </c>
      <c r="AS24">
        <v>1.7929999999999999E-4</v>
      </c>
      <c r="AT24">
        <v>2.1269999999999999E-4</v>
      </c>
      <c r="AU24">
        <v>2.8650000000000003E-4</v>
      </c>
      <c r="AV24">
        <v>3.4699999999999998E-4</v>
      </c>
      <c r="AW24">
        <v>3.9629999999999998E-4</v>
      </c>
      <c r="AX24">
        <v>4.5189999999999998E-4</v>
      </c>
      <c r="AY24">
        <v>5.285E-4</v>
      </c>
      <c r="AZ24">
        <v>6.7770000000000005E-4</v>
      </c>
      <c r="BA24">
        <v>8.0219999999999998E-4</v>
      </c>
      <c r="BB24">
        <v>9.0200000000000002E-4</v>
      </c>
      <c r="BC24">
        <v>1E-3</v>
      </c>
      <c r="BD24">
        <v>1.1000000000000001E-3</v>
      </c>
      <c r="BE24">
        <v>1.2999999999999999E-3</v>
      </c>
      <c r="BF24">
        <v>1.6000000000000001E-3</v>
      </c>
      <c r="BG24">
        <v>1.6999999999999999E-3</v>
      </c>
      <c r="BH24">
        <v>1.9E-3</v>
      </c>
      <c r="BI24">
        <v>2.0999999999999999E-3</v>
      </c>
      <c r="BJ24">
        <v>2.3E-3</v>
      </c>
      <c r="BK24">
        <v>2.5999999999999999E-3</v>
      </c>
      <c r="BL24">
        <v>2.8999999999999998E-3</v>
      </c>
      <c r="BM24">
        <v>3.2000000000000002E-3</v>
      </c>
      <c r="BN24">
        <v>3.5000000000000001E-3</v>
      </c>
      <c r="BO24">
        <v>4.0000000000000001E-3</v>
      </c>
      <c r="BP24">
        <v>4.4999999999999997E-3</v>
      </c>
      <c r="BQ24">
        <v>4.7999999999999996E-3</v>
      </c>
      <c r="BR24">
        <v>5.1999999999999998E-3</v>
      </c>
      <c r="BS24">
        <v>5.8999999999999999E-3</v>
      </c>
      <c r="BT24">
        <v>6.6E-3</v>
      </c>
      <c r="BU24">
        <v>7.1000000000000004E-3</v>
      </c>
      <c r="BV24">
        <v>7.6E-3</v>
      </c>
      <c r="BW24">
        <v>8.0999999999999996E-3</v>
      </c>
      <c r="BX24">
        <v>8.6E-3</v>
      </c>
      <c r="BY24">
        <v>9.2999999999999992E-3</v>
      </c>
      <c r="BZ24">
        <v>1.8800000000000001E-2</v>
      </c>
      <c r="CA24">
        <v>3.2199999999999999E-2</v>
      </c>
      <c r="CB24">
        <v>5.1499999999999997E-2</v>
      </c>
      <c r="CC24">
        <v>7.3200000000000001E-2</v>
      </c>
      <c r="CD24">
        <v>9.74E-2</v>
      </c>
      <c r="CE24">
        <v>0.11990000000000001</v>
      </c>
      <c r="CF24">
        <v>0.1419</v>
      </c>
      <c r="CG24">
        <v>0.16420000000000001</v>
      </c>
      <c r="CH24">
        <v>0.1827</v>
      </c>
      <c r="CI24">
        <v>0.20100000000000001</v>
      </c>
      <c r="CJ24">
        <v>0.2185</v>
      </c>
      <c r="CK24">
        <v>0.23519999999999999</v>
      </c>
      <c r="CL24">
        <v>0.25140000000000001</v>
      </c>
      <c r="CM24">
        <v>0.26679999999999998</v>
      </c>
      <c r="CN24">
        <v>0.28220000000000001</v>
      </c>
      <c r="CO24">
        <v>0.3538</v>
      </c>
      <c r="CP24">
        <v>0.39739999999999998</v>
      </c>
      <c r="CQ24">
        <v>0.41660000000000003</v>
      </c>
      <c r="CR24">
        <v>0.43140000000000001</v>
      </c>
      <c r="CS24">
        <v>0.44640000000000002</v>
      </c>
      <c r="CT24">
        <v>0.47110000000000002</v>
      </c>
      <c r="CU24">
        <v>0.48</v>
      </c>
      <c r="CV24">
        <v>0.48330000000000001</v>
      </c>
      <c r="CW24">
        <v>0.48649999999999999</v>
      </c>
      <c r="CX24">
        <v>0.48920000000000002</v>
      </c>
      <c r="CY24">
        <v>0.49170000000000003</v>
      </c>
      <c r="CZ24">
        <v>0.49359999999999998</v>
      </c>
      <c r="DA24">
        <v>0.50080000000000002</v>
      </c>
      <c r="DB24">
        <v>0.50970000000000004</v>
      </c>
      <c r="DC24">
        <v>0.51870000000000005</v>
      </c>
      <c r="DD24">
        <v>0.53510000000000002</v>
      </c>
      <c r="DE24">
        <v>0.5454</v>
      </c>
      <c r="DF24">
        <v>0.55569999999999997</v>
      </c>
      <c r="DG24">
        <v>0.56569999999999998</v>
      </c>
      <c r="DH24">
        <v>0.56999999999999995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4.0690000000000002E-8</v>
      </c>
      <c r="AB25">
        <v>3.8430000000000002E-7</v>
      </c>
      <c r="AC25">
        <v>1.0419999999999999E-6</v>
      </c>
      <c r="AD25">
        <v>2.142E-6</v>
      </c>
      <c r="AE25">
        <v>3.6219999999999998E-6</v>
      </c>
      <c r="AF25">
        <v>5.9170000000000003E-6</v>
      </c>
      <c r="AG25">
        <v>9.5470000000000002E-6</v>
      </c>
      <c r="AH25">
        <v>1.1610000000000001E-5</v>
      </c>
      <c r="AI25">
        <v>1.455E-5</v>
      </c>
      <c r="AJ25">
        <v>1.8349999999999999E-5</v>
      </c>
      <c r="AK25">
        <v>2.3249999999999999E-5</v>
      </c>
      <c r="AL25">
        <v>3.7610000000000001E-5</v>
      </c>
      <c r="AM25">
        <v>5.0470000000000003E-5</v>
      </c>
      <c r="AN25">
        <v>6.2990000000000005E-5</v>
      </c>
      <c r="AO25">
        <v>7.7620000000000006E-5</v>
      </c>
      <c r="AP25">
        <v>1.076E-4</v>
      </c>
      <c r="AQ25">
        <v>1.3980000000000001E-4</v>
      </c>
      <c r="AR25">
        <v>1.6229999999999999E-4</v>
      </c>
      <c r="AS25">
        <v>1.8929999999999999E-4</v>
      </c>
      <c r="AT25">
        <v>2.252E-4</v>
      </c>
      <c r="AU25">
        <v>3.0370000000000001E-4</v>
      </c>
      <c r="AV25">
        <v>3.678E-4</v>
      </c>
      <c r="AW25">
        <v>4.1960000000000001E-4</v>
      </c>
      <c r="AX25">
        <v>4.7820000000000002E-4</v>
      </c>
      <c r="AY25">
        <v>5.5960000000000005E-4</v>
      </c>
      <c r="AZ25">
        <v>7.1909999999999997E-4</v>
      </c>
      <c r="BA25">
        <v>8.5220000000000001E-4</v>
      </c>
      <c r="BB25">
        <v>9.59E-4</v>
      </c>
      <c r="BC25">
        <v>1.1000000000000001E-3</v>
      </c>
      <c r="BD25">
        <v>1.1999999999999999E-3</v>
      </c>
      <c r="BE25">
        <v>1.4E-3</v>
      </c>
      <c r="BF25">
        <v>1.6999999999999999E-3</v>
      </c>
      <c r="BG25">
        <v>1.8E-3</v>
      </c>
      <c r="BH25">
        <v>2E-3</v>
      </c>
      <c r="BI25">
        <v>2.2000000000000001E-3</v>
      </c>
      <c r="BJ25">
        <v>2.3999999999999998E-3</v>
      </c>
      <c r="BK25">
        <v>2.8E-3</v>
      </c>
      <c r="BL25">
        <v>3.0999999999999999E-3</v>
      </c>
      <c r="BM25">
        <v>3.3999999999999998E-3</v>
      </c>
      <c r="BN25">
        <v>3.7000000000000002E-3</v>
      </c>
      <c r="BO25">
        <v>4.1999999999999997E-3</v>
      </c>
      <c r="BP25">
        <v>4.7000000000000002E-3</v>
      </c>
      <c r="BQ25">
        <v>5.1000000000000004E-3</v>
      </c>
      <c r="BR25">
        <v>5.4999999999999997E-3</v>
      </c>
      <c r="BS25">
        <v>6.1999999999999998E-3</v>
      </c>
      <c r="BT25">
        <v>7.0000000000000001E-3</v>
      </c>
      <c r="BU25">
        <v>7.4999999999999997E-3</v>
      </c>
      <c r="BV25">
        <v>8.0000000000000002E-3</v>
      </c>
      <c r="BW25">
        <v>8.5000000000000006E-3</v>
      </c>
      <c r="BX25">
        <v>8.9999999999999993E-3</v>
      </c>
      <c r="BY25">
        <v>9.7999999999999997E-3</v>
      </c>
      <c r="BZ25">
        <v>1.9699999999999999E-2</v>
      </c>
      <c r="CA25">
        <v>3.3500000000000002E-2</v>
      </c>
      <c r="CB25">
        <v>5.3199999999999997E-2</v>
      </c>
      <c r="CC25">
        <v>7.5300000000000006E-2</v>
      </c>
      <c r="CD25">
        <v>9.9599999999999994E-2</v>
      </c>
      <c r="CE25">
        <v>0.12230000000000001</v>
      </c>
      <c r="CF25">
        <v>0.14430000000000001</v>
      </c>
      <c r="CG25">
        <v>0.1666</v>
      </c>
      <c r="CH25">
        <v>0.185</v>
      </c>
      <c r="CI25">
        <v>0.2034</v>
      </c>
      <c r="CJ25">
        <v>0.22090000000000001</v>
      </c>
      <c r="CK25">
        <v>0.23769999999999999</v>
      </c>
      <c r="CL25">
        <v>0.25409999999999999</v>
      </c>
      <c r="CM25">
        <v>0.26960000000000001</v>
      </c>
      <c r="CN25">
        <v>0.28510000000000002</v>
      </c>
      <c r="CO25">
        <v>0.35639999999999999</v>
      </c>
      <c r="CP25">
        <v>0.3987</v>
      </c>
      <c r="CQ25">
        <v>0.41749999999999998</v>
      </c>
      <c r="CR25">
        <v>0.43240000000000001</v>
      </c>
      <c r="CS25">
        <v>0.4476</v>
      </c>
      <c r="CT25">
        <v>0.47189999999999999</v>
      </c>
      <c r="CU25">
        <v>0.48020000000000002</v>
      </c>
      <c r="CV25">
        <v>0.48349999999999999</v>
      </c>
      <c r="CW25">
        <v>0.48670000000000002</v>
      </c>
      <c r="CX25">
        <v>0.4894</v>
      </c>
      <c r="CY25">
        <v>0.49180000000000001</v>
      </c>
      <c r="CZ25">
        <v>0.49370000000000003</v>
      </c>
      <c r="DA25">
        <v>0.50139999999999996</v>
      </c>
      <c r="DB25">
        <v>0.51039999999999996</v>
      </c>
      <c r="DC25">
        <v>0.51939999999999997</v>
      </c>
      <c r="DD25">
        <v>0.53549999999999998</v>
      </c>
      <c r="DE25">
        <v>0.54590000000000005</v>
      </c>
      <c r="DF25">
        <v>0.55640000000000001</v>
      </c>
      <c r="DG25">
        <v>0.56620000000000004</v>
      </c>
      <c r="DH25">
        <v>0.56999999999999995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4.0690000000000002E-8</v>
      </c>
      <c r="AB26">
        <v>3.8430000000000002E-7</v>
      </c>
      <c r="AC26">
        <v>1.0419999999999999E-6</v>
      </c>
      <c r="AD26">
        <v>2.2680000000000001E-6</v>
      </c>
      <c r="AE26">
        <v>3.8659999999999999E-6</v>
      </c>
      <c r="AF26">
        <v>6.1920000000000002E-6</v>
      </c>
      <c r="AG26">
        <v>9.7569999999999999E-6</v>
      </c>
      <c r="AH26">
        <v>1.2130000000000001E-5</v>
      </c>
      <c r="AI26">
        <v>1.5310000000000001E-5</v>
      </c>
      <c r="AJ26">
        <v>1.948E-5</v>
      </c>
      <c r="AK26">
        <v>2.4980000000000001E-5</v>
      </c>
      <c r="AL26">
        <v>4.0240000000000001E-5</v>
      </c>
      <c r="AM26">
        <v>5.3810000000000001E-5</v>
      </c>
      <c r="AN26">
        <v>6.6920000000000003E-5</v>
      </c>
      <c r="AO26">
        <v>8.2039999999999994E-5</v>
      </c>
      <c r="AP26">
        <v>1.133E-4</v>
      </c>
      <c r="AQ26">
        <v>1.471E-4</v>
      </c>
      <c r="AR26">
        <v>1.708E-4</v>
      </c>
      <c r="AS26">
        <v>1.995E-4</v>
      </c>
      <c r="AT26">
        <v>2.3780000000000001E-4</v>
      </c>
      <c r="AU26">
        <v>3.213E-4</v>
      </c>
      <c r="AV26">
        <v>3.8880000000000002E-4</v>
      </c>
      <c r="AW26">
        <v>4.4279999999999998E-4</v>
      </c>
      <c r="AX26">
        <v>5.0500000000000002E-4</v>
      </c>
      <c r="AY26">
        <v>5.9179999999999996E-4</v>
      </c>
      <c r="AZ26">
        <v>7.6270000000000005E-4</v>
      </c>
      <c r="BA26">
        <v>9.0470000000000004E-4</v>
      </c>
      <c r="BB26">
        <v>1E-3</v>
      </c>
      <c r="BC26">
        <v>1.1000000000000001E-3</v>
      </c>
      <c r="BD26">
        <v>1.2999999999999999E-3</v>
      </c>
      <c r="BE26">
        <v>1.5E-3</v>
      </c>
      <c r="BF26">
        <v>1.6999999999999999E-3</v>
      </c>
      <c r="BG26">
        <v>1.9E-3</v>
      </c>
      <c r="BH26">
        <v>2.0999999999999999E-3</v>
      </c>
      <c r="BI26">
        <v>2.3E-3</v>
      </c>
      <c r="BJ26">
        <v>2.5000000000000001E-3</v>
      </c>
      <c r="BK26">
        <v>2.8999999999999998E-3</v>
      </c>
      <c r="BL26">
        <v>3.3E-3</v>
      </c>
      <c r="BM26">
        <v>3.5999999999999999E-3</v>
      </c>
      <c r="BN26">
        <v>3.8999999999999998E-3</v>
      </c>
      <c r="BO26">
        <v>4.4999999999999997E-3</v>
      </c>
      <c r="BP26">
        <v>5.0000000000000001E-3</v>
      </c>
      <c r="BQ26">
        <v>5.4000000000000003E-3</v>
      </c>
      <c r="BR26">
        <v>5.7999999999999996E-3</v>
      </c>
      <c r="BS26">
        <v>6.6E-3</v>
      </c>
      <c r="BT26">
        <v>7.3000000000000001E-3</v>
      </c>
      <c r="BU26">
        <v>7.7999999999999996E-3</v>
      </c>
      <c r="BV26">
        <v>8.3999999999999995E-3</v>
      </c>
      <c r="BW26">
        <v>8.8999999999999999E-3</v>
      </c>
      <c r="BX26">
        <v>9.4999999999999998E-3</v>
      </c>
      <c r="BY26">
        <v>1.03E-2</v>
      </c>
      <c r="BZ26">
        <v>2.06E-2</v>
      </c>
      <c r="CA26">
        <v>3.4799999999999998E-2</v>
      </c>
      <c r="CB26">
        <v>5.4899999999999997E-2</v>
      </c>
      <c r="CC26">
        <v>7.7299999999999994E-2</v>
      </c>
      <c r="CD26">
        <v>0.1019</v>
      </c>
      <c r="CE26">
        <v>0.12470000000000001</v>
      </c>
      <c r="CF26">
        <v>0.1467</v>
      </c>
      <c r="CG26">
        <v>0.16889999999999999</v>
      </c>
      <c r="CH26">
        <v>0.18729999999999999</v>
      </c>
      <c r="CI26">
        <v>0.2056</v>
      </c>
      <c r="CJ26">
        <v>0.22309999999999999</v>
      </c>
      <c r="CK26">
        <v>0.24</v>
      </c>
      <c r="CL26">
        <v>0.25650000000000001</v>
      </c>
      <c r="CM26">
        <v>0.2722</v>
      </c>
      <c r="CN26">
        <v>0.2878</v>
      </c>
      <c r="CO26">
        <v>0.35859999999999997</v>
      </c>
      <c r="CP26">
        <v>0.39979999999999999</v>
      </c>
      <c r="CQ26">
        <v>0.41839999999999999</v>
      </c>
      <c r="CR26">
        <v>0.43340000000000001</v>
      </c>
      <c r="CS26">
        <v>0.4486</v>
      </c>
      <c r="CT26">
        <v>0.47249999999999998</v>
      </c>
      <c r="CU26">
        <v>0.48039999999999999</v>
      </c>
      <c r="CV26">
        <v>0.48370000000000002</v>
      </c>
      <c r="CW26">
        <v>0.4869</v>
      </c>
      <c r="CX26">
        <v>0.48949999999999999</v>
      </c>
      <c r="CY26">
        <v>0.49180000000000001</v>
      </c>
      <c r="CZ26">
        <v>0.49380000000000002</v>
      </c>
      <c r="DA26">
        <v>0.502</v>
      </c>
      <c r="DB26">
        <v>0.51100000000000001</v>
      </c>
      <c r="DC26">
        <v>0.52</v>
      </c>
      <c r="DD26">
        <v>0.53590000000000004</v>
      </c>
      <c r="DE26">
        <v>0.5464</v>
      </c>
      <c r="DF26">
        <v>0.55689999999999995</v>
      </c>
      <c r="DG26">
        <v>0.5665</v>
      </c>
      <c r="DH26">
        <v>0.56999999999999995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4.0690000000000002E-8</v>
      </c>
      <c r="AB27">
        <v>3.8430000000000002E-7</v>
      </c>
      <c r="AC27">
        <v>1.0419999999999999E-6</v>
      </c>
      <c r="AD27">
        <v>2.2680000000000001E-6</v>
      </c>
      <c r="AE27">
        <v>3.9099999999999998E-6</v>
      </c>
      <c r="AF27">
        <v>6.3400000000000003E-6</v>
      </c>
      <c r="AG27">
        <v>1.006E-5</v>
      </c>
      <c r="AH27">
        <v>1.2670000000000001E-5</v>
      </c>
      <c r="AI27">
        <v>1.6180000000000001E-5</v>
      </c>
      <c r="AJ27">
        <v>2.069E-5</v>
      </c>
      <c r="AK27">
        <v>2.65E-5</v>
      </c>
      <c r="AL27">
        <v>4.2570000000000001E-5</v>
      </c>
      <c r="AM27">
        <v>5.6700000000000003E-5</v>
      </c>
      <c r="AN27">
        <v>7.0290000000000006E-5</v>
      </c>
      <c r="AO27">
        <v>8.6169999999999997E-5</v>
      </c>
      <c r="AP27">
        <v>1.184E-4</v>
      </c>
      <c r="AQ27">
        <v>1.5330000000000001E-4</v>
      </c>
      <c r="AR27">
        <v>1.785E-4</v>
      </c>
      <c r="AS27">
        <v>2.0909999999999999E-4</v>
      </c>
      <c r="AT27">
        <v>2.498E-4</v>
      </c>
      <c r="AU27">
        <v>3.369E-4</v>
      </c>
      <c r="AV27">
        <v>4.0759999999999999E-4</v>
      </c>
      <c r="AW27">
        <v>4.6430000000000001E-4</v>
      </c>
      <c r="AX27">
        <v>5.2999999999999998E-4</v>
      </c>
      <c r="AY27">
        <v>6.2169999999999999E-4</v>
      </c>
      <c r="AZ27">
        <v>8.0190000000000003E-4</v>
      </c>
      <c r="BA27">
        <v>9.5140000000000003E-4</v>
      </c>
      <c r="BB27">
        <v>1.1000000000000001E-3</v>
      </c>
      <c r="BC27">
        <v>1.1999999999999999E-3</v>
      </c>
      <c r="BD27">
        <v>1.2999999999999999E-3</v>
      </c>
      <c r="BE27">
        <v>1.6000000000000001E-3</v>
      </c>
      <c r="BF27">
        <v>1.8E-3</v>
      </c>
      <c r="BG27">
        <v>2E-3</v>
      </c>
      <c r="BH27">
        <v>2.2000000000000001E-3</v>
      </c>
      <c r="BI27">
        <v>2.3999999999999998E-3</v>
      </c>
      <c r="BJ27">
        <v>2.7000000000000001E-3</v>
      </c>
      <c r="BK27">
        <v>3.0999999999999999E-3</v>
      </c>
      <c r="BL27">
        <v>3.3999999999999998E-3</v>
      </c>
      <c r="BM27">
        <v>3.7000000000000002E-3</v>
      </c>
      <c r="BN27">
        <v>4.1000000000000003E-3</v>
      </c>
      <c r="BO27">
        <v>4.7000000000000002E-3</v>
      </c>
      <c r="BP27">
        <v>5.1999999999999998E-3</v>
      </c>
      <c r="BQ27">
        <v>5.7000000000000002E-3</v>
      </c>
      <c r="BR27">
        <v>6.1000000000000004E-3</v>
      </c>
      <c r="BS27">
        <v>6.8999999999999999E-3</v>
      </c>
      <c r="BT27">
        <v>7.6E-3</v>
      </c>
      <c r="BU27">
        <v>8.2000000000000007E-3</v>
      </c>
      <c r="BV27">
        <v>8.6999999999999994E-3</v>
      </c>
      <c r="BW27">
        <v>9.2999999999999992E-3</v>
      </c>
      <c r="BX27">
        <v>9.9000000000000008E-3</v>
      </c>
      <c r="BY27">
        <v>1.0800000000000001E-2</v>
      </c>
      <c r="BZ27">
        <v>2.1299999999999999E-2</v>
      </c>
      <c r="CA27">
        <v>3.5900000000000001E-2</v>
      </c>
      <c r="CB27">
        <v>5.6399999999999999E-2</v>
      </c>
      <c r="CC27">
        <v>7.9000000000000001E-2</v>
      </c>
      <c r="CD27">
        <v>0.1037</v>
      </c>
      <c r="CE27">
        <v>0.12670000000000001</v>
      </c>
      <c r="CF27">
        <v>0.1487</v>
      </c>
      <c r="CG27">
        <v>0.17080000000000001</v>
      </c>
      <c r="CH27">
        <v>0.18909999999999999</v>
      </c>
      <c r="CI27">
        <v>0.2074</v>
      </c>
      <c r="CJ27">
        <v>0.2248</v>
      </c>
      <c r="CK27">
        <v>0.24179999999999999</v>
      </c>
      <c r="CL27">
        <v>0.25840000000000002</v>
      </c>
      <c r="CM27">
        <v>0.2742</v>
      </c>
      <c r="CN27">
        <v>0.28989999999999999</v>
      </c>
      <c r="CO27">
        <v>0.3604</v>
      </c>
      <c r="CP27">
        <v>0.4007</v>
      </c>
      <c r="CQ27">
        <v>0.41909999999999997</v>
      </c>
      <c r="CR27">
        <v>0.43409999999999999</v>
      </c>
      <c r="CS27">
        <v>0.44940000000000002</v>
      </c>
      <c r="CT27">
        <v>0.47299999999999998</v>
      </c>
      <c r="CU27">
        <v>0.48049999999999998</v>
      </c>
      <c r="CV27">
        <v>0.48380000000000001</v>
      </c>
      <c r="CW27">
        <v>0.48709999999999998</v>
      </c>
      <c r="CX27">
        <v>0.48959999999999998</v>
      </c>
      <c r="CY27">
        <v>0.4919</v>
      </c>
      <c r="CZ27">
        <v>0.49390000000000001</v>
      </c>
      <c r="DA27">
        <v>0.50249999999999995</v>
      </c>
      <c r="DB27">
        <v>0.51160000000000005</v>
      </c>
      <c r="DC27">
        <v>0.52059999999999995</v>
      </c>
      <c r="DD27">
        <v>0.53620000000000001</v>
      </c>
      <c r="DE27">
        <v>0.54669999999999996</v>
      </c>
      <c r="DF27">
        <v>0.55730000000000002</v>
      </c>
      <c r="DG27">
        <v>0.56669999999999998</v>
      </c>
      <c r="DH27">
        <v>0.56999999999999995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4.0690000000000002E-8</v>
      </c>
      <c r="AB28">
        <v>3.8430000000000002E-7</v>
      </c>
      <c r="AC28">
        <v>1.2020000000000001E-6</v>
      </c>
      <c r="AD28">
        <v>2.531E-6</v>
      </c>
      <c r="AE28">
        <v>4.2089999999999999E-6</v>
      </c>
      <c r="AF28">
        <v>6.5919999999999997E-6</v>
      </c>
      <c r="AG28">
        <v>1.0180000000000001E-5</v>
      </c>
      <c r="AH28">
        <v>1.324E-5</v>
      </c>
      <c r="AI28">
        <v>1.7099999999999999E-5</v>
      </c>
      <c r="AJ28">
        <v>2.19E-5</v>
      </c>
      <c r="AK28">
        <v>2.7990000000000001E-5</v>
      </c>
      <c r="AL28">
        <v>4.4780000000000002E-5</v>
      </c>
      <c r="AM28">
        <v>5.9429999999999999E-5</v>
      </c>
      <c r="AN28">
        <v>7.3499999999999998E-5</v>
      </c>
      <c r="AO28">
        <v>9.0179999999999994E-5</v>
      </c>
      <c r="AP28">
        <v>1.237E-4</v>
      </c>
      <c r="AQ28">
        <v>1.6000000000000001E-4</v>
      </c>
      <c r="AR28">
        <v>1.864E-4</v>
      </c>
      <c r="AS28">
        <v>2.185E-4</v>
      </c>
      <c r="AT28">
        <v>2.61E-4</v>
      </c>
      <c r="AU28">
        <v>3.5209999999999999E-4</v>
      </c>
      <c r="AV28">
        <v>4.2630000000000001E-4</v>
      </c>
      <c r="AW28">
        <v>4.8589999999999999E-4</v>
      </c>
      <c r="AX28">
        <v>5.5559999999999995E-4</v>
      </c>
      <c r="AY28">
        <v>6.5249999999999998E-4</v>
      </c>
      <c r="AZ28">
        <v>8.4199999999999998E-4</v>
      </c>
      <c r="BA28">
        <v>9.986000000000001E-4</v>
      </c>
      <c r="BB28">
        <v>1.1000000000000001E-3</v>
      </c>
      <c r="BC28">
        <v>1.2999999999999999E-3</v>
      </c>
      <c r="BD28">
        <v>1.4E-3</v>
      </c>
      <c r="BE28">
        <v>1.6999999999999999E-3</v>
      </c>
      <c r="BF28">
        <v>1.9E-3</v>
      </c>
      <c r="BG28">
        <v>2.0999999999999999E-3</v>
      </c>
      <c r="BH28">
        <v>2.3E-3</v>
      </c>
      <c r="BI28">
        <v>2.5000000000000001E-3</v>
      </c>
      <c r="BJ28">
        <v>2.8E-3</v>
      </c>
      <c r="BK28">
        <v>3.2000000000000002E-3</v>
      </c>
      <c r="BL28">
        <v>3.5999999999999999E-3</v>
      </c>
      <c r="BM28">
        <v>3.8999999999999998E-3</v>
      </c>
      <c r="BN28">
        <v>4.3E-3</v>
      </c>
      <c r="BO28">
        <v>4.8999999999999998E-3</v>
      </c>
      <c r="BP28">
        <v>5.4999999999999997E-3</v>
      </c>
      <c r="BQ28">
        <v>5.8999999999999999E-3</v>
      </c>
      <c r="BR28">
        <v>6.4000000000000003E-3</v>
      </c>
      <c r="BS28">
        <v>7.1999999999999998E-3</v>
      </c>
      <c r="BT28">
        <v>8.0000000000000002E-3</v>
      </c>
      <c r="BU28">
        <v>8.5000000000000006E-3</v>
      </c>
      <c r="BV28">
        <v>9.1000000000000004E-3</v>
      </c>
      <c r="BW28">
        <v>9.7000000000000003E-3</v>
      </c>
      <c r="BX28">
        <v>1.03E-2</v>
      </c>
      <c r="BY28">
        <v>1.12E-2</v>
      </c>
      <c r="BZ28">
        <v>2.2100000000000002E-2</v>
      </c>
      <c r="CA28">
        <v>3.6999999999999998E-2</v>
      </c>
      <c r="CB28">
        <v>5.7700000000000001E-2</v>
      </c>
      <c r="CC28">
        <v>8.0600000000000005E-2</v>
      </c>
      <c r="CD28">
        <v>0.10539999999999999</v>
      </c>
      <c r="CE28">
        <v>0.12839999999999999</v>
      </c>
      <c r="CF28">
        <v>0.15029999999999999</v>
      </c>
      <c r="CG28">
        <v>0.17230000000000001</v>
      </c>
      <c r="CH28">
        <v>0.1905</v>
      </c>
      <c r="CI28">
        <v>0.20880000000000001</v>
      </c>
      <c r="CJ28">
        <v>0.2263</v>
      </c>
      <c r="CK28">
        <v>0.24340000000000001</v>
      </c>
      <c r="CL28">
        <v>0.26</v>
      </c>
      <c r="CM28">
        <v>0.27589999999999998</v>
      </c>
      <c r="CN28">
        <v>0.29160000000000003</v>
      </c>
      <c r="CO28">
        <v>0.36180000000000001</v>
      </c>
      <c r="CP28">
        <v>0.40150000000000002</v>
      </c>
      <c r="CQ28">
        <v>0.41959999999999997</v>
      </c>
      <c r="CR28">
        <v>0.43469999999999998</v>
      </c>
      <c r="CS28">
        <v>0.45</v>
      </c>
      <c r="CT28">
        <v>0.4733</v>
      </c>
      <c r="CU28">
        <v>0.48060000000000003</v>
      </c>
      <c r="CV28">
        <v>0.4839</v>
      </c>
      <c r="CW28">
        <v>0.48720000000000002</v>
      </c>
      <c r="CX28">
        <v>0.48970000000000002</v>
      </c>
      <c r="CY28">
        <v>0.49199999999999999</v>
      </c>
      <c r="CZ28">
        <v>0.49419999999999997</v>
      </c>
      <c r="DA28">
        <v>0.503</v>
      </c>
      <c r="DB28">
        <v>0.51200000000000001</v>
      </c>
      <c r="DC28">
        <v>0.52110000000000001</v>
      </c>
      <c r="DD28">
        <v>0.53639999999999999</v>
      </c>
      <c r="DE28">
        <v>0.54700000000000004</v>
      </c>
      <c r="DF28">
        <v>0.55759999999999998</v>
      </c>
      <c r="DG28">
        <v>0.56679999999999997</v>
      </c>
      <c r="DH28">
        <v>0.56999999999999995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4.0690000000000002E-8</v>
      </c>
      <c r="AB29">
        <v>3.8430000000000002E-7</v>
      </c>
      <c r="AC29">
        <v>1.2020000000000001E-6</v>
      </c>
      <c r="AD29">
        <v>2.5940000000000001E-6</v>
      </c>
      <c r="AE29">
        <v>4.3529999999999997E-6</v>
      </c>
      <c r="AF29">
        <v>6.8630000000000002E-6</v>
      </c>
      <c r="AG29">
        <v>1.0669999999999999E-5</v>
      </c>
      <c r="AH29">
        <v>1.366E-5</v>
      </c>
      <c r="AI29">
        <v>1.783E-5</v>
      </c>
      <c r="AJ29">
        <v>2.304E-5</v>
      </c>
      <c r="AK29">
        <v>2.9519999999999999E-5</v>
      </c>
      <c r="AL29">
        <v>4.7129999999999998E-5</v>
      </c>
      <c r="AM29">
        <v>6.2440000000000005E-5</v>
      </c>
      <c r="AN29">
        <v>7.7050000000000003E-5</v>
      </c>
      <c r="AO29">
        <v>9.4199999999999999E-5</v>
      </c>
      <c r="AP29">
        <v>1.2879999999999999E-4</v>
      </c>
      <c r="AQ29">
        <v>1.663E-4</v>
      </c>
      <c r="AR29">
        <v>1.941E-4</v>
      </c>
      <c r="AS29">
        <v>2.2800000000000001E-4</v>
      </c>
      <c r="AT29">
        <v>2.7280000000000002E-4</v>
      </c>
      <c r="AU29">
        <v>3.679E-4</v>
      </c>
      <c r="AV29">
        <v>4.4549999999999999E-4</v>
      </c>
      <c r="AW29">
        <v>5.0830000000000005E-4</v>
      </c>
      <c r="AX29">
        <v>5.8180000000000005E-4</v>
      </c>
      <c r="AY29">
        <v>6.8380000000000003E-4</v>
      </c>
      <c r="AZ29">
        <v>8.8239999999999998E-4</v>
      </c>
      <c r="BA29">
        <v>1E-3</v>
      </c>
      <c r="BB29">
        <v>1.1999999999999999E-3</v>
      </c>
      <c r="BC29">
        <v>1.2999999999999999E-3</v>
      </c>
      <c r="BD29">
        <v>1.5E-3</v>
      </c>
      <c r="BE29">
        <v>1.6999999999999999E-3</v>
      </c>
      <c r="BF29">
        <v>2E-3</v>
      </c>
      <c r="BG29">
        <v>2.2000000000000001E-3</v>
      </c>
      <c r="BH29">
        <v>2.3999999999999998E-3</v>
      </c>
      <c r="BI29">
        <v>2.5999999999999999E-3</v>
      </c>
      <c r="BJ29">
        <v>2.8999999999999998E-3</v>
      </c>
      <c r="BK29">
        <v>3.3E-3</v>
      </c>
      <c r="BL29">
        <v>3.8E-3</v>
      </c>
      <c r="BM29">
        <v>4.1000000000000003E-3</v>
      </c>
      <c r="BN29">
        <v>4.4999999999999997E-3</v>
      </c>
      <c r="BO29">
        <v>5.1000000000000004E-3</v>
      </c>
      <c r="BP29">
        <v>5.7000000000000002E-3</v>
      </c>
      <c r="BQ29">
        <v>6.1999999999999998E-3</v>
      </c>
      <c r="BR29">
        <v>6.6E-3</v>
      </c>
      <c r="BS29">
        <v>7.4999999999999997E-3</v>
      </c>
      <c r="BT29">
        <v>8.3000000000000001E-3</v>
      </c>
      <c r="BU29">
        <v>8.8999999999999999E-3</v>
      </c>
      <c r="BV29">
        <v>9.4999999999999998E-3</v>
      </c>
      <c r="BW29">
        <v>1.01E-2</v>
      </c>
      <c r="BX29">
        <v>1.0699999999999999E-2</v>
      </c>
      <c r="BY29">
        <v>1.1599999999999999E-2</v>
      </c>
      <c r="BZ29">
        <v>2.2800000000000001E-2</v>
      </c>
      <c r="CA29">
        <v>3.8100000000000002E-2</v>
      </c>
      <c r="CB29">
        <v>5.8999999999999997E-2</v>
      </c>
      <c r="CC29">
        <v>8.2100000000000006E-2</v>
      </c>
      <c r="CD29">
        <v>0.1071</v>
      </c>
      <c r="CE29">
        <v>0.13</v>
      </c>
      <c r="CF29">
        <v>0.15190000000000001</v>
      </c>
      <c r="CG29">
        <v>0.17380000000000001</v>
      </c>
      <c r="CH29">
        <v>0.19189999999999999</v>
      </c>
      <c r="CI29">
        <v>0.21010000000000001</v>
      </c>
      <c r="CJ29">
        <v>0.2276</v>
      </c>
      <c r="CK29">
        <v>0.24479999999999999</v>
      </c>
      <c r="CL29">
        <v>0.26150000000000001</v>
      </c>
      <c r="CM29">
        <v>0.27739999999999998</v>
      </c>
      <c r="CN29">
        <v>0.29310000000000003</v>
      </c>
      <c r="CO29">
        <v>0.36299999999999999</v>
      </c>
      <c r="CP29">
        <v>0.4022</v>
      </c>
      <c r="CQ29">
        <v>0.42020000000000002</v>
      </c>
      <c r="CR29">
        <v>0.43519999999999998</v>
      </c>
      <c r="CS29">
        <v>0.45050000000000001</v>
      </c>
      <c r="CT29">
        <v>0.47360000000000002</v>
      </c>
      <c r="CU29">
        <v>0.48070000000000002</v>
      </c>
      <c r="CV29">
        <v>0.48399999999999999</v>
      </c>
      <c r="CW29">
        <v>0.48730000000000001</v>
      </c>
      <c r="CX29">
        <v>0.48970000000000002</v>
      </c>
      <c r="CY29">
        <v>0.49209999999999998</v>
      </c>
      <c r="CZ29">
        <v>0.4945</v>
      </c>
      <c r="DA29">
        <v>0.50349999999999995</v>
      </c>
      <c r="DB29">
        <v>0.51249999999999996</v>
      </c>
      <c r="DC29">
        <v>0.52149999999999996</v>
      </c>
      <c r="DD29">
        <v>0.53659999999999997</v>
      </c>
      <c r="DE29">
        <v>0.54720000000000002</v>
      </c>
      <c r="DF29">
        <v>0.55779999999999996</v>
      </c>
      <c r="DG29">
        <v>0.56699999999999995</v>
      </c>
      <c r="DH29">
        <v>0.56999999999999995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4.0690000000000002E-8</v>
      </c>
      <c r="AB30">
        <v>3.8430000000000002E-7</v>
      </c>
      <c r="AC30">
        <v>1.282E-6</v>
      </c>
      <c r="AD30">
        <v>2.6929999999999999E-6</v>
      </c>
      <c r="AE30">
        <v>4.4970000000000003E-6</v>
      </c>
      <c r="AF30">
        <v>7.0870000000000001E-6</v>
      </c>
      <c r="AG30">
        <v>1.099E-5</v>
      </c>
      <c r="AH30">
        <v>1.435E-5</v>
      </c>
      <c r="AI30">
        <v>1.8680000000000001E-5</v>
      </c>
      <c r="AJ30">
        <v>2.408E-5</v>
      </c>
      <c r="AK30">
        <v>3.0929999999999997E-5</v>
      </c>
      <c r="AL30">
        <v>4.9089999999999999E-5</v>
      </c>
      <c r="AM30">
        <v>6.4939999999999998E-5</v>
      </c>
      <c r="AN30">
        <v>8.0129999999999993E-5</v>
      </c>
      <c r="AO30">
        <v>9.7979999999999994E-5</v>
      </c>
      <c r="AP30">
        <v>1.3320000000000001E-4</v>
      </c>
      <c r="AQ30">
        <v>1.717E-4</v>
      </c>
      <c r="AR30">
        <v>2.0149999999999999E-4</v>
      </c>
      <c r="AS30">
        <v>2.3680000000000001E-4</v>
      </c>
      <c r="AT30">
        <v>2.832E-4</v>
      </c>
      <c r="AU30">
        <v>3.8170000000000001E-4</v>
      </c>
      <c r="AV30">
        <v>4.6240000000000002E-4</v>
      </c>
      <c r="AW30">
        <v>5.2789999999999998E-4</v>
      </c>
      <c r="AX30">
        <v>6.045E-4</v>
      </c>
      <c r="AY30">
        <v>7.1069999999999998E-4</v>
      </c>
      <c r="AZ30">
        <v>9.1770000000000003E-4</v>
      </c>
      <c r="BA30">
        <v>1.1000000000000001E-3</v>
      </c>
      <c r="BB30">
        <v>1.1999999999999999E-3</v>
      </c>
      <c r="BC30">
        <v>1.4E-3</v>
      </c>
      <c r="BD30">
        <v>1.5E-3</v>
      </c>
      <c r="BE30">
        <v>1.8E-3</v>
      </c>
      <c r="BF30">
        <v>2.0999999999999999E-3</v>
      </c>
      <c r="BG30">
        <v>2.3E-3</v>
      </c>
      <c r="BH30">
        <v>2.5000000000000001E-3</v>
      </c>
      <c r="BI30">
        <v>2.7000000000000001E-3</v>
      </c>
      <c r="BJ30">
        <v>3.0000000000000001E-3</v>
      </c>
      <c r="BK30">
        <v>3.5000000000000001E-3</v>
      </c>
      <c r="BL30">
        <v>3.8999999999999998E-3</v>
      </c>
      <c r="BM30">
        <v>4.1999999999999997E-3</v>
      </c>
      <c r="BN30">
        <v>4.7000000000000002E-3</v>
      </c>
      <c r="BO30">
        <v>5.3E-3</v>
      </c>
      <c r="BP30">
        <v>5.8999999999999999E-3</v>
      </c>
      <c r="BQ30">
        <v>6.4000000000000003E-3</v>
      </c>
      <c r="BR30">
        <v>6.8999999999999999E-3</v>
      </c>
      <c r="BS30">
        <v>7.7000000000000002E-3</v>
      </c>
      <c r="BT30">
        <v>8.6E-3</v>
      </c>
      <c r="BU30">
        <v>9.1999999999999998E-3</v>
      </c>
      <c r="BV30">
        <v>9.7999999999999997E-3</v>
      </c>
      <c r="BW30">
        <v>1.04E-2</v>
      </c>
      <c r="BX30">
        <v>1.11E-2</v>
      </c>
      <c r="BY30">
        <v>1.2E-2</v>
      </c>
      <c r="BZ30">
        <v>2.3400000000000001E-2</v>
      </c>
      <c r="CA30">
        <v>3.9E-2</v>
      </c>
      <c r="CB30">
        <v>6.0199999999999997E-2</v>
      </c>
      <c r="CC30">
        <v>8.3500000000000005E-2</v>
      </c>
      <c r="CD30">
        <v>0.1085</v>
      </c>
      <c r="CE30">
        <v>0.13150000000000001</v>
      </c>
      <c r="CF30">
        <v>0.15329999999999999</v>
      </c>
      <c r="CG30">
        <v>0.17519999999999999</v>
      </c>
      <c r="CH30">
        <v>0.19320000000000001</v>
      </c>
      <c r="CI30">
        <v>0.21129999999999999</v>
      </c>
      <c r="CJ30">
        <v>0.2288</v>
      </c>
      <c r="CK30">
        <v>0.24590000000000001</v>
      </c>
      <c r="CL30">
        <v>0.26269999999999999</v>
      </c>
      <c r="CM30">
        <v>0.27860000000000001</v>
      </c>
      <c r="CN30">
        <v>0.2944</v>
      </c>
      <c r="CO30">
        <v>0.36409999999999998</v>
      </c>
      <c r="CP30">
        <v>0.40279999999999999</v>
      </c>
      <c r="CQ30">
        <v>0.42059999999999997</v>
      </c>
      <c r="CR30">
        <v>0.43569999999999998</v>
      </c>
      <c r="CS30">
        <v>0.45100000000000001</v>
      </c>
      <c r="CT30">
        <v>0.47389999999999999</v>
      </c>
      <c r="CU30">
        <v>0.48080000000000001</v>
      </c>
      <c r="CV30">
        <v>0.48409999999999997</v>
      </c>
      <c r="CW30">
        <v>0.4874</v>
      </c>
      <c r="CX30">
        <v>0.48980000000000001</v>
      </c>
      <c r="CY30">
        <v>0.49209999999999998</v>
      </c>
      <c r="CZ30">
        <v>0.49490000000000001</v>
      </c>
      <c r="DA30">
        <v>0.50390000000000001</v>
      </c>
      <c r="DB30">
        <v>0.51290000000000002</v>
      </c>
      <c r="DC30">
        <v>0.52200000000000002</v>
      </c>
      <c r="DD30">
        <v>0.53680000000000005</v>
      </c>
      <c r="DE30">
        <v>0.5474</v>
      </c>
      <c r="DF30">
        <v>0.55800000000000005</v>
      </c>
      <c r="DG30">
        <v>0.56699999999999995</v>
      </c>
      <c r="DH30">
        <v>0.56999999999999995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4.0690000000000002E-8</v>
      </c>
      <c r="AB31">
        <v>3.8430000000000002E-7</v>
      </c>
      <c r="AC31">
        <v>1.282E-6</v>
      </c>
      <c r="AD31">
        <v>2.819E-6</v>
      </c>
      <c r="AE31">
        <v>4.6530000000000002E-6</v>
      </c>
      <c r="AF31">
        <v>7.2339999999999997E-6</v>
      </c>
      <c r="AG31">
        <v>1.129E-5</v>
      </c>
      <c r="AH31">
        <v>1.489E-5</v>
      </c>
      <c r="AI31">
        <v>1.95E-5</v>
      </c>
      <c r="AJ31">
        <v>2.514E-5</v>
      </c>
      <c r="AK31">
        <v>3.2150000000000002E-5</v>
      </c>
      <c r="AL31">
        <v>5.1069999999999997E-5</v>
      </c>
      <c r="AM31">
        <v>6.7630000000000001E-5</v>
      </c>
      <c r="AN31">
        <v>8.3419999999999998E-5</v>
      </c>
      <c r="AO31">
        <v>1.015E-4</v>
      </c>
      <c r="AP31">
        <v>1.3789999999999999E-4</v>
      </c>
      <c r="AQ31">
        <v>1.7770000000000001E-4</v>
      </c>
      <c r="AR31">
        <v>2.085E-4</v>
      </c>
      <c r="AS31">
        <v>2.4499999999999999E-4</v>
      </c>
      <c r="AT31">
        <v>2.9290000000000002E-4</v>
      </c>
      <c r="AU31">
        <v>3.9500000000000001E-4</v>
      </c>
      <c r="AV31">
        <v>4.7889999999999999E-4</v>
      </c>
      <c r="AW31">
        <v>5.4730000000000002E-4</v>
      </c>
      <c r="AX31">
        <v>6.2719999999999996E-4</v>
      </c>
      <c r="AY31">
        <v>7.3780000000000004E-4</v>
      </c>
      <c r="AZ31">
        <v>9.5220000000000005E-4</v>
      </c>
      <c r="BA31">
        <v>1.1000000000000001E-3</v>
      </c>
      <c r="BB31">
        <v>1.2999999999999999E-3</v>
      </c>
      <c r="BC31">
        <v>1.4E-3</v>
      </c>
      <c r="BD31">
        <v>1.6000000000000001E-3</v>
      </c>
      <c r="BE31">
        <v>1.9E-3</v>
      </c>
      <c r="BF31">
        <v>2.0999999999999999E-3</v>
      </c>
      <c r="BG31">
        <v>2.3E-3</v>
      </c>
      <c r="BH31">
        <v>2.5999999999999999E-3</v>
      </c>
      <c r="BI31">
        <v>2.8E-3</v>
      </c>
      <c r="BJ31">
        <v>3.0999999999999999E-3</v>
      </c>
      <c r="BK31">
        <v>3.5999999999999999E-3</v>
      </c>
      <c r="BL31">
        <v>4.0000000000000001E-3</v>
      </c>
      <c r="BM31">
        <v>4.4000000000000003E-3</v>
      </c>
      <c r="BN31">
        <v>4.7999999999999996E-3</v>
      </c>
      <c r="BO31">
        <v>5.4999999999999997E-3</v>
      </c>
      <c r="BP31">
        <v>6.1000000000000004E-3</v>
      </c>
      <c r="BQ31">
        <v>6.6E-3</v>
      </c>
      <c r="BR31">
        <v>7.1000000000000004E-3</v>
      </c>
      <c r="BS31">
        <v>8.0000000000000002E-3</v>
      </c>
      <c r="BT31">
        <v>8.8000000000000005E-3</v>
      </c>
      <c r="BU31">
        <v>9.4999999999999998E-3</v>
      </c>
      <c r="BV31">
        <v>1.01E-2</v>
      </c>
      <c r="BW31">
        <v>1.0699999999999999E-2</v>
      </c>
      <c r="BX31">
        <v>1.14E-2</v>
      </c>
      <c r="BY31">
        <v>1.24E-2</v>
      </c>
      <c r="BZ31">
        <v>2.4E-2</v>
      </c>
      <c r="CA31">
        <v>3.9800000000000002E-2</v>
      </c>
      <c r="CB31">
        <v>6.1199999999999997E-2</v>
      </c>
      <c r="CC31">
        <v>8.4599999999999995E-2</v>
      </c>
      <c r="CD31">
        <v>0.10970000000000001</v>
      </c>
      <c r="CE31">
        <v>0.1328</v>
      </c>
      <c r="CF31">
        <v>0.1545</v>
      </c>
      <c r="CG31">
        <v>0.1762</v>
      </c>
      <c r="CH31">
        <v>0.19409999999999999</v>
      </c>
      <c r="CI31">
        <v>0.21210000000000001</v>
      </c>
      <c r="CJ31">
        <v>0.2296</v>
      </c>
      <c r="CK31">
        <v>0.24679999999999999</v>
      </c>
      <c r="CL31">
        <v>0.2636</v>
      </c>
      <c r="CM31">
        <v>0.27950000000000003</v>
      </c>
      <c r="CN31">
        <v>0.29530000000000001</v>
      </c>
      <c r="CO31">
        <v>0.3649</v>
      </c>
      <c r="CP31">
        <v>0.4032</v>
      </c>
      <c r="CQ31">
        <v>0.42099999999999999</v>
      </c>
      <c r="CR31">
        <v>0.436</v>
      </c>
      <c r="CS31">
        <v>0.45119999999999999</v>
      </c>
      <c r="CT31">
        <v>0.47399999999999998</v>
      </c>
      <c r="CU31">
        <v>0.48080000000000001</v>
      </c>
      <c r="CV31">
        <v>0.48409999999999997</v>
      </c>
      <c r="CW31">
        <v>0.4874</v>
      </c>
      <c r="CX31">
        <v>0.48980000000000001</v>
      </c>
      <c r="CY31">
        <v>0.49220000000000003</v>
      </c>
      <c r="CZ31">
        <v>0.49519999999999997</v>
      </c>
      <c r="DA31">
        <v>0.50419999999999998</v>
      </c>
      <c r="DB31">
        <v>0.51329999999999998</v>
      </c>
      <c r="DC31">
        <v>0.52239999999999998</v>
      </c>
      <c r="DD31">
        <v>0.53700000000000003</v>
      </c>
      <c r="DE31">
        <v>0.54749999999999999</v>
      </c>
      <c r="DF31">
        <v>0.55810000000000004</v>
      </c>
      <c r="DG31">
        <v>0.56710000000000005</v>
      </c>
      <c r="DH31">
        <v>0.56999999999999995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4.0690000000000002E-8</v>
      </c>
      <c r="AB32">
        <v>3.8430000000000002E-7</v>
      </c>
      <c r="AC32">
        <v>1.282E-6</v>
      </c>
      <c r="AD32">
        <v>2.819E-6</v>
      </c>
      <c r="AE32">
        <v>4.6970000000000001E-6</v>
      </c>
      <c r="AF32">
        <v>7.4059999999999999E-6</v>
      </c>
      <c r="AG32">
        <v>1.17E-5</v>
      </c>
      <c r="AH32">
        <v>1.5610000000000001E-5</v>
      </c>
      <c r="AI32">
        <v>2.0299999999999999E-5</v>
      </c>
      <c r="AJ32">
        <v>2.605E-5</v>
      </c>
      <c r="AK32">
        <v>3.3349999999999997E-5</v>
      </c>
      <c r="AL32">
        <v>5.2970000000000003E-5</v>
      </c>
      <c r="AM32">
        <v>6.9939999999999998E-5</v>
      </c>
      <c r="AN32">
        <v>8.6000000000000003E-5</v>
      </c>
      <c r="AO32">
        <v>1.0459999999999999E-4</v>
      </c>
      <c r="AP32">
        <v>1.4200000000000001E-4</v>
      </c>
      <c r="AQ32">
        <v>1.8310000000000001E-4</v>
      </c>
      <c r="AR32">
        <v>2.1499999999999999E-4</v>
      </c>
      <c r="AS32">
        <v>2.5270000000000002E-4</v>
      </c>
      <c r="AT32">
        <v>3.0219999999999997E-4</v>
      </c>
      <c r="AU32">
        <v>4.0789999999999999E-4</v>
      </c>
      <c r="AV32">
        <v>4.9459999999999999E-4</v>
      </c>
      <c r="AW32">
        <v>5.6499999999999996E-4</v>
      </c>
      <c r="AX32">
        <v>6.4749999999999996E-4</v>
      </c>
      <c r="AY32">
        <v>7.6159999999999997E-4</v>
      </c>
      <c r="AZ32">
        <v>9.8320000000000005E-4</v>
      </c>
      <c r="BA32">
        <v>1.1999999999999999E-3</v>
      </c>
      <c r="BB32">
        <v>1.2999999999999999E-3</v>
      </c>
      <c r="BC32">
        <v>1.5E-3</v>
      </c>
      <c r="BD32">
        <v>1.6000000000000001E-3</v>
      </c>
      <c r="BE32">
        <v>1.9E-3</v>
      </c>
      <c r="BF32">
        <v>2.2000000000000001E-3</v>
      </c>
      <c r="BG32">
        <v>2.3999999999999998E-3</v>
      </c>
      <c r="BH32">
        <v>2.5999999999999999E-3</v>
      </c>
      <c r="BI32">
        <v>2.8999999999999998E-3</v>
      </c>
      <c r="BJ32">
        <v>3.2000000000000002E-3</v>
      </c>
      <c r="BK32">
        <v>3.7000000000000002E-3</v>
      </c>
      <c r="BL32">
        <v>4.1999999999999997E-3</v>
      </c>
      <c r="BM32">
        <v>4.4999999999999997E-3</v>
      </c>
      <c r="BN32">
        <v>5.0000000000000001E-3</v>
      </c>
      <c r="BO32">
        <v>5.5999999999999999E-3</v>
      </c>
      <c r="BP32">
        <v>6.3E-3</v>
      </c>
      <c r="BQ32">
        <v>6.7999999999999996E-3</v>
      </c>
      <c r="BR32">
        <v>7.3000000000000001E-3</v>
      </c>
      <c r="BS32">
        <v>8.2000000000000007E-3</v>
      </c>
      <c r="BT32">
        <v>9.1000000000000004E-3</v>
      </c>
      <c r="BU32">
        <v>9.7000000000000003E-3</v>
      </c>
      <c r="BV32">
        <v>1.03E-2</v>
      </c>
      <c r="BW32">
        <v>1.0999999999999999E-2</v>
      </c>
      <c r="BX32">
        <v>1.17E-2</v>
      </c>
      <c r="BY32">
        <v>1.2699999999999999E-2</v>
      </c>
      <c r="BZ32">
        <v>2.46E-2</v>
      </c>
      <c r="CA32">
        <v>4.0599999999999997E-2</v>
      </c>
      <c r="CB32">
        <v>6.2199999999999998E-2</v>
      </c>
      <c r="CC32">
        <v>8.5699999999999998E-2</v>
      </c>
      <c r="CD32">
        <v>0.1109</v>
      </c>
      <c r="CE32">
        <v>0.13389999999999999</v>
      </c>
      <c r="CF32">
        <v>0.1555</v>
      </c>
      <c r="CG32">
        <v>0.17710000000000001</v>
      </c>
      <c r="CH32">
        <v>0.19500000000000001</v>
      </c>
      <c r="CI32">
        <v>0.21290000000000001</v>
      </c>
      <c r="CJ32">
        <v>0.2303</v>
      </c>
      <c r="CK32">
        <v>0.2475</v>
      </c>
      <c r="CL32">
        <v>0.26429999999999998</v>
      </c>
      <c r="CM32">
        <v>0.28029999999999999</v>
      </c>
      <c r="CN32">
        <v>0.29599999999999999</v>
      </c>
      <c r="CO32">
        <v>0.36549999999999999</v>
      </c>
      <c r="CP32">
        <v>0.40360000000000001</v>
      </c>
      <c r="CQ32">
        <v>0.42130000000000001</v>
      </c>
      <c r="CR32">
        <v>0.43619999999999998</v>
      </c>
      <c r="CS32">
        <v>0.45150000000000001</v>
      </c>
      <c r="CT32">
        <v>0.47410000000000002</v>
      </c>
      <c r="CU32">
        <v>0.48089999999999999</v>
      </c>
      <c r="CV32">
        <v>0.48409999999999997</v>
      </c>
      <c r="CW32">
        <v>0.4874</v>
      </c>
      <c r="CX32">
        <v>0.48980000000000001</v>
      </c>
      <c r="CY32">
        <v>0.49230000000000002</v>
      </c>
      <c r="CZ32">
        <v>0.4955</v>
      </c>
      <c r="DA32">
        <v>0.50449999999999995</v>
      </c>
      <c r="DB32">
        <v>0.51359999999999995</v>
      </c>
      <c r="DC32">
        <v>0.52270000000000005</v>
      </c>
      <c r="DD32">
        <v>0.53710000000000002</v>
      </c>
      <c r="DE32">
        <v>0.54759999999999998</v>
      </c>
      <c r="DF32">
        <v>0.55810000000000004</v>
      </c>
      <c r="DG32">
        <v>0.56710000000000005</v>
      </c>
      <c r="DH32">
        <v>0.56999999999999995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5.0869999999999998E-8</v>
      </c>
      <c r="AB33">
        <v>4.8029999999999998E-7</v>
      </c>
      <c r="AC33">
        <v>1.3820000000000001E-6</v>
      </c>
      <c r="AD33">
        <v>2.982E-6</v>
      </c>
      <c r="AE33">
        <v>4.8969999999999999E-6</v>
      </c>
      <c r="AF33">
        <v>7.6299999999999998E-6</v>
      </c>
      <c r="AG33">
        <v>1.201E-5</v>
      </c>
      <c r="AH33">
        <v>1.6059999999999999E-5</v>
      </c>
      <c r="AI33">
        <v>2.1120000000000001E-5</v>
      </c>
      <c r="AJ33">
        <v>2.7169999999999999E-5</v>
      </c>
      <c r="AK33">
        <v>3.4530000000000003E-5</v>
      </c>
      <c r="AL33">
        <v>5.4440000000000001E-5</v>
      </c>
      <c r="AM33">
        <v>7.1810000000000005E-5</v>
      </c>
      <c r="AN33">
        <v>8.8369999999999996E-5</v>
      </c>
      <c r="AO33">
        <v>1.075E-4</v>
      </c>
      <c r="AP33">
        <v>1.461E-4</v>
      </c>
      <c r="AQ33">
        <v>1.884E-4</v>
      </c>
      <c r="AR33">
        <v>2.2110000000000001E-4</v>
      </c>
      <c r="AS33">
        <v>2.5980000000000003E-4</v>
      </c>
      <c r="AT33">
        <v>3.1080000000000002E-4</v>
      </c>
      <c r="AU33">
        <v>4.2000000000000002E-4</v>
      </c>
      <c r="AV33">
        <v>5.0980000000000003E-4</v>
      </c>
      <c r="AW33">
        <v>5.8319999999999997E-4</v>
      </c>
      <c r="AX33">
        <v>6.6819999999999998E-4</v>
      </c>
      <c r="AY33">
        <v>7.8569999999999996E-4</v>
      </c>
      <c r="AZ33">
        <v>1E-3</v>
      </c>
      <c r="BA33">
        <v>1.1999999999999999E-3</v>
      </c>
      <c r="BB33">
        <v>1.2999999999999999E-3</v>
      </c>
      <c r="BC33">
        <v>1.5E-3</v>
      </c>
      <c r="BD33">
        <v>1.6999999999999999E-3</v>
      </c>
      <c r="BE33">
        <v>2E-3</v>
      </c>
      <c r="BF33">
        <v>2.3E-3</v>
      </c>
      <c r="BG33">
        <v>2.5000000000000001E-3</v>
      </c>
      <c r="BH33">
        <v>2.7000000000000001E-3</v>
      </c>
      <c r="BI33">
        <v>3.0000000000000001E-3</v>
      </c>
      <c r="BJ33">
        <v>3.3E-3</v>
      </c>
      <c r="BK33">
        <v>3.8E-3</v>
      </c>
      <c r="BL33">
        <v>4.3E-3</v>
      </c>
      <c r="BM33">
        <v>4.5999999999999999E-3</v>
      </c>
      <c r="BN33">
        <v>5.1000000000000004E-3</v>
      </c>
      <c r="BO33">
        <v>5.7999999999999996E-3</v>
      </c>
      <c r="BP33">
        <v>6.4000000000000003E-3</v>
      </c>
      <c r="BQ33">
        <v>6.8999999999999999E-3</v>
      </c>
      <c r="BR33">
        <v>7.4999999999999997E-3</v>
      </c>
      <c r="BS33">
        <v>8.3999999999999995E-3</v>
      </c>
      <c r="BT33">
        <v>9.2999999999999992E-3</v>
      </c>
      <c r="BU33">
        <v>0.01</v>
      </c>
      <c r="BV33">
        <v>1.06E-2</v>
      </c>
      <c r="BW33">
        <v>1.1299999999999999E-2</v>
      </c>
      <c r="BX33">
        <v>1.2E-2</v>
      </c>
      <c r="BY33">
        <v>1.2999999999999999E-2</v>
      </c>
      <c r="BZ33">
        <v>2.5100000000000001E-2</v>
      </c>
      <c r="CA33">
        <v>4.1300000000000003E-2</v>
      </c>
      <c r="CB33">
        <v>6.3100000000000003E-2</v>
      </c>
      <c r="CC33">
        <v>8.6699999999999999E-2</v>
      </c>
      <c r="CD33">
        <v>0.1119</v>
      </c>
      <c r="CE33">
        <v>0.13489999999999999</v>
      </c>
      <c r="CF33">
        <v>0.1565</v>
      </c>
      <c r="CG33">
        <v>0.17799999999999999</v>
      </c>
      <c r="CH33">
        <v>0.19570000000000001</v>
      </c>
      <c r="CI33">
        <v>0.21360000000000001</v>
      </c>
      <c r="CJ33">
        <v>0.23100000000000001</v>
      </c>
      <c r="CK33">
        <v>0.2482</v>
      </c>
      <c r="CL33">
        <v>0.26490000000000002</v>
      </c>
      <c r="CM33">
        <v>0.28100000000000003</v>
      </c>
      <c r="CN33">
        <v>0.29670000000000002</v>
      </c>
      <c r="CO33">
        <v>0.36599999999999999</v>
      </c>
      <c r="CP33">
        <v>0.40400000000000003</v>
      </c>
      <c r="CQ33">
        <v>0.42149999999999999</v>
      </c>
      <c r="CR33">
        <v>0.4365</v>
      </c>
      <c r="CS33">
        <v>0.4516</v>
      </c>
      <c r="CT33">
        <v>0.47420000000000001</v>
      </c>
      <c r="CU33">
        <v>0.48089999999999999</v>
      </c>
      <c r="CV33">
        <v>0.48420000000000002</v>
      </c>
      <c r="CW33">
        <v>0.4874</v>
      </c>
      <c r="CX33">
        <v>0.48980000000000001</v>
      </c>
      <c r="CY33">
        <v>0.49230000000000002</v>
      </c>
      <c r="CZ33">
        <v>0.49569999999999997</v>
      </c>
      <c r="DA33">
        <v>0.50480000000000003</v>
      </c>
      <c r="DB33">
        <v>0.51390000000000002</v>
      </c>
      <c r="DC33">
        <v>0.52300000000000002</v>
      </c>
      <c r="DD33">
        <v>0.53720000000000001</v>
      </c>
      <c r="DE33">
        <v>0.54769999999999996</v>
      </c>
      <c r="DF33">
        <v>0.55820000000000003</v>
      </c>
      <c r="DG33">
        <v>0.56710000000000005</v>
      </c>
      <c r="DH33">
        <v>0.56999999999999995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5.0869999999999998E-8</v>
      </c>
      <c r="AB34">
        <v>4.8029999999999998E-7</v>
      </c>
      <c r="AC34">
        <v>1.463E-6</v>
      </c>
      <c r="AD34">
        <v>3.145E-6</v>
      </c>
      <c r="AE34">
        <v>5.096E-6</v>
      </c>
      <c r="AF34">
        <v>7.8529999999999992E-6</v>
      </c>
      <c r="AG34">
        <v>1.2310000000000001E-5</v>
      </c>
      <c r="AH34">
        <v>1.66E-5</v>
      </c>
      <c r="AI34">
        <v>2.1670000000000001E-5</v>
      </c>
      <c r="AJ34">
        <v>2.7840000000000001E-5</v>
      </c>
      <c r="AK34">
        <v>3.5649999999999999E-5</v>
      </c>
      <c r="AL34">
        <v>5.609E-5</v>
      </c>
      <c r="AM34">
        <v>7.3930000000000005E-5</v>
      </c>
      <c r="AN34">
        <v>9.09E-5</v>
      </c>
      <c r="AO34">
        <v>1.104E-4</v>
      </c>
      <c r="AP34">
        <v>1.4970000000000001E-4</v>
      </c>
      <c r="AQ34">
        <v>1.93E-4</v>
      </c>
      <c r="AR34">
        <v>2.2680000000000001E-4</v>
      </c>
      <c r="AS34">
        <v>2.6669999999999998E-4</v>
      </c>
      <c r="AT34">
        <v>3.1920000000000001E-4</v>
      </c>
      <c r="AU34">
        <v>4.3189999999999998E-4</v>
      </c>
      <c r="AV34">
        <v>5.2439999999999995E-4</v>
      </c>
      <c r="AW34">
        <v>5.9960000000000005E-4</v>
      </c>
      <c r="AX34">
        <v>6.8709999999999995E-4</v>
      </c>
      <c r="AY34">
        <v>8.0800000000000002E-4</v>
      </c>
      <c r="AZ34">
        <v>1E-3</v>
      </c>
      <c r="BA34">
        <v>1.1999999999999999E-3</v>
      </c>
      <c r="BB34">
        <v>1.4E-3</v>
      </c>
      <c r="BC34">
        <v>1.5E-3</v>
      </c>
      <c r="BD34">
        <v>1.6999999999999999E-3</v>
      </c>
      <c r="BE34">
        <v>2E-3</v>
      </c>
      <c r="BF34">
        <v>2.3E-3</v>
      </c>
      <c r="BG34">
        <v>2.5000000000000001E-3</v>
      </c>
      <c r="BH34">
        <v>2.8E-3</v>
      </c>
      <c r="BI34">
        <v>3.0999999999999999E-3</v>
      </c>
      <c r="BJ34">
        <v>3.3999999999999998E-3</v>
      </c>
      <c r="BK34">
        <v>3.8999999999999998E-3</v>
      </c>
      <c r="BL34">
        <v>4.4000000000000003E-3</v>
      </c>
      <c r="BM34">
        <v>4.7999999999999996E-3</v>
      </c>
      <c r="BN34">
        <v>5.1999999999999998E-3</v>
      </c>
      <c r="BO34">
        <v>5.8999999999999999E-3</v>
      </c>
      <c r="BP34">
        <v>6.6E-3</v>
      </c>
      <c r="BQ34">
        <v>7.1000000000000004E-3</v>
      </c>
      <c r="BR34">
        <v>7.7000000000000002E-3</v>
      </c>
      <c r="BS34">
        <v>8.6E-3</v>
      </c>
      <c r="BT34">
        <v>9.4999999999999998E-3</v>
      </c>
      <c r="BU34">
        <v>1.0200000000000001E-2</v>
      </c>
      <c r="BV34">
        <v>1.09E-2</v>
      </c>
      <c r="BW34">
        <v>1.1599999999999999E-2</v>
      </c>
      <c r="BX34">
        <v>1.23E-2</v>
      </c>
      <c r="BY34">
        <v>1.3299999999999999E-2</v>
      </c>
      <c r="BZ34">
        <v>2.5600000000000001E-2</v>
      </c>
      <c r="CA34">
        <v>4.19E-2</v>
      </c>
      <c r="CB34">
        <v>6.3899999999999998E-2</v>
      </c>
      <c r="CC34">
        <v>8.7599999999999997E-2</v>
      </c>
      <c r="CD34">
        <v>0.1129</v>
      </c>
      <c r="CE34">
        <v>0.13589999999999999</v>
      </c>
      <c r="CF34">
        <v>0.15740000000000001</v>
      </c>
      <c r="CG34">
        <v>0.17879999999999999</v>
      </c>
      <c r="CH34">
        <v>0.19639999999999999</v>
      </c>
      <c r="CI34">
        <v>0.2142</v>
      </c>
      <c r="CJ34">
        <v>0.2316</v>
      </c>
      <c r="CK34">
        <v>0.24879999999999999</v>
      </c>
      <c r="CL34">
        <v>0.2656</v>
      </c>
      <c r="CM34">
        <v>0.28160000000000002</v>
      </c>
      <c r="CN34">
        <v>0.29730000000000001</v>
      </c>
      <c r="CO34">
        <v>0.36659999999999998</v>
      </c>
      <c r="CP34">
        <v>0.40429999999999999</v>
      </c>
      <c r="CQ34">
        <v>0.42180000000000001</v>
      </c>
      <c r="CR34">
        <v>0.43669999999999998</v>
      </c>
      <c r="CS34">
        <v>0.45179999999999998</v>
      </c>
      <c r="CT34">
        <v>0.47420000000000001</v>
      </c>
      <c r="CU34">
        <v>0.48089999999999999</v>
      </c>
      <c r="CV34">
        <v>0.48420000000000002</v>
      </c>
      <c r="CW34">
        <v>0.4874</v>
      </c>
      <c r="CX34">
        <v>0.48980000000000001</v>
      </c>
      <c r="CY34">
        <v>0.4924</v>
      </c>
      <c r="CZ34">
        <v>0.496</v>
      </c>
      <c r="DA34">
        <v>0.50509999999999999</v>
      </c>
      <c r="DB34">
        <v>0.51419999999999999</v>
      </c>
      <c r="DC34">
        <v>0.52329999999999999</v>
      </c>
      <c r="DD34">
        <v>0.53739999999999999</v>
      </c>
      <c r="DE34">
        <v>0.54779999999999995</v>
      </c>
      <c r="DF34">
        <v>0.55820000000000003</v>
      </c>
      <c r="DG34">
        <v>0.56710000000000005</v>
      </c>
      <c r="DH34">
        <v>0.56999999999999995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5.0869999999999998E-8</v>
      </c>
      <c r="AB35">
        <v>4.8029999999999998E-7</v>
      </c>
      <c r="AC35">
        <v>1.463E-6</v>
      </c>
      <c r="AD35">
        <v>3.145E-6</v>
      </c>
      <c r="AE35">
        <v>5.096E-6</v>
      </c>
      <c r="AF35">
        <v>8.0209999999999999E-6</v>
      </c>
      <c r="AG35">
        <v>1.2999999999999999E-5</v>
      </c>
      <c r="AH35">
        <v>1.7059999999999999E-5</v>
      </c>
      <c r="AI35">
        <v>2.234E-5</v>
      </c>
      <c r="AJ35">
        <v>2.879E-5</v>
      </c>
      <c r="AK35">
        <v>3.6730000000000002E-5</v>
      </c>
      <c r="AL35">
        <v>5.7540000000000001E-5</v>
      </c>
      <c r="AM35">
        <v>7.5740000000000003E-5</v>
      </c>
      <c r="AN35">
        <v>9.3090000000000005E-5</v>
      </c>
      <c r="AO35">
        <v>1.13E-4</v>
      </c>
      <c r="AP35">
        <v>1.5339999999999999E-4</v>
      </c>
      <c r="AQ35">
        <v>1.9770000000000001E-4</v>
      </c>
      <c r="AR35">
        <v>2.321E-4</v>
      </c>
      <c r="AS35">
        <v>2.7320000000000003E-4</v>
      </c>
      <c r="AT35">
        <v>3.2719999999999998E-4</v>
      </c>
      <c r="AU35">
        <v>4.4270000000000003E-4</v>
      </c>
      <c r="AV35">
        <v>5.375E-4</v>
      </c>
      <c r="AW35">
        <v>6.1479999999999998E-4</v>
      </c>
      <c r="AX35">
        <v>7.0500000000000001E-4</v>
      </c>
      <c r="AY35">
        <v>8.2919999999999999E-4</v>
      </c>
      <c r="AZ35">
        <v>1.1000000000000001E-3</v>
      </c>
      <c r="BA35">
        <v>1.2999999999999999E-3</v>
      </c>
      <c r="BB35">
        <v>1.4E-3</v>
      </c>
      <c r="BC35">
        <v>1.6000000000000001E-3</v>
      </c>
      <c r="BD35">
        <v>1.8E-3</v>
      </c>
      <c r="BE35">
        <v>2.0999999999999999E-3</v>
      </c>
      <c r="BF35">
        <v>2.3999999999999998E-3</v>
      </c>
      <c r="BG35">
        <v>2.5999999999999999E-3</v>
      </c>
      <c r="BH35">
        <v>2.8E-3</v>
      </c>
      <c r="BI35">
        <v>3.0999999999999999E-3</v>
      </c>
      <c r="BJ35">
        <v>3.5000000000000001E-3</v>
      </c>
      <c r="BK35">
        <v>4.0000000000000001E-3</v>
      </c>
      <c r="BL35">
        <v>4.4999999999999997E-3</v>
      </c>
      <c r="BM35">
        <v>4.8999999999999998E-3</v>
      </c>
      <c r="BN35">
        <v>5.4000000000000003E-3</v>
      </c>
      <c r="BO35">
        <v>6.1000000000000004E-3</v>
      </c>
      <c r="BP35">
        <v>6.7000000000000002E-3</v>
      </c>
      <c r="BQ35">
        <v>7.3000000000000001E-3</v>
      </c>
      <c r="BR35">
        <v>7.7999999999999996E-3</v>
      </c>
      <c r="BS35">
        <v>8.8000000000000005E-3</v>
      </c>
      <c r="BT35">
        <v>9.7000000000000003E-3</v>
      </c>
      <c r="BU35">
        <v>1.04E-2</v>
      </c>
      <c r="BV35">
        <v>1.11E-2</v>
      </c>
      <c r="BW35">
        <v>1.18E-2</v>
      </c>
      <c r="BX35">
        <v>1.2500000000000001E-2</v>
      </c>
      <c r="BY35">
        <v>1.3599999999999999E-2</v>
      </c>
      <c r="BZ35">
        <v>2.5999999999999999E-2</v>
      </c>
      <c r="CA35">
        <v>4.2500000000000003E-2</v>
      </c>
      <c r="CB35">
        <v>6.4600000000000005E-2</v>
      </c>
      <c r="CC35">
        <v>8.8499999999999995E-2</v>
      </c>
      <c r="CD35">
        <v>0.1138</v>
      </c>
      <c r="CE35">
        <v>0.13669999999999999</v>
      </c>
      <c r="CF35">
        <v>0.15820000000000001</v>
      </c>
      <c r="CG35">
        <v>0.17949999999999999</v>
      </c>
      <c r="CH35">
        <v>0.19700000000000001</v>
      </c>
      <c r="CI35">
        <v>0.21479999999999999</v>
      </c>
      <c r="CJ35">
        <v>0.23219999999999999</v>
      </c>
      <c r="CK35">
        <v>0.24940000000000001</v>
      </c>
      <c r="CL35">
        <v>0.2661</v>
      </c>
      <c r="CM35">
        <v>0.28220000000000001</v>
      </c>
      <c r="CN35">
        <v>0.29780000000000001</v>
      </c>
      <c r="CO35">
        <v>0.36699999999999999</v>
      </c>
      <c r="CP35">
        <v>0.40460000000000002</v>
      </c>
      <c r="CQ35">
        <v>0.42199999999999999</v>
      </c>
      <c r="CR35">
        <v>0.43690000000000001</v>
      </c>
      <c r="CS35">
        <v>0.45200000000000001</v>
      </c>
      <c r="CT35">
        <v>0.4743</v>
      </c>
      <c r="CU35">
        <v>0.48089999999999999</v>
      </c>
      <c r="CV35">
        <v>0.48420000000000002</v>
      </c>
      <c r="CW35">
        <v>0.4874</v>
      </c>
      <c r="CX35">
        <v>0.4899</v>
      </c>
      <c r="CY35">
        <v>0.4924</v>
      </c>
      <c r="CZ35">
        <v>0.49630000000000002</v>
      </c>
      <c r="DA35">
        <v>0.50539999999999996</v>
      </c>
      <c r="DB35">
        <v>0.51449999999999996</v>
      </c>
      <c r="DC35">
        <v>0.52359999999999995</v>
      </c>
      <c r="DD35">
        <v>0.53749999999999998</v>
      </c>
      <c r="DE35">
        <v>0.54779999999999995</v>
      </c>
      <c r="DF35">
        <v>0.55820000000000003</v>
      </c>
      <c r="DG35">
        <v>0.56710000000000005</v>
      </c>
      <c r="DH35">
        <v>0.56999999999999995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5.0869999999999998E-8</v>
      </c>
      <c r="AB36">
        <v>4.8029999999999998E-7</v>
      </c>
      <c r="AC36">
        <v>1.5430000000000001E-6</v>
      </c>
      <c r="AD36">
        <v>3.2449999999999998E-6</v>
      </c>
      <c r="AE36">
        <v>5.1959999999999999E-6</v>
      </c>
      <c r="AF36">
        <v>8.1450000000000008E-6</v>
      </c>
      <c r="AG36">
        <v>1.3210000000000001E-5</v>
      </c>
      <c r="AH36">
        <v>1.734E-5</v>
      </c>
      <c r="AI36">
        <v>2.285E-5</v>
      </c>
      <c r="AJ36">
        <v>2.957E-5</v>
      </c>
      <c r="AK36">
        <v>3.7740000000000001E-5</v>
      </c>
      <c r="AL36">
        <v>5.8959999999999998E-5</v>
      </c>
      <c r="AM36">
        <v>7.7520000000000003E-5</v>
      </c>
      <c r="AN36">
        <v>9.5210000000000005E-5</v>
      </c>
      <c r="AO36">
        <v>1.156E-4</v>
      </c>
      <c r="AP36">
        <v>1.5650000000000001E-4</v>
      </c>
      <c r="AQ36">
        <v>2.0159999999999999E-4</v>
      </c>
      <c r="AR36">
        <v>2.374E-4</v>
      </c>
      <c r="AS36">
        <v>2.7920000000000001E-4</v>
      </c>
      <c r="AT36">
        <v>3.3419999999999999E-4</v>
      </c>
      <c r="AU36">
        <v>4.5249999999999999E-4</v>
      </c>
      <c r="AV36">
        <v>5.4989999999999998E-4</v>
      </c>
      <c r="AW36">
        <v>6.2940000000000001E-4</v>
      </c>
      <c r="AX36">
        <v>7.2179999999999998E-4</v>
      </c>
      <c r="AY36">
        <v>8.4880000000000003E-4</v>
      </c>
      <c r="AZ36">
        <v>1.1000000000000001E-3</v>
      </c>
      <c r="BA36">
        <v>1.2999999999999999E-3</v>
      </c>
      <c r="BB36">
        <v>1.4E-3</v>
      </c>
      <c r="BC36">
        <v>1.6000000000000001E-3</v>
      </c>
      <c r="BD36">
        <v>1.8E-3</v>
      </c>
      <c r="BE36">
        <v>2.0999999999999999E-3</v>
      </c>
      <c r="BF36">
        <v>2.3999999999999998E-3</v>
      </c>
      <c r="BG36">
        <v>2.7000000000000001E-3</v>
      </c>
      <c r="BH36">
        <v>2.8999999999999998E-3</v>
      </c>
      <c r="BI36">
        <v>3.2000000000000002E-3</v>
      </c>
      <c r="BJ36">
        <v>3.5999999999999999E-3</v>
      </c>
      <c r="BK36">
        <v>4.1000000000000003E-3</v>
      </c>
      <c r="BL36">
        <v>4.5999999999999999E-3</v>
      </c>
      <c r="BM36">
        <v>5.0000000000000001E-3</v>
      </c>
      <c r="BN36">
        <v>5.4999999999999997E-3</v>
      </c>
      <c r="BO36">
        <v>6.1999999999999998E-3</v>
      </c>
      <c r="BP36">
        <v>6.8999999999999999E-3</v>
      </c>
      <c r="BQ36">
        <v>7.4000000000000003E-3</v>
      </c>
      <c r="BR36">
        <v>8.0000000000000002E-3</v>
      </c>
      <c r="BS36">
        <v>8.8999999999999999E-3</v>
      </c>
      <c r="BT36">
        <v>9.9000000000000008E-3</v>
      </c>
      <c r="BU36">
        <v>1.06E-2</v>
      </c>
      <c r="BV36">
        <v>1.1299999999999999E-2</v>
      </c>
      <c r="BW36">
        <v>1.2E-2</v>
      </c>
      <c r="BX36">
        <v>1.2800000000000001E-2</v>
      </c>
      <c r="BY36">
        <v>1.38E-2</v>
      </c>
      <c r="BZ36">
        <v>2.64E-2</v>
      </c>
      <c r="CA36">
        <v>4.3099999999999999E-2</v>
      </c>
      <c r="CB36">
        <v>6.5299999999999997E-2</v>
      </c>
      <c r="CC36">
        <v>8.9200000000000002E-2</v>
      </c>
      <c r="CD36">
        <v>0.11459999999999999</v>
      </c>
      <c r="CE36">
        <v>0.13750000000000001</v>
      </c>
      <c r="CF36">
        <v>0.15890000000000001</v>
      </c>
      <c r="CG36">
        <v>0.18010000000000001</v>
      </c>
      <c r="CH36">
        <v>0.1976</v>
      </c>
      <c r="CI36">
        <v>0.21529999999999999</v>
      </c>
      <c r="CJ36">
        <v>0.23269999999999999</v>
      </c>
      <c r="CK36">
        <v>0.24990000000000001</v>
      </c>
      <c r="CL36">
        <v>0.26669999999999999</v>
      </c>
      <c r="CM36">
        <v>0.28270000000000001</v>
      </c>
      <c r="CN36">
        <v>0.29830000000000001</v>
      </c>
      <c r="CO36">
        <v>0.36749999999999999</v>
      </c>
      <c r="CP36">
        <v>0.40489999999999998</v>
      </c>
      <c r="CQ36">
        <v>0.42220000000000002</v>
      </c>
      <c r="CR36">
        <v>0.437</v>
      </c>
      <c r="CS36">
        <v>0.4521</v>
      </c>
      <c r="CT36">
        <v>0.47439999999999999</v>
      </c>
      <c r="CU36">
        <v>0.48099999999999998</v>
      </c>
      <c r="CV36">
        <v>0.48420000000000002</v>
      </c>
      <c r="CW36">
        <v>0.4874</v>
      </c>
      <c r="CX36">
        <v>0.4899</v>
      </c>
      <c r="CY36">
        <v>0.4924</v>
      </c>
      <c r="CZ36">
        <v>0.4965</v>
      </c>
      <c r="DA36">
        <v>0.50560000000000005</v>
      </c>
      <c r="DB36">
        <v>0.51470000000000005</v>
      </c>
      <c r="DC36">
        <v>0.52380000000000004</v>
      </c>
      <c r="DD36">
        <v>0.53749999999999998</v>
      </c>
      <c r="DE36">
        <v>0.54790000000000005</v>
      </c>
      <c r="DF36">
        <v>0.55820000000000003</v>
      </c>
      <c r="DG36">
        <v>0.56720000000000004</v>
      </c>
      <c r="DH36">
        <v>0.56999999999999995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5.0869999999999998E-8</v>
      </c>
      <c r="AB37">
        <v>4.8029999999999998E-7</v>
      </c>
      <c r="AC37">
        <v>1.5430000000000001E-6</v>
      </c>
      <c r="AD37">
        <v>3.3079999999999999E-6</v>
      </c>
      <c r="AE37">
        <v>5.2959999999999998E-6</v>
      </c>
      <c r="AF37">
        <v>8.2449999999999998E-6</v>
      </c>
      <c r="AG37">
        <v>1.332E-5</v>
      </c>
      <c r="AH37">
        <v>1.791E-5</v>
      </c>
      <c r="AI37">
        <v>2.3499999999999999E-5</v>
      </c>
      <c r="AJ37">
        <v>3.029E-5</v>
      </c>
      <c r="AK37">
        <v>3.875E-5</v>
      </c>
      <c r="AL37">
        <v>6.0239999999999999E-5</v>
      </c>
      <c r="AM37">
        <v>7.9079999999999995E-5</v>
      </c>
      <c r="AN37">
        <v>9.7029999999999998E-5</v>
      </c>
      <c r="AO37">
        <v>1.175E-4</v>
      </c>
      <c r="AP37">
        <v>1.595E-4</v>
      </c>
      <c r="AQ37">
        <v>2.0579999999999999E-4</v>
      </c>
      <c r="AR37">
        <v>2.418E-4</v>
      </c>
      <c r="AS37">
        <v>2.8459999999999998E-4</v>
      </c>
      <c r="AT37">
        <v>3.411E-4</v>
      </c>
      <c r="AU37">
        <v>4.6240000000000002E-4</v>
      </c>
      <c r="AV37">
        <v>5.6209999999999995E-4</v>
      </c>
      <c r="AW37">
        <v>6.4340000000000003E-4</v>
      </c>
      <c r="AX37">
        <v>7.3760000000000004E-4</v>
      </c>
      <c r="AY37">
        <v>8.6700000000000004E-4</v>
      </c>
      <c r="AZ37">
        <v>1.1000000000000001E-3</v>
      </c>
      <c r="BA37">
        <v>1.2999999999999999E-3</v>
      </c>
      <c r="BB37">
        <v>1.5E-3</v>
      </c>
      <c r="BC37">
        <v>1.6999999999999999E-3</v>
      </c>
      <c r="BD37">
        <v>1.8E-3</v>
      </c>
      <c r="BE37">
        <v>2.0999999999999999E-3</v>
      </c>
      <c r="BF37">
        <v>2.5000000000000001E-3</v>
      </c>
      <c r="BG37">
        <v>2.7000000000000001E-3</v>
      </c>
      <c r="BH37">
        <v>3.0000000000000001E-3</v>
      </c>
      <c r="BI37">
        <v>3.3E-3</v>
      </c>
      <c r="BJ37">
        <v>3.5999999999999999E-3</v>
      </c>
      <c r="BK37">
        <v>4.1999999999999997E-3</v>
      </c>
      <c r="BL37">
        <v>4.7000000000000002E-3</v>
      </c>
      <c r="BM37">
        <v>5.1000000000000004E-3</v>
      </c>
      <c r="BN37">
        <v>5.5999999999999999E-3</v>
      </c>
      <c r="BO37">
        <v>6.3E-3</v>
      </c>
      <c r="BP37">
        <v>7.0000000000000001E-3</v>
      </c>
      <c r="BQ37">
        <v>7.4999999999999997E-3</v>
      </c>
      <c r="BR37">
        <v>8.0999999999999996E-3</v>
      </c>
      <c r="BS37">
        <v>9.1000000000000004E-3</v>
      </c>
      <c r="BT37">
        <v>1.01E-2</v>
      </c>
      <c r="BU37">
        <v>1.0800000000000001E-2</v>
      </c>
      <c r="BV37">
        <v>1.15E-2</v>
      </c>
      <c r="BW37">
        <v>1.2200000000000001E-2</v>
      </c>
      <c r="BX37">
        <v>1.2999999999999999E-2</v>
      </c>
      <c r="BY37">
        <v>1.4E-2</v>
      </c>
      <c r="BZ37">
        <v>2.6800000000000001E-2</v>
      </c>
      <c r="CA37">
        <v>4.36E-2</v>
      </c>
      <c r="CB37">
        <v>6.6000000000000003E-2</v>
      </c>
      <c r="CC37">
        <v>8.9899999999999994E-2</v>
      </c>
      <c r="CD37">
        <v>0.1153</v>
      </c>
      <c r="CE37">
        <v>0.13819999999999999</v>
      </c>
      <c r="CF37">
        <v>0.1595</v>
      </c>
      <c r="CG37">
        <v>0.1807</v>
      </c>
      <c r="CH37">
        <v>0.1981</v>
      </c>
      <c r="CI37">
        <v>0.21579999999999999</v>
      </c>
      <c r="CJ37">
        <v>0.23319999999999999</v>
      </c>
      <c r="CK37">
        <v>0.25040000000000001</v>
      </c>
      <c r="CL37">
        <v>0.2671</v>
      </c>
      <c r="CM37">
        <v>0.28320000000000001</v>
      </c>
      <c r="CN37">
        <v>0.29880000000000001</v>
      </c>
      <c r="CO37">
        <v>0.36780000000000002</v>
      </c>
      <c r="CP37">
        <v>0.40510000000000002</v>
      </c>
      <c r="CQ37">
        <v>0.4224</v>
      </c>
      <c r="CR37">
        <v>0.43719999999999998</v>
      </c>
      <c r="CS37">
        <v>0.45219999999999999</v>
      </c>
      <c r="CT37">
        <v>0.47439999999999999</v>
      </c>
      <c r="CU37">
        <v>0.48099999999999998</v>
      </c>
      <c r="CV37">
        <v>0.48420000000000002</v>
      </c>
      <c r="CW37">
        <v>0.4874</v>
      </c>
      <c r="CX37">
        <v>0.4899</v>
      </c>
      <c r="CY37">
        <v>0.49249999999999999</v>
      </c>
      <c r="CZ37">
        <v>0.49669999999999997</v>
      </c>
      <c r="DA37">
        <v>0.50580000000000003</v>
      </c>
      <c r="DB37">
        <v>0.51490000000000002</v>
      </c>
      <c r="DC37">
        <v>0.52400000000000002</v>
      </c>
      <c r="DD37">
        <v>0.53759999999999997</v>
      </c>
      <c r="DE37">
        <v>0.54790000000000005</v>
      </c>
      <c r="DF37">
        <v>0.55830000000000002</v>
      </c>
      <c r="DG37">
        <v>0.56720000000000004</v>
      </c>
      <c r="DH37">
        <v>0.56999999999999995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5.0869999999999998E-8</v>
      </c>
      <c r="AB38">
        <v>4.8029999999999998E-7</v>
      </c>
      <c r="AC38">
        <v>1.5430000000000001E-6</v>
      </c>
      <c r="AD38">
        <v>3.3079999999999999E-6</v>
      </c>
      <c r="AE38">
        <v>5.2959999999999998E-6</v>
      </c>
      <c r="AF38">
        <v>8.3159999999999997E-6</v>
      </c>
      <c r="AG38">
        <v>1.362E-5</v>
      </c>
      <c r="AH38">
        <v>1.821E-5</v>
      </c>
      <c r="AI38">
        <v>2.391E-5</v>
      </c>
      <c r="AJ38">
        <v>3.0790000000000002E-5</v>
      </c>
      <c r="AK38">
        <v>3.9270000000000002E-5</v>
      </c>
      <c r="AL38">
        <v>6.1329999999999997E-5</v>
      </c>
      <c r="AM38">
        <v>8.0500000000000005E-5</v>
      </c>
      <c r="AN38">
        <v>9.8670000000000002E-5</v>
      </c>
      <c r="AO38">
        <v>1.195E-4</v>
      </c>
      <c r="AP38">
        <v>1.6220000000000001E-4</v>
      </c>
      <c r="AQ38">
        <v>2.0929999999999999E-4</v>
      </c>
      <c r="AR38">
        <v>2.4640000000000003E-4</v>
      </c>
      <c r="AS38">
        <v>2.8969999999999999E-4</v>
      </c>
      <c r="AT38">
        <v>3.4680000000000003E-4</v>
      </c>
      <c r="AU38">
        <v>4.7090000000000001E-4</v>
      </c>
      <c r="AV38">
        <v>5.7249999999999998E-4</v>
      </c>
      <c r="AW38">
        <v>6.5499999999999998E-4</v>
      </c>
      <c r="AX38">
        <v>7.5140000000000005E-4</v>
      </c>
      <c r="AY38">
        <v>8.8349999999999995E-4</v>
      </c>
      <c r="AZ38">
        <v>1.1000000000000001E-3</v>
      </c>
      <c r="BA38">
        <v>1.2999999999999999E-3</v>
      </c>
      <c r="BB38">
        <v>1.5E-3</v>
      </c>
      <c r="BC38">
        <v>1.6999999999999999E-3</v>
      </c>
      <c r="BD38">
        <v>1.9E-3</v>
      </c>
      <c r="BE38">
        <v>2.2000000000000001E-3</v>
      </c>
      <c r="BF38">
        <v>2.5000000000000001E-3</v>
      </c>
      <c r="BG38">
        <v>2.8E-3</v>
      </c>
      <c r="BH38">
        <v>3.0000000000000001E-3</v>
      </c>
      <c r="BI38">
        <v>3.3E-3</v>
      </c>
      <c r="BJ38">
        <v>3.7000000000000002E-3</v>
      </c>
      <c r="BK38">
        <v>4.3E-3</v>
      </c>
      <c r="BL38">
        <v>4.7999999999999996E-3</v>
      </c>
      <c r="BM38">
        <v>5.1999999999999998E-3</v>
      </c>
      <c r="BN38">
        <v>5.7000000000000002E-3</v>
      </c>
      <c r="BO38">
        <v>6.4000000000000003E-3</v>
      </c>
      <c r="BP38">
        <v>7.1000000000000004E-3</v>
      </c>
      <c r="BQ38">
        <v>7.7000000000000002E-3</v>
      </c>
      <c r="BR38">
        <v>8.3000000000000001E-3</v>
      </c>
      <c r="BS38">
        <v>9.2999999999999992E-3</v>
      </c>
      <c r="BT38">
        <v>1.03E-2</v>
      </c>
      <c r="BU38">
        <v>1.0999999999999999E-2</v>
      </c>
      <c r="BV38">
        <v>1.17E-2</v>
      </c>
      <c r="BW38">
        <v>1.24E-2</v>
      </c>
      <c r="BX38">
        <v>1.32E-2</v>
      </c>
      <c r="BY38">
        <v>1.4200000000000001E-2</v>
      </c>
      <c r="BZ38">
        <v>2.7099999999999999E-2</v>
      </c>
      <c r="CA38">
        <v>4.41E-2</v>
      </c>
      <c r="CB38">
        <v>6.6500000000000004E-2</v>
      </c>
      <c r="CC38">
        <v>9.06E-2</v>
      </c>
      <c r="CD38">
        <v>0.11600000000000001</v>
      </c>
      <c r="CE38">
        <v>0.1389</v>
      </c>
      <c r="CF38">
        <v>0.16009999999999999</v>
      </c>
      <c r="CG38">
        <v>0.1812</v>
      </c>
      <c r="CH38">
        <v>0.1986</v>
      </c>
      <c r="CI38">
        <v>0.21629999999999999</v>
      </c>
      <c r="CJ38">
        <v>0.2336</v>
      </c>
      <c r="CK38">
        <v>0.25080000000000002</v>
      </c>
      <c r="CL38">
        <v>0.2676</v>
      </c>
      <c r="CM38">
        <v>0.28360000000000002</v>
      </c>
      <c r="CN38">
        <v>0.29920000000000002</v>
      </c>
      <c r="CO38">
        <v>0.36820000000000003</v>
      </c>
      <c r="CP38">
        <v>0.40529999999999999</v>
      </c>
      <c r="CQ38">
        <v>0.42259999999999998</v>
      </c>
      <c r="CR38">
        <v>0.43730000000000002</v>
      </c>
      <c r="CS38">
        <v>0.45229999999999998</v>
      </c>
      <c r="CT38">
        <v>0.47449999999999998</v>
      </c>
      <c r="CU38">
        <v>0.48099999999999998</v>
      </c>
      <c r="CV38">
        <v>0.48420000000000002</v>
      </c>
      <c r="CW38">
        <v>0.4874</v>
      </c>
      <c r="CX38">
        <v>0.4899</v>
      </c>
      <c r="CY38">
        <v>0.49249999999999999</v>
      </c>
      <c r="CZ38">
        <v>0.49690000000000001</v>
      </c>
      <c r="DA38">
        <v>0.50600000000000001</v>
      </c>
      <c r="DB38">
        <v>0.5151</v>
      </c>
      <c r="DC38">
        <v>0.5242</v>
      </c>
      <c r="DD38">
        <v>0.53769999999999996</v>
      </c>
      <c r="DE38">
        <v>0.54800000000000004</v>
      </c>
      <c r="DF38">
        <v>0.55830000000000002</v>
      </c>
      <c r="DG38">
        <v>0.56720000000000004</v>
      </c>
      <c r="DH38">
        <v>0.56999999999999995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5.0869999999999998E-8</v>
      </c>
      <c r="AB39">
        <v>4.8029999999999998E-7</v>
      </c>
      <c r="AC39">
        <v>1.623E-6</v>
      </c>
      <c r="AD39">
        <v>3.4070000000000002E-6</v>
      </c>
      <c r="AE39">
        <v>5.4399999999999996E-6</v>
      </c>
      <c r="AF39">
        <v>8.5159999999999994E-6</v>
      </c>
      <c r="AG39">
        <v>1.382E-5</v>
      </c>
      <c r="AH39">
        <v>1.857E-5</v>
      </c>
      <c r="AI39">
        <v>2.4360000000000001E-5</v>
      </c>
      <c r="AJ39">
        <v>3.1309999999999997E-5</v>
      </c>
      <c r="AK39">
        <v>3.9879999999999998E-5</v>
      </c>
      <c r="AL39">
        <v>6.2429999999999997E-5</v>
      </c>
      <c r="AM39">
        <v>8.195E-5</v>
      </c>
      <c r="AN39">
        <v>1.004E-4</v>
      </c>
      <c r="AO39">
        <v>1.215E-4</v>
      </c>
      <c r="AP39">
        <v>1.6469999999999999E-4</v>
      </c>
      <c r="AQ39">
        <v>2.1240000000000001E-4</v>
      </c>
      <c r="AR39">
        <v>2.5000000000000001E-4</v>
      </c>
      <c r="AS39">
        <v>2.942E-4</v>
      </c>
      <c r="AT39">
        <v>3.5260000000000001E-4</v>
      </c>
      <c r="AU39">
        <v>4.7889999999999999E-4</v>
      </c>
      <c r="AV39">
        <v>5.8250000000000001E-4</v>
      </c>
      <c r="AW39">
        <v>6.669E-4</v>
      </c>
      <c r="AX39">
        <v>7.6480000000000005E-4</v>
      </c>
      <c r="AY39">
        <v>8.9910000000000001E-4</v>
      </c>
      <c r="AZ39">
        <v>1.1999999999999999E-3</v>
      </c>
      <c r="BA39">
        <v>1.4E-3</v>
      </c>
      <c r="BB39">
        <v>1.5E-3</v>
      </c>
      <c r="BC39">
        <v>1.6999999999999999E-3</v>
      </c>
      <c r="BD39">
        <v>1.9E-3</v>
      </c>
      <c r="BE39">
        <v>2.2000000000000001E-3</v>
      </c>
      <c r="BF39">
        <v>2.5000000000000001E-3</v>
      </c>
      <c r="BG39">
        <v>2.8E-3</v>
      </c>
      <c r="BH39">
        <v>3.0999999999999999E-3</v>
      </c>
      <c r="BI39">
        <v>3.3999999999999998E-3</v>
      </c>
      <c r="BJ39">
        <v>3.8E-3</v>
      </c>
      <c r="BK39">
        <v>4.3E-3</v>
      </c>
      <c r="BL39">
        <v>4.7999999999999996E-3</v>
      </c>
      <c r="BM39">
        <v>5.3E-3</v>
      </c>
      <c r="BN39">
        <v>5.7999999999999996E-3</v>
      </c>
      <c r="BO39">
        <v>6.4999999999999997E-3</v>
      </c>
      <c r="BP39">
        <v>7.1999999999999998E-3</v>
      </c>
      <c r="BQ39">
        <v>7.7999999999999996E-3</v>
      </c>
      <c r="BR39">
        <v>8.3999999999999995E-3</v>
      </c>
      <c r="BS39">
        <v>9.4000000000000004E-3</v>
      </c>
      <c r="BT39">
        <v>1.04E-2</v>
      </c>
      <c r="BU39">
        <v>1.11E-2</v>
      </c>
      <c r="BV39">
        <v>1.18E-2</v>
      </c>
      <c r="BW39">
        <v>1.26E-2</v>
      </c>
      <c r="BX39">
        <v>1.34E-2</v>
      </c>
      <c r="BY39">
        <v>1.44E-2</v>
      </c>
      <c r="BZ39">
        <v>2.7400000000000001E-2</v>
      </c>
      <c r="CA39">
        <v>4.4499999999999998E-2</v>
      </c>
      <c r="CB39">
        <v>6.7100000000000007E-2</v>
      </c>
      <c r="CC39">
        <v>9.1200000000000003E-2</v>
      </c>
      <c r="CD39">
        <v>0.1166</v>
      </c>
      <c r="CE39">
        <v>0.13950000000000001</v>
      </c>
      <c r="CF39">
        <v>0.16070000000000001</v>
      </c>
      <c r="CG39">
        <v>0.1817</v>
      </c>
      <c r="CH39">
        <v>0.19900000000000001</v>
      </c>
      <c r="CI39">
        <v>0.2167</v>
      </c>
      <c r="CJ39">
        <v>0.2341</v>
      </c>
      <c r="CK39">
        <v>0.25119999999999998</v>
      </c>
      <c r="CL39">
        <v>0.26800000000000002</v>
      </c>
      <c r="CM39">
        <v>0.28399999999999997</v>
      </c>
      <c r="CN39">
        <v>0.29959999999999998</v>
      </c>
      <c r="CO39">
        <v>0.36849999999999999</v>
      </c>
      <c r="CP39">
        <v>0.40550000000000003</v>
      </c>
      <c r="CQ39">
        <v>0.42270000000000002</v>
      </c>
      <c r="CR39">
        <v>0.4375</v>
      </c>
      <c r="CS39">
        <v>0.45240000000000002</v>
      </c>
      <c r="CT39">
        <v>0.47449999999999998</v>
      </c>
      <c r="CU39">
        <v>0.48099999999999998</v>
      </c>
      <c r="CV39">
        <v>0.48420000000000002</v>
      </c>
      <c r="CW39">
        <v>0.4874</v>
      </c>
      <c r="CX39">
        <v>0.4899</v>
      </c>
      <c r="CY39">
        <v>0.49249999999999999</v>
      </c>
      <c r="CZ39">
        <v>0.497</v>
      </c>
      <c r="DA39">
        <v>0.50619999999999998</v>
      </c>
      <c r="DB39">
        <v>0.51529999999999998</v>
      </c>
      <c r="DC39">
        <v>0.52439999999999998</v>
      </c>
      <c r="DD39">
        <v>0.53779999999999994</v>
      </c>
      <c r="DE39">
        <v>0.54800000000000004</v>
      </c>
      <c r="DF39">
        <v>0.55830000000000002</v>
      </c>
      <c r="DG39">
        <v>0.56720000000000004</v>
      </c>
      <c r="DH39">
        <v>0.56999999999999995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5.0869999999999998E-8</v>
      </c>
      <c r="AB40">
        <v>4.8029999999999998E-7</v>
      </c>
      <c r="AC40">
        <v>1.623E-6</v>
      </c>
      <c r="AD40">
        <v>3.4699999999999998E-6</v>
      </c>
      <c r="AE40">
        <v>5.4949999999999999E-6</v>
      </c>
      <c r="AF40">
        <v>8.6119999999999999E-6</v>
      </c>
      <c r="AG40">
        <v>1.4229999999999999E-5</v>
      </c>
      <c r="AH40">
        <v>1.9049999999999999E-5</v>
      </c>
      <c r="AI40">
        <v>2.491E-5</v>
      </c>
      <c r="AJ40">
        <v>3.1940000000000003E-5</v>
      </c>
      <c r="AK40">
        <v>4.0590000000000003E-5</v>
      </c>
      <c r="AL40">
        <v>6.3380000000000006E-5</v>
      </c>
      <c r="AM40">
        <v>8.318E-5</v>
      </c>
      <c r="AN40">
        <v>1.019E-4</v>
      </c>
      <c r="AO40">
        <v>1.2300000000000001E-4</v>
      </c>
      <c r="AP40">
        <v>1.671E-4</v>
      </c>
      <c r="AQ40">
        <v>2.1579999999999999E-4</v>
      </c>
      <c r="AR40">
        <v>2.5389999999999999E-4</v>
      </c>
      <c r="AS40">
        <v>2.987E-4</v>
      </c>
      <c r="AT40">
        <v>3.5790000000000003E-4</v>
      </c>
      <c r="AU40">
        <v>4.8660000000000001E-4</v>
      </c>
      <c r="AV40">
        <v>5.9199999999999997E-4</v>
      </c>
      <c r="AW40">
        <v>6.7759999999999999E-4</v>
      </c>
      <c r="AX40">
        <v>7.7700000000000002E-4</v>
      </c>
      <c r="AY40">
        <v>9.1319999999999997E-4</v>
      </c>
      <c r="AZ40">
        <v>1.1999999999999999E-3</v>
      </c>
      <c r="BA40">
        <v>1.4E-3</v>
      </c>
      <c r="BB40">
        <v>1.6000000000000001E-3</v>
      </c>
      <c r="BC40">
        <v>1.6999999999999999E-3</v>
      </c>
      <c r="BD40">
        <v>1.9E-3</v>
      </c>
      <c r="BE40">
        <v>2.2000000000000001E-3</v>
      </c>
      <c r="BF40">
        <v>2.5999999999999999E-3</v>
      </c>
      <c r="BG40">
        <v>2.8E-3</v>
      </c>
      <c r="BH40">
        <v>3.0999999999999999E-3</v>
      </c>
      <c r="BI40">
        <v>3.3999999999999998E-3</v>
      </c>
      <c r="BJ40">
        <v>3.8E-3</v>
      </c>
      <c r="BK40">
        <v>4.4000000000000003E-3</v>
      </c>
      <c r="BL40">
        <v>4.8999999999999998E-3</v>
      </c>
      <c r="BM40">
        <v>5.3E-3</v>
      </c>
      <c r="BN40">
        <v>5.7999999999999996E-3</v>
      </c>
      <c r="BO40">
        <v>6.6E-3</v>
      </c>
      <c r="BP40">
        <v>7.3000000000000001E-3</v>
      </c>
      <c r="BQ40">
        <v>7.9000000000000008E-3</v>
      </c>
      <c r="BR40">
        <v>8.5000000000000006E-3</v>
      </c>
      <c r="BS40">
        <v>9.4999999999999998E-3</v>
      </c>
      <c r="BT40">
        <v>1.0500000000000001E-2</v>
      </c>
      <c r="BU40">
        <v>1.1299999999999999E-2</v>
      </c>
      <c r="BV40">
        <v>1.2E-2</v>
      </c>
      <c r="BW40">
        <v>1.2800000000000001E-2</v>
      </c>
      <c r="BX40">
        <v>1.35E-2</v>
      </c>
      <c r="BY40">
        <v>1.46E-2</v>
      </c>
      <c r="BZ40">
        <v>2.7699999999999999E-2</v>
      </c>
      <c r="CA40">
        <v>4.4900000000000002E-2</v>
      </c>
      <c r="CB40">
        <v>6.7500000000000004E-2</v>
      </c>
      <c r="CC40">
        <v>9.1700000000000004E-2</v>
      </c>
      <c r="CD40">
        <v>0.1172</v>
      </c>
      <c r="CE40">
        <v>0.14000000000000001</v>
      </c>
      <c r="CF40">
        <v>0.16120000000000001</v>
      </c>
      <c r="CG40">
        <v>0.18210000000000001</v>
      </c>
      <c r="CH40">
        <v>0.19939999999999999</v>
      </c>
      <c r="CI40">
        <v>0.217</v>
      </c>
      <c r="CJ40">
        <v>0.2344</v>
      </c>
      <c r="CK40">
        <v>0.2515</v>
      </c>
      <c r="CL40">
        <v>0.26829999999999998</v>
      </c>
      <c r="CM40">
        <v>0.28439999999999999</v>
      </c>
      <c r="CN40">
        <v>0.3</v>
      </c>
      <c r="CO40">
        <v>0.36880000000000002</v>
      </c>
      <c r="CP40">
        <v>0.40570000000000001</v>
      </c>
      <c r="CQ40">
        <v>0.4229</v>
      </c>
      <c r="CR40">
        <v>0.43759999999999999</v>
      </c>
      <c r="CS40">
        <v>0.45250000000000001</v>
      </c>
      <c r="CT40">
        <v>0.47460000000000002</v>
      </c>
      <c r="CU40">
        <v>0.48099999999999998</v>
      </c>
      <c r="CV40">
        <v>0.48420000000000002</v>
      </c>
      <c r="CW40">
        <v>0.4874</v>
      </c>
      <c r="CX40">
        <v>0.4899</v>
      </c>
      <c r="CY40">
        <v>0.49259999999999998</v>
      </c>
      <c r="CZ40">
        <v>0.49719999999999998</v>
      </c>
      <c r="DA40">
        <v>0.50629999999999997</v>
      </c>
      <c r="DB40">
        <v>0.51549999999999996</v>
      </c>
      <c r="DC40">
        <v>0.52459999999999996</v>
      </c>
      <c r="DD40">
        <v>0.53779999999999994</v>
      </c>
      <c r="DE40">
        <v>0.54810000000000003</v>
      </c>
      <c r="DF40">
        <v>0.55830000000000002</v>
      </c>
      <c r="DG40">
        <v>0.56720000000000004</v>
      </c>
      <c r="DH40">
        <v>0.56999999999999995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5.0869999999999998E-8</v>
      </c>
      <c r="AB41">
        <v>4.8029999999999998E-7</v>
      </c>
      <c r="AC41">
        <v>1.623E-6</v>
      </c>
      <c r="AD41">
        <v>3.4699999999999998E-6</v>
      </c>
      <c r="AE41">
        <v>5.4949999999999999E-6</v>
      </c>
      <c r="AF41">
        <v>8.6119999999999999E-6</v>
      </c>
      <c r="AG41">
        <v>1.4229999999999999E-5</v>
      </c>
      <c r="AH41">
        <v>1.9210000000000001E-5</v>
      </c>
      <c r="AI41">
        <v>2.5170000000000001E-5</v>
      </c>
      <c r="AJ41">
        <v>3.2410000000000003E-5</v>
      </c>
      <c r="AK41">
        <v>4.1470000000000001E-5</v>
      </c>
      <c r="AL41">
        <v>6.4419999999999996E-5</v>
      </c>
      <c r="AM41">
        <v>8.4320000000000006E-5</v>
      </c>
      <c r="AN41">
        <v>1.031E-4</v>
      </c>
      <c r="AO41">
        <v>1.2449999999999999E-4</v>
      </c>
      <c r="AP41">
        <v>1.6899999999999999E-4</v>
      </c>
      <c r="AQ41">
        <v>2.1829999999999999E-4</v>
      </c>
      <c r="AR41">
        <v>2.5700000000000001E-4</v>
      </c>
      <c r="AS41">
        <v>3.0259999999999998E-4</v>
      </c>
      <c r="AT41">
        <v>3.6269999999999998E-4</v>
      </c>
      <c r="AU41">
        <v>4.9339999999999996E-4</v>
      </c>
      <c r="AV41">
        <v>6.0030000000000001E-4</v>
      </c>
      <c r="AW41">
        <v>6.87E-4</v>
      </c>
      <c r="AX41">
        <v>7.8819999999999997E-4</v>
      </c>
      <c r="AY41">
        <v>9.2650000000000002E-4</v>
      </c>
      <c r="AZ41">
        <v>1.1999999999999999E-3</v>
      </c>
      <c r="BA41">
        <v>1.4E-3</v>
      </c>
      <c r="BB41">
        <v>1.6000000000000001E-3</v>
      </c>
      <c r="BC41">
        <v>1.8E-3</v>
      </c>
      <c r="BD41">
        <v>1.9E-3</v>
      </c>
      <c r="BE41">
        <v>2.3E-3</v>
      </c>
      <c r="BF41">
        <v>2.5999999999999999E-3</v>
      </c>
      <c r="BG41">
        <v>2.8999999999999998E-3</v>
      </c>
      <c r="BH41">
        <v>3.2000000000000002E-3</v>
      </c>
      <c r="BI41">
        <v>3.5000000000000001E-3</v>
      </c>
      <c r="BJ41">
        <v>3.8999999999999998E-3</v>
      </c>
      <c r="BK41">
        <v>4.4000000000000003E-3</v>
      </c>
      <c r="BL41">
        <v>5.0000000000000001E-3</v>
      </c>
      <c r="BM41">
        <v>5.4000000000000003E-3</v>
      </c>
      <c r="BN41">
        <v>5.8999999999999999E-3</v>
      </c>
      <c r="BO41">
        <v>6.7000000000000002E-3</v>
      </c>
      <c r="BP41">
        <v>7.4000000000000003E-3</v>
      </c>
      <c r="BQ41">
        <v>8.0000000000000002E-3</v>
      </c>
      <c r="BR41">
        <v>8.6E-3</v>
      </c>
      <c r="BS41">
        <v>9.5999999999999992E-3</v>
      </c>
      <c r="BT41">
        <v>1.0699999999999999E-2</v>
      </c>
      <c r="BU41">
        <v>1.14E-2</v>
      </c>
      <c r="BV41">
        <v>1.21E-2</v>
      </c>
      <c r="BW41">
        <v>1.29E-2</v>
      </c>
      <c r="BX41">
        <v>1.37E-2</v>
      </c>
      <c r="BY41">
        <v>1.4800000000000001E-2</v>
      </c>
      <c r="BZ41">
        <v>2.8000000000000001E-2</v>
      </c>
      <c r="CA41">
        <v>4.53E-2</v>
      </c>
      <c r="CB41">
        <v>6.8000000000000005E-2</v>
      </c>
      <c r="CC41">
        <v>9.2200000000000004E-2</v>
      </c>
      <c r="CD41">
        <v>0.1177</v>
      </c>
      <c r="CE41">
        <v>0.14050000000000001</v>
      </c>
      <c r="CF41">
        <v>0.16159999999999999</v>
      </c>
      <c r="CG41">
        <v>0.1825</v>
      </c>
      <c r="CH41">
        <v>0.19980000000000001</v>
      </c>
      <c r="CI41">
        <v>0.21740000000000001</v>
      </c>
      <c r="CJ41">
        <v>0.23480000000000001</v>
      </c>
      <c r="CK41">
        <v>0.25190000000000001</v>
      </c>
      <c r="CL41">
        <v>0.26869999999999999</v>
      </c>
      <c r="CM41">
        <v>0.28470000000000001</v>
      </c>
      <c r="CN41">
        <v>0.30030000000000001</v>
      </c>
      <c r="CO41">
        <v>0.36909999999999998</v>
      </c>
      <c r="CP41">
        <v>0.40589999999999998</v>
      </c>
      <c r="CQ41">
        <v>0.42299999999999999</v>
      </c>
      <c r="CR41">
        <v>0.43769999999999998</v>
      </c>
      <c r="CS41">
        <v>0.4526</v>
      </c>
      <c r="CT41">
        <v>0.47460000000000002</v>
      </c>
      <c r="CU41">
        <v>0.48110000000000003</v>
      </c>
      <c r="CV41">
        <v>0.48420000000000002</v>
      </c>
      <c r="CW41">
        <v>0.4874</v>
      </c>
      <c r="CX41">
        <v>0.4899</v>
      </c>
      <c r="CY41">
        <v>0.49259999999999998</v>
      </c>
      <c r="CZ41">
        <v>0.49730000000000002</v>
      </c>
      <c r="DA41">
        <v>0.50649999999999995</v>
      </c>
      <c r="DB41">
        <v>0.51559999999999995</v>
      </c>
      <c r="DC41">
        <v>0.52470000000000006</v>
      </c>
      <c r="DD41">
        <v>0.53790000000000004</v>
      </c>
      <c r="DE41">
        <v>0.54810000000000003</v>
      </c>
      <c r="DF41">
        <v>0.55830000000000002</v>
      </c>
      <c r="DG41">
        <v>0.56720000000000004</v>
      </c>
      <c r="DH41">
        <v>0.56999999999999995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5.0869999999999998E-8</v>
      </c>
      <c r="AB42">
        <v>4.8029999999999998E-7</v>
      </c>
      <c r="AC42">
        <v>1.703E-6</v>
      </c>
      <c r="AD42">
        <v>3.507E-6</v>
      </c>
      <c r="AE42">
        <v>5.4949999999999999E-6</v>
      </c>
      <c r="AF42">
        <v>8.6840000000000002E-6</v>
      </c>
      <c r="AG42">
        <v>1.453E-5</v>
      </c>
      <c r="AH42">
        <v>1.959E-5</v>
      </c>
      <c r="AI42">
        <v>2.5619999999999999E-5</v>
      </c>
      <c r="AJ42">
        <v>3.2820000000000001E-5</v>
      </c>
      <c r="AK42">
        <v>4.1680000000000001E-5</v>
      </c>
      <c r="AL42">
        <v>6.5060000000000004E-5</v>
      </c>
      <c r="AM42">
        <v>8.5249999999999999E-5</v>
      </c>
      <c r="AN42">
        <v>1.042E-4</v>
      </c>
      <c r="AO42">
        <v>1.2579999999999999E-4</v>
      </c>
      <c r="AP42">
        <v>1.7090000000000001E-4</v>
      </c>
      <c r="AQ42">
        <v>2.207E-4</v>
      </c>
      <c r="AR42">
        <v>2.5970000000000002E-4</v>
      </c>
      <c r="AS42">
        <v>3.057E-4</v>
      </c>
      <c r="AT42">
        <v>3.6660000000000002E-4</v>
      </c>
      <c r="AU42">
        <v>4.996E-4</v>
      </c>
      <c r="AV42">
        <v>6.0820000000000004E-4</v>
      </c>
      <c r="AW42">
        <v>6.96E-4</v>
      </c>
      <c r="AX42">
        <v>7.9819999999999999E-4</v>
      </c>
      <c r="AY42">
        <v>9.3800000000000003E-4</v>
      </c>
      <c r="AZ42">
        <v>1.1999999999999999E-3</v>
      </c>
      <c r="BA42">
        <v>1.4E-3</v>
      </c>
      <c r="BB42">
        <v>1.6000000000000001E-3</v>
      </c>
      <c r="BC42">
        <v>1.8E-3</v>
      </c>
      <c r="BD42">
        <v>2E-3</v>
      </c>
      <c r="BE42">
        <v>2.3E-3</v>
      </c>
      <c r="BF42">
        <v>2.5999999999999999E-3</v>
      </c>
      <c r="BG42">
        <v>2.8999999999999998E-3</v>
      </c>
      <c r="BH42">
        <v>3.2000000000000002E-3</v>
      </c>
      <c r="BI42">
        <v>3.5000000000000001E-3</v>
      </c>
      <c r="BJ42">
        <v>3.8999999999999998E-3</v>
      </c>
      <c r="BK42">
        <v>4.4999999999999997E-3</v>
      </c>
      <c r="BL42">
        <v>5.0000000000000001E-3</v>
      </c>
      <c r="BM42">
        <v>5.4999999999999997E-3</v>
      </c>
      <c r="BN42">
        <v>6.0000000000000001E-3</v>
      </c>
      <c r="BO42">
        <v>6.7999999999999996E-3</v>
      </c>
      <c r="BP42">
        <v>7.4999999999999997E-3</v>
      </c>
      <c r="BQ42">
        <v>8.0999999999999996E-3</v>
      </c>
      <c r="BR42">
        <v>8.6999999999999994E-3</v>
      </c>
      <c r="BS42">
        <v>9.7000000000000003E-3</v>
      </c>
      <c r="BT42">
        <v>1.0800000000000001E-2</v>
      </c>
      <c r="BU42">
        <v>1.15E-2</v>
      </c>
      <c r="BV42">
        <v>1.23E-2</v>
      </c>
      <c r="BW42">
        <v>1.2999999999999999E-2</v>
      </c>
      <c r="BX42">
        <v>1.38E-2</v>
      </c>
      <c r="BY42">
        <v>1.49E-2</v>
      </c>
      <c r="BZ42">
        <v>2.8299999999999999E-2</v>
      </c>
      <c r="CA42">
        <v>4.5600000000000002E-2</v>
      </c>
      <c r="CB42">
        <v>6.8400000000000002E-2</v>
      </c>
      <c r="CC42">
        <v>9.2700000000000005E-2</v>
      </c>
      <c r="CD42">
        <v>0.1182</v>
      </c>
      <c r="CE42">
        <v>0.1409</v>
      </c>
      <c r="CF42">
        <v>0.16200000000000001</v>
      </c>
      <c r="CG42">
        <v>0.18290000000000001</v>
      </c>
      <c r="CH42">
        <v>0.2001</v>
      </c>
      <c r="CI42">
        <v>0.2177</v>
      </c>
      <c r="CJ42">
        <v>0.2351</v>
      </c>
      <c r="CK42">
        <v>0.25219999999999998</v>
      </c>
      <c r="CL42">
        <v>0.26900000000000002</v>
      </c>
      <c r="CM42">
        <v>0.28499999999999998</v>
      </c>
      <c r="CN42">
        <v>0.30059999999999998</v>
      </c>
      <c r="CO42">
        <v>0.36940000000000001</v>
      </c>
      <c r="CP42">
        <v>0.40600000000000003</v>
      </c>
      <c r="CQ42">
        <v>0.42309999999999998</v>
      </c>
      <c r="CR42">
        <v>0.43780000000000002</v>
      </c>
      <c r="CS42">
        <v>0.45269999999999999</v>
      </c>
      <c r="CT42">
        <v>0.47470000000000001</v>
      </c>
      <c r="CU42">
        <v>0.48110000000000003</v>
      </c>
      <c r="CV42">
        <v>0.48430000000000001</v>
      </c>
      <c r="CW42">
        <v>0.4874</v>
      </c>
      <c r="CX42">
        <v>0.4899</v>
      </c>
      <c r="CY42">
        <v>0.49259999999999998</v>
      </c>
      <c r="CZ42">
        <v>0.4975</v>
      </c>
      <c r="DA42">
        <v>0.50660000000000005</v>
      </c>
      <c r="DB42">
        <v>0.51570000000000005</v>
      </c>
      <c r="DC42">
        <v>0.52490000000000003</v>
      </c>
      <c r="DD42">
        <v>0.53790000000000004</v>
      </c>
      <c r="DE42">
        <v>0.54810000000000003</v>
      </c>
      <c r="DF42">
        <v>0.55830000000000002</v>
      </c>
      <c r="DG42">
        <v>0.56720000000000004</v>
      </c>
      <c r="DH42">
        <v>0.56999999999999995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5.0869999999999998E-8</v>
      </c>
      <c r="AB43">
        <v>4.8029999999999998E-7</v>
      </c>
      <c r="AC43">
        <v>1.703E-6</v>
      </c>
      <c r="AD43">
        <v>3.5700000000000001E-6</v>
      </c>
      <c r="AE43">
        <v>5.5949999999999998E-6</v>
      </c>
      <c r="AF43">
        <v>8.8079999999999994E-6</v>
      </c>
      <c r="AG43">
        <v>1.473E-5</v>
      </c>
      <c r="AH43">
        <v>1.9709999999999999E-5</v>
      </c>
      <c r="AI43">
        <v>2.5939999999999999E-5</v>
      </c>
      <c r="AJ43">
        <v>3.3319999999999999E-5</v>
      </c>
      <c r="AK43">
        <v>4.2179999999999999E-5</v>
      </c>
      <c r="AL43">
        <v>6.5629999999999993E-5</v>
      </c>
      <c r="AM43">
        <v>8.6030000000000001E-5</v>
      </c>
      <c r="AN43">
        <v>1.053E-4</v>
      </c>
      <c r="AO43">
        <v>1.2740000000000001E-4</v>
      </c>
      <c r="AP43">
        <v>1.727E-4</v>
      </c>
      <c r="AQ43">
        <v>2.229E-4</v>
      </c>
      <c r="AR43">
        <v>2.6229999999999998E-4</v>
      </c>
      <c r="AS43">
        <v>3.0889999999999997E-4</v>
      </c>
      <c r="AT43">
        <v>3.7060000000000001E-4</v>
      </c>
      <c r="AU43">
        <v>5.0509999999999997E-4</v>
      </c>
      <c r="AV43">
        <v>6.1510000000000004E-4</v>
      </c>
      <c r="AW43">
        <v>7.0410000000000004E-4</v>
      </c>
      <c r="AX43">
        <v>8.0760000000000001E-4</v>
      </c>
      <c r="AY43">
        <v>9.4890000000000003E-4</v>
      </c>
      <c r="AZ43">
        <v>1.1999999999999999E-3</v>
      </c>
      <c r="BA43">
        <v>1.4E-3</v>
      </c>
      <c r="BB43">
        <v>1.6000000000000001E-3</v>
      </c>
      <c r="BC43">
        <v>1.8E-3</v>
      </c>
      <c r="BD43">
        <v>2E-3</v>
      </c>
      <c r="BE43">
        <v>2.3E-3</v>
      </c>
      <c r="BF43">
        <v>2.7000000000000001E-3</v>
      </c>
      <c r="BG43">
        <v>2.8999999999999998E-3</v>
      </c>
      <c r="BH43">
        <v>3.2000000000000002E-3</v>
      </c>
      <c r="BI43">
        <v>3.5999999999999999E-3</v>
      </c>
      <c r="BJ43">
        <v>4.0000000000000001E-3</v>
      </c>
      <c r="BK43">
        <v>4.4999999999999997E-3</v>
      </c>
      <c r="BL43">
        <v>5.1000000000000004E-3</v>
      </c>
      <c r="BM43">
        <v>5.4999999999999997E-3</v>
      </c>
      <c r="BN43">
        <v>6.1000000000000004E-3</v>
      </c>
      <c r="BO43">
        <v>6.7999999999999996E-3</v>
      </c>
      <c r="BP43">
        <v>7.6E-3</v>
      </c>
      <c r="BQ43">
        <v>8.2000000000000007E-3</v>
      </c>
      <c r="BR43">
        <v>8.8000000000000005E-3</v>
      </c>
      <c r="BS43">
        <v>9.7999999999999997E-3</v>
      </c>
      <c r="BT43">
        <v>1.09E-2</v>
      </c>
      <c r="BU43">
        <v>1.1599999999999999E-2</v>
      </c>
      <c r="BV43">
        <v>1.24E-2</v>
      </c>
      <c r="BW43">
        <v>1.32E-2</v>
      </c>
      <c r="BX43">
        <v>1.4E-2</v>
      </c>
      <c r="BY43">
        <v>1.5100000000000001E-2</v>
      </c>
      <c r="BZ43">
        <v>2.8500000000000001E-2</v>
      </c>
      <c r="CA43">
        <v>4.5900000000000003E-2</v>
      </c>
      <c r="CB43">
        <v>6.88E-2</v>
      </c>
      <c r="CC43">
        <v>9.3100000000000002E-2</v>
      </c>
      <c r="CD43">
        <v>0.1186</v>
      </c>
      <c r="CE43">
        <v>0.14130000000000001</v>
      </c>
      <c r="CF43">
        <v>0.16239999999999999</v>
      </c>
      <c r="CG43">
        <v>0.1832</v>
      </c>
      <c r="CH43">
        <v>0.20039999999999999</v>
      </c>
      <c r="CI43">
        <v>0.218</v>
      </c>
      <c r="CJ43">
        <v>0.23530000000000001</v>
      </c>
      <c r="CK43">
        <v>0.25240000000000001</v>
      </c>
      <c r="CL43">
        <v>0.26929999999999998</v>
      </c>
      <c r="CM43">
        <v>0.2853</v>
      </c>
      <c r="CN43">
        <v>0.30080000000000001</v>
      </c>
      <c r="CO43">
        <v>0.36959999999999998</v>
      </c>
      <c r="CP43">
        <v>0.40620000000000001</v>
      </c>
      <c r="CQ43">
        <v>0.42320000000000002</v>
      </c>
      <c r="CR43">
        <v>0.43790000000000001</v>
      </c>
      <c r="CS43">
        <v>0.45279999999999998</v>
      </c>
      <c r="CT43">
        <v>0.47470000000000001</v>
      </c>
      <c r="CU43">
        <v>0.48110000000000003</v>
      </c>
      <c r="CV43">
        <v>0.48430000000000001</v>
      </c>
      <c r="CW43">
        <v>0.4874</v>
      </c>
      <c r="CX43">
        <v>0.4899</v>
      </c>
      <c r="CY43">
        <v>0.49259999999999998</v>
      </c>
      <c r="CZ43">
        <v>0.49759999999999999</v>
      </c>
      <c r="DA43">
        <v>0.50670000000000004</v>
      </c>
      <c r="DB43">
        <v>0.51590000000000003</v>
      </c>
      <c r="DC43">
        <v>0.52500000000000002</v>
      </c>
      <c r="DD43">
        <v>0.53800000000000003</v>
      </c>
      <c r="DE43">
        <v>0.54820000000000002</v>
      </c>
      <c r="DF43">
        <v>0.55840000000000001</v>
      </c>
      <c r="DG43">
        <v>0.56720000000000004</v>
      </c>
      <c r="DH43">
        <v>0.56999999999999995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5.0869999999999998E-8</v>
      </c>
      <c r="AB44">
        <v>4.8029999999999998E-7</v>
      </c>
      <c r="AC44">
        <v>1.703E-6</v>
      </c>
      <c r="AD44">
        <v>3.5700000000000001E-6</v>
      </c>
      <c r="AE44">
        <v>5.5949999999999998E-6</v>
      </c>
      <c r="AF44">
        <v>8.8079999999999994E-6</v>
      </c>
      <c r="AG44">
        <v>1.4739999999999999E-5</v>
      </c>
      <c r="AH44">
        <v>1.9939999999999999E-5</v>
      </c>
      <c r="AI44">
        <v>2.618E-5</v>
      </c>
      <c r="AJ44">
        <v>3.358E-5</v>
      </c>
      <c r="AK44">
        <v>4.2589999999999997E-5</v>
      </c>
      <c r="AL44">
        <v>6.6320000000000002E-5</v>
      </c>
      <c r="AM44">
        <v>8.674E-5</v>
      </c>
      <c r="AN44">
        <v>1.06E-4</v>
      </c>
      <c r="AO44">
        <v>1.283E-4</v>
      </c>
      <c r="AP44">
        <v>1.7420000000000001E-4</v>
      </c>
      <c r="AQ44">
        <v>2.2489999999999999E-4</v>
      </c>
      <c r="AR44">
        <v>2.6479999999999999E-4</v>
      </c>
      <c r="AS44">
        <v>3.1189999999999999E-4</v>
      </c>
      <c r="AT44">
        <v>3.7429999999999999E-4</v>
      </c>
      <c r="AU44">
        <v>5.1000000000000004E-4</v>
      </c>
      <c r="AV44">
        <v>6.2109999999999997E-4</v>
      </c>
      <c r="AW44">
        <v>7.1109999999999999E-4</v>
      </c>
      <c r="AX44">
        <v>8.1570000000000004E-4</v>
      </c>
      <c r="AY44">
        <v>9.5839999999999999E-4</v>
      </c>
      <c r="AZ44">
        <v>1.1999999999999999E-3</v>
      </c>
      <c r="BA44">
        <v>1.5E-3</v>
      </c>
      <c r="BB44">
        <v>1.6000000000000001E-3</v>
      </c>
      <c r="BC44">
        <v>1.8E-3</v>
      </c>
      <c r="BD44">
        <v>2E-3</v>
      </c>
      <c r="BE44">
        <v>2.3E-3</v>
      </c>
      <c r="BF44">
        <v>2.7000000000000001E-3</v>
      </c>
      <c r="BG44">
        <v>3.0000000000000001E-3</v>
      </c>
      <c r="BH44">
        <v>3.3E-3</v>
      </c>
      <c r="BI44">
        <v>3.5999999999999999E-3</v>
      </c>
      <c r="BJ44">
        <v>4.0000000000000001E-3</v>
      </c>
      <c r="BK44">
        <v>4.5999999999999999E-3</v>
      </c>
      <c r="BL44">
        <v>5.1000000000000004E-3</v>
      </c>
      <c r="BM44">
        <v>5.5999999999999999E-3</v>
      </c>
      <c r="BN44">
        <v>6.1000000000000004E-3</v>
      </c>
      <c r="BO44">
        <v>6.8999999999999999E-3</v>
      </c>
      <c r="BP44">
        <v>7.6E-3</v>
      </c>
      <c r="BQ44">
        <v>8.2000000000000007E-3</v>
      </c>
      <c r="BR44">
        <v>8.8999999999999999E-3</v>
      </c>
      <c r="BS44">
        <v>9.9000000000000008E-3</v>
      </c>
      <c r="BT44">
        <v>1.0999999999999999E-2</v>
      </c>
      <c r="BU44">
        <v>1.17E-2</v>
      </c>
      <c r="BV44">
        <v>1.2500000000000001E-2</v>
      </c>
      <c r="BW44">
        <v>1.3299999999999999E-2</v>
      </c>
      <c r="BX44">
        <v>1.41E-2</v>
      </c>
      <c r="BY44">
        <v>1.52E-2</v>
      </c>
      <c r="BZ44">
        <v>2.87E-2</v>
      </c>
      <c r="CA44">
        <v>4.6199999999999998E-2</v>
      </c>
      <c r="CB44">
        <v>6.9000000000000006E-2</v>
      </c>
      <c r="CC44">
        <v>9.3299999999999994E-2</v>
      </c>
      <c r="CD44">
        <v>0.11890000000000001</v>
      </c>
      <c r="CE44">
        <v>0.1416</v>
      </c>
      <c r="CF44">
        <v>0.16259999999999999</v>
      </c>
      <c r="CG44">
        <v>0.18340000000000001</v>
      </c>
      <c r="CH44">
        <v>0.2006</v>
      </c>
      <c r="CI44">
        <v>0.21809999999999999</v>
      </c>
      <c r="CJ44">
        <v>0.23549999999999999</v>
      </c>
      <c r="CK44">
        <v>0.25259999999999999</v>
      </c>
      <c r="CL44">
        <v>0.26939999999999997</v>
      </c>
      <c r="CM44">
        <v>0.28549999999999998</v>
      </c>
      <c r="CN44">
        <v>0.30099999999999999</v>
      </c>
      <c r="CO44">
        <v>0.36969999999999997</v>
      </c>
      <c r="CP44">
        <v>0.40620000000000001</v>
      </c>
      <c r="CQ44">
        <v>0.42330000000000001</v>
      </c>
      <c r="CR44">
        <v>0.43790000000000001</v>
      </c>
      <c r="CS44">
        <v>0.45279999999999998</v>
      </c>
      <c r="CT44">
        <v>0.47470000000000001</v>
      </c>
      <c r="CU44">
        <v>0.48110000000000003</v>
      </c>
      <c r="CV44">
        <v>0.48430000000000001</v>
      </c>
      <c r="CW44">
        <v>0.4874</v>
      </c>
      <c r="CX44">
        <v>0.49</v>
      </c>
      <c r="CY44">
        <v>0.49270000000000003</v>
      </c>
      <c r="CZ44">
        <v>0.49769999999999998</v>
      </c>
      <c r="DA44">
        <v>0.50680000000000003</v>
      </c>
      <c r="DB44">
        <v>0.51590000000000003</v>
      </c>
      <c r="DC44">
        <v>0.52510000000000001</v>
      </c>
      <c r="DD44">
        <v>0.53800000000000003</v>
      </c>
      <c r="DE44">
        <v>0.54820000000000002</v>
      </c>
      <c r="DF44">
        <v>0.55840000000000001</v>
      </c>
      <c r="DG44">
        <v>0.56720000000000004</v>
      </c>
      <c r="DH44">
        <v>0.56999999999999995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5.0869999999999998E-8</v>
      </c>
      <c r="AB45">
        <v>4.8029999999999998E-7</v>
      </c>
      <c r="AC45">
        <v>1.703E-6</v>
      </c>
      <c r="AD45">
        <v>3.5700000000000001E-6</v>
      </c>
      <c r="AE45">
        <v>5.5949999999999998E-6</v>
      </c>
      <c r="AF45">
        <v>8.8789999999999992E-6</v>
      </c>
      <c r="AG45">
        <v>1.504E-5</v>
      </c>
      <c r="AH45">
        <v>2.0239999999999999E-5</v>
      </c>
      <c r="AI45">
        <v>2.6380000000000002E-5</v>
      </c>
      <c r="AJ45">
        <v>3.379E-5</v>
      </c>
      <c r="AK45">
        <v>4.3090000000000002E-5</v>
      </c>
      <c r="AL45">
        <v>6.6820000000000001E-5</v>
      </c>
      <c r="AM45">
        <v>8.7440000000000003E-5</v>
      </c>
      <c r="AN45">
        <v>1.069E-4</v>
      </c>
      <c r="AO45">
        <v>1.2909999999999999E-4</v>
      </c>
      <c r="AP45">
        <v>1.7550000000000001E-4</v>
      </c>
      <c r="AQ45">
        <v>2.2670000000000001E-4</v>
      </c>
      <c r="AR45">
        <v>2.6669999999999998E-4</v>
      </c>
      <c r="AS45">
        <v>3.1419999999999999E-4</v>
      </c>
      <c r="AT45">
        <v>3.7720000000000001E-4</v>
      </c>
      <c r="AU45">
        <v>5.1440000000000004E-4</v>
      </c>
      <c r="AV45">
        <v>6.2660000000000005E-4</v>
      </c>
      <c r="AW45">
        <v>7.1759999999999999E-4</v>
      </c>
      <c r="AX45">
        <v>8.2280000000000005E-4</v>
      </c>
      <c r="AY45">
        <v>9.6630000000000001E-4</v>
      </c>
      <c r="AZ45">
        <v>1.1999999999999999E-3</v>
      </c>
      <c r="BA45">
        <v>1.5E-3</v>
      </c>
      <c r="BB45">
        <v>1.6000000000000001E-3</v>
      </c>
      <c r="BC45">
        <v>1.8E-3</v>
      </c>
      <c r="BD45">
        <v>2E-3</v>
      </c>
      <c r="BE45">
        <v>2.3999999999999998E-3</v>
      </c>
      <c r="BF45">
        <v>2.7000000000000001E-3</v>
      </c>
      <c r="BG45">
        <v>3.0000000000000001E-3</v>
      </c>
      <c r="BH45">
        <v>3.3E-3</v>
      </c>
      <c r="BI45">
        <v>3.5999999999999999E-3</v>
      </c>
      <c r="BJ45">
        <v>4.0000000000000001E-3</v>
      </c>
      <c r="BK45">
        <v>4.5999999999999999E-3</v>
      </c>
      <c r="BL45">
        <v>5.1999999999999998E-3</v>
      </c>
      <c r="BM45">
        <v>5.5999999999999999E-3</v>
      </c>
      <c r="BN45">
        <v>6.1999999999999998E-3</v>
      </c>
      <c r="BO45">
        <v>7.0000000000000001E-3</v>
      </c>
      <c r="BP45">
        <v>7.7000000000000002E-3</v>
      </c>
      <c r="BQ45">
        <v>8.3000000000000001E-3</v>
      </c>
      <c r="BR45">
        <v>8.8999999999999999E-3</v>
      </c>
      <c r="BS45">
        <v>0.01</v>
      </c>
      <c r="BT45">
        <v>1.11E-2</v>
      </c>
      <c r="BU45">
        <v>1.18E-2</v>
      </c>
      <c r="BV45">
        <v>1.26E-2</v>
      </c>
      <c r="BW45">
        <v>1.3299999999999999E-2</v>
      </c>
      <c r="BX45">
        <v>1.4200000000000001E-2</v>
      </c>
      <c r="BY45">
        <v>1.5299999999999999E-2</v>
      </c>
      <c r="BZ45">
        <v>2.8799999999999999E-2</v>
      </c>
      <c r="CA45">
        <v>4.6300000000000001E-2</v>
      </c>
      <c r="CB45">
        <v>6.9199999999999998E-2</v>
      </c>
      <c r="CC45">
        <v>9.35E-2</v>
      </c>
      <c r="CD45">
        <v>0.11899999999999999</v>
      </c>
      <c r="CE45">
        <v>0.14169999999999999</v>
      </c>
      <c r="CF45">
        <v>0.16270000000000001</v>
      </c>
      <c r="CG45">
        <v>0.18340000000000001</v>
      </c>
      <c r="CH45">
        <v>0.2006</v>
      </c>
      <c r="CI45">
        <v>0.21820000000000001</v>
      </c>
      <c r="CJ45">
        <v>0.2356</v>
      </c>
      <c r="CK45">
        <v>0.25269999999999998</v>
      </c>
      <c r="CL45">
        <v>0.26950000000000002</v>
      </c>
      <c r="CM45">
        <v>0.28560000000000002</v>
      </c>
      <c r="CN45">
        <v>0.30109999999999998</v>
      </c>
      <c r="CO45">
        <v>0.36980000000000002</v>
      </c>
      <c r="CP45">
        <v>0.40629999999999999</v>
      </c>
      <c r="CQ45">
        <v>0.42330000000000001</v>
      </c>
      <c r="CR45">
        <v>0.43790000000000001</v>
      </c>
      <c r="CS45">
        <v>0.45279999999999998</v>
      </c>
      <c r="CT45">
        <v>0.47470000000000001</v>
      </c>
      <c r="CU45">
        <v>0.48110000000000003</v>
      </c>
      <c r="CV45">
        <v>0.48430000000000001</v>
      </c>
      <c r="CW45">
        <v>0.4874</v>
      </c>
      <c r="CX45">
        <v>0.49</v>
      </c>
      <c r="CY45">
        <v>0.49270000000000003</v>
      </c>
      <c r="CZ45">
        <v>0.49780000000000002</v>
      </c>
      <c r="DA45">
        <v>0.50690000000000002</v>
      </c>
      <c r="DB45">
        <v>0.51600000000000001</v>
      </c>
      <c r="DC45">
        <v>0.52510000000000001</v>
      </c>
      <c r="DD45">
        <v>0.53800000000000003</v>
      </c>
      <c r="DE45">
        <v>0.54820000000000002</v>
      </c>
      <c r="DF45">
        <v>0.55840000000000001</v>
      </c>
      <c r="DG45">
        <v>0.56720000000000004</v>
      </c>
      <c r="DH45">
        <v>0.56999999999999995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5.0869999999999998E-8</v>
      </c>
      <c r="AB46">
        <v>4.8029999999999998E-7</v>
      </c>
      <c r="AC46">
        <v>1.703E-6</v>
      </c>
      <c r="AD46">
        <v>3.6330000000000002E-6</v>
      </c>
      <c r="AE46">
        <v>5.6509999999999998E-6</v>
      </c>
      <c r="AF46">
        <v>8.8789999999999992E-6</v>
      </c>
      <c r="AG46">
        <v>1.504E-5</v>
      </c>
      <c r="AH46">
        <v>2.0239999999999999E-5</v>
      </c>
      <c r="AI46">
        <v>2.6429999999999999E-5</v>
      </c>
      <c r="AJ46">
        <v>3.3890000000000002E-5</v>
      </c>
      <c r="AK46">
        <v>4.3189999999999998E-5</v>
      </c>
      <c r="AL46">
        <v>6.6979999999999999E-5</v>
      </c>
      <c r="AM46">
        <v>8.7590000000000007E-5</v>
      </c>
      <c r="AN46">
        <v>1.071E-4</v>
      </c>
      <c r="AO46">
        <v>1.293E-4</v>
      </c>
      <c r="AP46">
        <v>1.7579999999999999E-4</v>
      </c>
      <c r="AQ46">
        <v>2.273E-4</v>
      </c>
      <c r="AR46">
        <v>2.675E-4</v>
      </c>
      <c r="AS46">
        <v>3.1520000000000002E-4</v>
      </c>
      <c r="AT46">
        <v>3.7839999999999998E-4</v>
      </c>
      <c r="AU46">
        <v>5.1570000000000001E-4</v>
      </c>
      <c r="AV46">
        <v>6.2779999999999997E-4</v>
      </c>
      <c r="AW46">
        <v>7.1869999999999996E-4</v>
      </c>
      <c r="AX46">
        <v>8.2430000000000003E-4</v>
      </c>
      <c r="AY46">
        <v>9.6849999999999996E-4</v>
      </c>
      <c r="AZ46">
        <v>1.1999999999999999E-3</v>
      </c>
      <c r="BA46">
        <v>1.5E-3</v>
      </c>
      <c r="BB46">
        <v>1.6000000000000001E-3</v>
      </c>
      <c r="BC46">
        <v>1.8E-3</v>
      </c>
      <c r="BD46">
        <v>2E-3</v>
      </c>
      <c r="BE46">
        <v>2.3999999999999998E-3</v>
      </c>
      <c r="BF46">
        <v>2.7000000000000001E-3</v>
      </c>
      <c r="BG46">
        <v>3.0000000000000001E-3</v>
      </c>
      <c r="BH46">
        <v>3.3E-3</v>
      </c>
      <c r="BI46">
        <v>3.5999999999999999E-3</v>
      </c>
      <c r="BJ46">
        <v>4.0000000000000001E-3</v>
      </c>
      <c r="BK46">
        <v>4.5999999999999999E-3</v>
      </c>
      <c r="BL46">
        <v>5.1999999999999998E-3</v>
      </c>
      <c r="BM46">
        <v>5.5999999999999999E-3</v>
      </c>
      <c r="BN46">
        <v>6.1999999999999998E-3</v>
      </c>
      <c r="BO46">
        <v>7.0000000000000001E-3</v>
      </c>
      <c r="BP46">
        <v>7.7000000000000002E-3</v>
      </c>
      <c r="BQ46">
        <v>8.3000000000000001E-3</v>
      </c>
      <c r="BR46">
        <v>8.8999999999999999E-3</v>
      </c>
      <c r="BS46">
        <v>0.01</v>
      </c>
      <c r="BT46">
        <v>1.11E-2</v>
      </c>
      <c r="BU46">
        <v>1.18E-2</v>
      </c>
      <c r="BV46">
        <v>1.26E-2</v>
      </c>
      <c r="BW46">
        <v>1.34E-2</v>
      </c>
      <c r="BX46">
        <v>1.4200000000000001E-2</v>
      </c>
      <c r="BY46">
        <v>1.5299999999999999E-2</v>
      </c>
      <c r="BZ46">
        <v>2.8799999999999999E-2</v>
      </c>
      <c r="CA46">
        <v>4.6399999999999997E-2</v>
      </c>
      <c r="CB46">
        <v>6.9199999999999998E-2</v>
      </c>
      <c r="CC46">
        <v>9.35E-2</v>
      </c>
      <c r="CD46">
        <v>0.11899999999999999</v>
      </c>
      <c r="CE46">
        <v>0.14169999999999999</v>
      </c>
      <c r="CF46">
        <v>0.16270000000000001</v>
      </c>
      <c r="CG46">
        <v>0.18340000000000001</v>
      </c>
      <c r="CH46">
        <v>0.2006</v>
      </c>
      <c r="CI46">
        <v>0.21820000000000001</v>
      </c>
      <c r="CJ46">
        <v>0.2356</v>
      </c>
      <c r="CK46">
        <v>0.25269999999999998</v>
      </c>
      <c r="CL46">
        <v>0.26960000000000001</v>
      </c>
      <c r="CM46">
        <v>0.28560000000000002</v>
      </c>
      <c r="CN46">
        <v>0.30109999999999998</v>
      </c>
      <c r="CO46">
        <v>0.36980000000000002</v>
      </c>
      <c r="CP46">
        <v>0.40629999999999999</v>
      </c>
      <c r="CQ46">
        <v>0.42330000000000001</v>
      </c>
      <c r="CR46">
        <v>0.43790000000000001</v>
      </c>
      <c r="CS46">
        <v>0.45279999999999998</v>
      </c>
      <c r="CT46">
        <v>0.47470000000000001</v>
      </c>
      <c r="CU46">
        <v>0.48110000000000003</v>
      </c>
      <c r="CV46">
        <v>0.48430000000000001</v>
      </c>
      <c r="CW46">
        <v>0.4874</v>
      </c>
      <c r="CX46">
        <v>0.49</v>
      </c>
      <c r="CY46">
        <v>0.49270000000000003</v>
      </c>
      <c r="CZ46">
        <v>0.49780000000000002</v>
      </c>
      <c r="DA46">
        <v>0.50690000000000002</v>
      </c>
      <c r="DB46">
        <v>0.51600000000000001</v>
      </c>
      <c r="DC46">
        <v>0.52510000000000001</v>
      </c>
      <c r="DD46">
        <v>0.53800000000000003</v>
      </c>
      <c r="DE46">
        <v>0.54820000000000002</v>
      </c>
      <c r="DF46">
        <v>0.55840000000000001</v>
      </c>
      <c r="DG46">
        <v>0.56720000000000004</v>
      </c>
      <c r="DH46">
        <v>0.56999999999999995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5.0869999999999998E-8</v>
      </c>
      <c r="AB47">
        <v>4.8029999999999998E-7</v>
      </c>
      <c r="AC47">
        <v>1.703E-6</v>
      </c>
      <c r="AD47">
        <v>3.6330000000000002E-6</v>
      </c>
      <c r="AE47">
        <v>5.6509999999999998E-6</v>
      </c>
      <c r="AF47">
        <v>8.8789999999999992E-6</v>
      </c>
      <c r="AG47">
        <v>1.504E-5</v>
      </c>
      <c r="AH47">
        <v>2.0239999999999999E-5</v>
      </c>
      <c r="AI47">
        <v>2.6429999999999999E-5</v>
      </c>
      <c r="AJ47">
        <v>3.3890000000000002E-5</v>
      </c>
      <c r="AK47">
        <v>4.3189999999999998E-5</v>
      </c>
      <c r="AL47">
        <v>6.6979999999999999E-5</v>
      </c>
      <c r="AM47">
        <v>8.7590000000000007E-5</v>
      </c>
      <c r="AN47">
        <v>1.071E-4</v>
      </c>
      <c r="AO47">
        <v>1.293E-4</v>
      </c>
      <c r="AP47">
        <v>1.7579999999999999E-4</v>
      </c>
      <c r="AQ47">
        <v>2.273E-4</v>
      </c>
      <c r="AR47">
        <v>2.675E-4</v>
      </c>
      <c r="AS47">
        <v>3.1520000000000002E-4</v>
      </c>
      <c r="AT47">
        <v>3.7839999999999998E-4</v>
      </c>
      <c r="AU47">
        <v>5.1570000000000001E-4</v>
      </c>
      <c r="AV47">
        <v>6.2779999999999997E-4</v>
      </c>
      <c r="AW47">
        <v>7.1869999999999996E-4</v>
      </c>
      <c r="AX47">
        <v>8.2430000000000003E-4</v>
      </c>
      <c r="AY47">
        <v>9.6849999999999996E-4</v>
      </c>
      <c r="AZ47">
        <v>1.1999999999999999E-3</v>
      </c>
      <c r="BA47">
        <v>1.5E-3</v>
      </c>
      <c r="BB47">
        <v>1.6000000000000001E-3</v>
      </c>
      <c r="BC47">
        <v>1.8E-3</v>
      </c>
      <c r="BD47">
        <v>2E-3</v>
      </c>
      <c r="BE47">
        <v>2.3999999999999998E-3</v>
      </c>
      <c r="BF47">
        <v>2.7000000000000001E-3</v>
      </c>
      <c r="BG47">
        <v>3.0000000000000001E-3</v>
      </c>
      <c r="BH47">
        <v>3.3E-3</v>
      </c>
      <c r="BI47">
        <v>3.5999999999999999E-3</v>
      </c>
      <c r="BJ47">
        <v>4.0000000000000001E-3</v>
      </c>
      <c r="BK47">
        <v>4.5999999999999999E-3</v>
      </c>
      <c r="BL47">
        <v>5.1999999999999998E-3</v>
      </c>
      <c r="BM47">
        <v>5.5999999999999999E-3</v>
      </c>
      <c r="BN47">
        <v>6.1999999999999998E-3</v>
      </c>
      <c r="BO47">
        <v>7.0000000000000001E-3</v>
      </c>
      <c r="BP47">
        <v>7.7000000000000002E-3</v>
      </c>
      <c r="BQ47">
        <v>8.3000000000000001E-3</v>
      </c>
      <c r="BR47">
        <v>8.8999999999999999E-3</v>
      </c>
      <c r="BS47">
        <v>0.01</v>
      </c>
      <c r="BT47">
        <v>1.11E-2</v>
      </c>
      <c r="BU47">
        <v>1.18E-2</v>
      </c>
      <c r="BV47">
        <v>1.26E-2</v>
      </c>
      <c r="BW47">
        <v>1.34E-2</v>
      </c>
      <c r="BX47">
        <v>1.4200000000000001E-2</v>
      </c>
      <c r="BY47">
        <v>1.5299999999999999E-2</v>
      </c>
      <c r="BZ47">
        <v>2.8799999999999999E-2</v>
      </c>
      <c r="CA47">
        <v>4.6399999999999997E-2</v>
      </c>
      <c r="CB47">
        <v>6.9199999999999998E-2</v>
      </c>
      <c r="CC47">
        <v>9.35E-2</v>
      </c>
      <c r="CD47">
        <v>0.11899999999999999</v>
      </c>
      <c r="CE47">
        <v>0.14169999999999999</v>
      </c>
      <c r="CF47">
        <v>0.16270000000000001</v>
      </c>
      <c r="CG47">
        <v>0.18340000000000001</v>
      </c>
      <c r="CH47">
        <v>0.2006</v>
      </c>
      <c r="CI47">
        <v>0.21820000000000001</v>
      </c>
      <c r="CJ47">
        <v>0.2356</v>
      </c>
      <c r="CK47">
        <v>0.25269999999999998</v>
      </c>
      <c r="CL47">
        <v>0.26960000000000001</v>
      </c>
      <c r="CM47">
        <v>0.28560000000000002</v>
      </c>
      <c r="CN47">
        <v>0.30109999999999998</v>
      </c>
      <c r="CO47">
        <v>0.36980000000000002</v>
      </c>
      <c r="CP47">
        <v>0.40629999999999999</v>
      </c>
      <c r="CQ47">
        <v>0.42330000000000001</v>
      </c>
      <c r="CR47">
        <v>0.43790000000000001</v>
      </c>
      <c r="CS47">
        <v>0.45279999999999998</v>
      </c>
      <c r="CT47">
        <v>0.47470000000000001</v>
      </c>
      <c r="CU47">
        <v>0.48110000000000003</v>
      </c>
      <c r="CV47">
        <v>0.48430000000000001</v>
      </c>
      <c r="CW47">
        <v>0.4874</v>
      </c>
      <c r="CX47">
        <v>0.49</v>
      </c>
      <c r="CY47">
        <v>0.49270000000000003</v>
      </c>
      <c r="CZ47">
        <v>0.49780000000000002</v>
      </c>
      <c r="DA47">
        <v>0.50690000000000002</v>
      </c>
      <c r="DB47">
        <v>0.51600000000000001</v>
      </c>
      <c r="DC47">
        <v>0.52510000000000001</v>
      </c>
      <c r="DD47">
        <v>0.53800000000000003</v>
      </c>
      <c r="DE47">
        <v>0.54820000000000002</v>
      </c>
      <c r="DF47">
        <v>0.55840000000000001</v>
      </c>
      <c r="DG47">
        <v>0.56720000000000004</v>
      </c>
      <c r="DH47">
        <v>0.56999999999999995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5.0869999999999998E-8</v>
      </c>
      <c r="AB48">
        <v>4.8029999999999998E-7</v>
      </c>
      <c r="AC48">
        <v>1.703E-6</v>
      </c>
      <c r="AD48">
        <v>3.6330000000000002E-6</v>
      </c>
      <c r="AE48">
        <v>5.6509999999999998E-6</v>
      </c>
      <c r="AF48">
        <v>8.8789999999999992E-6</v>
      </c>
      <c r="AG48">
        <v>1.504E-5</v>
      </c>
      <c r="AH48">
        <v>2.0239999999999999E-5</v>
      </c>
      <c r="AI48">
        <v>2.6429999999999999E-5</v>
      </c>
      <c r="AJ48">
        <v>3.3890000000000002E-5</v>
      </c>
      <c r="AK48">
        <v>4.3189999999999998E-5</v>
      </c>
      <c r="AL48">
        <v>6.6979999999999999E-5</v>
      </c>
      <c r="AM48">
        <v>8.7590000000000007E-5</v>
      </c>
      <c r="AN48">
        <v>1.071E-4</v>
      </c>
      <c r="AO48">
        <v>1.293E-4</v>
      </c>
      <c r="AP48">
        <v>1.7579999999999999E-4</v>
      </c>
      <c r="AQ48">
        <v>2.273E-4</v>
      </c>
      <c r="AR48">
        <v>2.675E-4</v>
      </c>
      <c r="AS48">
        <v>3.1520000000000002E-4</v>
      </c>
      <c r="AT48">
        <v>3.7839999999999998E-4</v>
      </c>
      <c r="AU48">
        <v>5.1570000000000001E-4</v>
      </c>
      <c r="AV48">
        <v>6.2779999999999997E-4</v>
      </c>
      <c r="AW48">
        <v>7.1869999999999996E-4</v>
      </c>
      <c r="AX48">
        <v>8.2430000000000003E-4</v>
      </c>
      <c r="AY48">
        <v>9.6849999999999996E-4</v>
      </c>
      <c r="AZ48">
        <v>1.1999999999999999E-3</v>
      </c>
      <c r="BA48">
        <v>1.5E-3</v>
      </c>
      <c r="BB48">
        <v>1.6000000000000001E-3</v>
      </c>
      <c r="BC48">
        <v>1.8E-3</v>
      </c>
      <c r="BD48">
        <v>2E-3</v>
      </c>
      <c r="BE48">
        <v>2.3999999999999998E-3</v>
      </c>
      <c r="BF48">
        <v>2.7000000000000001E-3</v>
      </c>
      <c r="BG48">
        <v>3.0000000000000001E-3</v>
      </c>
      <c r="BH48">
        <v>3.3E-3</v>
      </c>
      <c r="BI48">
        <v>3.5999999999999999E-3</v>
      </c>
      <c r="BJ48">
        <v>4.0000000000000001E-3</v>
      </c>
      <c r="BK48">
        <v>4.5999999999999999E-3</v>
      </c>
      <c r="BL48">
        <v>5.1999999999999998E-3</v>
      </c>
      <c r="BM48">
        <v>5.5999999999999999E-3</v>
      </c>
      <c r="BN48">
        <v>6.1999999999999998E-3</v>
      </c>
      <c r="BO48">
        <v>7.0000000000000001E-3</v>
      </c>
      <c r="BP48">
        <v>7.7000000000000002E-3</v>
      </c>
      <c r="BQ48">
        <v>8.3000000000000001E-3</v>
      </c>
      <c r="BR48">
        <v>8.8999999999999999E-3</v>
      </c>
      <c r="BS48">
        <v>0.01</v>
      </c>
      <c r="BT48">
        <v>1.11E-2</v>
      </c>
      <c r="BU48">
        <v>1.18E-2</v>
      </c>
      <c r="BV48">
        <v>1.26E-2</v>
      </c>
      <c r="BW48">
        <v>1.34E-2</v>
      </c>
      <c r="BX48">
        <v>1.4200000000000001E-2</v>
      </c>
      <c r="BY48">
        <v>1.5299999999999999E-2</v>
      </c>
      <c r="BZ48">
        <v>2.8799999999999999E-2</v>
      </c>
      <c r="CA48">
        <v>4.6399999999999997E-2</v>
      </c>
      <c r="CB48">
        <v>6.9199999999999998E-2</v>
      </c>
      <c r="CC48">
        <v>9.35E-2</v>
      </c>
      <c r="CD48">
        <v>0.11899999999999999</v>
      </c>
      <c r="CE48">
        <v>0.14169999999999999</v>
      </c>
      <c r="CF48">
        <v>0.16270000000000001</v>
      </c>
      <c r="CG48">
        <v>0.18340000000000001</v>
      </c>
      <c r="CH48">
        <v>0.2006</v>
      </c>
      <c r="CI48">
        <v>0.21820000000000001</v>
      </c>
      <c r="CJ48">
        <v>0.2356</v>
      </c>
      <c r="CK48">
        <v>0.25269999999999998</v>
      </c>
      <c r="CL48">
        <v>0.26960000000000001</v>
      </c>
      <c r="CM48">
        <v>0.28560000000000002</v>
      </c>
      <c r="CN48">
        <v>0.30109999999999998</v>
      </c>
      <c r="CO48">
        <v>0.36980000000000002</v>
      </c>
      <c r="CP48">
        <v>0.40629999999999999</v>
      </c>
      <c r="CQ48">
        <v>0.42330000000000001</v>
      </c>
      <c r="CR48">
        <v>0.43790000000000001</v>
      </c>
      <c r="CS48">
        <v>0.45279999999999998</v>
      </c>
      <c r="CT48">
        <v>0.47470000000000001</v>
      </c>
      <c r="CU48">
        <v>0.48110000000000003</v>
      </c>
      <c r="CV48">
        <v>0.48430000000000001</v>
      </c>
      <c r="CW48">
        <v>0.4874</v>
      </c>
      <c r="CX48">
        <v>0.49</v>
      </c>
      <c r="CY48">
        <v>0.49270000000000003</v>
      </c>
      <c r="CZ48">
        <v>0.49780000000000002</v>
      </c>
      <c r="DA48">
        <v>0.50690000000000002</v>
      </c>
      <c r="DB48">
        <v>0.51600000000000001</v>
      </c>
      <c r="DC48">
        <v>0.52510000000000001</v>
      </c>
      <c r="DD48">
        <v>0.53800000000000003</v>
      </c>
      <c r="DE48">
        <v>0.54820000000000002</v>
      </c>
      <c r="DF48">
        <v>0.55840000000000001</v>
      </c>
      <c r="DG48">
        <v>0.56720000000000004</v>
      </c>
      <c r="DH48">
        <v>0.56999999999999995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5.0869999999999998E-8</v>
      </c>
      <c r="AB49">
        <v>4.8029999999999998E-7</v>
      </c>
      <c r="AC49">
        <v>1.703E-6</v>
      </c>
      <c r="AD49">
        <v>3.6330000000000002E-6</v>
      </c>
      <c r="AE49">
        <v>5.6509999999999998E-6</v>
      </c>
      <c r="AF49">
        <v>8.8789999999999992E-6</v>
      </c>
      <c r="AG49">
        <v>1.504E-5</v>
      </c>
      <c r="AH49">
        <v>2.0239999999999999E-5</v>
      </c>
      <c r="AI49">
        <v>2.6429999999999999E-5</v>
      </c>
      <c r="AJ49">
        <v>3.3890000000000002E-5</v>
      </c>
      <c r="AK49">
        <v>4.3189999999999998E-5</v>
      </c>
      <c r="AL49">
        <v>6.6979999999999999E-5</v>
      </c>
      <c r="AM49">
        <v>8.7590000000000007E-5</v>
      </c>
      <c r="AN49">
        <v>1.071E-4</v>
      </c>
      <c r="AO49">
        <v>1.293E-4</v>
      </c>
      <c r="AP49">
        <v>1.7579999999999999E-4</v>
      </c>
      <c r="AQ49">
        <v>2.273E-4</v>
      </c>
      <c r="AR49">
        <v>2.675E-4</v>
      </c>
      <c r="AS49">
        <v>3.1520000000000002E-4</v>
      </c>
      <c r="AT49">
        <v>3.7839999999999998E-4</v>
      </c>
      <c r="AU49">
        <v>5.1570000000000001E-4</v>
      </c>
      <c r="AV49">
        <v>6.2779999999999997E-4</v>
      </c>
      <c r="AW49">
        <v>7.1869999999999996E-4</v>
      </c>
      <c r="AX49">
        <v>8.2430000000000003E-4</v>
      </c>
      <c r="AY49">
        <v>9.6849999999999996E-4</v>
      </c>
      <c r="AZ49">
        <v>1.1999999999999999E-3</v>
      </c>
      <c r="BA49">
        <v>1.5E-3</v>
      </c>
      <c r="BB49">
        <v>1.6000000000000001E-3</v>
      </c>
      <c r="BC49">
        <v>1.8E-3</v>
      </c>
      <c r="BD49">
        <v>2E-3</v>
      </c>
      <c r="BE49">
        <v>2.3999999999999998E-3</v>
      </c>
      <c r="BF49">
        <v>2.7000000000000001E-3</v>
      </c>
      <c r="BG49">
        <v>3.0000000000000001E-3</v>
      </c>
      <c r="BH49">
        <v>3.3E-3</v>
      </c>
      <c r="BI49">
        <v>3.5999999999999999E-3</v>
      </c>
      <c r="BJ49">
        <v>4.0000000000000001E-3</v>
      </c>
      <c r="BK49">
        <v>4.5999999999999999E-3</v>
      </c>
      <c r="BL49">
        <v>5.1999999999999998E-3</v>
      </c>
      <c r="BM49">
        <v>5.5999999999999999E-3</v>
      </c>
      <c r="BN49">
        <v>6.1999999999999998E-3</v>
      </c>
      <c r="BO49">
        <v>7.0000000000000001E-3</v>
      </c>
      <c r="BP49">
        <v>7.7000000000000002E-3</v>
      </c>
      <c r="BQ49">
        <v>8.3000000000000001E-3</v>
      </c>
      <c r="BR49">
        <v>8.8999999999999999E-3</v>
      </c>
      <c r="BS49">
        <v>0.01</v>
      </c>
      <c r="BT49">
        <v>1.11E-2</v>
      </c>
      <c r="BU49">
        <v>1.18E-2</v>
      </c>
      <c r="BV49">
        <v>1.26E-2</v>
      </c>
      <c r="BW49">
        <v>1.34E-2</v>
      </c>
      <c r="BX49">
        <v>1.4200000000000001E-2</v>
      </c>
      <c r="BY49">
        <v>1.5299999999999999E-2</v>
      </c>
      <c r="BZ49">
        <v>2.8799999999999999E-2</v>
      </c>
      <c r="CA49">
        <v>4.6399999999999997E-2</v>
      </c>
      <c r="CB49">
        <v>6.9199999999999998E-2</v>
      </c>
      <c r="CC49">
        <v>9.35E-2</v>
      </c>
      <c r="CD49">
        <v>0.11899999999999999</v>
      </c>
      <c r="CE49">
        <v>0.14169999999999999</v>
      </c>
      <c r="CF49">
        <v>0.16270000000000001</v>
      </c>
      <c r="CG49">
        <v>0.18340000000000001</v>
      </c>
      <c r="CH49">
        <v>0.2006</v>
      </c>
      <c r="CI49">
        <v>0.21820000000000001</v>
      </c>
      <c r="CJ49">
        <v>0.2356</v>
      </c>
      <c r="CK49">
        <v>0.25269999999999998</v>
      </c>
      <c r="CL49">
        <v>0.26960000000000001</v>
      </c>
      <c r="CM49">
        <v>0.28560000000000002</v>
      </c>
      <c r="CN49">
        <v>0.30109999999999998</v>
      </c>
      <c r="CO49">
        <v>0.36980000000000002</v>
      </c>
      <c r="CP49">
        <v>0.40629999999999999</v>
      </c>
      <c r="CQ49">
        <v>0.42330000000000001</v>
      </c>
      <c r="CR49">
        <v>0.43790000000000001</v>
      </c>
      <c r="CS49">
        <v>0.45279999999999998</v>
      </c>
      <c r="CT49">
        <v>0.47470000000000001</v>
      </c>
      <c r="CU49">
        <v>0.48110000000000003</v>
      </c>
      <c r="CV49">
        <v>0.48430000000000001</v>
      </c>
      <c r="CW49">
        <v>0.4874</v>
      </c>
      <c r="CX49">
        <v>0.49</v>
      </c>
      <c r="CY49">
        <v>0.49270000000000003</v>
      </c>
      <c r="CZ49">
        <v>0.49780000000000002</v>
      </c>
      <c r="DA49">
        <v>0.50690000000000002</v>
      </c>
      <c r="DB49">
        <v>0.51600000000000001</v>
      </c>
      <c r="DC49">
        <v>0.52510000000000001</v>
      </c>
      <c r="DD49">
        <v>0.53800000000000003</v>
      </c>
      <c r="DE49">
        <v>0.54820000000000002</v>
      </c>
      <c r="DF49">
        <v>0.55840000000000001</v>
      </c>
      <c r="DG49">
        <v>0.56720000000000004</v>
      </c>
      <c r="DH49">
        <v>0.56999999999999995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5.0869999999999998E-8</v>
      </c>
      <c r="AB50">
        <v>4.8029999999999998E-7</v>
      </c>
      <c r="AC50">
        <v>1.703E-6</v>
      </c>
      <c r="AD50">
        <v>3.6330000000000002E-6</v>
      </c>
      <c r="AE50">
        <v>5.6509999999999998E-6</v>
      </c>
      <c r="AF50">
        <v>8.8789999999999992E-6</v>
      </c>
      <c r="AG50">
        <v>1.504E-5</v>
      </c>
      <c r="AH50">
        <v>2.0239999999999999E-5</v>
      </c>
      <c r="AI50">
        <v>2.6429999999999999E-5</v>
      </c>
      <c r="AJ50">
        <v>3.3890000000000002E-5</v>
      </c>
      <c r="AK50">
        <v>4.3189999999999998E-5</v>
      </c>
      <c r="AL50">
        <v>6.6979999999999999E-5</v>
      </c>
      <c r="AM50">
        <v>8.7590000000000007E-5</v>
      </c>
      <c r="AN50">
        <v>1.071E-4</v>
      </c>
      <c r="AO50">
        <v>1.293E-4</v>
      </c>
      <c r="AP50">
        <v>1.7579999999999999E-4</v>
      </c>
      <c r="AQ50">
        <v>2.273E-4</v>
      </c>
      <c r="AR50">
        <v>2.675E-4</v>
      </c>
      <c r="AS50">
        <v>3.1520000000000002E-4</v>
      </c>
      <c r="AT50">
        <v>3.7839999999999998E-4</v>
      </c>
      <c r="AU50">
        <v>5.1570000000000001E-4</v>
      </c>
      <c r="AV50">
        <v>6.2779999999999997E-4</v>
      </c>
      <c r="AW50">
        <v>7.1869999999999996E-4</v>
      </c>
      <c r="AX50">
        <v>8.2430000000000003E-4</v>
      </c>
      <c r="AY50">
        <v>9.6849999999999996E-4</v>
      </c>
      <c r="AZ50">
        <v>1.1999999999999999E-3</v>
      </c>
      <c r="BA50">
        <v>1.5E-3</v>
      </c>
      <c r="BB50">
        <v>1.6000000000000001E-3</v>
      </c>
      <c r="BC50">
        <v>1.8E-3</v>
      </c>
      <c r="BD50">
        <v>2E-3</v>
      </c>
      <c r="BE50">
        <v>2.3999999999999998E-3</v>
      </c>
      <c r="BF50">
        <v>2.7000000000000001E-3</v>
      </c>
      <c r="BG50">
        <v>3.0000000000000001E-3</v>
      </c>
      <c r="BH50">
        <v>3.3E-3</v>
      </c>
      <c r="BI50">
        <v>3.5999999999999999E-3</v>
      </c>
      <c r="BJ50">
        <v>4.0000000000000001E-3</v>
      </c>
      <c r="BK50">
        <v>4.5999999999999999E-3</v>
      </c>
      <c r="BL50">
        <v>5.1999999999999998E-3</v>
      </c>
      <c r="BM50">
        <v>5.5999999999999999E-3</v>
      </c>
      <c r="BN50">
        <v>6.1999999999999998E-3</v>
      </c>
      <c r="BO50">
        <v>7.0000000000000001E-3</v>
      </c>
      <c r="BP50">
        <v>7.7000000000000002E-3</v>
      </c>
      <c r="BQ50">
        <v>8.3000000000000001E-3</v>
      </c>
      <c r="BR50">
        <v>8.8999999999999999E-3</v>
      </c>
      <c r="BS50">
        <v>0.01</v>
      </c>
      <c r="BT50">
        <v>1.11E-2</v>
      </c>
      <c r="BU50">
        <v>1.18E-2</v>
      </c>
      <c r="BV50">
        <v>1.26E-2</v>
      </c>
      <c r="BW50">
        <v>1.34E-2</v>
      </c>
      <c r="BX50">
        <v>1.4200000000000001E-2</v>
      </c>
      <c r="BY50">
        <v>1.5299999999999999E-2</v>
      </c>
      <c r="BZ50">
        <v>2.8799999999999999E-2</v>
      </c>
      <c r="CA50">
        <v>4.6399999999999997E-2</v>
      </c>
      <c r="CB50">
        <v>6.9199999999999998E-2</v>
      </c>
      <c r="CC50">
        <v>9.35E-2</v>
      </c>
      <c r="CD50">
        <v>0.11899999999999999</v>
      </c>
      <c r="CE50">
        <v>0.14169999999999999</v>
      </c>
      <c r="CF50">
        <v>0.16270000000000001</v>
      </c>
      <c r="CG50">
        <v>0.18340000000000001</v>
      </c>
      <c r="CH50">
        <v>0.2006</v>
      </c>
      <c r="CI50">
        <v>0.21820000000000001</v>
      </c>
      <c r="CJ50">
        <v>0.2356</v>
      </c>
      <c r="CK50">
        <v>0.25269999999999998</v>
      </c>
      <c r="CL50">
        <v>0.26960000000000001</v>
      </c>
      <c r="CM50">
        <v>0.28560000000000002</v>
      </c>
      <c r="CN50">
        <v>0.30109999999999998</v>
      </c>
      <c r="CO50">
        <v>0.36980000000000002</v>
      </c>
      <c r="CP50">
        <v>0.40629999999999999</v>
      </c>
      <c r="CQ50">
        <v>0.42330000000000001</v>
      </c>
      <c r="CR50">
        <v>0.43790000000000001</v>
      </c>
      <c r="CS50">
        <v>0.45279999999999998</v>
      </c>
      <c r="CT50">
        <v>0.47470000000000001</v>
      </c>
      <c r="CU50">
        <v>0.48110000000000003</v>
      </c>
      <c r="CV50">
        <v>0.48430000000000001</v>
      </c>
      <c r="CW50">
        <v>0.4874</v>
      </c>
      <c r="CX50">
        <v>0.49</v>
      </c>
      <c r="CY50">
        <v>0.49270000000000003</v>
      </c>
      <c r="CZ50">
        <v>0.49780000000000002</v>
      </c>
      <c r="DA50">
        <v>0.50690000000000002</v>
      </c>
      <c r="DB50">
        <v>0.51600000000000001</v>
      </c>
      <c r="DC50">
        <v>0.52510000000000001</v>
      </c>
      <c r="DD50">
        <v>0.53800000000000003</v>
      </c>
      <c r="DE50">
        <v>0.54820000000000002</v>
      </c>
      <c r="DF50">
        <v>0.55840000000000001</v>
      </c>
      <c r="DG50">
        <v>0.56720000000000004</v>
      </c>
      <c r="DH50">
        <v>0.56999999999999995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5.0869999999999998E-8</v>
      </c>
      <c r="AB51">
        <v>4.8029999999999998E-7</v>
      </c>
      <c r="AC51">
        <v>1.703E-6</v>
      </c>
      <c r="AD51">
        <v>3.6330000000000002E-6</v>
      </c>
      <c r="AE51">
        <v>5.6509999999999998E-6</v>
      </c>
      <c r="AF51">
        <v>8.8789999999999992E-6</v>
      </c>
      <c r="AG51">
        <v>1.504E-5</v>
      </c>
      <c r="AH51">
        <v>2.0239999999999999E-5</v>
      </c>
      <c r="AI51">
        <v>2.6429999999999999E-5</v>
      </c>
      <c r="AJ51">
        <v>3.3890000000000002E-5</v>
      </c>
      <c r="AK51">
        <v>4.3189999999999998E-5</v>
      </c>
      <c r="AL51">
        <v>6.6979999999999999E-5</v>
      </c>
      <c r="AM51">
        <v>8.7590000000000007E-5</v>
      </c>
      <c r="AN51">
        <v>1.071E-4</v>
      </c>
      <c r="AO51">
        <v>1.293E-4</v>
      </c>
      <c r="AP51">
        <v>1.7579999999999999E-4</v>
      </c>
      <c r="AQ51">
        <v>2.273E-4</v>
      </c>
      <c r="AR51">
        <v>2.675E-4</v>
      </c>
      <c r="AS51">
        <v>3.1520000000000002E-4</v>
      </c>
      <c r="AT51">
        <v>3.7839999999999998E-4</v>
      </c>
      <c r="AU51">
        <v>5.1570000000000001E-4</v>
      </c>
      <c r="AV51">
        <v>6.2779999999999997E-4</v>
      </c>
      <c r="AW51">
        <v>7.1869999999999996E-4</v>
      </c>
      <c r="AX51">
        <v>8.2430000000000003E-4</v>
      </c>
      <c r="AY51">
        <v>9.6849999999999996E-4</v>
      </c>
      <c r="AZ51">
        <v>1.1999999999999999E-3</v>
      </c>
      <c r="BA51">
        <v>1.5E-3</v>
      </c>
      <c r="BB51">
        <v>1.6000000000000001E-3</v>
      </c>
      <c r="BC51">
        <v>1.8E-3</v>
      </c>
      <c r="BD51">
        <v>2E-3</v>
      </c>
      <c r="BE51">
        <v>2.3999999999999998E-3</v>
      </c>
      <c r="BF51">
        <v>2.7000000000000001E-3</v>
      </c>
      <c r="BG51">
        <v>3.0000000000000001E-3</v>
      </c>
      <c r="BH51">
        <v>3.3E-3</v>
      </c>
      <c r="BI51">
        <v>3.5999999999999999E-3</v>
      </c>
      <c r="BJ51">
        <v>4.0000000000000001E-3</v>
      </c>
      <c r="BK51">
        <v>4.5999999999999999E-3</v>
      </c>
      <c r="BL51">
        <v>5.1999999999999998E-3</v>
      </c>
      <c r="BM51">
        <v>5.5999999999999999E-3</v>
      </c>
      <c r="BN51">
        <v>6.1999999999999998E-3</v>
      </c>
      <c r="BO51">
        <v>7.0000000000000001E-3</v>
      </c>
      <c r="BP51">
        <v>7.7000000000000002E-3</v>
      </c>
      <c r="BQ51">
        <v>8.3000000000000001E-3</v>
      </c>
      <c r="BR51">
        <v>8.8999999999999999E-3</v>
      </c>
      <c r="BS51">
        <v>0.01</v>
      </c>
      <c r="BT51">
        <v>1.11E-2</v>
      </c>
      <c r="BU51">
        <v>1.18E-2</v>
      </c>
      <c r="BV51">
        <v>1.26E-2</v>
      </c>
      <c r="BW51">
        <v>1.34E-2</v>
      </c>
      <c r="BX51">
        <v>1.4200000000000001E-2</v>
      </c>
      <c r="BY51">
        <v>1.5299999999999999E-2</v>
      </c>
      <c r="BZ51">
        <v>2.8799999999999999E-2</v>
      </c>
      <c r="CA51">
        <v>4.6399999999999997E-2</v>
      </c>
      <c r="CB51">
        <v>6.9199999999999998E-2</v>
      </c>
      <c r="CC51">
        <v>9.35E-2</v>
      </c>
      <c r="CD51">
        <v>0.11899999999999999</v>
      </c>
      <c r="CE51">
        <v>0.14169999999999999</v>
      </c>
      <c r="CF51">
        <v>0.16270000000000001</v>
      </c>
      <c r="CG51">
        <v>0.18340000000000001</v>
      </c>
      <c r="CH51">
        <v>0.2006</v>
      </c>
      <c r="CI51">
        <v>0.21820000000000001</v>
      </c>
      <c r="CJ51">
        <v>0.2356</v>
      </c>
      <c r="CK51">
        <v>0.25269999999999998</v>
      </c>
      <c r="CL51">
        <v>0.26960000000000001</v>
      </c>
      <c r="CM51">
        <v>0.28560000000000002</v>
      </c>
      <c r="CN51">
        <v>0.30109999999999998</v>
      </c>
      <c r="CO51">
        <v>0.36980000000000002</v>
      </c>
      <c r="CP51">
        <v>0.40629999999999999</v>
      </c>
      <c r="CQ51">
        <v>0.42330000000000001</v>
      </c>
      <c r="CR51">
        <v>0.43790000000000001</v>
      </c>
      <c r="CS51">
        <v>0.45279999999999998</v>
      </c>
      <c r="CT51">
        <v>0.47470000000000001</v>
      </c>
      <c r="CU51">
        <v>0.48110000000000003</v>
      </c>
      <c r="CV51">
        <v>0.48430000000000001</v>
      </c>
      <c r="CW51">
        <v>0.4874</v>
      </c>
      <c r="CX51">
        <v>0.49</v>
      </c>
      <c r="CY51">
        <v>0.49270000000000003</v>
      </c>
      <c r="CZ51">
        <v>0.49780000000000002</v>
      </c>
      <c r="DA51">
        <v>0.50690000000000002</v>
      </c>
      <c r="DB51">
        <v>0.51600000000000001</v>
      </c>
      <c r="DC51">
        <v>0.52510000000000001</v>
      </c>
      <c r="DD51">
        <v>0.53800000000000003</v>
      </c>
      <c r="DE51">
        <v>0.54820000000000002</v>
      </c>
      <c r="DF51">
        <v>0.55840000000000001</v>
      </c>
      <c r="DG51">
        <v>0.56720000000000004</v>
      </c>
      <c r="DH51">
        <v>0.56999999999999995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5.0869999999999998E-8</v>
      </c>
      <c r="AB52">
        <v>4.8029999999999998E-7</v>
      </c>
      <c r="AC52">
        <v>1.703E-6</v>
      </c>
      <c r="AD52">
        <v>3.6330000000000002E-6</v>
      </c>
      <c r="AE52">
        <v>5.6509999999999998E-6</v>
      </c>
      <c r="AF52">
        <v>8.8789999999999992E-6</v>
      </c>
      <c r="AG52">
        <v>1.504E-5</v>
      </c>
      <c r="AH52">
        <v>2.0239999999999999E-5</v>
      </c>
      <c r="AI52">
        <v>2.6429999999999999E-5</v>
      </c>
      <c r="AJ52">
        <v>3.3890000000000002E-5</v>
      </c>
      <c r="AK52">
        <v>4.3189999999999998E-5</v>
      </c>
      <c r="AL52">
        <v>6.6979999999999999E-5</v>
      </c>
      <c r="AM52">
        <v>8.7590000000000007E-5</v>
      </c>
      <c r="AN52">
        <v>1.071E-4</v>
      </c>
      <c r="AO52">
        <v>1.293E-4</v>
      </c>
      <c r="AP52">
        <v>1.7579999999999999E-4</v>
      </c>
      <c r="AQ52">
        <v>2.273E-4</v>
      </c>
      <c r="AR52">
        <v>2.675E-4</v>
      </c>
      <c r="AS52">
        <v>3.1520000000000002E-4</v>
      </c>
      <c r="AT52">
        <v>3.7839999999999998E-4</v>
      </c>
      <c r="AU52">
        <v>5.1570000000000001E-4</v>
      </c>
      <c r="AV52">
        <v>6.2779999999999997E-4</v>
      </c>
      <c r="AW52">
        <v>7.1869999999999996E-4</v>
      </c>
      <c r="AX52">
        <v>8.2430000000000003E-4</v>
      </c>
      <c r="AY52">
        <v>9.6849999999999996E-4</v>
      </c>
      <c r="AZ52">
        <v>1.1999999999999999E-3</v>
      </c>
      <c r="BA52">
        <v>1.5E-3</v>
      </c>
      <c r="BB52">
        <v>1.6000000000000001E-3</v>
      </c>
      <c r="BC52">
        <v>1.8E-3</v>
      </c>
      <c r="BD52">
        <v>2E-3</v>
      </c>
      <c r="BE52">
        <v>2.3999999999999998E-3</v>
      </c>
      <c r="BF52">
        <v>2.7000000000000001E-3</v>
      </c>
      <c r="BG52">
        <v>3.0000000000000001E-3</v>
      </c>
      <c r="BH52">
        <v>3.3E-3</v>
      </c>
      <c r="BI52">
        <v>3.5999999999999999E-3</v>
      </c>
      <c r="BJ52">
        <v>4.0000000000000001E-3</v>
      </c>
      <c r="BK52">
        <v>4.5999999999999999E-3</v>
      </c>
      <c r="BL52">
        <v>5.1999999999999998E-3</v>
      </c>
      <c r="BM52">
        <v>5.5999999999999999E-3</v>
      </c>
      <c r="BN52">
        <v>6.1999999999999998E-3</v>
      </c>
      <c r="BO52">
        <v>7.0000000000000001E-3</v>
      </c>
      <c r="BP52">
        <v>7.7000000000000002E-3</v>
      </c>
      <c r="BQ52">
        <v>8.3000000000000001E-3</v>
      </c>
      <c r="BR52">
        <v>8.8999999999999999E-3</v>
      </c>
      <c r="BS52">
        <v>0.01</v>
      </c>
      <c r="BT52">
        <v>1.11E-2</v>
      </c>
      <c r="BU52">
        <v>1.18E-2</v>
      </c>
      <c r="BV52">
        <v>1.26E-2</v>
      </c>
      <c r="BW52">
        <v>1.34E-2</v>
      </c>
      <c r="BX52">
        <v>1.4200000000000001E-2</v>
      </c>
      <c r="BY52">
        <v>1.5299999999999999E-2</v>
      </c>
      <c r="BZ52">
        <v>2.8799999999999999E-2</v>
      </c>
      <c r="CA52">
        <v>4.6399999999999997E-2</v>
      </c>
      <c r="CB52">
        <v>6.9199999999999998E-2</v>
      </c>
      <c r="CC52">
        <v>9.35E-2</v>
      </c>
      <c r="CD52">
        <v>0.11899999999999999</v>
      </c>
      <c r="CE52">
        <v>0.14169999999999999</v>
      </c>
      <c r="CF52">
        <v>0.16270000000000001</v>
      </c>
      <c r="CG52">
        <v>0.18340000000000001</v>
      </c>
      <c r="CH52">
        <v>0.2006</v>
      </c>
      <c r="CI52">
        <v>0.21820000000000001</v>
      </c>
      <c r="CJ52">
        <v>0.2356</v>
      </c>
      <c r="CK52">
        <v>0.25269999999999998</v>
      </c>
      <c r="CL52">
        <v>0.26960000000000001</v>
      </c>
      <c r="CM52">
        <v>0.28560000000000002</v>
      </c>
      <c r="CN52">
        <v>0.30109999999999998</v>
      </c>
      <c r="CO52">
        <v>0.36980000000000002</v>
      </c>
      <c r="CP52">
        <v>0.40629999999999999</v>
      </c>
      <c r="CQ52">
        <v>0.42330000000000001</v>
      </c>
      <c r="CR52">
        <v>0.43790000000000001</v>
      </c>
      <c r="CS52">
        <v>0.45279999999999998</v>
      </c>
      <c r="CT52">
        <v>0.47470000000000001</v>
      </c>
      <c r="CU52">
        <v>0.48110000000000003</v>
      </c>
      <c r="CV52">
        <v>0.48430000000000001</v>
      </c>
      <c r="CW52">
        <v>0.4874</v>
      </c>
      <c r="CX52">
        <v>0.49</v>
      </c>
      <c r="CY52">
        <v>0.49270000000000003</v>
      </c>
      <c r="CZ52">
        <v>0.49780000000000002</v>
      </c>
      <c r="DA52">
        <v>0.50690000000000002</v>
      </c>
      <c r="DB52">
        <v>0.51600000000000001</v>
      </c>
      <c r="DC52">
        <v>0.52510000000000001</v>
      </c>
      <c r="DD52">
        <v>0.53800000000000003</v>
      </c>
      <c r="DE52">
        <v>0.54820000000000002</v>
      </c>
      <c r="DF52">
        <v>0.55840000000000001</v>
      </c>
      <c r="DG52">
        <v>0.56720000000000004</v>
      </c>
      <c r="DH52">
        <v>0.56999999999999995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5.0869999999999998E-8</v>
      </c>
      <c r="AB53">
        <v>4.8029999999999998E-7</v>
      </c>
      <c r="AC53">
        <v>1.703E-6</v>
      </c>
      <c r="AD53">
        <v>3.6330000000000002E-6</v>
      </c>
      <c r="AE53">
        <v>5.6509999999999998E-6</v>
      </c>
      <c r="AF53">
        <v>8.8789999999999992E-6</v>
      </c>
      <c r="AG53">
        <v>1.504E-5</v>
      </c>
      <c r="AH53">
        <v>2.0239999999999999E-5</v>
      </c>
      <c r="AI53">
        <v>2.6429999999999999E-5</v>
      </c>
      <c r="AJ53">
        <v>3.3890000000000002E-5</v>
      </c>
      <c r="AK53">
        <v>4.3189999999999998E-5</v>
      </c>
      <c r="AL53">
        <v>6.6979999999999999E-5</v>
      </c>
      <c r="AM53">
        <v>8.7590000000000007E-5</v>
      </c>
      <c r="AN53">
        <v>1.071E-4</v>
      </c>
      <c r="AO53">
        <v>1.293E-4</v>
      </c>
      <c r="AP53">
        <v>1.7579999999999999E-4</v>
      </c>
      <c r="AQ53">
        <v>2.273E-4</v>
      </c>
      <c r="AR53">
        <v>2.675E-4</v>
      </c>
      <c r="AS53">
        <v>3.1520000000000002E-4</v>
      </c>
      <c r="AT53">
        <v>3.7839999999999998E-4</v>
      </c>
      <c r="AU53">
        <v>5.1570000000000001E-4</v>
      </c>
      <c r="AV53">
        <v>6.2779999999999997E-4</v>
      </c>
      <c r="AW53">
        <v>7.1869999999999996E-4</v>
      </c>
      <c r="AX53">
        <v>8.2430000000000003E-4</v>
      </c>
      <c r="AY53">
        <v>9.6849999999999996E-4</v>
      </c>
      <c r="AZ53">
        <v>1.1999999999999999E-3</v>
      </c>
      <c r="BA53">
        <v>1.5E-3</v>
      </c>
      <c r="BB53">
        <v>1.6000000000000001E-3</v>
      </c>
      <c r="BC53">
        <v>1.8E-3</v>
      </c>
      <c r="BD53">
        <v>2E-3</v>
      </c>
      <c r="BE53">
        <v>2.3999999999999998E-3</v>
      </c>
      <c r="BF53">
        <v>2.7000000000000001E-3</v>
      </c>
      <c r="BG53">
        <v>3.0000000000000001E-3</v>
      </c>
      <c r="BH53">
        <v>3.3E-3</v>
      </c>
      <c r="BI53">
        <v>3.5999999999999999E-3</v>
      </c>
      <c r="BJ53">
        <v>4.0000000000000001E-3</v>
      </c>
      <c r="BK53">
        <v>4.5999999999999999E-3</v>
      </c>
      <c r="BL53">
        <v>5.1999999999999998E-3</v>
      </c>
      <c r="BM53">
        <v>5.5999999999999999E-3</v>
      </c>
      <c r="BN53">
        <v>6.1999999999999998E-3</v>
      </c>
      <c r="BO53">
        <v>7.0000000000000001E-3</v>
      </c>
      <c r="BP53">
        <v>7.7000000000000002E-3</v>
      </c>
      <c r="BQ53">
        <v>8.3000000000000001E-3</v>
      </c>
      <c r="BR53">
        <v>8.8999999999999999E-3</v>
      </c>
      <c r="BS53">
        <v>0.01</v>
      </c>
      <c r="BT53">
        <v>1.11E-2</v>
      </c>
      <c r="BU53">
        <v>1.18E-2</v>
      </c>
      <c r="BV53">
        <v>1.26E-2</v>
      </c>
      <c r="BW53">
        <v>1.34E-2</v>
      </c>
      <c r="BX53">
        <v>1.4200000000000001E-2</v>
      </c>
      <c r="BY53">
        <v>1.5299999999999999E-2</v>
      </c>
      <c r="BZ53">
        <v>2.8799999999999999E-2</v>
      </c>
      <c r="CA53">
        <v>4.6399999999999997E-2</v>
      </c>
      <c r="CB53">
        <v>6.9199999999999998E-2</v>
      </c>
      <c r="CC53">
        <v>9.35E-2</v>
      </c>
      <c r="CD53">
        <v>0.11899999999999999</v>
      </c>
      <c r="CE53">
        <v>0.14169999999999999</v>
      </c>
      <c r="CF53">
        <v>0.16270000000000001</v>
      </c>
      <c r="CG53">
        <v>0.18340000000000001</v>
      </c>
      <c r="CH53">
        <v>0.2006</v>
      </c>
      <c r="CI53">
        <v>0.21820000000000001</v>
      </c>
      <c r="CJ53">
        <v>0.2356</v>
      </c>
      <c r="CK53">
        <v>0.25269999999999998</v>
      </c>
      <c r="CL53">
        <v>0.26960000000000001</v>
      </c>
      <c r="CM53">
        <v>0.28560000000000002</v>
      </c>
      <c r="CN53">
        <v>0.30109999999999998</v>
      </c>
      <c r="CO53">
        <v>0.36980000000000002</v>
      </c>
      <c r="CP53">
        <v>0.40629999999999999</v>
      </c>
      <c r="CQ53">
        <v>0.42330000000000001</v>
      </c>
      <c r="CR53">
        <v>0.43790000000000001</v>
      </c>
      <c r="CS53">
        <v>0.45279999999999998</v>
      </c>
      <c r="CT53">
        <v>0.47470000000000001</v>
      </c>
      <c r="CU53">
        <v>0.48110000000000003</v>
      </c>
      <c r="CV53">
        <v>0.48430000000000001</v>
      </c>
      <c r="CW53">
        <v>0.4874</v>
      </c>
      <c r="CX53">
        <v>0.49</v>
      </c>
      <c r="CY53">
        <v>0.49270000000000003</v>
      </c>
      <c r="CZ53">
        <v>0.49780000000000002</v>
      </c>
      <c r="DA53">
        <v>0.50690000000000002</v>
      </c>
      <c r="DB53">
        <v>0.51600000000000001</v>
      </c>
      <c r="DC53">
        <v>0.52510000000000001</v>
      </c>
      <c r="DD53">
        <v>0.53800000000000003</v>
      </c>
      <c r="DE53">
        <v>0.54820000000000002</v>
      </c>
      <c r="DF53">
        <v>0.55840000000000001</v>
      </c>
      <c r="DG53">
        <v>0.56720000000000004</v>
      </c>
      <c r="DH53">
        <v>0.56999999999999995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5.0869999999999998E-8</v>
      </c>
      <c r="AB54">
        <v>4.8029999999999998E-7</v>
      </c>
      <c r="AC54">
        <v>1.703E-6</v>
      </c>
      <c r="AD54">
        <v>3.6330000000000002E-6</v>
      </c>
      <c r="AE54">
        <v>5.6509999999999998E-6</v>
      </c>
      <c r="AF54">
        <v>8.8789999999999992E-6</v>
      </c>
      <c r="AG54">
        <v>1.504E-5</v>
      </c>
      <c r="AH54">
        <v>2.0239999999999999E-5</v>
      </c>
      <c r="AI54">
        <v>2.6429999999999999E-5</v>
      </c>
      <c r="AJ54">
        <v>3.3890000000000002E-5</v>
      </c>
      <c r="AK54">
        <v>4.3189999999999998E-5</v>
      </c>
      <c r="AL54">
        <v>6.6979999999999999E-5</v>
      </c>
      <c r="AM54">
        <v>8.7590000000000007E-5</v>
      </c>
      <c r="AN54">
        <v>1.071E-4</v>
      </c>
      <c r="AO54">
        <v>1.293E-4</v>
      </c>
      <c r="AP54">
        <v>1.7579999999999999E-4</v>
      </c>
      <c r="AQ54">
        <v>2.273E-4</v>
      </c>
      <c r="AR54">
        <v>2.675E-4</v>
      </c>
      <c r="AS54">
        <v>3.1520000000000002E-4</v>
      </c>
      <c r="AT54">
        <v>3.7839999999999998E-4</v>
      </c>
      <c r="AU54">
        <v>5.1570000000000001E-4</v>
      </c>
      <c r="AV54">
        <v>6.2779999999999997E-4</v>
      </c>
      <c r="AW54">
        <v>7.1869999999999996E-4</v>
      </c>
      <c r="AX54">
        <v>8.2430000000000003E-4</v>
      </c>
      <c r="AY54">
        <v>9.6849999999999996E-4</v>
      </c>
      <c r="AZ54">
        <v>1.1999999999999999E-3</v>
      </c>
      <c r="BA54">
        <v>1.5E-3</v>
      </c>
      <c r="BB54">
        <v>1.6000000000000001E-3</v>
      </c>
      <c r="BC54">
        <v>1.8E-3</v>
      </c>
      <c r="BD54">
        <v>2E-3</v>
      </c>
      <c r="BE54">
        <v>2.3999999999999998E-3</v>
      </c>
      <c r="BF54">
        <v>2.7000000000000001E-3</v>
      </c>
      <c r="BG54">
        <v>3.0000000000000001E-3</v>
      </c>
      <c r="BH54">
        <v>3.3E-3</v>
      </c>
      <c r="BI54">
        <v>3.5999999999999999E-3</v>
      </c>
      <c r="BJ54">
        <v>4.0000000000000001E-3</v>
      </c>
      <c r="BK54">
        <v>4.5999999999999999E-3</v>
      </c>
      <c r="BL54">
        <v>5.1999999999999998E-3</v>
      </c>
      <c r="BM54">
        <v>5.5999999999999999E-3</v>
      </c>
      <c r="BN54">
        <v>6.1999999999999998E-3</v>
      </c>
      <c r="BO54">
        <v>7.0000000000000001E-3</v>
      </c>
      <c r="BP54">
        <v>7.7000000000000002E-3</v>
      </c>
      <c r="BQ54">
        <v>8.3000000000000001E-3</v>
      </c>
      <c r="BR54">
        <v>8.8999999999999999E-3</v>
      </c>
      <c r="BS54">
        <v>0.01</v>
      </c>
      <c r="BT54">
        <v>1.11E-2</v>
      </c>
      <c r="BU54">
        <v>1.18E-2</v>
      </c>
      <c r="BV54">
        <v>1.26E-2</v>
      </c>
      <c r="BW54">
        <v>1.34E-2</v>
      </c>
      <c r="BX54">
        <v>1.4200000000000001E-2</v>
      </c>
      <c r="BY54">
        <v>1.5299999999999999E-2</v>
      </c>
      <c r="BZ54">
        <v>2.8799999999999999E-2</v>
      </c>
      <c r="CA54">
        <v>4.6399999999999997E-2</v>
      </c>
      <c r="CB54">
        <v>6.9199999999999998E-2</v>
      </c>
      <c r="CC54">
        <v>9.35E-2</v>
      </c>
      <c r="CD54">
        <v>0.11899999999999999</v>
      </c>
      <c r="CE54">
        <v>0.14169999999999999</v>
      </c>
      <c r="CF54">
        <v>0.16270000000000001</v>
      </c>
      <c r="CG54">
        <v>0.18340000000000001</v>
      </c>
      <c r="CH54">
        <v>0.2006</v>
      </c>
      <c r="CI54">
        <v>0.21820000000000001</v>
      </c>
      <c r="CJ54">
        <v>0.2356</v>
      </c>
      <c r="CK54">
        <v>0.25269999999999998</v>
      </c>
      <c r="CL54">
        <v>0.26960000000000001</v>
      </c>
      <c r="CM54">
        <v>0.28560000000000002</v>
      </c>
      <c r="CN54">
        <v>0.30109999999999998</v>
      </c>
      <c r="CO54">
        <v>0.36980000000000002</v>
      </c>
      <c r="CP54">
        <v>0.40629999999999999</v>
      </c>
      <c r="CQ54">
        <v>0.42330000000000001</v>
      </c>
      <c r="CR54">
        <v>0.43790000000000001</v>
      </c>
      <c r="CS54">
        <v>0.45279999999999998</v>
      </c>
      <c r="CT54">
        <v>0.47470000000000001</v>
      </c>
      <c r="CU54">
        <v>0.48110000000000003</v>
      </c>
      <c r="CV54">
        <v>0.48430000000000001</v>
      </c>
      <c r="CW54">
        <v>0.4874</v>
      </c>
      <c r="CX54">
        <v>0.49</v>
      </c>
      <c r="CY54">
        <v>0.49270000000000003</v>
      </c>
      <c r="CZ54">
        <v>0.49780000000000002</v>
      </c>
      <c r="DA54">
        <v>0.50690000000000002</v>
      </c>
      <c r="DB54">
        <v>0.51600000000000001</v>
      </c>
      <c r="DC54">
        <v>0.52510000000000001</v>
      </c>
      <c r="DD54">
        <v>0.53800000000000003</v>
      </c>
      <c r="DE54">
        <v>0.54820000000000002</v>
      </c>
      <c r="DF54">
        <v>0.55840000000000001</v>
      </c>
      <c r="DG54">
        <v>0.56720000000000004</v>
      </c>
      <c r="DH54">
        <v>0.56999999999999995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5.0869999999999998E-8</v>
      </c>
      <c r="AB55">
        <v>4.8029999999999998E-7</v>
      </c>
      <c r="AC55">
        <v>1.703E-6</v>
      </c>
      <c r="AD55">
        <v>3.6330000000000002E-6</v>
      </c>
      <c r="AE55">
        <v>5.6509999999999998E-6</v>
      </c>
      <c r="AF55">
        <v>8.8789999999999992E-6</v>
      </c>
      <c r="AG55">
        <v>1.504E-5</v>
      </c>
      <c r="AH55">
        <v>2.0239999999999999E-5</v>
      </c>
      <c r="AI55">
        <v>2.6429999999999999E-5</v>
      </c>
      <c r="AJ55">
        <v>3.3890000000000002E-5</v>
      </c>
      <c r="AK55">
        <v>4.3189999999999998E-5</v>
      </c>
      <c r="AL55">
        <v>6.6979999999999999E-5</v>
      </c>
      <c r="AM55">
        <v>8.7590000000000007E-5</v>
      </c>
      <c r="AN55">
        <v>1.071E-4</v>
      </c>
      <c r="AO55">
        <v>1.293E-4</v>
      </c>
      <c r="AP55">
        <v>1.7579999999999999E-4</v>
      </c>
      <c r="AQ55">
        <v>2.273E-4</v>
      </c>
      <c r="AR55">
        <v>2.675E-4</v>
      </c>
      <c r="AS55">
        <v>3.1520000000000002E-4</v>
      </c>
      <c r="AT55">
        <v>3.7839999999999998E-4</v>
      </c>
      <c r="AU55">
        <v>5.1570000000000001E-4</v>
      </c>
      <c r="AV55">
        <v>6.2779999999999997E-4</v>
      </c>
      <c r="AW55">
        <v>7.1869999999999996E-4</v>
      </c>
      <c r="AX55">
        <v>8.2430000000000003E-4</v>
      </c>
      <c r="AY55">
        <v>9.6849999999999996E-4</v>
      </c>
      <c r="AZ55">
        <v>1.1999999999999999E-3</v>
      </c>
      <c r="BA55">
        <v>1.5E-3</v>
      </c>
      <c r="BB55">
        <v>1.6000000000000001E-3</v>
      </c>
      <c r="BC55">
        <v>1.8E-3</v>
      </c>
      <c r="BD55">
        <v>2E-3</v>
      </c>
      <c r="BE55">
        <v>2.3999999999999998E-3</v>
      </c>
      <c r="BF55">
        <v>2.7000000000000001E-3</v>
      </c>
      <c r="BG55">
        <v>3.0000000000000001E-3</v>
      </c>
      <c r="BH55">
        <v>3.3E-3</v>
      </c>
      <c r="BI55">
        <v>3.5999999999999999E-3</v>
      </c>
      <c r="BJ55">
        <v>4.0000000000000001E-3</v>
      </c>
      <c r="BK55">
        <v>4.5999999999999999E-3</v>
      </c>
      <c r="BL55">
        <v>5.1999999999999998E-3</v>
      </c>
      <c r="BM55">
        <v>5.5999999999999999E-3</v>
      </c>
      <c r="BN55">
        <v>6.1999999999999998E-3</v>
      </c>
      <c r="BO55">
        <v>7.0000000000000001E-3</v>
      </c>
      <c r="BP55">
        <v>7.7000000000000002E-3</v>
      </c>
      <c r="BQ55">
        <v>8.3000000000000001E-3</v>
      </c>
      <c r="BR55">
        <v>8.8999999999999999E-3</v>
      </c>
      <c r="BS55">
        <v>0.01</v>
      </c>
      <c r="BT55">
        <v>1.11E-2</v>
      </c>
      <c r="BU55">
        <v>1.18E-2</v>
      </c>
      <c r="BV55">
        <v>1.26E-2</v>
      </c>
      <c r="BW55">
        <v>1.34E-2</v>
      </c>
      <c r="BX55">
        <v>1.4200000000000001E-2</v>
      </c>
      <c r="BY55">
        <v>1.5299999999999999E-2</v>
      </c>
      <c r="BZ55">
        <v>2.8799999999999999E-2</v>
      </c>
      <c r="CA55">
        <v>4.6399999999999997E-2</v>
      </c>
      <c r="CB55">
        <v>6.9199999999999998E-2</v>
      </c>
      <c r="CC55">
        <v>9.35E-2</v>
      </c>
      <c r="CD55">
        <v>0.11899999999999999</v>
      </c>
      <c r="CE55">
        <v>0.14169999999999999</v>
      </c>
      <c r="CF55">
        <v>0.16270000000000001</v>
      </c>
      <c r="CG55">
        <v>0.18340000000000001</v>
      </c>
      <c r="CH55">
        <v>0.2006</v>
      </c>
      <c r="CI55">
        <v>0.21820000000000001</v>
      </c>
      <c r="CJ55">
        <v>0.2356</v>
      </c>
      <c r="CK55">
        <v>0.25269999999999998</v>
      </c>
      <c r="CL55">
        <v>0.26960000000000001</v>
      </c>
      <c r="CM55">
        <v>0.28560000000000002</v>
      </c>
      <c r="CN55">
        <v>0.30109999999999998</v>
      </c>
      <c r="CO55">
        <v>0.36980000000000002</v>
      </c>
      <c r="CP55">
        <v>0.40629999999999999</v>
      </c>
      <c r="CQ55">
        <v>0.42330000000000001</v>
      </c>
      <c r="CR55">
        <v>0.43790000000000001</v>
      </c>
      <c r="CS55">
        <v>0.45279999999999998</v>
      </c>
      <c r="CT55">
        <v>0.47470000000000001</v>
      </c>
      <c r="CU55">
        <v>0.48110000000000003</v>
      </c>
      <c r="CV55">
        <v>0.48430000000000001</v>
      </c>
      <c r="CW55">
        <v>0.4874</v>
      </c>
      <c r="CX55">
        <v>0.49</v>
      </c>
      <c r="CY55">
        <v>0.49270000000000003</v>
      </c>
      <c r="CZ55">
        <v>0.49780000000000002</v>
      </c>
      <c r="DA55">
        <v>0.50690000000000002</v>
      </c>
      <c r="DB55">
        <v>0.51600000000000001</v>
      </c>
      <c r="DC55">
        <v>0.52510000000000001</v>
      </c>
      <c r="DD55">
        <v>0.53800000000000003</v>
      </c>
      <c r="DE55">
        <v>0.54820000000000002</v>
      </c>
      <c r="DF55">
        <v>0.55840000000000001</v>
      </c>
      <c r="DG55">
        <v>0.56720000000000004</v>
      </c>
      <c r="DH55">
        <v>0.56999999999999995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5.0869999999999998E-8</v>
      </c>
      <c r="AB56">
        <v>4.8029999999999998E-7</v>
      </c>
      <c r="AC56">
        <v>1.703E-6</v>
      </c>
      <c r="AD56">
        <v>3.6330000000000002E-6</v>
      </c>
      <c r="AE56">
        <v>5.6509999999999998E-6</v>
      </c>
      <c r="AF56">
        <v>8.8789999999999992E-6</v>
      </c>
      <c r="AG56">
        <v>1.504E-5</v>
      </c>
      <c r="AH56">
        <v>2.0239999999999999E-5</v>
      </c>
      <c r="AI56">
        <v>2.6429999999999999E-5</v>
      </c>
      <c r="AJ56">
        <v>3.3890000000000002E-5</v>
      </c>
      <c r="AK56">
        <v>4.3189999999999998E-5</v>
      </c>
      <c r="AL56">
        <v>6.6979999999999999E-5</v>
      </c>
      <c r="AM56">
        <v>8.7590000000000007E-5</v>
      </c>
      <c r="AN56">
        <v>1.071E-4</v>
      </c>
      <c r="AO56">
        <v>1.293E-4</v>
      </c>
      <c r="AP56">
        <v>1.7579999999999999E-4</v>
      </c>
      <c r="AQ56">
        <v>2.273E-4</v>
      </c>
      <c r="AR56">
        <v>2.675E-4</v>
      </c>
      <c r="AS56">
        <v>3.1520000000000002E-4</v>
      </c>
      <c r="AT56">
        <v>3.7839999999999998E-4</v>
      </c>
      <c r="AU56">
        <v>5.1570000000000001E-4</v>
      </c>
      <c r="AV56">
        <v>6.2779999999999997E-4</v>
      </c>
      <c r="AW56">
        <v>7.1869999999999996E-4</v>
      </c>
      <c r="AX56">
        <v>8.2430000000000003E-4</v>
      </c>
      <c r="AY56">
        <v>9.6849999999999996E-4</v>
      </c>
      <c r="AZ56">
        <v>1.1999999999999999E-3</v>
      </c>
      <c r="BA56">
        <v>1.5E-3</v>
      </c>
      <c r="BB56">
        <v>1.6000000000000001E-3</v>
      </c>
      <c r="BC56">
        <v>1.8E-3</v>
      </c>
      <c r="BD56">
        <v>2E-3</v>
      </c>
      <c r="BE56">
        <v>2.3999999999999998E-3</v>
      </c>
      <c r="BF56">
        <v>2.7000000000000001E-3</v>
      </c>
      <c r="BG56">
        <v>3.0000000000000001E-3</v>
      </c>
      <c r="BH56">
        <v>3.3E-3</v>
      </c>
      <c r="BI56">
        <v>3.5999999999999999E-3</v>
      </c>
      <c r="BJ56">
        <v>4.0000000000000001E-3</v>
      </c>
      <c r="BK56">
        <v>4.5999999999999999E-3</v>
      </c>
      <c r="BL56">
        <v>5.1999999999999998E-3</v>
      </c>
      <c r="BM56">
        <v>5.5999999999999999E-3</v>
      </c>
      <c r="BN56">
        <v>6.1999999999999998E-3</v>
      </c>
      <c r="BO56">
        <v>7.0000000000000001E-3</v>
      </c>
      <c r="BP56">
        <v>7.7000000000000002E-3</v>
      </c>
      <c r="BQ56">
        <v>8.3000000000000001E-3</v>
      </c>
      <c r="BR56">
        <v>8.8999999999999999E-3</v>
      </c>
      <c r="BS56">
        <v>0.01</v>
      </c>
      <c r="BT56">
        <v>1.11E-2</v>
      </c>
      <c r="BU56">
        <v>1.18E-2</v>
      </c>
      <c r="BV56">
        <v>1.26E-2</v>
      </c>
      <c r="BW56">
        <v>1.34E-2</v>
      </c>
      <c r="BX56">
        <v>1.4200000000000001E-2</v>
      </c>
      <c r="BY56">
        <v>1.5299999999999999E-2</v>
      </c>
      <c r="BZ56">
        <v>2.8799999999999999E-2</v>
      </c>
      <c r="CA56">
        <v>4.6399999999999997E-2</v>
      </c>
      <c r="CB56">
        <v>6.9199999999999998E-2</v>
      </c>
      <c r="CC56">
        <v>9.35E-2</v>
      </c>
      <c r="CD56">
        <v>0.11899999999999999</v>
      </c>
      <c r="CE56">
        <v>0.14169999999999999</v>
      </c>
      <c r="CF56">
        <v>0.16270000000000001</v>
      </c>
      <c r="CG56">
        <v>0.18340000000000001</v>
      </c>
      <c r="CH56">
        <v>0.2006</v>
      </c>
      <c r="CI56">
        <v>0.21820000000000001</v>
      </c>
      <c r="CJ56">
        <v>0.2356</v>
      </c>
      <c r="CK56">
        <v>0.25269999999999998</v>
      </c>
      <c r="CL56">
        <v>0.26960000000000001</v>
      </c>
      <c r="CM56">
        <v>0.28560000000000002</v>
      </c>
      <c r="CN56">
        <v>0.30109999999999998</v>
      </c>
      <c r="CO56">
        <v>0.36980000000000002</v>
      </c>
      <c r="CP56">
        <v>0.40629999999999999</v>
      </c>
      <c r="CQ56">
        <v>0.42330000000000001</v>
      </c>
      <c r="CR56">
        <v>0.43790000000000001</v>
      </c>
      <c r="CS56">
        <v>0.45279999999999998</v>
      </c>
      <c r="CT56">
        <v>0.47470000000000001</v>
      </c>
      <c r="CU56">
        <v>0.48110000000000003</v>
      </c>
      <c r="CV56">
        <v>0.48430000000000001</v>
      </c>
      <c r="CW56">
        <v>0.4874</v>
      </c>
      <c r="CX56">
        <v>0.49</v>
      </c>
      <c r="CY56">
        <v>0.49270000000000003</v>
      </c>
      <c r="CZ56">
        <v>0.49780000000000002</v>
      </c>
      <c r="DA56">
        <v>0.50690000000000002</v>
      </c>
      <c r="DB56">
        <v>0.51600000000000001</v>
      </c>
      <c r="DC56">
        <v>0.52510000000000001</v>
      </c>
      <c r="DD56">
        <v>0.53800000000000003</v>
      </c>
      <c r="DE56">
        <v>0.54820000000000002</v>
      </c>
      <c r="DF56">
        <v>0.55840000000000001</v>
      </c>
      <c r="DG56">
        <v>0.56720000000000004</v>
      </c>
      <c r="DH56">
        <v>0.56999999999999995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5.0869999999999998E-8</v>
      </c>
      <c r="AB57">
        <v>4.8029999999999998E-7</v>
      </c>
      <c r="AC57">
        <v>1.703E-6</v>
      </c>
      <c r="AD57">
        <v>3.6330000000000002E-6</v>
      </c>
      <c r="AE57">
        <v>5.6509999999999998E-6</v>
      </c>
      <c r="AF57">
        <v>8.8789999999999992E-6</v>
      </c>
      <c r="AG57">
        <v>1.504E-5</v>
      </c>
      <c r="AH57">
        <v>2.0239999999999999E-5</v>
      </c>
      <c r="AI57">
        <v>2.6429999999999999E-5</v>
      </c>
      <c r="AJ57">
        <v>3.3890000000000002E-5</v>
      </c>
      <c r="AK57">
        <v>4.3189999999999998E-5</v>
      </c>
      <c r="AL57">
        <v>6.6979999999999999E-5</v>
      </c>
      <c r="AM57">
        <v>8.7590000000000007E-5</v>
      </c>
      <c r="AN57">
        <v>1.071E-4</v>
      </c>
      <c r="AO57">
        <v>1.293E-4</v>
      </c>
      <c r="AP57">
        <v>1.7579999999999999E-4</v>
      </c>
      <c r="AQ57">
        <v>2.273E-4</v>
      </c>
      <c r="AR57">
        <v>2.675E-4</v>
      </c>
      <c r="AS57">
        <v>3.1520000000000002E-4</v>
      </c>
      <c r="AT57">
        <v>3.7839999999999998E-4</v>
      </c>
      <c r="AU57">
        <v>5.1570000000000001E-4</v>
      </c>
      <c r="AV57">
        <v>6.2779999999999997E-4</v>
      </c>
      <c r="AW57">
        <v>7.1869999999999996E-4</v>
      </c>
      <c r="AX57">
        <v>8.2430000000000003E-4</v>
      </c>
      <c r="AY57">
        <v>9.6849999999999996E-4</v>
      </c>
      <c r="AZ57">
        <v>1.1999999999999999E-3</v>
      </c>
      <c r="BA57">
        <v>1.5E-3</v>
      </c>
      <c r="BB57">
        <v>1.6000000000000001E-3</v>
      </c>
      <c r="BC57">
        <v>1.8E-3</v>
      </c>
      <c r="BD57">
        <v>2E-3</v>
      </c>
      <c r="BE57">
        <v>2.3999999999999998E-3</v>
      </c>
      <c r="BF57">
        <v>2.7000000000000001E-3</v>
      </c>
      <c r="BG57">
        <v>3.0000000000000001E-3</v>
      </c>
      <c r="BH57">
        <v>3.3E-3</v>
      </c>
      <c r="BI57">
        <v>3.5999999999999999E-3</v>
      </c>
      <c r="BJ57">
        <v>4.0000000000000001E-3</v>
      </c>
      <c r="BK57">
        <v>4.5999999999999999E-3</v>
      </c>
      <c r="BL57">
        <v>5.1999999999999998E-3</v>
      </c>
      <c r="BM57">
        <v>5.5999999999999999E-3</v>
      </c>
      <c r="BN57">
        <v>6.1999999999999998E-3</v>
      </c>
      <c r="BO57">
        <v>7.0000000000000001E-3</v>
      </c>
      <c r="BP57">
        <v>7.7000000000000002E-3</v>
      </c>
      <c r="BQ57">
        <v>8.3000000000000001E-3</v>
      </c>
      <c r="BR57">
        <v>8.8999999999999999E-3</v>
      </c>
      <c r="BS57">
        <v>0.01</v>
      </c>
      <c r="BT57">
        <v>1.11E-2</v>
      </c>
      <c r="BU57">
        <v>1.18E-2</v>
      </c>
      <c r="BV57">
        <v>1.26E-2</v>
      </c>
      <c r="BW57">
        <v>1.34E-2</v>
      </c>
      <c r="BX57">
        <v>1.4200000000000001E-2</v>
      </c>
      <c r="BY57">
        <v>1.5299999999999999E-2</v>
      </c>
      <c r="BZ57">
        <v>2.8799999999999999E-2</v>
      </c>
      <c r="CA57">
        <v>4.6399999999999997E-2</v>
      </c>
      <c r="CB57">
        <v>6.9199999999999998E-2</v>
      </c>
      <c r="CC57">
        <v>9.35E-2</v>
      </c>
      <c r="CD57">
        <v>0.11899999999999999</v>
      </c>
      <c r="CE57">
        <v>0.14169999999999999</v>
      </c>
      <c r="CF57">
        <v>0.16270000000000001</v>
      </c>
      <c r="CG57">
        <v>0.18340000000000001</v>
      </c>
      <c r="CH57">
        <v>0.2006</v>
      </c>
      <c r="CI57">
        <v>0.21820000000000001</v>
      </c>
      <c r="CJ57">
        <v>0.2356</v>
      </c>
      <c r="CK57">
        <v>0.25269999999999998</v>
      </c>
      <c r="CL57">
        <v>0.26960000000000001</v>
      </c>
      <c r="CM57">
        <v>0.28560000000000002</v>
      </c>
      <c r="CN57">
        <v>0.30109999999999998</v>
      </c>
      <c r="CO57">
        <v>0.36980000000000002</v>
      </c>
      <c r="CP57">
        <v>0.40629999999999999</v>
      </c>
      <c r="CQ57">
        <v>0.42330000000000001</v>
      </c>
      <c r="CR57">
        <v>0.43790000000000001</v>
      </c>
      <c r="CS57">
        <v>0.45279999999999998</v>
      </c>
      <c r="CT57">
        <v>0.47470000000000001</v>
      </c>
      <c r="CU57">
        <v>0.48110000000000003</v>
      </c>
      <c r="CV57">
        <v>0.48430000000000001</v>
      </c>
      <c r="CW57">
        <v>0.4874</v>
      </c>
      <c r="CX57">
        <v>0.49</v>
      </c>
      <c r="CY57">
        <v>0.49270000000000003</v>
      </c>
      <c r="CZ57">
        <v>0.49780000000000002</v>
      </c>
      <c r="DA57">
        <v>0.50690000000000002</v>
      </c>
      <c r="DB57">
        <v>0.51600000000000001</v>
      </c>
      <c r="DC57">
        <v>0.52510000000000001</v>
      </c>
      <c r="DD57">
        <v>0.53800000000000003</v>
      </c>
      <c r="DE57">
        <v>0.54820000000000002</v>
      </c>
      <c r="DF57">
        <v>0.55840000000000001</v>
      </c>
      <c r="DG57">
        <v>0.56720000000000004</v>
      </c>
      <c r="DH57">
        <v>0.56999999999999995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5.0869999999999998E-8</v>
      </c>
      <c r="AB58">
        <v>4.8029999999999998E-7</v>
      </c>
      <c r="AC58">
        <v>1.703E-6</v>
      </c>
      <c r="AD58">
        <v>3.6330000000000002E-6</v>
      </c>
      <c r="AE58">
        <v>5.6509999999999998E-6</v>
      </c>
      <c r="AF58">
        <v>8.8789999999999992E-6</v>
      </c>
      <c r="AG58">
        <v>1.504E-5</v>
      </c>
      <c r="AH58">
        <v>2.0239999999999999E-5</v>
      </c>
      <c r="AI58">
        <v>2.6429999999999999E-5</v>
      </c>
      <c r="AJ58">
        <v>3.3890000000000002E-5</v>
      </c>
      <c r="AK58">
        <v>4.3189999999999998E-5</v>
      </c>
      <c r="AL58">
        <v>6.6979999999999999E-5</v>
      </c>
      <c r="AM58">
        <v>8.7590000000000007E-5</v>
      </c>
      <c r="AN58">
        <v>1.071E-4</v>
      </c>
      <c r="AO58">
        <v>1.293E-4</v>
      </c>
      <c r="AP58">
        <v>1.7579999999999999E-4</v>
      </c>
      <c r="AQ58">
        <v>2.273E-4</v>
      </c>
      <c r="AR58">
        <v>2.675E-4</v>
      </c>
      <c r="AS58">
        <v>3.1520000000000002E-4</v>
      </c>
      <c r="AT58">
        <v>3.7839999999999998E-4</v>
      </c>
      <c r="AU58">
        <v>5.1570000000000001E-4</v>
      </c>
      <c r="AV58">
        <v>6.2779999999999997E-4</v>
      </c>
      <c r="AW58">
        <v>7.1869999999999996E-4</v>
      </c>
      <c r="AX58">
        <v>8.2430000000000003E-4</v>
      </c>
      <c r="AY58">
        <v>9.6849999999999996E-4</v>
      </c>
      <c r="AZ58">
        <v>1.1999999999999999E-3</v>
      </c>
      <c r="BA58">
        <v>1.5E-3</v>
      </c>
      <c r="BB58">
        <v>1.6000000000000001E-3</v>
      </c>
      <c r="BC58">
        <v>1.8E-3</v>
      </c>
      <c r="BD58">
        <v>2E-3</v>
      </c>
      <c r="BE58">
        <v>2.3999999999999998E-3</v>
      </c>
      <c r="BF58">
        <v>2.7000000000000001E-3</v>
      </c>
      <c r="BG58">
        <v>3.0000000000000001E-3</v>
      </c>
      <c r="BH58">
        <v>3.3E-3</v>
      </c>
      <c r="BI58">
        <v>3.5999999999999999E-3</v>
      </c>
      <c r="BJ58">
        <v>4.0000000000000001E-3</v>
      </c>
      <c r="BK58">
        <v>4.5999999999999999E-3</v>
      </c>
      <c r="BL58">
        <v>5.1999999999999998E-3</v>
      </c>
      <c r="BM58">
        <v>5.5999999999999999E-3</v>
      </c>
      <c r="BN58">
        <v>6.1999999999999998E-3</v>
      </c>
      <c r="BO58">
        <v>7.0000000000000001E-3</v>
      </c>
      <c r="BP58">
        <v>7.7000000000000002E-3</v>
      </c>
      <c r="BQ58">
        <v>8.3000000000000001E-3</v>
      </c>
      <c r="BR58">
        <v>8.8999999999999999E-3</v>
      </c>
      <c r="BS58">
        <v>0.01</v>
      </c>
      <c r="BT58">
        <v>1.11E-2</v>
      </c>
      <c r="BU58">
        <v>1.18E-2</v>
      </c>
      <c r="BV58">
        <v>1.26E-2</v>
      </c>
      <c r="BW58">
        <v>1.34E-2</v>
      </c>
      <c r="BX58">
        <v>1.4200000000000001E-2</v>
      </c>
      <c r="BY58">
        <v>1.5299999999999999E-2</v>
      </c>
      <c r="BZ58">
        <v>2.8799999999999999E-2</v>
      </c>
      <c r="CA58">
        <v>4.6399999999999997E-2</v>
      </c>
      <c r="CB58">
        <v>6.9199999999999998E-2</v>
      </c>
      <c r="CC58">
        <v>9.35E-2</v>
      </c>
      <c r="CD58">
        <v>0.11899999999999999</v>
      </c>
      <c r="CE58">
        <v>0.14169999999999999</v>
      </c>
      <c r="CF58">
        <v>0.16270000000000001</v>
      </c>
      <c r="CG58">
        <v>0.18340000000000001</v>
      </c>
      <c r="CH58">
        <v>0.2006</v>
      </c>
      <c r="CI58">
        <v>0.21820000000000001</v>
      </c>
      <c r="CJ58">
        <v>0.2356</v>
      </c>
      <c r="CK58">
        <v>0.25269999999999998</v>
      </c>
      <c r="CL58">
        <v>0.26960000000000001</v>
      </c>
      <c r="CM58">
        <v>0.28560000000000002</v>
      </c>
      <c r="CN58">
        <v>0.30109999999999998</v>
      </c>
      <c r="CO58">
        <v>0.36980000000000002</v>
      </c>
      <c r="CP58">
        <v>0.40629999999999999</v>
      </c>
      <c r="CQ58">
        <v>0.42330000000000001</v>
      </c>
      <c r="CR58">
        <v>0.43790000000000001</v>
      </c>
      <c r="CS58">
        <v>0.45279999999999998</v>
      </c>
      <c r="CT58">
        <v>0.47470000000000001</v>
      </c>
      <c r="CU58">
        <v>0.48110000000000003</v>
      </c>
      <c r="CV58">
        <v>0.48430000000000001</v>
      </c>
      <c r="CW58">
        <v>0.4874</v>
      </c>
      <c r="CX58">
        <v>0.49</v>
      </c>
      <c r="CY58">
        <v>0.49270000000000003</v>
      </c>
      <c r="CZ58">
        <v>0.49780000000000002</v>
      </c>
      <c r="DA58">
        <v>0.50690000000000002</v>
      </c>
      <c r="DB58">
        <v>0.51600000000000001</v>
      </c>
      <c r="DC58">
        <v>0.52510000000000001</v>
      </c>
      <c r="DD58">
        <v>0.53800000000000003</v>
      </c>
      <c r="DE58">
        <v>0.54820000000000002</v>
      </c>
      <c r="DF58">
        <v>0.55840000000000001</v>
      </c>
      <c r="DG58">
        <v>0.56720000000000004</v>
      </c>
      <c r="DH58">
        <v>0.56999999999999995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5.0869999999999998E-8</v>
      </c>
      <c r="AB59">
        <v>4.8029999999999998E-7</v>
      </c>
      <c r="AC59">
        <v>1.703E-6</v>
      </c>
      <c r="AD59">
        <v>3.6330000000000002E-6</v>
      </c>
      <c r="AE59">
        <v>5.6509999999999998E-6</v>
      </c>
      <c r="AF59">
        <v>8.8789999999999992E-6</v>
      </c>
      <c r="AG59">
        <v>1.504E-5</v>
      </c>
      <c r="AH59">
        <v>2.0239999999999999E-5</v>
      </c>
      <c r="AI59">
        <v>2.6429999999999999E-5</v>
      </c>
      <c r="AJ59">
        <v>3.3890000000000002E-5</v>
      </c>
      <c r="AK59">
        <v>4.3189999999999998E-5</v>
      </c>
      <c r="AL59">
        <v>6.6979999999999999E-5</v>
      </c>
      <c r="AM59">
        <v>8.7590000000000007E-5</v>
      </c>
      <c r="AN59">
        <v>1.071E-4</v>
      </c>
      <c r="AO59">
        <v>1.293E-4</v>
      </c>
      <c r="AP59">
        <v>1.7579999999999999E-4</v>
      </c>
      <c r="AQ59">
        <v>2.273E-4</v>
      </c>
      <c r="AR59">
        <v>2.675E-4</v>
      </c>
      <c r="AS59">
        <v>3.1520000000000002E-4</v>
      </c>
      <c r="AT59">
        <v>3.7839999999999998E-4</v>
      </c>
      <c r="AU59">
        <v>5.1570000000000001E-4</v>
      </c>
      <c r="AV59">
        <v>6.2779999999999997E-4</v>
      </c>
      <c r="AW59">
        <v>7.1869999999999996E-4</v>
      </c>
      <c r="AX59">
        <v>8.2430000000000003E-4</v>
      </c>
      <c r="AY59">
        <v>9.6849999999999996E-4</v>
      </c>
      <c r="AZ59">
        <v>1.1999999999999999E-3</v>
      </c>
      <c r="BA59">
        <v>1.5E-3</v>
      </c>
      <c r="BB59">
        <v>1.6000000000000001E-3</v>
      </c>
      <c r="BC59">
        <v>1.8E-3</v>
      </c>
      <c r="BD59">
        <v>2E-3</v>
      </c>
      <c r="BE59">
        <v>2.3999999999999998E-3</v>
      </c>
      <c r="BF59">
        <v>2.7000000000000001E-3</v>
      </c>
      <c r="BG59">
        <v>3.0000000000000001E-3</v>
      </c>
      <c r="BH59">
        <v>3.3E-3</v>
      </c>
      <c r="BI59">
        <v>3.5999999999999999E-3</v>
      </c>
      <c r="BJ59">
        <v>4.0000000000000001E-3</v>
      </c>
      <c r="BK59">
        <v>4.5999999999999999E-3</v>
      </c>
      <c r="BL59">
        <v>5.1999999999999998E-3</v>
      </c>
      <c r="BM59">
        <v>5.5999999999999999E-3</v>
      </c>
      <c r="BN59">
        <v>6.1999999999999998E-3</v>
      </c>
      <c r="BO59">
        <v>7.0000000000000001E-3</v>
      </c>
      <c r="BP59">
        <v>7.7000000000000002E-3</v>
      </c>
      <c r="BQ59">
        <v>8.3000000000000001E-3</v>
      </c>
      <c r="BR59">
        <v>8.8999999999999999E-3</v>
      </c>
      <c r="BS59">
        <v>0.01</v>
      </c>
      <c r="BT59">
        <v>1.11E-2</v>
      </c>
      <c r="BU59">
        <v>1.18E-2</v>
      </c>
      <c r="BV59">
        <v>1.26E-2</v>
      </c>
      <c r="BW59">
        <v>1.34E-2</v>
      </c>
      <c r="BX59">
        <v>1.4200000000000001E-2</v>
      </c>
      <c r="BY59">
        <v>1.5299999999999999E-2</v>
      </c>
      <c r="BZ59">
        <v>2.8799999999999999E-2</v>
      </c>
      <c r="CA59">
        <v>4.6399999999999997E-2</v>
      </c>
      <c r="CB59">
        <v>6.9199999999999998E-2</v>
      </c>
      <c r="CC59">
        <v>9.35E-2</v>
      </c>
      <c r="CD59">
        <v>0.11899999999999999</v>
      </c>
      <c r="CE59">
        <v>0.14169999999999999</v>
      </c>
      <c r="CF59">
        <v>0.16270000000000001</v>
      </c>
      <c r="CG59">
        <v>0.18340000000000001</v>
      </c>
      <c r="CH59">
        <v>0.2006</v>
      </c>
      <c r="CI59">
        <v>0.21820000000000001</v>
      </c>
      <c r="CJ59">
        <v>0.2356</v>
      </c>
      <c r="CK59">
        <v>0.25269999999999998</v>
      </c>
      <c r="CL59">
        <v>0.26960000000000001</v>
      </c>
      <c r="CM59">
        <v>0.28560000000000002</v>
      </c>
      <c r="CN59">
        <v>0.30109999999999998</v>
      </c>
      <c r="CO59">
        <v>0.36980000000000002</v>
      </c>
      <c r="CP59">
        <v>0.40629999999999999</v>
      </c>
      <c r="CQ59">
        <v>0.42330000000000001</v>
      </c>
      <c r="CR59">
        <v>0.43790000000000001</v>
      </c>
      <c r="CS59">
        <v>0.45279999999999998</v>
      </c>
      <c r="CT59">
        <v>0.47470000000000001</v>
      </c>
      <c r="CU59">
        <v>0.48110000000000003</v>
      </c>
      <c r="CV59">
        <v>0.48430000000000001</v>
      </c>
      <c r="CW59">
        <v>0.4874</v>
      </c>
      <c r="CX59">
        <v>0.49</v>
      </c>
      <c r="CY59">
        <v>0.49270000000000003</v>
      </c>
      <c r="CZ59">
        <v>0.49780000000000002</v>
      </c>
      <c r="DA59">
        <v>0.50690000000000002</v>
      </c>
      <c r="DB59">
        <v>0.51600000000000001</v>
      </c>
      <c r="DC59">
        <v>0.52510000000000001</v>
      </c>
      <c r="DD59">
        <v>0.53800000000000003</v>
      </c>
      <c r="DE59">
        <v>0.54820000000000002</v>
      </c>
      <c r="DF59">
        <v>0.55840000000000001</v>
      </c>
      <c r="DG59">
        <v>0.56720000000000004</v>
      </c>
      <c r="DH59">
        <v>0.56999999999999995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5.0869999999999998E-8</v>
      </c>
      <c r="AB60">
        <v>4.8029999999999998E-7</v>
      </c>
      <c r="AC60">
        <v>1.703E-6</v>
      </c>
      <c r="AD60">
        <v>3.6330000000000002E-6</v>
      </c>
      <c r="AE60">
        <v>5.6509999999999998E-6</v>
      </c>
      <c r="AF60">
        <v>8.8789999999999992E-6</v>
      </c>
      <c r="AG60">
        <v>1.504E-5</v>
      </c>
      <c r="AH60">
        <v>2.0239999999999999E-5</v>
      </c>
      <c r="AI60">
        <v>2.6429999999999999E-5</v>
      </c>
      <c r="AJ60">
        <v>3.3890000000000002E-5</v>
      </c>
      <c r="AK60">
        <v>4.3189999999999998E-5</v>
      </c>
      <c r="AL60">
        <v>6.6979999999999999E-5</v>
      </c>
      <c r="AM60">
        <v>8.7590000000000007E-5</v>
      </c>
      <c r="AN60">
        <v>1.071E-4</v>
      </c>
      <c r="AO60">
        <v>1.293E-4</v>
      </c>
      <c r="AP60">
        <v>1.7579999999999999E-4</v>
      </c>
      <c r="AQ60">
        <v>2.273E-4</v>
      </c>
      <c r="AR60">
        <v>2.675E-4</v>
      </c>
      <c r="AS60">
        <v>3.1520000000000002E-4</v>
      </c>
      <c r="AT60">
        <v>3.7839999999999998E-4</v>
      </c>
      <c r="AU60">
        <v>5.1570000000000001E-4</v>
      </c>
      <c r="AV60">
        <v>6.2779999999999997E-4</v>
      </c>
      <c r="AW60">
        <v>7.1869999999999996E-4</v>
      </c>
      <c r="AX60">
        <v>8.2430000000000003E-4</v>
      </c>
      <c r="AY60">
        <v>9.6849999999999996E-4</v>
      </c>
      <c r="AZ60">
        <v>1.1999999999999999E-3</v>
      </c>
      <c r="BA60">
        <v>1.5E-3</v>
      </c>
      <c r="BB60">
        <v>1.6000000000000001E-3</v>
      </c>
      <c r="BC60">
        <v>1.8E-3</v>
      </c>
      <c r="BD60">
        <v>2E-3</v>
      </c>
      <c r="BE60">
        <v>2.3999999999999998E-3</v>
      </c>
      <c r="BF60">
        <v>2.7000000000000001E-3</v>
      </c>
      <c r="BG60">
        <v>3.0000000000000001E-3</v>
      </c>
      <c r="BH60">
        <v>3.3E-3</v>
      </c>
      <c r="BI60">
        <v>3.5999999999999999E-3</v>
      </c>
      <c r="BJ60">
        <v>4.0000000000000001E-3</v>
      </c>
      <c r="BK60">
        <v>4.5999999999999999E-3</v>
      </c>
      <c r="BL60">
        <v>5.1999999999999998E-3</v>
      </c>
      <c r="BM60">
        <v>5.5999999999999999E-3</v>
      </c>
      <c r="BN60">
        <v>6.1999999999999998E-3</v>
      </c>
      <c r="BO60">
        <v>7.0000000000000001E-3</v>
      </c>
      <c r="BP60">
        <v>7.7000000000000002E-3</v>
      </c>
      <c r="BQ60">
        <v>8.3000000000000001E-3</v>
      </c>
      <c r="BR60">
        <v>8.8999999999999999E-3</v>
      </c>
      <c r="BS60">
        <v>0.01</v>
      </c>
      <c r="BT60">
        <v>1.11E-2</v>
      </c>
      <c r="BU60">
        <v>1.18E-2</v>
      </c>
      <c r="BV60">
        <v>1.26E-2</v>
      </c>
      <c r="BW60">
        <v>1.34E-2</v>
      </c>
      <c r="BX60">
        <v>1.4200000000000001E-2</v>
      </c>
      <c r="BY60">
        <v>1.5299999999999999E-2</v>
      </c>
      <c r="BZ60">
        <v>2.8799999999999999E-2</v>
      </c>
      <c r="CA60">
        <v>4.6399999999999997E-2</v>
      </c>
      <c r="CB60">
        <v>6.9199999999999998E-2</v>
      </c>
      <c r="CC60">
        <v>9.35E-2</v>
      </c>
      <c r="CD60">
        <v>0.11899999999999999</v>
      </c>
      <c r="CE60">
        <v>0.14169999999999999</v>
      </c>
      <c r="CF60">
        <v>0.16270000000000001</v>
      </c>
      <c r="CG60">
        <v>0.18340000000000001</v>
      </c>
      <c r="CH60">
        <v>0.2006</v>
      </c>
      <c r="CI60">
        <v>0.21820000000000001</v>
      </c>
      <c r="CJ60">
        <v>0.2356</v>
      </c>
      <c r="CK60">
        <v>0.25269999999999998</v>
      </c>
      <c r="CL60">
        <v>0.26960000000000001</v>
      </c>
      <c r="CM60">
        <v>0.28560000000000002</v>
      </c>
      <c r="CN60">
        <v>0.30109999999999998</v>
      </c>
      <c r="CO60">
        <v>0.36980000000000002</v>
      </c>
      <c r="CP60">
        <v>0.40629999999999999</v>
      </c>
      <c r="CQ60">
        <v>0.42330000000000001</v>
      </c>
      <c r="CR60">
        <v>0.43790000000000001</v>
      </c>
      <c r="CS60">
        <v>0.45279999999999998</v>
      </c>
      <c r="CT60">
        <v>0.47470000000000001</v>
      </c>
      <c r="CU60">
        <v>0.48110000000000003</v>
      </c>
      <c r="CV60">
        <v>0.48430000000000001</v>
      </c>
      <c r="CW60">
        <v>0.4874</v>
      </c>
      <c r="CX60">
        <v>0.49</v>
      </c>
      <c r="CY60">
        <v>0.49270000000000003</v>
      </c>
      <c r="CZ60">
        <v>0.49780000000000002</v>
      </c>
      <c r="DA60">
        <v>0.50690000000000002</v>
      </c>
      <c r="DB60">
        <v>0.51600000000000001</v>
      </c>
      <c r="DC60">
        <v>0.52510000000000001</v>
      </c>
      <c r="DD60">
        <v>0.53800000000000003</v>
      </c>
      <c r="DE60">
        <v>0.54820000000000002</v>
      </c>
      <c r="DF60">
        <v>0.55840000000000001</v>
      </c>
      <c r="DG60">
        <v>0.56720000000000004</v>
      </c>
      <c r="DH60">
        <v>0.56999999999999995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5.0869999999999998E-8</v>
      </c>
      <c r="AB61">
        <v>4.8029999999999998E-7</v>
      </c>
      <c r="AC61">
        <v>1.703E-6</v>
      </c>
      <c r="AD61">
        <v>3.6330000000000002E-6</v>
      </c>
      <c r="AE61">
        <v>5.6509999999999998E-6</v>
      </c>
      <c r="AF61">
        <v>8.8789999999999992E-6</v>
      </c>
      <c r="AG61">
        <v>1.504E-5</v>
      </c>
      <c r="AH61">
        <v>2.0239999999999999E-5</v>
      </c>
      <c r="AI61">
        <v>2.6429999999999999E-5</v>
      </c>
      <c r="AJ61">
        <v>3.3890000000000002E-5</v>
      </c>
      <c r="AK61">
        <v>4.3189999999999998E-5</v>
      </c>
      <c r="AL61">
        <v>6.6979999999999999E-5</v>
      </c>
      <c r="AM61">
        <v>8.7590000000000007E-5</v>
      </c>
      <c r="AN61">
        <v>1.071E-4</v>
      </c>
      <c r="AO61">
        <v>1.293E-4</v>
      </c>
      <c r="AP61">
        <v>1.7579999999999999E-4</v>
      </c>
      <c r="AQ61">
        <v>2.273E-4</v>
      </c>
      <c r="AR61">
        <v>2.675E-4</v>
      </c>
      <c r="AS61">
        <v>3.1520000000000002E-4</v>
      </c>
      <c r="AT61">
        <v>3.7839999999999998E-4</v>
      </c>
      <c r="AU61">
        <v>5.1570000000000001E-4</v>
      </c>
      <c r="AV61">
        <v>6.2779999999999997E-4</v>
      </c>
      <c r="AW61">
        <v>7.1869999999999996E-4</v>
      </c>
      <c r="AX61">
        <v>8.2430000000000003E-4</v>
      </c>
      <c r="AY61">
        <v>9.6849999999999996E-4</v>
      </c>
      <c r="AZ61">
        <v>1.1999999999999999E-3</v>
      </c>
      <c r="BA61">
        <v>1.5E-3</v>
      </c>
      <c r="BB61">
        <v>1.6000000000000001E-3</v>
      </c>
      <c r="BC61">
        <v>1.8E-3</v>
      </c>
      <c r="BD61">
        <v>2E-3</v>
      </c>
      <c r="BE61">
        <v>2.3999999999999998E-3</v>
      </c>
      <c r="BF61">
        <v>2.7000000000000001E-3</v>
      </c>
      <c r="BG61">
        <v>3.0000000000000001E-3</v>
      </c>
      <c r="BH61">
        <v>3.3E-3</v>
      </c>
      <c r="BI61">
        <v>3.5999999999999999E-3</v>
      </c>
      <c r="BJ61">
        <v>4.0000000000000001E-3</v>
      </c>
      <c r="BK61">
        <v>4.5999999999999999E-3</v>
      </c>
      <c r="BL61">
        <v>5.1999999999999998E-3</v>
      </c>
      <c r="BM61">
        <v>5.5999999999999999E-3</v>
      </c>
      <c r="BN61">
        <v>6.1999999999999998E-3</v>
      </c>
      <c r="BO61">
        <v>7.0000000000000001E-3</v>
      </c>
      <c r="BP61">
        <v>7.7000000000000002E-3</v>
      </c>
      <c r="BQ61">
        <v>8.3000000000000001E-3</v>
      </c>
      <c r="BR61">
        <v>8.8999999999999999E-3</v>
      </c>
      <c r="BS61">
        <v>0.01</v>
      </c>
      <c r="BT61">
        <v>1.11E-2</v>
      </c>
      <c r="BU61">
        <v>1.18E-2</v>
      </c>
      <c r="BV61">
        <v>1.26E-2</v>
      </c>
      <c r="BW61">
        <v>1.34E-2</v>
      </c>
      <c r="BX61">
        <v>1.4200000000000001E-2</v>
      </c>
      <c r="BY61">
        <v>1.5299999999999999E-2</v>
      </c>
      <c r="BZ61">
        <v>2.8799999999999999E-2</v>
      </c>
      <c r="CA61">
        <v>4.6399999999999997E-2</v>
      </c>
      <c r="CB61">
        <v>6.9199999999999998E-2</v>
      </c>
      <c r="CC61">
        <v>9.35E-2</v>
      </c>
      <c r="CD61">
        <v>0.11899999999999999</v>
      </c>
      <c r="CE61">
        <v>0.14169999999999999</v>
      </c>
      <c r="CF61">
        <v>0.16270000000000001</v>
      </c>
      <c r="CG61">
        <v>0.18340000000000001</v>
      </c>
      <c r="CH61">
        <v>0.2006</v>
      </c>
      <c r="CI61">
        <v>0.21820000000000001</v>
      </c>
      <c r="CJ61">
        <v>0.2356</v>
      </c>
      <c r="CK61">
        <v>0.25269999999999998</v>
      </c>
      <c r="CL61">
        <v>0.26960000000000001</v>
      </c>
      <c r="CM61">
        <v>0.28560000000000002</v>
      </c>
      <c r="CN61">
        <v>0.30109999999999998</v>
      </c>
      <c r="CO61">
        <v>0.36980000000000002</v>
      </c>
      <c r="CP61">
        <v>0.40629999999999999</v>
      </c>
      <c r="CQ61">
        <v>0.42330000000000001</v>
      </c>
      <c r="CR61">
        <v>0.43790000000000001</v>
      </c>
      <c r="CS61">
        <v>0.45279999999999998</v>
      </c>
      <c r="CT61">
        <v>0.47470000000000001</v>
      </c>
      <c r="CU61">
        <v>0.48110000000000003</v>
      </c>
      <c r="CV61">
        <v>0.48430000000000001</v>
      </c>
      <c r="CW61">
        <v>0.4874</v>
      </c>
      <c r="CX61">
        <v>0.49</v>
      </c>
      <c r="CY61">
        <v>0.49270000000000003</v>
      </c>
      <c r="CZ61">
        <v>0.49780000000000002</v>
      </c>
      <c r="DA61">
        <v>0.50690000000000002</v>
      </c>
      <c r="DB61">
        <v>0.51600000000000001</v>
      </c>
      <c r="DC61">
        <v>0.52510000000000001</v>
      </c>
      <c r="DD61">
        <v>0.53800000000000003</v>
      </c>
      <c r="DE61">
        <v>0.54820000000000002</v>
      </c>
      <c r="DF61">
        <v>0.55840000000000001</v>
      </c>
      <c r="DG61">
        <v>0.56720000000000004</v>
      </c>
      <c r="DH61">
        <v>0.56999999999999995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5.0869999999999998E-8</v>
      </c>
      <c r="AB62">
        <v>4.8029999999999998E-7</v>
      </c>
      <c r="AC62">
        <v>1.703E-6</v>
      </c>
      <c r="AD62">
        <v>3.6330000000000002E-6</v>
      </c>
      <c r="AE62">
        <v>5.6509999999999998E-6</v>
      </c>
      <c r="AF62">
        <v>8.8789999999999992E-6</v>
      </c>
      <c r="AG62">
        <v>1.504E-5</v>
      </c>
      <c r="AH62">
        <v>2.0239999999999999E-5</v>
      </c>
      <c r="AI62">
        <v>2.6429999999999999E-5</v>
      </c>
      <c r="AJ62">
        <v>3.3890000000000002E-5</v>
      </c>
      <c r="AK62">
        <v>4.3189999999999998E-5</v>
      </c>
      <c r="AL62">
        <v>6.6979999999999999E-5</v>
      </c>
      <c r="AM62">
        <v>8.7590000000000007E-5</v>
      </c>
      <c r="AN62">
        <v>1.071E-4</v>
      </c>
      <c r="AO62">
        <v>1.293E-4</v>
      </c>
      <c r="AP62">
        <v>1.7579999999999999E-4</v>
      </c>
      <c r="AQ62">
        <v>2.273E-4</v>
      </c>
      <c r="AR62">
        <v>2.675E-4</v>
      </c>
      <c r="AS62">
        <v>3.1520000000000002E-4</v>
      </c>
      <c r="AT62">
        <v>3.7839999999999998E-4</v>
      </c>
      <c r="AU62">
        <v>5.1570000000000001E-4</v>
      </c>
      <c r="AV62">
        <v>6.2779999999999997E-4</v>
      </c>
      <c r="AW62">
        <v>7.1869999999999996E-4</v>
      </c>
      <c r="AX62">
        <v>8.2430000000000003E-4</v>
      </c>
      <c r="AY62">
        <v>9.6849999999999996E-4</v>
      </c>
      <c r="AZ62">
        <v>1.1999999999999999E-3</v>
      </c>
      <c r="BA62">
        <v>1.5E-3</v>
      </c>
      <c r="BB62">
        <v>1.6000000000000001E-3</v>
      </c>
      <c r="BC62">
        <v>1.8E-3</v>
      </c>
      <c r="BD62">
        <v>2E-3</v>
      </c>
      <c r="BE62">
        <v>2.3999999999999998E-3</v>
      </c>
      <c r="BF62">
        <v>2.7000000000000001E-3</v>
      </c>
      <c r="BG62">
        <v>3.0000000000000001E-3</v>
      </c>
      <c r="BH62">
        <v>3.3E-3</v>
      </c>
      <c r="BI62">
        <v>3.5999999999999999E-3</v>
      </c>
      <c r="BJ62">
        <v>4.0000000000000001E-3</v>
      </c>
      <c r="BK62">
        <v>4.5999999999999999E-3</v>
      </c>
      <c r="BL62">
        <v>5.1999999999999998E-3</v>
      </c>
      <c r="BM62">
        <v>5.5999999999999999E-3</v>
      </c>
      <c r="BN62">
        <v>6.1999999999999998E-3</v>
      </c>
      <c r="BO62">
        <v>7.0000000000000001E-3</v>
      </c>
      <c r="BP62">
        <v>7.7000000000000002E-3</v>
      </c>
      <c r="BQ62">
        <v>8.3000000000000001E-3</v>
      </c>
      <c r="BR62">
        <v>8.8999999999999999E-3</v>
      </c>
      <c r="BS62">
        <v>0.01</v>
      </c>
      <c r="BT62">
        <v>1.11E-2</v>
      </c>
      <c r="BU62">
        <v>1.18E-2</v>
      </c>
      <c r="BV62">
        <v>1.26E-2</v>
      </c>
      <c r="BW62">
        <v>1.34E-2</v>
      </c>
      <c r="BX62">
        <v>1.4200000000000001E-2</v>
      </c>
      <c r="BY62">
        <v>1.5299999999999999E-2</v>
      </c>
      <c r="BZ62">
        <v>2.8799999999999999E-2</v>
      </c>
      <c r="CA62">
        <v>4.6399999999999997E-2</v>
      </c>
      <c r="CB62">
        <v>6.9199999999999998E-2</v>
      </c>
      <c r="CC62">
        <v>9.35E-2</v>
      </c>
      <c r="CD62">
        <v>0.11899999999999999</v>
      </c>
      <c r="CE62">
        <v>0.14169999999999999</v>
      </c>
      <c r="CF62">
        <v>0.16270000000000001</v>
      </c>
      <c r="CG62">
        <v>0.18340000000000001</v>
      </c>
      <c r="CH62">
        <v>0.2006</v>
      </c>
      <c r="CI62">
        <v>0.21820000000000001</v>
      </c>
      <c r="CJ62">
        <v>0.2356</v>
      </c>
      <c r="CK62">
        <v>0.25269999999999998</v>
      </c>
      <c r="CL62">
        <v>0.26960000000000001</v>
      </c>
      <c r="CM62">
        <v>0.28560000000000002</v>
      </c>
      <c r="CN62">
        <v>0.30109999999999998</v>
      </c>
      <c r="CO62">
        <v>0.36980000000000002</v>
      </c>
      <c r="CP62">
        <v>0.40629999999999999</v>
      </c>
      <c r="CQ62">
        <v>0.42330000000000001</v>
      </c>
      <c r="CR62">
        <v>0.43790000000000001</v>
      </c>
      <c r="CS62">
        <v>0.45279999999999998</v>
      </c>
      <c r="CT62">
        <v>0.47470000000000001</v>
      </c>
      <c r="CU62">
        <v>0.48110000000000003</v>
      </c>
      <c r="CV62">
        <v>0.48430000000000001</v>
      </c>
      <c r="CW62">
        <v>0.4874</v>
      </c>
      <c r="CX62">
        <v>0.49</v>
      </c>
      <c r="CY62">
        <v>0.49270000000000003</v>
      </c>
      <c r="CZ62">
        <v>0.49780000000000002</v>
      </c>
      <c r="DA62">
        <v>0.50690000000000002</v>
      </c>
      <c r="DB62">
        <v>0.51600000000000001</v>
      </c>
      <c r="DC62">
        <v>0.52510000000000001</v>
      </c>
      <c r="DD62">
        <v>0.53800000000000003</v>
      </c>
      <c r="DE62">
        <v>0.54820000000000002</v>
      </c>
      <c r="DF62">
        <v>0.55840000000000001</v>
      </c>
      <c r="DG62">
        <v>0.56720000000000004</v>
      </c>
      <c r="DH62">
        <v>0.56999999999999995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5.0869999999999998E-8</v>
      </c>
      <c r="AB63">
        <v>4.8029999999999998E-7</v>
      </c>
      <c r="AC63">
        <v>1.703E-6</v>
      </c>
      <c r="AD63">
        <v>3.6330000000000002E-6</v>
      </c>
      <c r="AE63">
        <v>5.6509999999999998E-6</v>
      </c>
      <c r="AF63">
        <v>8.8789999999999992E-6</v>
      </c>
      <c r="AG63">
        <v>1.504E-5</v>
      </c>
      <c r="AH63">
        <v>2.0239999999999999E-5</v>
      </c>
      <c r="AI63">
        <v>2.6429999999999999E-5</v>
      </c>
      <c r="AJ63">
        <v>3.3890000000000002E-5</v>
      </c>
      <c r="AK63">
        <v>4.3189999999999998E-5</v>
      </c>
      <c r="AL63">
        <v>6.6979999999999999E-5</v>
      </c>
      <c r="AM63">
        <v>8.7590000000000007E-5</v>
      </c>
      <c r="AN63">
        <v>1.071E-4</v>
      </c>
      <c r="AO63">
        <v>1.293E-4</v>
      </c>
      <c r="AP63">
        <v>1.7579999999999999E-4</v>
      </c>
      <c r="AQ63">
        <v>2.273E-4</v>
      </c>
      <c r="AR63">
        <v>2.675E-4</v>
      </c>
      <c r="AS63">
        <v>3.1520000000000002E-4</v>
      </c>
      <c r="AT63">
        <v>3.7839999999999998E-4</v>
      </c>
      <c r="AU63">
        <v>5.1570000000000001E-4</v>
      </c>
      <c r="AV63">
        <v>6.2779999999999997E-4</v>
      </c>
      <c r="AW63">
        <v>7.1869999999999996E-4</v>
      </c>
      <c r="AX63">
        <v>8.2430000000000003E-4</v>
      </c>
      <c r="AY63">
        <v>9.6849999999999996E-4</v>
      </c>
      <c r="AZ63">
        <v>1.1999999999999999E-3</v>
      </c>
      <c r="BA63">
        <v>1.5E-3</v>
      </c>
      <c r="BB63">
        <v>1.6000000000000001E-3</v>
      </c>
      <c r="BC63">
        <v>1.8E-3</v>
      </c>
      <c r="BD63">
        <v>2E-3</v>
      </c>
      <c r="BE63">
        <v>2.3999999999999998E-3</v>
      </c>
      <c r="BF63">
        <v>2.7000000000000001E-3</v>
      </c>
      <c r="BG63">
        <v>3.0000000000000001E-3</v>
      </c>
      <c r="BH63">
        <v>3.3E-3</v>
      </c>
      <c r="BI63">
        <v>3.5999999999999999E-3</v>
      </c>
      <c r="BJ63">
        <v>4.0000000000000001E-3</v>
      </c>
      <c r="BK63">
        <v>4.5999999999999999E-3</v>
      </c>
      <c r="BL63">
        <v>5.1999999999999998E-3</v>
      </c>
      <c r="BM63">
        <v>5.5999999999999999E-3</v>
      </c>
      <c r="BN63">
        <v>6.1999999999999998E-3</v>
      </c>
      <c r="BO63">
        <v>7.0000000000000001E-3</v>
      </c>
      <c r="BP63">
        <v>7.7000000000000002E-3</v>
      </c>
      <c r="BQ63">
        <v>8.3000000000000001E-3</v>
      </c>
      <c r="BR63">
        <v>8.8999999999999999E-3</v>
      </c>
      <c r="BS63">
        <v>0.01</v>
      </c>
      <c r="BT63">
        <v>1.11E-2</v>
      </c>
      <c r="BU63">
        <v>1.18E-2</v>
      </c>
      <c r="BV63">
        <v>1.26E-2</v>
      </c>
      <c r="BW63">
        <v>1.34E-2</v>
      </c>
      <c r="BX63">
        <v>1.4200000000000001E-2</v>
      </c>
      <c r="BY63">
        <v>1.5299999999999999E-2</v>
      </c>
      <c r="BZ63">
        <v>2.8799999999999999E-2</v>
      </c>
      <c r="CA63">
        <v>4.6399999999999997E-2</v>
      </c>
      <c r="CB63">
        <v>6.9199999999999998E-2</v>
      </c>
      <c r="CC63">
        <v>9.35E-2</v>
      </c>
      <c r="CD63">
        <v>0.11899999999999999</v>
      </c>
      <c r="CE63">
        <v>0.14169999999999999</v>
      </c>
      <c r="CF63">
        <v>0.16270000000000001</v>
      </c>
      <c r="CG63">
        <v>0.18340000000000001</v>
      </c>
      <c r="CH63">
        <v>0.2006</v>
      </c>
      <c r="CI63">
        <v>0.21820000000000001</v>
      </c>
      <c r="CJ63">
        <v>0.2356</v>
      </c>
      <c r="CK63">
        <v>0.25269999999999998</v>
      </c>
      <c r="CL63">
        <v>0.26960000000000001</v>
      </c>
      <c r="CM63">
        <v>0.28560000000000002</v>
      </c>
      <c r="CN63">
        <v>0.30109999999999998</v>
      </c>
      <c r="CO63">
        <v>0.36980000000000002</v>
      </c>
      <c r="CP63">
        <v>0.40629999999999999</v>
      </c>
      <c r="CQ63">
        <v>0.42330000000000001</v>
      </c>
      <c r="CR63">
        <v>0.43790000000000001</v>
      </c>
      <c r="CS63">
        <v>0.45279999999999998</v>
      </c>
      <c r="CT63">
        <v>0.47470000000000001</v>
      </c>
      <c r="CU63">
        <v>0.48110000000000003</v>
      </c>
      <c r="CV63">
        <v>0.48430000000000001</v>
      </c>
      <c r="CW63">
        <v>0.4874</v>
      </c>
      <c r="CX63">
        <v>0.49</v>
      </c>
      <c r="CY63">
        <v>0.49270000000000003</v>
      </c>
      <c r="CZ63">
        <v>0.49780000000000002</v>
      </c>
      <c r="DA63">
        <v>0.50690000000000002</v>
      </c>
      <c r="DB63">
        <v>0.51600000000000001</v>
      </c>
      <c r="DC63">
        <v>0.52510000000000001</v>
      </c>
      <c r="DD63">
        <v>0.53800000000000003</v>
      </c>
      <c r="DE63">
        <v>0.54820000000000002</v>
      </c>
      <c r="DF63">
        <v>0.55840000000000001</v>
      </c>
      <c r="DG63">
        <v>0.56720000000000004</v>
      </c>
      <c r="DH63">
        <v>0.56999999999999995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5.0869999999999998E-8</v>
      </c>
      <c r="AB64">
        <v>4.8029999999999998E-7</v>
      </c>
      <c r="AC64">
        <v>1.703E-6</v>
      </c>
      <c r="AD64">
        <v>3.6330000000000002E-6</v>
      </c>
      <c r="AE64">
        <v>5.6509999999999998E-6</v>
      </c>
      <c r="AF64">
        <v>8.8789999999999992E-6</v>
      </c>
      <c r="AG64">
        <v>1.504E-5</v>
      </c>
      <c r="AH64">
        <v>2.0239999999999999E-5</v>
      </c>
      <c r="AI64">
        <v>2.6429999999999999E-5</v>
      </c>
      <c r="AJ64">
        <v>3.3890000000000002E-5</v>
      </c>
      <c r="AK64">
        <v>4.3189999999999998E-5</v>
      </c>
      <c r="AL64">
        <v>6.6979999999999999E-5</v>
      </c>
      <c r="AM64">
        <v>8.7590000000000007E-5</v>
      </c>
      <c r="AN64">
        <v>1.071E-4</v>
      </c>
      <c r="AO64">
        <v>1.293E-4</v>
      </c>
      <c r="AP64">
        <v>1.7579999999999999E-4</v>
      </c>
      <c r="AQ64">
        <v>2.273E-4</v>
      </c>
      <c r="AR64">
        <v>2.675E-4</v>
      </c>
      <c r="AS64">
        <v>3.1520000000000002E-4</v>
      </c>
      <c r="AT64">
        <v>3.7839999999999998E-4</v>
      </c>
      <c r="AU64">
        <v>5.1570000000000001E-4</v>
      </c>
      <c r="AV64">
        <v>6.2779999999999997E-4</v>
      </c>
      <c r="AW64">
        <v>7.1869999999999996E-4</v>
      </c>
      <c r="AX64">
        <v>8.2430000000000003E-4</v>
      </c>
      <c r="AY64">
        <v>9.6849999999999996E-4</v>
      </c>
      <c r="AZ64">
        <v>1.1999999999999999E-3</v>
      </c>
      <c r="BA64">
        <v>1.5E-3</v>
      </c>
      <c r="BB64">
        <v>1.6000000000000001E-3</v>
      </c>
      <c r="BC64">
        <v>1.8E-3</v>
      </c>
      <c r="BD64">
        <v>2E-3</v>
      </c>
      <c r="BE64">
        <v>2.3999999999999998E-3</v>
      </c>
      <c r="BF64">
        <v>2.7000000000000001E-3</v>
      </c>
      <c r="BG64">
        <v>3.0000000000000001E-3</v>
      </c>
      <c r="BH64">
        <v>3.3E-3</v>
      </c>
      <c r="BI64">
        <v>3.5999999999999999E-3</v>
      </c>
      <c r="BJ64">
        <v>4.0000000000000001E-3</v>
      </c>
      <c r="BK64">
        <v>4.5999999999999999E-3</v>
      </c>
      <c r="BL64">
        <v>5.1999999999999998E-3</v>
      </c>
      <c r="BM64">
        <v>5.5999999999999999E-3</v>
      </c>
      <c r="BN64">
        <v>6.1999999999999998E-3</v>
      </c>
      <c r="BO64">
        <v>7.0000000000000001E-3</v>
      </c>
      <c r="BP64">
        <v>7.7000000000000002E-3</v>
      </c>
      <c r="BQ64">
        <v>8.3000000000000001E-3</v>
      </c>
      <c r="BR64">
        <v>8.8999999999999999E-3</v>
      </c>
      <c r="BS64">
        <v>0.01</v>
      </c>
      <c r="BT64">
        <v>1.11E-2</v>
      </c>
      <c r="BU64">
        <v>1.18E-2</v>
      </c>
      <c r="BV64">
        <v>1.26E-2</v>
      </c>
      <c r="BW64">
        <v>1.34E-2</v>
      </c>
      <c r="BX64">
        <v>1.4200000000000001E-2</v>
      </c>
      <c r="BY64">
        <v>1.5299999999999999E-2</v>
      </c>
      <c r="BZ64">
        <v>2.8799999999999999E-2</v>
      </c>
      <c r="CA64">
        <v>4.6399999999999997E-2</v>
      </c>
      <c r="CB64">
        <v>6.9199999999999998E-2</v>
      </c>
      <c r="CC64">
        <v>9.35E-2</v>
      </c>
      <c r="CD64">
        <v>0.11899999999999999</v>
      </c>
      <c r="CE64">
        <v>0.14169999999999999</v>
      </c>
      <c r="CF64">
        <v>0.16270000000000001</v>
      </c>
      <c r="CG64">
        <v>0.18340000000000001</v>
      </c>
      <c r="CH64">
        <v>0.2006</v>
      </c>
      <c r="CI64">
        <v>0.21820000000000001</v>
      </c>
      <c r="CJ64">
        <v>0.2356</v>
      </c>
      <c r="CK64">
        <v>0.25269999999999998</v>
      </c>
      <c r="CL64">
        <v>0.26960000000000001</v>
      </c>
      <c r="CM64">
        <v>0.28560000000000002</v>
      </c>
      <c r="CN64">
        <v>0.30109999999999998</v>
      </c>
      <c r="CO64">
        <v>0.36980000000000002</v>
      </c>
      <c r="CP64">
        <v>0.40629999999999999</v>
      </c>
      <c r="CQ64">
        <v>0.42330000000000001</v>
      </c>
      <c r="CR64">
        <v>0.43790000000000001</v>
      </c>
      <c r="CS64">
        <v>0.45279999999999998</v>
      </c>
      <c r="CT64">
        <v>0.47470000000000001</v>
      </c>
      <c r="CU64">
        <v>0.48110000000000003</v>
      </c>
      <c r="CV64">
        <v>0.48430000000000001</v>
      </c>
      <c r="CW64">
        <v>0.4874</v>
      </c>
      <c r="CX64">
        <v>0.49</v>
      </c>
      <c r="CY64">
        <v>0.49270000000000003</v>
      </c>
      <c r="CZ64">
        <v>0.49780000000000002</v>
      </c>
      <c r="DA64">
        <v>0.50690000000000002</v>
      </c>
      <c r="DB64">
        <v>0.51600000000000001</v>
      </c>
      <c r="DC64">
        <v>0.52510000000000001</v>
      </c>
      <c r="DD64">
        <v>0.53800000000000003</v>
      </c>
      <c r="DE64">
        <v>0.54820000000000002</v>
      </c>
      <c r="DF64">
        <v>0.55840000000000001</v>
      </c>
      <c r="DG64">
        <v>0.56720000000000004</v>
      </c>
      <c r="DH64">
        <v>0.56999999999999995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5.0869999999999998E-8</v>
      </c>
      <c r="AB65">
        <v>4.8029999999999998E-7</v>
      </c>
      <c r="AC65">
        <v>1.703E-6</v>
      </c>
      <c r="AD65">
        <v>3.6330000000000002E-6</v>
      </c>
      <c r="AE65">
        <v>5.6509999999999998E-6</v>
      </c>
      <c r="AF65">
        <v>8.8789999999999992E-6</v>
      </c>
      <c r="AG65">
        <v>1.504E-5</v>
      </c>
      <c r="AH65">
        <v>2.0239999999999999E-5</v>
      </c>
      <c r="AI65">
        <v>2.6429999999999999E-5</v>
      </c>
      <c r="AJ65">
        <v>3.3890000000000002E-5</v>
      </c>
      <c r="AK65">
        <v>4.3189999999999998E-5</v>
      </c>
      <c r="AL65">
        <v>6.6979999999999999E-5</v>
      </c>
      <c r="AM65">
        <v>8.7590000000000007E-5</v>
      </c>
      <c r="AN65">
        <v>1.071E-4</v>
      </c>
      <c r="AO65">
        <v>1.293E-4</v>
      </c>
      <c r="AP65">
        <v>1.7579999999999999E-4</v>
      </c>
      <c r="AQ65">
        <v>2.273E-4</v>
      </c>
      <c r="AR65">
        <v>2.675E-4</v>
      </c>
      <c r="AS65">
        <v>3.1520000000000002E-4</v>
      </c>
      <c r="AT65">
        <v>3.7839999999999998E-4</v>
      </c>
      <c r="AU65">
        <v>5.1570000000000001E-4</v>
      </c>
      <c r="AV65">
        <v>6.2779999999999997E-4</v>
      </c>
      <c r="AW65">
        <v>7.1869999999999996E-4</v>
      </c>
      <c r="AX65">
        <v>8.2430000000000003E-4</v>
      </c>
      <c r="AY65">
        <v>9.6849999999999996E-4</v>
      </c>
      <c r="AZ65">
        <v>1.1999999999999999E-3</v>
      </c>
      <c r="BA65">
        <v>1.5E-3</v>
      </c>
      <c r="BB65">
        <v>1.6000000000000001E-3</v>
      </c>
      <c r="BC65">
        <v>1.8E-3</v>
      </c>
      <c r="BD65">
        <v>2E-3</v>
      </c>
      <c r="BE65">
        <v>2.3999999999999998E-3</v>
      </c>
      <c r="BF65">
        <v>2.7000000000000001E-3</v>
      </c>
      <c r="BG65">
        <v>3.0000000000000001E-3</v>
      </c>
      <c r="BH65">
        <v>3.3E-3</v>
      </c>
      <c r="BI65">
        <v>3.5999999999999999E-3</v>
      </c>
      <c r="BJ65">
        <v>4.0000000000000001E-3</v>
      </c>
      <c r="BK65">
        <v>4.5999999999999999E-3</v>
      </c>
      <c r="BL65">
        <v>5.1999999999999998E-3</v>
      </c>
      <c r="BM65">
        <v>5.5999999999999999E-3</v>
      </c>
      <c r="BN65">
        <v>6.1999999999999998E-3</v>
      </c>
      <c r="BO65">
        <v>7.0000000000000001E-3</v>
      </c>
      <c r="BP65">
        <v>7.7000000000000002E-3</v>
      </c>
      <c r="BQ65">
        <v>8.3000000000000001E-3</v>
      </c>
      <c r="BR65">
        <v>8.8999999999999999E-3</v>
      </c>
      <c r="BS65">
        <v>0.01</v>
      </c>
      <c r="BT65">
        <v>1.11E-2</v>
      </c>
      <c r="BU65">
        <v>1.18E-2</v>
      </c>
      <c r="BV65">
        <v>1.26E-2</v>
      </c>
      <c r="BW65">
        <v>1.34E-2</v>
      </c>
      <c r="BX65">
        <v>1.4200000000000001E-2</v>
      </c>
      <c r="BY65">
        <v>1.5299999999999999E-2</v>
      </c>
      <c r="BZ65">
        <v>2.8799999999999999E-2</v>
      </c>
      <c r="CA65">
        <v>4.6399999999999997E-2</v>
      </c>
      <c r="CB65">
        <v>6.9199999999999998E-2</v>
      </c>
      <c r="CC65">
        <v>9.35E-2</v>
      </c>
      <c r="CD65">
        <v>0.11899999999999999</v>
      </c>
      <c r="CE65">
        <v>0.14169999999999999</v>
      </c>
      <c r="CF65">
        <v>0.16270000000000001</v>
      </c>
      <c r="CG65">
        <v>0.18340000000000001</v>
      </c>
      <c r="CH65">
        <v>0.2006</v>
      </c>
      <c r="CI65">
        <v>0.21820000000000001</v>
      </c>
      <c r="CJ65">
        <v>0.2356</v>
      </c>
      <c r="CK65">
        <v>0.25269999999999998</v>
      </c>
      <c r="CL65">
        <v>0.26960000000000001</v>
      </c>
      <c r="CM65">
        <v>0.28560000000000002</v>
      </c>
      <c r="CN65">
        <v>0.30109999999999998</v>
      </c>
      <c r="CO65">
        <v>0.36980000000000002</v>
      </c>
      <c r="CP65">
        <v>0.40629999999999999</v>
      </c>
      <c r="CQ65">
        <v>0.42330000000000001</v>
      </c>
      <c r="CR65">
        <v>0.43790000000000001</v>
      </c>
      <c r="CS65">
        <v>0.45279999999999998</v>
      </c>
      <c r="CT65">
        <v>0.47470000000000001</v>
      </c>
      <c r="CU65">
        <v>0.48110000000000003</v>
      </c>
      <c r="CV65">
        <v>0.48430000000000001</v>
      </c>
      <c r="CW65">
        <v>0.4874</v>
      </c>
      <c r="CX65">
        <v>0.49</v>
      </c>
      <c r="CY65">
        <v>0.49270000000000003</v>
      </c>
      <c r="CZ65">
        <v>0.49780000000000002</v>
      </c>
      <c r="DA65">
        <v>0.50690000000000002</v>
      </c>
      <c r="DB65">
        <v>0.51600000000000001</v>
      </c>
      <c r="DC65">
        <v>0.52510000000000001</v>
      </c>
      <c r="DD65">
        <v>0.53800000000000003</v>
      </c>
      <c r="DE65">
        <v>0.54820000000000002</v>
      </c>
      <c r="DF65">
        <v>0.55840000000000001</v>
      </c>
      <c r="DG65">
        <v>0.56720000000000004</v>
      </c>
      <c r="DH65">
        <v>0.56999999999999995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5.0869999999999998E-8</v>
      </c>
      <c r="AB66">
        <v>4.8029999999999998E-7</v>
      </c>
      <c r="AC66">
        <v>1.703E-6</v>
      </c>
      <c r="AD66">
        <v>3.6330000000000002E-6</v>
      </c>
      <c r="AE66">
        <v>5.6509999999999998E-6</v>
      </c>
      <c r="AF66">
        <v>8.8789999999999992E-6</v>
      </c>
      <c r="AG66">
        <v>1.504E-5</v>
      </c>
      <c r="AH66">
        <v>2.0239999999999999E-5</v>
      </c>
      <c r="AI66">
        <v>2.6429999999999999E-5</v>
      </c>
      <c r="AJ66">
        <v>3.3890000000000002E-5</v>
      </c>
      <c r="AK66">
        <v>4.3189999999999998E-5</v>
      </c>
      <c r="AL66">
        <v>6.6979999999999999E-5</v>
      </c>
      <c r="AM66">
        <v>8.7590000000000007E-5</v>
      </c>
      <c r="AN66">
        <v>1.071E-4</v>
      </c>
      <c r="AO66">
        <v>1.293E-4</v>
      </c>
      <c r="AP66">
        <v>1.7579999999999999E-4</v>
      </c>
      <c r="AQ66">
        <v>2.273E-4</v>
      </c>
      <c r="AR66">
        <v>2.675E-4</v>
      </c>
      <c r="AS66">
        <v>3.1520000000000002E-4</v>
      </c>
      <c r="AT66">
        <v>3.7839999999999998E-4</v>
      </c>
      <c r="AU66">
        <v>5.1570000000000001E-4</v>
      </c>
      <c r="AV66">
        <v>6.2779999999999997E-4</v>
      </c>
      <c r="AW66">
        <v>7.1869999999999996E-4</v>
      </c>
      <c r="AX66">
        <v>8.2430000000000003E-4</v>
      </c>
      <c r="AY66">
        <v>9.6849999999999996E-4</v>
      </c>
      <c r="AZ66">
        <v>1.1999999999999999E-3</v>
      </c>
      <c r="BA66">
        <v>1.5E-3</v>
      </c>
      <c r="BB66">
        <v>1.6000000000000001E-3</v>
      </c>
      <c r="BC66">
        <v>1.8E-3</v>
      </c>
      <c r="BD66">
        <v>2E-3</v>
      </c>
      <c r="BE66">
        <v>2.3999999999999998E-3</v>
      </c>
      <c r="BF66">
        <v>2.7000000000000001E-3</v>
      </c>
      <c r="BG66">
        <v>3.0000000000000001E-3</v>
      </c>
      <c r="BH66">
        <v>3.3E-3</v>
      </c>
      <c r="BI66">
        <v>3.5999999999999999E-3</v>
      </c>
      <c r="BJ66">
        <v>4.0000000000000001E-3</v>
      </c>
      <c r="BK66">
        <v>4.5999999999999999E-3</v>
      </c>
      <c r="BL66">
        <v>5.1999999999999998E-3</v>
      </c>
      <c r="BM66">
        <v>5.5999999999999999E-3</v>
      </c>
      <c r="BN66">
        <v>6.1999999999999998E-3</v>
      </c>
      <c r="BO66">
        <v>7.0000000000000001E-3</v>
      </c>
      <c r="BP66">
        <v>7.7000000000000002E-3</v>
      </c>
      <c r="BQ66">
        <v>8.3000000000000001E-3</v>
      </c>
      <c r="BR66">
        <v>8.8999999999999999E-3</v>
      </c>
      <c r="BS66">
        <v>0.01</v>
      </c>
      <c r="BT66">
        <v>1.11E-2</v>
      </c>
      <c r="BU66">
        <v>1.18E-2</v>
      </c>
      <c r="BV66">
        <v>1.26E-2</v>
      </c>
      <c r="BW66">
        <v>1.34E-2</v>
      </c>
      <c r="BX66">
        <v>1.4200000000000001E-2</v>
      </c>
      <c r="BY66">
        <v>1.5299999999999999E-2</v>
      </c>
      <c r="BZ66">
        <v>2.8799999999999999E-2</v>
      </c>
      <c r="CA66">
        <v>4.6399999999999997E-2</v>
      </c>
      <c r="CB66">
        <v>6.9199999999999998E-2</v>
      </c>
      <c r="CC66">
        <v>9.35E-2</v>
      </c>
      <c r="CD66">
        <v>0.11899999999999999</v>
      </c>
      <c r="CE66">
        <v>0.14169999999999999</v>
      </c>
      <c r="CF66">
        <v>0.16270000000000001</v>
      </c>
      <c r="CG66">
        <v>0.18340000000000001</v>
      </c>
      <c r="CH66">
        <v>0.2006</v>
      </c>
      <c r="CI66">
        <v>0.21820000000000001</v>
      </c>
      <c r="CJ66">
        <v>0.2356</v>
      </c>
      <c r="CK66">
        <v>0.25269999999999998</v>
      </c>
      <c r="CL66">
        <v>0.26960000000000001</v>
      </c>
      <c r="CM66">
        <v>0.28560000000000002</v>
      </c>
      <c r="CN66">
        <v>0.30109999999999998</v>
      </c>
      <c r="CO66">
        <v>0.36980000000000002</v>
      </c>
      <c r="CP66">
        <v>0.40629999999999999</v>
      </c>
      <c r="CQ66">
        <v>0.42330000000000001</v>
      </c>
      <c r="CR66">
        <v>0.43790000000000001</v>
      </c>
      <c r="CS66">
        <v>0.45279999999999998</v>
      </c>
      <c r="CT66">
        <v>0.47470000000000001</v>
      </c>
      <c r="CU66">
        <v>0.48110000000000003</v>
      </c>
      <c r="CV66">
        <v>0.48430000000000001</v>
      </c>
      <c r="CW66">
        <v>0.4874</v>
      </c>
      <c r="CX66">
        <v>0.49</v>
      </c>
      <c r="CY66">
        <v>0.49270000000000003</v>
      </c>
      <c r="CZ66">
        <v>0.49780000000000002</v>
      </c>
      <c r="DA66">
        <v>0.50690000000000002</v>
      </c>
      <c r="DB66">
        <v>0.51600000000000001</v>
      </c>
      <c r="DC66">
        <v>0.52510000000000001</v>
      </c>
      <c r="DD66">
        <v>0.53800000000000003</v>
      </c>
      <c r="DE66">
        <v>0.54820000000000002</v>
      </c>
      <c r="DF66">
        <v>0.55840000000000001</v>
      </c>
      <c r="DG66">
        <v>0.56720000000000004</v>
      </c>
      <c r="DH66">
        <v>0.56999999999999995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5.0869999999999998E-8</v>
      </c>
      <c r="AB67">
        <v>4.8029999999999998E-7</v>
      </c>
      <c r="AC67">
        <v>1.703E-6</v>
      </c>
      <c r="AD67">
        <v>3.6330000000000002E-6</v>
      </c>
      <c r="AE67">
        <v>5.6509999999999998E-6</v>
      </c>
      <c r="AF67">
        <v>8.8789999999999992E-6</v>
      </c>
      <c r="AG67">
        <v>1.504E-5</v>
      </c>
      <c r="AH67">
        <v>2.0239999999999999E-5</v>
      </c>
      <c r="AI67">
        <v>2.6429999999999999E-5</v>
      </c>
      <c r="AJ67">
        <v>3.3890000000000002E-5</v>
      </c>
      <c r="AK67">
        <v>4.3189999999999998E-5</v>
      </c>
      <c r="AL67">
        <v>6.6979999999999999E-5</v>
      </c>
      <c r="AM67">
        <v>8.7590000000000007E-5</v>
      </c>
      <c r="AN67">
        <v>1.071E-4</v>
      </c>
      <c r="AO67">
        <v>1.293E-4</v>
      </c>
      <c r="AP67">
        <v>1.7579999999999999E-4</v>
      </c>
      <c r="AQ67">
        <v>2.273E-4</v>
      </c>
      <c r="AR67">
        <v>2.675E-4</v>
      </c>
      <c r="AS67">
        <v>3.1520000000000002E-4</v>
      </c>
      <c r="AT67">
        <v>3.7839999999999998E-4</v>
      </c>
      <c r="AU67">
        <v>5.1570000000000001E-4</v>
      </c>
      <c r="AV67">
        <v>6.2779999999999997E-4</v>
      </c>
      <c r="AW67">
        <v>7.1869999999999996E-4</v>
      </c>
      <c r="AX67">
        <v>8.2430000000000003E-4</v>
      </c>
      <c r="AY67">
        <v>9.6849999999999996E-4</v>
      </c>
      <c r="AZ67">
        <v>1.1999999999999999E-3</v>
      </c>
      <c r="BA67">
        <v>1.5E-3</v>
      </c>
      <c r="BB67">
        <v>1.6000000000000001E-3</v>
      </c>
      <c r="BC67">
        <v>1.8E-3</v>
      </c>
      <c r="BD67">
        <v>2E-3</v>
      </c>
      <c r="BE67">
        <v>2.3999999999999998E-3</v>
      </c>
      <c r="BF67">
        <v>2.7000000000000001E-3</v>
      </c>
      <c r="BG67">
        <v>3.0000000000000001E-3</v>
      </c>
      <c r="BH67">
        <v>3.3E-3</v>
      </c>
      <c r="BI67">
        <v>3.5999999999999999E-3</v>
      </c>
      <c r="BJ67">
        <v>4.0000000000000001E-3</v>
      </c>
      <c r="BK67">
        <v>4.5999999999999999E-3</v>
      </c>
      <c r="BL67">
        <v>5.1999999999999998E-3</v>
      </c>
      <c r="BM67">
        <v>5.5999999999999999E-3</v>
      </c>
      <c r="BN67">
        <v>6.1999999999999998E-3</v>
      </c>
      <c r="BO67">
        <v>7.0000000000000001E-3</v>
      </c>
      <c r="BP67">
        <v>7.7000000000000002E-3</v>
      </c>
      <c r="BQ67">
        <v>8.3000000000000001E-3</v>
      </c>
      <c r="BR67">
        <v>8.8999999999999999E-3</v>
      </c>
      <c r="BS67">
        <v>0.01</v>
      </c>
      <c r="BT67">
        <v>1.11E-2</v>
      </c>
      <c r="BU67">
        <v>1.18E-2</v>
      </c>
      <c r="BV67">
        <v>1.26E-2</v>
      </c>
      <c r="BW67">
        <v>1.34E-2</v>
      </c>
      <c r="BX67">
        <v>1.4200000000000001E-2</v>
      </c>
      <c r="BY67">
        <v>1.5299999999999999E-2</v>
      </c>
      <c r="BZ67">
        <v>2.8799999999999999E-2</v>
      </c>
      <c r="CA67">
        <v>4.6399999999999997E-2</v>
      </c>
      <c r="CB67">
        <v>6.9199999999999998E-2</v>
      </c>
      <c r="CC67">
        <v>9.35E-2</v>
      </c>
      <c r="CD67">
        <v>0.11899999999999999</v>
      </c>
      <c r="CE67">
        <v>0.14169999999999999</v>
      </c>
      <c r="CF67">
        <v>0.16270000000000001</v>
      </c>
      <c r="CG67">
        <v>0.18340000000000001</v>
      </c>
      <c r="CH67">
        <v>0.2006</v>
      </c>
      <c r="CI67">
        <v>0.21820000000000001</v>
      </c>
      <c r="CJ67">
        <v>0.2356</v>
      </c>
      <c r="CK67">
        <v>0.25269999999999998</v>
      </c>
      <c r="CL67">
        <v>0.26960000000000001</v>
      </c>
      <c r="CM67">
        <v>0.28560000000000002</v>
      </c>
      <c r="CN67">
        <v>0.30109999999999998</v>
      </c>
      <c r="CO67">
        <v>0.36980000000000002</v>
      </c>
      <c r="CP67">
        <v>0.40629999999999999</v>
      </c>
      <c r="CQ67">
        <v>0.42330000000000001</v>
      </c>
      <c r="CR67">
        <v>0.43790000000000001</v>
      </c>
      <c r="CS67">
        <v>0.45279999999999998</v>
      </c>
      <c r="CT67">
        <v>0.47470000000000001</v>
      </c>
      <c r="CU67">
        <v>0.48110000000000003</v>
      </c>
      <c r="CV67">
        <v>0.48430000000000001</v>
      </c>
      <c r="CW67">
        <v>0.4874</v>
      </c>
      <c r="CX67">
        <v>0.49</v>
      </c>
      <c r="CY67">
        <v>0.49270000000000003</v>
      </c>
      <c r="CZ67">
        <v>0.49780000000000002</v>
      </c>
      <c r="DA67">
        <v>0.50690000000000002</v>
      </c>
      <c r="DB67">
        <v>0.51600000000000001</v>
      </c>
      <c r="DC67">
        <v>0.52510000000000001</v>
      </c>
      <c r="DD67">
        <v>0.53800000000000003</v>
      </c>
      <c r="DE67">
        <v>0.54820000000000002</v>
      </c>
      <c r="DF67">
        <v>0.55840000000000001</v>
      </c>
      <c r="DG67">
        <v>0.56720000000000004</v>
      </c>
      <c r="DH67">
        <v>0.56999999999999995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5.0869999999999998E-8</v>
      </c>
      <c r="AB68">
        <v>4.8029999999999998E-7</v>
      </c>
      <c r="AC68">
        <v>1.703E-6</v>
      </c>
      <c r="AD68">
        <v>3.6330000000000002E-6</v>
      </c>
      <c r="AE68">
        <v>5.6509999999999998E-6</v>
      </c>
      <c r="AF68">
        <v>8.8789999999999992E-6</v>
      </c>
      <c r="AG68">
        <v>1.504E-5</v>
      </c>
      <c r="AH68">
        <v>2.0239999999999999E-5</v>
      </c>
      <c r="AI68">
        <v>2.6429999999999999E-5</v>
      </c>
      <c r="AJ68">
        <v>3.3890000000000002E-5</v>
      </c>
      <c r="AK68">
        <v>4.3189999999999998E-5</v>
      </c>
      <c r="AL68">
        <v>6.6979999999999999E-5</v>
      </c>
      <c r="AM68">
        <v>8.7590000000000007E-5</v>
      </c>
      <c r="AN68">
        <v>1.071E-4</v>
      </c>
      <c r="AO68">
        <v>1.293E-4</v>
      </c>
      <c r="AP68">
        <v>1.7579999999999999E-4</v>
      </c>
      <c r="AQ68">
        <v>2.273E-4</v>
      </c>
      <c r="AR68">
        <v>2.675E-4</v>
      </c>
      <c r="AS68">
        <v>3.1520000000000002E-4</v>
      </c>
      <c r="AT68">
        <v>3.7839999999999998E-4</v>
      </c>
      <c r="AU68">
        <v>5.1570000000000001E-4</v>
      </c>
      <c r="AV68">
        <v>6.2779999999999997E-4</v>
      </c>
      <c r="AW68">
        <v>7.1869999999999996E-4</v>
      </c>
      <c r="AX68">
        <v>8.2430000000000003E-4</v>
      </c>
      <c r="AY68">
        <v>9.6849999999999996E-4</v>
      </c>
      <c r="AZ68">
        <v>1.1999999999999999E-3</v>
      </c>
      <c r="BA68">
        <v>1.5E-3</v>
      </c>
      <c r="BB68">
        <v>1.6000000000000001E-3</v>
      </c>
      <c r="BC68">
        <v>1.8E-3</v>
      </c>
      <c r="BD68">
        <v>2E-3</v>
      </c>
      <c r="BE68">
        <v>2.3999999999999998E-3</v>
      </c>
      <c r="BF68">
        <v>2.7000000000000001E-3</v>
      </c>
      <c r="BG68">
        <v>3.0000000000000001E-3</v>
      </c>
      <c r="BH68">
        <v>3.3E-3</v>
      </c>
      <c r="BI68">
        <v>3.5999999999999999E-3</v>
      </c>
      <c r="BJ68">
        <v>4.0000000000000001E-3</v>
      </c>
      <c r="BK68">
        <v>4.5999999999999999E-3</v>
      </c>
      <c r="BL68">
        <v>5.1999999999999998E-3</v>
      </c>
      <c r="BM68">
        <v>5.5999999999999999E-3</v>
      </c>
      <c r="BN68">
        <v>6.1999999999999998E-3</v>
      </c>
      <c r="BO68">
        <v>7.0000000000000001E-3</v>
      </c>
      <c r="BP68">
        <v>7.7000000000000002E-3</v>
      </c>
      <c r="BQ68">
        <v>8.3000000000000001E-3</v>
      </c>
      <c r="BR68">
        <v>8.8999999999999999E-3</v>
      </c>
      <c r="BS68">
        <v>0.01</v>
      </c>
      <c r="BT68">
        <v>1.11E-2</v>
      </c>
      <c r="BU68">
        <v>1.18E-2</v>
      </c>
      <c r="BV68">
        <v>1.26E-2</v>
      </c>
      <c r="BW68">
        <v>1.34E-2</v>
      </c>
      <c r="BX68">
        <v>1.4200000000000001E-2</v>
      </c>
      <c r="BY68">
        <v>1.5299999999999999E-2</v>
      </c>
      <c r="BZ68">
        <v>2.8799999999999999E-2</v>
      </c>
      <c r="CA68">
        <v>4.6399999999999997E-2</v>
      </c>
      <c r="CB68">
        <v>6.9199999999999998E-2</v>
      </c>
      <c r="CC68">
        <v>9.35E-2</v>
      </c>
      <c r="CD68">
        <v>0.11899999999999999</v>
      </c>
      <c r="CE68">
        <v>0.14169999999999999</v>
      </c>
      <c r="CF68">
        <v>0.16270000000000001</v>
      </c>
      <c r="CG68">
        <v>0.18340000000000001</v>
      </c>
      <c r="CH68">
        <v>0.2006</v>
      </c>
      <c r="CI68">
        <v>0.21820000000000001</v>
      </c>
      <c r="CJ68">
        <v>0.2356</v>
      </c>
      <c r="CK68">
        <v>0.25269999999999998</v>
      </c>
      <c r="CL68">
        <v>0.26960000000000001</v>
      </c>
      <c r="CM68">
        <v>0.28560000000000002</v>
      </c>
      <c r="CN68">
        <v>0.30109999999999998</v>
      </c>
      <c r="CO68">
        <v>0.36980000000000002</v>
      </c>
      <c r="CP68">
        <v>0.40629999999999999</v>
      </c>
      <c r="CQ68">
        <v>0.42330000000000001</v>
      </c>
      <c r="CR68">
        <v>0.43790000000000001</v>
      </c>
      <c r="CS68">
        <v>0.45279999999999998</v>
      </c>
      <c r="CT68">
        <v>0.47470000000000001</v>
      </c>
      <c r="CU68">
        <v>0.48110000000000003</v>
      </c>
      <c r="CV68">
        <v>0.48430000000000001</v>
      </c>
      <c r="CW68">
        <v>0.4874</v>
      </c>
      <c r="CX68">
        <v>0.49</v>
      </c>
      <c r="CY68">
        <v>0.49270000000000003</v>
      </c>
      <c r="CZ68">
        <v>0.49780000000000002</v>
      </c>
      <c r="DA68">
        <v>0.50690000000000002</v>
      </c>
      <c r="DB68">
        <v>0.51600000000000001</v>
      </c>
      <c r="DC68">
        <v>0.52510000000000001</v>
      </c>
      <c r="DD68">
        <v>0.53800000000000003</v>
      </c>
      <c r="DE68">
        <v>0.54820000000000002</v>
      </c>
      <c r="DF68">
        <v>0.55840000000000001</v>
      </c>
      <c r="DG68">
        <v>0.56720000000000004</v>
      </c>
      <c r="DH68">
        <v>0.56999999999999995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5.0869999999999998E-8</v>
      </c>
      <c r="AB69">
        <v>4.8029999999999998E-7</v>
      </c>
      <c r="AC69">
        <v>1.703E-6</v>
      </c>
      <c r="AD69">
        <v>3.6330000000000002E-6</v>
      </c>
      <c r="AE69">
        <v>5.6509999999999998E-6</v>
      </c>
      <c r="AF69">
        <v>8.8789999999999992E-6</v>
      </c>
      <c r="AG69">
        <v>1.504E-5</v>
      </c>
      <c r="AH69">
        <v>2.0239999999999999E-5</v>
      </c>
      <c r="AI69">
        <v>2.6429999999999999E-5</v>
      </c>
      <c r="AJ69">
        <v>3.3890000000000002E-5</v>
      </c>
      <c r="AK69">
        <v>4.3189999999999998E-5</v>
      </c>
      <c r="AL69">
        <v>6.6979999999999999E-5</v>
      </c>
      <c r="AM69">
        <v>8.7590000000000007E-5</v>
      </c>
      <c r="AN69">
        <v>1.071E-4</v>
      </c>
      <c r="AO69">
        <v>1.293E-4</v>
      </c>
      <c r="AP69">
        <v>1.7579999999999999E-4</v>
      </c>
      <c r="AQ69">
        <v>2.273E-4</v>
      </c>
      <c r="AR69">
        <v>2.675E-4</v>
      </c>
      <c r="AS69">
        <v>3.1520000000000002E-4</v>
      </c>
      <c r="AT69">
        <v>3.7839999999999998E-4</v>
      </c>
      <c r="AU69">
        <v>5.1570000000000001E-4</v>
      </c>
      <c r="AV69">
        <v>6.2779999999999997E-4</v>
      </c>
      <c r="AW69">
        <v>7.1869999999999996E-4</v>
      </c>
      <c r="AX69">
        <v>8.2430000000000003E-4</v>
      </c>
      <c r="AY69">
        <v>9.6849999999999996E-4</v>
      </c>
      <c r="AZ69">
        <v>1.1999999999999999E-3</v>
      </c>
      <c r="BA69">
        <v>1.5E-3</v>
      </c>
      <c r="BB69">
        <v>1.6000000000000001E-3</v>
      </c>
      <c r="BC69">
        <v>1.8E-3</v>
      </c>
      <c r="BD69">
        <v>2E-3</v>
      </c>
      <c r="BE69">
        <v>2.3999999999999998E-3</v>
      </c>
      <c r="BF69">
        <v>2.7000000000000001E-3</v>
      </c>
      <c r="BG69">
        <v>3.0000000000000001E-3</v>
      </c>
      <c r="BH69">
        <v>3.3E-3</v>
      </c>
      <c r="BI69">
        <v>3.5999999999999999E-3</v>
      </c>
      <c r="BJ69">
        <v>4.0000000000000001E-3</v>
      </c>
      <c r="BK69">
        <v>4.5999999999999999E-3</v>
      </c>
      <c r="BL69">
        <v>5.1999999999999998E-3</v>
      </c>
      <c r="BM69">
        <v>5.5999999999999999E-3</v>
      </c>
      <c r="BN69">
        <v>6.1999999999999998E-3</v>
      </c>
      <c r="BO69">
        <v>7.0000000000000001E-3</v>
      </c>
      <c r="BP69">
        <v>7.7000000000000002E-3</v>
      </c>
      <c r="BQ69">
        <v>8.3000000000000001E-3</v>
      </c>
      <c r="BR69">
        <v>8.8999999999999999E-3</v>
      </c>
      <c r="BS69">
        <v>0.01</v>
      </c>
      <c r="BT69">
        <v>1.11E-2</v>
      </c>
      <c r="BU69">
        <v>1.18E-2</v>
      </c>
      <c r="BV69">
        <v>1.26E-2</v>
      </c>
      <c r="BW69">
        <v>1.34E-2</v>
      </c>
      <c r="BX69">
        <v>1.4200000000000001E-2</v>
      </c>
      <c r="BY69">
        <v>1.5299999999999999E-2</v>
      </c>
      <c r="BZ69">
        <v>2.8799999999999999E-2</v>
      </c>
      <c r="CA69">
        <v>4.6399999999999997E-2</v>
      </c>
      <c r="CB69">
        <v>6.9199999999999998E-2</v>
      </c>
      <c r="CC69">
        <v>9.35E-2</v>
      </c>
      <c r="CD69">
        <v>0.11899999999999999</v>
      </c>
      <c r="CE69">
        <v>0.14169999999999999</v>
      </c>
      <c r="CF69">
        <v>0.16270000000000001</v>
      </c>
      <c r="CG69">
        <v>0.18340000000000001</v>
      </c>
      <c r="CH69">
        <v>0.2006</v>
      </c>
      <c r="CI69">
        <v>0.21820000000000001</v>
      </c>
      <c r="CJ69">
        <v>0.2356</v>
      </c>
      <c r="CK69">
        <v>0.25269999999999998</v>
      </c>
      <c r="CL69">
        <v>0.26960000000000001</v>
      </c>
      <c r="CM69">
        <v>0.28560000000000002</v>
      </c>
      <c r="CN69">
        <v>0.30109999999999998</v>
      </c>
      <c r="CO69">
        <v>0.36980000000000002</v>
      </c>
      <c r="CP69">
        <v>0.40629999999999999</v>
      </c>
      <c r="CQ69">
        <v>0.42330000000000001</v>
      </c>
      <c r="CR69">
        <v>0.43790000000000001</v>
      </c>
      <c r="CS69">
        <v>0.45279999999999998</v>
      </c>
      <c r="CT69">
        <v>0.47470000000000001</v>
      </c>
      <c r="CU69">
        <v>0.48110000000000003</v>
      </c>
      <c r="CV69">
        <v>0.48430000000000001</v>
      </c>
      <c r="CW69">
        <v>0.4874</v>
      </c>
      <c r="CX69">
        <v>0.49</v>
      </c>
      <c r="CY69">
        <v>0.49270000000000003</v>
      </c>
      <c r="CZ69">
        <v>0.49780000000000002</v>
      </c>
      <c r="DA69">
        <v>0.50690000000000002</v>
      </c>
      <c r="DB69">
        <v>0.51600000000000001</v>
      </c>
      <c r="DC69">
        <v>0.52510000000000001</v>
      </c>
      <c r="DD69">
        <v>0.53800000000000003</v>
      </c>
      <c r="DE69">
        <v>0.54820000000000002</v>
      </c>
      <c r="DF69">
        <v>0.55840000000000001</v>
      </c>
      <c r="DG69">
        <v>0.56720000000000004</v>
      </c>
      <c r="DH69">
        <v>0.56999999999999995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5.0869999999999998E-8</v>
      </c>
      <c r="AB70">
        <v>4.8029999999999998E-7</v>
      </c>
      <c r="AC70">
        <v>1.703E-6</v>
      </c>
      <c r="AD70">
        <v>3.6330000000000002E-6</v>
      </c>
      <c r="AE70">
        <v>5.6509999999999998E-6</v>
      </c>
      <c r="AF70">
        <v>8.8789999999999992E-6</v>
      </c>
      <c r="AG70">
        <v>1.504E-5</v>
      </c>
      <c r="AH70">
        <v>2.0239999999999999E-5</v>
      </c>
      <c r="AI70">
        <v>2.6429999999999999E-5</v>
      </c>
      <c r="AJ70">
        <v>3.3890000000000002E-5</v>
      </c>
      <c r="AK70">
        <v>4.3189999999999998E-5</v>
      </c>
      <c r="AL70">
        <v>6.6979999999999999E-5</v>
      </c>
      <c r="AM70">
        <v>8.7590000000000007E-5</v>
      </c>
      <c r="AN70">
        <v>1.071E-4</v>
      </c>
      <c r="AO70">
        <v>1.293E-4</v>
      </c>
      <c r="AP70">
        <v>1.7579999999999999E-4</v>
      </c>
      <c r="AQ70">
        <v>2.273E-4</v>
      </c>
      <c r="AR70">
        <v>2.675E-4</v>
      </c>
      <c r="AS70">
        <v>3.1520000000000002E-4</v>
      </c>
      <c r="AT70">
        <v>3.7839999999999998E-4</v>
      </c>
      <c r="AU70">
        <v>5.1570000000000001E-4</v>
      </c>
      <c r="AV70">
        <v>6.2779999999999997E-4</v>
      </c>
      <c r="AW70">
        <v>7.1869999999999996E-4</v>
      </c>
      <c r="AX70">
        <v>8.2430000000000003E-4</v>
      </c>
      <c r="AY70">
        <v>9.6849999999999996E-4</v>
      </c>
      <c r="AZ70">
        <v>1.1999999999999999E-3</v>
      </c>
      <c r="BA70">
        <v>1.5E-3</v>
      </c>
      <c r="BB70">
        <v>1.6000000000000001E-3</v>
      </c>
      <c r="BC70">
        <v>1.8E-3</v>
      </c>
      <c r="BD70">
        <v>2E-3</v>
      </c>
      <c r="BE70">
        <v>2.3999999999999998E-3</v>
      </c>
      <c r="BF70">
        <v>2.7000000000000001E-3</v>
      </c>
      <c r="BG70">
        <v>3.0000000000000001E-3</v>
      </c>
      <c r="BH70">
        <v>3.3E-3</v>
      </c>
      <c r="BI70">
        <v>3.5999999999999999E-3</v>
      </c>
      <c r="BJ70">
        <v>4.0000000000000001E-3</v>
      </c>
      <c r="BK70">
        <v>4.5999999999999999E-3</v>
      </c>
      <c r="BL70">
        <v>5.1999999999999998E-3</v>
      </c>
      <c r="BM70">
        <v>5.5999999999999999E-3</v>
      </c>
      <c r="BN70">
        <v>6.1999999999999998E-3</v>
      </c>
      <c r="BO70">
        <v>7.0000000000000001E-3</v>
      </c>
      <c r="BP70">
        <v>7.7000000000000002E-3</v>
      </c>
      <c r="BQ70">
        <v>8.3000000000000001E-3</v>
      </c>
      <c r="BR70">
        <v>8.8999999999999999E-3</v>
      </c>
      <c r="BS70">
        <v>0.01</v>
      </c>
      <c r="BT70">
        <v>1.11E-2</v>
      </c>
      <c r="BU70">
        <v>1.18E-2</v>
      </c>
      <c r="BV70">
        <v>1.26E-2</v>
      </c>
      <c r="BW70">
        <v>1.34E-2</v>
      </c>
      <c r="BX70">
        <v>1.4200000000000001E-2</v>
      </c>
      <c r="BY70">
        <v>1.5299999999999999E-2</v>
      </c>
      <c r="BZ70">
        <v>2.8799999999999999E-2</v>
      </c>
      <c r="CA70">
        <v>4.6399999999999997E-2</v>
      </c>
      <c r="CB70">
        <v>6.9199999999999998E-2</v>
      </c>
      <c r="CC70">
        <v>9.35E-2</v>
      </c>
      <c r="CD70">
        <v>0.11899999999999999</v>
      </c>
      <c r="CE70">
        <v>0.14169999999999999</v>
      </c>
      <c r="CF70">
        <v>0.16270000000000001</v>
      </c>
      <c r="CG70">
        <v>0.18340000000000001</v>
      </c>
      <c r="CH70">
        <v>0.2006</v>
      </c>
      <c r="CI70">
        <v>0.21820000000000001</v>
      </c>
      <c r="CJ70">
        <v>0.2356</v>
      </c>
      <c r="CK70">
        <v>0.25269999999999998</v>
      </c>
      <c r="CL70">
        <v>0.26960000000000001</v>
      </c>
      <c r="CM70">
        <v>0.28560000000000002</v>
      </c>
      <c r="CN70">
        <v>0.30109999999999998</v>
      </c>
      <c r="CO70">
        <v>0.36980000000000002</v>
      </c>
      <c r="CP70">
        <v>0.40629999999999999</v>
      </c>
      <c r="CQ70">
        <v>0.42330000000000001</v>
      </c>
      <c r="CR70">
        <v>0.43790000000000001</v>
      </c>
      <c r="CS70">
        <v>0.45279999999999998</v>
      </c>
      <c r="CT70">
        <v>0.47470000000000001</v>
      </c>
      <c r="CU70">
        <v>0.48110000000000003</v>
      </c>
      <c r="CV70">
        <v>0.48430000000000001</v>
      </c>
      <c r="CW70">
        <v>0.4874</v>
      </c>
      <c r="CX70">
        <v>0.49</v>
      </c>
      <c r="CY70">
        <v>0.49270000000000003</v>
      </c>
      <c r="CZ70">
        <v>0.49780000000000002</v>
      </c>
      <c r="DA70">
        <v>0.50690000000000002</v>
      </c>
      <c r="DB70">
        <v>0.51600000000000001</v>
      </c>
      <c r="DC70">
        <v>0.52510000000000001</v>
      </c>
      <c r="DD70">
        <v>0.53800000000000003</v>
      </c>
      <c r="DE70">
        <v>0.54820000000000002</v>
      </c>
      <c r="DF70">
        <v>0.55840000000000001</v>
      </c>
      <c r="DG70">
        <v>0.56720000000000004</v>
      </c>
      <c r="DH70">
        <v>0.56999999999999995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5.0869999999999998E-8</v>
      </c>
      <c r="AB71">
        <v>4.8029999999999998E-7</v>
      </c>
      <c r="AC71">
        <v>1.703E-6</v>
      </c>
      <c r="AD71">
        <v>3.6330000000000002E-6</v>
      </c>
      <c r="AE71">
        <v>5.6509999999999998E-6</v>
      </c>
      <c r="AF71">
        <v>8.8789999999999992E-6</v>
      </c>
      <c r="AG71">
        <v>1.504E-5</v>
      </c>
      <c r="AH71">
        <v>2.0239999999999999E-5</v>
      </c>
      <c r="AI71">
        <v>2.6429999999999999E-5</v>
      </c>
      <c r="AJ71">
        <v>3.3890000000000002E-5</v>
      </c>
      <c r="AK71">
        <v>4.3189999999999998E-5</v>
      </c>
      <c r="AL71">
        <v>6.6979999999999999E-5</v>
      </c>
      <c r="AM71">
        <v>8.7590000000000007E-5</v>
      </c>
      <c r="AN71">
        <v>1.071E-4</v>
      </c>
      <c r="AO71">
        <v>1.293E-4</v>
      </c>
      <c r="AP71">
        <v>1.7579999999999999E-4</v>
      </c>
      <c r="AQ71">
        <v>2.273E-4</v>
      </c>
      <c r="AR71">
        <v>2.675E-4</v>
      </c>
      <c r="AS71">
        <v>3.1520000000000002E-4</v>
      </c>
      <c r="AT71">
        <v>3.7839999999999998E-4</v>
      </c>
      <c r="AU71">
        <v>5.1570000000000001E-4</v>
      </c>
      <c r="AV71">
        <v>6.2779999999999997E-4</v>
      </c>
      <c r="AW71">
        <v>7.1869999999999996E-4</v>
      </c>
      <c r="AX71">
        <v>8.2430000000000003E-4</v>
      </c>
      <c r="AY71">
        <v>9.6849999999999996E-4</v>
      </c>
      <c r="AZ71">
        <v>1.1999999999999999E-3</v>
      </c>
      <c r="BA71">
        <v>1.5E-3</v>
      </c>
      <c r="BB71">
        <v>1.6000000000000001E-3</v>
      </c>
      <c r="BC71">
        <v>1.8E-3</v>
      </c>
      <c r="BD71">
        <v>2E-3</v>
      </c>
      <c r="BE71">
        <v>2.3999999999999998E-3</v>
      </c>
      <c r="BF71">
        <v>2.7000000000000001E-3</v>
      </c>
      <c r="BG71">
        <v>3.0000000000000001E-3</v>
      </c>
      <c r="BH71">
        <v>3.3E-3</v>
      </c>
      <c r="BI71">
        <v>3.5999999999999999E-3</v>
      </c>
      <c r="BJ71">
        <v>4.0000000000000001E-3</v>
      </c>
      <c r="BK71">
        <v>4.5999999999999999E-3</v>
      </c>
      <c r="BL71">
        <v>5.1999999999999998E-3</v>
      </c>
      <c r="BM71">
        <v>5.5999999999999999E-3</v>
      </c>
      <c r="BN71">
        <v>6.1999999999999998E-3</v>
      </c>
      <c r="BO71">
        <v>7.0000000000000001E-3</v>
      </c>
      <c r="BP71">
        <v>7.7000000000000002E-3</v>
      </c>
      <c r="BQ71">
        <v>8.3000000000000001E-3</v>
      </c>
      <c r="BR71">
        <v>8.8999999999999999E-3</v>
      </c>
      <c r="BS71">
        <v>0.01</v>
      </c>
      <c r="BT71">
        <v>1.11E-2</v>
      </c>
      <c r="BU71">
        <v>1.18E-2</v>
      </c>
      <c r="BV71">
        <v>1.26E-2</v>
      </c>
      <c r="BW71">
        <v>1.34E-2</v>
      </c>
      <c r="BX71">
        <v>1.4200000000000001E-2</v>
      </c>
      <c r="BY71">
        <v>1.5299999999999999E-2</v>
      </c>
      <c r="BZ71">
        <v>2.8799999999999999E-2</v>
      </c>
      <c r="CA71">
        <v>4.6399999999999997E-2</v>
      </c>
      <c r="CB71">
        <v>6.9199999999999998E-2</v>
      </c>
      <c r="CC71">
        <v>9.35E-2</v>
      </c>
      <c r="CD71">
        <v>0.11899999999999999</v>
      </c>
      <c r="CE71">
        <v>0.14169999999999999</v>
      </c>
      <c r="CF71">
        <v>0.16270000000000001</v>
      </c>
      <c r="CG71">
        <v>0.18340000000000001</v>
      </c>
      <c r="CH71">
        <v>0.2006</v>
      </c>
      <c r="CI71">
        <v>0.21820000000000001</v>
      </c>
      <c r="CJ71">
        <v>0.2356</v>
      </c>
      <c r="CK71">
        <v>0.25269999999999998</v>
      </c>
      <c r="CL71">
        <v>0.26960000000000001</v>
      </c>
      <c r="CM71">
        <v>0.28560000000000002</v>
      </c>
      <c r="CN71">
        <v>0.30109999999999998</v>
      </c>
      <c r="CO71">
        <v>0.36980000000000002</v>
      </c>
      <c r="CP71">
        <v>0.40629999999999999</v>
      </c>
      <c r="CQ71">
        <v>0.42330000000000001</v>
      </c>
      <c r="CR71">
        <v>0.43790000000000001</v>
      </c>
      <c r="CS71">
        <v>0.45279999999999998</v>
      </c>
      <c r="CT71">
        <v>0.47470000000000001</v>
      </c>
      <c r="CU71">
        <v>0.48110000000000003</v>
      </c>
      <c r="CV71">
        <v>0.48430000000000001</v>
      </c>
      <c r="CW71">
        <v>0.4874</v>
      </c>
      <c r="CX71">
        <v>0.49</v>
      </c>
      <c r="CY71">
        <v>0.49270000000000003</v>
      </c>
      <c r="CZ71">
        <v>0.49780000000000002</v>
      </c>
      <c r="DA71">
        <v>0.50690000000000002</v>
      </c>
      <c r="DB71">
        <v>0.51600000000000001</v>
      </c>
      <c r="DC71">
        <v>0.52510000000000001</v>
      </c>
      <c r="DD71">
        <v>0.53800000000000003</v>
      </c>
      <c r="DE71">
        <v>0.54820000000000002</v>
      </c>
      <c r="DF71">
        <v>0.55840000000000001</v>
      </c>
      <c r="DG71">
        <v>0.56720000000000004</v>
      </c>
      <c r="DH71">
        <v>0.56999999999999995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5.0869999999999998E-8</v>
      </c>
      <c r="AB72">
        <v>4.8029999999999998E-7</v>
      </c>
      <c r="AC72">
        <v>1.703E-6</v>
      </c>
      <c r="AD72">
        <v>3.6330000000000002E-6</v>
      </c>
      <c r="AE72">
        <v>5.6509999999999998E-6</v>
      </c>
      <c r="AF72">
        <v>8.8789999999999992E-6</v>
      </c>
      <c r="AG72">
        <v>1.504E-5</v>
      </c>
      <c r="AH72">
        <v>2.0239999999999999E-5</v>
      </c>
      <c r="AI72">
        <v>2.6429999999999999E-5</v>
      </c>
      <c r="AJ72">
        <v>3.3890000000000002E-5</v>
      </c>
      <c r="AK72">
        <v>4.3189999999999998E-5</v>
      </c>
      <c r="AL72">
        <v>6.6979999999999999E-5</v>
      </c>
      <c r="AM72">
        <v>8.7590000000000007E-5</v>
      </c>
      <c r="AN72">
        <v>1.071E-4</v>
      </c>
      <c r="AO72">
        <v>1.293E-4</v>
      </c>
      <c r="AP72">
        <v>1.7579999999999999E-4</v>
      </c>
      <c r="AQ72">
        <v>2.273E-4</v>
      </c>
      <c r="AR72">
        <v>2.675E-4</v>
      </c>
      <c r="AS72">
        <v>3.1520000000000002E-4</v>
      </c>
      <c r="AT72">
        <v>3.7839999999999998E-4</v>
      </c>
      <c r="AU72">
        <v>5.1570000000000001E-4</v>
      </c>
      <c r="AV72">
        <v>6.2779999999999997E-4</v>
      </c>
      <c r="AW72">
        <v>7.1869999999999996E-4</v>
      </c>
      <c r="AX72">
        <v>8.2430000000000003E-4</v>
      </c>
      <c r="AY72">
        <v>9.6849999999999996E-4</v>
      </c>
      <c r="AZ72">
        <v>1.1999999999999999E-3</v>
      </c>
      <c r="BA72">
        <v>1.5E-3</v>
      </c>
      <c r="BB72">
        <v>1.6000000000000001E-3</v>
      </c>
      <c r="BC72">
        <v>1.8E-3</v>
      </c>
      <c r="BD72">
        <v>2E-3</v>
      </c>
      <c r="BE72">
        <v>2.3999999999999998E-3</v>
      </c>
      <c r="BF72">
        <v>2.7000000000000001E-3</v>
      </c>
      <c r="BG72">
        <v>3.0000000000000001E-3</v>
      </c>
      <c r="BH72">
        <v>3.3E-3</v>
      </c>
      <c r="BI72">
        <v>3.5999999999999999E-3</v>
      </c>
      <c r="BJ72">
        <v>4.0000000000000001E-3</v>
      </c>
      <c r="BK72">
        <v>4.5999999999999999E-3</v>
      </c>
      <c r="BL72">
        <v>5.1999999999999998E-3</v>
      </c>
      <c r="BM72">
        <v>5.5999999999999999E-3</v>
      </c>
      <c r="BN72">
        <v>6.1999999999999998E-3</v>
      </c>
      <c r="BO72">
        <v>7.0000000000000001E-3</v>
      </c>
      <c r="BP72">
        <v>7.7000000000000002E-3</v>
      </c>
      <c r="BQ72">
        <v>8.3000000000000001E-3</v>
      </c>
      <c r="BR72">
        <v>8.8999999999999999E-3</v>
      </c>
      <c r="BS72">
        <v>0.01</v>
      </c>
      <c r="BT72">
        <v>1.11E-2</v>
      </c>
      <c r="BU72">
        <v>1.18E-2</v>
      </c>
      <c r="BV72">
        <v>1.26E-2</v>
      </c>
      <c r="BW72">
        <v>1.34E-2</v>
      </c>
      <c r="BX72">
        <v>1.4200000000000001E-2</v>
      </c>
      <c r="BY72">
        <v>1.5299999999999999E-2</v>
      </c>
      <c r="BZ72">
        <v>2.8799999999999999E-2</v>
      </c>
      <c r="CA72">
        <v>4.6399999999999997E-2</v>
      </c>
      <c r="CB72">
        <v>6.9199999999999998E-2</v>
      </c>
      <c r="CC72">
        <v>9.35E-2</v>
      </c>
      <c r="CD72">
        <v>0.11899999999999999</v>
      </c>
      <c r="CE72">
        <v>0.14169999999999999</v>
      </c>
      <c r="CF72">
        <v>0.16270000000000001</v>
      </c>
      <c r="CG72">
        <v>0.18340000000000001</v>
      </c>
      <c r="CH72">
        <v>0.2006</v>
      </c>
      <c r="CI72">
        <v>0.21820000000000001</v>
      </c>
      <c r="CJ72">
        <v>0.2356</v>
      </c>
      <c r="CK72">
        <v>0.25269999999999998</v>
      </c>
      <c r="CL72">
        <v>0.26960000000000001</v>
      </c>
      <c r="CM72">
        <v>0.28560000000000002</v>
      </c>
      <c r="CN72">
        <v>0.30109999999999998</v>
      </c>
      <c r="CO72">
        <v>0.36980000000000002</v>
      </c>
      <c r="CP72">
        <v>0.40629999999999999</v>
      </c>
      <c r="CQ72">
        <v>0.42330000000000001</v>
      </c>
      <c r="CR72">
        <v>0.43790000000000001</v>
      </c>
      <c r="CS72">
        <v>0.45279999999999998</v>
      </c>
      <c r="CT72">
        <v>0.47470000000000001</v>
      </c>
      <c r="CU72">
        <v>0.48110000000000003</v>
      </c>
      <c r="CV72">
        <v>0.48430000000000001</v>
      </c>
      <c r="CW72">
        <v>0.4874</v>
      </c>
      <c r="CX72">
        <v>0.49</v>
      </c>
      <c r="CY72">
        <v>0.49270000000000003</v>
      </c>
      <c r="CZ72">
        <v>0.49780000000000002</v>
      </c>
      <c r="DA72">
        <v>0.50690000000000002</v>
      </c>
      <c r="DB72">
        <v>0.51600000000000001</v>
      </c>
      <c r="DC72">
        <v>0.52510000000000001</v>
      </c>
      <c r="DD72">
        <v>0.53800000000000003</v>
      </c>
      <c r="DE72">
        <v>0.54820000000000002</v>
      </c>
      <c r="DF72">
        <v>0.55840000000000001</v>
      </c>
      <c r="DG72">
        <v>0.56720000000000004</v>
      </c>
      <c r="DH72">
        <v>0.56999999999999995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5.0869999999999998E-8</v>
      </c>
      <c r="AB73">
        <v>4.8029999999999998E-7</v>
      </c>
      <c r="AC73">
        <v>1.703E-6</v>
      </c>
      <c r="AD73">
        <v>3.6330000000000002E-6</v>
      </c>
      <c r="AE73">
        <v>5.6509999999999998E-6</v>
      </c>
      <c r="AF73">
        <v>8.8789999999999992E-6</v>
      </c>
      <c r="AG73">
        <v>1.504E-5</v>
      </c>
      <c r="AH73">
        <v>2.0239999999999999E-5</v>
      </c>
      <c r="AI73">
        <v>2.6429999999999999E-5</v>
      </c>
      <c r="AJ73">
        <v>3.3890000000000002E-5</v>
      </c>
      <c r="AK73">
        <v>4.3189999999999998E-5</v>
      </c>
      <c r="AL73">
        <v>6.6979999999999999E-5</v>
      </c>
      <c r="AM73">
        <v>8.7590000000000007E-5</v>
      </c>
      <c r="AN73">
        <v>1.071E-4</v>
      </c>
      <c r="AO73">
        <v>1.293E-4</v>
      </c>
      <c r="AP73">
        <v>1.7579999999999999E-4</v>
      </c>
      <c r="AQ73">
        <v>2.273E-4</v>
      </c>
      <c r="AR73">
        <v>2.675E-4</v>
      </c>
      <c r="AS73">
        <v>3.1520000000000002E-4</v>
      </c>
      <c r="AT73">
        <v>3.7839999999999998E-4</v>
      </c>
      <c r="AU73">
        <v>5.1570000000000001E-4</v>
      </c>
      <c r="AV73">
        <v>6.2779999999999997E-4</v>
      </c>
      <c r="AW73">
        <v>7.1869999999999996E-4</v>
      </c>
      <c r="AX73">
        <v>8.2430000000000003E-4</v>
      </c>
      <c r="AY73">
        <v>9.6849999999999996E-4</v>
      </c>
      <c r="AZ73">
        <v>1.1999999999999999E-3</v>
      </c>
      <c r="BA73">
        <v>1.5E-3</v>
      </c>
      <c r="BB73">
        <v>1.6000000000000001E-3</v>
      </c>
      <c r="BC73">
        <v>1.8E-3</v>
      </c>
      <c r="BD73">
        <v>2E-3</v>
      </c>
      <c r="BE73">
        <v>2.3999999999999998E-3</v>
      </c>
      <c r="BF73">
        <v>2.7000000000000001E-3</v>
      </c>
      <c r="BG73">
        <v>3.0000000000000001E-3</v>
      </c>
      <c r="BH73">
        <v>3.3E-3</v>
      </c>
      <c r="BI73">
        <v>3.5999999999999999E-3</v>
      </c>
      <c r="BJ73">
        <v>4.0000000000000001E-3</v>
      </c>
      <c r="BK73">
        <v>4.5999999999999999E-3</v>
      </c>
      <c r="BL73">
        <v>5.1999999999999998E-3</v>
      </c>
      <c r="BM73">
        <v>5.5999999999999999E-3</v>
      </c>
      <c r="BN73">
        <v>6.1999999999999998E-3</v>
      </c>
      <c r="BO73">
        <v>7.0000000000000001E-3</v>
      </c>
      <c r="BP73">
        <v>7.7000000000000002E-3</v>
      </c>
      <c r="BQ73">
        <v>8.3000000000000001E-3</v>
      </c>
      <c r="BR73">
        <v>8.8999999999999999E-3</v>
      </c>
      <c r="BS73">
        <v>0.01</v>
      </c>
      <c r="BT73">
        <v>1.11E-2</v>
      </c>
      <c r="BU73">
        <v>1.18E-2</v>
      </c>
      <c r="BV73">
        <v>1.26E-2</v>
      </c>
      <c r="BW73">
        <v>1.34E-2</v>
      </c>
      <c r="BX73">
        <v>1.4200000000000001E-2</v>
      </c>
      <c r="BY73">
        <v>1.5299999999999999E-2</v>
      </c>
      <c r="BZ73">
        <v>2.8799999999999999E-2</v>
      </c>
      <c r="CA73">
        <v>4.6399999999999997E-2</v>
      </c>
      <c r="CB73">
        <v>6.9199999999999998E-2</v>
      </c>
      <c r="CC73">
        <v>9.35E-2</v>
      </c>
      <c r="CD73">
        <v>0.11899999999999999</v>
      </c>
      <c r="CE73">
        <v>0.14169999999999999</v>
      </c>
      <c r="CF73">
        <v>0.16270000000000001</v>
      </c>
      <c r="CG73">
        <v>0.18340000000000001</v>
      </c>
      <c r="CH73">
        <v>0.2006</v>
      </c>
      <c r="CI73">
        <v>0.21820000000000001</v>
      </c>
      <c r="CJ73">
        <v>0.2356</v>
      </c>
      <c r="CK73">
        <v>0.25269999999999998</v>
      </c>
      <c r="CL73">
        <v>0.26960000000000001</v>
      </c>
      <c r="CM73">
        <v>0.28560000000000002</v>
      </c>
      <c r="CN73">
        <v>0.30109999999999998</v>
      </c>
      <c r="CO73">
        <v>0.36980000000000002</v>
      </c>
      <c r="CP73">
        <v>0.40629999999999999</v>
      </c>
      <c r="CQ73">
        <v>0.42330000000000001</v>
      </c>
      <c r="CR73">
        <v>0.43790000000000001</v>
      </c>
      <c r="CS73">
        <v>0.45279999999999998</v>
      </c>
      <c r="CT73">
        <v>0.47470000000000001</v>
      </c>
      <c r="CU73">
        <v>0.48110000000000003</v>
      </c>
      <c r="CV73">
        <v>0.48430000000000001</v>
      </c>
      <c r="CW73">
        <v>0.4874</v>
      </c>
      <c r="CX73">
        <v>0.49</v>
      </c>
      <c r="CY73">
        <v>0.49270000000000003</v>
      </c>
      <c r="CZ73">
        <v>0.49780000000000002</v>
      </c>
      <c r="DA73">
        <v>0.50690000000000002</v>
      </c>
      <c r="DB73">
        <v>0.51600000000000001</v>
      </c>
      <c r="DC73">
        <v>0.52510000000000001</v>
      </c>
      <c r="DD73">
        <v>0.53800000000000003</v>
      </c>
      <c r="DE73">
        <v>0.54820000000000002</v>
      </c>
      <c r="DF73">
        <v>0.55840000000000001</v>
      </c>
      <c r="DG73">
        <v>0.56720000000000004</v>
      </c>
      <c r="DH73">
        <v>0.56999999999999995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5.0869999999999998E-8</v>
      </c>
      <c r="AB74">
        <v>4.8029999999999998E-7</v>
      </c>
      <c r="AC74">
        <v>1.703E-6</v>
      </c>
      <c r="AD74">
        <v>3.6330000000000002E-6</v>
      </c>
      <c r="AE74">
        <v>5.6509999999999998E-6</v>
      </c>
      <c r="AF74">
        <v>8.8789999999999992E-6</v>
      </c>
      <c r="AG74">
        <v>1.504E-5</v>
      </c>
      <c r="AH74">
        <v>2.0239999999999999E-5</v>
      </c>
      <c r="AI74">
        <v>2.6429999999999999E-5</v>
      </c>
      <c r="AJ74">
        <v>3.3890000000000002E-5</v>
      </c>
      <c r="AK74">
        <v>4.3189999999999998E-5</v>
      </c>
      <c r="AL74">
        <v>6.6979999999999999E-5</v>
      </c>
      <c r="AM74">
        <v>8.7590000000000007E-5</v>
      </c>
      <c r="AN74">
        <v>1.071E-4</v>
      </c>
      <c r="AO74">
        <v>1.293E-4</v>
      </c>
      <c r="AP74">
        <v>1.7579999999999999E-4</v>
      </c>
      <c r="AQ74">
        <v>2.273E-4</v>
      </c>
      <c r="AR74">
        <v>2.675E-4</v>
      </c>
      <c r="AS74">
        <v>3.1520000000000002E-4</v>
      </c>
      <c r="AT74">
        <v>3.7839999999999998E-4</v>
      </c>
      <c r="AU74">
        <v>5.1570000000000001E-4</v>
      </c>
      <c r="AV74">
        <v>6.2779999999999997E-4</v>
      </c>
      <c r="AW74">
        <v>7.1869999999999996E-4</v>
      </c>
      <c r="AX74">
        <v>8.2430000000000003E-4</v>
      </c>
      <c r="AY74">
        <v>9.6849999999999996E-4</v>
      </c>
      <c r="AZ74">
        <v>1.1999999999999999E-3</v>
      </c>
      <c r="BA74">
        <v>1.5E-3</v>
      </c>
      <c r="BB74">
        <v>1.6000000000000001E-3</v>
      </c>
      <c r="BC74">
        <v>1.8E-3</v>
      </c>
      <c r="BD74">
        <v>2E-3</v>
      </c>
      <c r="BE74">
        <v>2.3999999999999998E-3</v>
      </c>
      <c r="BF74">
        <v>2.7000000000000001E-3</v>
      </c>
      <c r="BG74">
        <v>3.0000000000000001E-3</v>
      </c>
      <c r="BH74">
        <v>3.3E-3</v>
      </c>
      <c r="BI74">
        <v>3.5999999999999999E-3</v>
      </c>
      <c r="BJ74">
        <v>4.0000000000000001E-3</v>
      </c>
      <c r="BK74">
        <v>4.5999999999999999E-3</v>
      </c>
      <c r="BL74">
        <v>5.1999999999999998E-3</v>
      </c>
      <c r="BM74">
        <v>5.5999999999999999E-3</v>
      </c>
      <c r="BN74">
        <v>6.1999999999999998E-3</v>
      </c>
      <c r="BO74">
        <v>7.0000000000000001E-3</v>
      </c>
      <c r="BP74">
        <v>7.7000000000000002E-3</v>
      </c>
      <c r="BQ74">
        <v>8.3000000000000001E-3</v>
      </c>
      <c r="BR74">
        <v>8.8999999999999999E-3</v>
      </c>
      <c r="BS74">
        <v>0.01</v>
      </c>
      <c r="BT74">
        <v>1.11E-2</v>
      </c>
      <c r="BU74">
        <v>1.18E-2</v>
      </c>
      <c r="BV74">
        <v>1.26E-2</v>
      </c>
      <c r="BW74">
        <v>1.34E-2</v>
      </c>
      <c r="BX74">
        <v>1.4200000000000001E-2</v>
      </c>
      <c r="BY74">
        <v>1.5299999999999999E-2</v>
      </c>
      <c r="BZ74">
        <v>2.8799999999999999E-2</v>
      </c>
      <c r="CA74">
        <v>4.6399999999999997E-2</v>
      </c>
      <c r="CB74">
        <v>6.9199999999999998E-2</v>
      </c>
      <c r="CC74">
        <v>9.35E-2</v>
      </c>
      <c r="CD74">
        <v>0.11899999999999999</v>
      </c>
      <c r="CE74">
        <v>0.14169999999999999</v>
      </c>
      <c r="CF74">
        <v>0.16270000000000001</v>
      </c>
      <c r="CG74">
        <v>0.18340000000000001</v>
      </c>
      <c r="CH74">
        <v>0.2006</v>
      </c>
      <c r="CI74">
        <v>0.21820000000000001</v>
      </c>
      <c r="CJ74">
        <v>0.2356</v>
      </c>
      <c r="CK74">
        <v>0.25269999999999998</v>
      </c>
      <c r="CL74">
        <v>0.26960000000000001</v>
      </c>
      <c r="CM74">
        <v>0.28560000000000002</v>
      </c>
      <c r="CN74">
        <v>0.30109999999999998</v>
      </c>
      <c r="CO74">
        <v>0.36980000000000002</v>
      </c>
      <c r="CP74">
        <v>0.40629999999999999</v>
      </c>
      <c r="CQ74">
        <v>0.42330000000000001</v>
      </c>
      <c r="CR74">
        <v>0.43790000000000001</v>
      </c>
      <c r="CS74">
        <v>0.45279999999999998</v>
      </c>
      <c r="CT74">
        <v>0.47470000000000001</v>
      </c>
      <c r="CU74">
        <v>0.48110000000000003</v>
      </c>
      <c r="CV74">
        <v>0.48430000000000001</v>
      </c>
      <c r="CW74">
        <v>0.4874</v>
      </c>
      <c r="CX74">
        <v>0.49</v>
      </c>
      <c r="CY74">
        <v>0.49270000000000003</v>
      </c>
      <c r="CZ74">
        <v>0.49780000000000002</v>
      </c>
      <c r="DA74">
        <v>0.50690000000000002</v>
      </c>
      <c r="DB74">
        <v>0.51600000000000001</v>
      </c>
      <c r="DC74">
        <v>0.52510000000000001</v>
      </c>
      <c r="DD74">
        <v>0.53800000000000003</v>
      </c>
      <c r="DE74">
        <v>0.54820000000000002</v>
      </c>
      <c r="DF74">
        <v>0.55840000000000001</v>
      </c>
      <c r="DG74">
        <v>0.56720000000000004</v>
      </c>
      <c r="DH74">
        <v>0.56999999999999995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5.0869999999999998E-8</v>
      </c>
      <c r="AB75">
        <v>4.8029999999999998E-7</v>
      </c>
      <c r="AC75">
        <v>1.703E-6</v>
      </c>
      <c r="AD75">
        <v>3.6330000000000002E-6</v>
      </c>
      <c r="AE75">
        <v>5.6509999999999998E-6</v>
      </c>
      <c r="AF75">
        <v>8.8789999999999992E-6</v>
      </c>
      <c r="AG75">
        <v>1.504E-5</v>
      </c>
      <c r="AH75">
        <v>2.0239999999999999E-5</v>
      </c>
      <c r="AI75">
        <v>2.6429999999999999E-5</v>
      </c>
      <c r="AJ75">
        <v>3.3890000000000002E-5</v>
      </c>
      <c r="AK75">
        <v>4.3189999999999998E-5</v>
      </c>
      <c r="AL75">
        <v>6.6979999999999999E-5</v>
      </c>
      <c r="AM75">
        <v>8.7590000000000007E-5</v>
      </c>
      <c r="AN75">
        <v>1.071E-4</v>
      </c>
      <c r="AO75">
        <v>1.293E-4</v>
      </c>
      <c r="AP75">
        <v>1.7579999999999999E-4</v>
      </c>
      <c r="AQ75">
        <v>2.273E-4</v>
      </c>
      <c r="AR75">
        <v>2.675E-4</v>
      </c>
      <c r="AS75">
        <v>3.1520000000000002E-4</v>
      </c>
      <c r="AT75">
        <v>3.7839999999999998E-4</v>
      </c>
      <c r="AU75">
        <v>5.1570000000000001E-4</v>
      </c>
      <c r="AV75">
        <v>6.2779999999999997E-4</v>
      </c>
      <c r="AW75">
        <v>7.1869999999999996E-4</v>
      </c>
      <c r="AX75">
        <v>8.2430000000000003E-4</v>
      </c>
      <c r="AY75">
        <v>9.6849999999999996E-4</v>
      </c>
      <c r="AZ75">
        <v>1.1999999999999999E-3</v>
      </c>
      <c r="BA75">
        <v>1.5E-3</v>
      </c>
      <c r="BB75">
        <v>1.6000000000000001E-3</v>
      </c>
      <c r="BC75">
        <v>1.8E-3</v>
      </c>
      <c r="BD75">
        <v>2E-3</v>
      </c>
      <c r="BE75">
        <v>2.3999999999999998E-3</v>
      </c>
      <c r="BF75">
        <v>2.7000000000000001E-3</v>
      </c>
      <c r="BG75">
        <v>3.0000000000000001E-3</v>
      </c>
      <c r="BH75">
        <v>3.3E-3</v>
      </c>
      <c r="BI75">
        <v>3.5999999999999999E-3</v>
      </c>
      <c r="BJ75">
        <v>4.0000000000000001E-3</v>
      </c>
      <c r="BK75">
        <v>4.5999999999999999E-3</v>
      </c>
      <c r="BL75">
        <v>5.1999999999999998E-3</v>
      </c>
      <c r="BM75">
        <v>5.5999999999999999E-3</v>
      </c>
      <c r="BN75">
        <v>6.1999999999999998E-3</v>
      </c>
      <c r="BO75">
        <v>7.0000000000000001E-3</v>
      </c>
      <c r="BP75">
        <v>7.7000000000000002E-3</v>
      </c>
      <c r="BQ75">
        <v>8.3000000000000001E-3</v>
      </c>
      <c r="BR75">
        <v>8.8999999999999999E-3</v>
      </c>
      <c r="BS75">
        <v>0.01</v>
      </c>
      <c r="BT75">
        <v>1.11E-2</v>
      </c>
      <c r="BU75">
        <v>1.18E-2</v>
      </c>
      <c r="BV75">
        <v>1.26E-2</v>
      </c>
      <c r="BW75">
        <v>1.34E-2</v>
      </c>
      <c r="BX75">
        <v>1.4200000000000001E-2</v>
      </c>
      <c r="BY75">
        <v>1.5299999999999999E-2</v>
      </c>
      <c r="BZ75">
        <v>2.8799999999999999E-2</v>
      </c>
      <c r="CA75">
        <v>4.6399999999999997E-2</v>
      </c>
      <c r="CB75">
        <v>6.9199999999999998E-2</v>
      </c>
      <c r="CC75">
        <v>9.35E-2</v>
      </c>
      <c r="CD75">
        <v>0.11899999999999999</v>
      </c>
      <c r="CE75">
        <v>0.14169999999999999</v>
      </c>
      <c r="CF75">
        <v>0.16270000000000001</v>
      </c>
      <c r="CG75">
        <v>0.18340000000000001</v>
      </c>
      <c r="CH75">
        <v>0.2006</v>
      </c>
      <c r="CI75">
        <v>0.21820000000000001</v>
      </c>
      <c r="CJ75">
        <v>0.2356</v>
      </c>
      <c r="CK75">
        <v>0.25269999999999998</v>
      </c>
      <c r="CL75">
        <v>0.26960000000000001</v>
      </c>
      <c r="CM75">
        <v>0.28560000000000002</v>
      </c>
      <c r="CN75">
        <v>0.30109999999999998</v>
      </c>
      <c r="CO75">
        <v>0.36980000000000002</v>
      </c>
      <c r="CP75">
        <v>0.40629999999999999</v>
      </c>
      <c r="CQ75">
        <v>0.42330000000000001</v>
      </c>
      <c r="CR75">
        <v>0.43790000000000001</v>
      </c>
      <c r="CS75">
        <v>0.45279999999999998</v>
      </c>
      <c r="CT75">
        <v>0.47470000000000001</v>
      </c>
      <c r="CU75">
        <v>0.48110000000000003</v>
      </c>
      <c r="CV75">
        <v>0.48430000000000001</v>
      </c>
      <c r="CW75">
        <v>0.4874</v>
      </c>
      <c r="CX75">
        <v>0.49</v>
      </c>
      <c r="CY75">
        <v>0.49270000000000003</v>
      </c>
      <c r="CZ75">
        <v>0.49780000000000002</v>
      </c>
      <c r="DA75">
        <v>0.50690000000000002</v>
      </c>
      <c r="DB75">
        <v>0.51600000000000001</v>
      </c>
      <c r="DC75">
        <v>0.52510000000000001</v>
      </c>
      <c r="DD75">
        <v>0.53800000000000003</v>
      </c>
      <c r="DE75">
        <v>0.54820000000000002</v>
      </c>
      <c r="DF75">
        <v>0.55840000000000001</v>
      </c>
      <c r="DG75">
        <v>0.56720000000000004</v>
      </c>
      <c r="DH75">
        <v>0.56999999999999995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5.0869999999999998E-8</v>
      </c>
      <c r="AB76">
        <v>4.8029999999999998E-7</v>
      </c>
      <c r="AC76">
        <v>1.703E-6</v>
      </c>
      <c r="AD76">
        <v>3.6330000000000002E-6</v>
      </c>
      <c r="AE76">
        <v>5.6509999999999998E-6</v>
      </c>
      <c r="AF76">
        <v>8.8789999999999992E-6</v>
      </c>
      <c r="AG76">
        <v>1.504E-5</v>
      </c>
      <c r="AH76">
        <v>2.0239999999999999E-5</v>
      </c>
      <c r="AI76">
        <v>2.6429999999999999E-5</v>
      </c>
      <c r="AJ76">
        <v>3.3890000000000002E-5</v>
      </c>
      <c r="AK76">
        <v>4.3189999999999998E-5</v>
      </c>
      <c r="AL76">
        <v>6.6979999999999999E-5</v>
      </c>
      <c r="AM76">
        <v>8.7590000000000007E-5</v>
      </c>
      <c r="AN76">
        <v>1.071E-4</v>
      </c>
      <c r="AO76">
        <v>1.293E-4</v>
      </c>
      <c r="AP76">
        <v>1.7579999999999999E-4</v>
      </c>
      <c r="AQ76">
        <v>2.273E-4</v>
      </c>
      <c r="AR76">
        <v>2.675E-4</v>
      </c>
      <c r="AS76">
        <v>3.1520000000000002E-4</v>
      </c>
      <c r="AT76">
        <v>3.7839999999999998E-4</v>
      </c>
      <c r="AU76">
        <v>5.1570000000000001E-4</v>
      </c>
      <c r="AV76">
        <v>6.2779999999999997E-4</v>
      </c>
      <c r="AW76">
        <v>7.1869999999999996E-4</v>
      </c>
      <c r="AX76">
        <v>8.2430000000000003E-4</v>
      </c>
      <c r="AY76">
        <v>9.6849999999999996E-4</v>
      </c>
      <c r="AZ76">
        <v>1.1999999999999999E-3</v>
      </c>
      <c r="BA76">
        <v>1.5E-3</v>
      </c>
      <c r="BB76">
        <v>1.6000000000000001E-3</v>
      </c>
      <c r="BC76">
        <v>1.8E-3</v>
      </c>
      <c r="BD76">
        <v>2E-3</v>
      </c>
      <c r="BE76">
        <v>2.3999999999999998E-3</v>
      </c>
      <c r="BF76">
        <v>2.7000000000000001E-3</v>
      </c>
      <c r="BG76">
        <v>3.0000000000000001E-3</v>
      </c>
      <c r="BH76">
        <v>3.3E-3</v>
      </c>
      <c r="BI76">
        <v>3.5999999999999999E-3</v>
      </c>
      <c r="BJ76">
        <v>4.0000000000000001E-3</v>
      </c>
      <c r="BK76">
        <v>4.5999999999999999E-3</v>
      </c>
      <c r="BL76">
        <v>5.1999999999999998E-3</v>
      </c>
      <c r="BM76">
        <v>5.5999999999999999E-3</v>
      </c>
      <c r="BN76">
        <v>6.1999999999999998E-3</v>
      </c>
      <c r="BO76">
        <v>7.0000000000000001E-3</v>
      </c>
      <c r="BP76">
        <v>7.7000000000000002E-3</v>
      </c>
      <c r="BQ76">
        <v>8.3000000000000001E-3</v>
      </c>
      <c r="BR76">
        <v>8.8999999999999999E-3</v>
      </c>
      <c r="BS76">
        <v>0.01</v>
      </c>
      <c r="BT76">
        <v>1.11E-2</v>
      </c>
      <c r="BU76">
        <v>1.18E-2</v>
      </c>
      <c r="BV76">
        <v>1.26E-2</v>
      </c>
      <c r="BW76">
        <v>1.34E-2</v>
      </c>
      <c r="BX76">
        <v>1.4200000000000001E-2</v>
      </c>
      <c r="BY76">
        <v>1.5299999999999999E-2</v>
      </c>
      <c r="BZ76">
        <v>2.8799999999999999E-2</v>
      </c>
      <c r="CA76">
        <v>4.6399999999999997E-2</v>
      </c>
      <c r="CB76">
        <v>6.9199999999999998E-2</v>
      </c>
      <c r="CC76">
        <v>9.35E-2</v>
      </c>
      <c r="CD76">
        <v>0.11899999999999999</v>
      </c>
      <c r="CE76">
        <v>0.14169999999999999</v>
      </c>
      <c r="CF76">
        <v>0.16270000000000001</v>
      </c>
      <c r="CG76">
        <v>0.18340000000000001</v>
      </c>
      <c r="CH76">
        <v>0.2006</v>
      </c>
      <c r="CI76">
        <v>0.21820000000000001</v>
      </c>
      <c r="CJ76">
        <v>0.2356</v>
      </c>
      <c r="CK76">
        <v>0.25269999999999998</v>
      </c>
      <c r="CL76">
        <v>0.26960000000000001</v>
      </c>
      <c r="CM76">
        <v>0.28560000000000002</v>
      </c>
      <c r="CN76">
        <v>0.30109999999999998</v>
      </c>
      <c r="CO76">
        <v>0.36980000000000002</v>
      </c>
      <c r="CP76">
        <v>0.40629999999999999</v>
      </c>
      <c r="CQ76">
        <v>0.42330000000000001</v>
      </c>
      <c r="CR76">
        <v>0.43790000000000001</v>
      </c>
      <c r="CS76">
        <v>0.45279999999999998</v>
      </c>
      <c r="CT76">
        <v>0.47470000000000001</v>
      </c>
      <c r="CU76">
        <v>0.48110000000000003</v>
      </c>
      <c r="CV76">
        <v>0.48430000000000001</v>
      </c>
      <c r="CW76">
        <v>0.4874</v>
      </c>
      <c r="CX76">
        <v>0.49</v>
      </c>
      <c r="CY76">
        <v>0.49270000000000003</v>
      </c>
      <c r="CZ76">
        <v>0.49780000000000002</v>
      </c>
      <c r="DA76">
        <v>0.50690000000000002</v>
      </c>
      <c r="DB76">
        <v>0.51600000000000001</v>
      </c>
      <c r="DC76">
        <v>0.52510000000000001</v>
      </c>
      <c r="DD76">
        <v>0.53800000000000003</v>
      </c>
      <c r="DE76">
        <v>0.54820000000000002</v>
      </c>
      <c r="DF76">
        <v>0.55840000000000001</v>
      </c>
      <c r="DG76">
        <v>0.56720000000000004</v>
      </c>
      <c r="DH76">
        <v>0.56999999999999995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5.0869999999999998E-8</v>
      </c>
      <c r="AB77">
        <v>4.8029999999999998E-7</v>
      </c>
      <c r="AC77">
        <v>1.703E-6</v>
      </c>
      <c r="AD77">
        <v>3.6330000000000002E-6</v>
      </c>
      <c r="AE77">
        <v>5.6509999999999998E-6</v>
      </c>
      <c r="AF77">
        <v>8.8789999999999992E-6</v>
      </c>
      <c r="AG77">
        <v>1.504E-5</v>
      </c>
      <c r="AH77">
        <v>2.0239999999999999E-5</v>
      </c>
      <c r="AI77">
        <v>2.6429999999999999E-5</v>
      </c>
      <c r="AJ77">
        <v>3.3890000000000002E-5</v>
      </c>
      <c r="AK77">
        <v>4.3189999999999998E-5</v>
      </c>
      <c r="AL77">
        <v>6.6979999999999999E-5</v>
      </c>
      <c r="AM77">
        <v>8.7590000000000007E-5</v>
      </c>
      <c r="AN77">
        <v>1.071E-4</v>
      </c>
      <c r="AO77">
        <v>1.293E-4</v>
      </c>
      <c r="AP77">
        <v>1.7579999999999999E-4</v>
      </c>
      <c r="AQ77">
        <v>2.273E-4</v>
      </c>
      <c r="AR77">
        <v>2.675E-4</v>
      </c>
      <c r="AS77">
        <v>3.1520000000000002E-4</v>
      </c>
      <c r="AT77">
        <v>3.7839999999999998E-4</v>
      </c>
      <c r="AU77">
        <v>5.1570000000000001E-4</v>
      </c>
      <c r="AV77">
        <v>6.2779999999999997E-4</v>
      </c>
      <c r="AW77">
        <v>7.1869999999999996E-4</v>
      </c>
      <c r="AX77">
        <v>8.2430000000000003E-4</v>
      </c>
      <c r="AY77">
        <v>9.6849999999999996E-4</v>
      </c>
      <c r="AZ77">
        <v>1.1999999999999999E-3</v>
      </c>
      <c r="BA77">
        <v>1.5E-3</v>
      </c>
      <c r="BB77">
        <v>1.6000000000000001E-3</v>
      </c>
      <c r="BC77">
        <v>1.8E-3</v>
      </c>
      <c r="BD77">
        <v>2E-3</v>
      </c>
      <c r="BE77">
        <v>2.3999999999999998E-3</v>
      </c>
      <c r="BF77">
        <v>2.7000000000000001E-3</v>
      </c>
      <c r="BG77">
        <v>3.0000000000000001E-3</v>
      </c>
      <c r="BH77">
        <v>3.3E-3</v>
      </c>
      <c r="BI77">
        <v>3.5999999999999999E-3</v>
      </c>
      <c r="BJ77">
        <v>4.0000000000000001E-3</v>
      </c>
      <c r="BK77">
        <v>4.5999999999999999E-3</v>
      </c>
      <c r="BL77">
        <v>5.1999999999999998E-3</v>
      </c>
      <c r="BM77">
        <v>5.5999999999999999E-3</v>
      </c>
      <c r="BN77">
        <v>6.1999999999999998E-3</v>
      </c>
      <c r="BO77">
        <v>7.0000000000000001E-3</v>
      </c>
      <c r="BP77">
        <v>7.7000000000000002E-3</v>
      </c>
      <c r="BQ77">
        <v>8.3000000000000001E-3</v>
      </c>
      <c r="BR77">
        <v>8.8999999999999999E-3</v>
      </c>
      <c r="BS77">
        <v>0.01</v>
      </c>
      <c r="BT77">
        <v>1.11E-2</v>
      </c>
      <c r="BU77">
        <v>1.18E-2</v>
      </c>
      <c r="BV77">
        <v>1.26E-2</v>
      </c>
      <c r="BW77">
        <v>1.34E-2</v>
      </c>
      <c r="BX77">
        <v>1.4200000000000001E-2</v>
      </c>
      <c r="BY77">
        <v>1.5299999999999999E-2</v>
      </c>
      <c r="BZ77">
        <v>2.8799999999999999E-2</v>
      </c>
      <c r="CA77">
        <v>4.6399999999999997E-2</v>
      </c>
      <c r="CB77">
        <v>6.9199999999999998E-2</v>
      </c>
      <c r="CC77">
        <v>9.35E-2</v>
      </c>
      <c r="CD77">
        <v>0.11899999999999999</v>
      </c>
      <c r="CE77">
        <v>0.14169999999999999</v>
      </c>
      <c r="CF77">
        <v>0.16270000000000001</v>
      </c>
      <c r="CG77">
        <v>0.18340000000000001</v>
      </c>
      <c r="CH77">
        <v>0.2006</v>
      </c>
      <c r="CI77">
        <v>0.21820000000000001</v>
      </c>
      <c r="CJ77">
        <v>0.2356</v>
      </c>
      <c r="CK77">
        <v>0.25269999999999998</v>
      </c>
      <c r="CL77">
        <v>0.26960000000000001</v>
      </c>
      <c r="CM77">
        <v>0.28560000000000002</v>
      </c>
      <c r="CN77">
        <v>0.30109999999999998</v>
      </c>
      <c r="CO77">
        <v>0.36980000000000002</v>
      </c>
      <c r="CP77">
        <v>0.40629999999999999</v>
      </c>
      <c r="CQ77">
        <v>0.42330000000000001</v>
      </c>
      <c r="CR77">
        <v>0.43790000000000001</v>
      </c>
      <c r="CS77">
        <v>0.45279999999999998</v>
      </c>
      <c r="CT77">
        <v>0.47470000000000001</v>
      </c>
      <c r="CU77">
        <v>0.48110000000000003</v>
      </c>
      <c r="CV77">
        <v>0.48430000000000001</v>
      </c>
      <c r="CW77">
        <v>0.4874</v>
      </c>
      <c r="CX77">
        <v>0.49</v>
      </c>
      <c r="CY77">
        <v>0.49270000000000003</v>
      </c>
      <c r="CZ77">
        <v>0.49780000000000002</v>
      </c>
      <c r="DA77">
        <v>0.50690000000000002</v>
      </c>
      <c r="DB77">
        <v>0.51600000000000001</v>
      </c>
      <c r="DC77">
        <v>0.52510000000000001</v>
      </c>
      <c r="DD77">
        <v>0.53800000000000003</v>
      </c>
      <c r="DE77">
        <v>0.54820000000000002</v>
      </c>
      <c r="DF77">
        <v>0.55840000000000001</v>
      </c>
      <c r="DG77">
        <v>0.56720000000000004</v>
      </c>
      <c r="DH77">
        <v>0.56999999999999995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5.0869999999999998E-8</v>
      </c>
      <c r="AB78">
        <v>4.8029999999999998E-7</v>
      </c>
      <c r="AC78">
        <v>1.703E-6</v>
      </c>
      <c r="AD78">
        <v>3.6330000000000002E-6</v>
      </c>
      <c r="AE78">
        <v>5.6509999999999998E-6</v>
      </c>
      <c r="AF78">
        <v>8.8789999999999992E-6</v>
      </c>
      <c r="AG78">
        <v>1.504E-5</v>
      </c>
      <c r="AH78">
        <v>2.0239999999999999E-5</v>
      </c>
      <c r="AI78">
        <v>2.6429999999999999E-5</v>
      </c>
      <c r="AJ78">
        <v>3.3890000000000002E-5</v>
      </c>
      <c r="AK78">
        <v>4.3189999999999998E-5</v>
      </c>
      <c r="AL78">
        <v>6.6979999999999999E-5</v>
      </c>
      <c r="AM78">
        <v>8.7590000000000007E-5</v>
      </c>
      <c r="AN78">
        <v>1.071E-4</v>
      </c>
      <c r="AO78">
        <v>1.293E-4</v>
      </c>
      <c r="AP78">
        <v>1.7579999999999999E-4</v>
      </c>
      <c r="AQ78">
        <v>2.273E-4</v>
      </c>
      <c r="AR78">
        <v>2.675E-4</v>
      </c>
      <c r="AS78">
        <v>3.1520000000000002E-4</v>
      </c>
      <c r="AT78">
        <v>3.7839999999999998E-4</v>
      </c>
      <c r="AU78">
        <v>5.1570000000000001E-4</v>
      </c>
      <c r="AV78">
        <v>6.2779999999999997E-4</v>
      </c>
      <c r="AW78">
        <v>7.1869999999999996E-4</v>
      </c>
      <c r="AX78">
        <v>8.2430000000000003E-4</v>
      </c>
      <c r="AY78">
        <v>9.6849999999999996E-4</v>
      </c>
      <c r="AZ78">
        <v>1.1999999999999999E-3</v>
      </c>
      <c r="BA78">
        <v>1.5E-3</v>
      </c>
      <c r="BB78">
        <v>1.6000000000000001E-3</v>
      </c>
      <c r="BC78">
        <v>1.8E-3</v>
      </c>
      <c r="BD78">
        <v>2E-3</v>
      </c>
      <c r="BE78">
        <v>2.3999999999999998E-3</v>
      </c>
      <c r="BF78">
        <v>2.7000000000000001E-3</v>
      </c>
      <c r="BG78">
        <v>3.0000000000000001E-3</v>
      </c>
      <c r="BH78">
        <v>3.3E-3</v>
      </c>
      <c r="BI78">
        <v>3.5999999999999999E-3</v>
      </c>
      <c r="BJ78">
        <v>4.0000000000000001E-3</v>
      </c>
      <c r="BK78">
        <v>4.5999999999999999E-3</v>
      </c>
      <c r="BL78">
        <v>5.1999999999999998E-3</v>
      </c>
      <c r="BM78">
        <v>5.5999999999999999E-3</v>
      </c>
      <c r="BN78">
        <v>6.1999999999999998E-3</v>
      </c>
      <c r="BO78">
        <v>7.0000000000000001E-3</v>
      </c>
      <c r="BP78">
        <v>7.7000000000000002E-3</v>
      </c>
      <c r="BQ78">
        <v>8.3000000000000001E-3</v>
      </c>
      <c r="BR78">
        <v>8.8999999999999999E-3</v>
      </c>
      <c r="BS78">
        <v>0.01</v>
      </c>
      <c r="BT78">
        <v>1.11E-2</v>
      </c>
      <c r="BU78">
        <v>1.18E-2</v>
      </c>
      <c r="BV78">
        <v>1.26E-2</v>
      </c>
      <c r="BW78">
        <v>1.34E-2</v>
      </c>
      <c r="BX78">
        <v>1.4200000000000001E-2</v>
      </c>
      <c r="BY78">
        <v>1.5299999999999999E-2</v>
      </c>
      <c r="BZ78">
        <v>2.8799999999999999E-2</v>
      </c>
      <c r="CA78">
        <v>4.6399999999999997E-2</v>
      </c>
      <c r="CB78">
        <v>6.9199999999999998E-2</v>
      </c>
      <c r="CC78">
        <v>9.35E-2</v>
      </c>
      <c r="CD78">
        <v>0.11899999999999999</v>
      </c>
      <c r="CE78">
        <v>0.14169999999999999</v>
      </c>
      <c r="CF78">
        <v>0.16270000000000001</v>
      </c>
      <c r="CG78">
        <v>0.18340000000000001</v>
      </c>
      <c r="CH78">
        <v>0.2006</v>
      </c>
      <c r="CI78">
        <v>0.21820000000000001</v>
      </c>
      <c r="CJ78">
        <v>0.2356</v>
      </c>
      <c r="CK78">
        <v>0.25269999999999998</v>
      </c>
      <c r="CL78">
        <v>0.26960000000000001</v>
      </c>
      <c r="CM78">
        <v>0.28560000000000002</v>
      </c>
      <c r="CN78">
        <v>0.30109999999999998</v>
      </c>
      <c r="CO78">
        <v>0.36980000000000002</v>
      </c>
      <c r="CP78">
        <v>0.40629999999999999</v>
      </c>
      <c r="CQ78">
        <v>0.42330000000000001</v>
      </c>
      <c r="CR78">
        <v>0.43790000000000001</v>
      </c>
      <c r="CS78">
        <v>0.45279999999999998</v>
      </c>
      <c r="CT78">
        <v>0.47470000000000001</v>
      </c>
      <c r="CU78">
        <v>0.48110000000000003</v>
      </c>
      <c r="CV78">
        <v>0.48430000000000001</v>
      </c>
      <c r="CW78">
        <v>0.4874</v>
      </c>
      <c r="CX78">
        <v>0.49</v>
      </c>
      <c r="CY78">
        <v>0.49270000000000003</v>
      </c>
      <c r="CZ78">
        <v>0.49780000000000002</v>
      </c>
      <c r="DA78">
        <v>0.50690000000000002</v>
      </c>
      <c r="DB78">
        <v>0.51600000000000001</v>
      </c>
      <c r="DC78">
        <v>0.52510000000000001</v>
      </c>
      <c r="DD78">
        <v>0.53800000000000003</v>
      </c>
      <c r="DE78">
        <v>0.54820000000000002</v>
      </c>
      <c r="DF78">
        <v>0.55840000000000001</v>
      </c>
      <c r="DG78">
        <v>0.56720000000000004</v>
      </c>
      <c r="DH78">
        <v>0.56999999999999995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5.0869999999999998E-8</v>
      </c>
      <c r="AB79">
        <v>4.8029999999999998E-7</v>
      </c>
      <c r="AC79">
        <v>1.703E-6</v>
      </c>
      <c r="AD79">
        <v>3.6330000000000002E-6</v>
      </c>
      <c r="AE79">
        <v>5.6509999999999998E-6</v>
      </c>
      <c r="AF79">
        <v>8.8789999999999992E-6</v>
      </c>
      <c r="AG79">
        <v>1.504E-5</v>
      </c>
      <c r="AH79">
        <v>2.0239999999999999E-5</v>
      </c>
      <c r="AI79">
        <v>2.6429999999999999E-5</v>
      </c>
      <c r="AJ79">
        <v>3.3890000000000002E-5</v>
      </c>
      <c r="AK79">
        <v>4.3189999999999998E-5</v>
      </c>
      <c r="AL79">
        <v>6.6979999999999999E-5</v>
      </c>
      <c r="AM79">
        <v>8.7590000000000007E-5</v>
      </c>
      <c r="AN79">
        <v>1.071E-4</v>
      </c>
      <c r="AO79">
        <v>1.293E-4</v>
      </c>
      <c r="AP79">
        <v>1.7579999999999999E-4</v>
      </c>
      <c r="AQ79">
        <v>2.273E-4</v>
      </c>
      <c r="AR79">
        <v>2.675E-4</v>
      </c>
      <c r="AS79">
        <v>3.1520000000000002E-4</v>
      </c>
      <c r="AT79">
        <v>3.7839999999999998E-4</v>
      </c>
      <c r="AU79">
        <v>5.1570000000000001E-4</v>
      </c>
      <c r="AV79">
        <v>6.2779999999999997E-4</v>
      </c>
      <c r="AW79">
        <v>7.1869999999999996E-4</v>
      </c>
      <c r="AX79">
        <v>8.2430000000000003E-4</v>
      </c>
      <c r="AY79">
        <v>9.6849999999999996E-4</v>
      </c>
      <c r="AZ79">
        <v>1.1999999999999999E-3</v>
      </c>
      <c r="BA79">
        <v>1.5E-3</v>
      </c>
      <c r="BB79">
        <v>1.6000000000000001E-3</v>
      </c>
      <c r="BC79">
        <v>1.8E-3</v>
      </c>
      <c r="BD79">
        <v>2E-3</v>
      </c>
      <c r="BE79">
        <v>2.3999999999999998E-3</v>
      </c>
      <c r="BF79">
        <v>2.7000000000000001E-3</v>
      </c>
      <c r="BG79">
        <v>3.0000000000000001E-3</v>
      </c>
      <c r="BH79">
        <v>3.3E-3</v>
      </c>
      <c r="BI79">
        <v>3.5999999999999999E-3</v>
      </c>
      <c r="BJ79">
        <v>4.0000000000000001E-3</v>
      </c>
      <c r="BK79">
        <v>4.5999999999999999E-3</v>
      </c>
      <c r="BL79">
        <v>5.1999999999999998E-3</v>
      </c>
      <c r="BM79">
        <v>5.5999999999999999E-3</v>
      </c>
      <c r="BN79">
        <v>6.1999999999999998E-3</v>
      </c>
      <c r="BO79">
        <v>7.0000000000000001E-3</v>
      </c>
      <c r="BP79">
        <v>7.7000000000000002E-3</v>
      </c>
      <c r="BQ79">
        <v>8.3000000000000001E-3</v>
      </c>
      <c r="BR79">
        <v>8.8999999999999999E-3</v>
      </c>
      <c r="BS79">
        <v>0.01</v>
      </c>
      <c r="BT79">
        <v>1.11E-2</v>
      </c>
      <c r="BU79">
        <v>1.18E-2</v>
      </c>
      <c r="BV79">
        <v>1.26E-2</v>
      </c>
      <c r="BW79">
        <v>1.34E-2</v>
      </c>
      <c r="BX79">
        <v>1.4200000000000001E-2</v>
      </c>
      <c r="BY79">
        <v>1.5299999999999999E-2</v>
      </c>
      <c r="BZ79">
        <v>2.8799999999999999E-2</v>
      </c>
      <c r="CA79">
        <v>4.6399999999999997E-2</v>
      </c>
      <c r="CB79">
        <v>6.9199999999999998E-2</v>
      </c>
      <c r="CC79">
        <v>9.35E-2</v>
      </c>
      <c r="CD79">
        <v>0.11899999999999999</v>
      </c>
      <c r="CE79">
        <v>0.14169999999999999</v>
      </c>
      <c r="CF79">
        <v>0.16270000000000001</v>
      </c>
      <c r="CG79">
        <v>0.18340000000000001</v>
      </c>
      <c r="CH79">
        <v>0.2006</v>
      </c>
      <c r="CI79">
        <v>0.21820000000000001</v>
      </c>
      <c r="CJ79">
        <v>0.2356</v>
      </c>
      <c r="CK79">
        <v>0.25269999999999998</v>
      </c>
      <c r="CL79">
        <v>0.26960000000000001</v>
      </c>
      <c r="CM79">
        <v>0.28560000000000002</v>
      </c>
      <c r="CN79">
        <v>0.30109999999999998</v>
      </c>
      <c r="CO79">
        <v>0.36980000000000002</v>
      </c>
      <c r="CP79">
        <v>0.40629999999999999</v>
      </c>
      <c r="CQ79">
        <v>0.42330000000000001</v>
      </c>
      <c r="CR79">
        <v>0.43790000000000001</v>
      </c>
      <c r="CS79">
        <v>0.45279999999999998</v>
      </c>
      <c r="CT79">
        <v>0.47470000000000001</v>
      </c>
      <c r="CU79">
        <v>0.48110000000000003</v>
      </c>
      <c r="CV79">
        <v>0.48430000000000001</v>
      </c>
      <c r="CW79">
        <v>0.4874</v>
      </c>
      <c r="CX79">
        <v>0.49</v>
      </c>
      <c r="CY79">
        <v>0.49270000000000003</v>
      </c>
      <c r="CZ79">
        <v>0.49780000000000002</v>
      </c>
      <c r="DA79">
        <v>0.50690000000000002</v>
      </c>
      <c r="DB79">
        <v>0.51600000000000001</v>
      </c>
      <c r="DC79">
        <v>0.52510000000000001</v>
      </c>
      <c r="DD79">
        <v>0.53800000000000003</v>
      </c>
      <c r="DE79">
        <v>0.54820000000000002</v>
      </c>
      <c r="DF79">
        <v>0.55840000000000001</v>
      </c>
      <c r="DG79">
        <v>0.56720000000000004</v>
      </c>
      <c r="DH79">
        <v>0.56999999999999995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5.0869999999999998E-8</v>
      </c>
      <c r="AB80">
        <v>4.8029999999999998E-7</v>
      </c>
      <c r="AC80">
        <v>1.703E-6</v>
      </c>
      <c r="AD80">
        <v>3.6330000000000002E-6</v>
      </c>
      <c r="AE80">
        <v>5.6509999999999998E-6</v>
      </c>
      <c r="AF80">
        <v>8.8789999999999992E-6</v>
      </c>
      <c r="AG80">
        <v>1.504E-5</v>
      </c>
      <c r="AH80">
        <v>2.0239999999999999E-5</v>
      </c>
      <c r="AI80">
        <v>2.6429999999999999E-5</v>
      </c>
      <c r="AJ80">
        <v>3.3890000000000002E-5</v>
      </c>
      <c r="AK80">
        <v>4.3189999999999998E-5</v>
      </c>
      <c r="AL80">
        <v>6.6979999999999999E-5</v>
      </c>
      <c r="AM80">
        <v>8.7590000000000007E-5</v>
      </c>
      <c r="AN80">
        <v>1.071E-4</v>
      </c>
      <c r="AO80">
        <v>1.293E-4</v>
      </c>
      <c r="AP80">
        <v>1.7579999999999999E-4</v>
      </c>
      <c r="AQ80">
        <v>2.273E-4</v>
      </c>
      <c r="AR80">
        <v>2.675E-4</v>
      </c>
      <c r="AS80">
        <v>3.1520000000000002E-4</v>
      </c>
      <c r="AT80">
        <v>3.7839999999999998E-4</v>
      </c>
      <c r="AU80">
        <v>5.1570000000000001E-4</v>
      </c>
      <c r="AV80">
        <v>6.2779999999999997E-4</v>
      </c>
      <c r="AW80">
        <v>7.1869999999999996E-4</v>
      </c>
      <c r="AX80">
        <v>8.2430000000000003E-4</v>
      </c>
      <c r="AY80">
        <v>9.6849999999999996E-4</v>
      </c>
      <c r="AZ80">
        <v>1.1999999999999999E-3</v>
      </c>
      <c r="BA80">
        <v>1.5E-3</v>
      </c>
      <c r="BB80">
        <v>1.6000000000000001E-3</v>
      </c>
      <c r="BC80">
        <v>1.8E-3</v>
      </c>
      <c r="BD80">
        <v>2E-3</v>
      </c>
      <c r="BE80">
        <v>2.3999999999999998E-3</v>
      </c>
      <c r="BF80">
        <v>2.7000000000000001E-3</v>
      </c>
      <c r="BG80">
        <v>3.0000000000000001E-3</v>
      </c>
      <c r="BH80">
        <v>3.3E-3</v>
      </c>
      <c r="BI80">
        <v>3.5999999999999999E-3</v>
      </c>
      <c r="BJ80">
        <v>4.0000000000000001E-3</v>
      </c>
      <c r="BK80">
        <v>4.5999999999999999E-3</v>
      </c>
      <c r="BL80">
        <v>5.1999999999999998E-3</v>
      </c>
      <c r="BM80">
        <v>5.5999999999999999E-3</v>
      </c>
      <c r="BN80">
        <v>6.1999999999999998E-3</v>
      </c>
      <c r="BO80">
        <v>7.0000000000000001E-3</v>
      </c>
      <c r="BP80">
        <v>7.7000000000000002E-3</v>
      </c>
      <c r="BQ80">
        <v>8.3000000000000001E-3</v>
      </c>
      <c r="BR80">
        <v>8.8999999999999999E-3</v>
      </c>
      <c r="BS80">
        <v>0.01</v>
      </c>
      <c r="BT80">
        <v>1.11E-2</v>
      </c>
      <c r="BU80">
        <v>1.18E-2</v>
      </c>
      <c r="BV80">
        <v>1.26E-2</v>
      </c>
      <c r="BW80">
        <v>1.34E-2</v>
      </c>
      <c r="BX80">
        <v>1.4200000000000001E-2</v>
      </c>
      <c r="BY80">
        <v>1.5299999999999999E-2</v>
      </c>
      <c r="BZ80">
        <v>2.8799999999999999E-2</v>
      </c>
      <c r="CA80">
        <v>4.6399999999999997E-2</v>
      </c>
      <c r="CB80">
        <v>6.9199999999999998E-2</v>
      </c>
      <c r="CC80">
        <v>9.35E-2</v>
      </c>
      <c r="CD80">
        <v>0.11899999999999999</v>
      </c>
      <c r="CE80">
        <v>0.14169999999999999</v>
      </c>
      <c r="CF80">
        <v>0.16270000000000001</v>
      </c>
      <c r="CG80">
        <v>0.18340000000000001</v>
      </c>
      <c r="CH80">
        <v>0.2006</v>
      </c>
      <c r="CI80">
        <v>0.21820000000000001</v>
      </c>
      <c r="CJ80">
        <v>0.2356</v>
      </c>
      <c r="CK80">
        <v>0.25269999999999998</v>
      </c>
      <c r="CL80">
        <v>0.26960000000000001</v>
      </c>
      <c r="CM80">
        <v>0.28560000000000002</v>
      </c>
      <c r="CN80">
        <v>0.30109999999999998</v>
      </c>
      <c r="CO80">
        <v>0.36980000000000002</v>
      </c>
      <c r="CP80">
        <v>0.40629999999999999</v>
      </c>
      <c r="CQ80">
        <v>0.42330000000000001</v>
      </c>
      <c r="CR80">
        <v>0.43790000000000001</v>
      </c>
      <c r="CS80">
        <v>0.45279999999999998</v>
      </c>
      <c r="CT80">
        <v>0.47470000000000001</v>
      </c>
      <c r="CU80">
        <v>0.48110000000000003</v>
      </c>
      <c r="CV80">
        <v>0.48430000000000001</v>
      </c>
      <c r="CW80">
        <v>0.4874</v>
      </c>
      <c r="CX80">
        <v>0.49</v>
      </c>
      <c r="CY80">
        <v>0.49270000000000003</v>
      </c>
      <c r="CZ80">
        <v>0.49780000000000002</v>
      </c>
      <c r="DA80">
        <v>0.50690000000000002</v>
      </c>
      <c r="DB80">
        <v>0.51600000000000001</v>
      </c>
      <c r="DC80">
        <v>0.52510000000000001</v>
      </c>
      <c r="DD80">
        <v>0.53800000000000003</v>
      </c>
      <c r="DE80">
        <v>0.54820000000000002</v>
      </c>
      <c r="DF80">
        <v>0.55840000000000001</v>
      </c>
      <c r="DG80">
        <v>0.56720000000000004</v>
      </c>
      <c r="DH80">
        <v>0.56999999999999995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5.0869999999999998E-8</v>
      </c>
      <c r="AB81">
        <v>4.8029999999999998E-7</v>
      </c>
      <c r="AC81">
        <v>1.703E-6</v>
      </c>
      <c r="AD81">
        <v>3.6330000000000002E-6</v>
      </c>
      <c r="AE81">
        <v>5.6509999999999998E-6</v>
      </c>
      <c r="AF81">
        <v>8.8789999999999992E-6</v>
      </c>
      <c r="AG81">
        <v>1.504E-5</v>
      </c>
      <c r="AH81">
        <v>2.0239999999999999E-5</v>
      </c>
      <c r="AI81">
        <v>2.6429999999999999E-5</v>
      </c>
      <c r="AJ81">
        <v>3.3890000000000002E-5</v>
      </c>
      <c r="AK81">
        <v>4.3189999999999998E-5</v>
      </c>
      <c r="AL81">
        <v>6.6979999999999999E-5</v>
      </c>
      <c r="AM81">
        <v>8.7590000000000007E-5</v>
      </c>
      <c r="AN81">
        <v>1.071E-4</v>
      </c>
      <c r="AO81">
        <v>1.293E-4</v>
      </c>
      <c r="AP81">
        <v>1.7579999999999999E-4</v>
      </c>
      <c r="AQ81">
        <v>2.273E-4</v>
      </c>
      <c r="AR81">
        <v>2.675E-4</v>
      </c>
      <c r="AS81">
        <v>3.1520000000000002E-4</v>
      </c>
      <c r="AT81">
        <v>3.7839999999999998E-4</v>
      </c>
      <c r="AU81">
        <v>5.1570000000000001E-4</v>
      </c>
      <c r="AV81">
        <v>6.2779999999999997E-4</v>
      </c>
      <c r="AW81">
        <v>7.1869999999999996E-4</v>
      </c>
      <c r="AX81">
        <v>8.2430000000000003E-4</v>
      </c>
      <c r="AY81">
        <v>9.6849999999999996E-4</v>
      </c>
      <c r="AZ81">
        <v>1.1999999999999999E-3</v>
      </c>
      <c r="BA81">
        <v>1.5E-3</v>
      </c>
      <c r="BB81">
        <v>1.6000000000000001E-3</v>
      </c>
      <c r="BC81">
        <v>1.8E-3</v>
      </c>
      <c r="BD81">
        <v>2E-3</v>
      </c>
      <c r="BE81">
        <v>2.3999999999999998E-3</v>
      </c>
      <c r="BF81">
        <v>2.7000000000000001E-3</v>
      </c>
      <c r="BG81">
        <v>3.0000000000000001E-3</v>
      </c>
      <c r="BH81">
        <v>3.3E-3</v>
      </c>
      <c r="BI81">
        <v>3.5999999999999999E-3</v>
      </c>
      <c r="BJ81">
        <v>4.0000000000000001E-3</v>
      </c>
      <c r="BK81">
        <v>4.5999999999999999E-3</v>
      </c>
      <c r="BL81">
        <v>5.1999999999999998E-3</v>
      </c>
      <c r="BM81">
        <v>5.5999999999999999E-3</v>
      </c>
      <c r="BN81">
        <v>6.1999999999999998E-3</v>
      </c>
      <c r="BO81">
        <v>7.0000000000000001E-3</v>
      </c>
      <c r="BP81">
        <v>7.7000000000000002E-3</v>
      </c>
      <c r="BQ81">
        <v>8.3000000000000001E-3</v>
      </c>
      <c r="BR81">
        <v>8.8999999999999999E-3</v>
      </c>
      <c r="BS81">
        <v>0.01</v>
      </c>
      <c r="BT81">
        <v>1.11E-2</v>
      </c>
      <c r="BU81">
        <v>1.18E-2</v>
      </c>
      <c r="BV81">
        <v>1.26E-2</v>
      </c>
      <c r="BW81">
        <v>1.34E-2</v>
      </c>
      <c r="BX81">
        <v>1.4200000000000001E-2</v>
      </c>
      <c r="BY81">
        <v>1.5299999999999999E-2</v>
      </c>
      <c r="BZ81">
        <v>2.8799999999999999E-2</v>
      </c>
      <c r="CA81">
        <v>4.6399999999999997E-2</v>
      </c>
      <c r="CB81">
        <v>6.9199999999999998E-2</v>
      </c>
      <c r="CC81">
        <v>9.35E-2</v>
      </c>
      <c r="CD81">
        <v>0.11899999999999999</v>
      </c>
      <c r="CE81">
        <v>0.14169999999999999</v>
      </c>
      <c r="CF81">
        <v>0.16270000000000001</v>
      </c>
      <c r="CG81">
        <v>0.18340000000000001</v>
      </c>
      <c r="CH81">
        <v>0.2006</v>
      </c>
      <c r="CI81">
        <v>0.21820000000000001</v>
      </c>
      <c r="CJ81">
        <v>0.2356</v>
      </c>
      <c r="CK81">
        <v>0.25269999999999998</v>
      </c>
      <c r="CL81">
        <v>0.26960000000000001</v>
      </c>
      <c r="CM81">
        <v>0.28560000000000002</v>
      </c>
      <c r="CN81">
        <v>0.30109999999999998</v>
      </c>
      <c r="CO81">
        <v>0.36980000000000002</v>
      </c>
      <c r="CP81">
        <v>0.40629999999999999</v>
      </c>
      <c r="CQ81">
        <v>0.42330000000000001</v>
      </c>
      <c r="CR81">
        <v>0.43790000000000001</v>
      </c>
      <c r="CS81">
        <v>0.45279999999999998</v>
      </c>
      <c r="CT81">
        <v>0.47470000000000001</v>
      </c>
      <c r="CU81">
        <v>0.48110000000000003</v>
      </c>
      <c r="CV81">
        <v>0.48430000000000001</v>
      </c>
      <c r="CW81">
        <v>0.4874</v>
      </c>
      <c r="CX81">
        <v>0.49</v>
      </c>
      <c r="CY81">
        <v>0.49270000000000003</v>
      </c>
      <c r="CZ81">
        <v>0.49780000000000002</v>
      </c>
      <c r="DA81">
        <v>0.50690000000000002</v>
      </c>
      <c r="DB81">
        <v>0.51600000000000001</v>
      </c>
      <c r="DC81">
        <v>0.52510000000000001</v>
      </c>
      <c r="DD81">
        <v>0.53800000000000003</v>
      </c>
      <c r="DE81">
        <v>0.54820000000000002</v>
      </c>
      <c r="DF81">
        <v>0.55840000000000001</v>
      </c>
      <c r="DG81">
        <v>0.56720000000000004</v>
      </c>
      <c r="DH81">
        <v>0.56999999999999995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5.0869999999999998E-8</v>
      </c>
      <c r="AB82">
        <v>4.8029999999999998E-7</v>
      </c>
      <c r="AC82">
        <v>1.703E-6</v>
      </c>
      <c r="AD82">
        <v>3.6330000000000002E-6</v>
      </c>
      <c r="AE82">
        <v>5.6509999999999998E-6</v>
      </c>
      <c r="AF82">
        <v>8.8789999999999992E-6</v>
      </c>
      <c r="AG82">
        <v>1.504E-5</v>
      </c>
      <c r="AH82">
        <v>2.0239999999999999E-5</v>
      </c>
      <c r="AI82">
        <v>2.6429999999999999E-5</v>
      </c>
      <c r="AJ82">
        <v>3.3890000000000002E-5</v>
      </c>
      <c r="AK82">
        <v>4.3189999999999998E-5</v>
      </c>
      <c r="AL82">
        <v>6.6979999999999999E-5</v>
      </c>
      <c r="AM82">
        <v>8.7590000000000007E-5</v>
      </c>
      <c r="AN82">
        <v>1.071E-4</v>
      </c>
      <c r="AO82">
        <v>1.293E-4</v>
      </c>
      <c r="AP82">
        <v>1.7579999999999999E-4</v>
      </c>
      <c r="AQ82">
        <v>2.273E-4</v>
      </c>
      <c r="AR82">
        <v>2.675E-4</v>
      </c>
      <c r="AS82">
        <v>3.1520000000000002E-4</v>
      </c>
      <c r="AT82">
        <v>3.7839999999999998E-4</v>
      </c>
      <c r="AU82">
        <v>5.1570000000000001E-4</v>
      </c>
      <c r="AV82">
        <v>6.2779999999999997E-4</v>
      </c>
      <c r="AW82">
        <v>7.1869999999999996E-4</v>
      </c>
      <c r="AX82">
        <v>8.2430000000000003E-4</v>
      </c>
      <c r="AY82">
        <v>9.6849999999999996E-4</v>
      </c>
      <c r="AZ82">
        <v>1.1999999999999999E-3</v>
      </c>
      <c r="BA82">
        <v>1.5E-3</v>
      </c>
      <c r="BB82">
        <v>1.6000000000000001E-3</v>
      </c>
      <c r="BC82">
        <v>1.8E-3</v>
      </c>
      <c r="BD82">
        <v>2E-3</v>
      </c>
      <c r="BE82">
        <v>2.3999999999999998E-3</v>
      </c>
      <c r="BF82">
        <v>2.7000000000000001E-3</v>
      </c>
      <c r="BG82">
        <v>3.0000000000000001E-3</v>
      </c>
      <c r="BH82">
        <v>3.3E-3</v>
      </c>
      <c r="BI82">
        <v>3.5999999999999999E-3</v>
      </c>
      <c r="BJ82">
        <v>4.0000000000000001E-3</v>
      </c>
      <c r="BK82">
        <v>4.5999999999999999E-3</v>
      </c>
      <c r="BL82">
        <v>5.1999999999999998E-3</v>
      </c>
      <c r="BM82">
        <v>5.5999999999999999E-3</v>
      </c>
      <c r="BN82">
        <v>6.1999999999999998E-3</v>
      </c>
      <c r="BO82">
        <v>7.0000000000000001E-3</v>
      </c>
      <c r="BP82">
        <v>7.7000000000000002E-3</v>
      </c>
      <c r="BQ82">
        <v>8.3000000000000001E-3</v>
      </c>
      <c r="BR82">
        <v>8.8999999999999999E-3</v>
      </c>
      <c r="BS82">
        <v>0.01</v>
      </c>
      <c r="BT82">
        <v>1.11E-2</v>
      </c>
      <c r="BU82">
        <v>1.18E-2</v>
      </c>
      <c r="BV82">
        <v>1.26E-2</v>
      </c>
      <c r="BW82">
        <v>1.34E-2</v>
      </c>
      <c r="BX82">
        <v>1.4200000000000001E-2</v>
      </c>
      <c r="BY82">
        <v>1.5299999999999999E-2</v>
      </c>
      <c r="BZ82">
        <v>2.8799999999999999E-2</v>
      </c>
      <c r="CA82">
        <v>4.6399999999999997E-2</v>
      </c>
      <c r="CB82">
        <v>6.9199999999999998E-2</v>
      </c>
      <c r="CC82">
        <v>9.35E-2</v>
      </c>
      <c r="CD82">
        <v>0.11899999999999999</v>
      </c>
      <c r="CE82">
        <v>0.14169999999999999</v>
      </c>
      <c r="CF82">
        <v>0.16270000000000001</v>
      </c>
      <c r="CG82">
        <v>0.18340000000000001</v>
      </c>
      <c r="CH82">
        <v>0.2006</v>
      </c>
      <c r="CI82">
        <v>0.21820000000000001</v>
      </c>
      <c r="CJ82">
        <v>0.2356</v>
      </c>
      <c r="CK82">
        <v>0.25269999999999998</v>
      </c>
      <c r="CL82">
        <v>0.26960000000000001</v>
      </c>
      <c r="CM82">
        <v>0.28560000000000002</v>
      </c>
      <c r="CN82">
        <v>0.30109999999999998</v>
      </c>
      <c r="CO82">
        <v>0.36980000000000002</v>
      </c>
      <c r="CP82">
        <v>0.40629999999999999</v>
      </c>
      <c r="CQ82">
        <v>0.42330000000000001</v>
      </c>
      <c r="CR82">
        <v>0.43790000000000001</v>
      </c>
      <c r="CS82">
        <v>0.45279999999999998</v>
      </c>
      <c r="CT82">
        <v>0.47470000000000001</v>
      </c>
      <c r="CU82">
        <v>0.48110000000000003</v>
      </c>
      <c r="CV82">
        <v>0.48430000000000001</v>
      </c>
      <c r="CW82">
        <v>0.4874</v>
      </c>
      <c r="CX82">
        <v>0.49</v>
      </c>
      <c r="CY82">
        <v>0.49270000000000003</v>
      </c>
      <c r="CZ82">
        <v>0.49780000000000002</v>
      </c>
      <c r="DA82">
        <v>0.50690000000000002</v>
      </c>
      <c r="DB82">
        <v>0.51600000000000001</v>
      </c>
      <c r="DC82">
        <v>0.52510000000000001</v>
      </c>
      <c r="DD82">
        <v>0.53800000000000003</v>
      </c>
      <c r="DE82">
        <v>0.54820000000000002</v>
      </c>
      <c r="DF82">
        <v>0.55840000000000001</v>
      </c>
      <c r="DG82">
        <v>0.56720000000000004</v>
      </c>
      <c r="DH82">
        <v>0.56999999999999995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5.0869999999999998E-8</v>
      </c>
      <c r="AB83">
        <v>4.8029999999999998E-7</v>
      </c>
      <c r="AC83">
        <v>1.703E-6</v>
      </c>
      <c r="AD83">
        <v>3.6330000000000002E-6</v>
      </c>
      <c r="AE83">
        <v>5.6509999999999998E-6</v>
      </c>
      <c r="AF83">
        <v>8.8789999999999992E-6</v>
      </c>
      <c r="AG83">
        <v>1.504E-5</v>
      </c>
      <c r="AH83">
        <v>2.0239999999999999E-5</v>
      </c>
      <c r="AI83">
        <v>2.6429999999999999E-5</v>
      </c>
      <c r="AJ83">
        <v>3.3890000000000002E-5</v>
      </c>
      <c r="AK83">
        <v>4.3189999999999998E-5</v>
      </c>
      <c r="AL83">
        <v>6.6979999999999999E-5</v>
      </c>
      <c r="AM83">
        <v>8.7590000000000007E-5</v>
      </c>
      <c r="AN83">
        <v>1.071E-4</v>
      </c>
      <c r="AO83">
        <v>1.293E-4</v>
      </c>
      <c r="AP83">
        <v>1.7579999999999999E-4</v>
      </c>
      <c r="AQ83">
        <v>2.273E-4</v>
      </c>
      <c r="AR83">
        <v>2.675E-4</v>
      </c>
      <c r="AS83">
        <v>3.1520000000000002E-4</v>
      </c>
      <c r="AT83">
        <v>3.7839999999999998E-4</v>
      </c>
      <c r="AU83">
        <v>5.1570000000000001E-4</v>
      </c>
      <c r="AV83">
        <v>6.2779999999999997E-4</v>
      </c>
      <c r="AW83">
        <v>7.1869999999999996E-4</v>
      </c>
      <c r="AX83">
        <v>8.2430000000000003E-4</v>
      </c>
      <c r="AY83">
        <v>9.6849999999999996E-4</v>
      </c>
      <c r="AZ83">
        <v>1.1999999999999999E-3</v>
      </c>
      <c r="BA83">
        <v>1.5E-3</v>
      </c>
      <c r="BB83">
        <v>1.6000000000000001E-3</v>
      </c>
      <c r="BC83">
        <v>1.8E-3</v>
      </c>
      <c r="BD83">
        <v>2E-3</v>
      </c>
      <c r="BE83">
        <v>2.3999999999999998E-3</v>
      </c>
      <c r="BF83">
        <v>2.7000000000000001E-3</v>
      </c>
      <c r="BG83">
        <v>3.0000000000000001E-3</v>
      </c>
      <c r="BH83">
        <v>3.3E-3</v>
      </c>
      <c r="BI83">
        <v>3.5999999999999999E-3</v>
      </c>
      <c r="BJ83">
        <v>4.0000000000000001E-3</v>
      </c>
      <c r="BK83">
        <v>4.5999999999999999E-3</v>
      </c>
      <c r="BL83">
        <v>5.1999999999999998E-3</v>
      </c>
      <c r="BM83">
        <v>5.5999999999999999E-3</v>
      </c>
      <c r="BN83">
        <v>6.1999999999999998E-3</v>
      </c>
      <c r="BO83">
        <v>7.0000000000000001E-3</v>
      </c>
      <c r="BP83">
        <v>7.7000000000000002E-3</v>
      </c>
      <c r="BQ83">
        <v>8.3000000000000001E-3</v>
      </c>
      <c r="BR83">
        <v>8.8999999999999999E-3</v>
      </c>
      <c r="BS83">
        <v>0.01</v>
      </c>
      <c r="BT83">
        <v>1.11E-2</v>
      </c>
      <c r="BU83">
        <v>1.18E-2</v>
      </c>
      <c r="BV83">
        <v>1.26E-2</v>
      </c>
      <c r="BW83">
        <v>1.34E-2</v>
      </c>
      <c r="BX83">
        <v>1.4200000000000001E-2</v>
      </c>
      <c r="BY83">
        <v>1.5299999999999999E-2</v>
      </c>
      <c r="BZ83">
        <v>2.8799999999999999E-2</v>
      </c>
      <c r="CA83">
        <v>4.6399999999999997E-2</v>
      </c>
      <c r="CB83">
        <v>6.9199999999999998E-2</v>
      </c>
      <c r="CC83">
        <v>9.35E-2</v>
      </c>
      <c r="CD83">
        <v>0.11899999999999999</v>
      </c>
      <c r="CE83">
        <v>0.14169999999999999</v>
      </c>
      <c r="CF83">
        <v>0.16270000000000001</v>
      </c>
      <c r="CG83">
        <v>0.18340000000000001</v>
      </c>
      <c r="CH83">
        <v>0.2006</v>
      </c>
      <c r="CI83">
        <v>0.21820000000000001</v>
      </c>
      <c r="CJ83">
        <v>0.2356</v>
      </c>
      <c r="CK83">
        <v>0.25269999999999998</v>
      </c>
      <c r="CL83">
        <v>0.26960000000000001</v>
      </c>
      <c r="CM83">
        <v>0.28560000000000002</v>
      </c>
      <c r="CN83">
        <v>0.30109999999999998</v>
      </c>
      <c r="CO83">
        <v>0.36980000000000002</v>
      </c>
      <c r="CP83">
        <v>0.40629999999999999</v>
      </c>
      <c r="CQ83">
        <v>0.42330000000000001</v>
      </c>
      <c r="CR83">
        <v>0.43790000000000001</v>
      </c>
      <c r="CS83">
        <v>0.45279999999999998</v>
      </c>
      <c r="CT83">
        <v>0.47470000000000001</v>
      </c>
      <c r="CU83">
        <v>0.48110000000000003</v>
      </c>
      <c r="CV83">
        <v>0.48430000000000001</v>
      </c>
      <c r="CW83">
        <v>0.4874</v>
      </c>
      <c r="CX83">
        <v>0.49</v>
      </c>
      <c r="CY83">
        <v>0.49270000000000003</v>
      </c>
      <c r="CZ83">
        <v>0.49780000000000002</v>
      </c>
      <c r="DA83">
        <v>0.50690000000000002</v>
      </c>
      <c r="DB83">
        <v>0.51600000000000001</v>
      </c>
      <c r="DC83">
        <v>0.52510000000000001</v>
      </c>
      <c r="DD83">
        <v>0.53800000000000003</v>
      </c>
      <c r="DE83">
        <v>0.54820000000000002</v>
      </c>
      <c r="DF83">
        <v>0.55840000000000001</v>
      </c>
      <c r="DG83">
        <v>0.56720000000000004</v>
      </c>
      <c r="DH83">
        <v>0.56999999999999995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5.0869999999999998E-8</v>
      </c>
      <c r="AB84">
        <v>4.8029999999999998E-7</v>
      </c>
      <c r="AC84">
        <v>1.703E-6</v>
      </c>
      <c r="AD84">
        <v>3.6330000000000002E-6</v>
      </c>
      <c r="AE84">
        <v>5.6509999999999998E-6</v>
      </c>
      <c r="AF84">
        <v>8.8789999999999992E-6</v>
      </c>
      <c r="AG84">
        <v>1.504E-5</v>
      </c>
      <c r="AH84">
        <v>2.0239999999999999E-5</v>
      </c>
      <c r="AI84">
        <v>2.6429999999999999E-5</v>
      </c>
      <c r="AJ84">
        <v>3.3890000000000002E-5</v>
      </c>
      <c r="AK84">
        <v>4.3189999999999998E-5</v>
      </c>
      <c r="AL84">
        <v>6.6979999999999999E-5</v>
      </c>
      <c r="AM84">
        <v>8.7590000000000007E-5</v>
      </c>
      <c r="AN84">
        <v>1.071E-4</v>
      </c>
      <c r="AO84">
        <v>1.293E-4</v>
      </c>
      <c r="AP84">
        <v>1.7579999999999999E-4</v>
      </c>
      <c r="AQ84">
        <v>2.273E-4</v>
      </c>
      <c r="AR84">
        <v>2.675E-4</v>
      </c>
      <c r="AS84">
        <v>3.1520000000000002E-4</v>
      </c>
      <c r="AT84">
        <v>3.7839999999999998E-4</v>
      </c>
      <c r="AU84">
        <v>5.1570000000000001E-4</v>
      </c>
      <c r="AV84">
        <v>6.2779999999999997E-4</v>
      </c>
      <c r="AW84">
        <v>7.1869999999999996E-4</v>
      </c>
      <c r="AX84">
        <v>8.2430000000000003E-4</v>
      </c>
      <c r="AY84">
        <v>9.6849999999999996E-4</v>
      </c>
      <c r="AZ84">
        <v>1.1999999999999999E-3</v>
      </c>
      <c r="BA84">
        <v>1.5E-3</v>
      </c>
      <c r="BB84">
        <v>1.6000000000000001E-3</v>
      </c>
      <c r="BC84">
        <v>1.8E-3</v>
      </c>
      <c r="BD84">
        <v>2E-3</v>
      </c>
      <c r="BE84">
        <v>2.3999999999999998E-3</v>
      </c>
      <c r="BF84">
        <v>2.7000000000000001E-3</v>
      </c>
      <c r="BG84">
        <v>3.0000000000000001E-3</v>
      </c>
      <c r="BH84">
        <v>3.3E-3</v>
      </c>
      <c r="BI84">
        <v>3.5999999999999999E-3</v>
      </c>
      <c r="BJ84">
        <v>4.0000000000000001E-3</v>
      </c>
      <c r="BK84">
        <v>4.5999999999999999E-3</v>
      </c>
      <c r="BL84">
        <v>5.1999999999999998E-3</v>
      </c>
      <c r="BM84">
        <v>5.5999999999999999E-3</v>
      </c>
      <c r="BN84">
        <v>6.1999999999999998E-3</v>
      </c>
      <c r="BO84">
        <v>7.0000000000000001E-3</v>
      </c>
      <c r="BP84">
        <v>7.7000000000000002E-3</v>
      </c>
      <c r="BQ84">
        <v>8.3000000000000001E-3</v>
      </c>
      <c r="BR84">
        <v>8.8999999999999999E-3</v>
      </c>
      <c r="BS84">
        <v>0.01</v>
      </c>
      <c r="BT84">
        <v>1.11E-2</v>
      </c>
      <c r="BU84">
        <v>1.18E-2</v>
      </c>
      <c r="BV84">
        <v>1.26E-2</v>
      </c>
      <c r="BW84">
        <v>1.34E-2</v>
      </c>
      <c r="BX84">
        <v>1.4200000000000001E-2</v>
      </c>
      <c r="BY84">
        <v>1.5299999999999999E-2</v>
      </c>
      <c r="BZ84">
        <v>2.8799999999999999E-2</v>
      </c>
      <c r="CA84">
        <v>4.6399999999999997E-2</v>
      </c>
      <c r="CB84">
        <v>6.9199999999999998E-2</v>
      </c>
      <c r="CC84">
        <v>9.35E-2</v>
      </c>
      <c r="CD84">
        <v>0.11899999999999999</v>
      </c>
      <c r="CE84">
        <v>0.14169999999999999</v>
      </c>
      <c r="CF84">
        <v>0.16270000000000001</v>
      </c>
      <c r="CG84">
        <v>0.18340000000000001</v>
      </c>
      <c r="CH84">
        <v>0.2006</v>
      </c>
      <c r="CI84">
        <v>0.21820000000000001</v>
      </c>
      <c r="CJ84">
        <v>0.2356</v>
      </c>
      <c r="CK84">
        <v>0.25269999999999998</v>
      </c>
      <c r="CL84">
        <v>0.26960000000000001</v>
      </c>
      <c r="CM84">
        <v>0.28560000000000002</v>
      </c>
      <c r="CN84">
        <v>0.30109999999999998</v>
      </c>
      <c r="CO84">
        <v>0.36980000000000002</v>
      </c>
      <c r="CP84">
        <v>0.40629999999999999</v>
      </c>
      <c r="CQ84">
        <v>0.42330000000000001</v>
      </c>
      <c r="CR84">
        <v>0.43790000000000001</v>
      </c>
      <c r="CS84">
        <v>0.45279999999999998</v>
      </c>
      <c r="CT84">
        <v>0.47470000000000001</v>
      </c>
      <c r="CU84">
        <v>0.48110000000000003</v>
      </c>
      <c r="CV84">
        <v>0.48430000000000001</v>
      </c>
      <c r="CW84">
        <v>0.4874</v>
      </c>
      <c r="CX84">
        <v>0.49</v>
      </c>
      <c r="CY84">
        <v>0.49270000000000003</v>
      </c>
      <c r="CZ84">
        <v>0.49780000000000002</v>
      </c>
      <c r="DA84">
        <v>0.50690000000000002</v>
      </c>
      <c r="DB84">
        <v>0.51600000000000001</v>
      </c>
      <c r="DC84">
        <v>0.52510000000000001</v>
      </c>
      <c r="DD84">
        <v>0.53800000000000003</v>
      </c>
      <c r="DE84">
        <v>0.54820000000000002</v>
      </c>
      <c r="DF84">
        <v>0.55840000000000001</v>
      </c>
      <c r="DG84">
        <v>0.56720000000000004</v>
      </c>
      <c r="DH84">
        <v>0.56999999999999995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5.0869999999999998E-8</v>
      </c>
      <c r="AB85">
        <v>4.8029999999999998E-7</v>
      </c>
      <c r="AC85">
        <v>1.703E-6</v>
      </c>
      <c r="AD85">
        <v>3.6330000000000002E-6</v>
      </c>
      <c r="AE85">
        <v>5.6509999999999998E-6</v>
      </c>
      <c r="AF85">
        <v>8.8789999999999992E-6</v>
      </c>
      <c r="AG85">
        <v>1.504E-5</v>
      </c>
      <c r="AH85">
        <v>2.0239999999999999E-5</v>
      </c>
      <c r="AI85">
        <v>2.6429999999999999E-5</v>
      </c>
      <c r="AJ85">
        <v>3.3890000000000002E-5</v>
      </c>
      <c r="AK85">
        <v>4.3189999999999998E-5</v>
      </c>
      <c r="AL85">
        <v>6.6979999999999999E-5</v>
      </c>
      <c r="AM85">
        <v>8.7590000000000007E-5</v>
      </c>
      <c r="AN85">
        <v>1.071E-4</v>
      </c>
      <c r="AO85">
        <v>1.293E-4</v>
      </c>
      <c r="AP85">
        <v>1.7579999999999999E-4</v>
      </c>
      <c r="AQ85">
        <v>2.273E-4</v>
      </c>
      <c r="AR85">
        <v>2.675E-4</v>
      </c>
      <c r="AS85">
        <v>3.1520000000000002E-4</v>
      </c>
      <c r="AT85">
        <v>3.7839999999999998E-4</v>
      </c>
      <c r="AU85">
        <v>5.1570000000000001E-4</v>
      </c>
      <c r="AV85">
        <v>6.2779999999999997E-4</v>
      </c>
      <c r="AW85">
        <v>7.1869999999999996E-4</v>
      </c>
      <c r="AX85">
        <v>8.2430000000000003E-4</v>
      </c>
      <c r="AY85">
        <v>9.6849999999999996E-4</v>
      </c>
      <c r="AZ85">
        <v>1.1999999999999999E-3</v>
      </c>
      <c r="BA85">
        <v>1.5E-3</v>
      </c>
      <c r="BB85">
        <v>1.6000000000000001E-3</v>
      </c>
      <c r="BC85">
        <v>1.8E-3</v>
      </c>
      <c r="BD85">
        <v>2E-3</v>
      </c>
      <c r="BE85">
        <v>2.3999999999999998E-3</v>
      </c>
      <c r="BF85">
        <v>2.7000000000000001E-3</v>
      </c>
      <c r="BG85">
        <v>3.0000000000000001E-3</v>
      </c>
      <c r="BH85">
        <v>3.3E-3</v>
      </c>
      <c r="BI85">
        <v>3.5999999999999999E-3</v>
      </c>
      <c r="BJ85">
        <v>4.0000000000000001E-3</v>
      </c>
      <c r="BK85">
        <v>4.5999999999999999E-3</v>
      </c>
      <c r="BL85">
        <v>5.1999999999999998E-3</v>
      </c>
      <c r="BM85">
        <v>5.5999999999999999E-3</v>
      </c>
      <c r="BN85">
        <v>6.1999999999999998E-3</v>
      </c>
      <c r="BO85">
        <v>7.0000000000000001E-3</v>
      </c>
      <c r="BP85">
        <v>7.7000000000000002E-3</v>
      </c>
      <c r="BQ85">
        <v>8.3000000000000001E-3</v>
      </c>
      <c r="BR85">
        <v>8.8999999999999999E-3</v>
      </c>
      <c r="BS85">
        <v>0.01</v>
      </c>
      <c r="BT85">
        <v>1.11E-2</v>
      </c>
      <c r="BU85">
        <v>1.18E-2</v>
      </c>
      <c r="BV85">
        <v>1.26E-2</v>
      </c>
      <c r="BW85">
        <v>1.34E-2</v>
      </c>
      <c r="BX85">
        <v>1.4200000000000001E-2</v>
      </c>
      <c r="BY85">
        <v>1.5299999999999999E-2</v>
      </c>
      <c r="BZ85">
        <v>2.8799999999999999E-2</v>
      </c>
      <c r="CA85">
        <v>4.6399999999999997E-2</v>
      </c>
      <c r="CB85">
        <v>6.9199999999999998E-2</v>
      </c>
      <c r="CC85">
        <v>9.35E-2</v>
      </c>
      <c r="CD85">
        <v>0.11899999999999999</v>
      </c>
      <c r="CE85">
        <v>0.14169999999999999</v>
      </c>
      <c r="CF85">
        <v>0.16270000000000001</v>
      </c>
      <c r="CG85">
        <v>0.18340000000000001</v>
      </c>
      <c r="CH85">
        <v>0.2006</v>
      </c>
      <c r="CI85">
        <v>0.21820000000000001</v>
      </c>
      <c r="CJ85">
        <v>0.2356</v>
      </c>
      <c r="CK85">
        <v>0.25269999999999998</v>
      </c>
      <c r="CL85">
        <v>0.26960000000000001</v>
      </c>
      <c r="CM85">
        <v>0.28560000000000002</v>
      </c>
      <c r="CN85">
        <v>0.30109999999999998</v>
      </c>
      <c r="CO85">
        <v>0.36980000000000002</v>
      </c>
      <c r="CP85">
        <v>0.40629999999999999</v>
      </c>
      <c r="CQ85">
        <v>0.42330000000000001</v>
      </c>
      <c r="CR85">
        <v>0.43790000000000001</v>
      </c>
      <c r="CS85">
        <v>0.45279999999999998</v>
      </c>
      <c r="CT85">
        <v>0.47470000000000001</v>
      </c>
      <c r="CU85">
        <v>0.48110000000000003</v>
      </c>
      <c r="CV85">
        <v>0.48430000000000001</v>
      </c>
      <c r="CW85">
        <v>0.4874</v>
      </c>
      <c r="CX85">
        <v>0.49</v>
      </c>
      <c r="CY85">
        <v>0.49270000000000003</v>
      </c>
      <c r="CZ85">
        <v>0.49780000000000002</v>
      </c>
      <c r="DA85">
        <v>0.50690000000000002</v>
      </c>
      <c r="DB85">
        <v>0.51600000000000001</v>
      </c>
      <c r="DC85">
        <v>0.52510000000000001</v>
      </c>
      <c r="DD85">
        <v>0.53800000000000003</v>
      </c>
      <c r="DE85">
        <v>0.54820000000000002</v>
      </c>
      <c r="DF85">
        <v>0.55840000000000001</v>
      </c>
      <c r="DG85">
        <v>0.56720000000000004</v>
      </c>
      <c r="DH85">
        <v>0.56999999999999995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5.0869999999999998E-8</v>
      </c>
      <c r="AB86">
        <v>4.8029999999999998E-7</v>
      </c>
      <c r="AC86">
        <v>1.703E-6</v>
      </c>
      <c r="AD86">
        <v>3.6330000000000002E-6</v>
      </c>
      <c r="AE86">
        <v>5.6509999999999998E-6</v>
      </c>
      <c r="AF86">
        <v>8.8789999999999992E-6</v>
      </c>
      <c r="AG86">
        <v>1.504E-5</v>
      </c>
      <c r="AH86">
        <v>2.0239999999999999E-5</v>
      </c>
      <c r="AI86">
        <v>2.6429999999999999E-5</v>
      </c>
      <c r="AJ86">
        <v>3.3890000000000002E-5</v>
      </c>
      <c r="AK86">
        <v>4.3189999999999998E-5</v>
      </c>
      <c r="AL86">
        <v>6.6979999999999999E-5</v>
      </c>
      <c r="AM86">
        <v>8.7590000000000007E-5</v>
      </c>
      <c r="AN86">
        <v>1.071E-4</v>
      </c>
      <c r="AO86">
        <v>1.293E-4</v>
      </c>
      <c r="AP86">
        <v>1.7579999999999999E-4</v>
      </c>
      <c r="AQ86">
        <v>2.273E-4</v>
      </c>
      <c r="AR86">
        <v>2.675E-4</v>
      </c>
      <c r="AS86">
        <v>3.1520000000000002E-4</v>
      </c>
      <c r="AT86">
        <v>3.7839999999999998E-4</v>
      </c>
      <c r="AU86">
        <v>5.1570000000000001E-4</v>
      </c>
      <c r="AV86">
        <v>6.2779999999999997E-4</v>
      </c>
      <c r="AW86">
        <v>7.1869999999999996E-4</v>
      </c>
      <c r="AX86">
        <v>8.2430000000000003E-4</v>
      </c>
      <c r="AY86">
        <v>9.6849999999999996E-4</v>
      </c>
      <c r="AZ86">
        <v>1.1999999999999999E-3</v>
      </c>
      <c r="BA86">
        <v>1.5E-3</v>
      </c>
      <c r="BB86">
        <v>1.6000000000000001E-3</v>
      </c>
      <c r="BC86">
        <v>1.8E-3</v>
      </c>
      <c r="BD86">
        <v>2E-3</v>
      </c>
      <c r="BE86">
        <v>2.3999999999999998E-3</v>
      </c>
      <c r="BF86">
        <v>2.7000000000000001E-3</v>
      </c>
      <c r="BG86">
        <v>3.0000000000000001E-3</v>
      </c>
      <c r="BH86">
        <v>3.3E-3</v>
      </c>
      <c r="BI86">
        <v>3.5999999999999999E-3</v>
      </c>
      <c r="BJ86">
        <v>4.0000000000000001E-3</v>
      </c>
      <c r="BK86">
        <v>4.5999999999999999E-3</v>
      </c>
      <c r="BL86">
        <v>5.1999999999999998E-3</v>
      </c>
      <c r="BM86">
        <v>5.5999999999999999E-3</v>
      </c>
      <c r="BN86">
        <v>6.1999999999999998E-3</v>
      </c>
      <c r="BO86">
        <v>7.0000000000000001E-3</v>
      </c>
      <c r="BP86">
        <v>7.7000000000000002E-3</v>
      </c>
      <c r="BQ86">
        <v>8.3000000000000001E-3</v>
      </c>
      <c r="BR86">
        <v>8.8999999999999999E-3</v>
      </c>
      <c r="BS86">
        <v>0.01</v>
      </c>
      <c r="BT86">
        <v>1.11E-2</v>
      </c>
      <c r="BU86">
        <v>1.18E-2</v>
      </c>
      <c r="BV86">
        <v>1.26E-2</v>
      </c>
      <c r="BW86">
        <v>1.34E-2</v>
      </c>
      <c r="BX86">
        <v>1.4200000000000001E-2</v>
      </c>
      <c r="BY86">
        <v>1.5299999999999999E-2</v>
      </c>
      <c r="BZ86">
        <v>2.8799999999999999E-2</v>
      </c>
      <c r="CA86">
        <v>4.6399999999999997E-2</v>
      </c>
      <c r="CB86">
        <v>6.9199999999999998E-2</v>
      </c>
      <c r="CC86">
        <v>9.35E-2</v>
      </c>
      <c r="CD86">
        <v>0.11899999999999999</v>
      </c>
      <c r="CE86">
        <v>0.14169999999999999</v>
      </c>
      <c r="CF86">
        <v>0.16270000000000001</v>
      </c>
      <c r="CG86">
        <v>0.18340000000000001</v>
      </c>
      <c r="CH86">
        <v>0.2006</v>
      </c>
      <c r="CI86">
        <v>0.21820000000000001</v>
      </c>
      <c r="CJ86">
        <v>0.2356</v>
      </c>
      <c r="CK86">
        <v>0.25269999999999998</v>
      </c>
      <c r="CL86">
        <v>0.26960000000000001</v>
      </c>
      <c r="CM86">
        <v>0.28560000000000002</v>
      </c>
      <c r="CN86">
        <v>0.30109999999999998</v>
      </c>
      <c r="CO86">
        <v>0.36980000000000002</v>
      </c>
      <c r="CP86">
        <v>0.40629999999999999</v>
      </c>
      <c r="CQ86">
        <v>0.42330000000000001</v>
      </c>
      <c r="CR86">
        <v>0.43790000000000001</v>
      </c>
      <c r="CS86">
        <v>0.45279999999999998</v>
      </c>
      <c r="CT86">
        <v>0.47470000000000001</v>
      </c>
      <c r="CU86">
        <v>0.48110000000000003</v>
      </c>
      <c r="CV86">
        <v>0.48430000000000001</v>
      </c>
      <c r="CW86">
        <v>0.4874</v>
      </c>
      <c r="CX86">
        <v>0.49</v>
      </c>
      <c r="CY86">
        <v>0.49270000000000003</v>
      </c>
      <c r="CZ86">
        <v>0.49780000000000002</v>
      </c>
      <c r="DA86">
        <v>0.50690000000000002</v>
      </c>
      <c r="DB86">
        <v>0.51600000000000001</v>
      </c>
      <c r="DC86">
        <v>0.52510000000000001</v>
      </c>
      <c r="DD86">
        <v>0.53800000000000003</v>
      </c>
      <c r="DE86">
        <v>0.54820000000000002</v>
      </c>
      <c r="DF86">
        <v>0.55840000000000001</v>
      </c>
      <c r="DG86">
        <v>0.56720000000000004</v>
      </c>
      <c r="DH86">
        <v>0.56999999999999995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5.0869999999999998E-8</v>
      </c>
      <c r="AB87">
        <v>4.8029999999999998E-7</v>
      </c>
      <c r="AC87">
        <v>1.703E-6</v>
      </c>
      <c r="AD87">
        <v>3.6330000000000002E-6</v>
      </c>
      <c r="AE87">
        <v>5.6509999999999998E-6</v>
      </c>
      <c r="AF87">
        <v>8.8789999999999992E-6</v>
      </c>
      <c r="AG87">
        <v>1.504E-5</v>
      </c>
      <c r="AH87">
        <v>2.0239999999999999E-5</v>
      </c>
      <c r="AI87">
        <v>2.6429999999999999E-5</v>
      </c>
      <c r="AJ87">
        <v>3.3890000000000002E-5</v>
      </c>
      <c r="AK87">
        <v>4.3189999999999998E-5</v>
      </c>
      <c r="AL87">
        <v>6.6979999999999999E-5</v>
      </c>
      <c r="AM87">
        <v>8.7590000000000007E-5</v>
      </c>
      <c r="AN87">
        <v>1.071E-4</v>
      </c>
      <c r="AO87">
        <v>1.293E-4</v>
      </c>
      <c r="AP87">
        <v>1.7579999999999999E-4</v>
      </c>
      <c r="AQ87">
        <v>2.273E-4</v>
      </c>
      <c r="AR87">
        <v>2.675E-4</v>
      </c>
      <c r="AS87">
        <v>3.1520000000000002E-4</v>
      </c>
      <c r="AT87">
        <v>3.7839999999999998E-4</v>
      </c>
      <c r="AU87">
        <v>5.1570000000000001E-4</v>
      </c>
      <c r="AV87">
        <v>6.2779999999999997E-4</v>
      </c>
      <c r="AW87">
        <v>7.1869999999999996E-4</v>
      </c>
      <c r="AX87">
        <v>8.2430000000000003E-4</v>
      </c>
      <c r="AY87">
        <v>9.6849999999999996E-4</v>
      </c>
      <c r="AZ87">
        <v>1.1999999999999999E-3</v>
      </c>
      <c r="BA87">
        <v>1.5E-3</v>
      </c>
      <c r="BB87">
        <v>1.6000000000000001E-3</v>
      </c>
      <c r="BC87">
        <v>1.8E-3</v>
      </c>
      <c r="BD87">
        <v>2E-3</v>
      </c>
      <c r="BE87">
        <v>2.3999999999999998E-3</v>
      </c>
      <c r="BF87">
        <v>2.7000000000000001E-3</v>
      </c>
      <c r="BG87">
        <v>3.0000000000000001E-3</v>
      </c>
      <c r="BH87">
        <v>3.3E-3</v>
      </c>
      <c r="BI87">
        <v>3.5999999999999999E-3</v>
      </c>
      <c r="BJ87">
        <v>4.0000000000000001E-3</v>
      </c>
      <c r="BK87">
        <v>4.5999999999999999E-3</v>
      </c>
      <c r="BL87">
        <v>5.1999999999999998E-3</v>
      </c>
      <c r="BM87">
        <v>5.5999999999999999E-3</v>
      </c>
      <c r="BN87">
        <v>6.1999999999999998E-3</v>
      </c>
      <c r="BO87">
        <v>7.0000000000000001E-3</v>
      </c>
      <c r="BP87">
        <v>7.7000000000000002E-3</v>
      </c>
      <c r="BQ87">
        <v>8.3000000000000001E-3</v>
      </c>
      <c r="BR87">
        <v>8.8999999999999999E-3</v>
      </c>
      <c r="BS87">
        <v>0.01</v>
      </c>
      <c r="BT87">
        <v>1.11E-2</v>
      </c>
      <c r="BU87">
        <v>1.18E-2</v>
      </c>
      <c r="BV87">
        <v>1.26E-2</v>
      </c>
      <c r="BW87">
        <v>1.34E-2</v>
      </c>
      <c r="BX87">
        <v>1.4200000000000001E-2</v>
      </c>
      <c r="BY87">
        <v>1.5299999999999999E-2</v>
      </c>
      <c r="BZ87">
        <v>2.8799999999999999E-2</v>
      </c>
      <c r="CA87">
        <v>4.6399999999999997E-2</v>
      </c>
      <c r="CB87">
        <v>6.9199999999999998E-2</v>
      </c>
      <c r="CC87">
        <v>9.35E-2</v>
      </c>
      <c r="CD87">
        <v>0.11899999999999999</v>
      </c>
      <c r="CE87">
        <v>0.14169999999999999</v>
      </c>
      <c r="CF87">
        <v>0.16270000000000001</v>
      </c>
      <c r="CG87">
        <v>0.18340000000000001</v>
      </c>
      <c r="CH87">
        <v>0.2006</v>
      </c>
      <c r="CI87">
        <v>0.21820000000000001</v>
      </c>
      <c r="CJ87">
        <v>0.2356</v>
      </c>
      <c r="CK87">
        <v>0.25269999999999998</v>
      </c>
      <c r="CL87">
        <v>0.26960000000000001</v>
      </c>
      <c r="CM87">
        <v>0.28560000000000002</v>
      </c>
      <c r="CN87">
        <v>0.30109999999999998</v>
      </c>
      <c r="CO87">
        <v>0.36980000000000002</v>
      </c>
      <c r="CP87">
        <v>0.40629999999999999</v>
      </c>
      <c r="CQ87">
        <v>0.42330000000000001</v>
      </c>
      <c r="CR87">
        <v>0.43790000000000001</v>
      </c>
      <c r="CS87">
        <v>0.45279999999999998</v>
      </c>
      <c r="CT87">
        <v>0.47470000000000001</v>
      </c>
      <c r="CU87">
        <v>0.48110000000000003</v>
      </c>
      <c r="CV87">
        <v>0.48430000000000001</v>
      </c>
      <c r="CW87">
        <v>0.4874</v>
      </c>
      <c r="CX87">
        <v>0.49</v>
      </c>
      <c r="CY87">
        <v>0.49270000000000003</v>
      </c>
      <c r="CZ87">
        <v>0.49780000000000002</v>
      </c>
      <c r="DA87">
        <v>0.50690000000000002</v>
      </c>
      <c r="DB87">
        <v>0.51600000000000001</v>
      </c>
      <c r="DC87">
        <v>0.52510000000000001</v>
      </c>
      <c r="DD87">
        <v>0.53800000000000003</v>
      </c>
      <c r="DE87">
        <v>0.54820000000000002</v>
      </c>
      <c r="DF87">
        <v>0.55840000000000001</v>
      </c>
      <c r="DG87">
        <v>0.56720000000000004</v>
      </c>
      <c r="DH87">
        <v>0.56999999999999995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5.0869999999999998E-8</v>
      </c>
      <c r="AB88">
        <v>4.8029999999999998E-7</v>
      </c>
      <c r="AC88">
        <v>1.703E-6</v>
      </c>
      <c r="AD88">
        <v>3.6330000000000002E-6</v>
      </c>
      <c r="AE88">
        <v>5.6509999999999998E-6</v>
      </c>
      <c r="AF88">
        <v>8.8789999999999992E-6</v>
      </c>
      <c r="AG88">
        <v>1.504E-5</v>
      </c>
      <c r="AH88">
        <v>2.0239999999999999E-5</v>
      </c>
      <c r="AI88">
        <v>2.6429999999999999E-5</v>
      </c>
      <c r="AJ88">
        <v>3.3890000000000002E-5</v>
      </c>
      <c r="AK88">
        <v>4.3189999999999998E-5</v>
      </c>
      <c r="AL88">
        <v>6.6979999999999999E-5</v>
      </c>
      <c r="AM88">
        <v>8.7590000000000007E-5</v>
      </c>
      <c r="AN88">
        <v>1.071E-4</v>
      </c>
      <c r="AO88">
        <v>1.293E-4</v>
      </c>
      <c r="AP88">
        <v>1.7579999999999999E-4</v>
      </c>
      <c r="AQ88">
        <v>2.273E-4</v>
      </c>
      <c r="AR88">
        <v>2.675E-4</v>
      </c>
      <c r="AS88">
        <v>3.1520000000000002E-4</v>
      </c>
      <c r="AT88">
        <v>3.7839999999999998E-4</v>
      </c>
      <c r="AU88">
        <v>5.1570000000000001E-4</v>
      </c>
      <c r="AV88">
        <v>6.2779999999999997E-4</v>
      </c>
      <c r="AW88">
        <v>7.1869999999999996E-4</v>
      </c>
      <c r="AX88">
        <v>8.2430000000000003E-4</v>
      </c>
      <c r="AY88">
        <v>9.6849999999999996E-4</v>
      </c>
      <c r="AZ88">
        <v>1.1999999999999999E-3</v>
      </c>
      <c r="BA88">
        <v>1.5E-3</v>
      </c>
      <c r="BB88">
        <v>1.6000000000000001E-3</v>
      </c>
      <c r="BC88">
        <v>1.8E-3</v>
      </c>
      <c r="BD88">
        <v>2E-3</v>
      </c>
      <c r="BE88">
        <v>2.3999999999999998E-3</v>
      </c>
      <c r="BF88">
        <v>2.7000000000000001E-3</v>
      </c>
      <c r="BG88">
        <v>3.0000000000000001E-3</v>
      </c>
      <c r="BH88">
        <v>3.3E-3</v>
      </c>
      <c r="BI88">
        <v>3.5999999999999999E-3</v>
      </c>
      <c r="BJ88">
        <v>4.0000000000000001E-3</v>
      </c>
      <c r="BK88">
        <v>4.5999999999999999E-3</v>
      </c>
      <c r="BL88">
        <v>5.1999999999999998E-3</v>
      </c>
      <c r="BM88">
        <v>5.5999999999999999E-3</v>
      </c>
      <c r="BN88">
        <v>6.1999999999999998E-3</v>
      </c>
      <c r="BO88">
        <v>7.0000000000000001E-3</v>
      </c>
      <c r="BP88">
        <v>7.7000000000000002E-3</v>
      </c>
      <c r="BQ88">
        <v>8.3000000000000001E-3</v>
      </c>
      <c r="BR88">
        <v>8.8999999999999999E-3</v>
      </c>
      <c r="BS88">
        <v>0.01</v>
      </c>
      <c r="BT88">
        <v>1.11E-2</v>
      </c>
      <c r="BU88">
        <v>1.18E-2</v>
      </c>
      <c r="BV88">
        <v>1.26E-2</v>
      </c>
      <c r="BW88">
        <v>1.34E-2</v>
      </c>
      <c r="BX88">
        <v>1.4200000000000001E-2</v>
      </c>
      <c r="BY88">
        <v>1.5299999999999999E-2</v>
      </c>
      <c r="BZ88">
        <v>2.8799999999999999E-2</v>
      </c>
      <c r="CA88">
        <v>4.6399999999999997E-2</v>
      </c>
      <c r="CB88">
        <v>6.9199999999999998E-2</v>
      </c>
      <c r="CC88">
        <v>9.35E-2</v>
      </c>
      <c r="CD88">
        <v>0.11899999999999999</v>
      </c>
      <c r="CE88">
        <v>0.14169999999999999</v>
      </c>
      <c r="CF88">
        <v>0.16270000000000001</v>
      </c>
      <c r="CG88">
        <v>0.18340000000000001</v>
      </c>
      <c r="CH88">
        <v>0.2006</v>
      </c>
      <c r="CI88">
        <v>0.21820000000000001</v>
      </c>
      <c r="CJ88">
        <v>0.2356</v>
      </c>
      <c r="CK88">
        <v>0.25269999999999998</v>
      </c>
      <c r="CL88">
        <v>0.26960000000000001</v>
      </c>
      <c r="CM88">
        <v>0.28560000000000002</v>
      </c>
      <c r="CN88">
        <v>0.30109999999999998</v>
      </c>
      <c r="CO88">
        <v>0.36980000000000002</v>
      </c>
      <c r="CP88">
        <v>0.40629999999999999</v>
      </c>
      <c r="CQ88">
        <v>0.42330000000000001</v>
      </c>
      <c r="CR88">
        <v>0.43790000000000001</v>
      </c>
      <c r="CS88">
        <v>0.45279999999999998</v>
      </c>
      <c r="CT88">
        <v>0.47470000000000001</v>
      </c>
      <c r="CU88">
        <v>0.48110000000000003</v>
      </c>
      <c r="CV88">
        <v>0.48430000000000001</v>
      </c>
      <c r="CW88">
        <v>0.4874</v>
      </c>
      <c r="CX88">
        <v>0.49</v>
      </c>
      <c r="CY88">
        <v>0.49270000000000003</v>
      </c>
      <c r="CZ88">
        <v>0.49780000000000002</v>
      </c>
      <c r="DA88">
        <v>0.50690000000000002</v>
      </c>
      <c r="DB88">
        <v>0.51600000000000001</v>
      </c>
      <c r="DC88">
        <v>0.52510000000000001</v>
      </c>
      <c r="DD88">
        <v>0.53800000000000003</v>
      </c>
      <c r="DE88">
        <v>0.54820000000000002</v>
      </c>
      <c r="DF88">
        <v>0.55840000000000001</v>
      </c>
      <c r="DG88">
        <v>0.56720000000000004</v>
      </c>
      <c r="DH88">
        <v>0.56999999999999995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5.0869999999999998E-8</v>
      </c>
      <c r="AB89">
        <v>4.8029999999999998E-7</v>
      </c>
      <c r="AC89">
        <v>1.703E-6</v>
      </c>
      <c r="AD89">
        <v>3.6330000000000002E-6</v>
      </c>
      <c r="AE89">
        <v>5.6509999999999998E-6</v>
      </c>
      <c r="AF89">
        <v>8.8789999999999992E-6</v>
      </c>
      <c r="AG89">
        <v>1.504E-5</v>
      </c>
      <c r="AH89">
        <v>2.0239999999999999E-5</v>
      </c>
      <c r="AI89">
        <v>2.6429999999999999E-5</v>
      </c>
      <c r="AJ89">
        <v>3.3890000000000002E-5</v>
      </c>
      <c r="AK89">
        <v>4.3189999999999998E-5</v>
      </c>
      <c r="AL89">
        <v>6.6979999999999999E-5</v>
      </c>
      <c r="AM89">
        <v>8.7590000000000007E-5</v>
      </c>
      <c r="AN89">
        <v>1.071E-4</v>
      </c>
      <c r="AO89">
        <v>1.293E-4</v>
      </c>
      <c r="AP89">
        <v>1.7579999999999999E-4</v>
      </c>
      <c r="AQ89">
        <v>2.273E-4</v>
      </c>
      <c r="AR89">
        <v>2.675E-4</v>
      </c>
      <c r="AS89">
        <v>3.1520000000000002E-4</v>
      </c>
      <c r="AT89">
        <v>3.7839999999999998E-4</v>
      </c>
      <c r="AU89">
        <v>5.1570000000000001E-4</v>
      </c>
      <c r="AV89">
        <v>6.2779999999999997E-4</v>
      </c>
      <c r="AW89">
        <v>7.1869999999999996E-4</v>
      </c>
      <c r="AX89">
        <v>8.2430000000000003E-4</v>
      </c>
      <c r="AY89">
        <v>9.6849999999999996E-4</v>
      </c>
      <c r="AZ89">
        <v>1.1999999999999999E-3</v>
      </c>
      <c r="BA89">
        <v>1.5E-3</v>
      </c>
      <c r="BB89">
        <v>1.6000000000000001E-3</v>
      </c>
      <c r="BC89">
        <v>1.8E-3</v>
      </c>
      <c r="BD89">
        <v>2E-3</v>
      </c>
      <c r="BE89">
        <v>2.3999999999999998E-3</v>
      </c>
      <c r="BF89">
        <v>2.7000000000000001E-3</v>
      </c>
      <c r="BG89">
        <v>3.0000000000000001E-3</v>
      </c>
      <c r="BH89">
        <v>3.3E-3</v>
      </c>
      <c r="BI89">
        <v>3.5999999999999999E-3</v>
      </c>
      <c r="BJ89">
        <v>4.0000000000000001E-3</v>
      </c>
      <c r="BK89">
        <v>4.5999999999999999E-3</v>
      </c>
      <c r="BL89">
        <v>5.1999999999999998E-3</v>
      </c>
      <c r="BM89">
        <v>5.5999999999999999E-3</v>
      </c>
      <c r="BN89">
        <v>6.1999999999999998E-3</v>
      </c>
      <c r="BO89">
        <v>7.0000000000000001E-3</v>
      </c>
      <c r="BP89">
        <v>7.7000000000000002E-3</v>
      </c>
      <c r="BQ89">
        <v>8.3000000000000001E-3</v>
      </c>
      <c r="BR89">
        <v>8.8999999999999999E-3</v>
      </c>
      <c r="BS89">
        <v>0.01</v>
      </c>
      <c r="BT89">
        <v>1.11E-2</v>
      </c>
      <c r="BU89">
        <v>1.18E-2</v>
      </c>
      <c r="BV89">
        <v>1.26E-2</v>
      </c>
      <c r="BW89">
        <v>1.34E-2</v>
      </c>
      <c r="BX89">
        <v>1.4200000000000001E-2</v>
      </c>
      <c r="BY89">
        <v>1.5299999999999999E-2</v>
      </c>
      <c r="BZ89">
        <v>2.8799999999999999E-2</v>
      </c>
      <c r="CA89">
        <v>4.6399999999999997E-2</v>
      </c>
      <c r="CB89">
        <v>6.9199999999999998E-2</v>
      </c>
      <c r="CC89">
        <v>9.35E-2</v>
      </c>
      <c r="CD89">
        <v>0.11899999999999999</v>
      </c>
      <c r="CE89">
        <v>0.14169999999999999</v>
      </c>
      <c r="CF89">
        <v>0.16270000000000001</v>
      </c>
      <c r="CG89">
        <v>0.18340000000000001</v>
      </c>
      <c r="CH89">
        <v>0.2006</v>
      </c>
      <c r="CI89">
        <v>0.21820000000000001</v>
      </c>
      <c r="CJ89">
        <v>0.2356</v>
      </c>
      <c r="CK89">
        <v>0.25269999999999998</v>
      </c>
      <c r="CL89">
        <v>0.26960000000000001</v>
      </c>
      <c r="CM89">
        <v>0.28560000000000002</v>
      </c>
      <c r="CN89">
        <v>0.30109999999999998</v>
      </c>
      <c r="CO89">
        <v>0.36980000000000002</v>
      </c>
      <c r="CP89">
        <v>0.40629999999999999</v>
      </c>
      <c r="CQ89">
        <v>0.42330000000000001</v>
      </c>
      <c r="CR89">
        <v>0.43790000000000001</v>
      </c>
      <c r="CS89">
        <v>0.45279999999999998</v>
      </c>
      <c r="CT89">
        <v>0.47470000000000001</v>
      </c>
      <c r="CU89">
        <v>0.48110000000000003</v>
      </c>
      <c r="CV89">
        <v>0.48430000000000001</v>
      </c>
      <c r="CW89">
        <v>0.4874</v>
      </c>
      <c r="CX89">
        <v>0.49</v>
      </c>
      <c r="CY89">
        <v>0.49270000000000003</v>
      </c>
      <c r="CZ89">
        <v>0.49780000000000002</v>
      </c>
      <c r="DA89">
        <v>0.50690000000000002</v>
      </c>
      <c r="DB89">
        <v>0.51600000000000001</v>
      </c>
      <c r="DC89">
        <v>0.52510000000000001</v>
      </c>
      <c r="DD89">
        <v>0.53800000000000003</v>
      </c>
      <c r="DE89">
        <v>0.54820000000000002</v>
      </c>
      <c r="DF89">
        <v>0.55840000000000001</v>
      </c>
      <c r="DG89">
        <v>0.56720000000000004</v>
      </c>
      <c r="DH89">
        <v>0.56999999999999995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5.0869999999999998E-8</v>
      </c>
      <c r="AB90">
        <v>4.8029999999999998E-7</v>
      </c>
      <c r="AC90">
        <v>1.703E-6</v>
      </c>
      <c r="AD90">
        <v>3.6330000000000002E-6</v>
      </c>
      <c r="AE90">
        <v>5.6509999999999998E-6</v>
      </c>
      <c r="AF90">
        <v>8.8789999999999992E-6</v>
      </c>
      <c r="AG90">
        <v>1.504E-5</v>
      </c>
      <c r="AH90">
        <v>2.0239999999999999E-5</v>
      </c>
      <c r="AI90">
        <v>2.6429999999999999E-5</v>
      </c>
      <c r="AJ90">
        <v>3.3890000000000002E-5</v>
      </c>
      <c r="AK90">
        <v>4.3189999999999998E-5</v>
      </c>
      <c r="AL90">
        <v>6.6979999999999999E-5</v>
      </c>
      <c r="AM90">
        <v>8.7590000000000007E-5</v>
      </c>
      <c r="AN90">
        <v>1.071E-4</v>
      </c>
      <c r="AO90">
        <v>1.293E-4</v>
      </c>
      <c r="AP90">
        <v>1.7579999999999999E-4</v>
      </c>
      <c r="AQ90">
        <v>2.273E-4</v>
      </c>
      <c r="AR90">
        <v>2.675E-4</v>
      </c>
      <c r="AS90">
        <v>3.1520000000000002E-4</v>
      </c>
      <c r="AT90">
        <v>3.7839999999999998E-4</v>
      </c>
      <c r="AU90">
        <v>5.1570000000000001E-4</v>
      </c>
      <c r="AV90">
        <v>6.2779999999999997E-4</v>
      </c>
      <c r="AW90">
        <v>7.1869999999999996E-4</v>
      </c>
      <c r="AX90">
        <v>8.2430000000000003E-4</v>
      </c>
      <c r="AY90">
        <v>9.6849999999999996E-4</v>
      </c>
      <c r="AZ90">
        <v>1.1999999999999999E-3</v>
      </c>
      <c r="BA90">
        <v>1.5E-3</v>
      </c>
      <c r="BB90">
        <v>1.6000000000000001E-3</v>
      </c>
      <c r="BC90">
        <v>1.8E-3</v>
      </c>
      <c r="BD90">
        <v>2E-3</v>
      </c>
      <c r="BE90">
        <v>2.3999999999999998E-3</v>
      </c>
      <c r="BF90">
        <v>2.7000000000000001E-3</v>
      </c>
      <c r="BG90">
        <v>3.0000000000000001E-3</v>
      </c>
      <c r="BH90">
        <v>3.3E-3</v>
      </c>
      <c r="BI90">
        <v>3.5999999999999999E-3</v>
      </c>
      <c r="BJ90">
        <v>4.0000000000000001E-3</v>
      </c>
      <c r="BK90">
        <v>4.5999999999999999E-3</v>
      </c>
      <c r="BL90">
        <v>5.1999999999999998E-3</v>
      </c>
      <c r="BM90">
        <v>5.5999999999999999E-3</v>
      </c>
      <c r="BN90">
        <v>6.1999999999999998E-3</v>
      </c>
      <c r="BO90">
        <v>7.0000000000000001E-3</v>
      </c>
      <c r="BP90">
        <v>7.7000000000000002E-3</v>
      </c>
      <c r="BQ90">
        <v>8.3000000000000001E-3</v>
      </c>
      <c r="BR90">
        <v>8.8999999999999999E-3</v>
      </c>
      <c r="BS90">
        <v>0.01</v>
      </c>
      <c r="BT90">
        <v>1.11E-2</v>
      </c>
      <c r="BU90">
        <v>1.18E-2</v>
      </c>
      <c r="BV90">
        <v>1.26E-2</v>
      </c>
      <c r="BW90">
        <v>1.34E-2</v>
      </c>
      <c r="BX90">
        <v>1.4200000000000001E-2</v>
      </c>
      <c r="BY90">
        <v>1.5299999999999999E-2</v>
      </c>
      <c r="BZ90">
        <v>2.8799999999999999E-2</v>
      </c>
      <c r="CA90">
        <v>4.6399999999999997E-2</v>
      </c>
      <c r="CB90">
        <v>6.9199999999999998E-2</v>
      </c>
      <c r="CC90">
        <v>9.35E-2</v>
      </c>
      <c r="CD90">
        <v>0.11899999999999999</v>
      </c>
      <c r="CE90">
        <v>0.14169999999999999</v>
      </c>
      <c r="CF90">
        <v>0.16270000000000001</v>
      </c>
      <c r="CG90">
        <v>0.18340000000000001</v>
      </c>
      <c r="CH90">
        <v>0.2006</v>
      </c>
      <c r="CI90">
        <v>0.21820000000000001</v>
      </c>
      <c r="CJ90">
        <v>0.2356</v>
      </c>
      <c r="CK90">
        <v>0.25269999999999998</v>
      </c>
      <c r="CL90">
        <v>0.26960000000000001</v>
      </c>
      <c r="CM90">
        <v>0.28560000000000002</v>
      </c>
      <c r="CN90">
        <v>0.30109999999999998</v>
      </c>
      <c r="CO90">
        <v>0.36980000000000002</v>
      </c>
      <c r="CP90">
        <v>0.40629999999999999</v>
      </c>
      <c r="CQ90">
        <v>0.42330000000000001</v>
      </c>
      <c r="CR90">
        <v>0.43790000000000001</v>
      </c>
      <c r="CS90">
        <v>0.45279999999999998</v>
      </c>
      <c r="CT90">
        <v>0.47470000000000001</v>
      </c>
      <c r="CU90">
        <v>0.48110000000000003</v>
      </c>
      <c r="CV90">
        <v>0.48430000000000001</v>
      </c>
      <c r="CW90">
        <v>0.4874</v>
      </c>
      <c r="CX90">
        <v>0.49</v>
      </c>
      <c r="CY90">
        <v>0.49270000000000003</v>
      </c>
      <c r="CZ90">
        <v>0.49780000000000002</v>
      </c>
      <c r="DA90">
        <v>0.50690000000000002</v>
      </c>
      <c r="DB90">
        <v>0.51600000000000001</v>
      </c>
      <c r="DC90">
        <v>0.52510000000000001</v>
      </c>
      <c r="DD90">
        <v>0.53800000000000003</v>
      </c>
      <c r="DE90">
        <v>0.54820000000000002</v>
      </c>
      <c r="DF90">
        <v>0.55840000000000001</v>
      </c>
      <c r="DG90">
        <v>0.56720000000000004</v>
      </c>
      <c r="DH90">
        <v>0.56999999999999995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5.0869999999999998E-8</v>
      </c>
      <c r="AB91">
        <v>4.8029999999999998E-7</v>
      </c>
      <c r="AC91">
        <v>1.703E-6</v>
      </c>
      <c r="AD91">
        <v>3.6330000000000002E-6</v>
      </c>
      <c r="AE91">
        <v>5.6509999999999998E-6</v>
      </c>
      <c r="AF91">
        <v>8.8789999999999992E-6</v>
      </c>
      <c r="AG91">
        <v>1.504E-5</v>
      </c>
      <c r="AH91">
        <v>2.0239999999999999E-5</v>
      </c>
      <c r="AI91">
        <v>2.6429999999999999E-5</v>
      </c>
      <c r="AJ91">
        <v>3.3890000000000002E-5</v>
      </c>
      <c r="AK91">
        <v>4.3189999999999998E-5</v>
      </c>
      <c r="AL91">
        <v>6.6979999999999999E-5</v>
      </c>
      <c r="AM91">
        <v>8.7590000000000007E-5</v>
      </c>
      <c r="AN91">
        <v>1.071E-4</v>
      </c>
      <c r="AO91">
        <v>1.293E-4</v>
      </c>
      <c r="AP91">
        <v>1.7579999999999999E-4</v>
      </c>
      <c r="AQ91">
        <v>2.273E-4</v>
      </c>
      <c r="AR91">
        <v>2.675E-4</v>
      </c>
      <c r="AS91">
        <v>3.1520000000000002E-4</v>
      </c>
      <c r="AT91">
        <v>3.7839999999999998E-4</v>
      </c>
      <c r="AU91">
        <v>5.1570000000000001E-4</v>
      </c>
      <c r="AV91">
        <v>6.2779999999999997E-4</v>
      </c>
      <c r="AW91">
        <v>7.1869999999999996E-4</v>
      </c>
      <c r="AX91">
        <v>8.2430000000000003E-4</v>
      </c>
      <c r="AY91">
        <v>9.6849999999999996E-4</v>
      </c>
      <c r="AZ91">
        <v>1.1999999999999999E-3</v>
      </c>
      <c r="BA91">
        <v>1.5E-3</v>
      </c>
      <c r="BB91">
        <v>1.6000000000000001E-3</v>
      </c>
      <c r="BC91">
        <v>1.8E-3</v>
      </c>
      <c r="BD91">
        <v>2E-3</v>
      </c>
      <c r="BE91">
        <v>2.3999999999999998E-3</v>
      </c>
      <c r="BF91">
        <v>2.7000000000000001E-3</v>
      </c>
      <c r="BG91">
        <v>3.0000000000000001E-3</v>
      </c>
      <c r="BH91">
        <v>3.3E-3</v>
      </c>
      <c r="BI91">
        <v>3.5999999999999999E-3</v>
      </c>
      <c r="BJ91">
        <v>4.0000000000000001E-3</v>
      </c>
      <c r="BK91">
        <v>4.5999999999999999E-3</v>
      </c>
      <c r="BL91">
        <v>5.1999999999999998E-3</v>
      </c>
      <c r="BM91">
        <v>5.5999999999999999E-3</v>
      </c>
      <c r="BN91">
        <v>6.1999999999999998E-3</v>
      </c>
      <c r="BO91">
        <v>7.0000000000000001E-3</v>
      </c>
      <c r="BP91">
        <v>7.7000000000000002E-3</v>
      </c>
      <c r="BQ91">
        <v>8.3000000000000001E-3</v>
      </c>
      <c r="BR91">
        <v>8.8999999999999999E-3</v>
      </c>
      <c r="BS91">
        <v>0.01</v>
      </c>
      <c r="BT91">
        <v>1.11E-2</v>
      </c>
      <c r="BU91">
        <v>1.18E-2</v>
      </c>
      <c r="BV91">
        <v>1.26E-2</v>
      </c>
      <c r="BW91">
        <v>1.34E-2</v>
      </c>
      <c r="BX91">
        <v>1.4200000000000001E-2</v>
      </c>
      <c r="BY91">
        <v>1.5299999999999999E-2</v>
      </c>
      <c r="BZ91">
        <v>2.8799999999999999E-2</v>
      </c>
      <c r="CA91">
        <v>4.6399999999999997E-2</v>
      </c>
      <c r="CB91">
        <v>6.9199999999999998E-2</v>
      </c>
      <c r="CC91">
        <v>9.35E-2</v>
      </c>
      <c r="CD91">
        <v>0.11899999999999999</v>
      </c>
      <c r="CE91">
        <v>0.14169999999999999</v>
      </c>
      <c r="CF91">
        <v>0.16270000000000001</v>
      </c>
      <c r="CG91">
        <v>0.18340000000000001</v>
      </c>
      <c r="CH91">
        <v>0.2006</v>
      </c>
      <c r="CI91">
        <v>0.21820000000000001</v>
      </c>
      <c r="CJ91">
        <v>0.2356</v>
      </c>
      <c r="CK91">
        <v>0.25269999999999998</v>
      </c>
      <c r="CL91">
        <v>0.26960000000000001</v>
      </c>
      <c r="CM91">
        <v>0.28560000000000002</v>
      </c>
      <c r="CN91">
        <v>0.30109999999999998</v>
      </c>
      <c r="CO91">
        <v>0.36980000000000002</v>
      </c>
      <c r="CP91">
        <v>0.40629999999999999</v>
      </c>
      <c r="CQ91">
        <v>0.42330000000000001</v>
      </c>
      <c r="CR91">
        <v>0.43790000000000001</v>
      </c>
      <c r="CS91">
        <v>0.45279999999999998</v>
      </c>
      <c r="CT91">
        <v>0.47470000000000001</v>
      </c>
      <c r="CU91">
        <v>0.48110000000000003</v>
      </c>
      <c r="CV91">
        <v>0.48430000000000001</v>
      </c>
      <c r="CW91">
        <v>0.4874</v>
      </c>
      <c r="CX91">
        <v>0.49</v>
      </c>
      <c r="CY91">
        <v>0.49270000000000003</v>
      </c>
      <c r="CZ91">
        <v>0.49780000000000002</v>
      </c>
      <c r="DA91">
        <v>0.50690000000000002</v>
      </c>
      <c r="DB91">
        <v>0.51600000000000001</v>
      </c>
      <c r="DC91">
        <v>0.52510000000000001</v>
      </c>
      <c r="DD91">
        <v>0.53800000000000003</v>
      </c>
      <c r="DE91">
        <v>0.54820000000000002</v>
      </c>
      <c r="DF91">
        <v>0.55840000000000001</v>
      </c>
      <c r="DG91">
        <v>0.56720000000000004</v>
      </c>
      <c r="DH91">
        <v>0.56999999999999995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5.0869999999999998E-8</v>
      </c>
      <c r="AB92">
        <v>4.8029999999999998E-7</v>
      </c>
      <c r="AC92">
        <v>1.703E-6</v>
      </c>
      <c r="AD92">
        <v>3.6330000000000002E-6</v>
      </c>
      <c r="AE92">
        <v>5.6509999999999998E-6</v>
      </c>
      <c r="AF92">
        <v>8.8789999999999992E-6</v>
      </c>
      <c r="AG92">
        <v>1.504E-5</v>
      </c>
      <c r="AH92">
        <v>2.0239999999999999E-5</v>
      </c>
      <c r="AI92">
        <v>2.6429999999999999E-5</v>
      </c>
      <c r="AJ92">
        <v>3.3890000000000002E-5</v>
      </c>
      <c r="AK92">
        <v>4.3189999999999998E-5</v>
      </c>
      <c r="AL92">
        <v>6.6979999999999999E-5</v>
      </c>
      <c r="AM92">
        <v>8.7590000000000007E-5</v>
      </c>
      <c r="AN92">
        <v>1.071E-4</v>
      </c>
      <c r="AO92">
        <v>1.293E-4</v>
      </c>
      <c r="AP92">
        <v>1.7579999999999999E-4</v>
      </c>
      <c r="AQ92">
        <v>2.273E-4</v>
      </c>
      <c r="AR92">
        <v>2.675E-4</v>
      </c>
      <c r="AS92">
        <v>3.1520000000000002E-4</v>
      </c>
      <c r="AT92">
        <v>3.7839999999999998E-4</v>
      </c>
      <c r="AU92">
        <v>5.1570000000000001E-4</v>
      </c>
      <c r="AV92">
        <v>6.2779999999999997E-4</v>
      </c>
      <c r="AW92">
        <v>7.1869999999999996E-4</v>
      </c>
      <c r="AX92">
        <v>8.2430000000000003E-4</v>
      </c>
      <c r="AY92">
        <v>9.6849999999999996E-4</v>
      </c>
      <c r="AZ92">
        <v>1.1999999999999999E-3</v>
      </c>
      <c r="BA92">
        <v>1.5E-3</v>
      </c>
      <c r="BB92">
        <v>1.6000000000000001E-3</v>
      </c>
      <c r="BC92">
        <v>1.8E-3</v>
      </c>
      <c r="BD92">
        <v>2E-3</v>
      </c>
      <c r="BE92">
        <v>2.3999999999999998E-3</v>
      </c>
      <c r="BF92">
        <v>2.7000000000000001E-3</v>
      </c>
      <c r="BG92">
        <v>3.0000000000000001E-3</v>
      </c>
      <c r="BH92">
        <v>3.3E-3</v>
      </c>
      <c r="BI92">
        <v>3.5999999999999999E-3</v>
      </c>
      <c r="BJ92">
        <v>4.0000000000000001E-3</v>
      </c>
      <c r="BK92">
        <v>4.5999999999999999E-3</v>
      </c>
      <c r="BL92">
        <v>5.1999999999999998E-3</v>
      </c>
      <c r="BM92">
        <v>5.5999999999999999E-3</v>
      </c>
      <c r="BN92">
        <v>6.1999999999999998E-3</v>
      </c>
      <c r="BO92">
        <v>7.0000000000000001E-3</v>
      </c>
      <c r="BP92">
        <v>7.7000000000000002E-3</v>
      </c>
      <c r="BQ92">
        <v>8.3000000000000001E-3</v>
      </c>
      <c r="BR92">
        <v>8.8999999999999999E-3</v>
      </c>
      <c r="BS92">
        <v>0.01</v>
      </c>
      <c r="BT92">
        <v>1.11E-2</v>
      </c>
      <c r="BU92">
        <v>1.18E-2</v>
      </c>
      <c r="BV92">
        <v>1.26E-2</v>
      </c>
      <c r="BW92">
        <v>1.34E-2</v>
      </c>
      <c r="BX92">
        <v>1.4200000000000001E-2</v>
      </c>
      <c r="BY92">
        <v>1.5299999999999999E-2</v>
      </c>
      <c r="BZ92">
        <v>2.8799999999999999E-2</v>
      </c>
      <c r="CA92">
        <v>4.6399999999999997E-2</v>
      </c>
      <c r="CB92">
        <v>6.9199999999999998E-2</v>
      </c>
      <c r="CC92">
        <v>9.35E-2</v>
      </c>
      <c r="CD92">
        <v>0.11899999999999999</v>
      </c>
      <c r="CE92">
        <v>0.14169999999999999</v>
      </c>
      <c r="CF92">
        <v>0.16270000000000001</v>
      </c>
      <c r="CG92">
        <v>0.18340000000000001</v>
      </c>
      <c r="CH92">
        <v>0.2006</v>
      </c>
      <c r="CI92">
        <v>0.21820000000000001</v>
      </c>
      <c r="CJ92">
        <v>0.2356</v>
      </c>
      <c r="CK92">
        <v>0.25269999999999998</v>
      </c>
      <c r="CL92">
        <v>0.26960000000000001</v>
      </c>
      <c r="CM92">
        <v>0.28560000000000002</v>
      </c>
      <c r="CN92">
        <v>0.30109999999999998</v>
      </c>
      <c r="CO92">
        <v>0.36980000000000002</v>
      </c>
      <c r="CP92">
        <v>0.40629999999999999</v>
      </c>
      <c r="CQ92">
        <v>0.42330000000000001</v>
      </c>
      <c r="CR92">
        <v>0.43790000000000001</v>
      </c>
      <c r="CS92">
        <v>0.45279999999999998</v>
      </c>
      <c r="CT92">
        <v>0.47470000000000001</v>
      </c>
      <c r="CU92">
        <v>0.48110000000000003</v>
      </c>
      <c r="CV92">
        <v>0.48430000000000001</v>
      </c>
      <c r="CW92">
        <v>0.4874</v>
      </c>
      <c r="CX92">
        <v>0.49</v>
      </c>
      <c r="CY92">
        <v>0.49270000000000003</v>
      </c>
      <c r="CZ92">
        <v>0.49780000000000002</v>
      </c>
      <c r="DA92">
        <v>0.50690000000000002</v>
      </c>
      <c r="DB92">
        <v>0.51600000000000001</v>
      </c>
      <c r="DC92">
        <v>0.52510000000000001</v>
      </c>
      <c r="DD92">
        <v>0.53800000000000003</v>
      </c>
      <c r="DE92">
        <v>0.54820000000000002</v>
      </c>
      <c r="DF92">
        <v>0.55840000000000001</v>
      </c>
      <c r="DG92">
        <v>0.56720000000000004</v>
      </c>
      <c r="DH92">
        <v>0.56999999999999995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5.0869999999999998E-8</v>
      </c>
      <c r="AB93">
        <v>4.8029999999999998E-7</v>
      </c>
      <c r="AC93">
        <v>1.703E-6</v>
      </c>
      <c r="AD93">
        <v>3.6330000000000002E-6</v>
      </c>
      <c r="AE93">
        <v>5.6509999999999998E-6</v>
      </c>
      <c r="AF93">
        <v>8.8789999999999992E-6</v>
      </c>
      <c r="AG93">
        <v>1.504E-5</v>
      </c>
      <c r="AH93">
        <v>2.0239999999999999E-5</v>
      </c>
      <c r="AI93">
        <v>2.6429999999999999E-5</v>
      </c>
      <c r="AJ93">
        <v>3.3890000000000002E-5</v>
      </c>
      <c r="AK93">
        <v>4.3189999999999998E-5</v>
      </c>
      <c r="AL93">
        <v>6.6979999999999999E-5</v>
      </c>
      <c r="AM93">
        <v>8.7590000000000007E-5</v>
      </c>
      <c r="AN93">
        <v>1.071E-4</v>
      </c>
      <c r="AO93">
        <v>1.293E-4</v>
      </c>
      <c r="AP93">
        <v>1.7579999999999999E-4</v>
      </c>
      <c r="AQ93">
        <v>2.273E-4</v>
      </c>
      <c r="AR93">
        <v>2.675E-4</v>
      </c>
      <c r="AS93">
        <v>3.1520000000000002E-4</v>
      </c>
      <c r="AT93">
        <v>3.7839999999999998E-4</v>
      </c>
      <c r="AU93">
        <v>5.1570000000000001E-4</v>
      </c>
      <c r="AV93">
        <v>6.2779999999999997E-4</v>
      </c>
      <c r="AW93">
        <v>7.1869999999999996E-4</v>
      </c>
      <c r="AX93">
        <v>8.2430000000000003E-4</v>
      </c>
      <c r="AY93">
        <v>9.6849999999999996E-4</v>
      </c>
      <c r="AZ93">
        <v>1.1999999999999999E-3</v>
      </c>
      <c r="BA93">
        <v>1.5E-3</v>
      </c>
      <c r="BB93">
        <v>1.6000000000000001E-3</v>
      </c>
      <c r="BC93">
        <v>1.8E-3</v>
      </c>
      <c r="BD93">
        <v>2E-3</v>
      </c>
      <c r="BE93">
        <v>2.3999999999999998E-3</v>
      </c>
      <c r="BF93">
        <v>2.7000000000000001E-3</v>
      </c>
      <c r="BG93">
        <v>3.0000000000000001E-3</v>
      </c>
      <c r="BH93">
        <v>3.3E-3</v>
      </c>
      <c r="BI93">
        <v>3.5999999999999999E-3</v>
      </c>
      <c r="BJ93">
        <v>4.0000000000000001E-3</v>
      </c>
      <c r="BK93">
        <v>4.5999999999999999E-3</v>
      </c>
      <c r="BL93">
        <v>5.1999999999999998E-3</v>
      </c>
      <c r="BM93">
        <v>5.5999999999999999E-3</v>
      </c>
      <c r="BN93">
        <v>6.1999999999999998E-3</v>
      </c>
      <c r="BO93">
        <v>7.0000000000000001E-3</v>
      </c>
      <c r="BP93">
        <v>7.7000000000000002E-3</v>
      </c>
      <c r="BQ93">
        <v>8.3000000000000001E-3</v>
      </c>
      <c r="BR93">
        <v>8.8999999999999999E-3</v>
      </c>
      <c r="BS93">
        <v>0.01</v>
      </c>
      <c r="BT93">
        <v>1.11E-2</v>
      </c>
      <c r="BU93">
        <v>1.18E-2</v>
      </c>
      <c r="BV93">
        <v>1.26E-2</v>
      </c>
      <c r="BW93">
        <v>1.34E-2</v>
      </c>
      <c r="BX93">
        <v>1.4200000000000001E-2</v>
      </c>
      <c r="BY93">
        <v>1.5299999999999999E-2</v>
      </c>
      <c r="BZ93">
        <v>2.8799999999999999E-2</v>
      </c>
      <c r="CA93">
        <v>4.6399999999999997E-2</v>
      </c>
      <c r="CB93">
        <v>6.9199999999999998E-2</v>
      </c>
      <c r="CC93">
        <v>9.35E-2</v>
      </c>
      <c r="CD93">
        <v>0.11899999999999999</v>
      </c>
      <c r="CE93">
        <v>0.14169999999999999</v>
      </c>
      <c r="CF93">
        <v>0.16270000000000001</v>
      </c>
      <c r="CG93">
        <v>0.18340000000000001</v>
      </c>
      <c r="CH93">
        <v>0.2006</v>
      </c>
      <c r="CI93">
        <v>0.21820000000000001</v>
      </c>
      <c r="CJ93">
        <v>0.2356</v>
      </c>
      <c r="CK93">
        <v>0.25269999999999998</v>
      </c>
      <c r="CL93">
        <v>0.26960000000000001</v>
      </c>
      <c r="CM93">
        <v>0.28560000000000002</v>
      </c>
      <c r="CN93">
        <v>0.30109999999999998</v>
      </c>
      <c r="CO93">
        <v>0.36980000000000002</v>
      </c>
      <c r="CP93">
        <v>0.40629999999999999</v>
      </c>
      <c r="CQ93">
        <v>0.42330000000000001</v>
      </c>
      <c r="CR93">
        <v>0.43790000000000001</v>
      </c>
      <c r="CS93">
        <v>0.45279999999999998</v>
      </c>
      <c r="CT93">
        <v>0.47470000000000001</v>
      </c>
      <c r="CU93">
        <v>0.48110000000000003</v>
      </c>
      <c r="CV93">
        <v>0.48430000000000001</v>
      </c>
      <c r="CW93">
        <v>0.4874</v>
      </c>
      <c r="CX93">
        <v>0.49</v>
      </c>
      <c r="CY93">
        <v>0.49270000000000003</v>
      </c>
      <c r="CZ93">
        <v>0.49780000000000002</v>
      </c>
      <c r="DA93">
        <v>0.50690000000000002</v>
      </c>
      <c r="DB93">
        <v>0.51600000000000001</v>
      </c>
      <c r="DC93">
        <v>0.52510000000000001</v>
      </c>
      <c r="DD93">
        <v>0.53800000000000003</v>
      </c>
      <c r="DE93">
        <v>0.54820000000000002</v>
      </c>
      <c r="DF93">
        <v>0.55840000000000001</v>
      </c>
      <c r="DG93">
        <v>0.56720000000000004</v>
      </c>
      <c r="DH93">
        <v>0.56999999999999995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5.0869999999999998E-8</v>
      </c>
      <c r="AB94">
        <v>4.8029999999999998E-7</v>
      </c>
      <c r="AC94">
        <v>1.703E-6</v>
      </c>
      <c r="AD94">
        <v>3.6330000000000002E-6</v>
      </c>
      <c r="AE94">
        <v>5.6509999999999998E-6</v>
      </c>
      <c r="AF94">
        <v>8.8789999999999992E-6</v>
      </c>
      <c r="AG94">
        <v>1.504E-5</v>
      </c>
      <c r="AH94">
        <v>2.0239999999999999E-5</v>
      </c>
      <c r="AI94">
        <v>2.6429999999999999E-5</v>
      </c>
      <c r="AJ94">
        <v>3.3890000000000002E-5</v>
      </c>
      <c r="AK94">
        <v>4.3189999999999998E-5</v>
      </c>
      <c r="AL94">
        <v>6.6979999999999999E-5</v>
      </c>
      <c r="AM94">
        <v>8.7590000000000007E-5</v>
      </c>
      <c r="AN94">
        <v>1.071E-4</v>
      </c>
      <c r="AO94">
        <v>1.293E-4</v>
      </c>
      <c r="AP94">
        <v>1.7579999999999999E-4</v>
      </c>
      <c r="AQ94">
        <v>2.273E-4</v>
      </c>
      <c r="AR94">
        <v>2.675E-4</v>
      </c>
      <c r="AS94">
        <v>3.1520000000000002E-4</v>
      </c>
      <c r="AT94">
        <v>3.7839999999999998E-4</v>
      </c>
      <c r="AU94">
        <v>5.1570000000000001E-4</v>
      </c>
      <c r="AV94">
        <v>6.2779999999999997E-4</v>
      </c>
      <c r="AW94">
        <v>7.1869999999999996E-4</v>
      </c>
      <c r="AX94">
        <v>8.2430000000000003E-4</v>
      </c>
      <c r="AY94">
        <v>9.6849999999999996E-4</v>
      </c>
      <c r="AZ94">
        <v>1.1999999999999999E-3</v>
      </c>
      <c r="BA94">
        <v>1.5E-3</v>
      </c>
      <c r="BB94">
        <v>1.6000000000000001E-3</v>
      </c>
      <c r="BC94">
        <v>1.8E-3</v>
      </c>
      <c r="BD94">
        <v>2E-3</v>
      </c>
      <c r="BE94">
        <v>2.3999999999999998E-3</v>
      </c>
      <c r="BF94">
        <v>2.7000000000000001E-3</v>
      </c>
      <c r="BG94">
        <v>3.0000000000000001E-3</v>
      </c>
      <c r="BH94">
        <v>3.3E-3</v>
      </c>
      <c r="BI94">
        <v>3.5999999999999999E-3</v>
      </c>
      <c r="BJ94">
        <v>4.0000000000000001E-3</v>
      </c>
      <c r="BK94">
        <v>4.5999999999999999E-3</v>
      </c>
      <c r="BL94">
        <v>5.1999999999999998E-3</v>
      </c>
      <c r="BM94">
        <v>5.5999999999999999E-3</v>
      </c>
      <c r="BN94">
        <v>6.1999999999999998E-3</v>
      </c>
      <c r="BO94">
        <v>7.0000000000000001E-3</v>
      </c>
      <c r="BP94">
        <v>7.7000000000000002E-3</v>
      </c>
      <c r="BQ94">
        <v>8.3000000000000001E-3</v>
      </c>
      <c r="BR94">
        <v>8.8999999999999999E-3</v>
      </c>
      <c r="BS94">
        <v>0.01</v>
      </c>
      <c r="BT94">
        <v>1.11E-2</v>
      </c>
      <c r="BU94">
        <v>1.18E-2</v>
      </c>
      <c r="BV94">
        <v>1.26E-2</v>
      </c>
      <c r="BW94">
        <v>1.34E-2</v>
      </c>
      <c r="BX94">
        <v>1.4200000000000001E-2</v>
      </c>
      <c r="BY94">
        <v>1.5299999999999999E-2</v>
      </c>
      <c r="BZ94">
        <v>2.8799999999999999E-2</v>
      </c>
      <c r="CA94">
        <v>4.6399999999999997E-2</v>
      </c>
      <c r="CB94">
        <v>6.9199999999999998E-2</v>
      </c>
      <c r="CC94">
        <v>9.35E-2</v>
      </c>
      <c r="CD94">
        <v>0.11899999999999999</v>
      </c>
      <c r="CE94">
        <v>0.14169999999999999</v>
      </c>
      <c r="CF94">
        <v>0.16270000000000001</v>
      </c>
      <c r="CG94">
        <v>0.18340000000000001</v>
      </c>
      <c r="CH94">
        <v>0.2006</v>
      </c>
      <c r="CI94">
        <v>0.21820000000000001</v>
      </c>
      <c r="CJ94">
        <v>0.2356</v>
      </c>
      <c r="CK94">
        <v>0.25269999999999998</v>
      </c>
      <c r="CL94">
        <v>0.26960000000000001</v>
      </c>
      <c r="CM94">
        <v>0.28560000000000002</v>
      </c>
      <c r="CN94">
        <v>0.30109999999999998</v>
      </c>
      <c r="CO94">
        <v>0.36980000000000002</v>
      </c>
      <c r="CP94">
        <v>0.40629999999999999</v>
      </c>
      <c r="CQ94">
        <v>0.42330000000000001</v>
      </c>
      <c r="CR94">
        <v>0.43790000000000001</v>
      </c>
      <c r="CS94">
        <v>0.45279999999999998</v>
      </c>
      <c r="CT94">
        <v>0.47470000000000001</v>
      </c>
      <c r="CU94">
        <v>0.48110000000000003</v>
      </c>
      <c r="CV94">
        <v>0.48430000000000001</v>
      </c>
      <c r="CW94">
        <v>0.4874</v>
      </c>
      <c r="CX94">
        <v>0.49</v>
      </c>
      <c r="CY94">
        <v>0.49270000000000003</v>
      </c>
      <c r="CZ94">
        <v>0.49780000000000002</v>
      </c>
      <c r="DA94">
        <v>0.50690000000000002</v>
      </c>
      <c r="DB94">
        <v>0.51600000000000001</v>
      </c>
      <c r="DC94">
        <v>0.52510000000000001</v>
      </c>
      <c r="DD94">
        <v>0.53800000000000003</v>
      </c>
      <c r="DE94">
        <v>0.54820000000000002</v>
      </c>
      <c r="DF94">
        <v>0.55840000000000001</v>
      </c>
      <c r="DG94">
        <v>0.56720000000000004</v>
      </c>
      <c r="DH94">
        <v>0.56999999999999995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5.0869999999999998E-8</v>
      </c>
      <c r="AB95">
        <v>4.8029999999999998E-7</v>
      </c>
      <c r="AC95">
        <v>1.703E-6</v>
      </c>
      <c r="AD95">
        <v>3.6330000000000002E-6</v>
      </c>
      <c r="AE95">
        <v>5.6509999999999998E-6</v>
      </c>
      <c r="AF95">
        <v>8.8789999999999992E-6</v>
      </c>
      <c r="AG95">
        <v>1.504E-5</v>
      </c>
      <c r="AH95">
        <v>2.0239999999999999E-5</v>
      </c>
      <c r="AI95">
        <v>2.6429999999999999E-5</v>
      </c>
      <c r="AJ95">
        <v>3.3890000000000002E-5</v>
      </c>
      <c r="AK95">
        <v>4.3189999999999998E-5</v>
      </c>
      <c r="AL95">
        <v>6.6979999999999999E-5</v>
      </c>
      <c r="AM95">
        <v>8.7590000000000007E-5</v>
      </c>
      <c r="AN95">
        <v>1.071E-4</v>
      </c>
      <c r="AO95">
        <v>1.293E-4</v>
      </c>
      <c r="AP95">
        <v>1.7579999999999999E-4</v>
      </c>
      <c r="AQ95">
        <v>2.273E-4</v>
      </c>
      <c r="AR95">
        <v>2.675E-4</v>
      </c>
      <c r="AS95">
        <v>3.1520000000000002E-4</v>
      </c>
      <c r="AT95">
        <v>3.7839999999999998E-4</v>
      </c>
      <c r="AU95">
        <v>5.1570000000000001E-4</v>
      </c>
      <c r="AV95">
        <v>6.2779999999999997E-4</v>
      </c>
      <c r="AW95">
        <v>7.1869999999999996E-4</v>
      </c>
      <c r="AX95">
        <v>8.2430000000000003E-4</v>
      </c>
      <c r="AY95">
        <v>9.6849999999999996E-4</v>
      </c>
      <c r="AZ95">
        <v>1.1999999999999999E-3</v>
      </c>
      <c r="BA95">
        <v>1.5E-3</v>
      </c>
      <c r="BB95">
        <v>1.6000000000000001E-3</v>
      </c>
      <c r="BC95">
        <v>1.8E-3</v>
      </c>
      <c r="BD95">
        <v>2E-3</v>
      </c>
      <c r="BE95">
        <v>2.3999999999999998E-3</v>
      </c>
      <c r="BF95">
        <v>2.7000000000000001E-3</v>
      </c>
      <c r="BG95">
        <v>3.0000000000000001E-3</v>
      </c>
      <c r="BH95">
        <v>3.3E-3</v>
      </c>
      <c r="BI95">
        <v>3.5999999999999999E-3</v>
      </c>
      <c r="BJ95">
        <v>4.0000000000000001E-3</v>
      </c>
      <c r="BK95">
        <v>4.5999999999999999E-3</v>
      </c>
      <c r="BL95">
        <v>5.1999999999999998E-3</v>
      </c>
      <c r="BM95">
        <v>5.5999999999999999E-3</v>
      </c>
      <c r="BN95">
        <v>6.1999999999999998E-3</v>
      </c>
      <c r="BO95">
        <v>7.0000000000000001E-3</v>
      </c>
      <c r="BP95">
        <v>7.7000000000000002E-3</v>
      </c>
      <c r="BQ95">
        <v>8.3000000000000001E-3</v>
      </c>
      <c r="BR95">
        <v>8.8999999999999999E-3</v>
      </c>
      <c r="BS95">
        <v>0.01</v>
      </c>
      <c r="BT95">
        <v>1.11E-2</v>
      </c>
      <c r="BU95">
        <v>1.18E-2</v>
      </c>
      <c r="BV95">
        <v>1.26E-2</v>
      </c>
      <c r="BW95">
        <v>1.34E-2</v>
      </c>
      <c r="BX95">
        <v>1.4200000000000001E-2</v>
      </c>
      <c r="BY95">
        <v>1.5299999999999999E-2</v>
      </c>
      <c r="BZ95">
        <v>2.8799999999999999E-2</v>
      </c>
      <c r="CA95">
        <v>4.6399999999999997E-2</v>
      </c>
      <c r="CB95">
        <v>6.9199999999999998E-2</v>
      </c>
      <c r="CC95">
        <v>9.35E-2</v>
      </c>
      <c r="CD95">
        <v>0.11899999999999999</v>
      </c>
      <c r="CE95">
        <v>0.14169999999999999</v>
      </c>
      <c r="CF95">
        <v>0.16270000000000001</v>
      </c>
      <c r="CG95">
        <v>0.18340000000000001</v>
      </c>
      <c r="CH95">
        <v>0.2006</v>
      </c>
      <c r="CI95">
        <v>0.21820000000000001</v>
      </c>
      <c r="CJ95">
        <v>0.2356</v>
      </c>
      <c r="CK95">
        <v>0.25269999999999998</v>
      </c>
      <c r="CL95">
        <v>0.26960000000000001</v>
      </c>
      <c r="CM95">
        <v>0.28560000000000002</v>
      </c>
      <c r="CN95">
        <v>0.30109999999999998</v>
      </c>
      <c r="CO95">
        <v>0.36980000000000002</v>
      </c>
      <c r="CP95">
        <v>0.40629999999999999</v>
      </c>
      <c r="CQ95">
        <v>0.42330000000000001</v>
      </c>
      <c r="CR95">
        <v>0.43790000000000001</v>
      </c>
      <c r="CS95">
        <v>0.45279999999999998</v>
      </c>
      <c r="CT95">
        <v>0.47470000000000001</v>
      </c>
      <c r="CU95">
        <v>0.48110000000000003</v>
      </c>
      <c r="CV95">
        <v>0.48430000000000001</v>
      </c>
      <c r="CW95">
        <v>0.4874</v>
      </c>
      <c r="CX95">
        <v>0.49</v>
      </c>
      <c r="CY95">
        <v>0.49270000000000003</v>
      </c>
      <c r="CZ95">
        <v>0.49780000000000002</v>
      </c>
      <c r="DA95">
        <v>0.50690000000000002</v>
      </c>
      <c r="DB95">
        <v>0.51600000000000001</v>
      </c>
      <c r="DC95">
        <v>0.52510000000000001</v>
      </c>
      <c r="DD95">
        <v>0.53800000000000003</v>
      </c>
      <c r="DE95">
        <v>0.54820000000000002</v>
      </c>
      <c r="DF95">
        <v>0.55840000000000001</v>
      </c>
      <c r="DG95">
        <v>0.56720000000000004</v>
      </c>
      <c r="DH95">
        <v>0.56999999999999995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5.0869999999999998E-8</v>
      </c>
      <c r="AB96">
        <v>4.8029999999999998E-7</v>
      </c>
      <c r="AC96">
        <v>1.703E-6</v>
      </c>
      <c r="AD96">
        <v>3.6330000000000002E-6</v>
      </c>
      <c r="AE96">
        <v>5.6509999999999998E-6</v>
      </c>
      <c r="AF96">
        <v>8.8789999999999992E-6</v>
      </c>
      <c r="AG96">
        <v>1.504E-5</v>
      </c>
      <c r="AH96">
        <v>2.0239999999999999E-5</v>
      </c>
      <c r="AI96">
        <v>2.6429999999999999E-5</v>
      </c>
      <c r="AJ96">
        <v>3.3890000000000002E-5</v>
      </c>
      <c r="AK96">
        <v>4.3189999999999998E-5</v>
      </c>
      <c r="AL96">
        <v>6.6979999999999999E-5</v>
      </c>
      <c r="AM96">
        <v>8.7590000000000007E-5</v>
      </c>
      <c r="AN96">
        <v>1.071E-4</v>
      </c>
      <c r="AO96">
        <v>1.293E-4</v>
      </c>
      <c r="AP96">
        <v>1.7579999999999999E-4</v>
      </c>
      <c r="AQ96">
        <v>2.273E-4</v>
      </c>
      <c r="AR96">
        <v>2.675E-4</v>
      </c>
      <c r="AS96">
        <v>3.1520000000000002E-4</v>
      </c>
      <c r="AT96">
        <v>3.7839999999999998E-4</v>
      </c>
      <c r="AU96">
        <v>5.1570000000000001E-4</v>
      </c>
      <c r="AV96">
        <v>6.2779999999999997E-4</v>
      </c>
      <c r="AW96">
        <v>7.1869999999999996E-4</v>
      </c>
      <c r="AX96">
        <v>8.2430000000000003E-4</v>
      </c>
      <c r="AY96">
        <v>9.6849999999999996E-4</v>
      </c>
      <c r="AZ96">
        <v>1.1999999999999999E-3</v>
      </c>
      <c r="BA96">
        <v>1.5E-3</v>
      </c>
      <c r="BB96">
        <v>1.6000000000000001E-3</v>
      </c>
      <c r="BC96">
        <v>1.8E-3</v>
      </c>
      <c r="BD96">
        <v>2E-3</v>
      </c>
      <c r="BE96">
        <v>2.3999999999999998E-3</v>
      </c>
      <c r="BF96">
        <v>2.7000000000000001E-3</v>
      </c>
      <c r="BG96">
        <v>3.0000000000000001E-3</v>
      </c>
      <c r="BH96">
        <v>3.3E-3</v>
      </c>
      <c r="BI96">
        <v>3.5999999999999999E-3</v>
      </c>
      <c r="BJ96">
        <v>4.0000000000000001E-3</v>
      </c>
      <c r="BK96">
        <v>4.5999999999999999E-3</v>
      </c>
      <c r="BL96">
        <v>5.1999999999999998E-3</v>
      </c>
      <c r="BM96">
        <v>5.5999999999999999E-3</v>
      </c>
      <c r="BN96">
        <v>6.1999999999999998E-3</v>
      </c>
      <c r="BO96">
        <v>7.0000000000000001E-3</v>
      </c>
      <c r="BP96">
        <v>7.7000000000000002E-3</v>
      </c>
      <c r="BQ96">
        <v>8.3000000000000001E-3</v>
      </c>
      <c r="BR96">
        <v>8.8999999999999999E-3</v>
      </c>
      <c r="BS96">
        <v>0.01</v>
      </c>
      <c r="BT96">
        <v>1.11E-2</v>
      </c>
      <c r="BU96">
        <v>1.18E-2</v>
      </c>
      <c r="BV96">
        <v>1.26E-2</v>
      </c>
      <c r="BW96">
        <v>1.34E-2</v>
      </c>
      <c r="BX96">
        <v>1.4200000000000001E-2</v>
      </c>
      <c r="BY96">
        <v>1.5299999999999999E-2</v>
      </c>
      <c r="BZ96">
        <v>2.8799999999999999E-2</v>
      </c>
      <c r="CA96">
        <v>4.6399999999999997E-2</v>
      </c>
      <c r="CB96">
        <v>6.9199999999999998E-2</v>
      </c>
      <c r="CC96">
        <v>9.35E-2</v>
      </c>
      <c r="CD96">
        <v>0.11899999999999999</v>
      </c>
      <c r="CE96">
        <v>0.14169999999999999</v>
      </c>
      <c r="CF96">
        <v>0.16270000000000001</v>
      </c>
      <c r="CG96">
        <v>0.18340000000000001</v>
      </c>
      <c r="CH96">
        <v>0.2006</v>
      </c>
      <c r="CI96">
        <v>0.21820000000000001</v>
      </c>
      <c r="CJ96">
        <v>0.2356</v>
      </c>
      <c r="CK96">
        <v>0.25269999999999998</v>
      </c>
      <c r="CL96">
        <v>0.26960000000000001</v>
      </c>
      <c r="CM96">
        <v>0.28560000000000002</v>
      </c>
      <c r="CN96">
        <v>0.30109999999999998</v>
      </c>
      <c r="CO96">
        <v>0.36980000000000002</v>
      </c>
      <c r="CP96">
        <v>0.40629999999999999</v>
      </c>
      <c r="CQ96">
        <v>0.42330000000000001</v>
      </c>
      <c r="CR96">
        <v>0.43790000000000001</v>
      </c>
      <c r="CS96">
        <v>0.45279999999999998</v>
      </c>
      <c r="CT96">
        <v>0.47470000000000001</v>
      </c>
      <c r="CU96">
        <v>0.48110000000000003</v>
      </c>
      <c r="CV96">
        <v>0.48430000000000001</v>
      </c>
      <c r="CW96">
        <v>0.4874</v>
      </c>
      <c r="CX96">
        <v>0.49</v>
      </c>
      <c r="CY96">
        <v>0.49270000000000003</v>
      </c>
      <c r="CZ96">
        <v>0.49780000000000002</v>
      </c>
      <c r="DA96">
        <v>0.50690000000000002</v>
      </c>
      <c r="DB96">
        <v>0.51600000000000001</v>
      </c>
      <c r="DC96">
        <v>0.52510000000000001</v>
      </c>
      <c r="DD96">
        <v>0.53800000000000003</v>
      </c>
      <c r="DE96">
        <v>0.54820000000000002</v>
      </c>
      <c r="DF96">
        <v>0.55840000000000001</v>
      </c>
      <c r="DG96">
        <v>0.56720000000000004</v>
      </c>
      <c r="DH96">
        <v>0.56999999999999995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5.0869999999999998E-8</v>
      </c>
      <c r="AB97">
        <v>4.8029999999999998E-7</v>
      </c>
      <c r="AC97">
        <v>1.703E-6</v>
      </c>
      <c r="AD97">
        <v>3.6330000000000002E-6</v>
      </c>
      <c r="AE97">
        <v>5.6509999999999998E-6</v>
      </c>
      <c r="AF97">
        <v>8.8789999999999992E-6</v>
      </c>
      <c r="AG97">
        <v>1.504E-5</v>
      </c>
      <c r="AH97">
        <v>2.0239999999999999E-5</v>
      </c>
      <c r="AI97">
        <v>2.6429999999999999E-5</v>
      </c>
      <c r="AJ97">
        <v>3.3890000000000002E-5</v>
      </c>
      <c r="AK97">
        <v>4.3189999999999998E-5</v>
      </c>
      <c r="AL97">
        <v>6.6979999999999999E-5</v>
      </c>
      <c r="AM97">
        <v>8.7590000000000007E-5</v>
      </c>
      <c r="AN97">
        <v>1.071E-4</v>
      </c>
      <c r="AO97">
        <v>1.293E-4</v>
      </c>
      <c r="AP97">
        <v>1.7579999999999999E-4</v>
      </c>
      <c r="AQ97">
        <v>2.273E-4</v>
      </c>
      <c r="AR97">
        <v>2.675E-4</v>
      </c>
      <c r="AS97">
        <v>3.1520000000000002E-4</v>
      </c>
      <c r="AT97">
        <v>3.7839999999999998E-4</v>
      </c>
      <c r="AU97">
        <v>5.1570000000000001E-4</v>
      </c>
      <c r="AV97">
        <v>6.2779999999999997E-4</v>
      </c>
      <c r="AW97">
        <v>7.1869999999999996E-4</v>
      </c>
      <c r="AX97">
        <v>8.2430000000000003E-4</v>
      </c>
      <c r="AY97">
        <v>9.6849999999999996E-4</v>
      </c>
      <c r="AZ97">
        <v>1.1999999999999999E-3</v>
      </c>
      <c r="BA97">
        <v>1.5E-3</v>
      </c>
      <c r="BB97">
        <v>1.6000000000000001E-3</v>
      </c>
      <c r="BC97">
        <v>1.8E-3</v>
      </c>
      <c r="BD97">
        <v>2E-3</v>
      </c>
      <c r="BE97">
        <v>2.3999999999999998E-3</v>
      </c>
      <c r="BF97">
        <v>2.7000000000000001E-3</v>
      </c>
      <c r="BG97">
        <v>3.0000000000000001E-3</v>
      </c>
      <c r="BH97">
        <v>3.3E-3</v>
      </c>
      <c r="BI97">
        <v>3.5999999999999999E-3</v>
      </c>
      <c r="BJ97">
        <v>4.0000000000000001E-3</v>
      </c>
      <c r="BK97">
        <v>4.5999999999999999E-3</v>
      </c>
      <c r="BL97">
        <v>5.1999999999999998E-3</v>
      </c>
      <c r="BM97">
        <v>5.5999999999999999E-3</v>
      </c>
      <c r="BN97">
        <v>6.1999999999999998E-3</v>
      </c>
      <c r="BO97">
        <v>7.0000000000000001E-3</v>
      </c>
      <c r="BP97">
        <v>7.7000000000000002E-3</v>
      </c>
      <c r="BQ97">
        <v>8.3000000000000001E-3</v>
      </c>
      <c r="BR97">
        <v>8.8999999999999999E-3</v>
      </c>
      <c r="BS97">
        <v>0.01</v>
      </c>
      <c r="BT97">
        <v>1.11E-2</v>
      </c>
      <c r="BU97">
        <v>1.18E-2</v>
      </c>
      <c r="BV97">
        <v>1.26E-2</v>
      </c>
      <c r="BW97">
        <v>1.34E-2</v>
      </c>
      <c r="BX97">
        <v>1.4200000000000001E-2</v>
      </c>
      <c r="BY97">
        <v>1.5299999999999999E-2</v>
      </c>
      <c r="BZ97">
        <v>2.8799999999999999E-2</v>
      </c>
      <c r="CA97">
        <v>4.6399999999999997E-2</v>
      </c>
      <c r="CB97">
        <v>6.9199999999999998E-2</v>
      </c>
      <c r="CC97">
        <v>9.35E-2</v>
      </c>
      <c r="CD97">
        <v>0.11899999999999999</v>
      </c>
      <c r="CE97">
        <v>0.14169999999999999</v>
      </c>
      <c r="CF97">
        <v>0.16270000000000001</v>
      </c>
      <c r="CG97">
        <v>0.18340000000000001</v>
      </c>
      <c r="CH97">
        <v>0.2006</v>
      </c>
      <c r="CI97">
        <v>0.21820000000000001</v>
      </c>
      <c r="CJ97">
        <v>0.2356</v>
      </c>
      <c r="CK97">
        <v>0.25269999999999998</v>
      </c>
      <c r="CL97">
        <v>0.26960000000000001</v>
      </c>
      <c r="CM97">
        <v>0.28560000000000002</v>
      </c>
      <c r="CN97">
        <v>0.30109999999999998</v>
      </c>
      <c r="CO97">
        <v>0.36980000000000002</v>
      </c>
      <c r="CP97">
        <v>0.40629999999999999</v>
      </c>
      <c r="CQ97">
        <v>0.42330000000000001</v>
      </c>
      <c r="CR97">
        <v>0.43790000000000001</v>
      </c>
      <c r="CS97">
        <v>0.45279999999999998</v>
      </c>
      <c r="CT97">
        <v>0.47470000000000001</v>
      </c>
      <c r="CU97">
        <v>0.48110000000000003</v>
      </c>
      <c r="CV97">
        <v>0.48430000000000001</v>
      </c>
      <c r="CW97">
        <v>0.4874</v>
      </c>
      <c r="CX97">
        <v>0.49</v>
      </c>
      <c r="CY97">
        <v>0.49270000000000003</v>
      </c>
      <c r="CZ97">
        <v>0.49780000000000002</v>
      </c>
      <c r="DA97">
        <v>0.50690000000000002</v>
      </c>
      <c r="DB97">
        <v>0.51600000000000001</v>
      </c>
      <c r="DC97">
        <v>0.52510000000000001</v>
      </c>
      <c r="DD97">
        <v>0.53800000000000003</v>
      </c>
      <c r="DE97">
        <v>0.54820000000000002</v>
      </c>
      <c r="DF97">
        <v>0.55840000000000001</v>
      </c>
      <c r="DG97">
        <v>0.56720000000000004</v>
      </c>
      <c r="DH97">
        <v>0.56999999999999995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5.0869999999999998E-8</v>
      </c>
      <c r="AB98">
        <v>4.8029999999999998E-7</v>
      </c>
      <c r="AC98">
        <v>1.703E-6</v>
      </c>
      <c r="AD98">
        <v>3.6330000000000002E-6</v>
      </c>
      <c r="AE98">
        <v>5.6509999999999998E-6</v>
      </c>
      <c r="AF98">
        <v>8.8789999999999992E-6</v>
      </c>
      <c r="AG98">
        <v>1.504E-5</v>
      </c>
      <c r="AH98">
        <v>2.0239999999999999E-5</v>
      </c>
      <c r="AI98">
        <v>2.6429999999999999E-5</v>
      </c>
      <c r="AJ98">
        <v>3.3890000000000002E-5</v>
      </c>
      <c r="AK98">
        <v>4.3189999999999998E-5</v>
      </c>
      <c r="AL98">
        <v>6.6979999999999999E-5</v>
      </c>
      <c r="AM98">
        <v>8.7590000000000007E-5</v>
      </c>
      <c r="AN98">
        <v>1.071E-4</v>
      </c>
      <c r="AO98">
        <v>1.293E-4</v>
      </c>
      <c r="AP98">
        <v>1.7579999999999999E-4</v>
      </c>
      <c r="AQ98">
        <v>2.273E-4</v>
      </c>
      <c r="AR98">
        <v>2.675E-4</v>
      </c>
      <c r="AS98">
        <v>3.1520000000000002E-4</v>
      </c>
      <c r="AT98">
        <v>3.7839999999999998E-4</v>
      </c>
      <c r="AU98">
        <v>5.1570000000000001E-4</v>
      </c>
      <c r="AV98">
        <v>6.2779999999999997E-4</v>
      </c>
      <c r="AW98">
        <v>7.1869999999999996E-4</v>
      </c>
      <c r="AX98">
        <v>8.2430000000000003E-4</v>
      </c>
      <c r="AY98">
        <v>9.6849999999999996E-4</v>
      </c>
      <c r="AZ98">
        <v>1.1999999999999999E-3</v>
      </c>
      <c r="BA98">
        <v>1.5E-3</v>
      </c>
      <c r="BB98">
        <v>1.6000000000000001E-3</v>
      </c>
      <c r="BC98">
        <v>1.8E-3</v>
      </c>
      <c r="BD98">
        <v>2E-3</v>
      </c>
      <c r="BE98">
        <v>2.3999999999999998E-3</v>
      </c>
      <c r="BF98">
        <v>2.7000000000000001E-3</v>
      </c>
      <c r="BG98">
        <v>3.0000000000000001E-3</v>
      </c>
      <c r="BH98">
        <v>3.3E-3</v>
      </c>
      <c r="BI98">
        <v>3.5999999999999999E-3</v>
      </c>
      <c r="BJ98">
        <v>4.0000000000000001E-3</v>
      </c>
      <c r="BK98">
        <v>4.5999999999999999E-3</v>
      </c>
      <c r="BL98">
        <v>5.1999999999999998E-3</v>
      </c>
      <c r="BM98">
        <v>5.5999999999999999E-3</v>
      </c>
      <c r="BN98">
        <v>6.1999999999999998E-3</v>
      </c>
      <c r="BO98">
        <v>7.0000000000000001E-3</v>
      </c>
      <c r="BP98">
        <v>7.7000000000000002E-3</v>
      </c>
      <c r="BQ98">
        <v>8.3000000000000001E-3</v>
      </c>
      <c r="BR98">
        <v>8.8999999999999999E-3</v>
      </c>
      <c r="BS98">
        <v>0.01</v>
      </c>
      <c r="BT98">
        <v>1.11E-2</v>
      </c>
      <c r="BU98">
        <v>1.18E-2</v>
      </c>
      <c r="BV98">
        <v>1.26E-2</v>
      </c>
      <c r="BW98">
        <v>1.34E-2</v>
      </c>
      <c r="BX98">
        <v>1.4200000000000001E-2</v>
      </c>
      <c r="BY98">
        <v>1.5299999999999999E-2</v>
      </c>
      <c r="BZ98">
        <v>2.8799999999999999E-2</v>
      </c>
      <c r="CA98">
        <v>4.6399999999999997E-2</v>
      </c>
      <c r="CB98">
        <v>6.9199999999999998E-2</v>
      </c>
      <c r="CC98">
        <v>9.35E-2</v>
      </c>
      <c r="CD98">
        <v>0.11899999999999999</v>
      </c>
      <c r="CE98">
        <v>0.14169999999999999</v>
      </c>
      <c r="CF98">
        <v>0.16270000000000001</v>
      </c>
      <c r="CG98">
        <v>0.18340000000000001</v>
      </c>
      <c r="CH98">
        <v>0.2006</v>
      </c>
      <c r="CI98">
        <v>0.21820000000000001</v>
      </c>
      <c r="CJ98">
        <v>0.2356</v>
      </c>
      <c r="CK98">
        <v>0.25269999999999998</v>
      </c>
      <c r="CL98">
        <v>0.26960000000000001</v>
      </c>
      <c r="CM98">
        <v>0.28560000000000002</v>
      </c>
      <c r="CN98">
        <v>0.30109999999999998</v>
      </c>
      <c r="CO98">
        <v>0.36980000000000002</v>
      </c>
      <c r="CP98">
        <v>0.40629999999999999</v>
      </c>
      <c r="CQ98">
        <v>0.42330000000000001</v>
      </c>
      <c r="CR98">
        <v>0.43790000000000001</v>
      </c>
      <c r="CS98">
        <v>0.45279999999999998</v>
      </c>
      <c r="CT98">
        <v>0.47470000000000001</v>
      </c>
      <c r="CU98">
        <v>0.48110000000000003</v>
      </c>
      <c r="CV98">
        <v>0.48430000000000001</v>
      </c>
      <c r="CW98">
        <v>0.4874</v>
      </c>
      <c r="CX98">
        <v>0.49</v>
      </c>
      <c r="CY98">
        <v>0.49270000000000003</v>
      </c>
      <c r="CZ98">
        <v>0.49780000000000002</v>
      </c>
      <c r="DA98">
        <v>0.50690000000000002</v>
      </c>
      <c r="DB98">
        <v>0.51600000000000001</v>
      </c>
      <c r="DC98">
        <v>0.52510000000000001</v>
      </c>
      <c r="DD98">
        <v>0.53800000000000003</v>
      </c>
      <c r="DE98">
        <v>0.54820000000000002</v>
      </c>
      <c r="DF98">
        <v>0.55840000000000001</v>
      </c>
      <c r="DG98">
        <v>0.56720000000000004</v>
      </c>
      <c r="DH98">
        <v>0.56999999999999995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5.0869999999999998E-8</v>
      </c>
      <c r="AB99">
        <v>4.8029999999999998E-7</v>
      </c>
      <c r="AC99">
        <v>1.703E-6</v>
      </c>
      <c r="AD99">
        <v>3.6330000000000002E-6</v>
      </c>
      <c r="AE99">
        <v>5.6509999999999998E-6</v>
      </c>
      <c r="AF99">
        <v>8.8789999999999992E-6</v>
      </c>
      <c r="AG99">
        <v>1.504E-5</v>
      </c>
      <c r="AH99">
        <v>2.0239999999999999E-5</v>
      </c>
      <c r="AI99">
        <v>2.6429999999999999E-5</v>
      </c>
      <c r="AJ99">
        <v>3.3890000000000002E-5</v>
      </c>
      <c r="AK99">
        <v>4.3189999999999998E-5</v>
      </c>
      <c r="AL99">
        <v>6.6979999999999999E-5</v>
      </c>
      <c r="AM99">
        <v>8.7590000000000007E-5</v>
      </c>
      <c r="AN99">
        <v>1.071E-4</v>
      </c>
      <c r="AO99">
        <v>1.293E-4</v>
      </c>
      <c r="AP99">
        <v>1.7579999999999999E-4</v>
      </c>
      <c r="AQ99">
        <v>2.273E-4</v>
      </c>
      <c r="AR99">
        <v>2.675E-4</v>
      </c>
      <c r="AS99">
        <v>3.1520000000000002E-4</v>
      </c>
      <c r="AT99">
        <v>3.7839999999999998E-4</v>
      </c>
      <c r="AU99">
        <v>5.1570000000000001E-4</v>
      </c>
      <c r="AV99">
        <v>6.2779999999999997E-4</v>
      </c>
      <c r="AW99">
        <v>7.1869999999999996E-4</v>
      </c>
      <c r="AX99">
        <v>8.2430000000000003E-4</v>
      </c>
      <c r="AY99">
        <v>9.6849999999999996E-4</v>
      </c>
      <c r="AZ99">
        <v>1.1999999999999999E-3</v>
      </c>
      <c r="BA99">
        <v>1.5E-3</v>
      </c>
      <c r="BB99">
        <v>1.6000000000000001E-3</v>
      </c>
      <c r="BC99">
        <v>1.8E-3</v>
      </c>
      <c r="BD99">
        <v>2E-3</v>
      </c>
      <c r="BE99">
        <v>2.3999999999999998E-3</v>
      </c>
      <c r="BF99">
        <v>2.7000000000000001E-3</v>
      </c>
      <c r="BG99">
        <v>3.0000000000000001E-3</v>
      </c>
      <c r="BH99">
        <v>3.3E-3</v>
      </c>
      <c r="BI99">
        <v>3.5999999999999999E-3</v>
      </c>
      <c r="BJ99">
        <v>4.0000000000000001E-3</v>
      </c>
      <c r="BK99">
        <v>4.5999999999999999E-3</v>
      </c>
      <c r="BL99">
        <v>5.1999999999999998E-3</v>
      </c>
      <c r="BM99">
        <v>5.5999999999999999E-3</v>
      </c>
      <c r="BN99">
        <v>6.1999999999999998E-3</v>
      </c>
      <c r="BO99">
        <v>7.0000000000000001E-3</v>
      </c>
      <c r="BP99">
        <v>7.7000000000000002E-3</v>
      </c>
      <c r="BQ99">
        <v>8.3000000000000001E-3</v>
      </c>
      <c r="BR99">
        <v>8.8999999999999999E-3</v>
      </c>
      <c r="BS99">
        <v>0.01</v>
      </c>
      <c r="BT99">
        <v>1.11E-2</v>
      </c>
      <c r="BU99">
        <v>1.18E-2</v>
      </c>
      <c r="BV99">
        <v>1.26E-2</v>
      </c>
      <c r="BW99">
        <v>1.34E-2</v>
      </c>
      <c r="BX99">
        <v>1.4200000000000001E-2</v>
      </c>
      <c r="BY99">
        <v>1.5299999999999999E-2</v>
      </c>
      <c r="BZ99">
        <v>2.8799999999999999E-2</v>
      </c>
      <c r="CA99">
        <v>4.6399999999999997E-2</v>
      </c>
      <c r="CB99">
        <v>6.9199999999999998E-2</v>
      </c>
      <c r="CC99">
        <v>9.35E-2</v>
      </c>
      <c r="CD99">
        <v>0.11899999999999999</v>
      </c>
      <c r="CE99">
        <v>0.14169999999999999</v>
      </c>
      <c r="CF99">
        <v>0.16270000000000001</v>
      </c>
      <c r="CG99">
        <v>0.18340000000000001</v>
      </c>
      <c r="CH99">
        <v>0.2006</v>
      </c>
      <c r="CI99">
        <v>0.21820000000000001</v>
      </c>
      <c r="CJ99">
        <v>0.2356</v>
      </c>
      <c r="CK99">
        <v>0.25269999999999998</v>
      </c>
      <c r="CL99">
        <v>0.26960000000000001</v>
      </c>
      <c r="CM99">
        <v>0.28560000000000002</v>
      </c>
      <c r="CN99">
        <v>0.30109999999999998</v>
      </c>
      <c r="CO99">
        <v>0.36980000000000002</v>
      </c>
      <c r="CP99">
        <v>0.40629999999999999</v>
      </c>
      <c r="CQ99">
        <v>0.42330000000000001</v>
      </c>
      <c r="CR99">
        <v>0.43790000000000001</v>
      </c>
      <c r="CS99">
        <v>0.45279999999999998</v>
      </c>
      <c r="CT99">
        <v>0.47470000000000001</v>
      </c>
      <c r="CU99">
        <v>0.48110000000000003</v>
      </c>
      <c r="CV99">
        <v>0.48430000000000001</v>
      </c>
      <c r="CW99">
        <v>0.4874</v>
      </c>
      <c r="CX99">
        <v>0.49</v>
      </c>
      <c r="CY99">
        <v>0.49270000000000003</v>
      </c>
      <c r="CZ99">
        <v>0.49780000000000002</v>
      </c>
      <c r="DA99">
        <v>0.50690000000000002</v>
      </c>
      <c r="DB99">
        <v>0.51600000000000001</v>
      </c>
      <c r="DC99">
        <v>0.52510000000000001</v>
      </c>
      <c r="DD99">
        <v>0.53800000000000003</v>
      </c>
      <c r="DE99">
        <v>0.54820000000000002</v>
      </c>
      <c r="DF99">
        <v>0.55840000000000001</v>
      </c>
      <c r="DG99">
        <v>0.56720000000000004</v>
      </c>
      <c r="DH99">
        <v>0.56999999999999995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5.0869999999999998E-8</v>
      </c>
      <c r="AB100">
        <v>4.8029999999999998E-7</v>
      </c>
      <c r="AC100">
        <v>1.703E-6</v>
      </c>
      <c r="AD100">
        <v>3.6330000000000002E-6</v>
      </c>
      <c r="AE100">
        <v>5.6509999999999998E-6</v>
      </c>
      <c r="AF100">
        <v>8.8789999999999992E-6</v>
      </c>
      <c r="AG100">
        <v>1.504E-5</v>
      </c>
      <c r="AH100">
        <v>2.0239999999999999E-5</v>
      </c>
      <c r="AI100">
        <v>2.6429999999999999E-5</v>
      </c>
      <c r="AJ100">
        <v>3.3890000000000002E-5</v>
      </c>
      <c r="AK100">
        <v>4.3189999999999998E-5</v>
      </c>
      <c r="AL100">
        <v>6.6979999999999999E-5</v>
      </c>
      <c r="AM100">
        <v>8.7590000000000007E-5</v>
      </c>
      <c r="AN100">
        <v>1.071E-4</v>
      </c>
      <c r="AO100">
        <v>1.293E-4</v>
      </c>
      <c r="AP100">
        <v>1.7579999999999999E-4</v>
      </c>
      <c r="AQ100">
        <v>2.273E-4</v>
      </c>
      <c r="AR100">
        <v>2.675E-4</v>
      </c>
      <c r="AS100">
        <v>3.1520000000000002E-4</v>
      </c>
      <c r="AT100">
        <v>3.7839999999999998E-4</v>
      </c>
      <c r="AU100">
        <v>5.1570000000000001E-4</v>
      </c>
      <c r="AV100">
        <v>6.2779999999999997E-4</v>
      </c>
      <c r="AW100">
        <v>7.1869999999999996E-4</v>
      </c>
      <c r="AX100">
        <v>8.2430000000000003E-4</v>
      </c>
      <c r="AY100">
        <v>9.6849999999999996E-4</v>
      </c>
      <c r="AZ100">
        <v>1.1999999999999999E-3</v>
      </c>
      <c r="BA100">
        <v>1.5E-3</v>
      </c>
      <c r="BB100">
        <v>1.6000000000000001E-3</v>
      </c>
      <c r="BC100">
        <v>1.8E-3</v>
      </c>
      <c r="BD100">
        <v>2E-3</v>
      </c>
      <c r="BE100">
        <v>2.3999999999999998E-3</v>
      </c>
      <c r="BF100">
        <v>2.7000000000000001E-3</v>
      </c>
      <c r="BG100">
        <v>3.0000000000000001E-3</v>
      </c>
      <c r="BH100">
        <v>3.3E-3</v>
      </c>
      <c r="BI100">
        <v>3.5999999999999999E-3</v>
      </c>
      <c r="BJ100">
        <v>4.0000000000000001E-3</v>
      </c>
      <c r="BK100">
        <v>4.5999999999999999E-3</v>
      </c>
      <c r="BL100">
        <v>5.1999999999999998E-3</v>
      </c>
      <c r="BM100">
        <v>5.5999999999999999E-3</v>
      </c>
      <c r="BN100">
        <v>6.1999999999999998E-3</v>
      </c>
      <c r="BO100">
        <v>7.0000000000000001E-3</v>
      </c>
      <c r="BP100">
        <v>7.7000000000000002E-3</v>
      </c>
      <c r="BQ100">
        <v>8.3000000000000001E-3</v>
      </c>
      <c r="BR100">
        <v>8.8999999999999999E-3</v>
      </c>
      <c r="BS100">
        <v>0.01</v>
      </c>
      <c r="BT100">
        <v>1.11E-2</v>
      </c>
      <c r="BU100">
        <v>1.18E-2</v>
      </c>
      <c r="BV100">
        <v>1.26E-2</v>
      </c>
      <c r="BW100">
        <v>1.34E-2</v>
      </c>
      <c r="BX100">
        <v>1.4200000000000001E-2</v>
      </c>
      <c r="BY100">
        <v>1.5299999999999999E-2</v>
      </c>
      <c r="BZ100">
        <v>2.8799999999999999E-2</v>
      </c>
      <c r="CA100">
        <v>4.6399999999999997E-2</v>
      </c>
      <c r="CB100">
        <v>6.9199999999999998E-2</v>
      </c>
      <c r="CC100">
        <v>9.35E-2</v>
      </c>
      <c r="CD100">
        <v>0.11899999999999999</v>
      </c>
      <c r="CE100">
        <v>0.14169999999999999</v>
      </c>
      <c r="CF100">
        <v>0.16270000000000001</v>
      </c>
      <c r="CG100">
        <v>0.18340000000000001</v>
      </c>
      <c r="CH100">
        <v>0.2006</v>
      </c>
      <c r="CI100">
        <v>0.21820000000000001</v>
      </c>
      <c r="CJ100">
        <v>0.2356</v>
      </c>
      <c r="CK100">
        <v>0.25269999999999998</v>
      </c>
      <c r="CL100">
        <v>0.26960000000000001</v>
      </c>
      <c r="CM100">
        <v>0.28560000000000002</v>
      </c>
      <c r="CN100">
        <v>0.30109999999999998</v>
      </c>
      <c r="CO100">
        <v>0.36980000000000002</v>
      </c>
      <c r="CP100">
        <v>0.40629999999999999</v>
      </c>
      <c r="CQ100">
        <v>0.42330000000000001</v>
      </c>
      <c r="CR100">
        <v>0.43790000000000001</v>
      </c>
      <c r="CS100">
        <v>0.45279999999999998</v>
      </c>
      <c r="CT100">
        <v>0.47470000000000001</v>
      </c>
      <c r="CU100">
        <v>0.48110000000000003</v>
      </c>
      <c r="CV100">
        <v>0.48430000000000001</v>
      </c>
      <c r="CW100">
        <v>0.4874</v>
      </c>
      <c r="CX100">
        <v>0.49</v>
      </c>
      <c r="CY100">
        <v>0.49270000000000003</v>
      </c>
      <c r="CZ100">
        <v>0.49780000000000002</v>
      </c>
      <c r="DA100">
        <v>0.50690000000000002</v>
      </c>
      <c r="DB100">
        <v>0.51600000000000001</v>
      </c>
      <c r="DC100">
        <v>0.52510000000000001</v>
      </c>
      <c r="DD100">
        <v>0.53800000000000003</v>
      </c>
      <c r="DE100">
        <v>0.54820000000000002</v>
      </c>
      <c r="DF100">
        <v>0.55840000000000001</v>
      </c>
      <c r="DG100">
        <v>0.56720000000000004</v>
      </c>
      <c r="DH100">
        <v>0.56999999999999995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5.0869999999999998E-8</v>
      </c>
      <c r="AB101">
        <v>4.8029999999999998E-7</v>
      </c>
      <c r="AC101">
        <v>1.703E-6</v>
      </c>
      <c r="AD101">
        <v>3.6330000000000002E-6</v>
      </c>
      <c r="AE101">
        <v>5.6509999999999998E-6</v>
      </c>
      <c r="AF101">
        <v>8.8789999999999992E-6</v>
      </c>
      <c r="AG101">
        <v>1.504E-5</v>
      </c>
      <c r="AH101">
        <v>2.0239999999999999E-5</v>
      </c>
      <c r="AI101">
        <v>2.6429999999999999E-5</v>
      </c>
      <c r="AJ101">
        <v>3.3890000000000002E-5</v>
      </c>
      <c r="AK101">
        <v>4.3189999999999998E-5</v>
      </c>
      <c r="AL101">
        <v>6.6979999999999999E-5</v>
      </c>
      <c r="AM101">
        <v>8.7590000000000007E-5</v>
      </c>
      <c r="AN101">
        <v>1.071E-4</v>
      </c>
      <c r="AO101">
        <v>1.293E-4</v>
      </c>
      <c r="AP101">
        <v>1.7579999999999999E-4</v>
      </c>
      <c r="AQ101">
        <v>2.273E-4</v>
      </c>
      <c r="AR101">
        <v>2.675E-4</v>
      </c>
      <c r="AS101">
        <v>3.1520000000000002E-4</v>
      </c>
      <c r="AT101">
        <v>3.7839999999999998E-4</v>
      </c>
      <c r="AU101">
        <v>5.1570000000000001E-4</v>
      </c>
      <c r="AV101">
        <v>6.2779999999999997E-4</v>
      </c>
      <c r="AW101">
        <v>7.1869999999999996E-4</v>
      </c>
      <c r="AX101">
        <v>8.2430000000000003E-4</v>
      </c>
      <c r="AY101">
        <v>9.6849999999999996E-4</v>
      </c>
      <c r="AZ101">
        <v>1.1999999999999999E-3</v>
      </c>
      <c r="BA101">
        <v>1.5E-3</v>
      </c>
      <c r="BB101">
        <v>1.6000000000000001E-3</v>
      </c>
      <c r="BC101">
        <v>1.8E-3</v>
      </c>
      <c r="BD101">
        <v>2E-3</v>
      </c>
      <c r="BE101">
        <v>2.3999999999999998E-3</v>
      </c>
      <c r="BF101">
        <v>2.7000000000000001E-3</v>
      </c>
      <c r="BG101">
        <v>3.0000000000000001E-3</v>
      </c>
      <c r="BH101">
        <v>3.3E-3</v>
      </c>
      <c r="BI101">
        <v>3.5999999999999999E-3</v>
      </c>
      <c r="BJ101">
        <v>4.0000000000000001E-3</v>
      </c>
      <c r="BK101">
        <v>4.5999999999999999E-3</v>
      </c>
      <c r="BL101">
        <v>5.1999999999999998E-3</v>
      </c>
      <c r="BM101">
        <v>5.5999999999999999E-3</v>
      </c>
      <c r="BN101">
        <v>6.1999999999999998E-3</v>
      </c>
      <c r="BO101">
        <v>7.0000000000000001E-3</v>
      </c>
      <c r="BP101">
        <v>7.7000000000000002E-3</v>
      </c>
      <c r="BQ101">
        <v>8.3000000000000001E-3</v>
      </c>
      <c r="BR101">
        <v>8.8999999999999999E-3</v>
      </c>
      <c r="BS101">
        <v>0.01</v>
      </c>
      <c r="BT101">
        <v>1.11E-2</v>
      </c>
      <c r="BU101">
        <v>1.18E-2</v>
      </c>
      <c r="BV101">
        <v>1.26E-2</v>
      </c>
      <c r="BW101">
        <v>1.34E-2</v>
      </c>
      <c r="BX101">
        <v>1.4200000000000001E-2</v>
      </c>
      <c r="BY101">
        <v>1.5299999999999999E-2</v>
      </c>
      <c r="BZ101">
        <v>2.8799999999999999E-2</v>
      </c>
      <c r="CA101">
        <v>4.6399999999999997E-2</v>
      </c>
      <c r="CB101">
        <v>6.9199999999999998E-2</v>
      </c>
      <c r="CC101">
        <v>9.35E-2</v>
      </c>
      <c r="CD101">
        <v>0.11899999999999999</v>
      </c>
      <c r="CE101">
        <v>0.14169999999999999</v>
      </c>
      <c r="CF101">
        <v>0.16270000000000001</v>
      </c>
      <c r="CG101">
        <v>0.18340000000000001</v>
      </c>
      <c r="CH101">
        <v>0.2006</v>
      </c>
      <c r="CI101">
        <v>0.21820000000000001</v>
      </c>
      <c r="CJ101">
        <v>0.2356</v>
      </c>
      <c r="CK101">
        <v>0.25269999999999998</v>
      </c>
      <c r="CL101">
        <v>0.26960000000000001</v>
      </c>
      <c r="CM101">
        <v>0.28560000000000002</v>
      </c>
      <c r="CN101">
        <v>0.30109999999999998</v>
      </c>
      <c r="CO101">
        <v>0.36980000000000002</v>
      </c>
      <c r="CP101">
        <v>0.40629999999999999</v>
      </c>
      <c r="CQ101">
        <v>0.42330000000000001</v>
      </c>
      <c r="CR101">
        <v>0.43790000000000001</v>
      </c>
      <c r="CS101">
        <v>0.45279999999999998</v>
      </c>
      <c r="CT101">
        <v>0.47470000000000001</v>
      </c>
      <c r="CU101">
        <v>0.48110000000000003</v>
      </c>
      <c r="CV101">
        <v>0.48430000000000001</v>
      </c>
      <c r="CW101">
        <v>0.4874</v>
      </c>
      <c r="CX101">
        <v>0.49</v>
      </c>
      <c r="CY101">
        <v>0.49270000000000003</v>
      </c>
      <c r="CZ101">
        <v>0.49780000000000002</v>
      </c>
      <c r="DA101">
        <v>0.50690000000000002</v>
      </c>
      <c r="DB101">
        <v>0.51600000000000001</v>
      </c>
      <c r="DC101">
        <v>0.52510000000000001</v>
      </c>
      <c r="DD101">
        <v>0.53800000000000003</v>
      </c>
      <c r="DE101">
        <v>0.54820000000000002</v>
      </c>
      <c r="DF101">
        <v>0.55840000000000001</v>
      </c>
      <c r="DG101">
        <v>0.56720000000000004</v>
      </c>
      <c r="DH101">
        <v>0.56999999999999995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D8C31-D4F7-48BA-AAED-8FC89C339BD2}">
  <dimension ref="A1:DX101"/>
  <sheetViews>
    <sheetView zoomScale="70" zoomScaleNormal="70" workbookViewId="0">
      <selection activeCell="M2" sqref="M2"/>
    </sheetView>
  </sheetViews>
  <sheetFormatPr defaultRowHeight="15"/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1.7660000000000001E-4</v>
      </c>
      <c r="CA2">
        <v>2.4000000000000001E-4</v>
      </c>
      <c r="CB2">
        <v>3.011E-4</v>
      </c>
      <c r="CC2">
        <v>3.3349999999999997E-4</v>
      </c>
      <c r="CD2">
        <v>3.3950000000000001E-4</v>
      </c>
      <c r="CE2">
        <v>3.4400000000000001E-4</v>
      </c>
      <c r="CF2">
        <v>3.7800000000000003E-4</v>
      </c>
      <c r="CG2">
        <v>4.1290000000000001E-4</v>
      </c>
      <c r="CH2">
        <v>4.3909999999999999E-4</v>
      </c>
      <c r="CI2">
        <v>4.5590000000000002E-4</v>
      </c>
      <c r="CJ2">
        <v>4.595E-4</v>
      </c>
      <c r="CK2">
        <v>4.5990000000000001E-4</v>
      </c>
      <c r="CL2">
        <v>4.6220000000000001E-4</v>
      </c>
      <c r="CM2">
        <v>4.6539999999999998E-4</v>
      </c>
      <c r="CN2">
        <v>4.8129999999999999E-4</v>
      </c>
      <c r="CO2">
        <v>6.269E-4</v>
      </c>
      <c r="CP2">
        <v>8.028E-4</v>
      </c>
      <c r="CQ2">
        <v>8.3790000000000004E-4</v>
      </c>
      <c r="CR2">
        <v>9.121E-4</v>
      </c>
      <c r="CS2">
        <v>1E-3</v>
      </c>
      <c r="CT2">
        <v>1.4E-3</v>
      </c>
      <c r="CU2">
        <v>1.5E-3</v>
      </c>
      <c r="CV2">
        <v>1.6999999999999999E-3</v>
      </c>
      <c r="CW2">
        <v>2E-3</v>
      </c>
      <c r="CX2">
        <v>2.7000000000000001E-3</v>
      </c>
      <c r="CY2">
        <v>5.4000000000000003E-3</v>
      </c>
      <c r="CZ2">
        <v>1.04E-2</v>
      </c>
      <c r="DA2">
        <v>1.7299999999999999E-2</v>
      </c>
      <c r="DB2">
        <v>3.4299999999999997E-2</v>
      </c>
      <c r="DC2">
        <v>6.3299999999999995E-2</v>
      </c>
      <c r="DD2">
        <v>0.16420000000000001</v>
      </c>
      <c r="DE2">
        <v>0.23400000000000001</v>
      </c>
      <c r="DF2">
        <v>0.27150000000000002</v>
      </c>
      <c r="DG2">
        <v>0.30459999999999998</v>
      </c>
      <c r="DH2">
        <v>0.40229999999999999</v>
      </c>
      <c r="DI2">
        <v>0.45710000000000001</v>
      </c>
      <c r="DJ2">
        <v>0.65959999999999996</v>
      </c>
      <c r="DK2">
        <v>0.72619999999999996</v>
      </c>
      <c r="DL2">
        <v>0.76759999999999995</v>
      </c>
      <c r="DM2">
        <v>0.79100000000000004</v>
      </c>
      <c r="DN2">
        <v>0.79979999999999996</v>
      </c>
      <c r="DO2">
        <v>0.8</v>
      </c>
      <c r="DP2">
        <v>0.8</v>
      </c>
      <c r="DQ2">
        <v>0.8</v>
      </c>
      <c r="DR2">
        <v>0.8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1.7660000000000001E-4</v>
      </c>
      <c r="CA3">
        <v>2.4000000000000001E-4</v>
      </c>
      <c r="CB3">
        <v>3.011E-4</v>
      </c>
      <c r="CC3">
        <v>3.3349999999999997E-4</v>
      </c>
      <c r="CD3">
        <v>3.3950000000000001E-4</v>
      </c>
      <c r="CE3">
        <v>3.4400000000000001E-4</v>
      </c>
      <c r="CF3">
        <v>3.7800000000000003E-4</v>
      </c>
      <c r="CG3">
        <v>4.1290000000000001E-4</v>
      </c>
      <c r="CH3">
        <v>4.392E-4</v>
      </c>
      <c r="CI3">
        <v>4.5810000000000002E-4</v>
      </c>
      <c r="CJ3">
        <v>4.6529999999999998E-4</v>
      </c>
      <c r="CK3">
        <v>4.7820000000000002E-4</v>
      </c>
      <c r="CL3">
        <v>4.9479999999999999E-4</v>
      </c>
      <c r="CM3">
        <v>5.1690000000000004E-4</v>
      </c>
      <c r="CN3">
        <v>5.4799999999999998E-4</v>
      </c>
      <c r="CO3">
        <v>7.6990000000000001E-4</v>
      </c>
      <c r="CP3">
        <v>8.4590000000000002E-4</v>
      </c>
      <c r="CQ3">
        <v>9.4450000000000003E-4</v>
      </c>
      <c r="CR3">
        <v>1.1000000000000001E-3</v>
      </c>
      <c r="CS3">
        <v>1.2999999999999999E-3</v>
      </c>
      <c r="CT3">
        <v>1.6000000000000001E-3</v>
      </c>
      <c r="CU3">
        <v>1.8E-3</v>
      </c>
      <c r="CV3">
        <v>2.2000000000000001E-3</v>
      </c>
      <c r="CW3">
        <v>3.5999999999999999E-3</v>
      </c>
      <c r="CX3">
        <v>6.8999999999999999E-3</v>
      </c>
      <c r="CY3">
        <v>1.5100000000000001E-2</v>
      </c>
      <c r="CZ3">
        <v>3.9399999999999998E-2</v>
      </c>
      <c r="DA3">
        <v>8.4599999999999995E-2</v>
      </c>
      <c r="DB3">
        <v>0.1376</v>
      </c>
      <c r="DC3">
        <v>0.18410000000000001</v>
      </c>
      <c r="DD3">
        <v>0.25719999999999998</v>
      </c>
      <c r="DE3">
        <v>0.30280000000000001</v>
      </c>
      <c r="DF3">
        <v>0.35010000000000002</v>
      </c>
      <c r="DG3">
        <v>0.3962</v>
      </c>
      <c r="DH3">
        <v>0.50719999999999998</v>
      </c>
      <c r="DI3">
        <v>0.54769999999999996</v>
      </c>
      <c r="DJ3">
        <v>0.71220000000000006</v>
      </c>
      <c r="DK3">
        <v>0.74839999999999995</v>
      </c>
      <c r="DL3">
        <v>0.77910000000000001</v>
      </c>
      <c r="DM3">
        <v>0.79769999999999996</v>
      </c>
      <c r="DN3">
        <v>0.8</v>
      </c>
      <c r="DO3">
        <v>0.8</v>
      </c>
      <c r="DP3">
        <v>0.8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1.7660000000000001E-4</v>
      </c>
      <c r="CA4">
        <v>2.4000000000000001E-4</v>
      </c>
      <c r="CB4">
        <v>3.011E-4</v>
      </c>
      <c r="CC4">
        <v>3.3349999999999997E-4</v>
      </c>
      <c r="CD4">
        <v>3.3950000000000001E-4</v>
      </c>
      <c r="CE4">
        <v>3.4450000000000003E-4</v>
      </c>
      <c r="CF4">
        <v>3.813E-4</v>
      </c>
      <c r="CG4">
        <v>4.2539999999999999E-4</v>
      </c>
      <c r="CH4">
        <v>4.6949999999999997E-4</v>
      </c>
      <c r="CI4">
        <v>5.1130000000000001E-4</v>
      </c>
      <c r="CJ4">
        <v>5.463E-4</v>
      </c>
      <c r="CK4">
        <v>5.8920000000000001E-4</v>
      </c>
      <c r="CL4">
        <v>6.4039999999999995E-4</v>
      </c>
      <c r="CM4">
        <v>6.8950000000000001E-4</v>
      </c>
      <c r="CN4">
        <v>7.2869999999999999E-4</v>
      </c>
      <c r="CO4">
        <v>8.7739999999999997E-4</v>
      </c>
      <c r="CP4">
        <v>1E-3</v>
      </c>
      <c r="CQ4">
        <v>1.2999999999999999E-3</v>
      </c>
      <c r="CR4">
        <v>1.5E-3</v>
      </c>
      <c r="CS4">
        <v>1.6999999999999999E-3</v>
      </c>
      <c r="CT4">
        <v>2.0999999999999999E-3</v>
      </c>
      <c r="CU4">
        <v>3.5999999999999999E-3</v>
      </c>
      <c r="CV4">
        <v>6.7000000000000002E-3</v>
      </c>
      <c r="CW4">
        <v>1.23E-2</v>
      </c>
      <c r="CX4">
        <v>2.5899999999999999E-2</v>
      </c>
      <c r="CY4">
        <v>6.8099999999999994E-2</v>
      </c>
      <c r="CZ4">
        <v>0.1305</v>
      </c>
      <c r="DA4">
        <v>0.19420000000000001</v>
      </c>
      <c r="DB4">
        <v>0.2356</v>
      </c>
      <c r="DC4">
        <v>0.26590000000000003</v>
      </c>
      <c r="DD4">
        <v>0.33200000000000002</v>
      </c>
      <c r="DE4">
        <v>0.39639999999999997</v>
      </c>
      <c r="DF4">
        <v>0.44069999999999998</v>
      </c>
      <c r="DG4">
        <v>0.46360000000000001</v>
      </c>
      <c r="DH4">
        <v>0.55269999999999997</v>
      </c>
      <c r="DI4">
        <v>0.57450000000000001</v>
      </c>
      <c r="DJ4">
        <v>0.72399999999999998</v>
      </c>
      <c r="DK4">
        <v>0.75670000000000004</v>
      </c>
      <c r="DL4">
        <v>0.78459999999999996</v>
      </c>
      <c r="DM4">
        <v>0.8</v>
      </c>
      <c r="DN4">
        <v>0.8</v>
      </c>
      <c r="DO4">
        <v>0.8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1.7660000000000001E-4</v>
      </c>
      <c r="CA5">
        <v>2.4000000000000001E-4</v>
      </c>
      <c r="CB5">
        <v>3.033E-4</v>
      </c>
      <c r="CC5">
        <v>3.4370000000000001E-4</v>
      </c>
      <c r="CD5">
        <v>3.7179999999999998E-4</v>
      </c>
      <c r="CE5">
        <v>4.1159999999999998E-4</v>
      </c>
      <c r="CF5">
        <v>4.8720000000000002E-4</v>
      </c>
      <c r="CG5">
        <v>5.8290000000000002E-4</v>
      </c>
      <c r="CH5">
        <v>6.6620000000000004E-4</v>
      </c>
      <c r="CI5">
        <v>7.3439999999999996E-4</v>
      </c>
      <c r="CJ5">
        <v>7.9129999999999999E-4</v>
      </c>
      <c r="CK5">
        <v>8.4049999999999999E-4</v>
      </c>
      <c r="CL5">
        <v>8.7850000000000005E-4</v>
      </c>
      <c r="CM5">
        <v>9.1739999999999996E-4</v>
      </c>
      <c r="CN5">
        <v>9.7179999999999999E-4</v>
      </c>
      <c r="CO5">
        <v>1.2999999999999999E-3</v>
      </c>
      <c r="CP5">
        <v>1.6000000000000001E-3</v>
      </c>
      <c r="CQ5">
        <v>1.9E-3</v>
      </c>
      <c r="CR5">
        <v>2.5999999999999999E-3</v>
      </c>
      <c r="CS5">
        <v>4.1000000000000003E-3</v>
      </c>
      <c r="CT5">
        <v>8.8000000000000005E-3</v>
      </c>
      <c r="CU5">
        <v>1.5699999999999999E-2</v>
      </c>
      <c r="CV5">
        <v>2.9000000000000001E-2</v>
      </c>
      <c r="CW5">
        <v>5.6899999999999999E-2</v>
      </c>
      <c r="CX5">
        <v>0.1041</v>
      </c>
      <c r="CY5">
        <v>0.17069999999999999</v>
      </c>
      <c r="CZ5">
        <v>0.22639999999999999</v>
      </c>
      <c r="DA5">
        <v>0.2787</v>
      </c>
      <c r="DB5">
        <v>0.31559999999999999</v>
      </c>
      <c r="DC5">
        <v>0.35220000000000001</v>
      </c>
      <c r="DD5">
        <v>0.4284</v>
      </c>
      <c r="DE5">
        <v>0.46400000000000002</v>
      </c>
      <c r="DF5">
        <v>0.47539999999999999</v>
      </c>
      <c r="DG5">
        <v>0.48060000000000003</v>
      </c>
      <c r="DH5">
        <v>0.56399999999999995</v>
      </c>
      <c r="DI5">
        <v>0.58379999999999999</v>
      </c>
      <c r="DJ5">
        <v>0.72940000000000005</v>
      </c>
      <c r="DK5">
        <v>0.75849999999999995</v>
      </c>
      <c r="DL5">
        <v>0.78539999999999999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1.807E-4</v>
      </c>
      <c r="CA6">
        <v>2.63E-4</v>
      </c>
      <c r="CB6">
        <v>3.6420000000000002E-4</v>
      </c>
      <c r="CC6">
        <v>4.5760000000000001E-4</v>
      </c>
      <c r="CD6">
        <v>5.4909999999999996E-4</v>
      </c>
      <c r="CE6">
        <v>6.3520000000000004E-4</v>
      </c>
      <c r="CF6">
        <v>7.5100000000000004E-4</v>
      </c>
      <c r="CG6">
        <v>8.8540000000000005E-4</v>
      </c>
      <c r="CH6">
        <v>9.9649999999999999E-4</v>
      </c>
      <c r="CI6">
        <v>1.1000000000000001E-3</v>
      </c>
      <c r="CJ6">
        <v>1.1999999999999999E-3</v>
      </c>
      <c r="CK6">
        <v>1.2999999999999999E-3</v>
      </c>
      <c r="CL6">
        <v>1.4E-3</v>
      </c>
      <c r="CM6">
        <v>1.5E-3</v>
      </c>
      <c r="CN6">
        <v>1.6000000000000001E-3</v>
      </c>
      <c r="CO6">
        <v>2.3E-3</v>
      </c>
      <c r="CP6">
        <v>4.1999999999999997E-3</v>
      </c>
      <c r="CQ6">
        <v>7.6E-3</v>
      </c>
      <c r="CR6">
        <v>1.0999999999999999E-2</v>
      </c>
      <c r="CS6">
        <v>1.61E-2</v>
      </c>
      <c r="CT6">
        <v>3.6400000000000002E-2</v>
      </c>
      <c r="CU6">
        <v>7.1099999999999997E-2</v>
      </c>
      <c r="CV6">
        <v>0.1053</v>
      </c>
      <c r="CW6">
        <v>0.14779999999999999</v>
      </c>
      <c r="CX6">
        <v>0.20680000000000001</v>
      </c>
      <c r="CY6">
        <v>0.25919999999999999</v>
      </c>
      <c r="CZ6">
        <v>0.31030000000000002</v>
      </c>
      <c r="DA6">
        <v>0.37259999999999999</v>
      </c>
      <c r="DB6">
        <v>0.4133</v>
      </c>
      <c r="DC6">
        <v>0.4425</v>
      </c>
      <c r="DD6">
        <v>0.47249999999999998</v>
      </c>
      <c r="DE6">
        <v>0.48039999999999999</v>
      </c>
      <c r="DF6">
        <v>0.4854</v>
      </c>
      <c r="DG6">
        <v>0.48949999999999999</v>
      </c>
      <c r="DH6">
        <v>0.56950000000000001</v>
      </c>
      <c r="DI6">
        <v>0.58630000000000004</v>
      </c>
      <c r="DJ6">
        <v>0.73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1.044E-4</v>
      </c>
      <c r="BZ7">
        <v>2.13E-4</v>
      </c>
      <c r="CA7">
        <v>3.369E-4</v>
      </c>
      <c r="CB7">
        <v>5.0219999999999996E-4</v>
      </c>
      <c r="CC7">
        <v>6.602E-4</v>
      </c>
      <c r="CD7">
        <v>8.1610000000000005E-4</v>
      </c>
      <c r="CE7">
        <v>9.7409999999999999E-4</v>
      </c>
      <c r="CF7">
        <v>1.1000000000000001E-3</v>
      </c>
      <c r="CG7">
        <v>1.2999999999999999E-3</v>
      </c>
      <c r="CH7">
        <v>1.5E-3</v>
      </c>
      <c r="CI7">
        <v>1.6999999999999999E-3</v>
      </c>
      <c r="CJ7">
        <v>1.9E-3</v>
      </c>
      <c r="CK7">
        <v>2.2000000000000001E-3</v>
      </c>
      <c r="CL7">
        <v>2.5999999999999999E-3</v>
      </c>
      <c r="CM7">
        <v>3.0999999999999999E-3</v>
      </c>
      <c r="CN7">
        <v>3.5999999999999999E-3</v>
      </c>
      <c r="CO7">
        <v>7.7999999999999996E-3</v>
      </c>
      <c r="CP7">
        <v>1.3299999999999999E-2</v>
      </c>
      <c r="CQ7">
        <v>2.3400000000000001E-2</v>
      </c>
      <c r="CR7">
        <v>4.1300000000000003E-2</v>
      </c>
      <c r="CS7">
        <v>6.5100000000000005E-2</v>
      </c>
      <c r="CT7">
        <v>0.11119999999999999</v>
      </c>
      <c r="CU7">
        <v>0.1545</v>
      </c>
      <c r="CV7">
        <v>0.19040000000000001</v>
      </c>
      <c r="CW7">
        <v>0.2303</v>
      </c>
      <c r="CX7">
        <v>0.28660000000000002</v>
      </c>
      <c r="CY7">
        <v>0.3417</v>
      </c>
      <c r="CZ7">
        <v>0.39960000000000001</v>
      </c>
      <c r="DA7">
        <v>0.45079999999999998</v>
      </c>
      <c r="DB7">
        <v>0.46789999999999998</v>
      </c>
      <c r="DC7">
        <v>0.47560000000000002</v>
      </c>
      <c r="DD7">
        <v>0.4829</v>
      </c>
      <c r="DE7">
        <v>0.48930000000000001</v>
      </c>
      <c r="DF7">
        <v>0.49220000000000003</v>
      </c>
      <c r="DG7">
        <v>0.49340000000000001</v>
      </c>
      <c r="DH7">
        <v>0.56999999999999995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1.009E-4</v>
      </c>
      <c r="BX8">
        <v>1.111E-4</v>
      </c>
      <c r="BY8">
        <v>1.2300000000000001E-4</v>
      </c>
      <c r="BZ8">
        <v>2.653E-4</v>
      </c>
      <c r="CA8">
        <v>4.437E-4</v>
      </c>
      <c r="CB8">
        <v>6.7259999999999998E-4</v>
      </c>
      <c r="CC8">
        <v>9.0370000000000001E-4</v>
      </c>
      <c r="CD8">
        <v>1.1000000000000001E-3</v>
      </c>
      <c r="CE8">
        <v>1.4E-3</v>
      </c>
      <c r="CF8">
        <v>1.6999999999999999E-3</v>
      </c>
      <c r="CG8">
        <v>2.2000000000000001E-3</v>
      </c>
      <c r="CH8">
        <v>2.7000000000000001E-3</v>
      </c>
      <c r="CI8">
        <v>3.5000000000000001E-3</v>
      </c>
      <c r="CJ8">
        <v>4.4000000000000003E-3</v>
      </c>
      <c r="CK8">
        <v>5.4000000000000003E-3</v>
      </c>
      <c r="CL8">
        <v>6.6E-3</v>
      </c>
      <c r="CM8">
        <v>7.9000000000000008E-3</v>
      </c>
      <c r="CN8">
        <v>9.1999999999999998E-3</v>
      </c>
      <c r="CO8">
        <v>1.9400000000000001E-2</v>
      </c>
      <c r="CP8">
        <v>4.0800000000000003E-2</v>
      </c>
      <c r="CQ8">
        <v>7.3099999999999998E-2</v>
      </c>
      <c r="CR8">
        <v>0.105</v>
      </c>
      <c r="CS8">
        <v>0.1366</v>
      </c>
      <c r="CT8">
        <v>0.18720000000000001</v>
      </c>
      <c r="CU8">
        <v>0.22520000000000001</v>
      </c>
      <c r="CV8">
        <v>0.2586</v>
      </c>
      <c r="CW8">
        <v>0.3019</v>
      </c>
      <c r="CX8">
        <v>0.36180000000000001</v>
      </c>
      <c r="CY8">
        <v>0.41649999999999998</v>
      </c>
      <c r="CZ8">
        <v>0.45240000000000002</v>
      </c>
      <c r="DA8">
        <v>0.47660000000000002</v>
      </c>
      <c r="DB8">
        <v>0.4803</v>
      </c>
      <c r="DC8">
        <v>0.48330000000000001</v>
      </c>
      <c r="DD8">
        <v>0.49049999999999999</v>
      </c>
      <c r="DE8">
        <v>0.49330000000000002</v>
      </c>
      <c r="DF8">
        <v>0.49680000000000002</v>
      </c>
      <c r="DG8">
        <v>0.50270000000000004</v>
      </c>
      <c r="DH8">
        <v>0.56999999999999995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1.031E-4</v>
      </c>
      <c r="BW9">
        <v>1.1400000000000001E-4</v>
      </c>
      <c r="BX9">
        <v>1.2569999999999999E-4</v>
      </c>
      <c r="BY9">
        <v>1.4109999999999999E-4</v>
      </c>
      <c r="BZ9">
        <v>3.2089999999999999E-4</v>
      </c>
      <c r="CA9">
        <v>5.4759999999999997E-4</v>
      </c>
      <c r="CB9">
        <v>8.4889999999999998E-4</v>
      </c>
      <c r="CC9">
        <v>1.1999999999999999E-3</v>
      </c>
      <c r="CD9">
        <v>1.6000000000000001E-3</v>
      </c>
      <c r="CE9">
        <v>2.2000000000000001E-3</v>
      </c>
      <c r="CF9">
        <v>3.0000000000000001E-3</v>
      </c>
      <c r="CG9">
        <v>4.1000000000000003E-3</v>
      </c>
      <c r="CH9">
        <v>5.3E-3</v>
      </c>
      <c r="CI9">
        <v>6.7999999999999996E-3</v>
      </c>
      <c r="CJ9">
        <v>8.6E-3</v>
      </c>
      <c r="CK9">
        <v>1.0699999999999999E-2</v>
      </c>
      <c r="CL9">
        <v>1.32E-2</v>
      </c>
      <c r="CM9">
        <v>1.61E-2</v>
      </c>
      <c r="CN9">
        <v>1.9400000000000001E-2</v>
      </c>
      <c r="CO9">
        <v>4.8000000000000001E-2</v>
      </c>
      <c r="CP9">
        <v>8.9499999999999996E-2</v>
      </c>
      <c r="CQ9">
        <v>0.13270000000000001</v>
      </c>
      <c r="CR9">
        <v>0.16719999999999999</v>
      </c>
      <c r="CS9">
        <v>0.19639999999999999</v>
      </c>
      <c r="CT9">
        <v>0.23980000000000001</v>
      </c>
      <c r="CU9">
        <v>0.28310000000000002</v>
      </c>
      <c r="CV9">
        <v>0.3256</v>
      </c>
      <c r="CW9">
        <v>0.36959999999999998</v>
      </c>
      <c r="CX9">
        <v>0.42199999999999999</v>
      </c>
      <c r="CY9">
        <v>0.4546</v>
      </c>
      <c r="CZ9">
        <v>0.46889999999999998</v>
      </c>
      <c r="DA9">
        <v>0.48249999999999998</v>
      </c>
      <c r="DB9">
        <v>0.48620000000000002</v>
      </c>
      <c r="DC9">
        <v>0.48970000000000002</v>
      </c>
      <c r="DD9">
        <v>0.49340000000000001</v>
      </c>
      <c r="DE9">
        <v>0.49930000000000002</v>
      </c>
      <c r="DF9">
        <v>0.50729999999999997</v>
      </c>
      <c r="DG9">
        <v>0.51529999999999998</v>
      </c>
      <c r="DH9">
        <v>0.56999999999999995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1.059E-4</v>
      </c>
      <c r="BV10">
        <v>1.1730000000000001E-4</v>
      </c>
      <c r="BW10">
        <v>1.3109999999999999E-4</v>
      </c>
      <c r="BX10">
        <v>1.459E-4</v>
      </c>
      <c r="BY10">
        <v>1.6359999999999999E-4</v>
      </c>
      <c r="BZ10">
        <v>3.746E-4</v>
      </c>
      <c r="CA10">
        <v>6.5669999999999997E-4</v>
      </c>
      <c r="CB10">
        <v>1.1000000000000001E-3</v>
      </c>
      <c r="CC10">
        <v>1.6999999999999999E-3</v>
      </c>
      <c r="CD10">
        <v>2.5000000000000001E-3</v>
      </c>
      <c r="CE10">
        <v>3.5000000000000001E-3</v>
      </c>
      <c r="CF10">
        <v>4.8999999999999998E-3</v>
      </c>
      <c r="CG10">
        <v>6.7000000000000002E-3</v>
      </c>
      <c r="CH10">
        <v>8.8000000000000005E-3</v>
      </c>
      <c r="CI10">
        <v>1.17E-2</v>
      </c>
      <c r="CJ10">
        <v>1.52E-2</v>
      </c>
      <c r="CK10">
        <v>1.9599999999999999E-2</v>
      </c>
      <c r="CL10">
        <v>2.4799999999999999E-2</v>
      </c>
      <c r="CM10">
        <v>3.1E-2</v>
      </c>
      <c r="CN10">
        <v>3.8300000000000001E-2</v>
      </c>
      <c r="CO10">
        <v>8.6999999999999994E-2</v>
      </c>
      <c r="CP10">
        <v>0.1384</v>
      </c>
      <c r="CQ10">
        <v>0.17949999999999999</v>
      </c>
      <c r="CR10">
        <v>0.2087</v>
      </c>
      <c r="CS10">
        <v>0.2359</v>
      </c>
      <c r="CT10">
        <v>0.28749999999999998</v>
      </c>
      <c r="CU10">
        <v>0.33989999999999998</v>
      </c>
      <c r="CV10">
        <v>0.37690000000000001</v>
      </c>
      <c r="CW10">
        <v>0.4138</v>
      </c>
      <c r="CX10">
        <v>0.45369999999999999</v>
      </c>
      <c r="CY10">
        <v>0.46589999999999998</v>
      </c>
      <c r="CZ10">
        <v>0.47489999999999999</v>
      </c>
      <c r="DA10">
        <v>0.48770000000000002</v>
      </c>
      <c r="DB10">
        <v>0.4909</v>
      </c>
      <c r="DC10">
        <v>0.49259999999999998</v>
      </c>
      <c r="DD10">
        <v>0.49769999999999998</v>
      </c>
      <c r="DE10">
        <v>0.50800000000000001</v>
      </c>
      <c r="DF10">
        <v>0.51839999999999997</v>
      </c>
      <c r="DG10">
        <v>0.52869999999999995</v>
      </c>
      <c r="DH10">
        <v>0.56999999999999995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1.06E-4</v>
      </c>
      <c r="BU11">
        <v>1.192E-4</v>
      </c>
      <c r="BV11">
        <v>1.3229999999999999E-4</v>
      </c>
      <c r="BW11">
        <v>1.473E-4</v>
      </c>
      <c r="BX11">
        <v>1.629E-4</v>
      </c>
      <c r="BY11">
        <v>1.8230000000000001E-4</v>
      </c>
      <c r="BZ11">
        <v>4.304E-4</v>
      </c>
      <c r="CA11">
        <v>7.8359999999999996E-4</v>
      </c>
      <c r="CB11">
        <v>1.4E-3</v>
      </c>
      <c r="CC11">
        <v>2.2000000000000001E-3</v>
      </c>
      <c r="CD11">
        <v>3.5000000000000001E-3</v>
      </c>
      <c r="CE11">
        <v>5.1000000000000004E-3</v>
      </c>
      <c r="CF11">
        <v>7.1999999999999998E-3</v>
      </c>
      <c r="CG11">
        <v>1.01E-2</v>
      </c>
      <c r="CH11">
        <v>1.38E-2</v>
      </c>
      <c r="CI11">
        <v>1.8700000000000001E-2</v>
      </c>
      <c r="CJ11">
        <v>2.4799999999999999E-2</v>
      </c>
      <c r="CK11">
        <v>3.2500000000000001E-2</v>
      </c>
      <c r="CL11">
        <v>4.1599999999999998E-2</v>
      </c>
      <c r="CM11">
        <v>5.1499999999999997E-2</v>
      </c>
      <c r="CN11">
        <v>6.2399999999999997E-2</v>
      </c>
      <c r="CO11">
        <v>0.1239</v>
      </c>
      <c r="CP11">
        <v>0.17380000000000001</v>
      </c>
      <c r="CQ11">
        <v>0.20849999999999999</v>
      </c>
      <c r="CR11">
        <v>0.24</v>
      </c>
      <c r="CS11">
        <v>0.2722</v>
      </c>
      <c r="CT11">
        <v>0.33379999999999999</v>
      </c>
      <c r="CU11">
        <v>0.38009999999999999</v>
      </c>
      <c r="CV11">
        <v>0.41210000000000002</v>
      </c>
      <c r="CW11">
        <v>0.438</v>
      </c>
      <c r="CX11">
        <v>0.46410000000000001</v>
      </c>
      <c r="CY11">
        <v>0.4713</v>
      </c>
      <c r="CZ11">
        <v>0.48039999999999999</v>
      </c>
      <c r="DA11">
        <v>0.49099999999999999</v>
      </c>
      <c r="DB11">
        <v>0.4924</v>
      </c>
      <c r="DC11">
        <v>0.49340000000000001</v>
      </c>
      <c r="DD11">
        <v>0.50390000000000001</v>
      </c>
      <c r="DE11">
        <v>0.51670000000000005</v>
      </c>
      <c r="DF11">
        <v>0.52929999999999999</v>
      </c>
      <c r="DG11">
        <v>0.53349999999999997</v>
      </c>
      <c r="DH11">
        <v>0.56999999999999995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1.014E-4</v>
      </c>
      <c r="BT12">
        <v>1.1739999999999999E-4</v>
      </c>
      <c r="BU12">
        <v>1.316E-4</v>
      </c>
      <c r="BV12">
        <v>1.4579999999999999E-4</v>
      </c>
      <c r="BW12">
        <v>1.6220000000000001E-4</v>
      </c>
      <c r="BX12">
        <v>1.7929999999999999E-4</v>
      </c>
      <c r="BY12">
        <v>2.0100000000000001E-4</v>
      </c>
      <c r="BZ12">
        <v>4.8870000000000001E-4</v>
      </c>
      <c r="CA12">
        <v>9.4510000000000004E-4</v>
      </c>
      <c r="CB12">
        <v>1.6999999999999999E-3</v>
      </c>
      <c r="CC12">
        <v>2.8999999999999998E-3</v>
      </c>
      <c r="CD12">
        <v>4.5999999999999999E-3</v>
      </c>
      <c r="CE12">
        <v>6.8999999999999999E-3</v>
      </c>
      <c r="CF12">
        <v>0.01</v>
      </c>
      <c r="CG12">
        <v>1.4500000000000001E-2</v>
      </c>
      <c r="CH12">
        <v>2.01E-2</v>
      </c>
      <c r="CI12">
        <v>2.7400000000000001E-2</v>
      </c>
      <c r="CJ12">
        <v>3.6700000000000003E-2</v>
      </c>
      <c r="CK12">
        <v>4.7800000000000002E-2</v>
      </c>
      <c r="CL12">
        <v>6.0100000000000001E-2</v>
      </c>
      <c r="CM12">
        <v>7.2999999999999995E-2</v>
      </c>
      <c r="CN12">
        <v>8.6599999999999996E-2</v>
      </c>
      <c r="CO12">
        <v>0.1522</v>
      </c>
      <c r="CP12">
        <v>0.1953</v>
      </c>
      <c r="CQ12">
        <v>0.23269999999999999</v>
      </c>
      <c r="CR12">
        <v>0.26910000000000001</v>
      </c>
      <c r="CS12">
        <v>0.30669999999999997</v>
      </c>
      <c r="CT12">
        <v>0.3679</v>
      </c>
      <c r="CU12">
        <v>0.40910000000000002</v>
      </c>
      <c r="CV12">
        <v>0.43149999999999999</v>
      </c>
      <c r="CW12">
        <v>0.44800000000000001</v>
      </c>
      <c r="CX12">
        <v>0.46839999999999998</v>
      </c>
      <c r="CY12">
        <v>0.47639999999999999</v>
      </c>
      <c r="CZ12">
        <v>0.48430000000000001</v>
      </c>
      <c r="DA12">
        <v>0.49180000000000001</v>
      </c>
      <c r="DB12">
        <v>0.49299999999999999</v>
      </c>
      <c r="DC12">
        <v>0.49469999999999997</v>
      </c>
      <c r="DD12">
        <v>0.50970000000000004</v>
      </c>
      <c r="DE12">
        <v>0.52459999999999996</v>
      </c>
      <c r="DF12">
        <v>0.53269999999999995</v>
      </c>
      <c r="DG12">
        <v>0.53700000000000003</v>
      </c>
      <c r="DH12">
        <v>0.56999999999999995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1.104E-4</v>
      </c>
      <c r="BT13">
        <v>1.2799999999999999E-4</v>
      </c>
      <c r="BU13">
        <v>1.4339999999999999E-4</v>
      </c>
      <c r="BV13">
        <v>1.5870000000000001E-4</v>
      </c>
      <c r="BW13">
        <v>1.7650000000000001E-4</v>
      </c>
      <c r="BX13">
        <v>1.952E-4</v>
      </c>
      <c r="BY13">
        <v>2.2010000000000001E-4</v>
      </c>
      <c r="BZ13">
        <v>5.553E-4</v>
      </c>
      <c r="CA13">
        <v>1.1000000000000001E-3</v>
      </c>
      <c r="CB13">
        <v>2.0999999999999999E-3</v>
      </c>
      <c r="CC13">
        <v>3.7000000000000002E-3</v>
      </c>
      <c r="CD13">
        <v>5.8999999999999999E-3</v>
      </c>
      <c r="CE13">
        <v>8.9999999999999993E-3</v>
      </c>
      <c r="CF13">
        <v>1.3299999999999999E-2</v>
      </c>
      <c r="CG13">
        <v>1.95E-2</v>
      </c>
      <c r="CH13">
        <v>2.7099999999999999E-2</v>
      </c>
      <c r="CI13">
        <v>3.7100000000000001E-2</v>
      </c>
      <c r="CJ13">
        <v>4.9200000000000001E-2</v>
      </c>
      <c r="CK13">
        <v>6.2799999999999995E-2</v>
      </c>
      <c r="CL13">
        <v>7.7499999999999999E-2</v>
      </c>
      <c r="CM13">
        <v>9.2299999999999993E-2</v>
      </c>
      <c r="CN13">
        <v>0.1071</v>
      </c>
      <c r="CO13">
        <v>0.17150000000000001</v>
      </c>
      <c r="CP13">
        <v>0.21240000000000001</v>
      </c>
      <c r="CQ13">
        <v>0.25509999999999999</v>
      </c>
      <c r="CR13">
        <v>0.29649999999999999</v>
      </c>
      <c r="CS13">
        <v>0.33839999999999998</v>
      </c>
      <c r="CT13">
        <v>0.39410000000000001</v>
      </c>
      <c r="CU13">
        <v>0.4259</v>
      </c>
      <c r="CV13">
        <v>0.44119999999999998</v>
      </c>
      <c r="CW13">
        <v>0.4551</v>
      </c>
      <c r="CX13">
        <v>0.47249999999999998</v>
      </c>
      <c r="CY13">
        <v>0.4803</v>
      </c>
      <c r="CZ13">
        <v>0.4864</v>
      </c>
      <c r="DA13">
        <v>0.49230000000000002</v>
      </c>
      <c r="DB13">
        <v>0.49349999999999999</v>
      </c>
      <c r="DC13">
        <v>0.498</v>
      </c>
      <c r="DD13">
        <v>0.51480000000000004</v>
      </c>
      <c r="DE13">
        <v>0.53039999999999998</v>
      </c>
      <c r="DF13">
        <v>0.53539999999999999</v>
      </c>
      <c r="DG13">
        <v>0.5403</v>
      </c>
      <c r="DH13">
        <v>0.56999999999999995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1.1900000000000001E-4</v>
      </c>
      <c r="BT14">
        <v>1.3889999999999999E-4</v>
      </c>
      <c r="BU14">
        <v>1.5569999999999999E-4</v>
      </c>
      <c r="BV14">
        <v>1.7239999999999999E-4</v>
      </c>
      <c r="BW14">
        <v>1.9359999999999999E-4</v>
      </c>
      <c r="BX14">
        <v>2.164E-4</v>
      </c>
      <c r="BY14">
        <v>2.4489999999999999E-4</v>
      </c>
      <c r="BZ14">
        <v>6.3659999999999997E-4</v>
      </c>
      <c r="CA14">
        <v>1.2999999999999999E-3</v>
      </c>
      <c r="CB14">
        <v>2.5999999999999999E-3</v>
      </c>
      <c r="CC14">
        <v>4.4999999999999997E-3</v>
      </c>
      <c r="CD14">
        <v>7.3000000000000001E-3</v>
      </c>
      <c r="CE14">
        <v>1.1299999999999999E-2</v>
      </c>
      <c r="CF14">
        <v>1.6899999999999998E-2</v>
      </c>
      <c r="CG14">
        <v>2.4799999999999999E-2</v>
      </c>
      <c r="CH14">
        <v>3.44E-2</v>
      </c>
      <c r="CI14">
        <v>4.6699999999999998E-2</v>
      </c>
      <c r="CJ14">
        <v>6.08E-2</v>
      </c>
      <c r="CK14">
        <v>7.6300000000000007E-2</v>
      </c>
      <c r="CL14">
        <v>9.2600000000000002E-2</v>
      </c>
      <c r="CM14">
        <v>0.1082</v>
      </c>
      <c r="CN14">
        <v>0.1234</v>
      </c>
      <c r="CO14">
        <v>0.18479999999999999</v>
      </c>
      <c r="CP14">
        <v>0.2283</v>
      </c>
      <c r="CQ14">
        <v>0.27600000000000002</v>
      </c>
      <c r="CR14">
        <v>0.3221</v>
      </c>
      <c r="CS14">
        <v>0.3634</v>
      </c>
      <c r="CT14">
        <v>0.41160000000000002</v>
      </c>
      <c r="CU14">
        <v>0.43519999999999998</v>
      </c>
      <c r="CV14">
        <v>0.4481</v>
      </c>
      <c r="CW14">
        <v>0.46200000000000002</v>
      </c>
      <c r="CX14">
        <v>0.47639999999999999</v>
      </c>
      <c r="CY14">
        <v>0.48280000000000001</v>
      </c>
      <c r="CZ14">
        <v>0.48799999999999999</v>
      </c>
      <c r="DA14">
        <v>0.49259999999999998</v>
      </c>
      <c r="DB14">
        <v>0.49409999999999998</v>
      </c>
      <c r="DC14">
        <v>0.501</v>
      </c>
      <c r="DD14">
        <v>0.51910000000000001</v>
      </c>
      <c r="DE14">
        <v>0.53220000000000001</v>
      </c>
      <c r="DF14">
        <v>0.53779999999999994</v>
      </c>
      <c r="DG14">
        <v>0.54339999999999999</v>
      </c>
      <c r="DH14">
        <v>0.56999999999999995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1.065E-4</v>
      </c>
      <c r="BS15">
        <v>1.2850000000000001E-4</v>
      </c>
      <c r="BT15">
        <v>1.506E-4</v>
      </c>
      <c r="BU15">
        <v>1.706E-4</v>
      </c>
      <c r="BV15">
        <v>1.905E-4</v>
      </c>
      <c r="BW15">
        <v>2.139E-4</v>
      </c>
      <c r="BX15">
        <v>2.385E-4</v>
      </c>
      <c r="BY15">
        <v>2.699E-4</v>
      </c>
      <c r="BZ15">
        <v>7.27E-4</v>
      </c>
      <c r="CA15">
        <v>1.5E-3</v>
      </c>
      <c r="CB15">
        <v>3.0000000000000001E-3</v>
      </c>
      <c r="CC15">
        <v>5.3E-3</v>
      </c>
      <c r="CD15">
        <v>8.8999999999999999E-3</v>
      </c>
      <c r="CE15">
        <v>1.38E-2</v>
      </c>
      <c r="CF15">
        <v>2.07E-2</v>
      </c>
      <c r="CG15">
        <v>3.0300000000000001E-2</v>
      </c>
      <c r="CH15">
        <v>4.1599999999999998E-2</v>
      </c>
      <c r="CI15">
        <v>5.57E-2</v>
      </c>
      <c r="CJ15">
        <v>7.1400000000000005E-2</v>
      </c>
      <c r="CK15">
        <v>8.8200000000000001E-2</v>
      </c>
      <c r="CL15">
        <v>0.1052</v>
      </c>
      <c r="CM15">
        <v>0.1212</v>
      </c>
      <c r="CN15">
        <v>0.13650000000000001</v>
      </c>
      <c r="CO15">
        <v>0.19539999999999999</v>
      </c>
      <c r="CP15">
        <v>0.24329999999999999</v>
      </c>
      <c r="CQ15">
        <v>0.29559999999999997</v>
      </c>
      <c r="CR15">
        <v>0.34439999999999998</v>
      </c>
      <c r="CS15">
        <v>0.38219999999999998</v>
      </c>
      <c r="CT15">
        <v>0.42209999999999998</v>
      </c>
      <c r="CU15">
        <v>0.4415</v>
      </c>
      <c r="CV15">
        <v>0.45469999999999999</v>
      </c>
      <c r="CW15">
        <v>0.46870000000000001</v>
      </c>
      <c r="CX15">
        <v>0.47910000000000003</v>
      </c>
      <c r="CY15">
        <v>0.48430000000000001</v>
      </c>
      <c r="CZ15">
        <v>0.48949999999999999</v>
      </c>
      <c r="DA15">
        <v>0.49299999999999999</v>
      </c>
      <c r="DB15">
        <v>0.496</v>
      </c>
      <c r="DC15">
        <v>0.50370000000000004</v>
      </c>
      <c r="DD15">
        <v>0.52280000000000004</v>
      </c>
      <c r="DE15">
        <v>0.53390000000000004</v>
      </c>
      <c r="DF15">
        <v>0.54010000000000002</v>
      </c>
      <c r="DG15">
        <v>0.5464</v>
      </c>
      <c r="DH15">
        <v>0.56999999999999995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1.004E-4</v>
      </c>
      <c r="BR16">
        <v>1.153E-4</v>
      </c>
      <c r="BS16">
        <v>1.403E-4</v>
      </c>
      <c r="BT16">
        <v>1.6540000000000001E-4</v>
      </c>
      <c r="BU16">
        <v>1.8770000000000001E-4</v>
      </c>
      <c r="BV16">
        <v>2.098E-4</v>
      </c>
      <c r="BW16">
        <v>2.3479999999999999E-4</v>
      </c>
      <c r="BX16">
        <v>2.608E-4</v>
      </c>
      <c r="BY16">
        <v>2.9510000000000002E-4</v>
      </c>
      <c r="BZ16">
        <v>8.2370000000000002E-4</v>
      </c>
      <c r="CA16">
        <v>1.8E-3</v>
      </c>
      <c r="CB16">
        <v>3.5000000000000001E-3</v>
      </c>
      <c r="CC16">
        <v>6.1999999999999998E-3</v>
      </c>
      <c r="CD16">
        <v>1.0500000000000001E-2</v>
      </c>
      <c r="CE16">
        <v>1.6400000000000001E-2</v>
      </c>
      <c r="CF16">
        <v>2.4500000000000001E-2</v>
      </c>
      <c r="CG16">
        <v>3.56E-2</v>
      </c>
      <c r="CH16">
        <v>4.8500000000000001E-2</v>
      </c>
      <c r="CI16">
        <v>6.3899999999999998E-2</v>
      </c>
      <c r="CJ16">
        <v>8.0600000000000005E-2</v>
      </c>
      <c r="CK16">
        <v>9.8299999999999998E-2</v>
      </c>
      <c r="CL16">
        <v>0.1157</v>
      </c>
      <c r="CM16">
        <v>0.1318</v>
      </c>
      <c r="CN16">
        <v>0.14699999999999999</v>
      </c>
      <c r="CO16">
        <v>0.20499999999999999</v>
      </c>
      <c r="CP16">
        <v>0.25729999999999997</v>
      </c>
      <c r="CQ16">
        <v>0.3135</v>
      </c>
      <c r="CR16">
        <v>0.36259999999999998</v>
      </c>
      <c r="CS16">
        <v>0.3962</v>
      </c>
      <c r="CT16">
        <v>0.42849999999999999</v>
      </c>
      <c r="CU16">
        <v>0.44679999999999997</v>
      </c>
      <c r="CV16">
        <v>0.46100000000000002</v>
      </c>
      <c r="CW16">
        <v>0.47420000000000001</v>
      </c>
      <c r="CX16">
        <v>0.48110000000000003</v>
      </c>
      <c r="CY16">
        <v>0.48559999999999998</v>
      </c>
      <c r="CZ16">
        <v>0.49080000000000001</v>
      </c>
      <c r="DA16">
        <v>0.49330000000000002</v>
      </c>
      <c r="DB16">
        <v>0.498</v>
      </c>
      <c r="DC16">
        <v>0.50600000000000001</v>
      </c>
      <c r="DD16">
        <v>0.52590000000000003</v>
      </c>
      <c r="DE16">
        <v>0.53549999999999998</v>
      </c>
      <c r="DF16">
        <v>0.5423</v>
      </c>
      <c r="DG16">
        <v>0.54920000000000002</v>
      </c>
      <c r="DH16">
        <v>0.56999999999999995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1.089E-4</v>
      </c>
      <c r="BR17">
        <v>1.2540000000000001E-4</v>
      </c>
      <c r="BS17">
        <v>1.5310000000000001E-4</v>
      </c>
      <c r="BT17">
        <v>1.808E-4</v>
      </c>
      <c r="BU17">
        <v>2.0489999999999999E-4</v>
      </c>
      <c r="BV17">
        <v>2.2890000000000001E-4</v>
      </c>
      <c r="BW17">
        <v>2.5579999999999998E-4</v>
      </c>
      <c r="BX17">
        <v>2.8360000000000001E-4</v>
      </c>
      <c r="BY17">
        <v>3.2210000000000002E-4</v>
      </c>
      <c r="BZ17">
        <v>9.2650000000000002E-4</v>
      </c>
      <c r="CA17">
        <v>2E-3</v>
      </c>
      <c r="CB17">
        <v>4.0000000000000001E-3</v>
      </c>
      <c r="CC17">
        <v>7.1999999999999998E-3</v>
      </c>
      <c r="CD17">
        <v>1.21E-2</v>
      </c>
      <c r="CE17">
        <v>1.9E-2</v>
      </c>
      <c r="CF17">
        <v>2.8199999999999999E-2</v>
      </c>
      <c r="CG17">
        <v>4.07E-2</v>
      </c>
      <c r="CH17">
        <v>5.4699999999999999E-2</v>
      </c>
      <c r="CI17">
        <v>7.1099999999999997E-2</v>
      </c>
      <c r="CJ17">
        <v>8.8599999999999998E-2</v>
      </c>
      <c r="CK17">
        <v>0.10680000000000001</v>
      </c>
      <c r="CL17">
        <v>0.1244</v>
      </c>
      <c r="CM17">
        <v>0.14050000000000001</v>
      </c>
      <c r="CN17">
        <v>0.1555</v>
      </c>
      <c r="CO17">
        <v>0.21360000000000001</v>
      </c>
      <c r="CP17">
        <v>0.27010000000000001</v>
      </c>
      <c r="CQ17">
        <v>0.3291</v>
      </c>
      <c r="CR17">
        <v>0.37640000000000001</v>
      </c>
      <c r="CS17">
        <v>0.40539999999999998</v>
      </c>
      <c r="CT17">
        <v>0.43290000000000001</v>
      </c>
      <c r="CU17">
        <v>0.45140000000000002</v>
      </c>
      <c r="CV17">
        <v>0.46679999999999999</v>
      </c>
      <c r="CW17">
        <v>0.4773</v>
      </c>
      <c r="CX17">
        <v>0.48230000000000001</v>
      </c>
      <c r="CY17">
        <v>0.48699999999999999</v>
      </c>
      <c r="CZ17">
        <v>0.49149999999999999</v>
      </c>
      <c r="DA17">
        <v>0.49359999999999998</v>
      </c>
      <c r="DB17">
        <v>0.49980000000000002</v>
      </c>
      <c r="DC17">
        <v>0.50800000000000001</v>
      </c>
      <c r="DD17">
        <v>0.52839999999999998</v>
      </c>
      <c r="DE17">
        <v>0.53690000000000004</v>
      </c>
      <c r="DF17">
        <v>0.5444</v>
      </c>
      <c r="DG17">
        <v>0.55189999999999995</v>
      </c>
      <c r="DH17">
        <v>0.56999999999999995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1.015E-4</v>
      </c>
      <c r="BQ18">
        <v>1.187E-4</v>
      </c>
      <c r="BR18">
        <v>1.373E-4</v>
      </c>
      <c r="BS18">
        <v>1.671E-4</v>
      </c>
      <c r="BT18">
        <v>1.9689999999999999E-4</v>
      </c>
      <c r="BU18">
        <v>2.2220000000000001E-4</v>
      </c>
      <c r="BV18">
        <v>2.4729999999999999E-4</v>
      </c>
      <c r="BW18">
        <v>2.7690000000000001E-4</v>
      </c>
      <c r="BX18">
        <v>3.0810000000000001E-4</v>
      </c>
      <c r="BY18">
        <v>3.522E-4</v>
      </c>
      <c r="BZ18">
        <v>1E-3</v>
      </c>
      <c r="CA18">
        <v>2.2000000000000001E-3</v>
      </c>
      <c r="CB18">
        <v>4.4999999999999997E-3</v>
      </c>
      <c r="CC18">
        <v>8.0999999999999996E-3</v>
      </c>
      <c r="CD18">
        <v>1.37E-2</v>
      </c>
      <c r="CE18">
        <v>2.1399999999999999E-2</v>
      </c>
      <c r="CF18">
        <v>3.1600000000000003E-2</v>
      </c>
      <c r="CG18">
        <v>4.5199999999999997E-2</v>
      </c>
      <c r="CH18">
        <v>6.0100000000000001E-2</v>
      </c>
      <c r="CI18">
        <v>7.7299999999999994E-2</v>
      </c>
      <c r="CJ18">
        <v>9.5399999999999999E-2</v>
      </c>
      <c r="CK18">
        <v>0.1138</v>
      </c>
      <c r="CL18">
        <v>0.13150000000000001</v>
      </c>
      <c r="CM18">
        <v>0.14760000000000001</v>
      </c>
      <c r="CN18">
        <v>0.1623</v>
      </c>
      <c r="CO18">
        <v>0.2215</v>
      </c>
      <c r="CP18">
        <v>0.28160000000000002</v>
      </c>
      <c r="CQ18">
        <v>0.3422</v>
      </c>
      <c r="CR18">
        <v>0.38669999999999999</v>
      </c>
      <c r="CS18">
        <v>0.41160000000000002</v>
      </c>
      <c r="CT18">
        <v>0.43659999999999999</v>
      </c>
      <c r="CU18">
        <v>0.45569999999999999</v>
      </c>
      <c r="CV18">
        <v>0.47139999999999999</v>
      </c>
      <c r="CW18">
        <v>0.47960000000000003</v>
      </c>
      <c r="CX18">
        <v>0.48320000000000002</v>
      </c>
      <c r="CY18">
        <v>0.48830000000000001</v>
      </c>
      <c r="CZ18">
        <v>0.49209999999999998</v>
      </c>
      <c r="DA18">
        <v>0.49380000000000002</v>
      </c>
      <c r="DB18">
        <v>0.50129999999999997</v>
      </c>
      <c r="DC18">
        <v>0.50960000000000005</v>
      </c>
      <c r="DD18">
        <v>0.5302</v>
      </c>
      <c r="DE18">
        <v>0.5383</v>
      </c>
      <c r="DF18">
        <v>0.54630000000000001</v>
      </c>
      <c r="DG18">
        <v>0.5544</v>
      </c>
      <c r="DH18">
        <v>0.56999999999999995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1.097E-4</v>
      </c>
      <c r="BQ19">
        <v>1.2889999999999999E-4</v>
      </c>
      <c r="BR19">
        <v>1.496E-4</v>
      </c>
      <c r="BS19">
        <v>1.8110000000000001E-4</v>
      </c>
      <c r="BT19">
        <v>2.1269999999999999E-4</v>
      </c>
      <c r="BU19">
        <v>2.396E-4</v>
      </c>
      <c r="BV19">
        <v>2.6630000000000002E-4</v>
      </c>
      <c r="BW19">
        <v>2.9980000000000002E-4</v>
      </c>
      <c r="BX19">
        <v>3.3560000000000003E-4</v>
      </c>
      <c r="BY19">
        <v>3.8549999999999999E-4</v>
      </c>
      <c r="BZ19">
        <v>1.1000000000000001E-3</v>
      </c>
      <c r="CA19">
        <v>2.5000000000000001E-3</v>
      </c>
      <c r="CB19">
        <v>5.0000000000000001E-3</v>
      </c>
      <c r="CC19">
        <v>9.1000000000000004E-3</v>
      </c>
      <c r="CD19">
        <v>1.54E-2</v>
      </c>
      <c r="CE19">
        <v>2.3800000000000002E-2</v>
      </c>
      <c r="CF19">
        <v>3.5000000000000003E-2</v>
      </c>
      <c r="CG19">
        <v>4.9500000000000002E-2</v>
      </c>
      <c r="CH19">
        <v>6.5100000000000005E-2</v>
      </c>
      <c r="CI19">
        <v>8.2799999999999999E-2</v>
      </c>
      <c r="CJ19">
        <v>0.1013</v>
      </c>
      <c r="CK19">
        <v>0.11990000000000001</v>
      </c>
      <c r="CL19">
        <v>0.13750000000000001</v>
      </c>
      <c r="CM19">
        <v>0.1535</v>
      </c>
      <c r="CN19">
        <v>0.16800000000000001</v>
      </c>
      <c r="CO19">
        <v>0.22869999999999999</v>
      </c>
      <c r="CP19">
        <v>0.29170000000000001</v>
      </c>
      <c r="CQ19">
        <v>0.35299999999999998</v>
      </c>
      <c r="CR19">
        <v>0.39410000000000001</v>
      </c>
      <c r="CS19">
        <v>0.4158</v>
      </c>
      <c r="CT19">
        <v>0.43980000000000002</v>
      </c>
      <c r="CU19">
        <v>0.45950000000000002</v>
      </c>
      <c r="CV19">
        <v>0.47420000000000001</v>
      </c>
      <c r="CW19">
        <v>0.48110000000000003</v>
      </c>
      <c r="CX19">
        <v>0.48399999999999999</v>
      </c>
      <c r="CY19">
        <v>0.48920000000000002</v>
      </c>
      <c r="CZ19">
        <v>0.4924</v>
      </c>
      <c r="DA19">
        <v>0.49440000000000001</v>
      </c>
      <c r="DB19">
        <v>0.50270000000000004</v>
      </c>
      <c r="DC19">
        <v>0.5111</v>
      </c>
      <c r="DD19">
        <v>0.53090000000000004</v>
      </c>
      <c r="DE19">
        <v>0.53949999999999998</v>
      </c>
      <c r="DF19">
        <v>0.54800000000000004</v>
      </c>
      <c r="DG19">
        <v>0.55659999999999998</v>
      </c>
      <c r="DH19">
        <v>0.56999999999999995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1.192E-4</v>
      </c>
      <c r="BQ20">
        <v>1.394E-4</v>
      </c>
      <c r="BR20">
        <v>1.6119999999999999E-4</v>
      </c>
      <c r="BS20">
        <v>1.9479999999999999E-4</v>
      </c>
      <c r="BT20">
        <v>2.2829999999999999E-4</v>
      </c>
      <c r="BU20">
        <v>2.587E-4</v>
      </c>
      <c r="BV20">
        <v>2.8889999999999997E-4</v>
      </c>
      <c r="BW20">
        <v>3.2630000000000002E-4</v>
      </c>
      <c r="BX20">
        <v>3.6640000000000002E-4</v>
      </c>
      <c r="BY20">
        <v>4.2180000000000001E-4</v>
      </c>
      <c r="BZ20">
        <v>1.2999999999999999E-3</v>
      </c>
      <c r="CA20">
        <v>2.8E-3</v>
      </c>
      <c r="CB20">
        <v>5.4999999999999997E-3</v>
      </c>
      <c r="CC20">
        <v>0.01</v>
      </c>
      <c r="CD20">
        <v>1.7000000000000001E-2</v>
      </c>
      <c r="CE20">
        <v>2.6200000000000001E-2</v>
      </c>
      <c r="CF20">
        <v>3.8199999999999998E-2</v>
      </c>
      <c r="CG20">
        <v>5.3600000000000002E-2</v>
      </c>
      <c r="CH20">
        <v>6.9699999999999998E-2</v>
      </c>
      <c r="CI20">
        <v>8.7800000000000003E-2</v>
      </c>
      <c r="CJ20">
        <v>0.1067</v>
      </c>
      <c r="CK20">
        <v>0.12520000000000001</v>
      </c>
      <c r="CL20">
        <v>0.1429</v>
      </c>
      <c r="CM20">
        <v>0.15870000000000001</v>
      </c>
      <c r="CN20">
        <v>0.17299999999999999</v>
      </c>
      <c r="CO20">
        <v>0.23530000000000001</v>
      </c>
      <c r="CP20">
        <v>0.30049999999999999</v>
      </c>
      <c r="CQ20">
        <v>0.36159999999999998</v>
      </c>
      <c r="CR20">
        <v>0.39929999999999999</v>
      </c>
      <c r="CS20">
        <v>0.41889999999999999</v>
      </c>
      <c r="CT20">
        <v>0.44259999999999999</v>
      </c>
      <c r="CU20">
        <v>0.46289999999999998</v>
      </c>
      <c r="CV20">
        <v>0.47610000000000002</v>
      </c>
      <c r="CW20">
        <v>0.48180000000000001</v>
      </c>
      <c r="CX20">
        <v>0.48459999999999998</v>
      </c>
      <c r="CY20">
        <v>0.48980000000000001</v>
      </c>
      <c r="CZ20">
        <v>0.49259999999999998</v>
      </c>
      <c r="DA20">
        <v>0.49540000000000001</v>
      </c>
      <c r="DB20">
        <v>0.50390000000000001</v>
      </c>
      <c r="DC20">
        <v>0.51239999999999997</v>
      </c>
      <c r="DD20">
        <v>0.53159999999999996</v>
      </c>
      <c r="DE20">
        <v>0.54049999999999998</v>
      </c>
      <c r="DF20">
        <v>0.54949999999999999</v>
      </c>
      <c r="DG20">
        <v>0.5585</v>
      </c>
      <c r="DH20">
        <v>0.56999999999999995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1.058E-4</v>
      </c>
      <c r="BP21">
        <v>1.2850000000000001E-4</v>
      </c>
      <c r="BQ21">
        <v>1.4990000000000001E-4</v>
      </c>
      <c r="BR21">
        <v>1.729E-4</v>
      </c>
      <c r="BS21">
        <v>2.085E-4</v>
      </c>
      <c r="BT21">
        <v>2.4399999999999999E-4</v>
      </c>
      <c r="BU21">
        <v>2.7829999999999999E-4</v>
      </c>
      <c r="BV21">
        <v>3.1260000000000001E-4</v>
      </c>
      <c r="BW21">
        <v>3.5419999999999999E-4</v>
      </c>
      <c r="BX21">
        <v>3.9849999999999998E-4</v>
      </c>
      <c r="BY21">
        <v>4.5899999999999999E-4</v>
      </c>
      <c r="BZ21">
        <v>1.4E-3</v>
      </c>
      <c r="CA21">
        <v>3.0000000000000001E-3</v>
      </c>
      <c r="CB21">
        <v>6.0000000000000001E-3</v>
      </c>
      <c r="CC21">
        <v>1.09E-2</v>
      </c>
      <c r="CD21">
        <v>1.8499999999999999E-2</v>
      </c>
      <c r="CE21">
        <v>2.8299999999999999E-2</v>
      </c>
      <c r="CF21">
        <v>4.1000000000000002E-2</v>
      </c>
      <c r="CG21">
        <v>5.6899999999999999E-2</v>
      </c>
      <c r="CH21">
        <v>7.3499999999999996E-2</v>
      </c>
      <c r="CI21">
        <v>9.1899999999999996E-2</v>
      </c>
      <c r="CJ21">
        <v>0.1109</v>
      </c>
      <c r="CK21">
        <v>0.1295</v>
      </c>
      <c r="CL21">
        <v>0.14710000000000001</v>
      </c>
      <c r="CM21">
        <v>0.1628</v>
      </c>
      <c r="CN21">
        <v>0.1769</v>
      </c>
      <c r="CO21">
        <v>0.24099999999999999</v>
      </c>
      <c r="CP21">
        <v>0.30769999999999997</v>
      </c>
      <c r="CQ21">
        <v>0.36830000000000002</v>
      </c>
      <c r="CR21">
        <v>0.4032</v>
      </c>
      <c r="CS21">
        <v>0.42120000000000002</v>
      </c>
      <c r="CT21">
        <v>0.44500000000000001</v>
      </c>
      <c r="CU21">
        <v>0.4657</v>
      </c>
      <c r="CV21">
        <v>0.47770000000000001</v>
      </c>
      <c r="CW21">
        <v>0.48230000000000001</v>
      </c>
      <c r="CX21">
        <v>0.48520000000000002</v>
      </c>
      <c r="CY21">
        <v>0.49020000000000002</v>
      </c>
      <c r="CZ21">
        <v>0.49280000000000002</v>
      </c>
      <c r="DA21">
        <v>0.49630000000000002</v>
      </c>
      <c r="DB21">
        <v>0.50490000000000002</v>
      </c>
      <c r="DC21">
        <v>0.51349999999999996</v>
      </c>
      <c r="DD21">
        <v>0.53220000000000001</v>
      </c>
      <c r="DE21">
        <v>0.54149999999999998</v>
      </c>
      <c r="DF21">
        <v>0.55079999999999996</v>
      </c>
      <c r="DG21">
        <v>0.56010000000000004</v>
      </c>
      <c r="DH21">
        <v>0.56999999999999995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1.136E-4</v>
      </c>
      <c r="BP22">
        <v>1.3770000000000001E-4</v>
      </c>
      <c r="BQ22">
        <v>1.5990000000000001E-4</v>
      </c>
      <c r="BR22">
        <v>1.84E-4</v>
      </c>
      <c r="BS22">
        <v>2.2279999999999999E-4</v>
      </c>
      <c r="BT22">
        <v>2.6150000000000001E-4</v>
      </c>
      <c r="BU22">
        <v>2.9950000000000002E-4</v>
      </c>
      <c r="BV22">
        <v>3.3760000000000002E-4</v>
      </c>
      <c r="BW22">
        <v>3.835E-4</v>
      </c>
      <c r="BX22">
        <v>4.3219999999999999E-4</v>
      </c>
      <c r="BY22">
        <v>4.9779999999999996E-4</v>
      </c>
      <c r="BZ22">
        <v>1.5E-3</v>
      </c>
      <c r="CA22">
        <v>3.3E-3</v>
      </c>
      <c r="CB22">
        <v>6.6E-3</v>
      </c>
      <c r="CC22">
        <v>1.1900000000000001E-2</v>
      </c>
      <c r="CD22">
        <v>0.02</v>
      </c>
      <c r="CE22">
        <v>3.0499999999999999E-2</v>
      </c>
      <c r="CF22">
        <v>4.3900000000000002E-2</v>
      </c>
      <c r="CG22">
        <v>6.0400000000000002E-2</v>
      </c>
      <c r="CH22">
        <v>7.7299999999999994E-2</v>
      </c>
      <c r="CI22">
        <v>9.6100000000000005E-2</v>
      </c>
      <c r="CJ22">
        <v>0.1152</v>
      </c>
      <c r="CK22">
        <v>0.1338</v>
      </c>
      <c r="CL22">
        <v>0.15129999999999999</v>
      </c>
      <c r="CM22">
        <v>0.1668</v>
      </c>
      <c r="CN22">
        <v>0.18079999999999999</v>
      </c>
      <c r="CO22">
        <v>0.24640000000000001</v>
      </c>
      <c r="CP22">
        <v>0.31409999999999999</v>
      </c>
      <c r="CQ22">
        <v>0.374</v>
      </c>
      <c r="CR22">
        <v>0.40629999999999999</v>
      </c>
      <c r="CS22">
        <v>0.42309999999999998</v>
      </c>
      <c r="CT22">
        <v>0.4471</v>
      </c>
      <c r="CU22">
        <v>0.46800000000000003</v>
      </c>
      <c r="CV22">
        <v>0.4788</v>
      </c>
      <c r="CW22">
        <v>0.48280000000000001</v>
      </c>
      <c r="CX22">
        <v>0.48570000000000002</v>
      </c>
      <c r="CY22">
        <v>0.49049999999999999</v>
      </c>
      <c r="CZ22">
        <v>0.4929</v>
      </c>
      <c r="DA22">
        <v>0.49719999999999998</v>
      </c>
      <c r="DB22">
        <v>0.50590000000000002</v>
      </c>
      <c r="DC22">
        <v>0.51449999999999996</v>
      </c>
      <c r="DD22">
        <v>0.53269999999999995</v>
      </c>
      <c r="DE22">
        <v>0.54239999999999999</v>
      </c>
      <c r="DF22">
        <v>0.55200000000000005</v>
      </c>
      <c r="DG22">
        <v>0.56159999999999999</v>
      </c>
      <c r="DH22">
        <v>0.56999999999999995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1.211E-4</v>
      </c>
      <c r="BP23">
        <v>1.4660000000000001E-4</v>
      </c>
      <c r="BQ23">
        <v>1.697E-4</v>
      </c>
      <c r="BR23">
        <v>1.95E-4</v>
      </c>
      <c r="BS23">
        <v>2.3800000000000001E-4</v>
      </c>
      <c r="BT23">
        <v>2.809E-4</v>
      </c>
      <c r="BU23">
        <v>3.2249999999999998E-4</v>
      </c>
      <c r="BV23">
        <v>3.6410000000000001E-4</v>
      </c>
      <c r="BW23">
        <v>4.1350000000000002E-4</v>
      </c>
      <c r="BX23">
        <v>4.6569999999999999E-4</v>
      </c>
      <c r="BY23">
        <v>5.3569999999999996E-4</v>
      </c>
      <c r="BZ23">
        <v>1.6000000000000001E-3</v>
      </c>
      <c r="CA23">
        <v>3.5000000000000001E-3</v>
      </c>
      <c r="CB23">
        <v>7.1000000000000004E-3</v>
      </c>
      <c r="CC23">
        <v>1.2800000000000001E-2</v>
      </c>
      <c r="CD23">
        <v>2.1399999999999999E-2</v>
      </c>
      <c r="CE23">
        <v>3.2599999999999997E-2</v>
      </c>
      <c r="CF23">
        <v>4.6399999999999997E-2</v>
      </c>
      <c r="CG23">
        <v>6.3399999999999998E-2</v>
      </c>
      <c r="CH23">
        <v>8.0699999999999994E-2</v>
      </c>
      <c r="CI23">
        <v>9.9599999999999994E-2</v>
      </c>
      <c r="CJ23">
        <v>0.1187</v>
      </c>
      <c r="CK23">
        <v>0.13730000000000001</v>
      </c>
      <c r="CL23">
        <v>0.1547</v>
      </c>
      <c r="CM23">
        <v>0.17</v>
      </c>
      <c r="CN23">
        <v>0.18390000000000001</v>
      </c>
      <c r="CO23">
        <v>0.25090000000000001</v>
      </c>
      <c r="CP23">
        <v>0.31929999999999997</v>
      </c>
      <c r="CQ23">
        <v>0.37830000000000003</v>
      </c>
      <c r="CR23">
        <v>0.40849999999999997</v>
      </c>
      <c r="CS23">
        <v>0.42459999999999998</v>
      </c>
      <c r="CT23">
        <v>0.44890000000000002</v>
      </c>
      <c r="CU23">
        <v>0.46970000000000001</v>
      </c>
      <c r="CV23">
        <v>0.47960000000000003</v>
      </c>
      <c r="CW23">
        <v>0.48309999999999997</v>
      </c>
      <c r="CX23">
        <v>0.48620000000000002</v>
      </c>
      <c r="CY23">
        <v>0.4909</v>
      </c>
      <c r="CZ23">
        <v>0.49309999999999998</v>
      </c>
      <c r="DA23">
        <v>0.49809999999999999</v>
      </c>
      <c r="DB23">
        <v>0.50680000000000003</v>
      </c>
      <c r="DC23">
        <v>0.51539999999999997</v>
      </c>
      <c r="DD23">
        <v>0.53320000000000001</v>
      </c>
      <c r="DE23">
        <v>0.54310000000000003</v>
      </c>
      <c r="DF23">
        <v>0.55289999999999995</v>
      </c>
      <c r="DG23">
        <v>0.56279999999999997</v>
      </c>
      <c r="DH23">
        <v>0.56999999999999995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1.0179999999999999E-4</v>
      </c>
      <c r="BO24">
        <v>1.2909999999999999E-4</v>
      </c>
      <c r="BP24">
        <v>1.5559999999999999E-4</v>
      </c>
      <c r="BQ24">
        <v>1.795E-4</v>
      </c>
      <c r="BR24">
        <v>2.062E-4</v>
      </c>
      <c r="BS24">
        <v>2.5319999999999997E-4</v>
      </c>
      <c r="BT24">
        <v>3.0019999999999998E-4</v>
      </c>
      <c r="BU24">
        <v>3.4539999999999999E-4</v>
      </c>
      <c r="BV24">
        <v>3.9050000000000001E-4</v>
      </c>
      <c r="BW24">
        <v>4.4309999999999998E-4</v>
      </c>
      <c r="BX24">
        <v>4.9839999999999997E-4</v>
      </c>
      <c r="BY24">
        <v>5.7269999999999999E-4</v>
      </c>
      <c r="BZ24">
        <v>1.6999999999999999E-3</v>
      </c>
      <c r="CA24">
        <v>3.7000000000000002E-3</v>
      </c>
      <c r="CB24">
        <v>7.6E-3</v>
      </c>
      <c r="CC24">
        <v>1.37E-2</v>
      </c>
      <c r="CD24">
        <v>2.2800000000000001E-2</v>
      </c>
      <c r="CE24">
        <v>3.44E-2</v>
      </c>
      <c r="CF24">
        <v>4.8800000000000003E-2</v>
      </c>
      <c r="CG24">
        <v>6.6100000000000006E-2</v>
      </c>
      <c r="CH24">
        <v>8.3599999999999994E-2</v>
      </c>
      <c r="CI24">
        <v>0.1027</v>
      </c>
      <c r="CJ24">
        <v>0.12180000000000001</v>
      </c>
      <c r="CK24">
        <v>0.1404</v>
      </c>
      <c r="CL24">
        <v>0.15770000000000001</v>
      </c>
      <c r="CM24">
        <v>0.17280000000000001</v>
      </c>
      <c r="CN24">
        <v>0.18659999999999999</v>
      </c>
      <c r="CO24">
        <v>0.25469999999999998</v>
      </c>
      <c r="CP24">
        <v>0.32369999999999999</v>
      </c>
      <c r="CQ24">
        <v>0.38169999999999998</v>
      </c>
      <c r="CR24">
        <v>0.4103</v>
      </c>
      <c r="CS24">
        <v>0.42580000000000001</v>
      </c>
      <c r="CT24">
        <v>0.45040000000000002</v>
      </c>
      <c r="CU24">
        <v>0.47089999999999999</v>
      </c>
      <c r="CV24">
        <v>0.48010000000000003</v>
      </c>
      <c r="CW24">
        <v>0.4834</v>
      </c>
      <c r="CX24">
        <v>0.48649999999999999</v>
      </c>
      <c r="CY24">
        <v>0.49109999999999998</v>
      </c>
      <c r="CZ24">
        <v>0.49320000000000003</v>
      </c>
      <c r="DA24">
        <v>0.49880000000000002</v>
      </c>
      <c r="DB24">
        <v>0.50749999999999995</v>
      </c>
      <c r="DC24">
        <v>0.51619999999999999</v>
      </c>
      <c r="DD24">
        <v>0.53369999999999995</v>
      </c>
      <c r="DE24">
        <v>0.54369999999999996</v>
      </c>
      <c r="DF24">
        <v>0.55369999999999997</v>
      </c>
      <c r="DG24">
        <v>0.56369999999999998</v>
      </c>
      <c r="DH24">
        <v>0.56999999999999995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1.08E-4</v>
      </c>
      <c r="BO25">
        <v>1.3630000000000001E-4</v>
      </c>
      <c r="BP25">
        <v>1.64E-4</v>
      </c>
      <c r="BQ25">
        <v>1.895E-4</v>
      </c>
      <c r="BR25">
        <v>2.1800000000000001E-4</v>
      </c>
      <c r="BS25">
        <v>2.6879999999999997E-4</v>
      </c>
      <c r="BT25">
        <v>3.1970000000000002E-4</v>
      </c>
      <c r="BU25">
        <v>3.6769999999999999E-4</v>
      </c>
      <c r="BV25">
        <v>4.1570000000000002E-4</v>
      </c>
      <c r="BW25">
        <v>4.7120000000000002E-4</v>
      </c>
      <c r="BX25">
        <v>5.2939999999999997E-4</v>
      </c>
      <c r="BY25">
        <v>6.0780000000000003E-4</v>
      </c>
      <c r="BZ25">
        <v>1.8E-3</v>
      </c>
      <c r="CA25">
        <v>4.0000000000000001E-3</v>
      </c>
      <c r="CB25">
        <v>8.0999999999999996E-3</v>
      </c>
      <c r="CC25">
        <v>1.4500000000000001E-2</v>
      </c>
      <c r="CD25">
        <v>2.4E-2</v>
      </c>
      <c r="CE25">
        <v>3.61E-2</v>
      </c>
      <c r="CF25">
        <v>5.0799999999999998E-2</v>
      </c>
      <c r="CG25">
        <v>6.8500000000000005E-2</v>
      </c>
      <c r="CH25">
        <v>8.6099999999999996E-2</v>
      </c>
      <c r="CI25">
        <v>0.1053</v>
      </c>
      <c r="CJ25">
        <v>0.1245</v>
      </c>
      <c r="CK25">
        <v>0.14299999999999999</v>
      </c>
      <c r="CL25">
        <v>0.16020000000000001</v>
      </c>
      <c r="CM25">
        <v>0.17519999999999999</v>
      </c>
      <c r="CN25">
        <v>0.18890000000000001</v>
      </c>
      <c r="CO25">
        <v>0.25790000000000002</v>
      </c>
      <c r="CP25">
        <v>0.3271</v>
      </c>
      <c r="CQ25">
        <v>0.38429999999999997</v>
      </c>
      <c r="CR25">
        <v>0.41160000000000002</v>
      </c>
      <c r="CS25">
        <v>0.42680000000000001</v>
      </c>
      <c r="CT25">
        <v>0.4516</v>
      </c>
      <c r="CU25">
        <v>0.4718</v>
      </c>
      <c r="CV25">
        <v>0.48049999999999998</v>
      </c>
      <c r="CW25">
        <v>0.48359999999999997</v>
      </c>
      <c r="CX25">
        <v>0.48680000000000001</v>
      </c>
      <c r="CY25">
        <v>0.49130000000000001</v>
      </c>
      <c r="CZ25">
        <v>0.49330000000000002</v>
      </c>
      <c r="DA25">
        <v>0.49940000000000001</v>
      </c>
      <c r="DB25">
        <v>0.5081</v>
      </c>
      <c r="DC25">
        <v>0.51690000000000003</v>
      </c>
      <c r="DD25">
        <v>0.53400000000000003</v>
      </c>
      <c r="DE25">
        <v>0.54420000000000002</v>
      </c>
      <c r="DF25">
        <v>0.55430000000000001</v>
      </c>
      <c r="DG25">
        <v>0.5645</v>
      </c>
      <c r="DH25">
        <v>0.56999999999999995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1.144E-4</v>
      </c>
      <c r="BO26">
        <v>1.4349999999999999E-4</v>
      </c>
      <c r="BP26">
        <v>1.7229999999999999E-4</v>
      </c>
      <c r="BQ26">
        <v>1.996E-4</v>
      </c>
      <c r="BR26">
        <v>2.3010000000000001E-4</v>
      </c>
      <c r="BS26">
        <v>2.8430000000000003E-4</v>
      </c>
      <c r="BT26">
        <v>3.3859999999999999E-4</v>
      </c>
      <c r="BU26">
        <v>3.8969999999999999E-4</v>
      </c>
      <c r="BV26">
        <v>4.4069999999999998E-4</v>
      </c>
      <c r="BW26">
        <v>4.9899999999999999E-4</v>
      </c>
      <c r="BX26">
        <v>5.599E-4</v>
      </c>
      <c r="BY26">
        <v>6.4249999999999995E-4</v>
      </c>
      <c r="BZ26">
        <v>1.9E-3</v>
      </c>
      <c r="CA26">
        <v>4.1999999999999997E-3</v>
      </c>
      <c r="CB26">
        <v>8.5000000000000006E-3</v>
      </c>
      <c r="CC26">
        <v>1.5299999999999999E-2</v>
      </c>
      <c r="CD26">
        <v>2.52E-2</v>
      </c>
      <c r="CE26">
        <v>3.7699999999999997E-2</v>
      </c>
      <c r="CF26">
        <v>5.28E-2</v>
      </c>
      <c r="CG26">
        <v>7.0800000000000002E-2</v>
      </c>
      <c r="CH26">
        <v>8.8599999999999998E-2</v>
      </c>
      <c r="CI26">
        <v>0.108</v>
      </c>
      <c r="CJ26">
        <v>0.12709999999999999</v>
      </c>
      <c r="CK26">
        <v>0.14549999999999999</v>
      </c>
      <c r="CL26">
        <v>0.16259999999999999</v>
      </c>
      <c r="CM26">
        <v>0.17749999999999999</v>
      </c>
      <c r="CN26">
        <v>0.19120000000000001</v>
      </c>
      <c r="CO26">
        <v>0.26069999999999999</v>
      </c>
      <c r="CP26">
        <v>0.3301</v>
      </c>
      <c r="CQ26">
        <v>0.38650000000000001</v>
      </c>
      <c r="CR26">
        <v>0.4128</v>
      </c>
      <c r="CS26">
        <v>0.42770000000000002</v>
      </c>
      <c r="CT26">
        <v>0.45250000000000001</v>
      </c>
      <c r="CU26">
        <v>0.47249999999999998</v>
      </c>
      <c r="CV26">
        <v>0.48080000000000001</v>
      </c>
      <c r="CW26">
        <v>0.48380000000000001</v>
      </c>
      <c r="CX26">
        <v>0.48699999999999999</v>
      </c>
      <c r="CY26">
        <v>0.4914</v>
      </c>
      <c r="CZ26">
        <v>0.49340000000000001</v>
      </c>
      <c r="DA26">
        <v>0.5</v>
      </c>
      <c r="DB26">
        <v>0.50880000000000003</v>
      </c>
      <c r="DC26">
        <v>0.51749999999999996</v>
      </c>
      <c r="DD26">
        <v>0.53439999999999999</v>
      </c>
      <c r="DE26">
        <v>0.54459999999999997</v>
      </c>
      <c r="DF26">
        <v>0.55489999999999995</v>
      </c>
      <c r="DG26">
        <v>0.56499999999999995</v>
      </c>
      <c r="DH26">
        <v>0.56999999999999995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1.2010000000000001E-4</v>
      </c>
      <c r="BO27">
        <v>1.4980000000000001E-4</v>
      </c>
      <c r="BP27">
        <v>1.795E-4</v>
      </c>
      <c r="BQ27">
        <v>2.0900000000000001E-4</v>
      </c>
      <c r="BR27">
        <v>2.419E-4</v>
      </c>
      <c r="BS27">
        <v>2.9980000000000002E-4</v>
      </c>
      <c r="BT27">
        <v>3.5780000000000002E-4</v>
      </c>
      <c r="BU27">
        <v>4.1140000000000003E-4</v>
      </c>
      <c r="BV27">
        <v>4.6470000000000002E-4</v>
      </c>
      <c r="BW27">
        <v>5.2539999999999998E-4</v>
      </c>
      <c r="BX27">
        <v>5.886E-4</v>
      </c>
      <c r="BY27">
        <v>6.7509999999999998E-4</v>
      </c>
      <c r="BZ27">
        <v>2E-3</v>
      </c>
      <c r="CA27">
        <v>4.4000000000000003E-3</v>
      </c>
      <c r="CB27">
        <v>8.8999999999999999E-3</v>
      </c>
      <c r="CC27">
        <v>1.6E-2</v>
      </c>
      <c r="CD27">
        <v>2.63E-2</v>
      </c>
      <c r="CE27">
        <v>3.9100000000000003E-2</v>
      </c>
      <c r="CF27">
        <v>5.45E-2</v>
      </c>
      <c r="CG27">
        <v>7.2800000000000004E-2</v>
      </c>
      <c r="CH27">
        <v>9.0800000000000006E-2</v>
      </c>
      <c r="CI27">
        <v>0.11020000000000001</v>
      </c>
      <c r="CJ27">
        <v>0.12920000000000001</v>
      </c>
      <c r="CK27">
        <v>0.14760000000000001</v>
      </c>
      <c r="CL27">
        <v>0.1646</v>
      </c>
      <c r="CM27">
        <v>0.17929999999999999</v>
      </c>
      <c r="CN27">
        <v>0.193</v>
      </c>
      <c r="CO27">
        <v>0.26300000000000001</v>
      </c>
      <c r="CP27">
        <v>0.33250000000000002</v>
      </c>
      <c r="CQ27">
        <v>0.3881</v>
      </c>
      <c r="CR27">
        <v>0.41370000000000001</v>
      </c>
      <c r="CS27">
        <v>0.4284</v>
      </c>
      <c r="CT27">
        <v>0.45329999999999998</v>
      </c>
      <c r="CU27">
        <v>0.47299999999999998</v>
      </c>
      <c r="CV27">
        <v>0.48089999999999999</v>
      </c>
      <c r="CW27">
        <v>0.48399999999999999</v>
      </c>
      <c r="CX27">
        <v>0.48720000000000002</v>
      </c>
      <c r="CY27">
        <v>0.49149999999999999</v>
      </c>
      <c r="CZ27">
        <v>0.49349999999999999</v>
      </c>
      <c r="DA27">
        <v>0.50049999999999994</v>
      </c>
      <c r="DB27">
        <v>0.50929999999999997</v>
      </c>
      <c r="DC27">
        <v>0.5181</v>
      </c>
      <c r="DD27">
        <v>0.53469999999999995</v>
      </c>
      <c r="DE27">
        <v>0.54500000000000004</v>
      </c>
      <c r="DF27">
        <v>0.55520000000000003</v>
      </c>
      <c r="DG27">
        <v>0.56530000000000002</v>
      </c>
      <c r="DH27">
        <v>0.56999999999999995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1.0399999999999999E-4</v>
      </c>
      <c r="BN28">
        <v>1.2569999999999999E-4</v>
      </c>
      <c r="BO28">
        <v>1.563E-4</v>
      </c>
      <c r="BP28">
        <v>1.872E-4</v>
      </c>
      <c r="BQ28">
        <v>2.1880000000000001E-4</v>
      </c>
      <c r="BR28">
        <v>2.5389999999999999E-4</v>
      </c>
      <c r="BS28">
        <v>3.1540000000000002E-4</v>
      </c>
      <c r="BT28">
        <v>3.769E-4</v>
      </c>
      <c r="BU28">
        <v>4.3239999999999999E-4</v>
      </c>
      <c r="BV28">
        <v>4.8749999999999998E-4</v>
      </c>
      <c r="BW28">
        <v>5.5049999999999999E-4</v>
      </c>
      <c r="BX28">
        <v>6.1629999999999996E-4</v>
      </c>
      <c r="BY28">
        <v>7.069E-4</v>
      </c>
      <c r="BZ28">
        <v>2.0999999999999999E-3</v>
      </c>
      <c r="CA28">
        <v>4.5999999999999999E-3</v>
      </c>
      <c r="CB28">
        <v>9.2999999999999992E-3</v>
      </c>
      <c r="CC28">
        <v>1.67E-2</v>
      </c>
      <c r="CD28">
        <v>2.7300000000000001E-2</v>
      </c>
      <c r="CE28">
        <v>4.0500000000000001E-2</v>
      </c>
      <c r="CF28">
        <v>5.6099999999999997E-2</v>
      </c>
      <c r="CG28">
        <v>7.46E-2</v>
      </c>
      <c r="CH28">
        <v>9.2700000000000005E-2</v>
      </c>
      <c r="CI28">
        <v>0.11210000000000001</v>
      </c>
      <c r="CJ28">
        <v>0.13109999999999999</v>
      </c>
      <c r="CK28">
        <v>0.14940000000000001</v>
      </c>
      <c r="CL28">
        <v>0.16619999999999999</v>
      </c>
      <c r="CM28">
        <v>0.18090000000000001</v>
      </c>
      <c r="CN28">
        <v>0.19450000000000001</v>
      </c>
      <c r="CO28">
        <v>0.26490000000000002</v>
      </c>
      <c r="CP28">
        <v>0.33429999999999999</v>
      </c>
      <c r="CQ28">
        <v>0.38940000000000002</v>
      </c>
      <c r="CR28">
        <v>0.41439999999999999</v>
      </c>
      <c r="CS28">
        <v>0.42899999999999999</v>
      </c>
      <c r="CT28">
        <v>0.45390000000000003</v>
      </c>
      <c r="CU28">
        <v>0.47339999999999999</v>
      </c>
      <c r="CV28">
        <v>0.48110000000000003</v>
      </c>
      <c r="CW28">
        <v>0.48409999999999997</v>
      </c>
      <c r="CX28">
        <v>0.48730000000000001</v>
      </c>
      <c r="CY28">
        <v>0.49159999999999998</v>
      </c>
      <c r="CZ28">
        <v>0.49359999999999998</v>
      </c>
      <c r="DA28">
        <v>0.501</v>
      </c>
      <c r="DB28">
        <v>0.50980000000000003</v>
      </c>
      <c r="DC28">
        <v>0.51859999999999995</v>
      </c>
      <c r="DD28">
        <v>0.53490000000000004</v>
      </c>
      <c r="DE28">
        <v>0.54520000000000002</v>
      </c>
      <c r="DF28">
        <v>0.55559999999999998</v>
      </c>
      <c r="DG28">
        <v>0.56559999999999999</v>
      </c>
      <c r="DH28">
        <v>0.56999999999999995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1.087E-4</v>
      </c>
      <c r="BN29">
        <v>1.3090000000000001E-4</v>
      </c>
      <c r="BO29">
        <v>1.629E-4</v>
      </c>
      <c r="BP29">
        <v>1.953E-4</v>
      </c>
      <c r="BQ29">
        <v>2.287E-4</v>
      </c>
      <c r="BR29">
        <v>2.6580000000000001E-4</v>
      </c>
      <c r="BS29">
        <v>3.3050000000000001E-4</v>
      </c>
      <c r="BT29">
        <v>3.9520000000000001E-4</v>
      </c>
      <c r="BU29">
        <v>4.528E-4</v>
      </c>
      <c r="BV29">
        <v>5.1000000000000004E-4</v>
      </c>
      <c r="BW29">
        <v>5.7549999999999995E-4</v>
      </c>
      <c r="BX29">
        <v>6.4400000000000004E-4</v>
      </c>
      <c r="BY29">
        <v>7.3870000000000001E-4</v>
      </c>
      <c r="BZ29">
        <v>2.2000000000000001E-3</v>
      </c>
      <c r="CA29">
        <v>4.7999999999999996E-3</v>
      </c>
      <c r="CB29">
        <v>9.7999999999999997E-3</v>
      </c>
      <c r="CC29">
        <v>1.7399999999999999E-2</v>
      </c>
      <c r="CD29">
        <v>2.8400000000000002E-2</v>
      </c>
      <c r="CE29">
        <v>4.19E-2</v>
      </c>
      <c r="CF29">
        <v>5.7799999999999997E-2</v>
      </c>
      <c r="CG29">
        <v>7.6399999999999996E-2</v>
      </c>
      <c r="CH29">
        <v>9.4600000000000004E-2</v>
      </c>
      <c r="CI29">
        <v>0.114</v>
      </c>
      <c r="CJ29">
        <v>0.13289999999999999</v>
      </c>
      <c r="CK29">
        <v>0.1512</v>
      </c>
      <c r="CL29">
        <v>0.1678</v>
      </c>
      <c r="CM29">
        <v>0.18229999999999999</v>
      </c>
      <c r="CN29">
        <v>0.19600000000000001</v>
      </c>
      <c r="CO29">
        <v>0.2666</v>
      </c>
      <c r="CP29">
        <v>0.33589999999999998</v>
      </c>
      <c r="CQ29">
        <v>0.39050000000000001</v>
      </c>
      <c r="CR29">
        <v>0.41510000000000002</v>
      </c>
      <c r="CS29">
        <v>0.42949999999999999</v>
      </c>
      <c r="CT29">
        <v>0.45429999999999998</v>
      </c>
      <c r="CU29">
        <v>0.47360000000000002</v>
      </c>
      <c r="CV29">
        <v>0.48120000000000002</v>
      </c>
      <c r="CW29">
        <v>0.48420000000000002</v>
      </c>
      <c r="CX29">
        <v>0.4874</v>
      </c>
      <c r="CY29">
        <v>0.49170000000000003</v>
      </c>
      <c r="CZ29">
        <v>0.49370000000000003</v>
      </c>
      <c r="DA29">
        <v>0.50149999999999995</v>
      </c>
      <c r="DB29">
        <v>0.51029999999999998</v>
      </c>
      <c r="DC29">
        <v>0.51900000000000002</v>
      </c>
      <c r="DD29">
        <v>0.53520000000000001</v>
      </c>
      <c r="DE29">
        <v>0.54549999999999998</v>
      </c>
      <c r="DF29">
        <v>0.55579999999999996</v>
      </c>
      <c r="DG29">
        <v>0.56579999999999997</v>
      </c>
      <c r="DH29">
        <v>0.56999999999999995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1.131E-4</v>
      </c>
      <c r="BN30">
        <v>1.36E-4</v>
      </c>
      <c r="BO30">
        <v>1.693E-4</v>
      </c>
      <c r="BP30">
        <v>2.03E-4</v>
      </c>
      <c r="BQ30">
        <v>2.3819999999999999E-4</v>
      </c>
      <c r="BR30">
        <v>2.7710000000000001E-4</v>
      </c>
      <c r="BS30">
        <v>3.4450000000000003E-4</v>
      </c>
      <c r="BT30">
        <v>4.1179999999999998E-4</v>
      </c>
      <c r="BU30">
        <v>4.7140000000000002E-4</v>
      </c>
      <c r="BV30">
        <v>5.3070000000000005E-4</v>
      </c>
      <c r="BW30">
        <v>5.9809999999999996E-4</v>
      </c>
      <c r="BX30">
        <v>6.6850000000000004E-4</v>
      </c>
      <c r="BY30">
        <v>7.6670000000000004E-4</v>
      </c>
      <c r="BZ30">
        <v>2.3E-3</v>
      </c>
      <c r="CA30">
        <v>5.0000000000000001E-3</v>
      </c>
      <c r="CB30">
        <v>1.01E-2</v>
      </c>
      <c r="CC30">
        <v>1.7999999999999999E-2</v>
      </c>
      <c r="CD30">
        <v>2.93E-2</v>
      </c>
      <c r="CE30">
        <v>4.3099999999999999E-2</v>
      </c>
      <c r="CF30">
        <v>5.9200000000000003E-2</v>
      </c>
      <c r="CG30">
        <v>7.7899999999999997E-2</v>
      </c>
      <c r="CH30">
        <v>9.6199999999999994E-2</v>
      </c>
      <c r="CI30">
        <v>0.1157</v>
      </c>
      <c r="CJ30">
        <v>0.1346</v>
      </c>
      <c r="CK30">
        <v>0.1527</v>
      </c>
      <c r="CL30">
        <v>0.16930000000000001</v>
      </c>
      <c r="CM30">
        <v>0.1837</v>
      </c>
      <c r="CN30">
        <v>0.19739999999999999</v>
      </c>
      <c r="CO30">
        <v>0.26800000000000002</v>
      </c>
      <c r="CP30">
        <v>0.33729999999999999</v>
      </c>
      <c r="CQ30">
        <v>0.39140000000000003</v>
      </c>
      <c r="CR30">
        <v>0.41570000000000001</v>
      </c>
      <c r="CS30">
        <v>0.43</v>
      </c>
      <c r="CT30">
        <v>0.45469999999999999</v>
      </c>
      <c r="CU30">
        <v>0.47389999999999999</v>
      </c>
      <c r="CV30">
        <v>0.48120000000000002</v>
      </c>
      <c r="CW30">
        <v>0.48420000000000002</v>
      </c>
      <c r="CX30">
        <v>0.48749999999999999</v>
      </c>
      <c r="CY30">
        <v>0.49180000000000001</v>
      </c>
      <c r="CZ30">
        <v>0.49380000000000002</v>
      </c>
      <c r="DA30">
        <v>0.50190000000000001</v>
      </c>
      <c r="DB30">
        <v>0.51070000000000004</v>
      </c>
      <c r="DC30">
        <v>0.51949999999999996</v>
      </c>
      <c r="DD30">
        <v>0.53539999999999999</v>
      </c>
      <c r="DE30">
        <v>0.54569999999999996</v>
      </c>
      <c r="DF30">
        <v>0.55600000000000005</v>
      </c>
      <c r="DG30">
        <v>0.56589999999999996</v>
      </c>
      <c r="DH30">
        <v>0.56999999999999995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1.1680000000000001E-4</v>
      </c>
      <c r="BN31">
        <v>1.4019999999999999E-4</v>
      </c>
      <c r="BO31">
        <v>1.749E-4</v>
      </c>
      <c r="BP31">
        <v>2.1010000000000001E-4</v>
      </c>
      <c r="BQ31">
        <v>2.4709999999999999E-4</v>
      </c>
      <c r="BR31">
        <v>2.8800000000000001E-4</v>
      </c>
      <c r="BS31">
        <v>3.5780000000000002E-4</v>
      </c>
      <c r="BT31">
        <v>4.2759999999999999E-4</v>
      </c>
      <c r="BU31">
        <v>4.8870000000000001E-4</v>
      </c>
      <c r="BV31">
        <v>5.4940000000000002E-4</v>
      </c>
      <c r="BW31">
        <v>6.1959999999999999E-4</v>
      </c>
      <c r="BX31">
        <v>6.9300000000000004E-4</v>
      </c>
      <c r="BY31">
        <v>7.9500000000000003E-4</v>
      </c>
      <c r="BZ31">
        <v>2.3E-3</v>
      </c>
      <c r="CA31">
        <v>5.1999999999999998E-3</v>
      </c>
      <c r="CB31">
        <v>1.0500000000000001E-2</v>
      </c>
      <c r="CC31">
        <v>1.8499999999999999E-2</v>
      </c>
      <c r="CD31">
        <v>3.0200000000000001E-2</v>
      </c>
      <c r="CE31">
        <v>4.4200000000000003E-2</v>
      </c>
      <c r="CF31">
        <v>6.0400000000000002E-2</v>
      </c>
      <c r="CG31">
        <v>7.9299999999999995E-2</v>
      </c>
      <c r="CH31">
        <v>9.7699999999999995E-2</v>
      </c>
      <c r="CI31">
        <v>0.1171</v>
      </c>
      <c r="CJ31">
        <v>0.13600000000000001</v>
      </c>
      <c r="CK31">
        <v>0.154</v>
      </c>
      <c r="CL31">
        <v>0.1704</v>
      </c>
      <c r="CM31">
        <v>0.1847</v>
      </c>
      <c r="CN31">
        <v>0.19839999999999999</v>
      </c>
      <c r="CO31">
        <v>0.26910000000000001</v>
      </c>
      <c r="CP31">
        <v>0.33810000000000001</v>
      </c>
      <c r="CQ31">
        <v>0.39200000000000002</v>
      </c>
      <c r="CR31">
        <v>0.41610000000000003</v>
      </c>
      <c r="CS31">
        <v>0.43030000000000002</v>
      </c>
      <c r="CT31">
        <v>0.45490000000000003</v>
      </c>
      <c r="CU31">
        <v>0.47399999999999998</v>
      </c>
      <c r="CV31">
        <v>0.48130000000000001</v>
      </c>
      <c r="CW31">
        <v>0.48430000000000001</v>
      </c>
      <c r="CX31">
        <v>0.48749999999999999</v>
      </c>
      <c r="CY31">
        <v>0.49180000000000001</v>
      </c>
      <c r="CZ31">
        <v>0.49390000000000001</v>
      </c>
      <c r="DA31">
        <v>0.50219999999999998</v>
      </c>
      <c r="DB31">
        <v>0.51100000000000001</v>
      </c>
      <c r="DC31">
        <v>0.51980000000000004</v>
      </c>
      <c r="DD31">
        <v>0.53549999999999998</v>
      </c>
      <c r="DE31">
        <v>0.54579999999999995</v>
      </c>
      <c r="DF31">
        <v>0.55600000000000005</v>
      </c>
      <c r="DG31">
        <v>0.56589999999999996</v>
      </c>
      <c r="DH31">
        <v>0.56999999999999995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1.016E-4</v>
      </c>
      <c r="BM32">
        <v>1.206E-4</v>
      </c>
      <c r="BN32">
        <v>1.4459999999999999E-4</v>
      </c>
      <c r="BO32">
        <v>1.806E-4</v>
      </c>
      <c r="BP32">
        <v>2.1719999999999999E-4</v>
      </c>
      <c r="BQ32">
        <v>2.5579999999999998E-4</v>
      </c>
      <c r="BR32">
        <v>2.9819999999999998E-4</v>
      </c>
      <c r="BS32">
        <v>3.7050000000000001E-4</v>
      </c>
      <c r="BT32">
        <v>4.4270000000000003E-4</v>
      </c>
      <c r="BU32">
        <v>5.0540000000000003E-4</v>
      </c>
      <c r="BV32">
        <v>5.6749999999999997E-4</v>
      </c>
      <c r="BW32">
        <v>6.3960000000000004E-4</v>
      </c>
      <c r="BX32">
        <v>7.1520000000000004E-4</v>
      </c>
      <c r="BY32">
        <v>8.206E-4</v>
      </c>
      <c r="BZ32">
        <v>2.3999999999999998E-3</v>
      </c>
      <c r="CA32">
        <v>5.3E-3</v>
      </c>
      <c r="CB32">
        <v>1.0800000000000001E-2</v>
      </c>
      <c r="CC32">
        <v>1.9099999999999999E-2</v>
      </c>
      <c r="CD32">
        <v>3.09E-2</v>
      </c>
      <c r="CE32">
        <v>4.5100000000000001E-2</v>
      </c>
      <c r="CF32">
        <v>6.1600000000000002E-2</v>
      </c>
      <c r="CG32">
        <v>8.0600000000000005E-2</v>
      </c>
      <c r="CH32">
        <v>9.9000000000000005E-2</v>
      </c>
      <c r="CI32">
        <v>0.11840000000000001</v>
      </c>
      <c r="CJ32">
        <v>0.13730000000000001</v>
      </c>
      <c r="CK32">
        <v>0.1552</v>
      </c>
      <c r="CL32">
        <v>0.17150000000000001</v>
      </c>
      <c r="CM32">
        <v>0.1857</v>
      </c>
      <c r="CN32">
        <v>0.19939999999999999</v>
      </c>
      <c r="CO32">
        <v>0.26989999999999997</v>
      </c>
      <c r="CP32">
        <v>0.33879999999999999</v>
      </c>
      <c r="CQ32">
        <v>0.39250000000000002</v>
      </c>
      <c r="CR32">
        <v>0.41639999999999999</v>
      </c>
      <c r="CS32">
        <v>0.43059999999999998</v>
      </c>
      <c r="CT32">
        <v>0.45500000000000002</v>
      </c>
      <c r="CU32">
        <v>0.47410000000000002</v>
      </c>
      <c r="CV32">
        <v>0.48130000000000001</v>
      </c>
      <c r="CW32">
        <v>0.48430000000000001</v>
      </c>
      <c r="CX32">
        <v>0.48749999999999999</v>
      </c>
      <c r="CY32">
        <v>0.4919</v>
      </c>
      <c r="CZ32">
        <v>0.49399999999999999</v>
      </c>
      <c r="DA32">
        <v>0.50249999999999995</v>
      </c>
      <c r="DB32">
        <v>0.51139999999999997</v>
      </c>
      <c r="DC32">
        <v>0.5202</v>
      </c>
      <c r="DD32">
        <v>0.53569999999999995</v>
      </c>
      <c r="DE32">
        <v>0.54590000000000005</v>
      </c>
      <c r="DF32">
        <v>0.55610000000000004</v>
      </c>
      <c r="DG32">
        <v>0.56599999999999995</v>
      </c>
      <c r="DH32">
        <v>0.56999999999999995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1.049E-4</v>
      </c>
      <c r="BM33">
        <v>1.2410000000000001E-4</v>
      </c>
      <c r="BN33">
        <v>1.4870000000000001E-4</v>
      </c>
      <c r="BO33">
        <v>1.8599999999999999E-4</v>
      </c>
      <c r="BP33">
        <v>2.24E-4</v>
      </c>
      <c r="BQ33">
        <v>2.6390000000000002E-4</v>
      </c>
      <c r="BR33">
        <v>3.079E-4</v>
      </c>
      <c r="BS33">
        <v>3.8220000000000002E-4</v>
      </c>
      <c r="BT33">
        <v>4.5649999999999998E-4</v>
      </c>
      <c r="BU33">
        <v>5.2070000000000003E-4</v>
      </c>
      <c r="BV33">
        <v>5.8430000000000005E-4</v>
      </c>
      <c r="BW33">
        <v>6.5859999999999996E-4</v>
      </c>
      <c r="BX33">
        <v>7.3669999999999996E-4</v>
      </c>
      <c r="BY33">
        <v>8.4520000000000005E-4</v>
      </c>
      <c r="BZ33">
        <v>2.5000000000000001E-3</v>
      </c>
      <c r="CA33">
        <v>5.4999999999999997E-3</v>
      </c>
      <c r="CB33">
        <v>1.11E-2</v>
      </c>
      <c r="CC33">
        <v>1.9599999999999999E-2</v>
      </c>
      <c r="CD33">
        <v>3.1699999999999999E-2</v>
      </c>
      <c r="CE33">
        <v>4.6100000000000002E-2</v>
      </c>
      <c r="CF33">
        <v>6.2600000000000003E-2</v>
      </c>
      <c r="CG33">
        <v>8.1799999999999998E-2</v>
      </c>
      <c r="CH33">
        <v>0.1002</v>
      </c>
      <c r="CI33">
        <v>0.1196</v>
      </c>
      <c r="CJ33">
        <v>0.1384</v>
      </c>
      <c r="CK33">
        <v>0.15629999999999999</v>
      </c>
      <c r="CL33">
        <v>0.1724</v>
      </c>
      <c r="CM33">
        <v>0.18659999999999999</v>
      </c>
      <c r="CN33">
        <v>0.20030000000000001</v>
      </c>
      <c r="CO33">
        <v>0.2707</v>
      </c>
      <c r="CP33">
        <v>0.33950000000000002</v>
      </c>
      <c r="CQ33">
        <v>0.39290000000000003</v>
      </c>
      <c r="CR33">
        <v>0.41670000000000001</v>
      </c>
      <c r="CS33">
        <v>0.43090000000000001</v>
      </c>
      <c r="CT33">
        <v>0.4551</v>
      </c>
      <c r="CU33">
        <v>0.47410000000000002</v>
      </c>
      <c r="CV33">
        <v>0.48139999999999999</v>
      </c>
      <c r="CW33">
        <v>0.48430000000000001</v>
      </c>
      <c r="CX33">
        <v>0.48759999999999998</v>
      </c>
      <c r="CY33">
        <v>0.4919</v>
      </c>
      <c r="CZ33">
        <v>0.49419999999999997</v>
      </c>
      <c r="DA33">
        <v>0.50280000000000002</v>
      </c>
      <c r="DB33">
        <v>0.51170000000000004</v>
      </c>
      <c r="DC33">
        <v>0.52049999999999996</v>
      </c>
      <c r="DD33">
        <v>0.53580000000000005</v>
      </c>
      <c r="DE33">
        <v>0.54600000000000004</v>
      </c>
      <c r="DF33">
        <v>0.55610000000000004</v>
      </c>
      <c r="DG33">
        <v>0.56599999999999995</v>
      </c>
      <c r="DH33">
        <v>0.56999999999999995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1.077E-4</v>
      </c>
      <c r="BM34">
        <v>1.271E-4</v>
      </c>
      <c r="BN34">
        <v>1.5229999999999999E-4</v>
      </c>
      <c r="BO34">
        <v>1.9129999999999999E-4</v>
      </c>
      <c r="BP34">
        <v>2.308E-4</v>
      </c>
      <c r="BQ34">
        <v>2.72E-4</v>
      </c>
      <c r="BR34">
        <v>3.1730000000000001E-4</v>
      </c>
      <c r="BS34">
        <v>3.9350000000000002E-4</v>
      </c>
      <c r="BT34">
        <v>4.6969999999999998E-4</v>
      </c>
      <c r="BU34">
        <v>5.3510000000000005E-4</v>
      </c>
      <c r="BV34">
        <v>6.001E-4</v>
      </c>
      <c r="BW34">
        <v>6.7650000000000002E-4</v>
      </c>
      <c r="BX34">
        <v>7.5710000000000003E-4</v>
      </c>
      <c r="BY34">
        <v>8.6859999999999997E-4</v>
      </c>
      <c r="BZ34">
        <v>2.5999999999999999E-3</v>
      </c>
      <c r="CA34">
        <v>5.5999999999999999E-3</v>
      </c>
      <c r="CB34">
        <v>1.14E-2</v>
      </c>
      <c r="CC34">
        <v>0.02</v>
      </c>
      <c r="CD34">
        <v>3.2399999999999998E-2</v>
      </c>
      <c r="CE34">
        <v>4.6899999999999997E-2</v>
      </c>
      <c r="CF34">
        <v>6.3600000000000004E-2</v>
      </c>
      <c r="CG34">
        <v>8.2900000000000001E-2</v>
      </c>
      <c r="CH34">
        <v>0.1014</v>
      </c>
      <c r="CI34">
        <v>0.1207</v>
      </c>
      <c r="CJ34">
        <v>0.13950000000000001</v>
      </c>
      <c r="CK34">
        <v>0.1573</v>
      </c>
      <c r="CL34">
        <v>0.17330000000000001</v>
      </c>
      <c r="CM34">
        <v>0.18740000000000001</v>
      </c>
      <c r="CN34">
        <v>0.2011</v>
      </c>
      <c r="CO34">
        <v>0.27139999999999997</v>
      </c>
      <c r="CP34">
        <v>0.34010000000000001</v>
      </c>
      <c r="CQ34">
        <v>0.39329999999999998</v>
      </c>
      <c r="CR34">
        <v>0.41699999999999998</v>
      </c>
      <c r="CS34">
        <v>0.43109999999999998</v>
      </c>
      <c r="CT34">
        <v>0.45529999999999998</v>
      </c>
      <c r="CU34">
        <v>0.47420000000000001</v>
      </c>
      <c r="CV34">
        <v>0.48139999999999999</v>
      </c>
      <c r="CW34">
        <v>0.48430000000000001</v>
      </c>
      <c r="CX34">
        <v>0.48759999999999998</v>
      </c>
      <c r="CY34">
        <v>0.49199999999999999</v>
      </c>
      <c r="CZ34">
        <v>0.49440000000000001</v>
      </c>
      <c r="DA34">
        <v>0.50309999999999999</v>
      </c>
      <c r="DB34">
        <v>0.51190000000000002</v>
      </c>
      <c r="DC34">
        <v>0.52080000000000004</v>
      </c>
      <c r="DD34">
        <v>0.53590000000000004</v>
      </c>
      <c r="DE34">
        <v>0.54600000000000004</v>
      </c>
      <c r="DF34">
        <v>0.55620000000000003</v>
      </c>
      <c r="DG34">
        <v>0.56599999999999995</v>
      </c>
      <c r="DH34">
        <v>0.56999999999999995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1.102E-4</v>
      </c>
      <c r="BM35">
        <v>1.2999999999999999E-4</v>
      </c>
      <c r="BN35">
        <v>1.5589999999999999E-4</v>
      </c>
      <c r="BO35">
        <v>1.9589999999999999E-4</v>
      </c>
      <c r="BP35">
        <v>2.366E-4</v>
      </c>
      <c r="BQ35">
        <v>2.7910000000000001E-4</v>
      </c>
      <c r="BR35">
        <v>3.257E-4</v>
      </c>
      <c r="BS35">
        <v>4.037E-4</v>
      </c>
      <c r="BT35">
        <v>4.816E-4</v>
      </c>
      <c r="BU35">
        <v>5.4839999999999999E-4</v>
      </c>
      <c r="BV35">
        <v>6.1470000000000003E-4</v>
      </c>
      <c r="BW35">
        <v>6.9289999999999998E-4</v>
      </c>
      <c r="BX35">
        <v>7.7539999999999998E-4</v>
      </c>
      <c r="BY35">
        <v>8.8960000000000005E-4</v>
      </c>
      <c r="BZ35">
        <v>2.5999999999999999E-3</v>
      </c>
      <c r="CA35">
        <v>5.7999999999999996E-3</v>
      </c>
      <c r="CB35">
        <v>1.17E-2</v>
      </c>
      <c r="CC35">
        <v>2.0500000000000001E-2</v>
      </c>
      <c r="CD35">
        <v>3.3000000000000002E-2</v>
      </c>
      <c r="CE35">
        <v>4.7699999999999999E-2</v>
      </c>
      <c r="CF35">
        <v>6.4500000000000002E-2</v>
      </c>
      <c r="CG35">
        <v>8.3900000000000002E-2</v>
      </c>
      <c r="CH35">
        <v>0.1024</v>
      </c>
      <c r="CI35">
        <v>0.1217</v>
      </c>
      <c r="CJ35">
        <v>0.14050000000000001</v>
      </c>
      <c r="CK35">
        <v>0.15809999999999999</v>
      </c>
      <c r="CL35">
        <v>0.1741</v>
      </c>
      <c r="CM35">
        <v>0.18820000000000001</v>
      </c>
      <c r="CN35">
        <v>0.2019</v>
      </c>
      <c r="CO35">
        <v>0.27210000000000001</v>
      </c>
      <c r="CP35">
        <v>0.34060000000000001</v>
      </c>
      <c r="CQ35">
        <v>0.39369999999999999</v>
      </c>
      <c r="CR35">
        <v>0.4173</v>
      </c>
      <c r="CS35">
        <v>0.43130000000000002</v>
      </c>
      <c r="CT35">
        <v>0.45529999999999998</v>
      </c>
      <c r="CU35">
        <v>0.4743</v>
      </c>
      <c r="CV35">
        <v>0.48139999999999999</v>
      </c>
      <c r="CW35">
        <v>0.48430000000000001</v>
      </c>
      <c r="CX35">
        <v>0.48759999999999998</v>
      </c>
      <c r="CY35">
        <v>0.49199999999999999</v>
      </c>
      <c r="CZ35">
        <v>0.49459999999999998</v>
      </c>
      <c r="DA35">
        <v>0.50329999999999997</v>
      </c>
      <c r="DB35">
        <v>0.51219999999999999</v>
      </c>
      <c r="DC35">
        <v>0.52110000000000001</v>
      </c>
      <c r="DD35">
        <v>0.53600000000000003</v>
      </c>
      <c r="DE35">
        <v>0.54610000000000003</v>
      </c>
      <c r="DF35">
        <v>0.55620000000000003</v>
      </c>
      <c r="DG35">
        <v>0.56599999999999995</v>
      </c>
      <c r="DH35">
        <v>0.56999999999999995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1.127E-4</v>
      </c>
      <c r="BM36">
        <v>1.327E-4</v>
      </c>
      <c r="BN36">
        <v>1.5899999999999999E-4</v>
      </c>
      <c r="BO36">
        <v>2.0029999999999999E-4</v>
      </c>
      <c r="BP36">
        <v>2.4220000000000001E-4</v>
      </c>
      <c r="BQ36">
        <v>2.8580000000000001E-4</v>
      </c>
      <c r="BR36">
        <v>3.3349999999999997E-4</v>
      </c>
      <c r="BS36">
        <v>4.1290000000000001E-4</v>
      </c>
      <c r="BT36">
        <v>4.9240000000000004E-4</v>
      </c>
      <c r="BU36">
        <v>5.6059999999999997E-4</v>
      </c>
      <c r="BV36">
        <v>6.2819999999999998E-4</v>
      </c>
      <c r="BW36">
        <v>7.0830000000000003E-4</v>
      </c>
      <c r="BX36">
        <v>7.9279999999999997E-4</v>
      </c>
      <c r="BY36">
        <v>9.0950000000000004E-4</v>
      </c>
      <c r="BZ36">
        <v>2.7000000000000001E-3</v>
      </c>
      <c r="CA36">
        <v>5.8999999999999999E-3</v>
      </c>
      <c r="CB36">
        <v>1.1900000000000001E-2</v>
      </c>
      <c r="CC36">
        <v>2.0899999999999998E-2</v>
      </c>
      <c r="CD36">
        <v>3.3599999999999998E-2</v>
      </c>
      <c r="CE36">
        <v>4.8500000000000001E-2</v>
      </c>
      <c r="CF36">
        <v>6.54E-2</v>
      </c>
      <c r="CG36">
        <v>8.48E-2</v>
      </c>
      <c r="CH36">
        <v>0.1033</v>
      </c>
      <c r="CI36">
        <v>0.1227</v>
      </c>
      <c r="CJ36">
        <v>0.14130000000000001</v>
      </c>
      <c r="CK36">
        <v>0.15890000000000001</v>
      </c>
      <c r="CL36">
        <v>0.17480000000000001</v>
      </c>
      <c r="CM36">
        <v>0.1888</v>
      </c>
      <c r="CN36">
        <v>0.20250000000000001</v>
      </c>
      <c r="CO36">
        <v>0.2727</v>
      </c>
      <c r="CP36">
        <v>0.34110000000000001</v>
      </c>
      <c r="CQ36">
        <v>0.39400000000000002</v>
      </c>
      <c r="CR36">
        <v>0.41749999999999998</v>
      </c>
      <c r="CS36">
        <v>0.43149999999999999</v>
      </c>
      <c r="CT36">
        <v>0.45540000000000003</v>
      </c>
      <c r="CU36">
        <v>0.4743</v>
      </c>
      <c r="CV36">
        <v>0.48139999999999999</v>
      </c>
      <c r="CW36">
        <v>0.4844</v>
      </c>
      <c r="CX36">
        <v>0.48759999999999998</v>
      </c>
      <c r="CY36">
        <v>0.49209999999999998</v>
      </c>
      <c r="CZ36">
        <v>0.49480000000000002</v>
      </c>
      <c r="DA36">
        <v>0.50360000000000005</v>
      </c>
      <c r="DB36">
        <v>0.51239999999999997</v>
      </c>
      <c r="DC36">
        <v>0.52129999999999999</v>
      </c>
      <c r="DD36">
        <v>0.53610000000000002</v>
      </c>
      <c r="DE36">
        <v>0.54620000000000002</v>
      </c>
      <c r="DF36">
        <v>0.55620000000000003</v>
      </c>
      <c r="DG36">
        <v>0.56599999999999995</v>
      </c>
      <c r="DH36">
        <v>0.56999999999999995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1.1519999999999999E-4</v>
      </c>
      <c r="BM37">
        <v>1.3530000000000001E-4</v>
      </c>
      <c r="BN37">
        <v>1.6200000000000001E-4</v>
      </c>
      <c r="BO37">
        <v>2.0450000000000001E-4</v>
      </c>
      <c r="BP37">
        <v>2.475E-4</v>
      </c>
      <c r="BQ37">
        <v>2.921E-4</v>
      </c>
      <c r="BR37">
        <v>3.4099999999999999E-4</v>
      </c>
      <c r="BS37">
        <v>4.2180000000000001E-4</v>
      </c>
      <c r="BT37">
        <v>5.0270000000000002E-4</v>
      </c>
      <c r="BU37">
        <v>5.7209999999999997E-4</v>
      </c>
      <c r="BV37">
        <v>6.4099999999999997E-4</v>
      </c>
      <c r="BW37">
        <v>7.228E-4</v>
      </c>
      <c r="BX37">
        <v>8.0900000000000004E-4</v>
      </c>
      <c r="BY37">
        <v>9.2809999999999995E-4</v>
      </c>
      <c r="BZ37">
        <v>2.7000000000000001E-3</v>
      </c>
      <c r="CA37">
        <v>6.0000000000000001E-3</v>
      </c>
      <c r="CB37">
        <v>1.21E-2</v>
      </c>
      <c r="CC37">
        <v>2.1299999999999999E-2</v>
      </c>
      <c r="CD37">
        <v>3.4099999999999998E-2</v>
      </c>
      <c r="CE37">
        <v>4.9099999999999998E-2</v>
      </c>
      <c r="CF37">
        <v>6.6199999999999995E-2</v>
      </c>
      <c r="CG37">
        <v>8.5599999999999996E-2</v>
      </c>
      <c r="CH37">
        <v>0.1042</v>
      </c>
      <c r="CI37">
        <v>0.1235</v>
      </c>
      <c r="CJ37">
        <v>0.1421</v>
      </c>
      <c r="CK37">
        <v>0.15970000000000001</v>
      </c>
      <c r="CL37">
        <v>0.17549999999999999</v>
      </c>
      <c r="CM37">
        <v>0.1895</v>
      </c>
      <c r="CN37">
        <v>0.20319999999999999</v>
      </c>
      <c r="CO37">
        <v>0.2732</v>
      </c>
      <c r="CP37">
        <v>0.34150000000000003</v>
      </c>
      <c r="CQ37">
        <v>0.39429999999999998</v>
      </c>
      <c r="CR37">
        <v>0.41770000000000002</v>
      </c>
      <c r="CS37">
        <v>0.43169999999999997</v>
      </c>
      <c r="CT37">
        <v>0.45550000000000002</v>
      </c>
      <c r="CU37">
        <v>0.47439999999999999</v>
      </c>
      <c r="CV37">
        <v>0.48149999999999998</v>
      </c>
      <c r="CW37">
        <v>0.4844</v>
      </c>
      <c r="CX37">
        <v>0.48759999999999998</v>
      </c>
      <c r="CY37">
        <v>0.49209999999999998</v>
      </c>
      <c r="CZ37">
        <v>0.495</v>
      </c>
      <c r="DA37">
        <v>0.50380000000000003</v>
      </c>
      <c r="DB37">
        <v>0.51270000000000004</v>
      </c>
      <c r="DC37">
        <v>0.52149999999999996</v>
      </c>
      <c r="DD37">
        <v>0.53620000000000001</v>
      </c>
      <c r="DE37">
        <v>0.54620000000000002</v>
      </c>
      <c r="DF37">
        <v>0.55630000000000002</v>
      </c>
      <c r="DG37">
        <v>0.56599999999999995</v>
      </c>
      <c r="DH37">
        <v>0.56999999999999995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1.169E-4</v>
      </c>
      <c r="BM38">
        <v>1.3750000000000001E-4</v>
      </c>
      <c r="BN38">
        <v>1.649E-4</v>
      </c>
      <c r="BO38">
        <v>2.084E-4</v>
      </c>
      <c r="BP38">
        <v>2.5240000000000001E-4</v>
      </c>
      <c r="BQ38">
        <v>2.9799999999999998E-4</v>
      </c>
      <c r="BR38">
        <v>3.478E-4</v>
      </c>
      <c r="BS38">
        <v>4.2999999999999999E-4</v>
      </c>
      <c r="BT38">
        <v>5.1210000000000003E-4</v>
      </c>
      <c r="BU38">
        <v>5.8259999999999996E-4</v>
      </c>
      <c r="BV38">
        <v>6.5260000000000003E-4</v>
      </c>
      <c r="BW38">
        <v>7.358E-4</v>
      </c>
      <c r="BX38">
        <v>8.2370000000000002E-4</v>
      </c>
      <c r="BY38">
        <v>9.4499999999999998E-4</v>
      </c>
      <c r="BZ38">
        <v>2.8E-3</v>
      </c>
      <c r="CA38">
        <v>6.1000000000000004E-3</v>
      </c>
      <c r="CB38">
        <v>1.24E-2</v>
      </c>
      <c r="CC38">
        <v>2.1600000000000001E-2</v>
      </c>
      <c r="CD38">
        <v>3.4599999999999999E-2</v>
      </c>
      <c r="CE38">
        <v>4.9799999999999997E-2</v>
      </c>
      <c r="CF38">
        <v>6.6900000000000001E-2</v>
      </c>
      <c r="CG38">
        <v>8.6400000000000005E-2</v>
      </c>
      <c r="CH38">
        <v>0.105</v>
      </c>
      <c r="CI38">
        <v>0.12429999999999999</v>
      </c>
      <c r="CJ38">
        <v>0.1429</v>
      </c>
      <c r="CK38">
        <v>0.1603</v>
      </c>
      <c r="CL38">
        <v>0.17610000000000001</v>
      </c>
      <c r="CM38">
        <v>0.19</v>
      </c>
      <c r="CN38">
        <v>0.20369999999999999</v>
      </c>
      <c r="CO38">
        <v>0.2737</v>
      </c>
      <c r="CP38">
        <v>0.34189999999999998</v>
      </c>
      <c r="CQ38">
        <v>0.39450000000000002</v>
      </c>
      <c r="CR38">
        <v>0.41789999999999999</v>
      </c>
      <c r="CS38">
        <v>0.43180000000000002</v>
      </c>
      <c r="CT38">
        <v>0.4556</v>
      </c>
      <c r="CU38">
        <v>0.47439999999999999</v>
      </c>
      <c r="CV38">
        <v>0.48149999999999998</v>
      </c>
      <c r="CW38">
        <v>0.4844</v>
      </c>
      <c r="CX38">
        <v>0.48759999999999998</v>
      </c>
      <c r="CY38">
        <v>0.49209999999999998</v>
      </c>
      <c r="CZ38">
        <v>0.49509999999999998</v>
      </c>
      <c r="DA38">
        <v>0.504</v>
      </c>
      <c r="DB38">
        <v>0.51280000000000003</v>
      </c>
      <c r="DC38">
        <v>0.52170000000000005</v>
      </c>
      <c r="DD38">
        <v>0.5363</v>
      </c>
      <c r="DE38">
        <v>0.54630000000000001</v>
      </c>
      <c r="DF38">
        <v>0.55630000000000002</v>
      </c>
      <c r="DG38">
        <v>0.56599999999999995</v>
      </c>
      <c r="DH38">
        <v>0.56999999999999995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1.188E-4</v>
      </c>
      <c r="BM39">
        <v>1.3970000000000001E-4</v>
      </c>
      <c r="BN39">
        <v>1.6760000000000001E-4</v>
      </c>
      <c r="BO39">
        <v>2.119E-4</v>
      </c>
      <c r="BP39">
        <v>2.5680000000000001E-4</v>
      </c>
      <c r="BQ39">
        <v>3.034E-4</v>
      </c>
      <c r="BR39">
        <v>3.5419999999999999E-4</v>
      </c>
      <c r="BS39">
        <v>4.372E-4</v>
      </c>
      <c r="BT39">
        <v>5.2019999999999996E-4</v>
      </c>
      <c r="BU39">
        <v>5.9170000000000002E-4</v>
      </c>
      <c r="BV39">
        <v>6.6270000000000001E-4</v>
      </c>
      <c r="BW39">
        <v>7.4739999999999995E-4</v>
      </c>
      <c r="BX39">
        <v>8.3710000000000002E-4</v>
      </c>
      <c r="BY39">
        <v>9.6040000000000003E-4</v>
      </c>
      <c r="BZ39">
        <v>2.8E-3</v>
      </c>
      <c r="CA39">
        <v>6.1999999999999998E-3</v>
      </c>
      <c r="CB39">
        <v>1.26E-2</v>
      </c>
      <c r="CC39">
        <v>2.1899999999999999E-2</v>
      </c>
      <c r="CD39">
        <v>3.5099999999999999E-2</v>
      </c>
      <c r="CE39">
        <v>5.0299999999999997E-2</v>
      </c>
      <c r="CF39">
        <v>6.7500000000000004E-2</v>
      </c>
      <c r="CG39">
        <v>8.7099999999999997E-2</v>
      </c>
      <c r="CH39">
        <v>0.1057</v>
      </c>
      <c r="CI39">
        <v>0.1249</v>
      </c>
      <c r="CJ39">
        <v>0.14349999999999999</v>
      </c>
      <c r="CK39">
        <v>0.16089999999999999</v>
      </c>
      <c r="CL39">
        <v>0.17660000000000001</v>
      </c>
      <c r="CM39">
        <v>0.19059999999999999</v>
      </c>
      <c r="CN39">
        <v>0.20430000000000001</v>
      </c>
      <c r="CO39">
        <v>0.2742</v>
      </c>
      <c r="CP39">
        <v>0.34229999999999999</v>
      </c>
      <c r="CQ39">
        <v>0.39479999999999998</v>
      </c>
      <c r="CR39">
        <v>0.41810000000000003</v>
      </c>
      <c r="CS39">
        <v>0.432</v>
      </c>
      <c r="CT39">
        <v>0.4556</v>
      </c>
      <c r="CU39">
        <v>0.47449999999999998</v>
      </c>
      <c r="CV39">
        <v>0.48149999999999998</v>
      </c>
      <c r="CW39">
        <v>0.4844</v>
      </c>
      <c r="CX39">
        <v>0.48759999999999998</v>
      </c>
      <c r="CY39">
        <v>0.49220000000000003</v>
      </c>
      <c r="CZ39">
        <v>0.49530000000000002</v>
      </c>
      <c r="DA39">
        <v>0.50419999999999998</v>
      </c>
      <c r="DB39">
        <v>0.51300000000000001</v>
      </c>
      <c r="DC39">
        <v>0.52190000000000003</v>
      </c>
      <c r="DD39">
        <v>0.5363</v>
      </c>
      <c r="DE39">
        <v>0.54630000000000001</v>
      </c>
      <c r="DF39">
        <v>0.55630000000000002</v>
      </c>
      <c r="DG39">
        <v>0.56599999999999995</v>
      </c>
      <c r="DH39">
        <v>0.56999999999999995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1.204E-4</v>
      </c>
      <c r="BM40">
        <v>1.416E-4</v>
      </c>
      <c r="BN40">
        <v>1.7000000000000001E-4</v>
      </c>
      <c r="BO40">
        <v>2.152E-4</v>
      </c>
      <c r="BP40">
        <v>2.609E-4</v>
      </c>
      <c r="BQ40">
        <v>3.0810000000000001E-4</v>
      </c>
      <c r="BR40">
        <v>3.5970000000000002E-4</v>
      </c>
      <c r="BS40">
        <v>4.44E-4</v>
      </c>
      <c r="BT40">
        <v>5.2829999999999999E-4</v>
      </c>
      <c r="BU40">
        <v>6.0079999999999997E-4</v>
      </c>
      <c r="BV40">
        <v>6.7259999999999998E-4</v>
      </c>
      <c r="BW40">
        <v>7.5849999999999995E-4</v>
      </c>
      <c r="BX40">
        <v>8.4920000000000004E-4</v>
      </c>
      <c r="BY40">
        <v>9.7420000000000004E-4</v>
      </c>
      <c r="BZ40">
        <v>2.8999999999999998E-3</v>
      </c>
      <c r="CA40">
        <v>6.3E-3</v>
      </c>
      <c r="CB40">
        <v>1.2699999999999999E-2</v>
      </c>
      <c r="CC40">
        <v>2.2200000000000001E-2</v>
      </c>
      <c r="CD40">
        <v>3.5499999999999997E-2</v>
      </c>
      <c r="CE40">
        <v>5.0799999999999998E-2</v>
      </c>
      <c r="CF40">
        <v>6.8099999999999994E-2</v>
      </c>
      <c r="CG40">
        <v>8.77E-2</v>
      </c>
      <c r="CH40">
        <v>0.10639999999999999</v>
      </c>
      <c r="CI40">
        <v>0.12559999999999999</v>
      </c>
      <c r="CJ40">
        <v>0.14410000000000001</v>
      </c>
      <c r="CK40">
        <v>0.1615</v>
      </c>
      <c r="CL40">
        <v>0.17710000000000001</v>
      </c>
      <c r="CM40">
        <v>0.191</v>
      </c>
      <c r="CN40">
        <v>0.20469999999999999</v>
      </c>
      <c r="CO40">
        <v>0.27460000000000001</v>
      </c>
      <c r="CP40">
        <v>0.3427</v>
      </c>
      <c r="CQ40">
        <v>0.39500000000000002</v>
      </c>
      <c r="CR40">
        <v>0.41830000000000001</v>
      </c>
      <c r="CS40">
        <v>0.43209999999999998</v>
      </c>
      <c r="CT40">
        <v>0.45569999999999999</v>
      </c>
      <c r="CU40">
        <v>0.47449999999999998</v>
      </c>
      <c r="CV40">
        <v>0.48149999999999998</v>
      </c>
      <c r="CW40">
        <v>0.4844</v>
      </c>
      <c r="CX40">
        <v>0.48759999999999998</v>
      </c>
      <c r="CY40">
        <v>0.49220000000000003</v>
      </c>
      <c r="CZ40">
        <v>0.49540000000000001</v>
      </c>
      <c r="DA40">
        <v>0.50429999999999997</v>
      </c>
      <c r="DB40">
        <v>0.51319999999999999</v>
      </c>
      <c r="DC40">
        <v>0.52210000000000001</v>
      </c>
      <c r="DD40">
        <v>0.53639999999999999</v>
      </c>
      <c r="DE40">
        <v>0.5464</v>
      </c>
      <c r="DF40">
        <v>0.55630000000000002</v>
      </c>
      <c r="DG40">
        <v>0.56599999999999995</v>
      </c>
      <c r="DH40">
        <v>0.56999999999999995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1.2180000000000001E-4</v>
      </c>
      <c r="BM41">
        <v>1.4329999999999999E-4</v>
      </c>
      <c r="BN41">
        <v>1.7210000000000001E-4</v>
      </c>
      <c r="BO41">
        <v>2.1809999999999999E-4</v>
      </c>
      <c r="BP41">
        <v>2.6449999999999998E-4</v>
      </c>
      <c r="BQ41">
        <v>3.123E-4</v>
      </c>
      <c r="BR41">
        <v>3.6450000000000002E-4</v>
      </c>
      <c r="BS41">
        <v>4.4959999999999998E-4</v>
      </c>
      <c r="BT41">
        <v>5.3479999999999999E-4</v>
      </c>
      <c r="BU41">
        <v>6.0829999999999999E-4</v>
      </c>
      <c r="BV41">
        <v>6.8119999999999997E-4</v>
      </c>
      <c r="BW41">
        <v>7.6820000000000002E-4</v>
      </c>
      <c r="BX41">
        <v>8.6030000000000004E-4</v>
      </c>
      <c r="BY41">
        <v>9.8710000000000009E-4</v>
      </c>
      <c r="BZ41">
        <v>2.8999999999999998E-3</v>
      </c>
      <c r="CA41">
        <v>6.4000000000000003E-3</v>
      </c>
      <c r="CB41">
        <v>1.29E-2</v>
      </c>
      <c r="CC41">
        <v>2.2499999999999999E-2</v>
      </c>
      <c r="CD41">
        <v>3.5900000000000001E-2</v>
      </c>
      <c r="CE41">
        <v>5.1299999999999998E-2</v>
      </c>
      <c r="CF41">
        <v>6.8699999999999997E-2</v>
      </c>
      <c r="CG41">
        <v>8.8300000000000003E-2</v>
      </c>
      <c r="CH41">
        <v>0.1069</v>
      </c>
      <c r="CI41">
        <v>0.12620000000000001</v>
      </c>
      <c r="CJ41">
        <v>0.1447</v>
      </c>
      <c r="CK41">
        <v>0.16200000000000001</v>
      </c>
      <c r="CL41">
        <v>0.17760000000000001</v>
      </c>
      <c r="CM41">
        <v>0.1915</v>
      </c>
      <c r="CN41">
        <v>0.20519999999999999</v>
      </c>
      <c r="CO41">
        <v>0.27489999999999998</v>
      </c>
      <c r="CP41">
        <v>0.34300000000000003</v>
      </c>
      <c r="CQ41">
        <v>0.3952</v>
      </c>
      <c r="CR41">
        <v>0.41839999999999999</v>
      </c>
      <c r="CS41">
        <v>0.43219999999999997</v>
      </c>
      <c r="CT41">
        <v>0.45579999999999998</v>
      </c>
      <c r="CU41">
        <v>0.47449999999999998</v>
      </c>
      <c r="CV41">
        <v>0.48149999999999998</v>
      </c>
      <c r="CW41">
        <v>0.4844</v>
      </c>
      <c r="CX41">
        <v>0.48759999999999998</v>
      </c>
      <c r="CY41">
        <v>0.49220000000000003</v>
      </c>
      <c r="CZ41">
        <v>0.49559999999999998</v>
      </c>
      <c r="DA41">
        <v>0.50449999999999995</v>
      </c>
      <c r="DB41">
        <v>0.51329999999999998</v>
      </c>
      <c r="DC41">
        <v>0.5222</v>
      </c>
      <c r="DD41">
        <v>0.53649999999999998</v>
      </c>
      <c r="DE41">
        <v>0.5464</v>
      </c>
      <c r="DF41">
        <v>0.55630000000000002</v>
      </c>
      <c r="DG41">
        <v>0.56599999999999995</v>
      </c>
      <c r="DH41">
        <v>0.56999999999999995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1.2300000000000001E-4</v>
      </c>
      <c r="BM42">
        <v>1.448E-4</v>
      </c>
      <c r="BN42">
        <v>1.74E-4</v>
      </c>
      <c r="BO42">
        <v>2.2049999999999999E-4</v>
      </c>
      <c r="BP42">
        <v>2.675E-4</v>
      </c>
      <c r="BQ42">
        <v>3.1599999999999998E-4</v>
      </c>
      <c r="BR42">
        <v>3.6890000000000002E-4</v>
      </c>
      <c r="BS42">
        <v>4.549E-4</v>
      </c>
      <c r="BT42">
        <v>5.4089999999999997E-4</v>
      </c>
      <c r="BU42">
        <v>6.1550000000000005E-4</v>
      </c>
      <c r="BV42">
        <v>6.8959999999999996E-4</v>
      </c>
      <c r="BW42">
        <v>7.7749999999999998E-4</v>
      </c>
      <c r="BX42">
        <v>8.7040000000000001E-4</v>
      </c>
      <c r="BY42">
        <v>9.986000000000001E-4</v>
      </c>
      <c r="BZ42">
        <v>2.8999999999999998E-3</v>
      </c>
      <c r="CA42">
        <v>6.4999999999999997E-3</v>
      </c>
      <c r="CB42">
        <v>1.3100000000000001E-2</v>
      </c>
      <c r="CC42">
        <v>2.2800000000000001E-2</v>
      </c>
      <c r="CD42">
        <v>3.6299999999999999E-2</v>
      </c>
      <c r="CE42">
        <v>5.1799999999999999E-2</v>
      </c>
      <c r="CF42">
        <v>6.9099999999999995E-2</v>
      </c>
      <c r="CG42">
        <v>8.8900000000000007E-2</v>
      </c>
      <c r="CH42">
        <v>0.1075</v>
      </c>
      <c r="CI42">
        <v>0.12670000000000001</v>
      </c>
      <c r="CJ42">
        <v>0.1452</v>
      </c>
      <c r="CK42">
        <v>0.16239999999999999</v>
      </c>
      <c r="CL42">
        <v>0.17799999999999999</v>
      </c>
      <c r="CM42">
        <v>0.19189999999999999</v>
      </c>
      <c r="CN42">
        <v>0.2056</v>
      </c>
      <c r="CO42">
        <v>0.27529999999999999</v>
      </c>
      <c r="CP42">
        <v>0.34320000000000001</v>
      </c>
      <c r="CQ42">
        <v>0.39539999999999997</v>
      </c>
      <c r="CR42">
        <v>0.41860000000000003</v>
      </c>
      <c r="CS42">
        <v>0.43230000000000002</v>
      </c>
      <c r="CT42">
        <v>0.45579999999999998</v>
      </c>
      <c r="CU42">
        <v>0.47460000000000002</v>
      </c>
      <c r="CV42">
        <v>0.48149999999999998</v>
      </c>
      <c r="CW42">
        <v>0.4844</v>
      </c>
      <c r="CX42">
        <v>0.48759999999999998</v>
      </c>
      <c r="CY42">
        <v>0.49220000000000003</v>
      </c>
      <c r="CZ42">
        <v>0.49569999999999997</v>
      </c>
      <c r="DA42">
        <v>0.50460000000000005</v>
      </c>
      <c r="DB42">
        <v>0.51349999999999996</v>
      </c>
      <c r="DC42">
        <v>0.52239999999999998</v>
      </c>
      <c r="DD42">
        <v>0.53649999999999998</v>
      </c>
      <c r="DE42">
        <v>0.5464</v>
      </c>
      <c r="DF42">
        <v>0.55640000000000001</v>
      </c>
      <c r="DG42">
        <v>0.56599999999999995</v>
      </c>
      <c r="DH42">
        <v>0.56999999999999995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1.2430000000000001E-4</v>
      </c>
      <c r="BM43">
        <v>1.4630000000000001E-4</v>
      </c>
      <c r="BN43">
        <v>1.7579999999999999E-4</v>
      </c>
      <c r="BO43">
        <v>2.23E-4</v>
      </c>
      <c r="BP43">
        <v>2.7070000000000002E-4</v>
      </c>
      <c r="BQ43">
        <v>3.1960000000000002E-4</v>
      </c>
      <c r="BR43">
        <v>3.7290000000000001E-4</v>
      </c>
      <c r="BS43">
        <v>4.5980000000000001E-4</v>
      </c>
      <c r="BT43">
        <v>5.4659999999999995E-4</v>
      </c>
      <c r="BU43">
        <v>6.2160000000000004E-4</v>
      </c>
      <c r="BV43">
        <v>6.9589999999999995E-4</v>
      </c>
      <c r="BW43">
        <v>7.8490000000000005E-4</v>
      </c>
      <c r="BX43">
        <v>8.7909999999999996E-4</v>
      </c>
      <c r="BY43">
        <v>1E-3</v>
      </c>
      <c r="BZ43">
        <v>3.0000000000000001E-3</v>
      </c>
      <c r="CA43">
        <v>6.6E-3</v>
      </c>
      <c r="CB43">
        <v>1.32E-2</v>
      </c>
      <c r="CC43">
        <v>2.3E-2</v>
      </c>
      <c r="CD43">
        <v>3.6600000000000001E-2</v>
      </c>
      <c r="CE43">
        <v>5.2200000000000003E-2</v>
      </c>
      <c r="CF43">
        <v>6.9599999999999995E-2</v>
      </c>
      <c r="CG43">
        <v>8.9300000000000004E-2</v>
      </c>
      <c r="CH43">
        <v>0.108</v>
      </c>
      <c r="CI43">
        <v>0.12720000000000001</v>
      </c>
      <c r="CJ43">
        <v>0.14560000000000001</v>
      </c>
      <c r="CK43">
        <v>0.1628</v>
      </c>
      <c r="CL43">
        <v>0.17829999999999999</v>
      </c>
      <c r="CM43">
        <v>0.19220000000000001</v>
      </c>
      <c r="CN43">
        <v>0.2059</v>
      </c>
      <c r="CO43">
        <v>0.27560000000000001</v>
      </c>
      <c r="CP43">
        <v>0.34350000000000003</v>
      </c>
      <c r="CQ43">
        <v>0.39550000000000002</v>
      </c>
      <c r="CR43">
        <v>0.41870000000000002</v>
      </c>
      <c r="CS43">
        <v>0.43240000000000001</v>
      </c>
      <c r="CT43">
        <v>0.45579999999999998</v>
      </c>
      <c r="CU43">
        <v>0.47460000000000002</v>
      </c>
      <c r="CV43">
        <v>0.48159999999999997</v>
      </c>
      <c r="CW43">
        <v>0.4844</v>
      </c>
      <c r="CX43">
        <v>0.48759999999999998</v>
      </c>
      <c r="CY43">
        <v>0.49230000000000002</v>
      </c>
      <c r="CZ43">
        <v>0.49580000000000002</v>
      </c>
      <c r="DA43">
        <v>0.50470000000000004</v>
      </c>
      <c r="DB43">
        <v>0.51359999999999995</v>
      </c>
      <c r="DC43">
        <v>0.52249999999999996</v>
      </c>
      <c r="DD43">
        <v>0.53659999999999997</v>
      </c>
      <c r="DE43">
        <v>0.54649999999999999</v>
      </c>
      <c r="DF43">
        <v>0.55640000000000001</v>
      </c>
      <c r="DG43">
        <v>0.56599999999999995</v>
      </c>
      <c r="DH43">
        <v>0.56999999999999995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1.005E-4</v>
      </c>
      <c r="BL44">
        <v>1.2520000000000001E-4</v>
      </c>
      <c r="BM44">
        <v>1.474E-4</v>
      </c>
      <c r="BN44">
        <v>1.772E-4</v>
      </c>
      <c r="BO44">
        <v>2.2499999999999999E-4</v>
      </c>
      <c r="BP44">
        <v>2.7320000000000003E-4</v>
      </c>
      <c r="BQ44">
        <v>3.2269999999999998E-4</v>
      </c>
      <c r="BR44">
        <v>3.7669999999999999E-4</v>
      </c>
      <c r="BS44">
        <v>4.64E-4</v>
      </c>
      <c r="BT44">
        <v>5.5130000000000001E-4</v>
      </c>
      <c r="BU44">
        <v>6.2710000000000001E-4</v>
      </c>
      <c r="BV44">
        <v>7.0229999999999999E-4</v>
      </c>
      <c r="BW44">
        <v>7.9199999999999995E-4</v>
      </c>
      <c r="BX44">
        <v>8.8670000000000003E-4</v>
      </c>
      <c r="BY44">
        <v>1E-3</v>
      </c>
      <c r="BZ44">
        <v>3.0000000000000001E-3</v>
      </c>
      <c r="CA44">
        <v>6.6E-3</v>
      </c>
      <c r="CB44">
        <v>1.3299999999999999E-2</v>
      </c>
      <c r="CC44">
        <v>2.3199999999999998E-2</v>
      </c>
      <c r="CD44">
        <v>3.6900000000000002E-2</v>
      </c>
      <c r="CE44">
        <v>5.2499999999999998E-2</v>
      </c>
      <c r="CF44">
        <v>6.9900000000000004E-2</v>
      </c>
      <c r="CG44">
        <v>8.9700000000000002E-2</v>
      </c>
      <c r="CH44">
        <v>0.10829999999999999</v>
      </c>
      <c r="CI44">
        <v>0.12740000000000001</v>
      </c>
      <c r="CJ44">
        <v>0.1459</v>
      </c>
      <c r="CK44">
        <v>0.16309999999999999</v>
      </c>
      <c r="CL44">
        <v>0.17849999999999999</v>
      </c>
      <c r="CM44">
        <v>0.19239999999999999</v>
      </c>
      <c r="CN44">
        <v>0.20610000000000001</v>
      </c>
      <c r="CO44">
        <v>0.27579999999999999</v>
      </c>
      <c r="CP44">
        <v>0.34360000000000002</v>
      </c>
      <c r="CQ44">
        <v>0.39560000000000001</v>
      </c>
      <c r="CR44">
        <v>0.41880000000000001</v>
      </c>
      <c r="CS44">
        <v>0.4325</v>
      </c>
      <c r="CT44">
        <v>0.45590000000000003</v>
      </c>
      <c r="CU44">
        <v>0.47460000000000002</v>
      </c>
      <c r="CV44">
        <v>0.48159999999999997</v>
      </c>
      <c r="CW44">
        <v>0.4844</v>
      </c>
      <c r="CX44">
        <v>0.48759999999999998</v>
      </c>
      <c r="CY44">
        <v>0.49230000000000002</v>
      </c>
      <c r="CZ44">
        <v>0.49590000000000001</v>
      </c>
      <c r="DA44">
        <v>0.50480000000000003</v>
      </c>
      <c r="DB44">
        <v>0.51370000000000005</v>
      </c>
      <c r="DC44">
        <v>0.52249999999999996</v>
      </c>
      <c r="DD44">
        <v>0.53659999999999997</v>
      </c>
      <c r="DE44">
        <v>0.54649999999999999</v>
      </c>
      <c r="DF44">
        <v>0.55640000000000001</v>
      </c>
      <c r="DG44">
        <v>0.56599999999999995</v>
      </c>
      <c r="DH44">
        <v>0.56999999999999995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1.011E-4</v>
      </c>
      <c r="BL45">
        <v>1.261E-4</v>
      </c>
      <c r="BM45">
        <v>1.4860000000000001E-4</v>
      </c>
      <c r="BN45">
        <v>1.7870000000000001E-4</v>
      </c>
      <c r="BO45">
        <v>2.2699999999999999E-4</v>
      </c>
      <c r="BP45">
        <v>2.7569999999999998E-4</v>
      </c>
      <c r="BQ45">
        <v>3.255E-4</v>
      </c>
      <c r="BR45">
        <v>3.7980000000000002E-4</v>
      </c>
      <c r="BS45">
        <v>4.6769999999999998E-4</v>
      </c>
      <c r="BT45">
        <v>5.5559999999999995E-4</v>
      </c>
      <c r="BU45">
        <v>6.3190000000000002E-4</v>
      </c>
      <c r="BV45">
        <v>7.0759999999999996E-4</v>
      </c>
      <c r="BW45">
        <v>7.9799999999999999E-4</v>
      </c>
      <c r="BX45">
        <v>8.9369999999999998E-4</v>
      </c>
      <c r="BY45">
        <v>1E-3</v>
      </c>
      <c r="BZ45">
        <v>3.0000000000000001E-3</v>
      </c>
      <c r="CA45">
        <v>6.7000000000000002E-3</v>
      </c>
      <c r="CB45">
        <v>1.35E-2</v>
      </c>
      <c r="CC45">
        <v>2.3400000000000001E-2</v>
      </c>
      <c r="CD45">
        <v>3.7100000000000001E-2</v>
      </c>
      <c r="CE45">
        <v>5.2699999999999997E-2</v>
      </c>
      <c r="CF45">
        <v>7.0199999999999999E-2</v>
      </c>
      <c r="CG45">
        <v>8.9899999999999994E-2</v>
      </c>
      <c r="CH45">
        <v>0.1085</v>
      </c>
      <c r="CI45">
        <v>0.12759999999999999</v>
      </c>
      <c r="CJ45">
        <v>0.14599999999999999</v>
      </c>
      <c r="CK45">
        <v>0.16309999999999999</v>
      </c>
      <c r="CL45">
        <v>0.17860000000000001</v>
      </c>
      <c r="CM45">
        <v>0.1925</v>
      </c>
      <c r="CN45">
        <v>0.20619999999999999</v>
      </c>
      <c r="CO45">
        <v>0.27589999999999998</v>
      </c>
      <c r="CP45">
        <v>0.34370000000000001</v>
      </c>
      <c r="CQ45">
        <v>0.39560000000000001</v>
      </c>
      <c r="CR45">
        <v>0.41880000000000001</v>
      </c>
      <c r="CS45">
        <v>0.4325</v>
      </c>
      <c r="CT45">
        <v>0.45590000000000003</v>
      </c>
      <c r="CU45">
        <v>0.47460000000000002</v>
      </c>
      <c r="CV45">
        <v>0.48159999999999997</v>
      </c>
      <c r="CW45">
        <v>0.4844</v>
      </c>
      <c r="CX45">
        <v>0.48759999999999998</v>
      </c>
      <c r="CY45">
        <v>0.49230000000000002</v>
      </c>
      <c r="CZ45">
        <v>0.496</v>
      </c>
      <c r="DA45">
        <v>0.50490000000000002</v>
      </c>
      <c r="DB45">
        <v>0.51370000000000005</v>
      </c>
      <c r="DC45">
        <v>0.52259999999999995</v>
      </c>
      <c r="DD45">
        <v>0.53659999999999997</v>
      </c>
      <c r="DE45">
        <v>0.54649999999999999</v>
      </c>
      <c r="DF45">
        <v>0.55640000000000001</v>
      </c>
      <c r="DG45">
        <v>0.56599999999999995</v>
      </c>
      <c r="DH45">
        <v>0.56999999999999995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1.016E-4</v>
      </c>
      <c r="BL46">
        <v>1.2659999999999999E-4</v>
      </c>
      <c r="BM46">
        <v>1.4909999999999999E-4</v>
      </c>
      <c r="BN46">
        <v>1.7929999999999999E-4</v>
      </c>
      <c r="BO46">
        <v>2.2770000000000001E-4</v>
      </c>
      <c r="BP46">
        <v>2.764E-4</v>
      </c>
      <c r="BQ46">
        <v>3.2620000000000001E-4</v>
      </c>
      <c r="BR46">
        <v>3.8059999999999998E-4</v>
      </c>
      <c r="BS46">
        <v>4.6890000000000001E-4</v>
      </c>
      <c r="BT46">
        <v>5.5730000000000005E-4</v>
      </c>
      <c r="BU46">
        <v>6.3369999999999995E-4</v>
      </c>
      <c r="BV46">
        <v>7.0960000000000001E-4</v>
      </c>
      <c r="BW46">
        <v>8.0029999999999999E-4</v>
      </c>
      <c r="BX46">
        <v>8.9630000000000005E-4</v>
      </c>
      <c r="BY46">
        <v>1E-3</v>
      </c>
      <c r="BZ46">
        <v>3.0000000000000001E-3</v>
      </c>
      <c r="CA46">
        <v>6.7000000000000002E-3</v>
      </c>
      <c r="CB46">
        <v>1.35E-2</v>
      </c>
      <c r="CC46">
        <v>2.3400000000000001E-2</v>
      </c>
      <c r="CD46">
        <v>3.7100000000000001E-2</v>
      </c>
      <c r="CE46">
        <v>5.2699999999999997E-2</v>
      </c>
      <c r="CF46">
        <v>7.0199999999999999E-2</v>
      </c>
      <c r="CG46">
        <v>8.9899999999999994E-2</v>
      </c>
      <c r="CH46">
        <v>0.1085</v>
      </c>
      <c r="CI46">
        <v>0.12759999999999999</v>
      </c>
      <c r="CJ46">
        <v>0.14599999999999999</v>
      </c>
      <c r="CK46">
        <v>0.16309999999999999</v>
      </c>
      <c r="CL46">
        <v>0.17860000000000001</v>
      </c>
      <c r="CM46">
        <v>0.1925</v>
      </c>
      <c r="CN46">
        <v>0.20619999999999999</v>
      </c>
      <c r="CO46">
        <v>0.27589999999999998</v>
      </c>
      <c r="CP46">
        <v>0.34370000000000001</v>
      </c>
      <c r="CQ46">
        <v>0.39560000000000001</v>
      </c>
      <c r="CR46">
        <v>0.41880000000000001</v>
      </c>
      <c r="CS46">
        <v>0.4325</v>
      </c>
      <c r="CT46">
        <v>0.45590000000000003</v>
      </c>
      <c r="CU46">
        <v>0.47460000000000002</v>
      </c>
      <c r="CV46">
        <v>0.48159999999999997</v>
      </c>
      <c r="CW46">
        <v>0.4844</v>
      </c>
      <c r="CX46">
        <v>0.48770000000000002</v>
      </c>
      <c r="CY46">
        <v>0.49230000000000002</v>
      </c>
      <c r="CZ46">
        <v>0.496</v>
      </c>
      <c r="DA46">
        <v>0.50490000000000002</v>
      </c>
      <c r="DB46">
        <v>0.51370000000000005</v>
      </c>
      <c r="DC46">
        <v>0.52259999999999995</v>
      </c>
      <c r="DD46">
        <v>0.53659999999999997</v>
      </c>
      <c r="DE46">
        <v>0.54649999999999999</v>
      </c>
      <c r="DF46">
        <v>0.55640000000000001</v>
      </c>
      <c r="DG46">
        <v>0.56599999999999995</v>
      </c>
      <c r="DH46">
        <v>0.56999999999999995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1.016E-4</v>
      </c>
      <c r="BL47">
        <v>1.2659999999999999E-4</v>
      </c>
      <c r="BM47">
        <v>1.4909999999999999E-4</v>
      </c>
      <c r="BN47">
        <v>1.7929999999999999E-4</v>
      </c>
      <c r="BO47">
        <v>2.2770000000000001E-4</v>
      </c>
      <c r="BP47">
        <v>2.764E-4</v>
      </c>
      <c r="BQ47">
        <v>3.2620000000000001E-4</v>
      </c>
      <c r="BR47">
        <v>3.8059999999999998E-4</v>
      </c>
      <c r="BS47">
        <v>4.6890000000000001E-4</v>
      </c>
      <c r="BT47">
        <v>5.5730000000000005E-4</v>
      </c>
      <c r="BU47">
        <v>6.3369999999999995E-4</v>
      </c>
      <c r="BV47">
        <v>7.0960000000000001E-4</v>
      </c>
      <c r="BW47">
        <v>8.0029999999999999E-4</v>
      </c>
      <c r="BX47">
        <v>8.9630000000000005E-4</v>
      </c>
      <c r="BY47">
        <v>1E-3</v>
      </c>
      <c r="BZ47">
        <v>3.0000000000000001E-3</v>
      </c>
      <c r="CA47">
        <v>6.7000000000000002E-3</v>
      </c>
      <c r="CB47">
        <v>1.35E-2</v>
      </c>
      <c r="CC47">
        <v>2.3400000000000001E-2</v>
      </c>
      <c r="CD47">
        <v>3.7100000000000001E-2</v>
      </c>
      <c r="CE47">
        <v>5.2699999999999997E-2</v>
      </c>
      <c r="CF47">
        <v>7.0199999999999999E-2</v>
      </c>
      <c r="CG47">
        <v>8.9899999999999994E-2</v>
      </c>
      <c r="CH47">
        <v>0.1085</v>
      </c>
      <c r="CI47">
        <v>0.12759999999999999</v>
      </c>
      <c r="CJ47">
        <v>0.14599999999999999</v>
      </c>
      <c r="CK47">
        <v>0.16309999999999999</v>
      </c>
      <c r="CL47">
        <v>0.17860000000000001</v>
      </c>
      <c r="CM47">
        <v>0.1925</v>
      </c>
      <c r="CN47">
        <v>0.20619999999999999</v>
      </c>
      <c r="CO47">
        <v>0.27589999999999998</v>
      </c>
      <c r="CP47">
        <v>0.34370000000000001</v>
      </c>
      <c r="CQ47">
        <v>0.39560000000000001</v>
      </c>
      <c r="CR47">
        <v>0.41880000000000001</v>
      </c>
      <c r="CS47">
        <v>0.4325</v>
      </c>
      <c r="CT47">
        <v>0.45590000000000003</v>
      </c>
      <c r="CU47">
        <v>0.47460000000000002</v>
      </c>
      <c r="CV47">
        <v>0.48159999999999997</v>
      </c>
      <c r="CW47">
        <v>0.4844</v>
      </c>
      <c r="CX47">
        <v>0.48770000000000002</v>
      </c>
      <c r="CY47">
        <v>0.49230000000000002</v>
      </c>
      <c r="CZ47">
        <v>0.496</v>
      </c>
      <c r="DA47">
        <v>0.50490000000000002</v>
      </c>
      <c r="DB47">
        <v>0.51370000000000005</v>
      </c>
      <c r="DC47">
        <v>0.52259999999999995</v>
      </c>
      <c r="DD47">
        <v>0.53659999999999997</v>
      </c>
      <c r="DE47">
        <v>0.54649999999999999</v>
      </c>
      <c r="DF47">
        <v>0.55640000000000001</v>
      </c>
      <c r="DG47">
        <v>0.56599999999999995</v>
      </c>
      <c r="DH47">
        <v>0.56999999999999995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1.016E-4</v>
      </c>
      <c r="BL48">
        <v>1.2659999999999999E-4</v>
      </c>
      <c r="BM48">
        <v>1.4909999999999999E-4</v>
      </c>
      <c r="BN48">
        <v>1.7929999999999999E-4</v>
      </c>
      <c r="BO48">
        <v>2.2770000000000001E-4</v>
      </c>
      <c r="BP48">
        <v>2.764E-4</v>
      </c>
      <c r="BQ48">
        <v>3.2620000000000001E-4</v>
      </c>
      <c r="BR48">
        <v>3.8059999999999998E-4</v>
      </c>
      <c r="BS48">
        <v>4.6890000000000001E-4</v>
      </c>
      <c r="BT48">
        <v>5.5730000000000005E-4</v>
      </c>
      <c r="BU48">
        <v>6.3369999999999995E-4</v>
      </c>
      <c r="BV48">
        <v>7.0960000000000001E-4</v>
      </c>
      <c r="BW48">
        <v>8.0029999999999999E-4</v>
      </c>
      <c r="BX48">
        <v>8.9630000000000005E-4</v>
      </c>
      <c r="BY48">
        <v>1E-3</v>
      </c>
      <c r="BZ48">
        <v>3.0000000000000001E-3</v>
      </c>
      <c r="CA48">
        <v>6.7000000000000002E-3</v>
      </c>
      <c r="CB48">
        <v>1.35E-2</v>
      </c>
      <c r="CC48">
        <v>2.3400000000000001E-2</v>
      </c>
      <c r="CD48">
        <v>3.7100000000000001E-2</v>
      </c>
      <c r="CE48">
        <v>5.2699999999999997E-2</v>
      </c>
      <c r="CF48">
        <v>7.0199999999999999E-2</v>
      </c>
      <c r="CG48">
        <v>8.9899999999999994E-2</v>
      </c>
      <c r="CH48">
        <v>0.1085</v>
      </c>
      <c r="CI48">
        <v>0.12759999999999999</v>
      </c>
      <c r="CJ48">
        <v>0.14599999999999999</v>
      </c>
      <c r="CK48">
        <v>0.16309999999999999</v>
      </c>
      <c r="CL48">
        <v>0.17860000000000001</v>
      </c>
      <c r="CM48">
        <v>0.1925</v>
      </c>
      <c r="CN48">
        <v>0.20619999999999999</v>
      </c>
      <c r="CO48">
        <v>0.27589999999999998</v>
      </c>
      <c r="CP48">
        <v>0.34370000000000001</v>
      </c>
      <c r="CQ48">
        <v>0.39560000000000001</v>
      </c>
      <c r="CR48">
        <v>0.41880000000000001</v>
      </c>
      <c r="CS48">
        <v>0.4325</v>
      </c>
      <c r="CT48">
        <v>0.45590000000000003</v>
      </c>
      <c r="CU48">
        <v>0.47460000000000002</v>
      </c>
      <c r="CV48">
        <v>0.48159999999999997</v>
      </c>
      <c r="CW48">
        <v>0.4844</v>
      </c>
      <c r="CX48">
        <v>0.48770000000000002</v>
      </c>
      <c r="CY48">
        <v>0.49230000000000002</v>
      </c>
      <c r="CZ48">
        <v>0.496</v>
      </c>
      <c r="DA48">
        <v>0.50490000000000002</v>
      </c>
      <c r="DB48">
        <v>0.51370000000000005</v>
      </c>
      <c r="DC48">
        <v>0.52259999999999995</v>
      </c>
      <c r="DD48">
        <v>0.53659999999999997</v>
      </c>
      <c r="DE48">
        <v>0.54649999999999999</v>
      </c>
      <c r="DF48">
        <v>0.55640000000000001</v>
      </c>
      <c r="DG48">
        <v>0.56599999999999995</v>
      </c>
      <c r="DH48">
        <v>0.56999999999999995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1.016E-4</v>
      </c>
      <c r="BL49">
        <v>1.2659999999999999E-4</v>
      </c>
      <c r="BM49">
        <v>1.4909999999999999E-4</v>
      </c>
      <c r="BN49">
        <v>1.7929999999999999E-4</v>
      </c>
      <c r="BO49">
        <v>2.2770000000000001E-4</v>
      </c>
      <c r="BP49">
        <v>2.764E-4</v>
      </c>
      <c r="BQ49">
        <v>3.2620000000000001E-4</v>
      </c>
      <c r="BR49">
        <v>3.8059999999999998E-4</v>
      </c>
      <c r="BS49">
        <v>4.6890000000000001E-4</v>
      </c>
      <c r="BT49">
        <v>5.5730000000000005E-4</v>
      </c>
      <c r="BU49">
        <v>6.3369999999999995E-4</v>
      </c>
      <c r="BV49">
        <v>7.0960000000000001E-4</v>
      </c>
      <c r="BW49">
        <v>8.0029999999999999E-4</v>
      </c>
      <c r="BX49">
        <v>8.9630000000000005E-4</v>
      </c>
      <c r="BY49">
        <v>1E-3</v>
      </c>
      <c r="BZ49">
        <v>3.0000000000000001E-3</v>
      </c>
      <c r="CA49">
        <v>6.7000000000000002E-3</v>
      </c>
      <c r="CB49">
        <v>1.35E-2</v>
      </c>
      <c r="CC49">
        <v>2.3400000000000001E-2</v>
      </c>
      <c r="CD49">
        <v>3.7100000000000001E-2</v>
      </c>
      <c r="CE49">
        <v>5.2699999999999997E-2</v>
      </c>
      <c r="CF49">
        <v>7.0199999999999999E-2</v>
      </c>
      <c r="CG49">
        <v>8.9899999999999994E-2</v>
      </c>
      <c r="CH49">
        <v>0.1085</v>
      </c>
      <c r="CI49">
        <v>0.12759999999999999</v>
      </c>
      <c r="CJ49">
        <v>0.14599999999999999</v>
      </c>
      <c r="CK49">
        <v>0.16309999999999999</v>
      </c>
      <c r="CL49">
        <v>0.17860000000000001</v>
      </c>
      <c r="CM49">
        <v>0.1925</v>
      </c>
      <c r="CN49">
        <v>0.20619999999999999</v>
      </c>
      <c r="CO49">
        <v>0.27589999999999998</v>
      </c>
      <c r="CP49">
        <v>0.34370000000000001</v>
      </c>
      <c r="CQ49">
        <v>0.39560000000000001</v>
      </c>
      <c r="CR49">
        <v>0.41880000000000001</v>
      </c>
      <c r="CS49">
        <v>0.4325</v>
      </c>
      <c r="CT49">
        <v>0.45590000000000003</v>
      </c>
      <c r="CU49">
        <v>0.47460000000000002</v>
      </c>
      <c r="CV49">
        <v>0.48159999999999997</v>
      </c>
      <c r="CW49">
        <v>0.4844</v>
      </c>
      <c r="CX49">
        <v>0.48770000000000002</v>
      </c>
      <c r="CY49">
        <v>0.49230000000000002</v>
      </c>
      <c r="CZ49">
        <v>0.496</v>
      </c>
      <c r="DA49">
        <v>0.50490000000000002</v>
      </c>
      <c r="DB49">
        <v>0.51370000000000005</v>
      </c>
      <c r="DC49">
        <v>0.52259999999999995</v>
      </c>
      <c r="DD49">
        <v>0.53659999999999997</v>
      </c>
      <c r="DE49">
        <v>0.54649999999999999</v>
      </c>
      <c r="DF49">
        <v>0.55640000000000001</v>
      </c>
      <c r="DG49">
        <v>0.56599999999999995</v>
      </c>
      <c r="DH49">
        <v>0.56999999999999995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1.016E-4</v>
      </c>
      <c r="BL50">
        <v>1.2659999999999999E-4</v>
      </c>
      <c r="BM50">
        <v>1.4909999999999999E-4</v>
      </c>
      <c r="BN50">
        <v>1.7929999999999999E-4</v>
      </c>
      <c r="BO50">
        <v>2.2770000000000001E-4</v>
      </c>
      <c r="BP50">
        <v>2.764E-4</v>
      </c>
      <c r="BQ50">
        <v>3.2620000000000001E-4</v>
      </c>
      <c r="BR50">
        <v>3.8059999999999998E-4</v>
      </c>
      <c r="BS50">
        <v>4.6890000000000001E-4</v>
      </c>
      <c r="BT50">
        <v>5.5730000000000005E-4</v>
      </c>
      <c r="BU50">
        <v>6.3369999999999995E-4</v>
      </c>
      <c r="BV50">
        <v>7.0960000000000001E-4</v>
      </c>
      <c r="BW50">
        <v>8.0029999999999999E-4</v>
      </c>
      <c r="BX50">
        <v>8.9630000000000005E-4</v>
      </c>
      <c r="BY50">
        <v>1E-3</v>
      </c>
      <c r="BZ50">
        <v>3.0000000000000001E-3</v>
      </c>
      <c r="CA50">
        <v>6.7000000000000002E-3</v>
      </c>
      <c r="CB50">
        <v>1.35E-2</v>
      </c>
      <c r="CC50">
        <v>2.3400000000000001E-2</v>
      </c>
      <c r="CD50">
        <v>3.7100000000000001E-2</v>
      </c>
      <c r="CE50">
        <v>5.2699999999999997E-2</v>
      </c>
      <c r="CF50">
        <v>7.0199999999999999E-2</v>
      </c>
      <c r="CG50">
        <v>8.9899999999999994E-2</v>
      </c>
      <c r="CH50">
        <v>0.1085</v>
      </c>
      <c r="CI50">
        <v>0.12759999999999999</v>
      </c>
      <c r="CJ50">
        <v>0.14599999999999999</v>
      </c>
      <c r="CK50">
        <v>0.16309999999999999</v>
      </c>
      <c r="CL50">
        <v>0.17860000000000001</v>
      </c>
      <c r="CM50">
        <v>0.1925</v>
      </c>
      <c r="CN50">
        <v>0.20619999999999999</v>
      </c>
      <c r="CO50">
        <v>0.27589999999999998</v>
      </c>
      <c r="CP50">
        <v>0.34370000000000001</v>
      </c>
      <c r="CQ50">
        <v>0.39560000000000001</v>
      </c>
      <c r="CR50">
        <v>0.41880000000000001</v>
      </c>
      <c r="CS50">
        <v>0.4325</v>
      </c>
      <c r="CT50">
        <v>0.45590000000000003</v>
      </c>
      <c r="CU50">
        <v>0.47460000000000002</v>
      </c>
      <c r="CV50">
        <v>0.48159999999999997</v>
      </c>
      <c r="CW50">
        <v>0.4844</v>
      </c>
      <c r="CX50">
        <v>0.48770000000000002</v>
      </c>
      <c r="CY50">
        <v>0.49230000000000002</v>
      </c>
      <c r="CZ50">
        <v>0.496</v>
      </c>
      <c r="DA50">
        <v>0.50490000000000002</v>
      </c>
      <c r="DB50">
        <v>0.51370000000000005</v>
      </c>
      <c r="DC50">
        <v>0.52259999999999995</v>
      </c>
      <c r="DD50">
        <v>0.53659999999999997</v>
      </c>
      <c r="DE50">
        <v>0.54649999999999999</v>
      </c>
      <c r="DF50">
        <v>0.55640000000000001</v>
      </c>
      <c r="DG50">
        <v>0.56599999999999995</v>
      </c>
      <c r="DH50">
        <v>0.56999999999999995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1.016E-4</v>
      </c>
      <c r="BL51">
        <v>1.2659999999999999E-4</v>
      </c>
      <c r="BM51">
        <v>1.4909999999999999E-4</v>
      </c>
      <c r="BN51">
        <v>1.7929999999999999E-4</v>
      </c>
      <c r="BO51">
        <v>2.2770000000000001E-4</v>
      </c>
      <c r="BP51">
        <v>2.764E-4</v>
      </c>
      <c r="BQ51">
        <v>3.2620000000000001E-4</v>
      </c>
      <c r="BR51">
        <v>3.8059999999999998E-4</v>
      </c>
      <c r="BS51">
        <v>4.6890000000000001E-4</v>
      </c>
      <c r="BT51">
        <v>5.5730000000000005E-4</v>
      </c>
      <c r="BU51">
        <v>6.3369999999999995E-4</v>
      </c>
      <c r="BV51">
        <v>7.0960000000000001E-4</v>
      </c>
      <c r="BW51">
        <v>8.0029999999999999E-4</v>
      </c>
      <c r="BX51">
        <v>8.9630000000000005E-4</v>
      </c>
      <c r="BY51">
        <v>1E-3</v>
      </c>
      <c r="BZ51">
        <v>3.0000000000000001E-3</v>
      </c>
      <c r="CA51">
        <v>6.7000000000000002E-3</v>
      </c>
      <c r="CB51">
        <v>1.35E-2</v>
      </c>
      <c r="CC51">
        <v>2.3400000000000001E-2</v>
      </c>
      <c r="CD51">
        <v>3.7100000000000001E-2</v>
      </c>
      <c r="CE51">
        <v>5.2699999999999997E-2</v>
      </c>
      <c r="CF51">
        <v>7.0199999999999999E-2</v>
      </c>
      <c r="CG51">
        <v>8.9899999999999994E-2</v>
      </c>
      <c r="CH51">
        <v>0.1085</v>
      </c>
      <c r="CI51">
        <v>0.12759999999999999</v>
      </c>
      <c r="CJ51">
        <v>0.14599999999999999</v>
      </c>
      <c r="CK51">
        <v>0.16309999999999999</v>
      </c>
      <c r="CL51">
        <v>0.17860000000000001</v>
      </c>
      <c r="CM51">
        <v>0.1925</v>
      </c>
      <c r="CN51">
        <v>0.20619999999999999</v>
      </c>
      <c r="CO51">
        <v>0.27589999999999998</v>
      </c>
      <c r="CP51">
        <v>0.34370000000000001</v>
      </c>
      <c r="CQ51">
        <v>0.39560000000000001</v>
      </c>
      <c r="CR51">
        <v>0.41880000000000001</v>
      </c>
      <c r="CS51">
        <v>0.4325</v>
      </c>
      <c r="CT51">
        <v>0.45590000000000003</v>
      </c>
      <c r="CU51">
        <v>0.47460000000000002</v>
      </c>
      <c r="CV51">
        <v>0.48159999999999997</v>
      </c>
      <c r="CW51">
        <v>0.4844</v>
      </c>
      <c r="CX51">
        <v>0.48770000000000002</v>
      </c>
      <c r="CY51">
        <v>0.49230000000000002</v>
      </c>
      <c r="CZ51">
        <v>0.496</v>
      </c>
      <c r="DA51">
        <v>0.50490000000000002</v>
      </c>
      <c r="DB51">
        <v>0.51370000000000005</v>
      </c>
      <c r="DC51">
        <v>0.52259999999999995</v>
      </c>
      <c r="DD51">
        <v>0.53659999999999997</v>
      </c>
      <c r="DE51">
        <v>0.54649999999999999</v>
      </c>
      <c r="DF51">
        <v>0.55640000000000001</v>
      </c>
      <c r="DG51">
        <v>0.56599999999999995</v>
      </c>
      <c r="DH51">
        <v>0.56999999999999995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1.016E-4</v>
      </c>
      <c r="BL52">
        <v>1.2659999999999999E-4</v>
      </c>
      <c r="BM52">
        <v>1.4909999999999999E-4</v>
      </c>
      <c r="BN52">
        <v>1.7929999999999999E-4</v>
      </c>
      <c r="BO52">
        <v>2.2770000000000001E-4</v>
      </c>
      <c r="BP52">
        <v>2.764E-4</v>
      </c>
      <c r="BQ52">
        <v>3.2620000000000001E-4</v>
      </c>
      <c r="BR52">
        <v>3.8059999999999998E-4</v>
      </c>
      <c r="BS52">
        <v>4.6890000000000001E-4</v>
      </c>
      <c r="BT52">
        <v>5.5730000000000005E-4</v>
      </c>
      <c r="BU52">
        <v>6.3369999999999995E-4</v>
      </c>
      <c r="BV52">
        <v>7.0960000000000001E-4</v>
      </c>
      <c r="BW52">
        <v>8.0029999999999999E-4</v>
      </c>
      <c r="BX52">
        <v>8.9630000000000005E-4</v>
      </c>
      <c r="BY52">
        <v>1E-3</v>
      </c>
      <c r="BZ52">
        <v>3.0000000000000001E-3</v>
      </c>
      <c r="CA52">
        <v>6.7000000000000002E-3</v>
      </c>
      <c r="CB52">
        <v>1.35E-2</v>
      </c>
      <c r="CC52">
        <v>2.3400000000000001E-2</v>
      </c>
      <c r="CD52">
        <v>3.7100000000000001E-2</v>
      </c>
      <c r="CE52">
        <v>5.2699999999999997E-2</v>
      </c>
      <c r="CF52">
        <v>7.0199999999999999E-2</v>
      </c>
      <c r="CG52">
        <v>8.9899999999999994E-2</v>
      </c>
      <c r="CH52">
        <v>0.1085</v>
      </c>
      <c r="CI52">
        <v>0.12759999999999999</v>
      </c>
      <c r="CJ52">
        <v>0.14599999999999999</v>
      </c>
      <c r="CK52">
        <v>0.16309999999999999</v>
      </c>
      <c r="CL52">
        <v>0.17860000000000001</v>
      </c>
      <c r="CM52">
        <v>0.1925</v>
      </c>
      <c r="CN52">
        <v>0.20619999999999999</v>
      </c>
      <c r="CO52">
        <v>0.27589999999999998</v>
      </c>
      <c r="CP52">
        <v>0.34370000000000001</v>
      </c>
      <c r="CQ52">
        <v>0.39560000000000001</v>
      </c>
      <c r="CR52">
        <v>0.41880000000000001</v>
      </c>
      <c r="CS52">
        <v>0.4325</v>
      </c>
      <c r="CT52">
        <v>0.45590000000000003</v>
      </c>
      <c r="CU52">
        <v>0.47460000000000002</v>
      </c>
      <c r="CV52">
        <v>0.48159999999999997</v>
      </c>
      <c r="CW52">
        <v>0.4844</v>
      </c>
      <c r="CX52">
        <v>0.48770000000000002</v>
      </c>
      <c r="CY52">
        <v>0.49230000000000002</v>
      </c>
      <c r="CZ52">
        <v>0.496</v>
      </c>
      <c r="DA52">
        <v>0.50490000000000002</v>
      </c>
      <c r="DB52">
        <v>0.51370000000000005</v>
      </c>
      <c r="DC52">
        <v>0.52259999999999995</v>
      </c>
      <c r="DD52">
        <v>0.53659999999999997</v>
      </c>
      <c r="DE52">
        <v>0.54649999999999999</v>
      </c>
      <c r="DF52">
        <v>0.55640000000000001</v>
      </c>
      <c r="DG52">
        <v>0.56599999999999995</v>
      </c>
      <c r="DH52">
        <v>0.56999999999999995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1.016E-4</v>
      </c>
      <c r="BL53">
        <v>1.2659999999999999E-4</v>
      </c>
      <c r="BM53">
        <v>1.4909999999999999E-4</v>
      </c>
      <c r="BN53">
        <v>1.7929999999999999E-4</v>
      </c>
      <c r="BO53">
        <v>2.2770000000000001E-4</v>
      </c>
      <c r="BP53">
        <v>2.764E-4</v>
      </c>
      <c r="BQ53">
        <v>3.2620000000000001E-4</v>
      </c>
      <c r="BR53">
        <v>3.8059999999999998E-4</v>
      </c>
      <c r="BS53">
        <v>4.6890000000000001E-4</v>
      </c>
      <c r="BT53">
        <v>5.5730000000000005E-4</v>
      </c>
      <c r="BU53">
        <v>6.3369999999999995E-4</v>
      </c>
      <c r="BV53">
        <v>7.0960000000000001E-4</v>
      </c>
      <c r="BW53">
        <v>8.0029999999999999E-4</v>
      </c>
      <c r="BX53">
        <v>8.9630000000000005E-4</v>
      </c>
      <c r="BY53">
        <v>1E-3</v>
      </c>
      <c r="BZ53">
        <v>3.0000000000000001E-3</v>
      </c>
      <c r="CA53">
        <v>6.7000000000000002E-3</v>
      </c>
      <c r="CB53">
        <v>1.35E-2</v>
      </c>
      <c r="CC53">
        <v>2.3400000000000001E-2</v>
      </c>
      <c r="CD53">
        <v>3.7100000000000001E-2</v>
      </c>
      <c r="CE53">
        <v>5.2699999999999997E-2</v>
      </c>
      <c r="CF53">
        <v>7.0199999999999999E-2</v>
      </c>
      <c r="CG53">
        <v>8.9899999999999994E-2</v>
      </c>
      <c r="CH53">
        <v>0.1085</v>
      </c>
      <c r="CI53">
        <v>0.12759999999999999</v>
      </c>
      <c r="CJ53">
        <v>0.14599999999999999</v>
      </c>
      <c r="CK53">
        <v>0.16309999999999999</v>
      </c>
      <c r="CL53">
        <v>0.17860000000000001</v>
      </c>
      <c r="CM53">
        <v>0.1925</v>
      </c>
      <c r="CN53">
        <v>0.20619999999999999</v>
      </c>
      <c r="CO53">
        <v>0.27589999999999998</v>
      </c>
      <c r="CP53">
        <v>0.34370000000000001</v>
      </c>
      <c r="CQ53">
        <v>0.39560000000000001</v>
      </c>
      <c r="CR53">
        <v>0.41880000000000001</v>
      </c>
      <c r="CS53">
        <v>0.4325</v>
      </c>
      <c r="CT53">
        <v>0.45590000000000003</v>
      </c>
      <c r="CU53">
        <v>0.47460000000000002</v>
      </c>
      <c r="CV53">
        <v>0.48159999999999997</v>
      </c>
      <c r="CW53">
        <v>0.4844</v>
      </c>
      <c r="CX53">
        <v>0.48770000000000002</v>
      </c>
      <c r="CY53">
        <v>0.49230000000000002</v>
      </c>
      <c r="CZ53">
        <v>0.496</v>
      </c>
      <c r="DA53">
        <v>0.50490000000000002</v>
      </c>
      <c r="DB53">
        <v>0.51370000000000005</v>
      </c>
      <c r="DC53">
        <v>0.52259999999999995</v>
      </c>
      <c r="DD53">
        <v>0.53659999999999997</v>
      </c>
      <c r="DE53">
        <v>0.54649999999999999</v>
      </c>
      <c r="DF53">
        <v>0.55640000000000001</v>
      </c>
      <c r="DG53">
        <v>0.56599999999999995</v>
      </c>
      <c r="DH53">
        <v>0.56999999999999995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1.016E-4</v>
      </c>
      <c r="BL54">
        <v>1.2659999999999999E-4</v>
      </c>
      <c r="BM54">
        <v>1.4909999999999999E-4</v>
      </c>
      <c r="BN54">
        <v>1.7929999999999999E-4</v>
      </c>
      <c r="BO54">
        <v>2.2770000000000001E-4</v>
      </c>
      <c r="BP54">
        <v>2.764E-4</v>
      </c>
      <c r="BQ54">
        <v>3.2620000000000001E-4</v>
      </c>
      <c r="BR54">
        <v>3.8059999999999998E-4</v>
      </c>
      <c r="BS54">
        <v>4.6890000000000001E-4</v>
      </c>
      <c r="BT54">
        <v>5.5730000000000005E-4</v>
      </c>
      <c r="BU54">
        <v>6.3369999999999995E-4</v>
      </c>
      <c r="BV54">
        <v>7.0960000000000001E-4</v>
      </c>
      <c r="BW54">
        <v>8.0029999999999999E-4</v>
      </c>
      <c r="BX54">
        <v>8.9630000000000005E-4</v>
      </c>
      <c r="BY54">
        <v>1E-3</v>
      </c>
      <c r="BZ54">
        <v>3.0000000000000001E-3</v>
      </c>
      <c r="CA54">
        <v>6.7000000000000002E-3</v>
      </c>
      <c r="CB54">
        <v>1.35E-2</v>
      </c>
      <c r="CC54">
        <v>2.3400000000000001E-2</v>
      </c>
      <c r="CD54">
        <v>3.7100000000000001E-2</v>
      </c>
      <c r="CE54">
        <v>5.2699999999999997E-2</v>
      </c>
      <c r="CF54">
        <v>7.0199999999999999E-2</v>
      </c>
      <c r="CG54">
        <v>8.9899999999999994E-2</v>
      </c>
      <c r="CH54">
        <v>0.1085</v>
      </c>
      <c r="CI54">
        <v>0.12759999999999999</v>
      </c>
      <c r="CJ54">
        <v>0.14599999999999999</v>
      </c>
      <c r="CK54">
        <v>0.16309999999999999</v>
      </c>
      <c r="CL54">
        <v>0.17860000000000001</v>
      </c>
      <c r="CM54">
        <v>0.1925</v>
      </c>
      <c r="CN54">
        <v>0.20619999999999999</v>
      </c>
      <c r="CO54">
        <v>0.27589999999999998</v>
      </c>
      <c r="CP54">
        <v>0.34370000000000001</v>
      </c>
      <c r="CQ54">
        <v>0.39560000000000001</v>
      </c>
      <c r="CR54">
        <v>0.41880000000000001</v>
      </c>
      <c r="CS54">
        <v>0.4325</v>
      </c>
      <c r="CT54">
        <v>0.45590000000000003</v>
      </c>
      <c r="CU54">
        <v>0.47460000000000002</v>
      </c>
      <c r="CV54">
        <v>0.48159999999999997</v>
      </c>
      <c r="CW54">
        <v>0.4844</v>
      </c>
      <c r="CX54">
        <v>0.48770000000000002</v>
      </c>
      <c r="CY54">
        <v>0.49230000000000002</v>
      </c>
      <c r="CZ54">
        <v>0.496</v>
      </c>
      <c r="DA54">
        <v>0.50490000000000002</v>
      </c>
      <c r="DB54">
        <v>0.51370000000000005</v>
      </c>
      <c r="DC54">
        <v>0.52259999999999995</v>
      </c>
      <c r="DD54">
        <v>0.53659999999999997</v>
      </c>
      <c r="DE54">
        <v>0.54649999999999999</v>
      </c>
      <c r="DF54">
        <v>0.55640000000000001</v>
      </c>
      <c r="DG54">
        <v>0.56599999999999995</v>
      </c>
      <c r="DH54">
        <v>0.56999999999999995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1.016E-4</v>
      </c>
      <c r="BL55">
        <v>1.2659999999999999E-4</v>
      </c>
      <c r="BM55">
        <v>1.4909999999999999E-4</v>
      </c>
      <c r="BN55">
        <v>1.7929999999999999E-4</v>
      </c>
      <c r="BO55">
        <v>2.2770000000000001E-4</v>
      </c>
      <c r="BP55">
        <v>2.764E-4</v>
      </c>
      <c r="BQ55">
        <v>3.2620000000000001E-4</v>
      </c>
      <c r="BR55">
        <v>3.8059999999999998E-4</v>
      </c>
      <c r="BS55">
        <v>4.6890000000000001E-4</v>
      </c>
      <c r="BT55">
        <v>5.5730000000000005E-4</v>
      </c>
      <c r="BU55">
        <v>6.3369999999999995E-4</v>
      </c>
      <c r="BV55">
        <v>7.0960000000000001E-4</v>
      </c>
      <c r="BW55">
        <v>8.0029999999999999E-4</v>
      </c>
      <c r="BX55">
        <v>8.9630000000000005E-4</v>
      </c>
      <c r="BY55">
        <v>1E-3</v>
      </c>
      <c r="BZ55">
        <v>3.0000000000000001E-3</v>
      </c>
      <c r="CA55">
        <v>6.7000000000000002E-3</v>
      </c>
      <c r="CB55">
        <v>1.35E-2</v>
      </c>
      <c r="CC55">
        <v>2.3400000000000001E-2</v>
      </c>
      <c r="CD55">
        <v>3.7100000000000001E-2</v>
      </c>
      <c r="CE55">
        <v>5.2699999999999997E-2</v>
      </c>
      <c r="CF55">
        <v>7.0199999999999999E-2</v>
      </c>
      <c r="CG55">
        <v>8.9899999999999994E-2</v>
      </c>
      <c r="CH55">
        <v>0.1085</v>
      </c>
      <c r="CI55">
        <v>0.12759999999999999</v>
      </c>
      <c r="CJ55">
        <v>0.14599999999999999</v>
      </c>
      <c r="CK55">
        <v>0.16309999999999999</v>
      </c>
      <c r="CL55">
        <v>0.17860000000000001</v>
      </c>
      <c r="CM55">
        <v>0.1925</v>
      </c>
      <c r="CN55">
        <v>0.20619999999999999</v>
      </c>
      <c r="CO55">
        <v>0.27589999999999998</v>
      </c>
      <c r="CP55">
        <v>0.34370000000000001</v>
      </c>
      <c r="CQ55">
        <v>0.39560000000000001</v>
      </c>
      <c r="CR55">
        <v>0.41880000000000001</v>
      </c>
      <c r="CS55">
        <v>0.4325</v>
      </c>
      <c r="CT55">
        <v>0.45590000000000003</v>
      </c>
      <c r="CU55">
        <v>0.47460000000000002</v>
      </c>
      <c r="CV55">
        <v>0.48159999999999997</v>
      </c>
      <c r="CW55">
        <v>0.4844</v>
      </c>
      <c r="CX55">
        <v>0.48770000000000002</v>
      </c>
      <c r="CY55">
        <v>0.49230000000000002</v>
      </c>
      <c r="CZ55">
        <v>0.496</v>
      </c>
      <c r="DA55">
        <v>0.50490000000000002</v>
      </c>
      <c r="DB55">
        <v>0.51370000000000005</v>
      </c>
      <c r="DC55">
        <v>0.52259999999999995</v>
      </c>
      <c r="DD55">
        <v>0.53659999999999997</v>
      </c>
      <c r="DE55">
        <v>0.54649999999999999</v>
      </c>
      <c r="DF55">
        <v>0.55640000000000001</v>
      </c>
      <c r="DG55">
        <v>0.56599999999999995</v>
      </c>
      <c r="DH55">
        <v>0.56999999999999995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1.016E-4</v>
      </c>
      <c r="BL56">
        <v>1.2659999999999999E-4</v>
      </c>
      <c r="BM56">
        <v>1.4909999999999999E-4</v>
      </c>
      <c r="BN56">
        <v>1.7929999999999999E-4</v>
      </c>
      <c r="BO56">
        <v>2.2770000000000001E-4</v>
      </c>
      <c r="BP56">
        <v>2.764E-4</v>
      </c>
      <c r="BQ56">
        <v>3.2620000000000001E-4</v>
      </c>
      <c r="BR56">
        <v>3.8059999999999998E-4</v>
      </c>
      <c r="BS56">
        <v>4.6890000000000001E-4</v>
      </c>
      <c r="BT56">
        <v>5.5730000000000005E-4</v>
      </c>
      <c r="BU56">
        <v>6.3369999999999995E-4</v>
      </c>
      <c r="BV56">
        <v>7.0960000000000001E-4</v>
      </c>
      <c r="BW56">
        <v>8.0029999999999999E-4</v>
      </c>
      <c r="BX56">
        <v>8.9630000000000005E-4</v>
      </c>
      <c r="BY56">
        <v>1E-3</v>
      </c>
      <c r="BZ56">
        <v>3.0000000000000001E-3</v>
      </c>
      <c r="CA56">
        <v>6.7000000000000002E-3</v>
      </c>
      <c r="CB56">
        <v>1.35E-2</v>
      </c>
      <c r="CC56">
        <v>2.3400000000000001E-2</v>
      </c>
      <c r="CD56">
        <v>3.7100000000000001E-2</v>
      </c>
      <c r="CE56">
        <v>5.2699999999999997E-2</v>
      </c>
      <c r="CF56">
        <v>7.0199999999999999E-2</v>
      </c>
      <c r="CG56">
        <v>8.9899999999999994E-2</v>
      </c>
      <c r="CH56">
        <v>0.1085</v>
      </c>
      <c r="CI56">
        <v>0.12759999999999999</v>
      </c>
      <c r="CJ56">
        <v>0.14599999999999999</v>
      </c>
      <c r="CK56">
        <v>0.16309999999999999</v>
      </c>
      <c r="CL56">
        <v>0.17860000000000001</v>
      </c>
      <c r="CM56">
        <v>0.1925</v>
      </c>
      <c r="CN56">
        <v>0.20619999999999999</v>
      </c>
      <c r="CO56">
        <v>0.27589999999999998</v>
      </c>
      <c r="CP56">
        <v>0.34370000000000001</v>
      </c>
      <c r="CQ56">
        <v>0.39560000000000001</v>
      </c>
      <c r="CR56">
        <v>0.41880000000000001</v>
      </c>
      <c r="CS56">
        <v>0.4325</v>
      </c>
      <c r="CT56">
        <v>0.45590000000000003</v>
      </c>
      <c r="CU56">
        <v>0.47460000000000002</v>
      </c>
      <c r="CV56">
        <v>0.48159999999999997</v>
      </c>
      <c r="CW56">
        <v>0.4844</v>
      </c>
      <c r="CX56">
        <v>0.48770000000000002</v>
      </c>
      <c r="CY56">
        <v>0.49230000000000002</v>
      </c>
      <c r="CZ56">
        <v>0.496</v>
      </c>
      <c r="DA56">
        <v>0.50490000000000002</v>
      </c>
      <c r="DB56">
        <v>0.51370000000000005</v>
      </c>
      <c r="DC56">
        <v>0.52259999999999995</v>
      </c>
      <c r="DD56">
        <v>0.53659999999999997</v>
      </c>
      <c r="DE56">
        <v>0.54649999999999999</v>
      </c>
      <c r="DF56">
        <v>0.55640000000000001</v>
      </c>
      <c r="DG56">
        <v>0.56599999999999995</v>
      </c>
      <c r="DH56">
        <v>0.56999999999999995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1.016E-4</v>
      </c>
      <c r="BL57">
        <v>1.2659999999999999E-4</v>
      </c>
      <c r="BM57">
        <v>1.4909999999999999E-4</v>
      </c>
      <c r="BN57">
        <v>1.7929999999999999E-4</v>
      </c>
      <c r="BO57">
        <v>2.2770000000000001E-4</v>
      </c>
      <c r="BP57">
        <v>2.764E-4</v>
      </c>
      <c r="BQ57">
        <v>3.2620000000000001E-4</v>
      </c>
      <c r="BR57">
        <v>3.8059999999999998E-4</v>
      </c>
      <c r="BS57">
        <v>4.6890000000000001E-4</v>
      </c>
      <c r="BT57">
        <v>5.5730000000000005E-4</v>
      </c>
      <c r="BU57">
        <v>6.3369999999999995E-4</v>
      </c>
      <c r="BV57">
        <v>7.0960000000000001E-4</v>
      </c>
      <c r="BW57">
        <v>8.0029999999999999E-4</v>
      </c>
      <c r="BX57">
        <v>8.9630000000000005E-4</v>
      </c>
      <c r="BY57">
        <v>1E-3</v>
      </c>
      <c r="BZ57">
        <v>3.0000000000000001E-3</v>
      </c>
      <c r="CA57">
        <v>6.7000000000000002E-3</v>
      </c>
      <c r="CB57">
        <v>1.35E-2</v>
      </c>
      <c r="CC57">
        <v>2.3400000000000001E-2</v>
      </c>
      <c r="CD57">
        <v>3.7100000000000001E-2</v>
      </c>
      <c r="CE57">
        <v>5.2699999999999997E-2</v>
      </c>
      <c r="CF57">
        <v>7.0199999999999999E-2</v>
      </c>
      <c r="CG57">
        <v>8.9899999999999994E-2</v>
      </c>
      <c r="CH57">
        <v>0.1085</v>
      </c>
      <c r="CI57">
        <v>0.12759999999999999</v>
      </c>
      <c r="CJ57">
        <v>0.14599999999999999</v>
      </c>
      <c r="CK57">
        <v>0.16309999999999999</v>
      </c>
      <c r="CL57">
        <v>0.17860000000000001</v>
      </c>
      <c r="CM57">
        <v>0.1925</v>
      </c>
      <c r="CN57">
        <v>0.20619999999999999</v>
      </c>
      <c r="CO57">
        <v>0.27589999999999998</v>
      </c>
      <c r="CP57">
        <v>0.34370000000000001</v>
      </c>
      <c r="CQ57">
        <v>0.39560000000000001</v>
      </c>
      <c r="CR57">
        <v>0.41880000000000001</v>
      </c>
      <c r="CS57">
        <v>0.4325</v>
      </c>
      <c r="CT57">
        <v>0.45590000000000003</v>
      </c>
      <c r="CU57">
        <v>0.47460000000000002</v>
      </c>
      <c r="CV57">
        <v>0.48159999999999997</v>
      </c>
      <c r="CW57">
        <v>0.4844</v>
      </c>
      <c r="CX57">
        <v>0.48770000000000002</v>
      </c>
      <c r="CY57">
        <v>0.49230000000000002</v>
      </c>
      <c r="CZ57">
        <v>0.496</v>
      </c>
      <c r="DA57">
        <v>0.50490000000000002</v>
      </c>
      <c r="DB57">
        <v>0.51370000000000005</v>
      </c>
      <c r="DC57">
        <v>0.52259999999999995</v>
      </c>
      <c r="DD57">
        <v>0.53659999999999997</v>
      </c>
      <c r="DE57">
        <v>0.54649999999999999</v>
      </c>
      <c r="DF57">
        <v>0.55640000000000001</v>
      </c>
      <c r="DG57">
        <v>0.56599999999999995</v>
      </c>
      <c r="DH57">
        <v>0.56999999999999995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1.016E-4</v>
      </c>
      <c r="BL58">
        <v>1.2659999999999999E-4</v>
      </c>
      <c r="BM58">
        <v>1.4909999999999999E-4</v>
      </c>
      <c r="BN58">
        <v>1.7929999999999999E-4</v>
      </c>
      <c r="BO58">
        <v>2.2770000000000001E-4</v>
      </c>
      <c r="BP58">
        <v>2.764E-4</v>
      </c>
      <c r="BQ58">
        <v>3.2620000000000001E-4</v>
      </c>
      <c r="BR58">
        <v>3.8059999999999998E-4</v>
      </c>
      <c r="BS58">
        <v>4.6890000000000001E-4</v>
      </c>
      <c r="BT58">
        <v>5.5730000000000005E-4</v>
      </c>
      <c r="BU58">
        <v>6.3369999999999995E-4</v>
      </c>
      <c r="BV58">
        <v>7.0960000000000001E-4</v>
      </c>
      <c r="BW58">
        <v>8.0029999999999999E-4</v>
      </c>
      <c r="BX58">
        <v>8.9630000000000005E-4</v>
      </c>
      <c r="BY58">
        <v>1E-3</v>
      </c>
      <c r="BZ58">
        <v>3.0000000000000001E-3</v>
      </c>
      <c r="CA58">
        <v>6.7000000000000002E-3</v>
      </c>
      <c r="CB58">
        <v>1.35E-2</v>
      </c>
      <c r="CC58">
        <v>2.3400000000000001E-2</v>
      </c>
      <c r="CD58">
        <v>3.7100000000000001E-2</v>
      </c>
      <c r="CE58">
        <v>5.2699999999999997E-2</v>
      </c>
      <c r="CF58">
        <v>7.0199999999999999E-2</v>
      </c>
      <c r="CG58">
        <v>8.9899999999999994E-2</v>
      </c>
      <c r="CH58">
        <v>0.1085</v>
      </c>
      <c r="CI58">
        <v>0.12759999999999999</v>
      </c>
      <c r="CJ58">
        <v>0.14599999999999999</v>
      </c>
      <c r="CK58">
        <v>0.16309999999999999</v>
      </c>
      <c r="CL58">
        <v>0.17860000000000001</v>
      </c>
      <c r="CM58">
        <v>0.1925</v>
      </c>
      <c r="CN58">
        <v>0.20619999999999999</v>
      </c>
      <c r="CO58">
        <v>0.27589999999999998</v>
      </c>
      <c r="CP58">
        <v>0.34370000000000001</v>
      </c>
      <c r="CQ58">
        <v>0.39560000000000001</v>
      </c>
      <c r="CR58">
        <v>0.41880000000000001</v>
      </c>
      <c r="CS58">
        <v>0.4325</v>
      </c>
      <c r="CT58">
        <v>0.45590000000000003</v>
      </c>
      <c r="CU58">
        <v>0.47460000000000002</v>
      </c>
      <c r="CV58">
        <v>0.48159999999999997</v>
      </c>
      <c r="CW58">
        <v>0.4844</v>
      </c>
      <c r="CX58">
        <v>0.48770000000000002</v>
      </c>
      <c r="CY58">
        <v>0.49230000000000002</v>
      </c>
      <c r="CZ58">
        <v>0.496</v>
      </c>
      <c r="DA58">
        <v>0.50490000000000002</v>
      </c>
      <c r="DB58">
        <v>0.51370000000000005</v>
      </c>
      <c r="DC58">
        <v>0.52259999999999995</v>
      </c>
      <c r="DD58">
        <v>0.53659999999999997</v>
      </c>
      <c r="DE58">
        <v>0.54649999999999999</v>
      </c>
      <c r="DF58">
        <v>0.55640000000000001</v>
      </c>
      <c r="DG58">
        <v>0.56599999999999995</v>
      </c>
      <c r="DH58">
        <v>0.56999999999999995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1.016E-4</v>
      </c>
      <c r="BL59">
        <v>1.2659999999999999E-4</v>
      </c>
      <c r="BM59">
        <v>1.4909999999999999E-4</v>
      </c>
      <c r="BN59">
        <v>1.7929999999999999E-4</v>
      </c>
      <c r="BO59">
        <v>2.2770000000000001E-4</v>
      </c>
      <c r="BP59">
        <v>2.764E-4</v>
      </c>
      <c r="BQ59">
        <v>3.2620000000000001E-4</v>
      </c>
      <c r="BR59">
        <v>3.8059999999999998E-4</v>
      </c>
      <c r="BS59">
        <v>4.6890000000000001E-4</v>
      </c>
      <c r="BT59">
        <v>5.5730000000000005E-4</v>
      </c>
      <c r="BU59">
        <v>6.3369999999999995E-4</v>
      </c>
      <c r="BV59">
        <v>7.0960000000000001E-4</v>
      </c>
      <c r="BW59">
        <v>8.0029999999999999E-4</v>
      </c>
      <c r="BX59">
        <v>8.9630000000000005E-4</v>
      </c>
      <c r="BY59">
        <v>1E-3</v>
      </c>
      <c r="BZ59">
        <v>3.0000000000000001E-3</v>
      </c>
      <c r="CA59">
        <v>6.7000000000000002E-3</v>
      </c>
      <c r="CB59">
        <v>1.35E-2</v>
      </c>
      <c r="CC59">
        <v>2.3400000000000001E-2</v>
      </c>
      <c r="CD59">
        <v>3.7100000000000001E-2</v>
      </c>
      <c r="CE59">
        <v>5.2699999999999997E-2</v>
      </c>
      <c r="CF59">
        <v>7.0199999999999999E-2</v>
      </c>
      <c r="CG59">
        <v>8.9899999999999994E-2</v>
      </c>
      <c r="CH59">
        <v>0.1085</v>
      </c>
      <c r="CI59">
        <v>0.12759999999999999</v>
      </c>
      <c r="CJ59">
        <v>0.14599999999999999</v>
      </c>
      <c r="CK59">
        <v>0.16309999999999999</v>
      </c>
      <c r="CL59">
        <v>0.17860000000000001</v>
      </c>
      <c r="CM59">
        <v>0.1925</v>
      </c>
      <c r="CN59">
        <v>0.20619999999999999</v>
      </c>
      <c r="CO59">
        <v>0.27589999999999998</v>
      </c>
      <c r="CP59">
        <v>0.34370000000000001</v>
      </c>
      <c r="CQ59">
        <v>0.39560000000000001</v>
      </c>
      <c r="CR59">
        <v>0.41880000000000001</v>
      </c>
      <c r="CS59">
        <v>0.4325</v>
      </c>
      <c r="CT59">
        <v>0.45590000000000003</v>
      </c>
      <c r="CU59">
        <v>0.47460000000000002</v>
      </c>
      <c r="CV59">
        <v>0.48159999999999997</v>
      </c>
      <c r="CW59">
        <v>0.4844</v>
      </c>
      <c r="CX59">
        <v>0.48770000000000002</v>
      </c>
      <c r="CY59">
        <v>0.49230000000000002</v>
      </c>
      <c r="CZ59">
        <v>0.496</v>
      </c>
      <c r="DA59">
        <v>0.50490000000000002</v>
      </c>
      <c r="DB59">
        <v>0.51370000000000005</v>
      </c>
      <c r="DC59">
        <v>0.52259999999999995</v>
      </c>
      <c r="DD59">
        <v>0.53659999999999997</v>
      </c>
      <c r="DE59">
        <v>0.54649999999999999</v>
      </c>
      <c r="DF59">
        <v>0.55640000000000001</v>
      </c>
      <c r="DG59">
        <v>0.56599999999999995</v>
      </c>
      <c r="DH59">
        <v>0.56999999999999995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1.016E-4</v>
      </c>
      <c r="BL60">
        <v>1.2659999999999999E-4</v>
      </c>
      <c r="BM60">
        <v>1.4909999999999999E-4</v>
      </c>
      <c r="BN60">
        <v>1.7929999999999999E-4</v>
      </c>
      <c r="BO60">
        <v>2.2770000000000001E-4</v>
      </c>
      <c r="BP60">
        <v>2.764E-4</v>
      </c>
      <c r="BQ60">
        <v>3.2620000000000001E-4</v>
      </c>
      <c r="BR60">
        <v>3.8059999999999998E-4</v>
      </c>
      <c r="BS60">
        <v>4.6890000000000001E-4</v>
      </c>
      <c r="BT60">
        <v>5.5730000000000005E-4</v>
      </c>
      <c r="BU60">
        <v>6.3369999999999995E-4</v>
      </c>
      <c r="BV60">
        <v>7.0960000000000001E-4</v>
      </c>
      <c r="BW60">
        <v>8.0029999999999999E-4</v>
      </c>
      <c r="BX60">
        <v>8.9630000000000005E-4</v>
      </c>
      <c r="BY60">
        <v>1E-3</v>
      </c>
      <c r="BZ60">
        <v>3.0000000000000001E-3</v>
      </c>
      <c r="CA60">
        <v>6.7000000000000002E-3</v>
      </c>
      <c r="CB60">
        <v>1.35E-2</v>
      </c>
      <c r="CC60">
        <v>2.3400000000000001E-2</v>
      </c>
      <c r="CD60">
        <v>3.7100000000000001E-2</v>
      </c>
      <c r="CE60">
        <v>5.2699999999999997E-2</v>
      </c>
      <c r="CF60">
        <v>7.0199999999999999E-2</v>
      </c>
      <c r="CG60">
        <v>8.9899999999999994E-2</v>
      </c>
      <c r="CH60">
        <v>0.1085</v>
      </c>
      <c r="CI60">
        <v>0.12759999999999999</v>
      </c>
      <c r="CJ60">
        <v>0.14599999999999999</v>
      </c>
      <c r="CK60">
        <v>0.16309999999999999</v>
      </c>
      <c r="CL60">
        <v>0.17860000000000001</v>
      </c>
      <c r="CM60">
        <v>0.1925</v>
      </c>
      <c r="CN60">
        <v>0.20619999999999999</v>
      </c>
      <c r="CO60">
        <v>0.27589999999999998</v>
      </c>
      <c r="CP60">
        <v>0.34370000000000001</v>
      </c>
      <c r="CQ60">
        <v>0.39560000000000001</v>
      </c>
      <c r="CR60">
        <v>0.41880000000000001</v>
      </c>
      <c r="CS60">
        <v>0.4325</v>
      </c>
      <c r="CT60">
        <v>0.45590000000000003</v>
      </c>
      <c r="CU60">
        <v>0.47460000000000002</v>
      </c>
      <c r="CV60">
        <v>0.48159999999999997</v>
      </c>
      <c r="CW60">
        <v>0.4844</v>
      </c>
      <c r="CX60">
        <v>0.48770000000000002</v>
      </c>
      <c r="CY60">
        <v>0.49230000000000002</v>
      </c>
      <c r="CZ60">
        <v>0.496</v>
      </c>
      <c r="DA60">
        <v>0.50490000000000002</v>
      </c>
      <c r="DB60">
        <v>0.51370000000000005</v>
      </c>
      <c r="DC60">
        <v>0.52259999999999995</v>
      </c>
      <c r="DD60">
        <v>0.53659999999999997</v>
      </c>
      <c r="DE60">
        <v>0.54649999999999999</v>
      </c>
      <c r="DF60">
        <v>0.55640000000000001</v>
      </c>
      <c r="DG60">
        <v>0.56599999999999995</v>
      </c>
      <c r="DH60">
        <v>0.56999999999999995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1.016E-4</v>
      </c>
      <c r="BL61">
        <v>1.2659999999999999E-4</v>
      </c>
      <c r="BM61">
        <v>1.4909999999999999E-4</v>
      </c>
      <c r="BN61">
        <v>1.7929999999999999E-4</v>
      </c>
      <c r="BO61">
        <v>2.2770000000000001E-4</v>
      </c>
      <c r="BP61">
        <v>2.764E-4</v>
      </c>
      <c r="BQ61">
        <v>3.2620000000000001E-4</v>
      </c>
      <c r="BR61">
        <v>3.8059999999999998E-4</v>
      </c>
      <c r="BS61">
        <v>4.6890000000000001E-4</v>
      </c>
      <c r="BT61">
        <v>5.5730000000000005E-4</v>
      </c>
      <c r="BU61">
        <v>6.3369999999999995E-4</v>
      </c>
      <c r="BV61">
        <v>7.0960000000000001E-4</v>
      </c>
      <c r="BW61">
        <v>8.0029999999999999E-4</v>
      </c>
      <c r="BX61">
        <v>8.9630000000000005E-4</v>
      </c>
      <c r="BY61">
        <v>1E-3</v>
      </c>
      <c r="BZ61">
        <v>3.0000000000000001E-3</v>
      </c>
      <c r="CA61">
        <v>6.7000000000000002E-3</v>
      </c>
      <c r="CB61">
        <v>1.35E-2</v>
      </c>
      <c r="CC61">
        <v>2.3400000000000001E-2</v>
      </c>
      <c r="CD61">
        <v>3.7100000000000001E-2</v>
      </c>
      <c r="CE61">
        <v>5.2699999999999997E-2</v>
      </c>
      <c r="CF61">
        <v>7.0199999999999999E-2</v>
      </c>
      <c r="CG61">
        <v>8.9899999999999994E-2</v>
      </c>
      <c r="CH61">
        <v>0.1085</v>
      </c>
      <c r="CI61">
        <v>0.12759999999999999</v>
      </c>
      <c r="CJ61">
        <v>0.14599999999999999</v>
      </c>
      <c r="CK61">
        <v>0.16309999999999999</v>
      </c>
      <c r="CL61">
        <v>0.17860000000000001</v>
      </c>
      <c r="CM61">
        <v>0.1925</v>
      </c>
      <c r="CN61">
        <v>0.20619999999999999</v>
      </c>
      <c r="CO61">
        <v>0.27589999999999998</v>
      </c>
      <c r="CP61">
        <v>0.34370000000000001</v>
      </c>
      <c r="CQ61">
        <v>0.39560000000000001</v>
      </c>
      <c r="CR61">
        <v>0.41880000000000001</v>
      </c>
      <c r="CS61">
        <v>0.4325</v>
      </c>
      <c r="CT61">
        <v>0.45590000000000003</v>
      </c>
      <c r="CU61">
        <v>0.47460000000000002</v>
      </c>
      <c r="CV61">
        <v>0.48159999999999997</v>
      </c>
      <c r="CW61">
        <v>0.4844</v>
      </c>
      <c r="CX61">
        <v>0.48770000000000002</v>
      </c>
      <c r="CY61">
        <v>0.49230000000000002</v>
      </c>
      <c r="CZ61">
        <v>0.496</v>
      </c>
      <c r="DA61">
        <v>0.50490000000000002</v>
      </c>
      <c r="DB61">
        <v>0.51370000000000005</v>
      </c>
      <c r="DC61">
        <v>0.52259999999999995</v>
      </c>
      <c r="DD61">
        <v>0.53659999999999997</v>
      </c>
      <c r="DE61">
        <v>0.54649999999999999</v>
      </c>
      <c r="DF61">
        <v>0.55640000000000001</v>
      </c>
      <c r="DG61">
        <v>0.56599999999999995</v>
      </c>
      <c r="DH61">
        <v>0.56999999999999995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1.016E-4</v>
      </c>
      <c r="BL62">
        <v>1.2659999999999999E-4</v>
      </c>
      <c r="BM62">
        <v>1.4909999999999999E-4</v>
      </c>
      <c r="BN62">
        <v>1.7929999999999999E-4</v>
      </c>
      <c r="BO62">
        <v>2.2770000000000001E-4</v>
      </c>
      <c r="BP62">
        <v>2.764E-4</v>
      </c>
      <c r="BQ62">
        <v>3.2620000000000001E-4</v>
      </c>
      <c r="BR62">
        <v>3.8059999999999998E-4</v>
      </c>
      <c r="BS62">
        <v>4.6890000000000001E-4</v>
      </c>
      <c r="BT62">
        <v>5.5730000000000005E-4</v>
      </c>
      <c r="BU62">
        <v>6.3369999999999995E-4</v>
      </c>
      <c r="BV62">
        <v>7.0960000000000001E-4</v>
      </c>
      <c r="BW62">
        <v>8.0029999999999999E-4</v>
      </c>
      <c r="BX62">
        <v>8.9630000000000005E-4</v>
      </c>
      <c r="BY62">
        <v>1E-3</v>
      </c>
      <c r="BZ62">
        <v>3.0000000000000001E-3</v>
      </c>
      <c r="CA62">
        <v>6.7000000000000002E-3</v>
      </c>
      <c r="CB62">
        <v>1.35E-2</v>
      </c>
      <c r="CC62">
        <v>2.3400000000000001E-2</v>
      </c>
      <c r="CD62">
        <v>3.7100000000000001E-2</v>
      </c>
      <c r="CE62">
        <v>5.2699999999999997E-2</v>
      </c>
      <c r="CF62">
        <v>7.0199999999999999E-2</v>
      </c>
      <c r="CG62">
        <v>8.9899999999999994E-2</v>
      </c>
      <c r="CH62">
        <v>0.1085</v>
      </c>
      <c r="CI62">
        <v>0.12759999999999999</v>
      </c>
      <c r="CJ62">
        <v>0.14599999999999999</v>
      </c>
      <c r="CK62">
        <v>0.16309999999999999</v>
      </c>
      <c r="CL62">
        <v>0.17860000000000001</v>
      </c>
      <c r="CM62">
        <v>0.1925</v>
      </c>
      <c r="CN62">
        <v>0.20619999999999999</v>
      </c>
      <c r="CO62">
        <v>0.27589999999999998</v>
      </c>
      <c r="CP62">
        <v>0.34370000000000001</v>
      </c>
      <c r="CQ62">
        <v>0.39560000000000001</v>
      </c>
      <c r="CR62">
        <v>0.41880000000000001</v>
      </c>
      <c r="CS62">
        <v>0.4325</v>
      </c>
      <c r="CT62">
        <v>0.45590000000000003</v>
      </c>
      <c r="CU62">
        <v>0.47460000000000002</v>
      </c>
      <c r="CV62">
        <v>0.48159999999999997</v>
      </c>
      <c r="CW62">
        <v>0.4844</v>
      </c>
      <c r="CX62">
        <v>0.48770000000000002</v>
      </c>
      <c r="CY62">
        <v>0.49230000000000002</v>
      </c>
      <c r="CZ62">
        <v>0.496</v>
      </c>
      <c r="DA62">
        <v>0.50490000000000002</v>
      </c>
      <c r="DB62">
        <v>0.51370000000000005</v>
      </c>
      <c r="DC62">
        <v>0.52259999999999995</v>
      </c>
      <c r="DD62">
        <v>0.53659999999999997</v>
      </c>
      <c r="DE62">
        <v>0.54649999999999999</v>
      </c>
      <c r="DF62">
        <v>0.55640000000000001</v>
      </c>
      <c r="DG62">
        <v>0.56599999999999995</v>
      </c>
      <c r="DH62">
        <v>0.56999999999999995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1.016E-4</v>
      </c>
      <c r="BL63">
        <v>1.2659999999999999E-4</v>
      </c>
      <c r="BM63">
        <v>1.4909999999999999E-4</v>
      </c>
      <c r="BN63">
        <v>1.7929999999999999E-4</v>
      </c>
      <c r="BO63">
        <v>2.2770000000000001E-4</v>
      </c>
      <c r="BP63">
        <v>2.764E-4</v>
      </c>
      <c r="BQ63">
        <v>3.2620000000000001E-4</v>
      </c>
      <c r="BR63">
        <v>3.8059999999999998E-4</v>
      </c>
      <c r="BS63">
        <v>4.6890000000000001E-4</v>
      </c>
      <c r="BT63">
        <v>5.5730000000000005E-4</v>
      </c>
      <c r="BU63">
        <v>6.3369999999999995E-4</v>
      </c>
      <c r="BV63">
        <v>7.0960000000000001E-4</v>
      </c>
      <c r="BW63">
        <v>8.0029999999999999E-4</v>
      </c>
      <c r="BX63">
        <v>8.9630000000000005E-4</v>
      </c>
      <c r="BY63">
        <v>1E-3</v>
      </c>
      <c r="BZ63">
        <v>3.0000000000000001E-3</v>
      </c>
      <c r="CA63">
        <v>6.7000000000000002E-3</v>
      </c>
      <c r="CB63">
        <v>1.35E-2</v>
      </c>
      <c r="CC63">
        <v>2.3400000000000001E-2</v>
      </c>
      <c r="CD63">
        <v>3.7100000000000001E-2</v>
      </c>
      <c r="CE63">
        <v>5.2699999999999997E-2</v>
      </c>
      <c r="CF63">
        <v>7.0199999999999999E-2</v>
      </c>
      <c r="CG63">
        <v>8.9899999999999994E-2</v>
      </c>
      <c r="CH63">
        <v>0.1085</v>
      </c>
      <c r="CI63">
        <v>0.12759999999999999</v>
      </c>
      <c r="CJ63">
        <v>0.14599999999999999</v>
      </c>
      <c r="CK63">
        <v>0.16309999999999999</v>
      </c>
      <c r="CL63">
        <v>0.17860000000000001</v>
      </c>
      <c r="CM63">
        <v>0.1925</v>
      </c>
      <c r="CN63">
        <v>0.20619999999999999</v>
      </c>
      <c r="CO63">
        <v>0.27589999999999998</v>
      </c>
      <c r="CP63">
        <v>0.34370000000000001</v>
      </c>
      <c r="CQ63">
        <v>0.39560000000000001</v>
      </c>
      <c r="CR63">
        <v>0.41880000000000001</v>
      </c>
      <c r="CS63">
        <v>0.4325</v>
      </c>
      <c r="CT63">
        <v>0.45590000000000003</v>
      </c>
      <c r="CU63">
        <v>0.47460000000000002</v>
      </c>
      <c r="CV63">
        <v>0.48159999999999997</v>
      </c>
      <c r="CW63">
        <v>0.4844</v>
      </c>
      <c r="CX63">
        <v>0.48770000000000002</v>
      </c>
      <c r="CY63">
        <v>0.49230000000000002</v>
      </c>
      <c r="CZ63">
        <v>0.496</v>
      </c>
      <c r="DA63">
        <v>0.50490000000000002</v>
      </c>
      <c r="DB63">
        <v>0.51370000000000005</v>
      </c>
      <c r="DC63">
        <v>0.52259999999999995</v>
      </c>
      <c r="DD63">
        <v>0.53659999999999997</v>
      </c>
      <c r="DE63">
        <v>0.54649999999999999</v>
      </c>
      <c r="DF63">
        <v>0.55640000000000001</v>
      </c>
      <c r="DG63">
        <v>0.56599999999999995</v>
      </c>
      <c r="DH63">
        <v>0.56999999999999995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1.016E-4</v>
      </c>
      <c r="BL64">
        <v>1.2659999999999999E-4</v>
      </c>
      <c r="BM64">
        <v>1.4909999999999999E-4</v>
      </c>
      <c r="BN64">
        <v>1.7929999999999999E-4</v>
      </c>
      <c r="BO64">
        <v>2.2770000000000001E-4</v>
      </c>
      <c r="BP64">
        <v>2.764E-4</v>
      </c>
      <c r="BQ64">
        <v>3.2620000000000001E-4</v>
      </c>
      <c r="BR64">
        <v>3.8059999999999998E-4</v>
      </c>
      <c r="BS64">
        <v>4.6890000000000001E-4</v>
      </c>
      <c r="BT64">
        <v>5.5730000000000005E-4</v>
      </c>
      <c r="BU64">
        <v>6.3369999999999995E-4</v>
      </c>
      <c r="BV64">
        <v>7.0960000000000001E-4</v>
      </c>
      <c r="BW64">
        <v>8.0029999999999999E-4</v>
      </c>
      <c r="BX64">
        <v>8.9630000000000005E-4</v>
      </c>
      <c r="BY64">
        <v>1E-3</v>
      </c>
      <c r="BZ64">
        <v>3.0000000000000001E-3</v>
      </c>
      <c r="CA64">
        <v>6.7000000000000002E-3</v>
      </c>
      <c r="CB64">
        <v>1.35E-2</v>
      </c>
      <c r="CC64">
        <v>2.3400000000000001E-2</v>
      </c>
      <c r="CD64">
        <v>3.7100000000000001E-2</v>
      </c>
      <c r="CE64">
        <v>5.2699999999999997E-2</v>
      </c>
      <c r="CF64">
        <v>7.0199999999999999E-2</v>
      </c>
      <c r="CG64">
        <v>8.9899999999999994E-2</v>
      </c>
      <c r="CH64">
        <v>0.1085</v>
      </c>
      <c r="CI64">
        <v>0.12759999999999999</v>
      </c>
      <c r="CJ64">
        <v>0.14599999999999999</v>
      </c>
      <c r="CK64">
        <v>0.16309999999999999</v>
      </c>
      <c r="CL64">
        <v>0.17860000000000001</v>
      </c>
      <c r="CM64">
        <v>0.1925</v>
      </c>
      <c r="CN64">
        <v>0.20619999999999999</v>
      </c>
      <c r="CO64">
        <v>0.27589999999999998</v>
      </c>
      <c r="CP64">
        <v>0.34370000000000001</v>
      </c>
      <c r="CQ64">
        <v>0.39560000000000001</v>
      </c>
      <c r="CR64">
        <v>0.41880000000000001</v>
      </c>
      <c r="CS64">
        <v>0.4325</v>
      </c>
      <c r="CT64">
        <v>0.45590000000000003</v>
      </c>
      <c r="CU64">
        <v>0.47460000000000002</v>
      </c>
      <c r="CV64">
        <v>0.48159999999999997</v>
      </c>
      <c r="CW64">
        <v>0.4844</v>
      </c>
      <c r="CX64">
        <v>0.48770000000000002</v>
      </c>
      <c r="CY64">
        <v>0.49230000000000002</v>
      </c>
      <c r="CZ64">
        <v>0.496</v>
      </c>
      <c r="DA64">
        <v>0.50490000000000002</v>
      </c>
      <c r="DB64">
        <v>0.51370000000000005</v>
      </c>
      <c r="DC64">
        <v>0.52259999999999995</v>
      </c>
      <c r="DD64">
        <v>0.53659999999999997</v>
      </c>
      <c r="DE64">
        <v>0.54649999999999999</v>
      </c>
      <c r="DF64">
        <v>0.55640000000000001</v>
      </c>
      <c r="DG64">
        <v>0.56599999999999995</v>
      </c>
      <c r="DH64">
        <v>0.56999999999999995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1.016E-4</v>
      </c>
      <c r="BL65">
        <v>1.2659999999999999E-4</v>
      </c>
      <c r="BM65">
        <v>1.4909999999999999E-4</v>
      </c>
      <c r="BN65">
        <v>1.7929999999999999E-4</v>
      </c>
      <c r="BO65">
        <v>2.2770000000000001E-4</v>
      </c>
      <c r="BP65">
        <v>2.764E-4</v>
      </c>
      <c r="BQ65">
        <v>3.2620000000000001E-4</v>
      </c>
      <c r="BR65">
        <v>3.8059999999999998E-4</v>
      </c>
      <c r="BS65">
        <v>4.6890000000000001E-4</v>
      </c>
      <c r="BT65">
        <v>5.5730000000000005E-4</v>
      </c>
      <c r="BU65">
        <v>6.3369999999999995E-4</v>
      </c>
      <c r="BV65">
        <v>7.0960000000000001E-4</v>
      </c>
      <c r="BW65">
        <v>8.0029999999999999E-4</v>
      </c>
      <c r="BX65">
        <v>8.9630000000000005E-4</v>
      </c>
      <c r="BY65">
        <v>1E-3</v>
      </c>
      <c r="BZ65">
        <v>3.0000000000000001E-3</v>
      </c>
      <c r="CA65">
        <v>6.7000000000000002E-3</v>
      </c>
      <c r="CB65">
        <v>1.35E-2</v>
      </c>
      <c r="CC65">
        <v>2.3400000000000001E-2</v>
      </c>
      <c r="CD65">
        <v>3.7100000000000001E-2</v>
      </c>
      <c r="CE65">
        <v>5.2699999999999997E-2</v>
      </c>
      <c r="CF65">
        <v>7.0199999999999999E-2</v>
      </c>
      <c r="CG65">
        <v>8.9899999999999994E-2</v>
      </c>
      <c r="CH65">
        <v>0.1085</v>
      </c>
      <c r="CI65">
        <v>0.12759999999999999</v>
      </c>
      <c r="CJ65">
        <v>0.14599999999999999</v>
      </c>
      <c r="CK65">
        <v>0.16309999999999999</v>
      </c>
      <c r="CL65">
        <v>0.17860000000000001</v>
      </c>
      <c r="CM65">
        <v>0.1925</v>
      </c>
      <c r="CN65">
        <v>0.20619999999999999</v>
      </c>
      <c r="CO65">
        <v>0.27589999999999998</v>
      </c>
      <c r="CP65">
        <v>0.34370000000000001</v>
      </c>
      <c r="CQ65">
        <v>0.39560000000000001</v>
      </c>
      <c r="CR65">
        <v>0.41880000000000001</v>
      </c>
      <c r="CS65">
        <v>0.4325</v>
      </c>
      <c r="CT65">
        <v>0.45590000000000003</v>
      </c>
      <c r="CU65">
        <v>0.47460000000000002</v>
      </c>
      <c r="CV65">
        <v>0.48159999999999997</v>
      </c>
      <c r="CW65">
        <v>0.4844</v>
      </c>
      <c r="CX65">
        <v>0.48770000000000002</v>
      </c>
      <c r="CY65">
        <v>0.49230000000000002</v>
      </c>
      <c r="CZ65">
        <v>0.496</v>
      </c>
      <c r="DA65">
        <v>0.50490000000000002</v>
      </c>
      <c r="DB65">
        <v>0.51370000000000005</v>
      </c>
      <c r="DC65">
        <v>0.52259999999999995</v>
      </c>
      <c r="DD65">
        <v>0.53659999999999997</v>
      </c>
      <c r="DE65">
        <v>0.54649999999999999</v>
      </c>
      <c r="DF65">
        <v>0.55640000000000001</v>
      </c>
      <c r="DG65">
        <v>0.56599999999999995</v>
      </c>
      <c r="DH65">
        <v>0.56999999999999995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1.016E-4</v>
      </c>
      <c r="BL66">
        <v>1.2659999999999999E-4</v>
      </c>
      <c r="BM66">
        <v>1.4909999999999999E-4</v>
      </c>
      <c r="BN66">
        <v>1.7929999999999999E-4</v>
      </c>
      <c r="BO66">
        <v>2.2770000000000001E-4</v>
      </c>
      <c r="BP66">
        <v>2.764E-4</v>
      </c>
      <c r="BQ66">
        <v>3.2620000000000001E-4</v>
      </c>
      <c r="BR66">
        <v>3.8059999999999998E-4</v>
      </c>
      <c r="BS66">
        <v>4.6890000000000001E-4</v>
      </c>
      <c r="BT66">
        <v>5.5730000000000005E-4</v>
      </c>
      <c r="BU66">
        <v>6.3369999999999995E-4</v>
      </c>
      <c r="BV66">
        <v>7.0960000000000001E-4</v>
      </c>
      <c r="BW66">
        <v>8.0029999999999999E-4</v>
      </c>
      <c r="BX66">
        <v>8.9630000000000005E-4</v>
      </c>
      <c r="BY66">
        <v>1E-3</v>
      </c>
      <c r="BZ66">
        <v>3.0000000000000001E-3</v>
      </c>
      <c r="CA66">
        <v>6.7000000000000002E-3</v>
      </c>
      <c r="CB66">
        <v>1.35E-2</v>
      </c>
      <c r="CC66">
        <v>2.3400000000000001E-2</v>
      </c>
      <c r="CD66">
        <v>3.7100000000000001E-2</v>
      </c>
      <c r="CE66">
        <v>5.2699999999999997E-2</v>
      </c>
      <c r="CF66">
        <v>7.0199999999999999E-2</v>
      </c>
      <c r="CG66">
        <v>8.9899999999999994E-2</v>
      </c>
      <c r="CH66">
        <v>0.1085</v>
      </c>
      <c r="CI66">
        <v>0.12759999999999999</v>
      </c>
      <c r="CJ66">
        <v>0.14599999999999999</v>
      </c>
      <c r="CK66">
        <v>0.16309999999999999</v>
      </c>
      <c r="CL66">
        <v>0.17860000000000001</v>
      </c>
      <c r="CM66">
        <v>0.1925</v>
      </c>
      <c r="CN66">
        <v>0.20619999999999999</v>
      </c>
      <c r="CO66">
        <v>0.27589999999999998</v>
      </c>
      <c r="CP66">
        <v>0.34370000000000001</v>
      </c>
      <c r="CQ66">
        <v>0.39560000000000001</v>
      </c>
      <c r="CR66">
        <v>0.41880000000000001</v>
      </c>
      <c r="CS66">
        <v>0.4325</v>
      </c>
      <c r="CT66">
        <v>0.45590000000000003</v>
      </c>
      <c r="CU66">
        <v>0.47460000000000002</v>
      </c>
      <c r="CV66">
        <v>0.48159999999999997</v>
      </c>
      <c r="CW66">
        <v>0.4844</v>
      </c>
      <c r="CX66">
        <v>0.48770000000000002</v>
      </c>
      <c r="CY66">
        <v>0.49230000000000002</v>
      </c>
      <c r="CZ66">
        <v>0.496</v>
      </c>
      <c r="DA66">
        <v>0.50490000000000002</v>
      </c>
      <c r="DB66">
        <v>0.51370000000000005</v>
      </c>
      <c r="DC66">
        <v>0.52259999999999995</v>
      </c>
      <c r="DD66">
        <v>0.53659999999999997</v>
      </c>
      <c r="DE66">
        <v>0.54649999999999999</v>
      </c>
      <c r="DF66">
        <v>0.55640000000000001</v>
      </c>
      <c r="DG66">
        <v>0.56599999999999995</v>
      </c>
      <c r="DH66">
        <v>0.56999999999999995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1.016E-4</v>
      </c>
      <c r="BL67">
        <v>1.2659999999999999E-4</v>
      </c>
      <c r="BM67">
        <v>1.4909999999999999E-4</v>
      </c>
      <c r="BN67">
        <v>1.7929999999999999E-4</v>
      </c>
      <c r="BO67">
        <v>2.2770000000000001E-4</v>
      </c>
      <c r="BP67">
        <v>2.764E-4</v>
      </c>
      <c r="BQ67">
        <v>3.2620000000000001E-4</v>
      </c>
      <c r="BR67">
        <v>3.8059999999999998E-4</v>
      </c>
      <c r="BS67">
        <v>4.6890000000000001E-4</v>
      </c>
      <c r="BT67">
        <v>5.5730000000000005E-4</v>
      </c>
      <c r="BU67">
        <v>6.3369999999999995E-4</v>
      </c>
      <c r="BV67">
        <v>7.0960000000000001E-4</v>
      </c>
      <c r="BW67">
        <v>8.0029999999999999E-4</v>
      </c>
      <c r="BX67">
        <v>8.9630000000000005E-4</v>
      </c>
      <c r="BY67">
        <v>1E-3</v>
      </c>
      <c r="BZ67">
        <v>3.0000000000000001E-3</v>
      </c>
      <c r="CA67">
        <v>6.7000000000000002E-3</v>
      </c>
      <c r="CB67">
        <v>1.35E-2</v>
      </c>
      <c r="CC67">
        <v>2.3400000000000001E-2</v>
      </c>
      <c r="CD67">
        <v>3.7100000000000001E-2</v>
      </c>
      <c r="CE67">
        <v>5.2699999999999997E-2</v>
      </c>
      <c r="CF67">
        <v>7.0199999999999999E-2</v>
      </c>
      <c r="CG67">
        <v>8.9899999999999994E-2</v>
      </c>
      <c r="CH67">
        <v>0.1085</v>
      </c>
      <c r="CI67">
        <v>0.12759999999999999</v>
      </c>
      <c r="CJ67">
        <v>0.14599999999999999</v>
      </c>
      <c r="CK67">
        <v>0.16309999999999999</v>
      </c>
      <c r="CL67">
        <v>0.17860000000000001</v>
      </c>
      <c r="CM67">
        <v>0.1925</v>
      </c>
      <c r="CN67">
        <v>0.20619999999999999</v>
      </c>
      <c r="CO67">
        <v>0.27589999999999998</v>
      </c>
      <c r="CP67">
        <v>0.34370000000000001</v>
      </c>
      <c r="CQ67">
        <v>0.39560000000000001</v>
      </c>
      <c r="CR67">
        <v>0.41880000000000001</v>
      </c>
      <c r="CS67">
        <v>0.4325</v>
      </c>
      <c r="CT67">
        <v>0.45590000000000003</v>
      </c>
      <c r="CU67">
        <v>0.47460000000000002</v>
      </c>
      <c r="CV67">
        <v>0.48159999999999997</v>
      </c>
      <c r="CW67">
        <v>0.4844</v>
      </c>
      <c r="CX67">
        <v>0.48770000000000002</v>
      </c>
      <c r="CY67">
        <v>0.49230000000000002</v>
      </c>
      <c r="CZ67">
        <v>0.496</v>
      </c>
      <c r="DA67">
        <v>0.50490000000000002</v>
      </c>
      <c r="DB67">
        <v>0.51370000000000005</v>
      </c>
      <c r="DC67">
        <v>0.52259999999999995</v>
      </c>
      <c r="DD67">
        <v>0.53659999999999997</v>
      </c>
      <c r="DE67">
        <v>0.54649999999999999</v>
      </c>
      <c r="DF67">
        <v>0.55640000000000001</v>
      </c>
      <c r="DG67">
        <v>0.56599999999999995</v>
      </c>
      <c r="DH67">
        <v>0.56999999999999995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1.016E-4</v>
      </c>
      <c r="BL68">
        <v>1.2659999999999999E-4</v>
      </c>
      <c r="BM68">
        <v>1.4909999999999999E-4</v>
      </c>
      <c r="BN68">
        <v>1.7929999999999999E-4</v>
      </c>
      <c r="BO68">
        <v>2.2770000000000001E-4</v>
      </c>
      <c r="BP68">
        <v>2.764E-4</v>
      </c>
      <c r="BQ68">
        <v>3.2620000000000001E-4</v>
      </c>
      <c r="BR68">
        <v>3.8059999999999998E-4</v>
      </c>
      <c r="BS68">
        <v>4.6890000000000001E-4</v>
      </c>
      <c r="BT68">
        <v>5.5730000000000005E-4</v>
      </c>
      <c r="BU68">
        <v>6.3369999999999995E-4</v>
      </c>
      <c r="BV68">
        <v>7.0960000000000001E-4</v>
      </c>
      <c r="BW68">
        <v>8.0029999999999999E-4</v>
      </c>
      <c r="BX68">
        <v>8.9630000000000005E-4</v>
      </c>
      <c r="BY68">
        <v>1E-3</v>
      </c>
      <c r="BZ68">
        <v>3.0000000000000001E-3</v>
      </c>
      <c r="CA68">
        <v>6.7000000000000002E-3</v>
      </c>
      <c r="CB68">
        <v>1.35E-2</v>
      </c>
      <c r="CC68">
        <v>2.3400000000000001E-2</v>
      </c>
      <c r="CD68">
        <v>3.7100000000000001E-2</v>
      </c>
      <c r="CE68">
        <v>5.2699999999999997E-2</v>
      </c>
      <c r="CF68">
        <v>7.0199999999999999E-2</v>
      </c>
      <c r="CG68">
        <v>8.9899999999999994E-2</v>
      </c>
      <c r="CH68">
        <v>0.1085</v>
      </c>
      <c r="CI68">
        <v>0.12759999999999999</v>
      </c>
      <c r="CJ68">
        <v>0.14599999999999999</v>
      </c>
      <c r="CK68">
        <v>0.16309999999999999</v>
      </c>
      <c r="CL68">
        <v>0.17860000000000001</v>
      </c>
      <c r="CM68">
        <v>0.1925</v>
      </c>
      <c r="CN68">
        <v>0.20619999999999999</v>
      </c>
      <c r="CO68">
        <v>0.27589999999999998</v>
      </c>
      <c r="CP68">
        <v>0.34370000000000001</v>
      </c>
      <c r="CQ68">
        <v>0.39560000000000001</v>
      </c>
      <c r="CR68">
        <v>0.41880000000000001</v>
      </c>
      <c r="CS68">
        <v>0.4325</v>
      </c>
      <c r="CT68">
        <v>0.45590000000000003</v>
      </c>
      <c r="CU68">
        <v>0.47460000000000002</v>
      </c>
      <c r="CV68">
        <v>0.48159999999999997</v>
      </c>
      <c r="CW68">
        <v>0.4844</v>
      </c>
      <c r="CX68">
        <v>0.48770000000000002</v>
      </c>
      <c r="CY68">
        <v>0.49230000000000002</v>
      </c>
      <c r="CZ68">
        <v>0.496</v>
      </c>
      <c r="DA68">
        <v>0.50490000000000002</v>
      </c>
      <c r="DB68">
        <v>0.51370000000000005</v>
      </c>
      <c r="DC68">
        <v>0.52259999999999995</v>
      </c>
      <c r="DD68">
        <v>0.53659999999999997</v>
      </c>
      <c r="DE68">
        <v>0.54649999999999999</v>
      </c>
      <c r="DF68">
        <v>0.55640000000000001</v>
      </c>
      <c r="DG68">
        <v>0.56599999999999995</v>
      </c>
      <c r="DH68">
        <v>0.56999999999999995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1.016E-4</v>
      </c>
      <c r="BL69">
        <v>1.2659999999999999E-4</v>
      </c>
      <c r="BM69">
        <v>1.4909999999999999E-4</v>
      </c>
      <c r="BN69">
        <v>1.7929999999999999E-4</v>
      </c>
      <c r="BO69">
        <v>2.2770000000000001E-4</v>
      </c>
      <c r="BP69">
        <v>2.764E-4</v>
      </c>
      <c r="BQ69">
        <v>3.2620000000000001E-4</v>
      </c>
      <c r="BR69">
        <v>3.8059999999999998E-4</v>
      </c>
      <c r="BS69">
        <v>4.6890000000000001E-4</v>
      </c>
      <c r="BT69">
        <v>5.5730000000000005E-4</v>
      </c>
      <c r="BU69">
        <v>6.3369999999999995E-4</v>
      </c>
      <c r="BV69">
        <v>7.0960000000000001E-4</v>
      </c>
      <c r="BW69">
        <v>8.0029999999999999E-4</v>
      </c>
      <c r="BX69">
        <v>8.9630000000000005E-4</v>
      </c>
      <c r="BY69">
        <v>1E-3</v>
      </c>
      <c r="BZ69">
        <v>3.0000000000000001E-3</v>
      </c>
      <c r="CA69">
        <v>6.7000000000000002E-3</v>
      </c>
      <c r="CB69">
        <v>1.35E-2</v>
      </c>
      <c r="CC69">
        <v>2.3400000000000001E-2</v>
      </c>
      <c r="CD69">
        <v>3.7100000000000001E-2</v>
      </c>
      <c r="CE69">
        <v>5.2699999999999997E-2</v>
      </c>
      <c r="CF69">
        <v>7.0199999999999999E-2</v>
      </c>
      <c r="CG69">
        <v>8.9899999999999994E-2</v>
      </c>
      <c r="CH69">
        <v>0.1085</v>
      </c>
      <c r="CI69">
        <v>0.12759999999999999</v>
      </c>
      <c r="CJ69">
        <v>0.14599999999999999</v>
      </c>
      <c r="CK69">
        <v>0.16309999999999999</v>
      </c>
      <c r="CL69">
        <v>0.17860000000000001</v>
      </c>
      <c r="CM69">
        <v>0.1925</v>
      </c>
      <c r="CN69">
        <v>0.20619999999999999</v>
      </c>
      <c r="CO69">
        <v>0.27589999999999998</v>
      </c>
      <c r="CP69">
        <v>0.34370000000000001</v>
      </c>
      <c r="CQ69">
        <v>0.39560000000000001</v>
      </c>
      <c r="CR69">
        <v>0.41880000000000001</v>
      </c>
      <c r="CS69">
        <v>0.4325</v>
      </c>
      <c r="CT69">
        <v>0.45590000000000003</v>
      </c>
      <c r="CU69">
        <v>0.47460000000000002</v>
      </c>
      <c r="CV69">
        <v>0.48159999999999997</v>
      </c>
      <c r="CW69">
        <v>0.4844</v>
      </c>
      <c r="CX69">
        <v>0.48770000000000002</v>
      </c>
      <c r="CY69">
        <v>0.49230000000000002</v>
      </c>
      <c r="CZ69">
        <v>0.496</v>
      </c>
      <c r="DA69">
        <v>0.50490000000000002</v>
      </c>
      <c r="DB69">
        <v>0.51370000000000005</v>
      </c>
      <c r="DC69">
        <v>0.52259999999999995</v>
      </c>
      <c r="DD69">
        <v>0.53659999999999997</v>
      </c>
      <c r="DE69">
        <v>0.54649999999999999</v>
      </c>
      <c r="DF69">
        <v>0.55640000000000001</v>
      </c>
      <c r="DG69">
        <v>0.56599999999999995</v>
      </c>
      <c r="DH69">
        <v>0.56999999999999995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1.016E-4</v>
      </c>
      <c r="BL70">
        <v>1.2659999999999999E-4</v>
      </c>
      <c r="BM70">
        <v>1.4909999999999999E-4</v>
      </c>
      <c r="BN70">
        <v>1.7929999999999999E-4</v>
      </c>
      <c r="BO70">
        <v>2.2770000000000001E-4</v>
      </c>
      <c r="BP70">
        <v>2.764E-4</v>
      </c>
      <c r="BQ70">
        <v>3.2620000000000001E-4</v>
      </c>
      <c r="BR70">
        <v>3.8059999999999998E-4</v>
      </c>
      <c r="BS70">
        <v>4.6890000000000001E-4</v>
      </c>
      <c r="BT70">
        <v>5.5730000000000005E-4</v>
      </c>
      <c r="BU70">
        <v>6.3369999999999995E-4</v>
      </c>
      <c r="BV70">
        <v>7.0960000000000001E-4</v>
      </c>
      <c r="BW70">
        <v>8.0029999999999999E-4</v>
      </c>
      <c r="BX70">
        <v>8.9630000000000005E-4</v>
      </c>
      <c r="BY70">
        <v>1E-3</v>
      </c>
      <c r="BZ70">
        <v>3.0000000000000001E-3</v>
      </c>
      <c r="CA70">
        <v>6.7000000000000002E-3</v>
      </c>
      <c r="CB70">
        <v>1.35E-2</v>
      </c>
      <c r="CC70">
        <v>2.3400000000000001E-2</v>
      </c>
      <c r="CD70">
        <v>3.7100000000000001E-2</v>
      </c>
      <c r="CE70">
        <v>5.2699999999999997E-2</v>
      </c>
      <c r="CF70">
        <v>7.0199999999999999E-2</v>
      </c>
      <c r="CG70">
        <v>8.9899999999999994E-2</v>
      </c>
      <c r="CH70">
        <v>0.1085</v>
      </c>
      <c r="CI70">
        <v>0.12759999999999999</v>
      </c>
      <c r="CJ70">
        <v>0.14599999999999999</v>
      </c>
      <c r="CK70">
        <v>0.16309999999999999</v>
      </c>
      <c r="CL70">
        <v>0.17860000000000001</v>
      </c>
      <c r="CM70">
        <v>0.1925</v>
      </c>
      <c r="CN70">
        <v>0.20619999999999999</v>
      </c>
      <c r="CO70">
        <v>0.27589999999999998</v>
      </c>
      <c r="CP70">
        <v>0.34370000000000001</v>
      </c>
      <c r="CQ70">
        <v>0.39560000000000001</v>
      </c>
      <c r="CR70">
        <v>0.41880000000000001</v>
      </c>
      <c r="CS70">
        <v>0.4325</v>
      </c>
      <c r="CT70">
        <v>0.45590000000000003</v>
      </c>
      <c r="CU70">
        <v>0.47460000000000002</v>
      </c>
      <c r="CV70">
        <v>0.48159999999999997</v>
      </c>
      <c r="CW70">
        <v>0.4844</v>
      </c>
      <c r="CX70">
        <v>0.48770000000000002</v>
      </c>
      <c r="CY70">
        <v>0.49230000000000002</v>
      </c>
      <c r="CZ70">
        <v>0.496</v>
      </c>
      <c r="DA70">
        <v>0.50490000000000002</v>
      </c>
      <c r="DB70">
        <v>0.51370000000000005</v>
      </c>
      <c r="DC70">
        <v>0.52259999999999995</v>
      </c>
      <c r="DD70">
        <v>0.53659999999999997</v>
      </c>
      <c r="DE70">
        <v>0.54649999999999999</v>
      </c>
      <c r="DF70">
        <v>0.55640000000000001</v>
      </c>
      <c r="DG70">
        <v>0.56599999999999995</v>
      </c>
      <c r="DH70">
        <v>0.56999999999999995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1.016E-4</v>
      </c>
      <c r="BL71">
        <v>1.2659999999999999E-4</v>
      </c>
      <c r="BM71">
        <v>1.4909999999999999E-4</v>
      </c>
      <c r="BN71">
        <v>1.7929999999999999E-4</v>
      </c>
      <c r="BO71">
        <v>2.2770000000000001E-4</v>
      </c>
      <c r="BP71">
        <v>2.764E-4</v>
      </c>
      <c r="BQ71">
        <v>3.2620000000000001E-4</v>
      </c>
      <c r="BR71">
        <v>3.8059999999999998E-4</v>
      </c>
      <c r="BS71">
        <v>4.6890000000000001E-4</v>
      </c>
      <c r="BT71">
        <v>5.5730000000000005E-4</v>
      </c>
      <c r="BU71">
        <v>6.3369999999999995E-4</v>
      </c>
      <c r="BV71">
        <v>7.0960000000000001E-4</v>
      </c>
      <c r="BW71">
        <v>8.0029999999999999E-4</v>
      </c>
      <c r="BX71">
        <v>8.9630000000000005E-4</v>
      </c>
      <c r="BY71">
        <v>1E-3</v>
      </c>
      <c r="BZ71">
        <v>3.0000000000000001E-3</v>
      </c>
      <c r="CA71">
        <v>6.7000000000000002E-3</v>
      </c>
      <c r="CB71">
        <v>1.35E-2</v>
      </c>
      <c r="CC71">
        <v>2.3400000000000001E-2</v>
      </c>
      <c r="CD71">
        <v>3.7100000000000001E-2</v>
      </c>
      <c r="CE71">
        <v>5.2699999999999997E-2</v>
      </c>
      <c r="CF71">
        <v>7.0199999999999999E-2</v>
      </c>
      <c r="CG71">
        <v>8.9899999999999994E-2</v>
      </c>
      <c r="CH71">
        <v>0.1085</v>
      </c>
      <c r="CI71">
        <v>0.12759999999999999</v>
      </c>
      <c r="CJ71">
        <v>0.14599999999999999</v>
      </c>
      <c r="CK71">
        <v>0.16309999999999999</v>
      </c>
      <c r="CL71">
        <v>0.17860000000000001</v>
      </c>
      <c r="CM71">
        <v>0.1925</v>
      </c>
      <c r="CN71">
        <v>0.20619999999999999</v>
      </c>
      <c r="CO71">
        <v>0.27589999999999998</v>
      </c>
      <c r="CP71">
        <v>0.34370000000000001</v>
      </c>
      <c r="CQ71">
        <v>0.39560000000000001</v>
      </c>
      <c r="CR71">
        <v>0.41880000000000001</v>
      </c>
      <c r="CS71">
        <v>0.4325</v>
      </c>
      <c r="CT71">
        <v>0.45590000000000003</v>
      </c>
      <c r="CU71">
        <v>0.47460000000000002</v>
      </c>
      <c r="CV71">
        <v>0.48159999999999997</v>
      </c>
      <c r="CW71">
        <v>0.4844</v>
      </c>
      <c r="CX71">
        <v>0.48770000000000002</v>
      </c>
      <c r="CY71">
        <v>0.49230000000000002</v>
      </c>
      <c r="CZ71">
        <v>0.496</v>
      </c>
      <c r="DA71">
        <v>0.50490000000000002</v>
      </c>
      <c r="DB71">
        <v>0.51370000000000005</v>
      </c>
      <c r="DC71">
        <v>0.52259999999999995</v>
      </c>
      <c r="DD71">
        <v>0.53659999999999997</v>
      </c>
      <c r="DE71">
        <v>0.54649999999999999</v>
      </c>
      <c r="DF71">
        <v>0.55640000000000001</v>
      </c>
      <c r="DG71">
        <v>0.56599999999999995</v>
      </c>
      <c r="DH71">
        <v>0.56999999999999995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1.016E-4</v>
      </c>
      <c r="BL72">
        <v>1.2659999999999999E-4</v>
      </c>
      <c r="BM72">
        <v>1.4909999999999999E-4</v>
      </c>
      <c r="BN72">
        <v>1.7929999999999999E-4</v>
      </c>
      <c r="BO72">
        <v>2.2770000000000001E-4</v>
      </c>
      <c r="BP72">
        <v>2.764E-4</v>
      </c>
      <c r="BQ72">
        <v>3.2620000000000001E-4</v>
      </c>
      <c r="BR72">
        <v>3.8059999999999998E-4</v>
      </c>
      <c r="BS72">
        <v>4.6890000000000001E-4</v>
      </c>
      <c r="BT72">
        <v>5.5730000000000005E-4</v>
      </c>
      <c r="BU72">
        <v>6.3369999999999995E-4</v>
      </c>
      <c r="BV72">
        <v>7.0960000000000001E-4</v>
      </c>
      <c r="BW72">
        <v>8.0029999999999999E-4</v>
      </c>
      <c r="BX72">
        <v>8.9630000000000005E-4</v>
      </c>
      <c r="BY72">
        <v>1E-3</v>
      </c>
      <c r="BZ72">
        <v>3.0000000000000001E-3</v>
      </c>
      <c r="CA72">
        <v>6.7000000000000002E-3</v>
      </c>
      <c r="CB72">
        <v>1.35E-2</v>
      </c>
      <c r="CC72">
        <v>2.3400000000000001E-2</v>
      </c>
      <c r="CD72">
        <v>3.7100000000000001E-2</v>
      </c>
      <c r="CE72">
        <v>5.2699999999999997E-2</v>
      </c>
      <c r="CF72">
        <v>7.0199999999999999E-2</v>
      </c>
      <c r="CG72">
        <v>8.9899999999999994E-2</v>
      </c>
      <c r="CH72">
        <v>0.1085</v>
      </c>
      <c r="CI72">
        <v>0.12759999999999999</v>
      </c>
      <c r="CJ72">
        <v>0.14599999999999999</v>
      </c>
      <c r="CK72">
        <v>0.16309999999999999</v>
      </c>
      <c r="CL72">
        <v>0.17860000000000001</v>
      </c>
      <c r="CM72">
        <v>0.1925</v>
      </c>
      <c r="CN72">
        <v>0.20619999999999999</v>
      </c>
      <c r="CO72">
        <v>0.27589999999999998</v>
      </c>
      <c r="CP72">
        <v>0.34370000000000001</v>
      </c>
      <c r="CQ72">
        <v>0.39560000000000001</v>
      </c>
      <c r="CR72">
        <v>0.41880000000000001</v>
      </c>
      <c r="CS72">
        <v>0.4325</v>
      </c>
      <c r="CT72">
        <v>0.45590000000000003</v>
      </c>
      <c r="CU72">
        <v>0.47460000000000002</v>
      </c>
      <c r="CV72">
        <v>0.48159999999999997</v>
      </c>
      <c r="CW72">
        <v>0.4844</v>
      </c>
      <c r="CX72">
        <v>0.48770000000000002</v>
      </c>
      <c r="CY72">
        <v>0.49230000000000002</v>
      </c>
      <c r="CZ72">
        <v>0.496</v>
      </c>
      <c r="DA72">
        <v>0.50490000000000002</v>
      </c>
      <c r="DB72">
        <v>0.51370000000000005</v>
      </c>
      <c r="DC72">
        <v>0.52259999999999995</v>
      </c>
      <c r="DD72">
        <v>0.53659999999999997</v>
      </c>
      <c r="DE72">
        <v>0.54649999999999999</v>
      </c>
      <c r="DF72">
        <v>0.55640000000000001</v>
      </c>
      <c r="DG72">
        <v>0.56599999999999995</v>
      </c>
      <c r="DH72">
        <v>0.56999999999999995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1.016E-4</v>
      </c>
      <c r="BL73">
        <v>1.2659999999999999E-4</v>
      </c>
      <c r="BM73">
        <v>1.4909999999999999E-4</v>
      </c>
      <c r="BN73">
        <v>1.7929999999999999E-4</v>
      </c>
      <c r="BO73">
        <v>2.2770000000000001E-4</v>
      </c>
      <c r="BP73">
        <v>2.764E-4</v>
      </c>
      <c r="BQ73">
        <v>3.2620000000000001E-4</v>
      </c>
      <c r="BR73">
        <v>3.8059999999999998E-4</v>
      </c>
      <c r="BS73">
        <v>4.6890000000000001E-4</v>
      </c>
      <c r="BT73">
        <v>5.5730000000000005E-4</v>
      </c>
      <c r="BU73">
        <v>6.3369999999999995E-4</v>
      </c>
      <c r="BV73">
        <v>7.0960000000000001E-4</v>
      </c>
      <c r="BW73">
        <v>8.0029999999999999E-4</v>
      </c>
      <c r="BX73">
        <v>8.9630000000000005E-4</v>
      </c>
      <c r="BY73">
        <v>1E-3</v>
      </c>
      <c r="BZ73">
        <v>3.0000000000000001E-3</v>
      </c>
      <c r="CA73">
        <v>6.7000000000000002E-3</v>
      </c>
      <c r="CB73">
        <v>1.35E-2</v>
      </c>
      <c r="CC73">
        <v>2.3400000000000001E-2</v>
      </c>
      <c r="CD73">
        <v>3.7100000000000001E-2</v>
      </c>
      <c r="CE73">
        <v>5.2699999999999997E-2</v>
      </c>
      <c r="CF73">
        <v>7.0199999999999999E-2</v>
      </c>
      <c r="CG73">
        <v>8.9899999999999994E-2</v>
      </c>
      <c r="CH73">
        <v>0.1085</v>
      </c>
      <c r="CI73">
        <v>0.12759999999999999</v>
      </c>
      <c r="CJ73">
        <v>0.14599999999999999</v>
      </c>
      <c r="CK73">
        <v>0.16309999999999999</v>
      </c>
      <c r="CL73">
        <v>0.17860000000000001</v>
      </c>
      <c r="CM73">
        <v>0.1925</v>
      </c>
      <c r="CN73">
        <v>0.20619999999999999</v>
      </c>
      <c r="CO73">
        <v>0.27589999999999998</v>
      </c>
      <c r="CP73">
        <v>0.34370000000000001</v>
      </c>
      <c r="CQ73">
        <v>0.39560000000000001</v>
      </c>
      <c r="CR73">
        <v>0.41880000000000001</v>
      </c>
      <c r="CS73">
        <v>0.4325</v>
      </c>
      <c r="CT73">
        <v>0.45590000000000003</v>
      </c>
      <c r="CU73">
        <v>0.47460000000000002</v>
      </c>
      <c r="CV73">
        <v>0.48159999999999997</v>
      </c>
      <c r="CW73">
        <v>0.4844</v>
      </c>
      <c r="CX73">
        <v>0.48770000000000002</v>
      </c>
      <c r="CY73">
        <v>0.49230000000000002</v>
      </c>
      <c r="CZ73">
        <v>0.496</v>
      </c>
      <c r="DA73">
        <v>0.50490000000000002</v>
      </c>
      <c r="DB73">
        <v>0.51370000000000005</v>
      </c>
      <c r="DC73">
        <v>0.52259999999999995</v>
      </c>
      <c r="DD73">
        <v>0.53659999999999997</v>
      </c>
      <c r="DE73">
        <v>0.54649999999999999</v>
      </c>
      <c r="DF73">
        <v>0.55640000000000001</v>
      </c>
      <c r="DG73">
        <v>0.56599999999999995</v>
      </c>
      <c r="DH73">
        <v>0.56999999999999995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1.016E-4</v>
      </c>
      <c r="BL74">
        <v>1.2659999999999999E-4</v>
      </c>
      <c r="BM74">
        <v>1.4909999999999999E-4</v>
      </c>
      <c r="BN74">
        <v>1.7929999999999999E-4</v>
      </c>
      <c r="BO74">
        <v>2.2770000000000001E-4</v>
      </c>
      <c r="BP74">
        <v>2.764E-4</v>
      </c>
      <c r="BQ74">
        <v>3.2620000000000001E-4</v>
      </c>
      <c r="BR74">
        <v>3.8059999999999998E-4</v>
      </c>
      <c r="BS74">
        <v>4.6890000000000001E-4</v>
      </c>
      <c r="BT74">
        <v>5.5730000000000005E-4</v>
      </c>
      <c r="BU74">
        <v>6.3369999999999995E-4</v>
      </c>
      <c r="BV74">
        <v>7.0960000000000001E-4</v>
      </c>
      <c r="BW74">
        <v>8.0029999999999999E-4</v>
      </c>
      <c r="BX74">
        <v>8.9630000000000005E-4</v>
      </c>
      <c r="BY74">
        <v>1E-3</v>
      </c>
      <c r="BZ74">
        <v>3.0000000000000001E-3</v>
      </c>
      <c r="CA74">
        <v>6.7000000000000002E-3</v>
      </c>
      <c r="CB74">
        <v>1.35E-2</v>
      </c>
      <c r="CC74">
        <v>2.3400000000000001E-2</v>
      </c>
      <c r="CD74">
        <v>3.7100000000000001E-2</v>
      </c>
      <c r="CE74">
        <v>5.2699999999999997E-2</v>
      </c>
      <c r="CF74">
        <v>7.0199999999999999E-2</v>
      </c>
      <c r="CG74">
        <v>8.9899999999999994E-2</v>
      </c>
      <c r="CH74">
        <v>0.1085</v>
      </c>
      <c r="CI74">
        <v>0.12759999999999999</v>
      </c>
      <c r="CJ74">
        <v>0.14599999999999999</v>
      </c>
      <c r="CK74">
        <v>0.16309999999999999</v>
      </c>
      <c r="CL74">
        <v>0.17860000000000001</v>
      </c>
      <c r="CM74">
        <v>0.1925</v>
      </c>
      <c r="CN74">
        <v>0.20619999999999999</v>
      </c>
      <c r="CO74">
        <v>0.27589999999999998</v>
      </c>
      <c r="CP74">
        <v>0.34370000000000001</v>
      </c>
      <c r="CQ74">
        <v>0.39560000000000001</v>
      </c>
      <c r="CR74">
        <v>0.41880000000000001</v>
      </c>
      <c r="CS74">
        <v>0.4325</v>
      </c>
      <c r="CT74">
        <v>0.45590000000000003</v>
      </c>
      <c r="CU74">
        <v>0.47460000000000002</v>
      </c>
      <c r="CV74">
        <v>0.48159999999999997</v>
      </c>
      <c r="CW74">
        <v>0.4844</v>
      </c>
      <c r="CX74">
        <v>0.48770000000000002</v>
      </c>
      <c r="CY74">
        <v>0.49230000000000002</v>
      </c>
      <c r="CZ74">
        <v>0.496</v>
      </c>
      <c r="DA74">
        <v>0.50490000000000002</v>
      </c>
      <c r="DB74">
        <v>0.51370000000000005</v>
      </c>
      <c r="DC74">
        <v>0.52259999999999995</v>
      </c>
      <c r="DD74">
        <v>0.53659999999999997</v>
      </c>
      <c r="DE74">
        <v>0.54649999999999999</v>
      </c>
      <c r="DF74">
        <v>0.55640000000000001</v>
      </c>
      <c r="DG74">
        <v>0.56599999999999995</v>
      </c>
      <c r="DH74">
        <v>0.56999999999999995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1.016E-4</v>
      </c>
      <c r="BL75">
        <v>1.2659999999999999E-4</v>
      </c>
      <c r="BM75">
        <v>1.4909999999999999E-4</v>
      </c>
      <c r="BN75">
        <v>1.7929999999999999E-4</v>
      </c>
      <c r="BO75">
        <v>2.2770000000000001E-4</v>
      </c>
      <c r="BP75">
        <v>2.764E-4</v>
      </c>
      <c r="BQ75">
        <v>3.2620000000000001E-4</v>
      </c>
      <c r="BR75">
        <v>3.8059999999999998E-4</v>
      </c>
      <c r="BS75">
        <v>4.6890000000000001E-4</v>
      </c>
      <c r="BT75">
        <v>5.5730000000000005E-4</v>
      </c>
      <c r="BU75">
        <v>6.3369999999999995E-4</v>
      </c>
      <c r="BV75">
        <v>7.0960000000000001E-4</v>
      </c>
      <c r="BW75">
        <v>8.0029999999999999E-4</v>
      </c>
      <c r="BX75">
        <v>8.9630000000000005E-4</v>
      </c>
      <c r="BY75">
        <v>1E-3</v>
      </c>
      <c r="BZ75">
        <v>3.0000000000000001E-3</v>
      </c>
      <c r="CA75">
        <v>6.7000000000000002E-3</v>
      </c>
      <c r="CB75">
        <v>1.35E-2</v>
      </c>
      <c r="CC75">
        <v>2.3400000000000001E-2</v>
      </c>
      <c r="CD75">
        <v>3.7100000000000001E-2</v>
      </c>
      <c r="CE75">
        <v>5.2699999999999997E-2</v>
      </c>
      <c r="CF75">
        <v>7.0199999999999999E-2</v>
      </c>
      <c r="CG75">
        <v>8.9899999999999994E-2</v>
      </c>
      <c r="CH75">
        <v>0.1085</v>
      </c>
      <c r="CI75">
        <v>0.12759999999999999</v>
      </c>
      <c r="CJ75">
        <v>0.14599999999999999</v>
      </c>
      <c r="CK75">
        <v>0.16309999999999999</v>
      </c>
      <c r="CL75">
        <v>0.17860000000000001</v>
      </c>
      <c r="CM75">
        <v>0.1925</v>
      </c>
      <c r="CN75">
        <v>0.20619999999999999</v>
      </c>
      <c r="CO75">
        <v>0.27589999999999998</v>
      </c>
      <c r="CP75">
        <v>0.34370000000000001</v>
      </c>
      <c r="CQ75">
        <v>0.39560000000000001</v>
      </c>
      <c r="CR75">
        <v>0.41880000000000001</v>
      </c>
      <c r="CS75">
        <v>0.4325</v>
      </c>
      <c r="CT75">
        <v>0.45590000000000003</v>
      </c>
      <c r="CU75">
        <v>0.47460000000000002</v>
      </c>
      <c r="CV75">
        <v>0.48159999999999997</v>
      </c>
      <c r="CW75">
        <v>0.4844</v>
      </c>
      <c r="CX75">
        <v>0.48770000000000002</v>
      </c>
      <c r="CY75">
        <v>0.49230000000000002</v>
      </c>
      <c r="CZ75">
        <v>0.496</v>
      </c>
      <c r="DA75">
        <v>0.50490000000000002</v>
      </c>
      <c r="DB75">
        <v>0.51370000000000005</v>
      </c>
      <c r="DC75">
        <v>0.52259999999999995</v>
      </c>
      <c r="DD75">
        <v>0.53659999999999997</v>
      </c>
      <c r="DE75">
        <v>0.54649999999999999</v>
      </c>
      <c r="DF75">
        <v>0.55640000000000001</v>
      </c>
      <c r="DG75">
        <v>0.56599999999999995</v>
      </c>
      <c r="DH75">
        <v>0.56999999999999995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1.016E-4</v>
      </c>
      <c r="BL76">
        <v>1.2659999999999999E-4</v>
      </c>
      <c r="BM76">
        <v>1.4909999999999999E-4</v>
      </c>
      <c r="BN76">
        <v>1.7929999999999999E-4</v>
      </c>
      <c r="BO76">
        <v>2.2770000000000001E-4</v>
      </c>
      <c r="BP76">
        <v>2.764E-4</v>
      </c>
      <c r="BQ76">
        <v>3.2620000000000001E-4</v>
      </c>
      <c r="BR76">
        <v>3.8059999999999998E-4</v>
      </c>
      <c r="BS76">
        <v>4.6890000000000001E-4</v>
      </c>
      <c r="BT76">
        <v>5.5730000000000005E-4</v>
      </c>
      <c r="BU76">
        <v>6.3369999999999995E-4</v>
      </c>
      <c r="BV76">
        <v>7.0960000000000001E-4</v>
      </c>
      <c r="BW76">
        <v>8.0029999999999999E-4</v>
      </c>
      <c r="BX76">
        <v>8.9630000000000005E-4</v>
      </c>
      <c r="BY76">
        <v>1E-3</v>
      </c>
      <c r="BZ76">
        <v>3.0000000000000001E-3</v>
      </c>
      <c r="CA76">
        <v>6.7000000000000002E-3</v>
      </c>
      <c r="CB76">
        <v>1.35E-2</v>
      </c>
      <c r="CC76">
        <v>2.3400000000000001E-2</v>
      </c>
      <c r="CD76">
        <v>3.7100000000000001E-2</v>
      </c>
      <c r="CE76">
        <v>5.2699999999999997E-2</v>
      </c>
      <c r="CF76">
        <v>7.0199999999999999E-2</v>
      </c>
      <c r="CG76">
        <v>8.9899999999999994E-2</v>
      </c>
      <c r="CH76">
        <v>0.1085</v>
      </c>
      <c r="CI76">
        <v>0.12759999999999999</v>
      </c>
      <c r="CJ76">
        <v>0.14599999999999999</v>
      </c>
      <c r="CK76">
        <v>0.16309999999999999</v>
      </c>
      <c r="CL76">
        <v>0.17860000000000001</v>
      </c>
      <c r="CM76">
        <v>0.1925</v>
      </c>
      <c r="CN76">
        <v>0.20619999999999999</v>
      </c>
      <c r="CO76">
        <v>0.27589999999999998</v>
      </c>
      <c r="CP76">
        <v>0.34370000000000001</v>
      </c>
      <c r="CQ76">
        <v>0.39560000000000001</v>
      </c>
      <c r="CR76">
        <v>0.41880000000000001</v>
      </c>
      <c r="CS76">
        <v>0.4325</v>
      </c>
      <c r="CT76">
        <v>0.45590000000000003</v>
      </c>
      <c r="CU76">
        <v>0.47460000000000002</v>
      </c>
      <c r="CV76">
        <v>0.48159999999999997</v>
      </c>
      <c r="CW76">
        <v>0.4844</v>
      </c>
      <c r="CX76">
        <v>0.48770000000000002</v>
      </c>
      <c r="CY76">
        <v>0.49230000000000002</v>
      </c>
      <c r="CZ76">
        <v>0.496</v>
      </c>
      <c r="DA76">
        <v>0.50490000000000002</v>
      </c>
      <c r="DB76">
        <v>0.51370000000000005</v>
      </c>
      <c r="DC76">
        <v>0.52259999999999995</v>
      </c>
      <c r="DD76">
        <v>0.53659999999999997</v>
      </c>
      <c r="DE76">
        <v>0.54649999999999999</v>
      </c>
      <c r="DF76">
        <v>0.55640000000000001</v>
      </c>
      <c r="DG76">
        <v>0.56599999999999995</v>
      </c>
      <c r="DH76">
        <v>0.56999999999999995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1.016E-4</v>
      </c>
      <c r="BL77">
        <v>1.2659999999999999E-4</v>
      </c>
      <c r="BM77">
        <v>1.4909999999999999E-4</v>
      </c>
      <c r="BN77">
        <v>1.7929999999999999E-4</v>
      </c>
      <c r="BO77">
        <v>2.2770000000000001E-4</v>
      </c>
      <c r="BP77">
        <v>2.764E-4</v>
      </c>
      <c r="BQ77">
        <v>3.2620000000000001E-4</v>
      </c>
      <c r="BR77">
        <v>3.8059999999999998E-4</v>
      </c>
      <c r="BS77">
        <v>4.6890000000000001E-4</v>
      </c>
      <c r="BT77">
        <v>5.5730000000000005E-4</v>
      </c>
      <c r="BU77">
        <v>6.3369999999999995E-4</v>
      </c>
      <c r="BV77">
        <v>7.0960000000000001E-4</v>
      </c>
      <c r="BW77">
        <v>8.0029999999999999E-4</v>
      </c>
      <c r="BX77">
        <v>8.9630000000000005E-4</v>
      </c>
      <c r="BY77">
        <v>1E-3</v>
      </c>
      <c r="BZ77">
        <v>3.0000000000000001E-3</v>
      </c>
      <c r="CA77">
        <v>6.7000000000000002E-3</v>
      </c>
      <c r="CB77">
        <v>1.35E-2</v>
      </c>
      <c r="CC77">
        <v>2.3400000000000001E-2</v>
      </c>
      <c r="CD77">
        <v>3.7100000000000001E-2</v>
      </c>
      <c r="CE77">
        <v>5.2699999999999997E-2</v>
      </c>
      <c r="CF77">
        <v>7.0199999999999999E-2</v>
      </c>
      <c r="CG77">
        <v>8.9899999999999994E-2</v>
      </c>
      <c r="CH77">
        <v>0.1085</v>
      </c>
      <c r="CI77">
        <v>0.12759999999999999</v>
      </c>
      <c r="CJ77">
        <v>0.14599999999999999</v>
      </c>
      <c r="CK77">
        <v>0.16309999999999999</v>
      </c>
      <c r="CL77">
        <v>0.17860000000000001</v>
      </c>
      <c r="CM77">
        <v>0.1925</v>
      </c>
      <c r="CN77">
        <v>0.20619999999999999</v>
      </c>
      <c r="CO77">
        <v>0.27589999999999998</v>
      </c>
      <c r="CP77">
        <v>0.34370000000000001</v>
      </c>
      <c r="CQ77">
        <v>0.39560000000000001</v>
      </c>
      <c r="CR77">
        <v>0.41880000000000001</v>
      </c>
      <c r="CS77">
        <v>0.4325</v>
      </c>
      <c r="CT77">
        <v>0.45590000000000003</v>
      </c>
      <c r="CU77">
        <v>0.47460000000000002</v>
      </c>
      <c r="CV77">
        <v>0.48159999999999997</v>
      </c>
      <c r="CW77">
        <v>0.4844</v>
      </c>
      <c r="CX77">
        <v>0.48770000000000002</v>
      </c>
      <c r="CY77">
        <v>0.49230000000000002</v>
      </c>
      <c r="CZ77">
        <v>0.496</v>
      </c>
      <c r="DA77">
        <v>0.50490000000000002</v>
      </c>
      <c r="DB77">
        <v>0.51370000000000005</v>
      </c>
      <c r="DC77">
        <v>0.52259999999999995</v>
      </c>
      <c r="DD77">
        <v>0.53659999999999997</v>
      </c>
      <c r="DE77">
        <v>0.54649999999999999</v>
      </c>
      <c r="DF77">
        <v>0.55640000000000001</v>
      </c>
      <c r="DG77">
        <v>0.56599999999999995</v>
      </c>
      <c r="DH77">
        <v>0.56999999999999995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1.016E-4</v>
      </c>
      <c r="BL78">
        <v>1.2659999999999999E-4</v>
      </c>
      <c r="BM78">
        <v>1.4909999999999999E-4</v>
      </c>
      <c r="BN78">
        <v>1.7929999999999999E-4</v>
      </c>
      <c r="BO78">
        <v>2.2770000000000001E-4</v>
      </c>
      <c r="BP78">
        <v>2.764E-4</v>
      </c>
      <c r="BQ78">
        <v>3.2620000000000001E-4</v>
      </c>
      <c r="BR78">
        <v>3.8059999999999998E-4</v>
      </c>
      <c r="BS78">
        <v>4.6890000000000001E-4</v>
      </c>
      <c r="BT78">
        <v>5.5730000000000005E-4</v>
      </c>
      <c r="BU78">
        <v>6.3369999999999995E-4</v>
      </c>
      <c r="BV78">
        <v>7.0960000000000001E-4</v>
      </c>
      <c r="BW78">
        <v>8.0029999999999999E-4</v>
      </c>
      <c r="BX78">
        <v>8.9630000000000005E-4</v>
      </c>
      <c r="BY78">
        <v>1E-3</v>
      </c>
      <c r="BZ78">
        <v>3.0000000000000001E-3</v>
      </c>
      <c r="CA78">
        <v>6.7000000000000002E-3</v>
      </c>
      <c r="CB78">
        <v>1.35E-2</v>
      </c>
      <c r="CC78">
        <v>2.3400000000000001E-2</v>
      </c>
      <c r="CD78">
        <v>3.7100000000000001E-2</v>
      </c>
      <c r="CE78">
        <v>5.2699999999999997E-2</v>
      </c>
      <c r="CF78">
        <v>7.0199999999999999E-2</v>
      </c>
      <c r="CG78">
        <v>8.9899999999999994E-2</v>
      </c>
      <c r="CH78">
        <v>0.1085</v>
      </c>
      <c r="CI78">
        <v>0.12759999999999999</v>
      </c>
      <c r="CJ78">
        <v>0.14599999999999999</v>
      </c>
      <c r="CK78">
        <v>0.16309999999999999</v>
      </c>
      <c r="CL78">
        <v>0.17860000000000001</v>
      </c>
      <c r="CM78">
        <v>0.1925</v>
      </c>
      <c r="CN78">
        <v>0.20619999999999999</v>
      </c>
      <c r="CO78">
        <v>0.27589999999999998</v>
      </c>
      <c r="CP78">
        <v>0.34370000000000001</v>
      </c>
      <c r="CQ78">
        <v>0.39560000000000001</v>
      </c>
      <c r="CR78">
        <v>0.41880000000000001</v>
      </c>
      <c r="CS78">
        <v>0.4325</v>
      </c>
      <c r="CT78">
        <v>0.45590000000000003</v>
      </c>
      <c r="CU78">
        <v>0.47460000000000002</v>
      </c>
      <c r="CV78">
        <v>0.48159999999999997</v>
      </c>
      <c r="CW78">
        <v>0.4844</v>
      </c>
      <c r="CX78">
        <v>0.48770000000000002</v>
      </c>
      <c r="CY78">
        <v>0.49230000000000002</v>
      </c>
      <c r="CZ78">
        <v>0.496</v>
      </c>
      <c r="DA78">
        <v>0.50490000000000002</v>
      </c>
      <c r="DB78">
        <v>0.51370000000000005</v>
      </c>
      <c r="DC78">
        <v>0.52259999999999995</v>
      </c>
      <c r="DD78">
        <v>0.53659999999999997</v>
      </c>
      <c r="DE78">
        <v>0.54649999999999999</v>
      </c>
      <c r="DF78">
        <v>0.55640000000000001</v>
      </c>
      <c r="DG78">
        <v>0.56599999999999995</v>
      </c>
      <c r="DH78">
        <v>0.56999999999999995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1.016E-4</v>
      </c>
      <c r="BL79">
        <v>1.2659999999999999E-4</v>
      </c>
      <c r="BM79">
        <v>1.4909999999999999E-4</v>
      </c>
      <c r="BN79">
        <v>1.7929999999999999E-4</v>
      </c>
      <c r="BO79">
        <v>2.2770000000000001E-4</v>
      </c>
      <c r="BP79">
        <v>2.764E-4</v>
      </c>
      <c r="BQ79">
        <v>3.2620000000000001E-4</v>
      </c>
      <c r="BR79">
        <v>3.8059999999999998E-4</v>
      </c>
      <c r="BS79">
        <v>4.6890000000000001E-4</v>
      </c>
      <c r="BT79">
        <v>5.5730000000000005E-4</v>
      </c>
      <c r="BU79">
        <v>6.3369999999999995E-4</v>
      </c>
      <c r="BV79">
        <v>7.0960000000000001E-4</v>
      </c>
      <c r="BW79">
        <v>8.0029999999999999E-4</v>
      </c>
      <c r="BX79">
        <v>8.9630000000000005E-4</v>
      </c>
      <c r="BY79">
        <v>1E-3</v>
      </c>
      <c r="BZ79">
        <v>3.0000000000000001E-3</v>
      </c>
      <c r="CA79">
        <v>6.7000000000000002E-3</v>
      </c>
      <c r="CB79">
        <v>1.35E-2</v>
      </c>
      <c r="CC79">
        <v>2.3400000000000001E-2</v>
      </c>
      <c r="CD79">
        <v>3.7100000000000001E-2</v>
      </c>
      <c r="CE79">
        <v>5.2699999999999997E-2</v>
      </c>
      <c r="CF79">
        <v>7.0199999999999999E-2</v>
      </c>
      <c r="CG79">
        <v>8.9899999999999994E-2</v>
      </c>
      <c r="CH79">
        <v>0.1085</v>
      </c>
      <c r="CI79">
        <v>0.12759999999999999</v>
      </c>
      <c r="CJ79">
        <v>0.14599999999999999</v>
      </c>
      <c r="CK79">
        <v>0.16309999999999999</v>
      </c>
      <c r="CL79">
        <v>0.17860000000000001</v>
      </c>
      <c r="CM79">
        <v>0.1925</v>
      </c>
      <c r="CN79">
        <v>0.20619999999999999</v>
      </c>
      <c r="CO79">
        <v>0.27589999999999998</v>
      </c>
      <c r="CP79">
        <v>0.34370000000000001</v>
      </c>
      <c r="CQ79">
        <v>0.39560000000000001</v>
      </c>
      <c r="CR79">
        <v>0.41880000000000001</v>
      </c>
      <c r="CS79">
        <v>0.4325</v>
      </c>
      <c r="CT79">
        <v>0.45590000000000003</v>
      </c>
      <c r="CU79">
        <v>0.47460000000000002</v>
      </c>
      <c r="CV79">
        <v>0.48159999999999997</v>
      </c>
      <c r="CW79">
        <v>0.4844</v>
      </c>
      <c r="CX79">
        <v>0.48770000000000002</v>
      </c>
      <c r="CY79">
        <v>0.49230000000000002</v>
      </c>
      <c r="CZ79">
        <v>0.496</v>
      </c>
      <c r="DA79">
        <v>0.50490000000000002</v>
      </c>
      <c r="DB79">
        <v>0.51370000000000005</v>
      </c>
      <c r="DC79">
        <v>0.52259999999999995</v>
      </c>
      <c r="DD79">
        <v>0.53659999999999997</v>
      </c>
      <c r="DE79">
        <v>0.54649999999999999</v>
      </c>
      <c r="DF79">
        <v>0.55640000000000001</v>
      </c>
      <c r="DG79">
        <v>0.56599999999999995</v>
      </c>
      <c r="DH79">
        <v>0.56999999999999995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1.016E-4</v>
      </c>
      <c r="BL80">
        <v>1.2659999999999999E-4</v>
      </c>
      <c r="BM80">
        <v>1.4909999999999999E-4</v>
      </c>
      <c r="BN80">
        <v>1.7929999999999999E-4</v>
      </c>
      <c r="BO80">
        <v>2.2770000000000001E-4</v>
      </c>
      <c r="BP80">
        <v>2.764E-4</v>
      </c>
      <c r="BQ80">
        <v>3.2620000000000001E-4</v>
      </c>
      <c r="BR80">
        <v>3.8059999999999998E-4</v>
      </c>
      <c r="BS80">
        <v>4.6890000000000001E-4</v>
      </c>
      <c r="BT80">
        <v>5.5730000000000005E-4</v>
      </c>
      <c r="BU80">
        <v>6.3369999999999995E-4</v>
      </c>
      <c r="BV80">
        <v>7.0960000000000001E-4</v>
      </c>
      <c r="BW80">
        <v>8.0029999999999999E-4</v>
      </c>
      <c r="BX80">
        <v>8.9630000000000005E-4</v>
      </c>
      <c r="BY80">
        <v>1E-3</v>
      </c>
      <c r="BZ80">
        <v>3.0000000000000001E-3</v>
      </c>
      <c r="CA80">
        <v>6.7000000000000002E-3</v>
      </c>
      <c r="CB80">
        <v>1.35E-2</v>
      </c>
      <c r="CC80">
        <v>2.3400000000000001E-2</v>
      </c>
      <c r="CD80">
        <v>3.7100000000000001E-2</v>
      </c>
      <c r="CE80">
        <v>5.2699999999999997E-2</v>
      </c>
      <c r="CF80">
        <v>7.0199999999999999E-2</v>
      </c>
      <c r="CG80">
        <v>8.9899999999999994E-2</v>
      </c>
      <c r="CH80">
        <v>0.1085</v>
      </c>
      <c r="CI80">
        <v>0.12759999999999999</v>
      </c>
      <c r="CJ80">
        <v>0.14599999999999999</v>
      </c>
      <c r="CK80">
        <v>0.16309999999999999</v>
      </c>
      <c r="CL80">
        <v>0.17860000000000001</v>
      </c>
      <c r="CM80">
        <v>0.1925</v>
      </c>
      <c r="CN80">
        <v>0.20619999999999999</v>
      </c>
      <c r="CO80">
        <v>0.27589999999999998</v>
      </c>
      <c r="CP80">
        <v>0.34370000000000001</v>
      </c>
      <c r="CQ80">
        <v>0.39560000000000001</v>
      </c>
      <c r="CR80">
        <v>0.41880000000000001</v>
      </c>
      <c r="CS80">
        <v>0.4325</v>
      </c>
      <c r="CT80">
        <v>0.45590000000000003</v>
      </c>
      <c r="CU80">
        <v>0.47460000000000002</v>
      </c>
      <c r="CV80">
        <v>0.48159999999999997</v>
      </c>
      <c r="CW80">
        <v>0.4844</v>
      </c>
      <c r="CX80">
        <v>0.48770000000000002</v>
      </c>
      <c r="CY80">
        <v>0.49230000000000002</v>
      </c>
      <c r="CZ80">
        <v>0.496</v>
      </c>
      <c r="DA80">
        <v>0.50490000000000002</v>
      </c>
      <c r="DB80">
        <v>0.51370000000000005</v>
      </c>
      <c r="DC80">
        <v>0.52259999999999995</v>
      </c>
      <c r="DD80">
        <v>0.53659999999999997</v>
      </c>
      <c r="DE80">
        <v>0.54649999999999999</v>
      </c>
      <c r="DF80">
        <v>0.55640000000000001</v>
      </c>
      <c r="DG80">
        <v>0.56599999999999995</v>
      </c>
      <c r="DH80">
        <v>0.56999999999999995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1.016E-4</v>
      </c>
      <c r="BL81">
        <v>1.2659999999999999E-4</v>
      </c>
      <c r="BM81">
        <v>1.4909999999999999E-4</v>
      </c>
      <c r="BN81">
        <v>1.7929999999999999E-4</v>
      </c>
      <c r="BO81">
        <v>2.2770000000000001E-4</v>
      </c>
      <c r="BP81">
        <v>2.764E-4</v>
      </c>
      <c r="BQ81">
        <v>3.2620000000000001E-4</v>
      </c>
      <c r="BR81">
        <v>3.8059999999999998E-4</v>
      </c>
      <c r="BS81">
        <v>4.6890000000000001E-4</v>
      </c>
      <c r="BT81">
        <v>5.5730000000000005E-4</v>
      </c>
      <c r="BU81">
        <v>6.3369999999999995E-4</v>
      </c>
      <c r="BV81">
        <v>7.0960000000000001E-4</v>
      </c>
      <c r="BW81">
        <v>8.0029999999999999E-4</v>
      </c>
      <c r="BX81">
        <v>8.9630000000000005E-4</v>
      </c>
      <c r="BY81">
        <v>1E-3</v>
      </c>
      <c r="BZ81">
        <v>3.0000000000000001E-3</v>
      </c>
      <c r="CA81">
        <v>6.7000000000000002E-3</v>
      </c>
      <c r="CB81">
        <v>1.35E-2</v>
      </c>
      <c r="CC81">
        <v>2.3400000000000001E-2</v>
      </c>
      <c r="CD81">
        <v>3.7100000000000001E-2</v>
      </c>
      <c r="CE81">
        <v>5.2699999999999997E-2</v>
      </c>
      <c r="CF81">
        <v>7.0199999999999999E-2</v>
      </c>
      <c r="CG81">
        <v>8.9899999999999994E-2</v>
      </c>
      <c r="CH81">
        <v>0.1085</v>
      </c>
      <c r="CI81">
        <v>0.12759999999999999</v>
      </c>
      <c r="CJ81">
        <v>0.14599999999999999</v>
      </c>
      <c r="CK81">
        <v>0.16309999999999999</v>
      </c>
      <c r="CL81">
        <v>0.17860000000000001</v>
      </c>
      <c r="CM81">
        <v>0.1925</v>
      </c>
      <c r="CN81">
        <v>0.20619999999999999</v>
      </c>
      <c r="CO81">
        <v>0.27589999999999998</v>
      </c>
      <c r="CP81">
        <v>0.34370000000000001</v>
      </c>
      <c r="CQ81">
        <v>0.39560000000000001</v>
      </c>
      <c r="CR81">
        <v>0.41880000000000001</v>
      </c>
      <c r="CS81">
        <v>0.4325</v>
      </c>
      <c r="CT81">
        <v>0.45590000000000003</v>
      </c>
      <c r="CU81">
        <v>0.47460000000000002</v>
      </c>
      <c r="CV81">
        <v>0.48159999999999997</v>
      </c>
      <c r="CW81">
        <v>0.4844</v>
      </c>
      <c r="CX81">
        <v>0.48770000000000002</v>
      </c>
      <c r="CY81">
        <v>0.49230000000000002</v>
      </c>
      <c r="CZ81">
        <v>0.496</v>
      </c>
      <c r="DA81">
        <v>0.50490000000000002</v>
      </c>
      <c r="DB81">
        <v>0.51370000000000005</v>
      </c>
      <c r="DC81">
        <v>0.52259999999999995</v>
      </c>
      <c r="DD81">
        <v>0.53659999999999997</v>
      </c>
      <c r="DE81">
        <v>0.54649999999999999</v>
      </c>
      <c r="DF81">
        <v>0.55640000000000001</v>
      </c>
      <c r="DG81">
        <v>0.56599999999999995</v>
      </c>
      <c r="DH81">
        <v>0.56999999999999995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1.016E-4</v>
      </c>
      <c r="BL82">
        <v>1.2659999999999999E-4</v>
      </c>
      <c r="BM82">
        <v>1.4909999999999999E-4</v>
      </c>
      <c r="BN82">
        <v>1.7929999999999999E-4</v>
      </c>
      <c r="BO82">
        <v>2.2770000000000001E-4</v>
      </c>
      <c r="BP82">
        <v>2.764E-4</v>
      </c>
      <c r="BQ82">
        <v>3.2620000000000001E-4</v>
      </c>
      <c r="BR82">
        <v>3.8059999999999998E-4</v>
      </c>
      <c r="BS82">
        <v>4.6890000000000001E-4</v>
      </c>
      <c r="BT82">
        <v>5.5730000000000005E-4</v>
      </c>
      <c r="BU82">
        <v>6.3369999999999995E-4</v>
      </c>
      <c r="BV82">
        <v>7.0960000000000001E-4</v>
      </c>
      <c r="BW82">
        <v>8.0029999999999999E-4</v>
      </c>
      <c r="BX82">
        <v>8.9630000000000005E-4</v>
      </c>
      <c r="BY82">
        <v>1E-3</v>
      </c>
      <c r="BZ82">
        <v>3.0000000000000001E-3</v>
      </c>
      <c r="CA82">
        <v>6.7000000000000002E-3</v>
      </c>
      <c r="CB82">
        <v>1.35E-2</v>
      </c>
      <c r="CC82">
        <v>2.3400000000000001E-2</v>
      </c>
      <c r="CD82">
        <v>3.7100000000000001E-2</v>
      </c>
      <c r="CE82">
        <v>5.2699999999999997E-2</v>
      </c>
      <c r="CF82">
        <v>7.0199999999999999E-2</v>
      </c>
      <c r="CG82">
        <v>8.9899999999999994E-2</v>
      </c>
      <c r="CH82">
        <v>0.1085</v>
      </c>
      <c r="CI82">
        <v>0.12759999999999999</v>
      </c>
      <c r="CJ82">
        <v>0.14599999999999999</v>
      </c>
      <c r="CK82">
        <v>0.16309999999999999</v>
      </c>
      <c r="CL82">
        <v>0.17860000000000001</v>
      </c>
      <c r="CM82">
        <v>0.1925</v>
      </c>
      <c r="CN82">
        <v>0.20619999999999999</v>
      </c>
      <c r="CO82">
        <v>0.27589999999999998</v>
      </c>
      <c r="CP82">
        <v>0.34370000000000001</v>
      </c>
      <c r="CQ82">
        <v>0.39560000000000001</v>
      </c>
      <c r="CR82">
        <v>0.41880000000000001</v>
      </c>
      <c r="CS82">
        <v>0.4325</v>
      </c>
      <c r="CT82">
        <v>0.45590000000000003</v>
      </c>
      <c r="CU82">
        <v>0.47460000000000002</v>
      </c>
      <c r="CV82">
        <v>0.48159999999999997</v>
      </c>
      <c r="CW82">
        <v>0.4844</v>
      </c>
      <c r="CX82">
        <v>0.48770000000000002</v>
      </c>
      <c r="CY82">
        <v>0.49230000000000002</v>
      </c>
      <c r="CZ82">
        <v>0.496</v>
      </c>
      <c r="DA82">
        <v>0.50490000000000002</v>
      </c>
      <c r="DB82">
        <v>0.51370000000000005</v>
      </c>
      <c r="DC82">
        <v>0.52259999999999995</v>
      </c>
      <c r="DD82">
        <v>0.53659999999999997</v>
      </c>
      <c r="DE82">
        <v>0.54649999999999999</v>
      </c>
      <c r="DF82">
        <v>0.55640000000000001</v>
      </c>
      <c r="DG82">
        <v>0.56599999999999995</v>
      </c>
      <c r="DH82">
        <v>0.56999999999999995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1.016E-4</v>
      </c>
      <c r="BL83">
        <v>1.2659999999999999E-4</v>
      </c>
      <c r="BM83">
        <v>1.4909999999999999E-4</v>
      </c>
      <c r="BN83">
        <v>1.7929999999999999E-4</v>
      </c>
      <c r="BO83">
        <v>2.2770000000000001E-4</v>
      </c>
      <c r="BP83">
        <v>2.764E-4</v>
      </c>
      <c r="BQ83">
        <v>3.2620000000000001E-4</v>
      </c>
      <c r="BR83">
        <v>3.8059999999999998E-4</v>
      </c>
      <c r="BS83">
        <v>4.6890000000000001E-4</v>
      </c>
      <c r="BT83">
        <v>5.5730000000000005E-4</v>
      </c>
      <c r="BU83">
        <v>6.3369999999999995E-4</v>
      </c>
      <c r="BV83">
        <v>7.0960000000000001E-4</v>
      </c>
      <c r="BW83">
        <v>8.0029999999999999E-4</v>
      </c>
      <c r="BX83">
        <v>8.9630000000000005E-4</v>
      </c>
      <c r="BY83">
        <v>1E-3</v>
      </c>
      <c r="BZ83">
        <v>3.0000000000000001E-3</v>
      </c>
      <c r="CA83">
        <v>6.7000000000000002E-3</v>
      </c>
      <c r="CB83">
        <v>1.35E-2</v>
      </c>
      <c r="CC83">
        <v>2.3400000000000001E-2</v>
      </c>
      <c r="CD83">
        <v>3.7100000000000001E-2</v>
      </c>
      <c r="CE83">
        <v>5.2699999999999997E-2</v>
      </c>
      <c r="CF83">
        <v>7.0199999999999999E-2</v>
      </c>
      <c r="CG83">
        <v>8.9899999999999994E-2</v>
      </c>
      <c r="CH83">
        <v>0.1085</v>
      </c>
      <c r="CI83">
        <v>0.12759999999999999</v>
      </c>
      <c r="CJ83">
        <v>0.14599999999999999</v>
      </c>
      <c r="CK83">
        <v>0.16309999999999999</v>
      </c>
      <c r="CL83">
        <v>0.17860000000000001</v>
      </c>
      <c r="CM83">
        <v>0.1925</v>
      </c>
      <c r="CN83">
        <v>0.20619999999999999</v>
      </c>
      <c r="CO83">
        <v>0.27589999999999998</v>
      </c>
      <c r="CP83">
        <v>0.34370000000000001</v>
      </c>
      <c r="CQ83">
        <v>0.39560000000000001</v>
      </c>
      <c r="CR83">
        <v>0.41880000000000001</v>
      </c>
      <c r="CS83">
        <v>0.4325</v>
      </c>
      <c r="CT83">
        <v>0.45590000000000003</v>
      </c>
      <c r="CU83">
        <v>0.47460000000000002</v>
      </c>
      <c r="CV83">
        <v>0.48159999999999997</v>
      </c>
      <c r="CW83">
        <v>0.4844</v>
      </c>
      <c r="CX83">
        <v>0.48770000000000002</v>
      </c>
      <c r="CY83">
        <v>0.49230000000000002</v>
      </c>
      <c r="CZ83">
        <v>0.496</v>
      </c>
      <c r="DA83">
        <v>0.50490000000000002</v>
      </c>
      <c r="DB83">
        <v>0.51370000000000005</v>
      </c>
      <c r="DC83">
        <v>0.52259999999999995</v>
      </c>
      <c r="DD83">
        <v>0.53659999999999997</v>
      </c>
      <c r="DE83">
        <v>0.54649999999999999</v>
      </c>
      <c r="DF83">
        <v>0.55640000000000001</v>
      </c>
      <c r="DG83">
        <v>0.56599999999999995</v>
      </c>
      <c r="DH83">
        <v>0.56999999999999995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1.016E-4</v>
      </c>
      <c r="BL84">
        <v>1.2659999999999999E-4</v>
      </c>
      <c r="BM84">
        <v>1.4909999999999999E-4</v>
      </c>
      <c r="BN84">
        <v>1.7929999999999999E-4</v>
      </c>
      <c r="BO84">
        <v>2.2770000000000001E-4</v>
      </c>
      <c r="BP84">
        <v>2.764E-4</v>
      </c>
      <c r="BQ84">
        <v>3.2620000000000001E-4</v>
      </c>
      <c r="BR84">
        <v>3.8059999999999998E-4</v>
      </c>
      <c r="BS84">
        <v>4.6890000000000001E-4</v>
      </c>
      <c r="BT84">
        <v>5.5730000000000005E-4</v>
      </c>
      <c r="BU84">
        <v>6.3369999999999995E-4</v>
      </c>
      <c r="BV84">
        <v>7.0960000000000001E-4</v>
      </c>
      <c r="BW84">
        <v>8.0029999999999999E-4</v>
      </c>
      <c r="BX84">
        <v>8.9630000000000005E-4</v>
      </c>
      <c r="BY84">
        <v>1E-3</v>
      </c>
      <c r="BZ84">
        <v>3.0000000000000001E-3</v>
      </c>
      <c r="CA84">
        <v>6.7000000000000002E-3</v>
      </c>
      <c r="CB84">
        <v>1.35E-2</v>
      </c>
      <c r="CC84">
        <v>2.3400000000000001E-2</v>
      </c>
      <c r="CD84">
        <v>3.7100000000000001E-2</v>
      </c>
      <c r="CE84">
        <v>5.2699999999999997E-2</v>
      </c>
      <c r="CF84">
        <v>7.0199999999999999E-2</v>
      </c>
      <c r="CG84">
        <v>8.9899999999999994E-2</v>
      </c>
      <c r="CH84">
        <v>0.1085</v>
      </c>
      <c r="CI84">
        <v>0.12759999999999999</v>
      </c>
      <c r="CJ84">
        <v>0.14599999999999999</v>
      </c>
      <c r="CK84">
        <v>0.16309999999999999</v>
      </c>
      <c r="CL84">
        <v>0.17860000000000001</v>
      </c>
      <c r="CM84">
        <v>0.1925</v>
      </c>
      <c r="CN84">
        <v>0.20619999999999999</v>
      </c>
      <c r="CO84">
        <v>0.27589999999999998</v>
      </c>
      <c r="CP84">
        <v>0.34370000000000001</v>
      </c>
      <c r="CQ84">
        <v>0.39560000000000001</v>
      </c>
      <c r="CR84">
        <v>0.41880000000000001</v>
      </c>
      <c r="CS84">
        <v>0.4325</v>
      </c>
      <c r="CT84">
        <v>0.45590000000000003</v>
      </c>
      <c r="CU84">
        <v>0.47460000000000002</v>
      </c>
      <c r="CV84">
        <v>0.48159999999999997</v>
      </c>
      <c r="CW84">
        <v>0.4844</v>
      </c>
      <c r="CX84">
        <v>0.48770000000000002</v>
      </c>
      <c r="CY84">
        <v>0.49230000000000002</v>
      </c>
      <c r="CZ84">
        <v>0.496</v>
      </c>
      <c r="DA84">
        <v>0.50490000000000002</v>
      </c>
      <c r="DB84">
        <v>0.51370000000000005</v>
      </c>
      <c r="DC84">
        <v>0.52259999999999995</v>
      </c>
      <c r="DD84">
        <v>0.53659999999999997</v>
      </c>
      <c r="DE84">
        <v>0.54649999999999999</v>
      </c>
      <c r="DF84">
        <v>0.55640000000000001</v>
      </c>
      <c r="DG84">
        <v>0.56599999999999995</v>
      </c>
      <c r="DH84">
        <v>0.56999999999999995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1.016E-4</v>
      </c>
      <c r="BL85">
        <v>1.2659999999999999E-4</v>
      </c>
      <c r="BM85">
        <v>1.4909999999999999E-4</v>
      </c>
      <c r="BN85">
        <v>1.7929999999999999E-4</v>
      </c>
      <c r="BO85">
        <v>2.2770000000000001E-4</v>
      </c>
      <c r="BP85">
        <v>2.764E-4</v>
      </c>
      <c r="BQ85">
        <v>3.2620000000000001E-4</v>
      </c>
      <c r="BR85">
        <v>3.8059999999999998E-4</v>
      </c>
      <c r="BS85">
        <v>4.6890000000000001E-4</v>
      </c>
      <c r="BT85">
        <v>5.5730000000000005E-4</v>
      </c>
      <c r="BU85">
        <v>6.3369999999999995E-4</v>
      </c>
      <c r="BV85">
        <v>7.0960000000000001E-4</v>
      </c>
      <c r="BW85">
        <v>8.0029999999999999E-4</v>
      </c>
      <c r="BX85">
        <v>8.9630000000000005E-4</v>
      </c>
      <c r="BY85">
        <v>1E-3</v>
      </c>
      <c r="BZ85">
        <v>3.0000000000000001E-3</v>
      </c>
      <c r="CA85">
        <v>6.7000000000000002E-3</v>
      </c>
      <c r="CB85">
        <v>1.35E-2</v>
      </c>
      <c r="CC85">
        <v>2.3400000000000001E-2</v>
      </c>
      <c r="CD85">
        <v>3.7100000000000001E-2</v>
      </c>
      <c r="CE85">
        <v>5.2699999999999997E-2</v>
      </c>
      <c r="CF85">
        <v>7.0199999999999999E-2</v>
      </c>
      <c r="CG85">
        <v>8.9899999999999994E-2</v>
      </c>
      <c r="CH85">
        <v>0.1085</v>
      </c>
      <c r="CI85">
        <v>0.12759999999999999</v>
      </c>
      <c r="CJ85">
        <v>0.14599999999999999</v>
      </c>
      <c r="CK85">
        <v>0.16309999999999999</v>
      </c>
      <c r="CL85">
        <v>0.17860000000000001</v>
      </c>
      <c r="CM85">
        <v>0.1925</v>
      </c>
      <c r="CN85">
        <v>0.20619999999999999</v>
      </c>
      <c r="CO85">
        <v>0.27589999999999998</v>
      </c>
      <c r="CP85">
        <v>0.34370000000000001</v>
      </c>
      <c r="CQ85">
        <v>0.39560000000000001</v>
      </c>
      <c r="CR85">
        <v>0.41880000000000001</v>
      </c>
      <c r="CS85">
        <v>0.4325</v>
      </c>
      <c r="CT85">
        <v>0.45590000000000003</v>
      </c>
      <c r="CU85">
        <v>0.47460000000000002</v>
      </c>
      <c r="CV85">
        <v>0.48159999999999997</v>
      </c>
      <c r="CW85">
        <v>0.4844</v>
      </c>
      <c r="CX85">
        <v>0.48770000000000002</v>
      </c>
      <c r="CY85">
        <v>0.49230000000000002</v>
      </c>
      <c r="CZ85">
        <v>0.496</v>
      </c>
      <c r="DA85">
        <v>0.50490000000000002</v>
      </c>
      <c r="DB85">
        <v>0.51370000000000005</v>
      </c>
      <c r="DC85">
        <v>0.52259999999999995</v>
      </c>
      <c r="DD85">
        <v>0.53659999999999997</v>
      </c>
      <c r="DE85">
        <v>0.54649999999999999</v>
      </c>
      <c r="DF85">
        <v>0.55640000000000001</v>
      </c>
      <c r="DG85">
        <v>0.56599999999999995</v>
      </c>
      <c r="DH85">
        <v>0.56999999999999995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1.016E-4</v>
      </c>
      <c r="BL86">
        <v>1.2659999999999999E-4</v>
      </c>
      <c r="BM86">
        <v>1.4909999999999999E-4</v>
      </c>
      <c r="BN86">
        <v>1.7929999999999999E-4</v>
      </c>
      <c r="BO86">
        <v>2.2770000000000001E-4</v>
      </c>
      <c r="BP86">
        <v>2.764E-4</v>
      </c>
      <c r="BQ86">
        <v>3.2620000000000001E-4</v>
      </c>
      <c r="BR86">
        <v>3.8059999999999998E-4</v>
      </c>
      <c r="BS86">
        <v>4.6890000000000001E-4</v>
      </c>
      <c r="BT86">
        <v>5.5730000000000005E-4</v>
      </c>
      <c r="BU86">
        <v>6.3369999999999995E-4</v>
      </c>
      <c r="BV86">
        <v>7.0960000000000001E-4</v>
      </c>
      <c r="BW86">
        <v>8.0029999999999999E-4</v>
      </c>
      <c r="BX86">
        <v>8.9630000000000005E-4</v>
      </c>
      <c r="BY86">
        <v>1E-3</v>
      </c>
      <c r="BZ86">
        <v>3.0000000000000001E-3</v>
      </c>
      <c r="CA86">
        <v>6.7000000000000002E-3</v>
      </c>
      <c r="CB86">
        <v>1.35E-2</v>
      </c>
      <c r="CC86">
        <v>2.3400000000000001E-2</v>
      </c>
      <c r="CD86">
        <v>3.7100000000000001E-2</v>
      </c>
      <c r="CE86">
        <v>5.2699999999999997E-2</v>
      </c>
      <c r="CF86">
        <v>7.0199999999999999E-2</v>
      </c>
      <c r="CG86">
        <v>8.9899999999999994E-2</v>
      </c>
      <c r="CH86">
        <v>0.1085</v>
      </c>
      <c r="CI86">
        <v>0.12759999999999999</v>
      </c>
      <c r="CJ86">
        <v>0.14599999999999999</v>
      </c>
      <c r="CK86">
        <v>0.16309999999999999</v>
      </c>
      <c r="CL86">
        <v>0.17860000000000001</v>
      </c>
      <c r="CM86">
        <v>0.1925</v>
      </c>
      <c r="CN86">
        <v>0.20619999999999999</v>
      </c>
      <c r="CO86">
        <v>0.27589999999999998</v>
      </c>
      <c r="CP86">
        <v>0.34370000000000001</v>
      </c>
      <c r="CQ86">
        <v>0.39560000000000001</v>
      </c>
      <c r="CR86">
        <v>0.41880000000000001</v>
      </c>
      <c r="CS86">
        <v>0.4325</v>
      </c>
      <c r="CT86">
        <v>0.45590000000000003</v>
      </c>
      <c r="CU86">
        <v>0.47460000000000002</v>
      </c>
      <c r="CV86">
        <v>0.48159999999999997</v>
      </c>
      <c r="CW86">
        <v>0.4844</v>
      </c>
      <c r="CX86">
        <v>0.48770000000000002</v>
      </c>
      <c r="CY86">
        <v>0.49230000000000002</v>
      </c>
      <c r="CZ86">
        <v>0.496</v>
      </c>
      <c r="DA86">
        <v>0.50490000000000002</v>
      </c>
      <c r="DB86">
        <v>0.51370000000000005</v>
      </c>
      <c r="DC86">
        <v>0.52259999999999995</v>
      </c>
      <c r="DD86">
        <v>0.53659999999999997</v>
      </c>
      <c r="DE86">
        <v>0.54649999999999999</v>
      </c>
      <c r="DF86">
        <v>0.55640000000000001</v>
      </c>
      <c r="DG86">
        <v>0.56599999999999995</v>
      </c>
      <c r="DH86">
        <v>0.56999999999999995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1.016E-4</v>
      </c>
      <c r="BL87">
        <v>1.2659999999999999E-4</v>
      </c>
      <c r="BM87">
        <v>1.4909999999999999E-4</v>
      </c>
      <c r="BN87">
        <v>1.7929999999999999E-4</v>
      </c>
      <c r="BO87">
        <v>2.2770000000000001E-4</v>
      </c>
      <c r="BP87">
        <v>2.764E-4</v>
      </c>
      <c r="BQ87">
        <v>3.2620000000000001E-4</v>
      </c>
      <c r="BR87">
        <v>3.8059999999999998E-4</v>
      </c>
      <c r="BS87">
        <v>4.6890000000000001E-4</v>
      </c>
      <c r="BT87">
        <v>5.5730000000000005E-4</v>
      </c>
      <c r="BU87">
        <v>6.3369999999999995E-4</v>
      </c>
      <c r="BV87">
        <v>7.0960000000000001E-4</v>
      </c>
      <c r="BW87">
        <v>8.0029999999999999E-4</v>
      </c>
      <c r="BX87">
        <v>8.9630000000000005E-4</v>
      </c>
      <c r="BY87">
        <v>1E-3</v>
      </c>
      <c r="BZ87">
        <v>3.0000000000000001E-3</v>
      </c>
      <c r="CA87">
        <v>6.7000000000000002E-3</v>
      </c>
      <c r="CB87">
        <v>1.35E-2</v>
      </c>
      <c r="CC87">
        <v>2.3400000000000001E-2</v>
      </c>
      <c r="CD87">
        <v>3.7100000000000001E-2</v>
      </c>
      <c r="CE87">
        <v>5.2699999999999997E-2</v>
      </c>
      <c r="CF87">
        <v>7.0199999999999999E-2</v>
      </c>
      <c r="CG87">
        <v>8.9899999999999994E-2</v>
      </c>
      <c r="CH87">
        <v>0.1085</v>
      </c>
      <c r="CI87">
        <v>0.12759999999999999</v>
      </c>
      <c r="CJ87">
        <v>0.14599999999999999</v>
      </c>
      <c r="CK87">
        <v>0.16309999999999999</v>
      </c>
      <c r="CL87">
        <v>0.17860000000000001</v>
      </c>
      <c r="CM87">
        <v>0.1925</v>
      </c>
      <c r="CN87">
        <v>0.20619999999999999</v>
      </c>
      <c r="CO87">
        <v>0.27589999999999998</v>
      </c>
      <c r="CP87">
        <v>0.34370000000000001</v>
      </c>
      <c r="CQ87">
        <v>0.39560000000000001</v>
      </c>
      <c r="CR87">
        <v>0.41880000000000001</v>
      </c>
      <c r="CS87">
        <v>0.4325</v>
      </c>
      <c r="CT87">
        <v>0.45590000000000003</v>
      </c>
      <c r="CU87">
        <v>0.47460000000000002</v>
      </c>
      <c r="CV87">
        <v>0.48159999999999997</v>
      </c>
      <c r="CW87">
        <v>0.4844</v>
      </c>
      <c r="CX87">
        <v>0.48770000000000002</v>
      </c>
      <c r="CY87">
        <v>0.49230000000000002</v>
      </c>
      <c r="CZ87">
        <v>0.496</v>
      </c>
      <c r="DA87">
        <v>0.50490000000000002</v>
      </c>
      <c r="DB87">
        <v>0.51370000000000005</v>
      </c>
      <c r="DC87">
        <v>0.52259999999999995</v>
      </c>
      <c r="DD87">
        <v>0.53659999999999997</v>
      </c>
      <c r="DE87">
        <v>0.54649999999999999</v>
      </c>
      <c r="DF87">
        <v>0.55640000000000001</v>
      </c>
      <c r="DG87">
        <v>0.56599999999999995</v>
      </c>
      <c r="DH87">
        <v>0.56999999999999995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1.016E-4</v>
      </c>
      <c r="BL88">
        <v>1.2659999999999999E-4</v>
      </c>
      <c r="BM88">
        <v>1.4909999999999999E-4</v>
      </c>
      <c r="BN88">
        <v>1.7929999999999999E-4</v>
      </c>
      <c r="BO88">
        <v>2.2770000000000001E-4</v>
      </c>
      <c r="BP88">
        <v>2.764E-4</v>
      </c>
      <c r="BQ88">
        <v>3.2620000000000001E-4</v>
      </c>
      <c r="BR88">
        <v>3.8059999999999998E-4</v>
      </c>
      <c r="BS88">
        <v>4.6890000000000001E-4</v>
      </c>
      <c r="BT88">
        <v>5.5730000000000005E-4</v>
      </c>
      <c r="BU88">
        <v>6.3369999999999995E-4</v>
      </c>
      <c r="BV88">
        <v>7.0960000000000001E-4</v>
      </c>
      <c r="BW88">
        <v>8.0029999999999999E-4</v>
      </c>
      <c r="BX88">
        <v>8.9630000000000005E-4</v>
      </c>
      <c r="BY88">
        <v>1E-3</v>
      </c>
      <c r="BZ88">
        <v>3.0000000000000001E-3</v>
      </c>
      <c r="CA88">
        <v>6.7000000000000002E-3</v>
      </c>
      <c r="CB88">
        <v>1.35E-2</v>
      </c>
      <c r="CC88">
        <v>2.3400000000000001E-2</v>
      </c>
      <c r="CD88">
        <v>3.7100000000000001E-2</v>
      </c>
      <c r="CE88">
        <v>5.2699999999999997E-2</v>
      </c>
      <c r="CF88">
        <v>7.0199999999999999E-2</v>
      </c>
      <c r="CG88">
        <v>8.9899999999999994E-2</v>
      </c>
      <c r="CH88">
        <v>0.1085</v>
      </c>
      <c r="CI88">
        <v>0.12759999999999999</v>
      </c>
      <c r="CJ88">
        <v>0.14599999999999999</v>
      </c>
      <c r="CK88">
        <v>0.16309999999999999</v>
      </c>
      <c r="CL88">
        <v>0.17860000000000001</v>
      </c>
      <c r="CM88">
        <v>0.1925</v>
      </c>
      <c r="CN88">
        <v>0.20619999999999999</v>
      </c>
      <c r="CO88">
        <v>0.27589999999999998</v>
      </c>
      <c r="CP88">
        <v>0.34370000000000001</v>
      </c>
      <c r="CQ88">
        <v>0.39560000000000001</v>
      </c>
      <c r="CR88">
        <v>0.41880000000000001</v>
      </c>
      <c r="CS88">
        <v>0.4325</v>
      </c>
      <c r="CT88">
        <v>0.45590000000000003</v>
      </c>
      <c r="CU88">
        <v>0.47460000000000002</v>
      </c>
      <c r="CV88">
        <v>0.48159999999999997</v>
      </c>
      <c r="CW88">
        <v>0.4844</v>
      </c>
      <c r="CX88">
        <v>0.48770000000000002</v>
      </c>
      <c r="CY88">
        <v>0.49230000000000002</v>
      </c>
      <c r="CZ88">
        <v>0.496</v>
      </c>
      <c r="DA88">
        <v>0.50490000000000002</v>
      </c>
      <c r="DB88">
        <v>0.51370000000000005</v>
      </c>
      <c r="DC88">
        <v>0.52259999999999995</v>
      </c>
      <c r="DD88">
        <v>0.53659999999999997</v>
      </c>
      <c r="DE88">
        <v>0.54649999999999999</v>
      </c>
      <c r="DF88">
        <v>0.55640000000000001</v>
      </c>
      <c r="DG88">
        <v>0.56599999999999995</v>
      </c>
      <c r="DH88">
        <v>0.56999999999999995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1.016E-4</v>
      </c>
      <c r="BL89">
        <v>1.2659999999999999E-4</v>
      </c>
      <c r="BM89">
        <v>1.4909999999999999E-4</v>
      </c>
      <c r="BN89">
        <v>1.7929999999999999E-4</v>
      </c>
      <c r="BO89">
        <v>2.2770000000000001E-4</v>
      </c>
      <c r="BP89">
        <v>2.764E-4</v>
      </c>
      <c r="BQ89">
        <v>3.2620000000000001E-4</v>
      </c>
      <c r="BR89">
        <v>3.8059999999999998E-4</v>
      </c>
      <c r="BS89">
        <v>4.6890000000000001E-4</v>
      </c>
      <c r="BT89">
        <v>5.5730000000000005E-4</v>
      </c>
      <c r="BU89">
        <v>6.3369999999999995E-4</v>
      </c>
      <c r="BV89">
        <v>7.0960000000000001E-4</v>
      </c>
      <c r="BW89">
        <v>8.0029999999999999E-4</v>
      </c>
      <c r="BX89">
        <v>8.9630000000000005E-4</v>
      </c>
      <c r="BY89">
        <v>1E-3</v>
      </c>
      <c r="BZ89">
        <v>3.0000000000000001E-3</v>
      </c>
      <c r="CA89">
        <v>6.7000000000000002E-3</v>
      </c>
      <c r="CB89">
        <v>1.35E-2</v>
      </c>
      <c r="CC89">
        <v>2.3400000000000001E-2</v>
      </c>
      <c r="CD89">
        <v>3.7100000000000001E-2</v>
      </c>
      <c r="CE89">
        <v>5.2699999999999997E-2</v>
      </c>
      <c r="CF89">
        <v>7.0199999999999999E-2</v>
      </c>
      <c r="CG89">
        <v>8.9899999999999994E-2</v>
      </c>
      <c r="CH89">
        <v>0.1085</v>
      </c>
      <c r="CI89">
        <v>0.12759999999999999</v>
      </c>
      <c r="CJ89">
        <v>0.14599999999999999</v>
      </c>
      <c r="CK89">
        <v>0.16309999999999999</v>
      </c>
      <c r="CL89">
        <v>0.17860000000000001</v>
      </c>
      <c r="CM89">
        <v>0.1925</v>
      </c>
      <c r="CN89">
        <v>0.20619999999999999</v>
      </c>
      <c r="CO89">
        <v>0.27589999999999998</v>
      </c>
      <c r="CP89">
        <v>0.34370000000000001</v>
      </c>
      <c r="CQ89">
        <v>0.39560000000000001</v>
      </c>
      <c r="CR89">
        <v>0.41880000000000001</v>
      </c>
      <c r="CS89">
        <v>0.4325</v>
      </c>
      <c r="CT89">
        <v>0.45590000000000003</v>
      </c>
      <c r="CU89">
        <v>0.47460000000000002</v>
      </c>
      <c r="CV89">
        <v>0.48159999999999997</v>
      </c>
      <c r="CW89">
        <v>0.4844</v>
      </c>
      <c r="CX89">
        <v>0.48770000000000002</v>
      </c>
      <c r="CY89">
        <v>0.49230000000000002</v>
      </c>
      <c r="CZ89">
        <v>0.496</v>
      </c>
      <c r="DA89">
        <v>0.50490000000000002</v>
      </c>
      <c r="DB89">
        <v>0.51370000000000005</v>
      </c>
      <c r="DC89">
        <v>0.52259999999999995</v>
      </c>
      <c r="DD89">
        <v>0.53659999999999997</v>
      </c>
      <c r="DE89">
        <v>0.54649999999999999</v>
      </c>
      <c r="DF89">
        <v>0.55640000000000001</v>
      </c>
      <c r="DG89">
        <v>0.56599999999999995</v>
      </c>
      <c r="DH89">
        <v>0.56999999999999995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1.016E-4</v>
      </c>
      <c r="BL90">
        <v>1.2659999999999999E-4</v>
      </c>
      <c r="BM90">
        <v>1.4909999999999999E-4</v>
      </c>
      <c r="BN90">
        <v>1.7929999999999999E-4</v>
      </c>
      <c r="BO90">
        <v>2.2770000000000001E-4</v>
      </c>
      <c r="BP90">
        <v>2.764E-4</v>
      </c>
      <c r="BQ90">
        <v>3.2620000000000001E-4</v>
      </c>
      <c r="BR90">
        <v>3.8059999999999998E-4</v>
      </c>
      <c r="BS90">
        <v>4.6890000000000001E-4</v>
      </c>
      <c r="BT90">
        <v>5.5730000000000005E-4</v>
      </c>
      <c r="BU90">
        <v>6.3369999999999995E-4</v>
      </c>
      <c r="BV90">
        <v>7.0960000000000001E-4</v>
      </c>
      <c r="BW90">
        <v>8.0029999999999999E-4</v>
      </c>
      <c r="BX90">
        <v>8.9630000000000005E-4</v>
      </c>
      <c r="BY90">
        <v>1E-3</v>
      </c>
      <c r="BZ90">
        <v>3.0000000000000001E-3</v>
      </c>
      <c r="CA90">
        <v>6.7000000000000002E-3</v>
      </c>
      <c r="CB90">
        <v>1.35E-2</v>
      </c>
      <c r="CC90">
        <v>2.3400000000000001E-2</v>
      </c>
      <c r="CD90">
        <v>3.7100000000000001E-2</v>
      </c>
      <c r="CE90">
        <v>5.2699999999999997E-2</v>
      </c>
      <c r="CF90">
        <v>7.0199999999999999E-2</v>
      </c>
      <c r="CG90">
        <v>8.9899999999999994E-2</v>
      </c>
      <c r="CH90">
        <v>0.1085</v>
      </c>
      <c r="CI90">
        <v>0.12759999999999999</v>
      </c>
      <c r="CJ90">
        <v>0.14599999999999999</v>
      </c>
      <c r="CK90">
        <v>0.16309999999999999</v>
      </c>
      <c r="CL90">
        <v>0.17860000000000001</v>
      </c>
      <c r="CM90">
        <v>0.1925</v>
      </c>
      <c r="CN90">
        <v>0.20619999999999999</v>
      </c>
      <c r="CO90">
        <v>0.27589999999999998</v>
      </c>
      <c r="CP90">
        <v>0.34370000000000001</v>
      </c>
      <c r="CQ90">
        <v>0.39560000000000001</v>
      </c>
      <c r="CR90">
        <v>0.41880000000000001</v>
      </c>
      <c r="CS90">
        <v>0.4325</v>
      </c>
      <c r="CT90">
        <v>0.45590000000000003</v>
      </c>
      <c r="CU90">
        <v>0.47460000000000002</v>
      </c>
      <c r="CV90">
        <v>0.48159999999999997</v>
      </c>
      <c r="CW90">
        <v>0.4844</v>
      </c>
      <c r="CX90">
        <v>0.48770000000000002</v>
      </c>
      <c r="CY90">
        <v>0.49230000000000002</v>
      </c>
      <c r="CZ90">
        <v>0.496</v>
      </c>
      <c r="DA90">
        <v>0.50490000000000002</v>
      </c>
      <c r="DB90">
        <v>0.51370000000000005</v>
      </c>
      <c r="DC90">
        <v>0.52259999999999995</v>
      </c>
      <c r="DD90">
        <v>0.53659999999999997</v>
      </c>
      <c r="DE90">
        <v>0.54649999999999999</v>
      </c>
      <c r="DF90">
        <v>0.55640000000000001</v>
      </c>
      <c r="DG90">
        <v>0.56599999999999995</v>
      </c>
      <c r="DH90">
        <v>0.56999999999999995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1.016E-4</v>
      </c>
      <c r="BL91">
        <v>1.2659999999999999E-4</v>
      </c>
      <c r="BM91">
        <v>1.4909999999999999E-4</v>
      </c>
      <c r="BN91">
        <v>1.7929999999999999E-4</v>
      </c>
      <c r="BO91">
        <v>2.2770000000000001E-4</v>
      </c>
      <c r="BP91">
        <v>2.764E-4</v>
      </c>
      <c r="BQ91">
        <v>3.2620000000000001E-4</v>
      </c>
      <c r="BR91">
        <v>3.8059999999999998E-4</v>
      </c>
      <c r="BS91">
        <v>4.6890000000000001E-4</v>
      </c>
      <c r="BT91">
        <v>5.5730000000000005E-4</v>
      </c>
      <c r="BU91">
        <v>6.3369999999999995E-4</v>
      </c>
      <c r="BV91">
        <v>7.0960000000000001E-4</v>
      </c>
      <c r="BW91">
        <v>8.0029999999999999E-4</v>
      </c>
      <c r="BX91">
        <v>8.9630000000000005E-4</v>
      </c>
      <c r="BY91">
        <v>1E-3</v>
      </c>
      <c r="BZ91">
        <v>3.0000000000000001E-3</v>
      </c>
      <c r="CA91">
        <v>6.7000000000000002E-3</v>
      </c>
      <c r="CB91">
        <v>1.35E-2</v>
      </c>
      <c r="CC91">
        <v>2.3400000000000001E-2</v>
      </c>
      <c r="CD91">
        <v>3.7100000000000001E-2</v>
      </c>
      <c r="CE91">
        <v>5.2699999999999997E-2</v>
      </c>
      <c r="CF91">
        <v>7.0199999999999999E-2</v>
      </c>
      <c r="CG91">
        <v>8.9899999999999994E-2</v>
      </c>
      <c r="CH91">
        <v>0.1085</v>
      </c>
      <c r="CI91">
        <v>0.12759999999999999</v>
      </c>
      <c r="CJ91">
        <v>0.14599999999999999</v>
      </c>
      <c r="CK91">
        <v>0.16309999999999999</v>
      </c>
      <c r="CL91">
        <v>0.17860000000000001</v>
      </c>
      <c r="CM91">
        <v>0.1925</v>
      </c>
      <c r="CN91">
        <v>0.20619999999999999</v>
      </c>
      <c r="CO91">
        <v>0.27589999999999998</v>
      </c>
      <c r="CP91">
        <v>0.34370000000000001</v>
      </c>
      <c r="CQ91">
        <v>0.39560000000000001</v>
      </c>
      <c r="CR91">
        <v>0.41880000000000001</v>
      </c>
      <c r="CS91">
        <v>0.4325</v>
      </c>
      <c r="CT91">
        <v>0.45590000000000003</v>
      </c>
      <c r="CU91">
        <v>0.47460000000000002</v>
      </c>
      <c r="CV91">
        <v>0.48159999999999997</v>
      </c>
      <c r="CW91">
        <v>0.4844</v>
      </c>
      <c r="CX91">
        <v>0.48770000000000002</v>
      </c>
      <c r="CY91">
        <v>0.49230000000000002</v>
      </c>
      <c r="CZ91">
        <v>0.496</v>
      </c>
      <c r="DA91">
        <v>0.50490000000000002</v>
      </c>
      <c r="DB91">
        <v>0.51370000000000005</v>
      </c>
      <c r="DC91">
        <v>0.52259999999999995</v>
      </c>
      <c r="DD91">
        <v>0.53659999999999997</v>
      </c>
      <c r="DE91">
        <v>0.54649999999999999</v>
      </c>
      <c r="DF91">
        <v>0.55640000000000001</v>
      </c>
      <c r="DG91">
        <v>0.56599999999999995</v>
      </c>
      <c r="DH91">
        <v>0.56999999999999995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1.016E-4</v>
      </c>
      <c r="BL92">
        <v>1.2659999999999999E-4</v>
      </c>
      <c r="BM92">
        <v>1.4909999999999999E-4</v>
      </c>
      <c r="BN92">
        <v>1.7929999999999999E-4</v>
      </c>
      <c r="BO92">
        <v>2.2770000000000001E-4</v>
      </c>
      <c r="BP92">
        <v>2.764E-4</v>
      </c>
      <c r="BQ92">
        <v>3.2620000000000001E-4</v>
      </c>
      <c r="BR92">
        <v>3.8059999999999998E-4</v>
      </c>
      <c r="BS92">
        <v>4.6890000000000001E-4</v>
      </c>
      <c r="BT92">
        <v>5.5730000000000005E-4</v>
      </c>
      <c r="BU92">
        <v>6.3369999999999995E-4</v>
      </c>
      <c r="BV92">
        <v>7.0960000000000001E-4</v>
      </c>
      <c r="BW92">
        <v>8.0029999999999999E-4</v>
      </c>
      <c r="BX92">
        <v>8.9630000000000005E-4</v>
      </c>
      <c r="BY92">
        <v>1E-3</v>
      </c>
      <c r="BZ92">
        <v>3.0000000000000001E-3</v>
      </c>
      <c r="CA92">
        <v>6.7000000000000002E-3</v>
      </c>
      <c r="CB92">
        <v>1.35E-2</v>
      </c>
      <c r="CC92">
        <v>2.3400000000000001E-2</v>
      </c>
      <c r="CD92">
        <v>3.7100000000000001E-2</v>
      </c>
      <c r="CE92">
        <v>5.2699999999999997E-2</v>
      </c>
      <c r="CF92">
        <v>7.0199999999999999E-2</v>
      </c>
      <c r="CG92">
        <v>8.9899999999999994E-2</v>
      </c>
      <c r="CH92">
        <v>0.1085</v>
      </c>
      <c r="CI92">
        <v>0.12759999999999999</v>
      </c>
      <c r="CJ92">
        <v>0.14599999999999999</v>
      </c>
      <c r="CK92">
        <v>0.16309999999999999</v>
      </c>
      <c r="CL92">
        <v>0.17860000000000001</v>
      </c>
      <c r="CM92">
        <v>0.1925</v>
      </c>
      <c r="CN92">
        <v>0.20619999999999999</v>
      </c>
      <c r="CO92">
        <v>0.27589999999999998</v>
      </c>
      <c r="CP92">
        <v>0.34370000000000001</v>
      </c>
      <c r="CQ92">
        <v>0.39560000000000001</v>
      </c>
      <c r="CR92">
        <v>0.41880000000000001</v>
      </c>
      <c r="CS92">
        <v>0.4325</v>
      </c>
      <c r="CT92">
        <v>0.45590000000000003</v>
      </c>
      <c r="CU92">
        <v>0.47460000000000002</v>
      </c>
      <c r="CV92">
        <v>0.48159999999999997</v>
      </c>
      <c r="CW92">
        <v>0.4844</v>
      </c>
      <c r="CX92">
        <v>0.48770000000000002</v>
      </c>
      <c r="CY92">
        <v>0.49230000000000002</v>
      </c>
      <c r="CZ92">
        <v>0.496</v>
      </c>
      <c r="DA92">
        <v>0.50490000000000002</v>
      </c>
      <c r="DB92">
        <v>0.51370000000000005</v>
      </c>
      <c r="DC92">
        <v>0.52259999999999995</v>
      </c>
      <c r="DD92">
        <v>0.53659999999999997</v>
      </c>
      <c r="DE92">
        <v>0.54649999999999999</v>
      </c>
      <c r="DF92">
        <v>0.55640000000000001</v>
      </c>
      <c r="DG92">
        <v>0.56599999999999995</v>
      </c>
      <c r="DH92">
        <v>0.56999999999999995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1.016E-4</v>
      </c>
      <c r="BL93">
        <v>1.2659999999999999E-4</v>
      </c>
      <c r="BM93">
        <v>1.4909999999999999E-4</v>
      </c>
      <c r="BN93">
        <v>1.7929999999999999E-4</v>
      </c>
      <c r="BO93">
        <v>2.2770000000000001E-4</v>
      </c>
      <c r="BP93">
        <v>2.764E-4</v>
      </c>
      <c r="BQ93">
        <v>3.2620000000000001E-4</v>
      </c>
      <c r="BR93">
        <v>3.8059999999999998E-4</v>
      </c>
      <c r="BS93">
        <v>4.6890000000000001E-4</v>
      </c>
      <c r="BT93">
        <v>5.5730000000000005E-4</v>
      </c>
      <c r="BU93">
        <v>6.3369999999999995E-4</v>
      </c>
      <c r="BV93">
        <v>7.0960000000000001E-4</v>
      </c>
      <c r="BW93">
        <v>8.0029999999999999E-4</v>
      </c>
      <c r="BX93">
        <v>8.9630000000000005E-4</v>
      </c>
      <c r="BY93">
        <v>1E-3</v>
      </c>
      <c r="BZ93">
        <v>3.0000000000000001E-3</v>
      </c>
      <c r="CA93">
        <v>6.7000000000000002E-3</v>
      </c>
      <c r="CB93">
        <v>1.35E-2</v>
      </c>
      <c r="CC93">
        <v>2.3400000000000001E-2</v>
      </c>
      <c r="CD93">
        <v>3.7100000000000001E-2</v>
      </c>
      <c r="CE93">
        <v>5.2699999999999997E-2</v>
      </c>
      <c r="CF93">
        <v>7.0199999999999999E-2</v>
      </c>
      <c r="CG93">
        <v>8.9899999999999994E-2</v>
      </c>
      <c r="CH93">
        <v>0.1085</v>
      </c>
      <c r="CI93">
        <v>0.12759999999999999</v>
      </c>
      <c r="CJ93">
        <v>0.14599999999999999</v>
      </c>
      <c r="CK93">
        <v>0.16309999999999999</v>
      </c>
      <c r="CL93">
        <v>0.17860000000000001</v>
      </c>
      <c r="CM93">
        <v>0.1925</v>
      </c>
      <c r="CN93">
        <v>0.20619999999999999</v>
      </c>
      <c r="CO93">
        <v>0.27589999999999998</v>
      </c>
      <c r="CP93">
        <v>0.34370000000000001</v>
      </c>
      <c r="CQ93">
        <v>0.39560000000000001</v>
      </c>
      <c r="CR93">
        <v>0.41880000000000001</v>
      </c>
      <c r="CS93">
        <v>0.4325</v>
      </c>
      <c r="CT93">
        <v>0.45590000000000003</v>
      </c>
      <c r="CU93">
        <v>0.47460000000000002</v>
      </c>
      <c r="CV93">
        <v>0.48159999999999997</v>
      </c>
      <c r="CW93">
        <v>0.4844</v>
      </c>
      <c r="CX93">
        <v>0.48770000000000002</v>
      </c>
      <c r="CY93">
        <v>0.49230000000000002</v>
      </c>
      <c r="CZ93">
        <v>0.496</v>
      </c>
      <c r="DA93">
        <v>0.50490000000000002</v>
      </c>
      <c r="DB93">
        <v>0.51370000000000005</v>
      </c>
      <c r="DC93">
        <v>0.52259999999999995</v>
      </c>
      <c r="DD93">
        <v>0.53659999999999997</v>
      </c>
      <c r="DE93">
        <v>0.54649999999999999</v>
      </c>
      <c r="DF93">
        <v>0.55640000000000001</v>
      </c>
      <c r="DG93">
        <v>0.56599999999999995</v>
      </c>
      <c r="DH93">
        <v>0.56999999999999995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1.016E-4</v>
      </c>
      <c r="BL94">
        <v>1.2659999999999999E-4</v>
      </c>
      <c r="BM94">
        <v>1.4909999999999999E-4</v>
      </c>
      <c r="BN94">
        <v>1.7929999999999999E-4</v>
      </c>
      <c r="BO94">
        <v>2.2770000000000001E-4</v>
      </c>
      <c r="BP94">
        <v>2.764E-4</v>
      </c>
      <c r="BQ94">
        <v>3.2620000000000001E-4</v>
      </c>
      <c r="BR94">
        <v>3.8059999999999998E-4</v>
      </c>
      <c r="BS94">
        <v>4.6890000000000001E-4</v>
      </c>
      <c r="BT94">
        <v>5.5730000000000005E-4</v>
      </c>
      <c r="BU94">
        <v>6.3369999999999995E-4</v>
      </c>
      <c r="BV94">
        <v>7.0960000000000001E-4</v>
      </c>
      <c r="BW94">
        <v>8.0029999999999999E-4</v>
      </c>
      <c r="BX94">
        <v>8.9630000000000005E-4</v>
      </c>
      <c r="BY94">
        <v>1E-3</v>
      </c>
      <c r="BZ94">
        <v>3.0000000000000001E-3</v>
      </c>
      <c r="CA94">
        <v>6.7000000000000002E-3</v>
      </c>
      <c r="CB94">
        <v>1.35E-2</v>
      </c>
      <c r="CC94">
        <v>2.3400000000000001E-2</v>
      </c>
      <c r="CD94">
        <v>3.7100000000000001E-2</v>
      </c>
      <c r="CE94">
        <v>5.2699999999999997E-2</v>
      </c>
      <c r="CF94">
        <v>7.0199999999999999E-2</v>
      </c>
      <c r="CG94">
        <v>8.9899999999999994E-2</v>
      </c>
      <c r="CH94">
        <v>0.1085</v>
      </c>
      <c r="CI94">
        <v>0.12759999999999999</v>
      </c>
      <c r="CJ94">
        <v>0.14599999999999999</v>
      </c>
      <c r="CK94">
        <v>0.16309999999999999</v>
      </c>
      <c r="CL94">
        <v>0.17860000000000001</v>
      </c>
      <c r="CM94">
        <v>0.1925</v>
      </c>
      <c r="CN94">
        <v>0.20619999999999999</v>
      </c>
      <c r="CO94">
        <v>0.27589999999999998</v>
      </c>
      <c r="CP94">
        <v>0.34370000000000001</v>
      </c>
      <c r="CQ94">
        <v>0.39560000000000001</v>
      </c>
      <c r="CR94">
        <v>0.41880000000000001</v>
      </c>
      <c r="CS94">
        <v>0.4325</v>
      </c>
      <c r="CT94">
        <v>0.45590000000000003</v>
      </c>
      <c r="CU94">
        <v>0.47460000000000002</v>
      </c>
      <c r="CV94">
        <v>0.48159999999999997</v>
      </c>
      <c r="CW94">
        <v>0.4844</v>
      </c>
      <c r="CX94">
        <v>0.48770000000000002</v>
      </c>
      <c r="CY94">
        <v>0.49230000000000002</v>
      </c>
      <c r="CZ94">
        <v>0.496</v>
      </c>
      <c r="DA94">
        <v>0.50490000000000002</v>
      </c>
      <c r="DB94">
        <v>0.51370000000000005</v>
      </c>
      <c r="DC94">
        <v>0.52259999999999995</v>
      </c>
      <c r="DD94">
        <v>0.53659999999999997</v>
      </c>
      <c r="DE94">
        <v>0.54649999999999999</v>
      </c>
      <c r="DF94">
        <v>0.55640000000000001</v>
      </c>
      <c r="DG94">
        <v>0.56599999999999995</v>
      </c>
      <c r="DH94">
        <v>0.56999999999999995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1.016E-4</v>
      </c>
      <c r="BL95">
        <v>1.2659999999999999E-4</v>
      </c>
      <c r="BM95">
        <v>1.4909999999999999E-4</v>
      </c>
      <c r="BN95">
        <v>1.7929999999999999E-4</v>
      </c>
      <c r="BO95">
        <v>2.2770000000000001E-4</v>
      </c>
      <c r="BP95">
        <v>2.764E-4</v>
      </c>
      <c r="BQ95">
        <v>3.2620000000000001E-4</v>
      </c>
      <c r="BR95">
        <v>3.8059999999999998E-4</v>
      </c>
      <c r="BS95">
        <v>4.6890000000000001E-4</v>
      </c>
      <c r="BT95">
        <v>5.5730000000000005E-4</v>
      </c>
      <c r="BU95">
        <v>6.3369999999999995E-4</v>
      </c>
      <c r="BV95">
        <v>7.0960000000000001E-4</v>
      </c>
      <c r="BW95">
        <v>8.0029999999999999E-4</v>
      </c>
      <c r="BX95">
        <v>8.9630000000000005E-4</v>
      </c>
      <c r="BY95">
        <v>1E-3</v>
      </c>
      <c r="BZ95">
        <v>3.0000000000000001E-3</v>
      </c>
      <c r="CA95">
        <v>6.7000000000000002E-3</v>
      </c>
      <c r="CB95">
        <v>1.35E-2</v>
      </c>
      <c r="CC95">
        <v>2.3400000000000001E-2</v>
      </c>
      <c r="CD95">
        <v>3.7100000000000001E-2</v>
      </c>
      <c r="CE95">
        <v>5.2699999999999997E-2</v>
      </c>
      <c r="CF95">
        <v>7.0199999999999999E-2</v>
      </c>
      <c r="CG95">
        <v>8.9899999999999994E-2</v>
      </c>
      <c r="CH95">
        <v>0.1085</v>
      </c>
      <c r="CI95">
        <v>0.12759999999999999</v>
      </c>
      <c r="CJ95">
        <v>0.14599999999999999</v>
      </c>
      <c r="CK95">
        <v>0.16309999999999999</v>
      </c>
      <c r="CL95">
        <v>0.17860000000000001</v>
      </c>
      <c r="CM95">
        <v>0.1925</v>
      </c>
      <c r="CN95">
        <v>0.20619999999999999</v>
      </c>
      <c r="CO95">
        <v>0.27589999999999998</v>
      </c>
      <c r="CP95">
        <v>0.34370000000000001</v>
      </c>
      <c r="CQ95">
        <v>0.39560000000000001</v>
      </c>
      <c r="CR95">
        <v>0.41880000000000001</v>
      </c>
      <c r="CS95">
        <v>0.4325</v>
      </c>
      <c r="CT95">
        <v>0.45590000000000003</v>
      </c>
      <c r="CU95">
        <v>0.47460000000000002</v>
      </c>
      <c r="CV95">
        <v>0.48159999999999997</v>
      </c>
      <c r="CW95">
        <v>0.4844</v>
      </c>
      <c r="CX95">
        <v>0.48770000000000002</v>
      </c>
      <c r="CY95">
        <v>0.49230000000000002</v>
      </c>
      <c r="CZ95">
        <v>0.496</v>
      </c>
      <c r="DA95">
        <v>0.50490000000000002</v>
      </c>
      <c r="DB95">
        <v>0.51370000000000005</v>
      </c>
      <c r="DC95">
        <v>0.52259999999999995</v>
      </c>
      <c r="DD95">
        <v>0.53659999999999997</v>
      </c>
      <c r="DE95">
        <v>0.54649999999999999</v>
      </c>
      <c r="DF95">
        <v>0.55640000000000001</v>
      </c>
      <c r="DG95">
        <v>0.56599999999999995</v>
      </c>
      <c r="DH95">
        <v>0.56999999999999995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1.016E-4</v>
      </c>
      <c r="BL96">
        <v>1.2659999999999999E-4</v>
      </c>
      <c r="BM96">
        <v>1.4909999999999999E-4</v>
      </c>
      <c r="BN96">
        <v>1.7929999999999999E-4</v>
      </c>
      <c r="BO96">
        <v>2.2770000000000001E-4</v>
      </c>
      <c r="BP96">
        <v>2.764E-4</v>
      </c>
      <c r="BQ96">
        <v>3.2620000000000001E-4</v>
      </c>
      <c r="BR96">
        <v>3.8059999999999998E-4</v>
      </c>
      <c r="BS96">
        <v>4.6890000000000001E-4</v>
      </c>
      <c r="BT96">
        <v>5.5730000000000005E-4</v>
      </c>
      <c r="BU96">
        <v>6.3369999999999995E-4</v>
      </c>
      <c r="BV96">
        <v>7.0960000000000001E-4</v>
      </c>
      <c r="BW96">
        <v>8.0029999999999999E-4</v>
      </c>
      <c r="BX96">
        <v>8.9630000000000005E-4</v>
      </c>
      <c r="BY96">
        <v>1E-3</v>
      </c>
      <c r="BZ96">
        <v>3.0000000000000001E-3</v>
      </c>
      <c r="CA96">
        <v>6.7000000000000002E-3</v>
      </c>
      <c r="CB96">
        <v>1.35E-2</v>
      </c>
      <c r="CC96">
        <v>2.3400000000000001E-2</v>
      </c>
      <c r="CD96">
        <v>3.7100000000000001E-2</v>
      </c>
      <c r="CE96">
        <v>5.2699999999999997E-2</v>
      </c>
      <c r="CF96">
        <v>7.0199999999999999E-2</v>
      </c>
      <c r="CG96">
        <v>8.9899999999999994E-2</v>
      </c>
      <c r="CH96">
        <v>0.1085</v>
      </c>
      <c r="CI96">
        <v>0.12759999999999999</v>
      </c>
      <c r="CJ96">
        <v>0.14599999999999999</v>
      </c>
      <c r="CK96">
        <v>0.16309999999999999</v>
      </c>
      <c r="CL96">
        <v>0.17860000000000001</v>
      </c>
      <c r="CM96">
        <v>0.1925</v>
      </c>
      <c r="CN96">
        <v>0.20619999999999999</v>
      </c>
      <c r="CO96">
        <v>0.27589999999999998</v>
      </c>
      <c r="CP96">
        <v>0.34370000000000001</v>
      </c>
      <c r="CQ96">
        <v>0.39560000000000001</v>
      </c>
      <c r="CR96">
        <v>0.41880000000000001</v>
      </c>
      <c r="CS96">
        <v>0.4325</v>
      </c>
      <c r="CT96">
        <v>0.45590000000000003</v>
      </c>
      <c r="CU96">
        <v>0.47460000000000002</v>
      </c>
      <c r="CV96">
        <v>0.48159999999999997</v>
      </c>
      <c r="CW96">
        <v>0.4844</v>
      </c>
      <c r="CX96">
        <v>0.48770000000000002</v>
      </c>
      <c r="CY96">
        <v>0.49230000000000002</v>
      </c>
      <c r="CZ96">
        <v>0.496</v>
      </c>
      <c r="DA96">
        <v>0.50490000000000002</v>
      </c>
      <c r="DB96">
        <v>0.51370000000000005</v>
      </c>
      <c r="DC96">
        <v>0.52259999999999995</v>
      </c>
      <c r="DD96">
        <v>0.53659999999999997</v>
      </c>
      <c r="DE96">
        <v>0.54649999999999999</v>
      </c>
      <c r="DF96">
        <v>0.55640000000000001</v>
      </c>
      <c r="DG96">
        <v>0.56599999999999995</v>
      </c>
      <c r="DH96">
        <v>0.56999999999999995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1.016E-4</v>
      </c>
      <c r="BL97">
        <v>1.2659999999999999E-4</v>
      </c>
      <c r="BM97">
        <v>1.4909999999999999E-4</v>
      </c>
      <c r="BN97">
        <v>1.7929999999999999E-4</v>
      </c>
      <c r="BO97">
        <v>2.2770000000000001E-4</v>
      </c>
      <c r="BP97">
        <v>2.764E-4</v>
      </c>
      <c r="BQ97">
        <v>3.2620000000000001E-4</v>
      </c>
      <c r="BR97">
        <v>3.8059999999999998E-4</v>
      </c>
      <c r="BS97">
        <v>4.6890000000000001E-4</v>
      </c>
      <c r="BT97">
        <v>5.5730000000000005E-4</v>
      </c>
      <c r="BU97">
        <v>6.3369999999999995E-4</v>
      </c>
      <c r="BV97">
        <v>7.0960000000000001E-4</v>
      </c>
      <c r="BW97">
        <v>8.0029999999999999E-4</v>
      </c>
      <c r="BX97">
        <v>8.9630000000000005E-4</v>
      </c>
      <c r="BY97">
        <v>1E-3</v>
      </c>
      <c r="BZ97">
        <v>3.0000000000000001E-3</v>
      </c>
      <c r="CA97">
        <v>6.7000000000000002E-3</v>
      </c>
      <c r="CB97">
        <v>1.35E-2</v>
      </c>
      <c r="CC97">
        <v>2.3400000000000001E-2</v>
      </c>
      <c r="CD97">
        <v>3.7100000000000001E-2</v>
      </c>
      <c r="CE97">
        <v>5.2699999999999997E-2</v>
      </c>
      <c r="CF97">
        <v>7.0199999999999999E-2</v>
      </c>
      <c r="CG97">
        <v>8.9899999999999994E-2</v>
      </c>
      <c r="CH97">
        <v>0.1085</v>
      </c>
      <c r="CI97">
        <v>0.12759999999999999</v>
      </c>
      <c r="CJ97">
        <v>0.14599999999999999</v>
      </c>
      <c r="CK97">
        <v>0.16309999999999999</v>
      </c>
      <c r="CL97">
        <v>0.17860000000000001</v>
      </c>
      <c r="CM97">
        <v>0.1925</v>
      </c>
      <c r="CN97">
        <v>0.20619999999999999</v>
      </c>
      <c r="CO97">
        <v>0.27589999999999998</v>
      </c>
      <c r="CP97">
        <v>0.34370000000000001</v>
      </c>
      <c r="CQ97">
        <v>0.39560000000000001</v>
      </c>
      <c r="CR97">
        <v>0.41880000000000001</v>
      </c>
      <c r="CS97">
        <v>0.4325</v>
      </c>
      <c r="CT97">
        <v>0.45590000000000003</v>
      </c>
      <c r="CU97">
        <v>0.47460000000000002</v>
      </c>
      <c r="CV97">
        <v>0.48159999999999997</v>
      </c>
      <c r="CW97">
        <v>0.4844</v>
      </c>
      <c r="CX97">
        <v>0.48770000000000002</v>
      </c>
      <c r="CY97">
        <v>0.49230000000000002</v>
      </c>
      <c r="CZ97">
        <v>0.496</v>
      </c>
      <c r="DA97">
        <v>0.50490000000000002</v>
      </c>
      <c r="DB97">
        <v>0.51370000000000005</v>
      </c>
      <c r="DC97">
        <v>0.52259999999999995</v>
      </c>
      <c r="DD97">
        <v>0.53659999999999997</v>
      </c>
      <c r="DE97">
        <v>0.54649999999999999</v>
      </c>
      <c r="DF97">
        <v>0.55640000000000001</v>
      </c>
      <c r="DG97">
        <v>0.56599999999999995</v>
      </c>
      <c r="DH97">
        <v>0.56999999999999995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1.016E-4</v>
      </c>
      <c r="BL98">
        <v>1.2659999999999999E-4</v>
      </c>
      <c r="BM98">
        <v>1.4909999999999999E-4</v>
      </c>
      <c r="BN98">
        <v>1.7929999999999999E-4</v>
      </c>
      <c r="BO98">
        <v>2.2770000000000001E-4</v>
      </c>
      <c r="BP98">
        <v>2.764E-4</v>
      </c>
      <c r="BQ98">
        <v>3.2620000000000001E-4</v>
      </c>
      <c r="BR98">
        <v>3.8059999999999998E-4</v>
      </c>
      <c r="BS98">
        <v>4.6890000000000001E-4</v>
      </c>
      <c r="BT98">
        <v>5.5730000000000005E-4</v>
      </c>
      <c r="BU98">
        <v>6.3369999999999995E-4</v>
      </c>
      <c r="BV98">
        <v>7.0960000000000001E-4</v>
      </c>
      <c r="BW98">
        <v>8.0029999999999999E-4</v>
      </c>
      <c r="BX98">
        <v>8.9630000000000005E-4</v>
      </c>
      <c r="BY98">
        <v>1E-3</v>
      </c>
      <c r="BZ98">
        <v>3.0000000000000001E-3</v>
      </c>
      <c r="CA98">
        <v>6.7000000000000002E-3</v>
      </c>
      <c r="CB98">
        <v>1.35E-2</v>
      </c>
      <c r="CC98">
        <v>2.3400000000000001E-2</v>
      </c>
      <c r="CD98">
        <v>3.7100000000000001E-2</v>
      </c>
      <c r="CE98">
        <v>5.2699999999999997E-2</v>
      </c>
      <c r="CF98">
        <v>7.0199999999999999E-2</v>
      </c>
      <c r="CG98">
        <v>8.9899999999999994E-2</v>
      </c>
      <c r="CH98">
        <v>0.1085</v>
      </c>
      <c r="CI98">
        <v>0.12759999999999999</v>
      </c>
      <c r="CJ98">
        <v>0.14599999999999999</v>
      </c>
      <c r="CK98">
        <v>0.16309999999999999</v>
      </c>
      <c r="CL98">
        <v>0.17860000000000001</v>
      </c>
      <c r="CM98">
        <v>0.1925</v>
      </c>
      <c r="CN98">
        <v>0.20619999999999999</v>
      </c>
      <c r="CO98">
        <v>0.27589999999999998</v>
      </c>
      <c r="CP98">
        <v>0.34370000000000001</v>
      </c>
      <c r="CQ98">
        <v>0.39560000000000001</v>
      </c>
      <c r="CR98">
        <v>0.41880000000000001</v>
      </c>
      <c r="CS98">
        <v>0.4325</v>
      </c>
      <c r="CT98">
        <v>0.45590000000000003</v>
      </c>
      <c r="CU98">
        <v>0.47460000000000002</v>
      </c>
      <c r="CV98">
        <v>0.48159999999999997</v>
      </c>
      <c r="CW98">
        <v>0.4844</v>
      </c>
      <c r="CX98">
        <v>0.48770000000000002</v>
      </c>
      <c r="CY98">
        <v>0.49230000000000002</v>
      </c>
      <c r="CZ98">
        <v>0.496</v>
      </c>
      <c r="DA98">
        <v>0.50490000000000002</v>
      </c>
      <c r="DB98">
        <v>0.51370000000000005</v>
      </c>
      <c r="DC98">
        <v>0.52259999999999995</v>
      </c>
      <c r="DD98">
        <v>0.53659999999999997</v>
      </c>
      <c r="DE98">
        <v>0.54649999999999999</v>
      </c>
      <c r="DF98">
        <v>0.55640000000000001</v>
      </c>
      <c r="DG98">
        <v>0.56599999999999995</v>
      </c>
      <c r="DH98">
        <v>0.56999999999999995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1.016E-4</v>
      </c>
      <c r="BL99">
        <v>1.2659999999999999E-4</v>
      </c>
      <c r="BM99">
        <v>1.4909999999999999E-4</v>
      </c>
      <c r="BN99">
        <v>1.7929999999999999E-4</v>
      </c>
      <c r="BO99">
        <v>2.2770000000000001E-4</v>
      </c>
      <c r="BP99">
        <v>2.764E-4</v>
      </c>
      <c r="BQ99">
        <v>3.2620000000000001E-4</v>
      </c>
      <c r="BR99">
        <v>3.8059999999999998E-4</v>
      </c>
      <c r="BS99">
        <v>4.6890000000000001E-4</v>
      </c>
      <c r="BT99">
        <v>5.5730000000000005E-4</v>
      </c>
      <c r="BU99">
        <v>6.3369999999999995E-4</v>
      </c>
      <c r="BV99">
        <v>7.0960000000000001E-4</v>
      </c>
      <c r="BW99">
        <v>8.0029999999999999E-4</v>
      </c>
      <c r="BX99">
        <v>8.9630000000000005E-4</v>
      </c>
      <c r="BY99">
        <v>1E-3</v>
      </c>
      <c r="BZ99">
        <v>3.0000000000000001E-3</v>
      </c>
      <c r="CA99">
        <v>6.7000000000000002E-3</v>
      </c>
      <c r="CB99">
        <v>1.35E-2</v>
      </c>
      <c r="CC99">
        <v>2.3400000000000001E-2</v>
      </c>
      <c r="CD99">
        <v>3.7100000000000001E-2</v>
      </c>
      <c r="CE99">
        <v>5.2699999999999997E-2</v>
      </c>
      <c r="CF99">
        <v>7.0199999999999999E-2</v>
      </c>
      <c r="CG99">
        <v>8.9899999999999994E-2</v>
      </c>
      <c r="CH99">
        <v>0.1085</v>
      </c>
      <c r="CI99">
        <v>0.12759999999999999</v>
      </c>
      <c r="CJ99">
        <v>0.14599999999999999</v>
      </c>
      <c r="CK99">
        <v>0.16309999999999999</v>
      </c>
      <c r="CL99">
        <v>0.17860000000000001</v>
      </c>
      <c r="CM99">
        <v>0.1925</v>
      </c>
      <c r="CN99">
        <v>0.20619999999999999</v>
      </c>
      <c r="CO99">
        <v>0.27589999999999998</v>
      </c>
      <c r="CP99">
        <v>0.34370000000000001</v>
      </c>
      <c r="CQ99">
        <v>0.39560000000000001</v>
      </c>
      <c r="CR99">
        <v>0.41880000000000001</v>
      </c>
      <c r="CS99">
        <v>0.4325</v>
      </c>
      <c r="CT99">
        <v>0.45590000000000003</v>
      </c>
      <c r="CU99">
        <v>0.47460000000000002</v>
      </c>
      <c r="CV99">
        <v>0.48159999999999997</v>
      </c>
      <c r="CW99">
        <v>0.4844</v>
      </c>
      <c r="CX99">
        <v>0.48770000000000002</v>
      </c>
      <c r="CY99">
        <v>0.49230000000000002</v>
      </c>
      <c r="CZ99">
        <v>0.496</v>
      </c>
      <c r="DA99">
        <v>0.50490000000000002</v>
      </c>
      <c r="DB99">
        <v>0.51370000000000005</v>
      </c>
      <c r="DC99">
        <v>0.52259999999999995</v>
      </c>
      <c r="DD99">
        <v>0.53659999999999997</v>
      </c>
      <c r="DE99">
        <v>0.54649999999999999</v>
      </c>
      <c r="DF99">
        <v>0.55640000000000001</v>
      </c>
      <c r="DG99">
        <v>0.56599999999999995</v>
      </c>
      <c r="DH99">
        <v>0.56999999999999995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1.016E-4</v>
      </c>
      <c r="BL100">
        <v>1.2659999999999999E-4</v>
      </c>
      <c r="BM100">
        <v>1.4909999999999999E-4</v>
      </c>
      <c r="BN100">
        <v>1.7929999999999999E-4</v>
      </c>
      <c r="BO100">
        <v>2.2770000000000001E-4</v>
      </c>
      <c r="BP100">
        <v>2.764E-4</v>
      </c>
      <c r="BQ100">
        <v>3.2620000000000001E-4</v>
      </c>
      <c r="BR100">
        <v>3.8059999999999998E-4</v>
      </c>
      <c r="BS100">
        <v>4.6890000000000001E-4</v>
      </c>
      <c r="BT100">
        <v>5.5730000000000005E-4</v>
      </c>
      <c r="BU100">
        <v>6.3369999999999995E-4</v>
      </c>
      <c r="BV100">
        <v>7.0960000000000001E-4</v>
      </c>
      <c r="BW100">
        <v>8.0029999999999999E-4</v>
      </c>
      <c r="BX100">
        <v>8.9630000000000005E-4</v>
      </c>
      <c r="BY100">
        <v>1E-3</v>
      </c>
      <c r="BZ100">
        <v>3.0000000000000001E-3</v>
      </c>
      <c r="CA100">
        <v>6.7000000000000002E-3</v>
      </c>
      <c r="CB100">
        <v>1.35E-2</v>
      </c>
      <c r="CC100">
        <v>2.3400000000000001E-2</v>
      </c>
      <c r="CD100">
        <v>3.7100000000000001E-2</v>
      </c>
      <c r="CE100">
        <v>5.2699999999999997E-2</v>
      </c>
      <c r="CF100">
        <v>7.0199999999999999E-2</v>
      </c>
      <c r="CG100">
        <v>8.9899999999999994E-2</v>
      </c>
      <c r="CH100">
        <v>0.1085</v>
      </c>
      <c r="CI100">
        <v>0.12759999999999999</v>
      </c>
      <c r="CJ100">
        <v>0.14599999999999999</v>
      </c>
      <c r="CK100">
        <v>0.16309999999999999</v>
      </c>
      <c r="CL100">
        <v>0.17860000000000001</v>
      </c>
      <c r="CM100">
        <v>0.1925</v>
      </c>
      <c r="CN100">
        <v>0.20619999999999999</v>
      </c>
      <c r="CO100">
        <v>0.27589999999999998</v>
      </c>
      <c r="CP100">
        <v>0.34370000000000001</v>
      </c>
      <c r="CQ100">
        <v>0.39560000000000001</v>
      </c>
      <c r="CR100">
        <v>0.41880000000000001</v>
      </c>
      <c r="CS100">
        <v>0.4325</v>
      </c>
      <c r="CT100">
        <v>0.45590000000000003</v>
      </c>
      <c r="CU100">
        <v>0.47460000000000002</v>
      </c>
      <c r="CV100">
        <v>0.48159999999999997</v>
      </c>
      <c r="CW100">
        <v>0.4844</v>
      </c>
      <c r="CX100">
        <v>0.48770000000000002</v>
      </c>
      <c r="CY100">
        <v>0.49230000000000002</v>
      </c>
      <c r="CZ100">
        <v>0.496</v>
      </c>
      <c r="DA100">
        <v>0.50490000000000002</v>
      </c>
      <c r="DB100">
        <v>0.51370000000000005</v>
      </c>
      <c r="DC100">
        <v>0.52259999999999995</v>
      </c>
      <c r="DD100">
        <v>0.53659999999999997</v>
      </c>
      <c r="DE100">
        <v>0.54649999999999999</v>
      </c>
      <c r="DF100">
        <v>0.55640000000000001</v>
      </c>
      <c r="DG100">
        <v>0.56599999999999995</v>
      </c>
      <c r="DH100">
        <v>0.56999999999999995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1.016E-4</v>
      </c>
      <c r="BL101">
        <v>1.2659999999999999E-4</v>
      </c>
      <c r="BM101">
        <v>1.4909999999999999E-4</v>
      </c>
      <c r="BN101">
        <v>1.7929999999999999E-4</v>
      </c>
      <c r="BO101">
        <v>2.2770000000000001E-4</v>
      </c>
      <c r="BP101">
        <v>2.764E-4</v>
      </c>
      <c r="BQ101">
        <v>3.2620000000000001E-4</v>
      </c>
      <c r="BR101">
        <v>3.8059999999999998E-4</v>
      </c>
      <c r="BS101">
        <v>4.6890000000000001E-4</v>
      </c>
      <c r="BT101">
        <v>5.5730000000000005E-4</v>
      </c>
      <c r="BU101">
        <v>6.3369999999999995E-4</v>
      </c>
      <c r="BV101">
        <v>7.0960000000000001E-4</v>
      </c>
      <c r="BW101">
        <v>8.0029999999999999E-4</v>
      </c>
      <c r="BX101">
        <v>8.9630000000000005E-4</v>
      </c>
      <c r="BY101">
        <v>1E-3</v>
      </c>
      <c r="BZ101">
        <v>3.0000000000000001E-3</v>
      </c>
      <c r="CA101">
        <v>6.7000000000000002E-3</v>
      </c>
      <c r="CB101">
        <v>1.35E-2</v>
      </c>
      <c r="CC101">
        <v>2.3400000000000001E-2</v>
      </c>
      <c r="CD101">
        <v>3.7100000000000001E-2</v>
      </c>
      <c r="CE101">
        <v>5.2699999999999997E-2</v>
      </c>
      <c r="CF101">
        <v>7.0199999999999999E-2</v>
      </c>
      <c r="CG101">
        <v>8.9899999999999994E-2</v>
      </c>
      <c r="CH101">
        <v>0.1085</v>
      </c>
      <c r="CI101">
        <v>0.12759999999999999</v>
      </c>
      <c r="CJ101">
        <v>0.14599999999999999</v>
      </c>
      <c r="CK101">
        <v>0.16309999999999999</v>
      </c>
      <c r="CL101">
        <v>0.17860000000000001</v>
      </c>
      <c r="CM101">
        <v>0.1925</v>
      </c>
      <c r="CN101">
        <v>0.20619999999999999</v>
      </c>
      <c r="CO101">
        <v>0.27589999999999998</v>
      </c>
      <c r="CP101">
        <v>0.34370000000000001</v>
      </c>
      <c r="CQ101">
        <v>0.39560000000000001</v>
      </c>
      <c r="CR101">
        <v>0.41880000000000001</v>
      </c>
      <c r="CS101">
        <v>0.4325</v>
      </c>
      <c r="CT101">
        <v>0.45590000000000003</v>
      </c>
      <c r="CU101">
        <v>0.47460000000000002</v>
      </c>
      <c r="CV101">
        <v>0.48159999999999997</v>
      </c>
      <c r="CW101">
        <v>0.4844</v>
      </c>
      <c r="CX101">
        <v>0.48770000000000002</v>
      </c>
      <c r="CY101">
        <v>0.49230000000000002</v>
      </c>
      <c r="CZ101">
        <v>0.496</v>
      </c>
      <c r="DA101">
        <v>0.50490000000000002</v>
      </c>
      <c r="DB101">
        <v>0.51370000000000005</v>
      </c>
      <c r="DC101">
        <v>0.52259999999999995</v>
      </c>
      <c r="DD101">
        <v>0.53659999999999997</v>
      </c>
      <c r="DE101">
        <v>0.54649999999999999</v>
      </c>
      <c r="DF101">
        <v>0.55640000000000001</v>
      </c>
      <c r="DG101">
        <v>0.56599999999999995</v>
      </c>
      <c r="DH101">
        <v>0.56999999999999995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1319-9634-4470-93FD-23AA836D8B1B}">
  <dimension ref="A1:DX101"/>
  <sheetViews>
    <sheetView topLeftCell="N14" zoomScale="55" zoomScaleNormal="55" workbookViewId="0">
      <selection activeCell="M2" sqref="M2"/>
    </sheetView>
  </sheetViews>
  <sheetFormatPr defaultRowHeight="15"/>
  <sheetData>
    <row r="1" spans="1:128">
      <c r="B1">
        <v>25</v>
      </c>
      <c r="C1">
        <v>26</v>
      </c>
      <c r="D1">
        <v>27</v>
      </c>
      <c r="E1">
        <v>28</v>
      </c>
      <c r="F1">
        <v>29</v>
      </c>
      <c r="G1">
        <v>30</v>
      </c>
      <c r="H1">
        <v>31</v>
      </c>
      <c r="I1">
        <v>32</v>
      </c>
      <c r="J1">
        <v>33</v>
      </c>
      <c r="K1">
        <v>34</v>
      </c>
      <c r="L1">
        <v>35</v>
      </c>
      <c r="M1">
        <v>36</v>
      </c>
      <c r="N1">
        <v>37</v>
      </c>
      <c r="O1">
        <v>38</v>
      </c>
      <c r="P1">
        <v>39</v>
      </c>
      <c r="Q1">
        <v>40</v>
      </c>
      <c r="R1">
        <v>41</v>
      </c>
      <c r="S1">
        <v>42</v>
      </c>
      <c r="T1">
        <v>43</v>
      </c>
      <c r="U1">
        <v>44</v>
      </c>
      <c r="V1">
        <v>45</v>
      </c>
      <c r="W1">
        <v>46</v>
      </c>
      <c r="X1">
        <v>47</v>
      </c>
      <c r="Y1">
        <v>48</v>
      </c>
      <c r="Z1">
        <v>49</v>
      </c>
      <c r="AA1">
        <v>50</v>
      </c>
      <c r="AB1">
        <v>51</v>
      </c>
      <c r="AC1">
        <v>52</v>
      </c>
      <c r="AD1">
        <v>53</v>
      </c>
      <c r="AE1">
        <v>54</v>
      </c>
      <c r="AF1">
        <v>55</v>
      </c>
      <c r="AG1">
        <v>56</v>
      </c>
      <c r="AH1">
        <v>57</v>
      </c>
      <c r="AI1">
        <v>58</v>
      </c>
      <c r="AJ1">
        <v>59</v>
      </c>
      <c r="AK1">
        <v>60</v>
      </c>
      <c r="AL1">
        <v>61</v>
      </c>
      <c r="AM1">
        <v>62</v>
      </c>
      <c r="AN1">
        <v>63</v>
      </c>
      <c r="AO1">
        <v>64</v>
      </c>
      <c r="AP1">
        <v>65</v>
      </c>
      <c r="AQ1">
        <v>66</v>
      </c>
      <c r="AR1">
        <v>67</v>
      </c>
      <c r="AS1">
        <v>68</v>
      </c>
      <c r="AT1">
        <v>69</v>
      </c>
      <c r="AU1">
        <v>70</v>
      </c>
      <c r="AV1">
        <v>71</v>
      </c>
      <c r="AW1">
        <v>72</v>
      </c>
      <c r="AX1">
        <v>73</v>
      </c>
      <c r="AY1">
        <v>74</v>
      </c>
      <c r="AZ1">
        <v>75</v>
      </c>
      <c r="BA1">
        <v>76</v>
      </c>
      <c r="BB1">
        <v>77</v>
      </c>
      <c r="BC1">
        <v>78</v>
      </c>
      <c r="BD1">
        <v>79</v>
      </c>
      <c r="BE1">
        <v>80</v>
      </c>
      <c r="BF1">
        <v>81</v>
      </c>
      <c r="BG1">
        <v>82</v>
      </c>
      <c r="BH1">
        <v>83</v>
      </c>
      <c r="BI1">
        <v>84</v>
      </c>
      <c r="BJ1">
        <v>85</v>
      </c>
      <c r="BK1">
        <v>86</v>
      </c>
      <c r="BL1">
        <v>87</v>
      </c>
      <c r="BM1">
        <v>88</v>
      </c>
      <c r="BN1">
        <v>89</v>
      </c>
      <c r="BO1">
        <v>90</v>
      </c>
      <c r="BP1">
        <v>91</v>
      </c>
      <c r="BQ1">
        <v>92</v>
      </c>
      <c r="BR1">
        <v>93</v>
      </c>
      <c r="BS1">
        <v>94</v>
      </c>
      <c r="BT1">
        <v>95</v>
      </c>
      <c r="BU1">
        <v>96</v>
      </c>
      <c r="BV1">
        <v>97</v>
      </c>
      <c r="BW1">
        <v>98</v>
      </c>
      <c r="BX1">
        <v>99</v>
      </c>
      <c r="BY1">
        <v>100</v>
      </c>
      <c r="BZ1">
        <v>110</v>
      </c>
      <c r="CA1">
        <v>120</v>
      </c>
      <c r="CB1">
        <v>130</v>
      </c>
      <c r="CC1">
        <v>140</v>
      </c>
      <c r="CD1">
        <v>150</v>
      </c>
      <c r="CE1">
        <v>160</v>
      </c>
      <c r="CF1">
        <v>170</v>
      </c>
      <c r="CG1">
        <v>180</v>
      </c>
      <c r="CH1">
        <v>190</v>
      </c>
      <c r="CI1">
        <v>200</v>
      </c>
      <c r="CJ1">
        <v>210</v>
      </c>
      <c r="CK1">
        <v>220</v>
      </c>
      <c r="CL1">
        <v>230</v>
      </c>
      <c r="CM1">
        <v>240</v>
      </c>
      <c r="CN1">
        <v>250</v>
      </c>
      <c r="CO1">
        <v>300</v>
      </c>
      <c r="CP1">
        <v>350</v>
      </c>
      <c r="CQ1">
        <v>400</v>
      </c>
      <c r="CR1">
        <v>450</v>
      </c>
      <c r="CS1">
        <v>500</v>
      </c>
      <c r="CT1">
        <v>600</v>
      </c>
      <c r="CU1">
        <v>700</v>
      </c>
      <c r="CV1">
        <v>800</v>
      </c>
      <c r="CW1">
        <v>900</v>
      </c>
      <c r="CX1">
        <v>1000</v>
      </c>
      <c r="CY1">
        <v>1200</v>
      </c>
      <c r="CZ1">
        <v>1400</v>
      </c>
      <c r="DA1">
        <v>1600</v>
      </c>
      <c r="DB1">
        <v>1800</v>
      </c>
      <c r="DC1">
        <v>2000</v>
      </c>
      <c r="DD1">
        <v>2500</v>
      </c>
      <c r="DE1">
        <v>3000</v>
      </c>
      <c r="DF1">
        <v>3500</v>
      </c>
      <c r="DG1">
        <v>4000</v>
      </c>
      <c r="DH1">
        <v>4500</v>
      </c>
      <c r="DI1">
        <v>5000</v>
      </c>
      <c r="DJ1">
        <v>6000</v>
      </c>
      <c r="DK1">
        <v>7000</v>
      </c>
      <c r="DL1">
        <v>8000</v>
      </c>
      <c r="DM1">
        <v>9000</v>
      </c>
      <c r="DN1">
        <v>10000</v>
      </c>
      <c r="DO1">
        <v>11000</v>
      </c>
      <c r="DP1">
        <v>12000</v>
      </c>
      <c r="DQ1">
        <v>13000</v>
      </c>
      <c r="DR1">
        <v>14000</v>
      </c>
      <c r="DS1">
        <v>15000</v>
      </c>
      <c r="DT1">
        <v>16000</v>
      </c>
      <c r="DU1">
        <v>17000</v>
      </c>
      <c r="DV1">
        <v>18000</v>
      </c>
      <c r="DW1">
        <v>19000</v>
      </c>
      <c r="DX1">
        <v>20000</v>
      </c>
    </row>
    <row r="2" spans="1:128">
      <c r="A2">
        <v>0.1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1.104E-7</v>
      </c>
      <c r="CB2">
        <v>1.0180000000000001E-5</v>
      </c>
      <c r="CC2">
        <v>5.435E-5</v>
      </c>
      <c r="CD2">
        <v>1.3640000000000001E-4</v>
      </c>
      <c r="CE2">
        <v>2.2350000000000001E-4</v>
      </c>
      <c r="CF2">
        <v>2.8590000000000001E-4</v>
      </c>
      <c r="CG2">
        <v>3.2890000000000003E-4</v>
      </c>
      <c r="CH2">
        <v>3.3799999999999998E-4</v>
      </c>
      <c r="CI2">
        <v>3.3970000000000002E-4</v>
      </c>
      <c r="CJ2">
        <v>3.4279999999999998E-4</v>
      </c>
      <c r="CK2">
        <v>3.769E-4</v>
      </c>
      <c r="CL2">
        <v>4.1619999999999998E-4</v>
      </c>
      <c r="CM2">
        <v>4.4729999999999998E-4</v>
      </c>
      <c r="CN2">
        <v>4.5770000000000001E-4</v>
      </c>
      <c r="CO2">
        <v>4.6230000000000002E-4</v>
      </c>
      <c r="CP2">
        <v>4.8950000000000003E-4</v>
      </c>
      <c r="CQ2">
        <v>4.9249999999999999E-4</v>
      </c>
      <c r="CR2">
        <v>6.1129999999999995E-4</v>
      </c>
      <c r="CS2">
        <v>8.028E-4</v>
      </c>
      <c r="CT2">
        <v>8.2919999999999999E-4</v>
      </c>
      <c r="CU2">
        <v>9.1980000000000002E-4</v>
      </c>
      <c r="CV2">
        <v>1.1999999999999999E-3</v>
      </c>
      <c r="CW2">
        <v>1.2999999999999999E-3</v>
      </c>
      <c r="CX2">
        <v>1.4E-3</v>
      </c>
      <c r="CY2">
        <v>1.8E-3</v>
      </c>
      <c r="CZ2">
        <v>2.2000000000000001E-3</v>
      </c>
      <c r="DA2">
        <v>2.3999999999999998E-3</v>
      </c>
      <c r="DB2">
        <v>3.3999999999999998E-3</v>
      </c>
      <c r="DC2">
        <v>5.7999999999999996E-3</v>
      </c>
      <c r="DD2">
        <v>1.38E-2</v>
      </c>
      <c r="DE2">
        <v>2.86E-2</v>
      </c>
      <c r="DF2">
        <v>8.1900000000000001E-2</v>
      </c>
      <c r="DG2">
        <v>0.14990000000000001</v>
      </c>
      <c r="DH2">
        <v>0.20899999999999999</v>
      </c>
      <c r="DI2">
        <v>0.29609999999999997</v>
      </c>
      <c r="DJ2">
        <v>0.44090000000000001</v>
      </c>
      <c r="DK2">
        <v>0.52549999999999997</v>
      </c>
      <c r="DL2">
        <v>0.60970000000000002</v>
      </c>
      <c r="DM2">
        <v>0.6855</v>
      </c>
      <c r="DN2">
        <v>0.73560000000000003</v>
      </c>
      <c r="DO2">
        <v>0.76149999999999995</v>
      </c>
      <c r="DP2">
        <v>0.78090000000000004</v>
      </c>
      <c r="DQ2">
        <v>0.7964</v>
      </c>
      <c r="DR2">
        <v>0.79930000000000001</v>
      </c>
      <c r="DS2">
        <v>0.93010000000000004</v>
      </c>
      <c r="DT2">
        <v>0.96</v>
      </c>
      <c r="DU2">
        <v>0.96</v>
      </c>
      <c r="DV2">
        <v>0.96</v>
      </c>
      <c r="DW2">
        <v>0.96</v>
      </c>
      <c r="DX2">
        <v>0.97230000000000005</v>
      </c>
    </row>
    <row r="3" spans="1:128">
      <c r="A3">
        <v>0.2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1.104E-7</v>
      </c>
      <c r="CB3">
        <v>1.0180000000000001E-5</v>
      </c>
      <c r="CC3">
        <v>5.435E-5</v>
      </c>
      <c r="CD3">
        <v>1.3640000000000001E-4</v>
      </c>
      <c r="CE3">
        <v>2.2350000000000001E-4</v>
      </c>
      <c r="CF3">
        <v>2.8590000000000001E-4</v>
      </c>
      <c r="CG3">
        <v>3.2890000000000003E-4</v>
      </c>
      <c r="CH3">
        <v>3.3799999999999998E-4</v>
      </c>
      <c r="CI3">
        <v>3.3970000000000002E-4</v>
      </c>
      <c r="CJ3">
        <v>3.4279999999999998E-4</v>
      </c>
      <c r="CK3">
        <v>3.769E-4</v>
      </c>
      <c r="CL3">
        <v>4.1619999999999998E-4</v>
      </c>
      <c r="CM3">
        <v>4.4729999999999998E-4</v>
      </c>
      <c r="CN3">
        <v>4.5770000000000001E-4</v>
      </c>
      <c r="CO3">
        <v>4.6230000000000002E-4</v>
      </c>
      <c r="CP3">
        <v>4.927E-4</v>
      </c>
      <c r="CQ3">
        <v>6.2739999999999996E-4</v>
      </c>
      <c r="CR3">
        <v>8.2120000000000001E-4</v>
      </c>
      <c r="CS3">
        <v>8.2919999999999999E-4</v>
      </c>
      <c r="CT3">
        <v>8.8699999999999998E-4</v>
      </c>
      <c r="CU3">
        <v>1.2999999999999999E-3</v>
      </c>
      <c r="CV3">
        <v>1.2999999999999999E-3</v>
      </c>
      <c r="CW3">
        <v>1.5E-3</v>
      </c>
      <c r="CX3">
        <v>1.6999999999999999E-3</v>
      </c>
      <c r="CY3">
        <v>2.0999999999999999E-3</v>
      </c>
      <c r="CZ3">
        <v>2.7000000000000001E-3</v>
      </c>
      <c r="DA3">
        <v>5.4999999999999997E-3</v>
      </c>
      <c r="DB3">
        <v>1.0800000000000001E-2</v>
      </c>
      <c r="DC3">
        <v>1.5800000000000002E-2</v>
      </c>
      <c r="DD3">
        <v>5.8700000000000002E-2</v>
      </c>
      <c r="DE3">
        <v>0.14130000000000001</v>
      </c>
      <c r="DF3">
        <v>0.2135</v>
      </c>
      <c r="DG3">
        <v>0.25419999999999998</v>
      </c>
      <c r="DH3">
        <v>0.2853</v>
      </c>
      <c r="DI3">
        <v>0.38040000000000002</v>
      </c>
      <c r="DJ3">
        <v>0.56479999999999997</v>
      </c>
      <c r="DK3">
        <v>0.67020000000000002</v>
      </c>
      <c r="DL3">
        <v>0.74180000000000001</v>
      </c>
      <c r="DM3">
        <v>0.77900000000000003</v>
      </c>
      <c r="DN3">
        <v>0.79</v>
      </c>
      <c r="DO3">
        <v>0.79469999999999996</v>
      </c>
      <c r="DP3">
        <v>0.79790000000000005</v>
      </c>
      <c r="DQ3">
        <v>0.8</v>
      </c>
      <c r="DR3">
        <v>0.8</v>
      </c>
      <c r="DS3">
        <v>0.93010000000000004</v>
      </c>
      <c r="DT3">
        <v>0.96</v>
      </c>
      <c r="DU3">
        <v>0.96</v>
      </c>
      <c r="DV3">
        <v>0.96</v>
      </c>
      <c r="DW3">
        <v>0.96</v>
      </c>
      <c r="DX3">
        <v>0.97230000000000005</v>
      </c>
    </row>
    <row r="4" spans="1:128">
      <c r="A4">
        <v>0.3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1.104E-7</v>
      </c>
      <c r="CB4">
        <v>1.0180000000000001E-5</v>
      </c>
      <c r="CC4">
        <v>5.435E-5</v>
      </c>
      <c r="CD4">
        <v>1.3640000000000001E-4</v>
      </c>
      <c r="CE4">
        <v>2.2350000000000001E-4</v>
      </c>
      <c r="CF4">
        <v>2.8590000000000001E-4</v>
      </c>
      <c r="CG4">
        <v>3.2890000000000003E-4</v>
      </c>
      <c r="CH4">
        <v>3.3799999999999998E-4</v>
      </c>
      <c r="CI4">
        <v>3.3970000000000002E-4</v>
      </c>
      <c r="CJ4">
        <v>3.4279999999999998E-4</v>
      </c>
      <c r="CK4">
        <v>3.769E-4</v>
      </c>
      <c r="CL4">
        <v>4.1619999999999998E-4</v>
      </c>
      <c r="CM4">
        <v>4.4729999999999998E-4</v>
      </c>
      <c r="CN4">
        <v>4.5770000000000001E-4</v>
      </c>
      <c r="CO4">
        <v>4.7879999999999998E-4</v>
      </c>
      <c r="CP4">
        <v>7.1520000000000004E-4</v>
      </c>
      <c r="CQ4">
        <v>8.2870000000000003E-4</v>
      </c>
      <c r="CR4">
        <v>8.3270000000000002E-4</v>
      </c>
      <c r="CS4">
        <v>9.7190000000000004E-4</v>
      </c>
      <c r="CT4">
        <v>1.2999999999999999E-3</v>
      </c>
      <c r="CU4">
        <v>1.5E-3</v>
      </c>
      <c r="CV4">
        <v>1.8E-3</v>
      </c>
      <c r="CW4">
        <v>2E-3</v>
      </c>
      <c r="CX4">
        <v>2.0999999999999999E-3</v>
      </c>
      <c r="CY4">
        <v>4.5999999999999999E-3</v>
      </c>
      <c r="CZ4">
        <v>1.1299999999999999E-2</v>
      </c>
      <c r="DA4">
        <v>1.8200000000000001E-2</v>
      </c>
      <c r="DB4">
        <v>4.07E-2</v>
      </c>
      <c r="DC4">
        <v>7.6300000000000007E-2</v>
      </c>
      <c r="DD4">
        <v>0.1744</v>
      </c>
      <c r="DE4">
        <v>0.245</v>
      </c>
      <c r="DF4">
        <v>0.28760000000000002</v>
      </c>
      <c r="DG4">
        <v>0.32890000000000003</v>
      </c>
      <c r="DH4">
        <v>0.37140000000000001</v>
      </c>
      <c r="DI4">
        <v>0.49419999999999997</v>
      </c>
      <c r="DJ4">
        <v>0.69110000000000005</v>
      </c>
      <c r="DK4">
        <v>0.74390000000000001</v>
      </c>
      <c r="DL4">
        <v>0.77939999999999998</v>
      </c>
      <c r="DM4">
        <v>0.79779999999999995</v>
      </c>
      <c r="DN4">
        <v>0.79879999999999995</v>
      </c>
      <c r="DO4">
        <v>0.79959999999999998</v>
      </c>
      <c r="DP4">
        <v>0.8</v>
      </c>
      <c r="DQ4">
        <v>0.8</v>
      </c>
      <c r="DR4">
        <v>0.8</v>
      </c>
      <c r="DS4">
        <v>0.93010000000000004</v>
      </c>
      <c r="DT4">
        <v>0.96</v>
      </c>
      <c r="DU4">
        <v>0.96</v>
      </c>
      <c r="DV4">
        <v>0.96</v>
      </c>
      <c r="DW4">
        <v>0.96</v>
      </c>
      <c r="DX4">
        <v>0.97230000000000005</v>
      </c>
    </row>
    <row r="5" spans="1:128">
      <c r="A5">
        <v>0.4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1.104E-7</v>
      </c>
      <c r="CB5">
        <v>1.0180000000000001E-5</v>
      </c>
      <c r="CC5">
        <v>5.435E-5</v>
      </c>
      <c r="CD5">
        <v>1.3640000000000001E-4</v>
      </c>
      <c r="CE5">
        <v>2.2350000000000001E-4</v>
      </c>
      <c r="CF5">
        <v>2.8590000000000001E-4</v>
      </c>
      <c r="CG5">
        <v>3.2890000000000003E-4</v>
      </c>
      <c r="CH5">
        <v>3.3799999999999998E-4</v>
      </c>
      <c r="CI5">
        <v>3.3970000000000002E-4</v>
      </c>
      <c r="CJ5">
        <v>3.4279999999999998E-4</v>
      </c>
      <c r="CK5">
        <v>3.7869999999999999E-4</v>
      </c>
      <c r="CL5">
        <v>4.2630000000000001E-4</v>
      </c>
      <c r="CM5">
        <v>4.8240000000000002E-4</v>
      </c>
      <c r="CN5">
        <v>5.2899999999999996E-4</v>
      </c>
      <c r="CO5">
        <v>7.9060000000000003E-4</v>
      </c>
      <c r="CP5">
        <v>8.8880000000000003E-4</v>
      </c>
      <c r="CQ5">
        <v>1.1999999999999999E-3</v>
      </c>
      <c r="CR5">
        <v>1.4E-3</v>
      </c>
      <c r="CS5">
        <v>1.5E-3</v>
      </c>
      <c r="CT5">
        <v>2E-3</v>
      </c>
      <c r="CU5">
        <v>2.3E-3</v>
      </c>
      <c r="CV5">
        <v>4.0000000000000001E-3</v>
      </c>
      <c r="CW5">
        <v>6.7999999999999996E-3</v>
      </c>
      <c r="CX5">
        <v>9.7999999999999997E-3</v>
      </c>
      <c r="CY5">
        <v>1.8499999999999999E-2</v>
      </c>
      <c r="CZ5">
        <v>5.1400000000000001E-2</v>
      </c>
      <c r="DA5">
        <v>9.35E-2</v>
      </c>
      <c r="DB5">
        <v>0.1469</v>
      </c>
      <c r="DC5">
        <v>0.1918</v>
      </c>
      <c r="DD5">
        <v>0.2681</v>
      </c>
      <c r="DE5">
        <v>0.32469999999999999</v>
      </c>
      <c r="DF5">
        <v>0.38069999999999998</v>
      </c>
      <c r="DG5">
        <v>0.42980000000000002</v>
      </c>
      <c r="DH5">
        <v>0.4607</v>
      </c>
      <c r="DI5">
        <v>0.56779999999999997</v>
      </c>
      <c r="DJ5">
        <v>0.72409999999999997</v>
      </c>
      <c r="DK5">
        <v>0.75690000000000002</v>
      </c>
      <c r="DL5">
        <v>0.78480000000000005</v>
      </c>
      <c r="DM5">
        <v>0.8</v>
      </c>
      <c r="DN5">
        <v>0.8</v>
      </c>
      <c r="DO5">
        <v>0.8</v>
      </c>
      <c r="DP5">
        <v>0.8</v>
      </c>
      <c r="DQ5">
        <v>0.8</v>
      </c>
      <c r="DR5">
        <v>0.8</v>
      </c>
      <c r="DS5">
        <v>0.93010000000000004</v>
      </c>
      <c r="DT5">
        <v>0.96</v>
      </c>
      <c r="DU5">
        <v>0.96</v>
      </c>
      <c r="DV5">
        <v>0.96</v>
      </c>
      <c r="DW5">
        <v>0.96</v>
      </c>
      <c r="DX5">
        <v>0.97230000000000005</v>
      </c>
    </row>
    <row r="6" spans="1:128">
      <c r="A6">
        <v>0.5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1.104E-7</v>
      </c>
      <c r="CB6">
        <v>1.0180000000000001E-5</v>
      </c>
      <c r="CC6">
        <v>5.435E-5</v>
      </c>
      <c r="CD6">
        <v>1.3640000000000001E-4</v>
      </c>
      <c r="CE6">
        <v>2.2350000000000001E-4</v>
      </c>
      <c r="CF6">
        <v>2.8600000000000001E-4</v>
      </c>
      <c r="CG6">
        <v>3.325E-4</v>
      </c>
      <c r="CH6">
        <v>3.6299999999999999E-4</v>
      </c>
      <c r="CI6">
        <v>4.0450000000000002E-4</v>
      </c>
      <c r="CJ6">
        <v>4.6490000000000002E-4</v>
      </c>
      <c r="CK6">
        <v>5.7740000000000005E-4</v>
      </c>
      <c r="CL6">
        <v>6.8119999999999997E-4</v>
      </c>
      <c r="CM6">
        <v>7.6579999999999997E-4</v>
      </c>
      <c r="CN6">
        <v>8.2720000000000005E-4</v>
      </c>
      <c r="CO6">
        <v>1.1000000000000001E-3</v>
      </c>
      <c r="CP6">
        <v>1.6000000000000001E-3</v>
      </c>
      <c r="CQ6">
        <v>1.8E-3</v>
      </c>
      <c r="CR6">
        <v>2.2000000000000001E-3</v>
      </c>
      <c r="CS6">
        <v>3.0000000000000001E-3</v>
      </c>
      <c r="CT6">
        <v>6.7999999999999996E-3</v>
      </c>
      <c r="CU6">
        <v>1.0699999999999999E-2</v>
      </c>
      <c r="CV6">
        <v>1.5100000000000001E-2</v>
      </c>
      <c r="CW6">
        <v>2.46E-2</v>
      </c>
      <c r="CX6">
        <v>4.24E-2</v>
      </c>
      <c r="CY6">
        <v>9.01E-2</v>
      </c>
      <c r="CZ6">
        <v>0.15629999999999999</v>
      </c>
      <c r="DA6">
        <v>0.20519999999999999</v>
      </c>
      <c r="DB6">
        <v>0.25640000000000002</v>
      </c>
      <c r="DC6">
        <v>0.28599999999999998</v>
      </c>
      <c r="DD6">
        <v>0.35859999999999997</v>
      </c>
      <c r="DE6">
        <v>0.42570000000000002</v>
      </c>
      <c r="DF6">
        <v>0.46350000000000002</v>
      </c>
      <c r="DG6">
        <v>0.47860000000000003</v>
      </c>
      <c r="DH6">
        <v>0.48730000000000001</v>
      </c>
      <c r="DI6">
        <v>0.58360000000000001</v>
      </c>
      <c r="DJ6">
        <v>0.72950000000000004</v>
      </c>
      <c r="DK6">
        <v>0.75849999999999995</v>
      </c>
      <c r="DL6">
        <v>0.78539999999999999</v>
      </c>
      <c r="DM6">
        <v>0.8</v>
      </c>
      <c r="DN6">
        <v>0.8</v>
      </c>
      <c r="DO6">
        <v>0.8</v>
      </c>
      <c r="DP6">
        <v>0.8</v>
      </c>
      <c r="DQ6">
        <v>0.8</v>
      </c>
      <c r="DR6">
        <v>0.8</v>
      </c>
      <c r="DS6">
        <v>0.93010000000000004</v>
      </c>
      <c r="DT6">
        <v>0.96</v>
      </c>
      <c r="DU6">
        <v>0.96</v>
      </c>
      <c r="DV6">
        <v>0.96</v>
      </c>
      <c r="DW6">
        <v>0.96</v>
      </c>
      <c r="DX6">
        <v>0.97230000000000005</v>
      </c>
    </row>
    <row r="7" spans="1:128">
      <c r="A7">
        <v>0.6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1.104E-7</v>
      </c>
      <c r="CB7">
        <v>1.0180000000000001E-5</v>
      </c>
      <c r="CC7">
        <v>5.435E-5</v>
      </c>
      <c r="CD7">
        <v>1.3640000000000001E-4</v>
      </c>
      <c r="CE7">
        <v>2.3049999999999999E-4</v>
      </c>
      <c r="CF7">
        <v>3.233E-4</v>
      </c>
      <c r="CG7">
        <v>4.1849999999999998E-4</v>
      </c>
      <c r="CH7">
        <v>5.1040000000000005E-4</v>
      </c>
      <c r="CI7">
        <v>6.1079999999999999E-4</v>
      </c>
      <c r="CJ7">
        <v>7.0609999999999998E-4</v>
      </c>
      <c r="CK7">
        <v>8.3560000000000004E-4</v>
      </c>
      <c r="CL7">
        <v>9.7879999999999994E-4</v>
      </c>
      <c r="CM7">
        <v>1.1000000000000001E-3</v>
      </c>
      <c r="CN7">
        <v>1.1999999999999999E-3</v>
      </c>
      <c r="CO7">
        <v>1.8E-3</v>
      </c>
      <c r="CP7">
        <v>2.5000000000000001E-3</v>
      </c>
      <c r="CQ7">
        <v>4.7999999999999996E-3</v>
      </c>
      <c r="CR7">
        <v>7.7999999999999996E-3</v>
      </c>
      <c r="CS7">
        <v>1.0800000000000001E-2</v>
      </c>
      <c r="CT7">
        <v>1.8599999999999998E-2</v>
      </c>
      <c r="CU7">
        <v>3.9899999999999998E-2</v>
      </c>
      <c r="CV7">
        <v>6.7199999999999996E-2</v>
      </c>
      <c r="CW7">
        <v>9.4500000000000001E-2</v>
      </c>
      <c r="CX7">
        <v>0.1229</v>
      </c>
      <c r="CY7">
        <v>0.19</v>
      </c>
      <c r="CZ7">
        <v>0.252</v>
      </c>
      <c r="DA7">
        <v>0.28720000000000001</v>
      </c>
      <c r="DB7">
        <v>0.33879999999999999</v>
      </c>
      <c r="DC7">
        <v>0.37340000000000001</v>
      </c>
      <c r="DD7">
        <v>0.44690000000000002</v>
      </c>
      <c r="DE7">
        <v>0.47749999999999998</v>
      </c>
      <c r="DF7">
        <v>0.48599999999999999</v>
      </c>
      <c r="DG7">
        <v>0.4909</v>
      </c>
      <c r="DH7">
        <v>0.49519999999999997</v>
      </c>
      <c r="DI7">
        <v>0.58630000000000004</v>
      </c>
      <c r="DJ7">
        <v>0.73</v>
      </c>
      <c r="DK7">
        <v>0.75849999999999995</v>
      </c>
      <c r="DL7">
        <v>0.78539999999999999</v>
      </c>
      <c r="DM7">
        <v>0.8</v>
      </c>
      <c r="DN7">
        <v>0.8</v>
      </c>
      <c r="DO7">
        <v>0.8</v>
      </c>
      <c r="DP7">
        <v>0.8</v>
      </c>
      <c r="DQ7">
        <v>0.8</v>
      </c>
      <c r="DR7">
        <v>0.8</v>
      </c>
      <c r="DS7">
        <v>0.93010000000000004</v>
      </c>
      <c r="DT7">
        <v>0.96</v>
      </c>
      <c r="DU7">
        <v>0.96</v>
      </c>
      <c r="DV7">
        <v>0.96</v>
      </c>
      <c r="DW7">
        <v>0.96</v>
      </c>
      <c r="DX7">
        <v>0.97230000000000005</v>
      </c>
    </row>
    <row r="8" spans="1:128">
      <c r="A8">
        <v>0.7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1.104E-7</v>
      </c>
      <c r="CB8">
        <v>1.0180000000000001E-5</v>
      </c>
      <c r="CC8">
        <v>5.435E-5</v>
      </c>
      <c r="CD8">
        <v>1.449E-4</v>
      </c>
      <c r="CE8">
        <v>2.677E-4</v>
      </c>
      <c r="CF8">
        <v>3.9429999999999999E-4</v>
      </c>
      <c r="CG8">
        <v>5.5440000000000003E-4</v>
      </c>
      <c r="CH8">
        <v>6.8550000000000002E-4</v>
      </c>
      <c r="CI8">
        <v>8.3410000000000005E-4</v>
      </c>
      <c r="CJ8">
        <v>9.8660000000000002E-4</v>
      </c>
      <c r="CK8">
        <v>1.1999999999999999E-3</v>
      </c>
      <c r="CL8">
        <v>1.4E-3</v>
      </c>
      <c r="CM8">
        <v>1.5E-3</v>
      </c>
      <c r="CN8">
        <v>1.6000000000000001E-3</v>
      </c>
      <c r="CO8">
        <v>3.2000000000000002E-3</v>
      </c>
      <c r="CP8">
        <v>7.1000000000000004E-3</v>
      </c>
      <c r="CQ8">
        <v>1.15E-2</v>
      </c>
      <c r="CR8">
        <v>1.6799999999999999E-2</v>
      </c>
      <c r="CS8">
        <v>2.8799999999999999E-2</v>
      </c>
      <c r="CT8">
        <v>6.5699999999999995E-2</v>
      </c>
      <c r="CU8">
        <v>0.10440000000000001</v>
      </c>
      <c r="CV8">
        <v>0.1454</v>
      </c>
      <c r="CW8">
        <v>0.1837</v>
      </c>
      <c r="CX8">
        <v>0.21129999999999999</v>
      </c>
      <c r="CY8">
        <v>0.26290000000000002</v>
      </c>
      <c r="CZ8">
        <v>0.32340000000000002</v>
      </c>
      <c r="DA8">
        <v>0.36299999999999999</v>
      </c>
      <c r="DB8">
        <v>0.41720000000000002</v>
      </c>
      <c r="DC8">
        <v>0.44869999999999999</v>
      </c>
      <c r="DD8">
        <v>0.48199999999999998</v>
      </c>
      <c r="DE8">
        <v>0.48899999999999999</v>
      </c>
      <c r="DF8">
        <v>0.49380000000000002</v>
      </c>
      <c r="DG8">
        <v>0.50019999999999998</v>
      </c>
      <c r="DH8">
        <v>0.50739999999999996</v>
      </c>
      <c r="DI8">
        <v>0.58630000000000004</v>
      </c>
      <c r="DJ8">
        <v>0.73</v>
      </c>
      <c r="DK8">
        <v>0.75849999999999995</v>
      </c>
      <c r="DL8">
        <v>0.78539999999999999</v>
      </c>
      <c r="DM8">
        <v>0.8</v>
      </c>
      <c r="DN8">
        <v>0.8</v>
      </c>
      <c r="DO8">
        <v>0.8</v>
      </c>
      <c r="DP8">
        <v>0.8</v>
      </c>
      <c r="DQ8">
        <v>0.8</v>
      </c>
      <c r="DR8">
        <v>0.8</v>
      </c>
      <c r="DS8">
        <v>0.93010000000000004</v>
      </c>
      <c r="DT8">
        <v>0.96</v>
      </c>
      <c r="DU8">
        <v>0.96</v>
      </c>
      <c r="DV8">
        <v>0.96</v>
      </c>
      <c r="DW8">
        <v>0.96</v>
      </c>
      <c r="DX8">
        <v>0.97230000000000005</v>
      </c>
    </row>
    <row r="9" spans="1:128">
      <c r="A9">
        <v>0.8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1.104E-7</v>
      </c>
      <c r="CB9">
        <v>1.0180000000000001E-5</v>
      </c>
      <c r="CC9">
        <v>5.7070000000000001E-5</v>
      </c>
      <c r="CD9">
        <v>1.6259999999999999E-4</v>
      </c>
      <c r="CE9">
        <v>3.0929999999999998E-4</v>
      </c>
      <c r="CF9">
        <v>4.8589999999999999E-4</v>
      </c>
      <c r="CG9">
        <v>6.8650000000000004E-4</v>
      </c>
      <c r="CH9">
        <v>8.7060000000000002E-4</v>
      </c>
      <c r="CI9">
        <v>1.1000000000000001E-3</v>
      </c>
      <c r="CJ9">
        <v>1.2999999999999999E-3</v>
      </c>
      <c r="CK9">
        <v>1.5E-3</v>
      </c>
      <c r="CL9">
        <v>1.6999999999999999E-3</v>
      </c>
      <c r="CM9">
        <v>2E-3</v>
      </c>
      <c r="CN9">
        <v>2.3999999999999998E-3</v>
      </c>
      <c r="CO9">
        <v>6.8999999999999999E-3</v>
      </c>
      <c r="CP9">
        <v>1.2699999999999999E-2</v>
      </c>
      <c r="CQ9">
        <v>2.3800000000000002E-2</v>
      </c>
      <c r="CR9">
        <v>4.6699999999999998E-2</v>
      </c>
      <c r="CS9">
        <v>7.3200000000000001E-2</v>
      </c>
      <c r="CT9">
        <v>0.12509999999999999</v>
      </c>
      <c r="CU9">
        <v>0.1797</v>
      </c>
      <c r="CV9">
        <v>0.2137</v>
      </c>
      <c r="CW9">
        <v>0.24160000000000001</v>
      </c>
      <c r="CX9">
        <v>0.27010000000000001</v>
      </c>
      <c r="CY9">
        <v>0.32600000000000001</v>
      </c>
      <c r="CZ9">
        <v>0.3871</v>
      </c>
      <c r="DA9">
        <v>0.4294</v>
      </c>
      <c r="DB9">
        <v>0.46929999999999999</v>
      </c>
      <c r="DC9">
        <v>0.48080000000000001</v>
      </c>
      <c r="DD9">
        <v>0.48959999999999998</v>
      </c>
      <c r="DE9">
        <v>0.49659999999999999</v>
      </c>
      <c r="DF9">
        <v>0.50439999999999996</v>
      </c>
      <c r="DG9">
        <v>0.51190000000000002</v>
      </c>
      <c r="DH9">
        <v>0.52080000000000004</v>
      </c>
      <c r="DI9">
        <v>0.58630000000000004</v>
      </c>
      <c r="DJ9">
        <v>0.73</v>
      </c>
      <c r="DK9">
        <v>0.75849999999999995</v>
      </c>
      <c r="DL9">
        <v>0.78539999999999999</v>
      </c>
      <c r="DM9">
        <v>0.8</v>
      </c>
      <c r="DN9">
        <v>0.8</v>
      </c>
      <c r="DO9">
        <v>0.8</v>
      </c>
      <c r="DP9">
        <v>0.8</v>
      </c>
      <c r="DQ9">
        <v>0.8</v>
      </c>
      <c r="DR9">
        <v>0.8</v>
      </c>
      <c r="DS9">
        <v>0.93010000000000004</v>
      </c>
      <c r="DT9">
        <v>0.96</v>
      </c>
      <c r="DU9">
        <v>0.96</v>
      </c>
      <c r="DV9">
        <v>0.96</v>
      </c>
      <c r="DW9">
        <v>0.96</v>
      </c>
      <c r="DX9">
        <v>0.97230000000000005</v>
      </c>
    </row>
    <row r="10" spans="1:128">
      <c r="A10">
        <v>0.9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1.104E-7</v>
      </c>
      <c r="CB10">
        <v>1.0180000000000001E-5</v>
      </c>
      <c r="CC10">
        <v>5.897E-5</v>
      </c>
      <c r="CD10">
        <v>1.7809999999999999E-4</v>
      </c>
      <c r="CE10">
        <v>3.5429999999999999E-4</v>
      </c>
      <c r="CF10">
        <v>5.7050000000000004E-4</v>
      </c>
      <c r="CG10">
        <v>8.1689999999999996E-4</v>
      </c>
      <c r="CH10">
        <v>1E-3</v>
      </c>
      <c r="CI10">
        <v>1.2999999999999999E-3</v>
      </c>
      <c r="CJ10">
        <v>1.5E-3</v>
      </c>
      <c r="CK10">
        <v>1.9E-3</v>
      </c>
      <c r="CL10">
        <v>2.3999999999999998E-3</v>
      </c>
      <c r="CM10">
        <v>3.2000000000000002E-3</v>
      </c>
      <c r="CN10">
        <v>4.1999999999999997E-3</v>
      </c>
      <c r="CO10">
        <v>1.09E-2</v>
      </c>
      <c r="CP10">
        <v>2.29E-2</v>
      </c>
      <c r="CQ10">
        <v>5.2699999999999997E-2</v>
      </c>
      <c r="CR10">
        <v>8.6499999999999994E-2</v>
      </c>
      <c r="CS10">
        <v>0.1211</v>
      </c>
      <c r="CT10">
        <v>0.18579999999999999</v>
      </c>
      <c r="CU10">
        <v>0.224</v>
      </c>
      <c r="CV10">
        <v>0.25840000000000002</v>
      </c>
      <c r="CW10">
        <v>0.29299999999999998</v>
      </c>
      <c r="CX10">
        <v>0.32</v>
      </c>
      <c r="CY10">
        <v>0.377</v>
      </c>
      <c r="CZ10">
        <v>0.44030000000000002</v>
      </c>
      <c r="DA10">
        <v>0.46360000000000001</v>
      </c>
      <c r="DB10">
        <v>0.48349999999999999</v>
      </c>
      <c r="DC10">
        <v>0.48730000000000001</v>
      </c>
      <c r="DD10">
        <v>0.49480000000000002</v>
      </c>
      <c r="DE10">
        <v>0.50480000000000003</v>
      </c>
      <c r="DF10">
        <v>0.51459999999999995</v>
      </c>
      <c r="DG10">
        <v>0.52439999999999998</v>
      </c>
      <c r="DH10">
        <v>0.5323</v>
      </c>
      <c r="DI10">
        <v>0.58630000000000004</v>
      </c>
      <c r="DJ10">
        <v>0.73</v>
      </c>
      <c r="DK10">
        <v>0.75849999999999995</v>
      </c>
      <c r="DL10">
        <v>0.78539999999999999</v>
      </c>
      <c r="DM10">
        <v>0.8</v>
      </c>
      <c r="DN10">
        <v>0.8</v>
      </c>
      <c r="DO10">
        <v>0.8</v>
      </c>
      <c r="DP10">
        <v>0.8</v>
      </c>
      <c r="DQ10">
        <v>0.8</v>
      </c>
      <c r="DR10">
        <v>0.8</v>
      </c>
      <c r="DS10">
        <v>0.93010000000000004</v>
      </c>
      <c r="DT10">
        <v>0.96</v>
      </c>
      <c r="DU10">
        <v>0.96</v>
      </c>
      <c r="DV10">
        <v>0.96</v>
      </c>
      <c r="DW10">
        <v>0.96</v>
      </c>
      <c r="DX10">
        <v>0.97230000000000005</v>
      </c>
    </row>
    <row r="11" spans="1:128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1.104E-7</v>
      </c>
      <c r="CB11">
        <v>1.042E-5</v>
      </c>
      <c r="CC11">
        <v>6.4159999999999996E-5</v>
      </c>
      <c r="CD11">
        <v>1.964E-4</v>
      </c>
      <c r="CE11">
        <v>3.9790000000000002E-4</v>
      </c>
      <c r="CF11">
        <v>6.447E-4</v>
      </c>
      <c r="CG11">
        <v>9.3070000000000002E-4</v>
      </c>
      <c r="CH11">
        <v>1.1999999999999999E-3</v>
      </c>
      <c r="CI11">
        <v>1.5E-3</v>
      </c>
      <c r="CJ11">
        <v>2E-3</v>
      </c>
      <c r="CK11">
        <v>2.7000000000000001E-3</v>
      </c>
      <c r="CL11">
        <v>3.5999999999999999E-3</v>
      </c>
      <c r="CM11">
        <v>4.8999999999999998E-3</v>
      </c>
      <c r="CN11">
        <v>6.3E-3</v>
      </c>
      <c r="CO11">
        <v>1.5699999999999999E-2</v>
      </c>
      <c r="CP11">
        <v>4.2000000000000003E-2</v>
      </c>
      <c r="CQ11">
        <v>8.4199999999999997E-2</v>
      </c>
      <c r="CR11">
        <v>0.1258</v>
      </c>
      <c r="CS11">
        <v>0.16619999999999999</v>
      </c>
      <c r="CT11">
        <v>0.21779999999999999</v>
      </c>
      <c r="CU11">
        <v>0.25950000000000001</v>
      </c>
      <c r="CV11">
        <v>0.3</v>
      </c>
      <c r="CW11">
        <v>0.33029999999999998</v>
      </c>
      <c r="CX11">
        <v>0.36009999999999998</v>
      </c>
      <c r="CY11">
        <v>0.4204</v>
      </c>
      <c r="CZ11">
        <v>0.46529999999999999</v>
      </c>
      <c r="DA11">
        <v>0.4733</v>
      </c>
      <c r="DB11">
        <v>0.48820000000000002</v>
      </c>
      <c r="DC11">
        <v>0.49170000000000003</v>
      </c>
      <c r="DD11">
        <v>0.50049999999999994</v>
      </c>
      <c r="DE11">
        <v>0.51259999999999994</v>
      </c>
      <c r="DF11">
        <v>0.52480000000000004</v>
      </c>
      <c r="DG11">
        <v>0.53200000000000003</v>
      </c>
      <c r="DH11">
        <v>0.53639999999999999</v>
      </c>
      <c r="DI11">
        <v>0.58630000000000004</v>
      </c>
      <c r="DJ11">
        <v>0.73</v>
      </c>
      <c r="DK11">
        <v>0.75849999999999995</v>
      </c>
      <c r="DL11">
        <v>0.78539999999999999</v>
      </c>
      <c r="DM11">
        <v>0.8</v>
      </c>
      <c r="DN11">
        <v>0.8</v>
      </c>
      <c r="DO11">
        <v>0.8</v>
      </c>
      <c r="DP11">
        <v>0.8</v>
      </c>
      <c r="DQ11">
        <v>0.8</v>
      </c>
      <c r="DR11">
        <v>0.8</v>
      </c>
      <c r="DS11">
        <v>0.93010000000000004</v>
      </c>
      <c r="DT11">
        <v>0.96</v>
      </c>
      <c r="DU11">
        <v>0.96</v>
      </c>
      <c r="DV11">
        <v>0.96</v>
      </c>
      <c r="DW11">
        <v>0.96</v>
      </c>
      <c r="DX11">
        <v>0.97230000000000005</v>
      </c>
    </row>
    <row r="12" spans="1:128">
      <c r="A12">
        <v>1.1000000000000001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1.104E-7</v>
      </c>
      <c r="CB12">
        <v>1.0900000000000001E-5</v>
      </c>
      <c r="CC12">
        <v>6.9480000000000006E-5</v>
      </c>
      <c r="CD12">
        <v>2.164E-4</v>
      </c>
      <c r="CE12">
        <v>4.4460000000000002E-4</v>
      </c>
      <c r="CF12">
        <v>7.2740000000000001E-4</v>
      </c>
      <c r="CG12">
        <v>1E-3</v>
      </c>
      <c r="CH12">
        <v>1.4E-3</v>
      </c>
      <c r="CI12">
        <v>1.9E-3</v>
      </c>
      <c r="CJ12">
        <v>2.5999999999999999E-3</v>
      </c>
      <c r="CK12">
        <v>3.5999999999999999E-3</v>
      </c>
      <c r="CL12">
        <v>5.0000000000000001E-3</v>
      </c>
      <c r="CM12">
        <v>6.6E-3</v>
      </c>
      <c r="CN12">
        <v>8.3000000000000001E-3</v>
      </c>
      <c r="CO12">
        <v>2.3099999999999999E-2</v>
      </c>
      <c r="CP12">
        <v>6.3600000000000004E-2</v>
      </c>
      <c r="CQ12">
        <v>0.1135</v>
      </c>
      <c r="CR12">
        <v>0.15859999999999999</v>
      </c>
      <c r="CS12">
        <v>0.19539999999999999</v>
      </c>
      <c r="CT12">
        <v>0.24340000000000001</v>
      </c>
      <c r="CU12">
        <v>0.29289999999999999</v>
      </c>
      <c r="CV12">
        <v>0.33</v>
      </c>
      <c r="CW12">
        <v>0.36459999999999998</v>
      </c>
      <c r="CX12">
        <v>0.39789999999999998</v>
      </c>
      <c r="CY12">
        <v>0.44540000000000002</v>
      </c>
      <c r="CZ12">
        <v>0.4723</v>
      </c>
      <c r="DA12">
        <v>0.47910000000000003</v>
      </c>
      <c r="DB12">
        <v>0.49149999999999999</v>
      </c>
      <c r="DC12">
        <v>0.49349999999999999</v>
      </c>
      <c r="DD12">
        <v>0.50570000000000004</v>
      </c>
      <c r="DE12">
        <v>0.51990000000000003</v>
      </c>
      <c r="DF12">
        <v>0.53120000000000001</v>
      </c>
      <c r="DG12">
        <v>0.53520000000000001</v>
      </c>
      <c r="DH12">
        <v>0.54010000000000002</v>
      </c>
      <c r="DI12">
        <v>0.58630000000000004</v>
      </c>
      <c r="DJ12">
        <v>0.73</v>
      </c>
      <c r="DK12">
        <v>0.75849999999999995</v>
      </c>
      <c r="DL12">
        <v>0.78539999999999999</v>
      </c>
      <c r="DM12">
        <v>0.8</v>
      </c>
      <c r="DN12">
        <v>0.8</v>
      </c>
      <c r="DO12">
        <v>0.8</v>
      </c>
      <c r="DP12">
        <v>0.8</v>
      </c>
      <c r="DQ12">
        <v>0.8</v>
      </c>
      <c r="DR12">
        <v>0.8</v>
      </c>
      <c r="DS12">
        <v>0.93010000000000004</v>
      </c>
      <c r="DT12">
        <v>0.96</v>
      </c>
      <c r="DU12">
        <v>0.96</v>
      </c>
      <c r="DV12">
        <v>0.96</v>
      </c>
      <c r="DW12">
        <v>0.96</v>
      </c>
      <c r="DX12">
        <v>0.97230000000000005</v>
      </c>
    </row>
    <row r="13" spans="1:128">
      <c r="A13">
        <v>1.2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1.104E-7</v>
      </c>
      <c r="CB13">
        <v>1.1260000000000001E-5</v>
      </c>
      <c r="CC13">
        <v>7.4339999999999996E-5</v>
      </c>
      <c r="CD13">
        <v>2.3350000000000001E-4</v>
      </c>
      <c r="CE13">
        <v>4.8480000000000002E-4</v>
      </c>
      <c r="CF13">
        <v>7.9969999999999998E-4</v>
      </c>
      <c r="CG13">
        <v>1.1999999999999999E-3</v>
      </c>
      <c r="CH13">
        <v>1.6999999999999999E-3</v>
      </c>
      <c r="CI13">
        <v>2.3E-3</v>
      </c>
      <c r="CJ13">
        <v>3.3E-3</v>
      </c>
      <c r="CK13">
        <v>4.7000000000000002E-3</v>
      </c>
      <c r="CL13">
        <v>6.4000000000000003E-3</v>
      </c>
      <c r="CM13">
        <v>8.2000000000000007E-3</v>
      </c>
      <c r="CN13">
        <v>1.03E-2</v>
      </c>
      <c r="CO13">
        <v>3.2899999999999999E-2</v>
      </c>
      <c r="CP13">
        <v>8.3299999999999999E-2</v>
      </c>
      <c r="CQ13">
        <v>0.1381</v>
      </c>
      <c r="CR13">
        <v>0.18210000000000001</v>
      </c>
      <c r="CS13">
        <v>0.21329999999999999</v>
      </c>
      <c r="CT13">
        <v>0.26700000000000002</v>
      </c>
      <c r="CU13">
        <v>0.31869999999999998</v>
      </c>
      <c r="CV13">
        <v>0.3584</v>
      </c>
      <c r="CW13">
        <v>0.39660000000000001</v>
      </c>
      <c r="CX13">
        <v>0.42570000000000002</v>
      </c>
      <c r="CY13">
        <v>0.45700000000000002</v>
      </c>
      <c r="CZ13">
        <v>0.47689999999999999</v>
      </c>
      <c r="DA13">
        <v>0.48349999999999999</v>
      </c>
      <c r="DB13">
        <v>0.49280000000000002</v>
      </c>
      <c r="DC13">
        <v>0.49459999999999998</v>
      </c>
      <c r="DD13">
        <v>0.51039999999999996</v>
      </c>
      <c r="DE13">
        <v>0.52629999999999999</v>
      </c>
      <c r="DF13">
        <v>0.53359999999999996</v>
      </c>
      <c r="DG13">
        <v>0.53820000000000001</v>
      </c>
      <c r="DH13">
        <v>0.54349999999999998</v>
      </c>
      <c r="DI13">
        <v>0.58630000000000004</v>
      </c>
      <c r="DJ13">
        <v>0.73</v>
      </c>
      <c r="DK13">
        <v>0.75849999999999995</v>
      </c>
      <c r="DL13">
        <v>0.78539999999999999</v>
      </c>
      <c r="DM13">
        <v>0.8</v>
      </c>
      <c r="DN13">
        <v>0.8</v>
      </c>
      <c r="DO13">
        <v>0.8</v>
      </c>
      <c r="DP13">
        <v>0.8</v>
      </c>
      <c r="DQ13">
        <v>0.8</v>
      </c>
      <c r="DR13">
        <v>0.8</v>
      </c>
      <c r="DS13">
        <v>0.93010000000000004</v>
      </c>
      <c r="DT13">
        <v>0.96</v>
      </c>
      <c r="DU13">
        <v>0.96</v>
      </c>
      <c r="DV13">
        <v>0.96</v>
      </c>
      <c r="DW13">
        <v>0.96</v>
      </c>
      <c r="DX13">
        <v>0.97230000000000005</v>
      </c>
    </row>
    <row r="14" spans="1:128">
      <c r="A14">
        <v>1.3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1.104E-7</v>
      </c>
      <c r="CB14">
        <v>1.1770000000000001E-5</v>
      </c>
      <c r="CC14">
        <v>7.8449999999999996E-5</v>
      </c>
      <c r="CD14">
        <v>2.5129999999999998E-4</v>
      </c>
      <c r="CE14">
        <v>5.2740000000000003E-4</v>
      </c>
      <c r="CF14">
        <v>8.7370000000000004E-4</v>
      </c>
      <c r="CG14">
        <v>1.2999999999999999E-3</v>
      </c>
      <c r="CH14">
        <v>2E-3</v>
      </c>
      <c r="CI14">
        <v>2.8999999999999998E-3</v>
      </c>
      <c r="CJ14">
        <v>4.1000000000000003E-3</v>
      </c>
      <c r="CK14">
        <v>5.7999999999999996E-3</v>
      </c>
      <c r="CL14">
        <v>7.7000000000000002E-3</v>
      </c>
      <c r="CM14">
        <v>9.9000000000000008E-3</v>
      </c>
      <c r="CN14">
        <v>1.2500000000000001E-2</v>
      </c>
      <c r="CO14">
        <v>4.3499999999999997E-2</v>
      </c>
      <c r="CP14">
        <v>0.1003</v>
      </c>
      <c r="CQ14">
        <v>0.15640000000000001</v>
      </c>
      <c r="CR14">
        <v>0.19750000000000001</v>
      </c>
      <c r="CS14">
        <v>0.2288</v>
      </c>
      <c r="CT14">
        <v>0.28920000000000001</v>
      </c>
      <c r="CU14">
        <v>0.3412</v>
      </c>
      <c r="CV14">
        <v>0.38540000000000002</v>
      </c>
      <c r="CW14">
        <v>0.42130000000000001</v>
      </c>
      <c r="CX14">
        <v>0.44109999999999999</v>
      </c>
      <c r="CY14">
        <v>0.46429999999999999</v>
      </c>
      <c r="CZ14">
        <v>0.48089999999999999</v>
      </c>
      <c r="DA14">
        <v>0.4864</v>
      </c>
      <c r="DB14">
        <v>0.49330000000000002</v>
      </c>
      <c r="DC14">
        <v>0.49719999999999998</v>
      </c>
      <c r="DD14">
        <v>0.51439999999999997</v>
      </c>
      <c r="DE14">
        <v>0.53039999999999998</v>
      </c>
      <c r="DF14">
        <v>0.53580000000000005</v>
      </c>
      <c r="DG14">
        <v>0.54110000000000003</v>
      </c>
      <c r="DH14">
        <v>0.54690000000000005</v>
      </c>
      <c r="DI14">
        <v>0.58630000000000004</v>
      </c>
      <c r="DJ14">
        <v>0.73</v>
      </c>
      <c r="DK14">
        <v>0.75849999999999995</v>
      </c>
      <c r="DL14">
        <v>0.78539999999999999</v>
      </c>
      <c r="DM14">
        <v>0.8</v>
      </c>
      <c r="DN14">
        <v>0.8</v>
      </c>
      <c r="DO14">
        <v>0.8</v>
      </c>
      <c r="DP14">
        <v>0.8</v>
      </c>
      <c r="DQ14">
        <v>0.8</v>
      </c>
      <c r="DR14">
        <v>0.8</v>
      </c>
      <c r="DS14">
        <v>0.93010000000000004</v>
      </c>
      <c r="DT14">
        <v>0.96</v>
      </c>
      <c r="DU14">
        <v>0.96</v>
      </c>
      <c r="DV14">
        <v>0.96</v>
      </c>
      <c r="DW14">
        <v>0.96</v>
      </c>
      <c r="DX14">
        <v>0.97230000000000005</v>
      </c>
    </row>
    <row r="15" spans="1:128">
      <c r="A15">
        <v>1.4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1.104E-7</v>
      </c>
      <c r="CB15">
        <v>1.221E-5</v>
      </c>
      <c r="CC15">
        <v>8.2750000000000006E-5</v>
      </c>
      <c r="CD15">
        <v>2.697E-4</v>
      </c>
      <c r="CE15">
        <v>5.7229999999999998E-4</v>
      </c>
      <c r="CF15">
        <v>9.6480000000000003E-4</v>
      </c>
      <c r="CG15">
        <v>1.5E-3</v>
      </c>
      <c r="CH15">
        <v>2.3E-3</v>
      </c>
      <c r="CI15">
        <v>3.3999999999999998E-3</v>
      </c>
      <c r="CJ15">
        <v>5.0000000000000001E-3</v>
      </c>
      <c r="CK15">
        <v>6.7999999999999996E-3</v>
      </c>
      <c r="CL15">
        <v>8.9999999999999993E-3</v>
      </c>
      <c r="CM15">
        <v>1.1599999999999999E-2</v>
      </c>
      <c r="CN15">
        <v>1.4999999999999999E-2</v>
      </c>
      <c r="CO15">
        <v>5.3900000000000003E-2</v>
      </c>
      <c r="CP15">
        <v>0.1148</v>
      </c>
      <c r="CQ15">
        <v>0.1701</v>
      </c>
      <c r="CR15">
        <v>0.2094</v>
      </c>
      <c r="CS15">
        <v>0.24310000000000001</v>
      </c>
      <c r="CT15">
        <v>0.30930000000000002</v>
      </c>
      <c r="CU15">
        <v>0.36280000000000001</v>
      </c>
      <c r="CV15">
        <v>0.40749999999999997</v>
      </c>
      <c r="CW15">
        <v>0.43540000000000001</v>
      </c>
      <c r="CX15">
        <v>0.44990000000000002</v>
      </c>
      <c r="CY15">
        <v>0.47120000000000001</v>
      </c>
      <c r="CZ15">
        <v>0.48370000000000002</v>
      </c>
      <c r="DA15">
        <v>0.4884</v>
      </c>
      <c r="DB15">
        <v>0.49370000000000003</v>
      </c>
      <c r="DC15">
        <v>0.49969999999999998</v>
      </c>
      <c r="DD15">
        <v>0.51780000000000004</v>
      </c>
      <c r="DE15">
        <v>0.53190000000000004</v>
      </c>
      <c r="DF15">
        <v>0.53779999999999994</v>
      </c>
      <c r="DG15">
        <v>0.54379999999999995</v>
      </c>
      <c r="DH15">
        <v>0.55020000000000002</v>
      </c>
      <c r="DI15">
        <v>0.58630000000000004</v>
      </c>
      <c r="DJ15">
        <v>0.73</v>
      </c>
      <c r="DK15">
        <v>0.75849999999999995</v>
      </c>
      <c r="DL15">
        <v>0.78539999999999999</v>
      </c>
      <c r="DM15">
        <v>0.8</v>
      </c>
      <c r="DN15">
        <v>0.8</v>
      </c>
      <c r="DO15">
        <v>0.8</v>
      </c>
      <c r="DP15">
        <v>0.8</v>
      </c>
      <c r="DQ15">
        <v>0.8</v>
      </c>
      <c r="DR15">
        <v>0.8</v>
      </c>
      <c r="DS15">
        <v>0.93010000000000004</v>
      </c>
      <c r="DT15">
        <v>0.96</v>
      </c>
      <c r="DU15">
        <v>0.96</v>
      </c>
      <c r="DV15">
        <v>0.96</v>
      </c>
      <c r="DW15">
        <v>0.96</v>
      </c>
      <c r="DX15">
        <v>0.97230000000000005</v>
      </c>
    </row>
    <row r="16" spans="1:128">
      <c r="A16">
        <v>1.5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1.104E-7</v>
      </c>
      <c r="CB16">
        <v>1.257E-5</v>
      </c>
      <c r="CC16">
        <v>8.8369999999999996E-5</v>
      </c>
      <c r="CD16">
        <v>2.8820000000000001E-4</v>
      </c>
      <c r="CE16">
        <v>6.1649999999999997E-4</v>
      </c>
      <c r="CF16">
        <v>1.1000000000000001E-3</v>
      </c>
      <c r="CG16">
        <v>1.8E-3</v>
      </c>
      <c r="CH16">
        <v>2.7000000000000001E-3</v>
      </c>
      <c r="CI16">
        <v>4.1000000000000003E-3</v>
      </c>
      <c r="CJ16">
        <v>5.7999999999999996E-3</v>
      </c>
      <c r="CK16">
        <v>7.9000000000000008E-3</v>
      </c>
      <c r="CL16">
        <v>1.04E-2</v>
      </c>
      <c r="CM16">
        <v>1.3599999999999999E-2</v>
      </c>
      <c r="CN16">
        <v>1.78E-2</v>
      </c>
      <c r="CO16">
        <v>6.3500000000000001E-2</v>
      </c>
      <c r="CP16">
        <v>0.12670000000000001</v>
      </c>
      <c r="CQ16">
        <v>0.1812</v>
      </c>
      <c r="CR16">
        <v>0.22</v>
      </c>
      <c r="CS16">
        <v>0.25619999999999998</v>
      </c>
      <c r="CT16">
        <v>0.32619999999999999</v>
      </c>
      <c r="CU16">
        <v>0.38219999999999998</v>
      </c>
      <c r="CV16">
        <v>0.42320000000000002</v>
      </c>
      <c r="CW16">
        <v>0.44400000000000001</v>
      </c>
      <c r="CX16">
        <v>0.45590000000000003</v>
      </c>
      <c r="CY16">
        <v>0.47689999999999999</v>
      </c>
      <c r="CZ16">
        <v>0.48559999999999998</v>
      </c>
      <c r="DA16">
        <v>0.49030000000000001</v>
      </c>
      <c r="DB16">
        <v>0.4945</v>
      </c>
      <c r="DC16">
        <v>0.50180000000000002</v>
      </c>
      <c r="DD16">
        <v>0.52059999999999995</v>
      </c>
      <c r="DE16">
        <v>0.5333</v>
      </c>
      <c r="DF16">
        <v>0.53979999999999995</v>
      </c>
      <c r="DG16">
        <v>0.54630000000000001</v>
      </c>
      <c r="DH16">
        <v>0.55330000000000001</v>
      </c>
      <c r="DI16">
        <v>0.58630000000000004</v>
      </c>
      <c r="DJ16">
        <v>0.73</v>
      </c>
      <c r="DK16">
        <v>0.75849999999999995</v>
      </c>
      <c r="DL16">
        <v>0.78539999999999999</v>
      </c>
      <c r="DM16">
        <v>0.8</v>
      </c>
      <c r="DN16">
        <v>0.8</v>
      </c>
      <c r="DO16">
        <v>0.8</v>
      </c>
      <c r="DP16">
        <v>0.8</v>
      </c>
      <c r="DQ16">
        <v>0.8</v>
      </c>
      <c r="DR16">
        <v>0.8</v>
      </c>
      <c r="DS16">
        <v>0.93010000000000004</v>
      </c>
      <c r="DT16">
        <v>0.96</v>
      </c>
      <c r="DU16">
        <v>0.96</v>
      </c>
      <c r="DV16">
        <v>0.96</v>
      </c>
      <c r="DW16">
        <v>0.96</v>
      </c>
      <c r="DX16">
        <v>0.97230000000000005</v>
      </c>
    </row>
    <row r="17" spans="1:128">
      <c r="A17">
        <v>1.6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1.104E-7</v>
      </c>
      <c r="CB17">
        <v>1.3149999999999999E-5</v>
      </c>
      <c r="CC17">
        <v>9.4209999999999994E-5</v>
      </c>
      <c r="CD17">
        <v>3.0850000000000002E-4</v>
      </c>
      <c r="CE17">
        <v>6.6430000000000005E-4</v>
      </c>
      <c r="CF17">
        <v>1.1999999999999999E-3</v>
      </c>
      <c r="CG17">
        <v>2E-3</v>
      </c>
      <c r="CH17">
        <v>3.0999999999999999E-3</v>
      </c>
      <c r="CI17">
        <v>4.7000000000000002E-3</v>
      </c>
      <c r="CJ17">
        <v>6.6E-3</v>
      </c>
      <c r="CK17">
        <v>8.8999999999999999E-3</v>
      </c>
      <c r="CL17">
        <v>1.1900000000000001E-2</v>
      </c>
      <c r="CM17">
        <v>1.5699999999999999E-2</v>
      </c>
      <c r="CN17">
        <v>2.0799999999999999E-2</v>
      </c>
      <c r="CO17">
        <v>7.1900000000000006E-2</v>
      </c>
      <c r="CP17">
        <v>0.1363</v>
      </c>
      <c r="CQ17">
        <v>0.19009999999999999</v>
      </c>
      <c r="CR17">
        <v>0.22950000000000001</v>
      </c>
      <c r="CS17">
        <v>0.2681</v>
      </c>
      <c r="CT17">
        <v>0.34089999999999998</v>
      </c>
      <c r="CU17">
        <v>0.39789999999999998</v>
      </c>
      <c r="CV17">
        <v>0.43269999999999997</v>
      </c>
      <c r="CW17">
        <v>0.44940000000000002</v>
      </c>
      <c r="CX17">
        <v>0.46129999999999999</v>
      </c>
      <c r="CY17">
        <v>0.47989999999999999</v>
      </c>
      <c r="CZ17">
        <v>0.48699999999999999</v>
      </c>
      <c r="DA17">
        <v>0.49159999999999998</v>
      </c>
      <c r="DB17">
        <v>0.496</v>
      </c>
      <c r="DC17">
        <v>0.50370000000000004</v>
      </c>
      <c r="DD17">
        <v>0.52300000000000002</v>
      </c>
      <c r="DE17">
        <v>0.53449999999999998</v>
      </c>
      <c r="DF17">
        <v>0.54169999999999996</v>
      </c>
      <c r="DG17">
        <v>0.54879999999999995</v>
      </c>
      <c r="DH17">
        <v>0.55620000000000003</v>
      </c>
      <c r="DI17">
        <v>0.58630000000000004</v>
      </c>
      <c r="DJ17">
        <v>0.73</v>
      </c>
      <c r="DK17">
        <v>0.75849999999999995</v>
      </c>
      <c r="DL17">
        <v>0.78539999999999999</v>
      </c>
      <c r="DM17">
        <v>0.8</v>
      </c>
      <c r="DN17">
        <v>0.8</v>
      </c>
      <c r="DO17">
        <v>0.8</v>
      </c>
      <c r="DP17">
        <v>0.8</v>
      </c>
      <c r="DQ17">
        <v>0.8</v>
      </c>
      <c r="DR17">
        <v>0.8</v>
      </c>
      <c r="DS17">
        <v>0.93010000000000004</v>
      </c>
      <c r="DT17">
        <v>0.96</v>
      </c>
      <c r="DU17">
        <v>0.96</v>
      </c>
      <c r="DV17">
        <v>0.96</v>
      </c>
      <c r="DW17">
        <v>0.96</v>
      </c>
      <c r="DX17">
        <v>0.97230000000000005</v>
      </c>
    </row>
    <row r="18" spans="1:128">
      <c r="A18">
        <v>1.7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1.104E-7</v>
      </c>
      <c r="CB18">
        <v>1.377E-5</v>
      </c>
      <c r="CC18">
        <v>1E-4</v>
      </c>
      <c r="CD18">
        <v>3.2969999999999999E-4</v>
      </c>
      <c r="CE18">
        <v>7.1869999999999996E-4</v>
      </c>
      <c r="CF18">
        <v>1.2999999999999999E-3</v>
      </c>
      <c r="CG18">
        <v>2.3E-3</v>
      </c>
      <c r="CH18">
        <v>3.5000000000000001E-3</v>
      </c>
      <c r="CI18">
        <v>5.3E-3</v>
      </c>
      <c r="CJ18">
        <v>7.3000000000000001E-3</v>
      </c>
      <c r="CK18">
        <v>9.9000000000000008E-3</v>
      </c>
      <c r="CL18">
        <v>1.34E-2</v>
      </c>
      <c r="CM18">
        <v>1.7899999999999999E-2</v>
      </c>
      <c r="CN18">
        <v>2.3800000000000002E-2</v>
      </c>
      <c r="CO18">
        <v>7.9100000000000004E-2</v>
      </c>
      <c r="CP18">
        <v>0.14410000000000001</v>
      </c>
      <c r="CQ18">
        <v>0.19750000000000001</v>
      </c>
      <c r="CR18">
        <v>0.23810000000000001</v>
      </c>
      <c r="CS18">
        <v>0.2787</v>
      </c>
      <c r="CT18">
        <v>0.35410000000000003</v>
      </c>
      <c r="CU18">
        <v>0.41</v>
      </c>
      <c r="CV18">
        <v>0.43919999999999998</v>
      </c>
      <c r="CW18">
        <v>0.4536</v>
      </c>
      <c r="CX18">
        <v>0.46629999999999999</v>
      </c>
      <c r="CY18">
        <v>0.4824</v>
      </c>
      <c r="CZ18">
        <v>0.48830000000000001</v>
      </c>
      <c r="DA18">
        <v>0.4924</v>
      </c>
      <c r="DB18">
        <v>0.49740000000000001</v>
      </c>
      <c r="DC18">
        <v>0.50529999999999997</v>
      </c>
      <c r="DD18">
        <v>0.52500000000000002</v>
      </c>
      <c r="DE18">
        <v>0.53569999999999995</v>
      </c>
      <c r="DF18">
        <v>0.54330000000000001</v>
      </c>
      <c r="DG18">
        <v>0.55100000000000005</v>
      </c>
      <c r="DH18">
        <v>0.55889999999999995</v>
      </c>
      <c r="DI18">
        <v>0.58630000000000004</v>
      </c>
      <c r="DJ18">
        <v>0.73</v>
      </c>
      <c r="DK18">
        <v>0.75849999999999995</v>
      </c>
      <c r="DL18">
        <v>0.78539999999999999</v>
      </c>
      <c r="DM18">
        <v>0.8</v>
      </c>
      <c r="DN18">
        <v>0.8</v>
      </c>
      <c r="DO18">
        <v>0.8</v>
      </c>
      <c r="DP18">
        <v>0.8</v>
      </c>
      <c r="DQ18">
        <v>0.8</v>
      </c>
      <c r="DR18">
        <v>0.8</v>
      </c>
      <c r="DS18">
        <v>0.93010000000000004</v>
      </c>
      <c r="DT18">
        <v>0.96</v>
      </c>
      <c r="DU18">
        <v>0.96</v>
      </c>
      <c r="DV18">
        <v>0.96</v>
      </c>
      <c r="DW18">
        <v>0.96</v>
      </c>
      <c r="DX18">
        <v>0.97230000000000005</v>
      </c>
    </row>
    <row r="19" spans="1:128">
      <c r="A19">
        <v>1.8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1.104E-7</v>
      </c>
      <c r="CB19">
        <v>1.431E-5</v>
      </c>
      <c r="CC19">
        <v>1.0560000000000001E-4</v>
      </c>
      <c r="CD19">
        <v>3.5199999999999999E-4</v>
      </c>
      <c r="CE19">
        <v>7.8089999999999995E-4</v>
      </c>
      <c r="CF19">
        <v>1.5E-3</v>
      </c>
      <c r="CG19">
        <v>2.5000000000000001E-3</v>
      </c>
      <c r="CH19">
        <v>3.8999999999999998E-3</v>
      </c>
      <c r="CI19">
        <v>5.7999999999999996E-3</v>
      </c>
      <c r="CJ19">
        <v>8.0999999999999996E-3</v>
      </c>
      <c r="CK19">
        <v>1.0999999999999999E-2</v>
      </c>
      <c r="CL19">
        <v>1.49E-2</v>
      </c>
      <c r="CM19">
        <v>2.01E-2</v>
      </c>
      <c r="CN19">
        <v>2.69E-2</v>
      </c>
      <c r="CO19">
        <v>8.5400000000000004E-2</v>
      </c>
      <c r="CP19">
        <v>0.15049999999999999</v>
      </c>
      <c r="CQ19">
        <v>0.20380000000000001</v>
      </c>
      <c r="CR19">
        <v>0.2457</v>
      </c>
      <c r="CS19">
        <v>0.28810000000000002</v>
      </c>
      <c r="CT19">
        <v>0.3654</v>
      </c>
      <c r="CU19">
        <v>0.41830000000000001</v>
      </c>
      <c r="CV19">
        <v>0.44340000000000002</v>
      </c>
      <c r="CW19">
        <v>0.45729999999999998</v>
      </c>
      <c r="CX19">
        <v>0.47060000000000002</v>
      </c>
      <c r="CY19">
        <v>0.4839</v>
      </c>
      <c r="CZ19">
        <v>0.4894</v>
      </c>
      <c r="DA19">
        <v>0.49299999999999999</v>
      </c>
      <c r="DB19">
        <v>0.49869999999999998</v>
      </c>
      <c r="DC19">
        <v>0.50670000000000004</v>
      </c>
      <c r="DD19">
        <v>0.52669999999999995</v>
      </c>
      <c r="DE19">
        <v>0.53680000000000005</v>
      </c>
      <c r="DF19">
        <v>0.54490000000000005</v>
      </c>
      <c r="DG19">
        <v>0.55300000000000005</v>
      </c>
      <c r="DH19">
        <v>0.56130000000000002</v>
      </c>
      <c r="DI19">
        <v>0.58630000000000004</v>
      </c>
      <c r="DJ19">
        <v>0.73</v>
      </c>
      <c r="DK19">
        <v>0.75849999999999995</v>
      </c>
      <c r="DL19">
        <v>0.78539999999999999</v>
      </c>
      <c r="DM19">
        <v>0.8</v>
      </c>
      <c r="DN19">
        <v>0.8</v>
      </c>
      <c r="DO19">
        <v>0.8</v>
      </c>
      <c r="DP19">
        <v>0.8</v>
      </c>
      <c r="DQ19">
        <v>0.8</v>
      </c>
      <c r="DR19">
        <v>0.8</v>
      </c>
      <c r="DS19">
        <v>0.93010000000000004</v>
      </c>
      <c r="DT19">
        <v>0.96</v>
      </c>
      <c r="DU19">
        <v>0.96</v>
      </c>
      <c r="DV19">
        <v>0.96</v>
      </c>
      <c r="DW19">
        <v>0.96</v>
      </c>
      <c r="DX19">
        <v>0.97230000000000005</v>
      </c>
    </row>
    <row r="20" spans="1:128">
      <c r="A20">
        <v>1.9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1.104E-7</v>
      </c>
      <c r="CB20">
        <v>1.4800000000000001E-5</v>
      </c>
      <c r="CC20">
        <v>1.114E-4</v>
      </c>
      <c r="CD20">
        <v>3.7530000000000002E-4</v>
      </c>
      <c r="CE20">
        <v>8.4730000000000005E-4</v>
      </c>
      <c r="CF20">
        <v>1.6000000000000001E-3</v>
      </c>
      <c r="CG20">
        <v>2.8E-3</v>
      </c>
      <c r="CH20">
        <v>4.4000000000000003E-3</v>
      </c>
      <c r="CI20">
        <v>6.4000000000000003E-3</v>
      </c>
      <c r="CJ20">
        <v>8.8999999999999999E-3</v>
      </c>
      <c r="CK20">
        <v>1.21E-2</v>
      </c>
      <c r="CL20">
        <v>1.66E-2</v>
      </c>
      <c r="CM20">
        <v>2.24E-2</v>
      </c>
      <c r="CN20">
        <v>3.0200000000000001E-2</v>
      </c>
      <c r="CO20">
        <v>9.1200000000000003E-2</v>
      </c>
      <c r="CP20">
        <v>0.15609999999999999</v>
      </c>
      <c r="CQ20">
        <v>0.2094</v>
      </c>
      <c r="CR20">
        <v>0.25269999999999998</v>
      </c>
      <c r="CS20">
        <v>0.29659999999999997</v>
      </c>
      <c r="CT20">
        <v>0.37480000000000002</v>
      </c>
      <c r="CU20">
        <v>0.42399999999999999</v>
      </c>
      <c r="CV20">
        <v>0.44640000000000002</v>
      </c>
      <c r="CW20">
        <v>0.46060000000000001</v>
      </c>
      <c r="CX20">
        <v>0.47370000000000001</v>
      </c>
      <c r="CY20">
        <v>0.48459999999999998</v>
      </c>
      <c r="CZ20">
        <v>0.49030000000000001</v>
      </c>
      <c r="DA20">
        <v>0.49349999999999999</v>
      </c>
      <c r="DB20">
        <v>0.49990000000000001</v>
      </c>
      <c r="DC20">
        <v>0.50790000000000002</v>
      </c>
      <c r="DD20">
        <v>0.5282</v>
      </c>
      <c r="DE20">
        <v>0.53769999999999996</v>
      </c>
      <c r="DF20">
        <v>0.54620000000000002</v>
      </c>
      <c r="DG20">
        <v>0.55469999999999997</v>
      </c>
      <c r="DH20">
        <v>0.56340000000000001</v>
      </c>
      <c r="DI20">
        <v>0.58630000000000004</v>
      </c>
      <c r="DJ20">
        <v>0.73</v>
      </c>
      <c r="DK20">
        <v>0.75849999999999995</v>
      </c>
      <c r="DL20">
        <v>0.78539999999999999</v>
      </c>
      <c r="DM20">
        <v>0.8</v>
      </c>
      <c r="DN20">
        <v>0.8</v>
      </c>
      <c r="DO20">
        <v>0.8</v>
      </c>
      <c r="DP20">
        <v>0.8</v>
      </c>
      <c r="DQ20">
        <v>0.8</v>
      </c>
      <c r="DR20">
        <v>0.8</v>
      </c>
      <c r="DS20">
        <v>0.93010000000000004</v>
      </c>
      <c r="DT20">
        <v>0.96</v>
      </c>
      <c r="DU20">
        <v>0.96</v>
      </c>
      <c r="DV20">
        <v>0.96</v>
      </c>
      <c r="DW20">
        <v>0.96</v>
      </c>
      <c r="DX20">
        <v>0.97230000000000005</v>
      </c>
    </row>
    <row r="21" spans="1:128">
      <c r="A21">
        <v>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1.104E-7</v>
      </c>
      <c r="CB21">
        <v>1.5359999999999999E-5</v>
      </c>
      <c r="CC21">
        <v>1.1790000000000001E-4</v>
      </c>
      <c r="CD21">
        <v>3.9760000000000002E-4</v>
      </c>
      <c r="CE21">
        <v>9.1549999999999997E-4</v>
      </c>
      <c r="CF21">
        <v>1.8E-3</v>
      </c>
      <c r="CG21">
        <v>3.0999999999999999E-3</v>
      </c>
      <c r="CH21">
        <v>4.7999999999999996E-3</v>
      </c>
      <c r="CI21">
        <v>6.8999999999999999E-3</v>
      </c>
      <c r="CJ21">
        <v>9.5999999999999992E-3</v>
      </c>
      <c r="CK21">
        <v>1.32E-2</v>
      </c>
      <c r="CL21">
        <v>1.8100000000000002E-2</v>
      </c>
      <c r="CM21">
        <v>2.46E-2</v>
      </c>
      <c r="CN21">
        <v>3.3099999999999997E-2</v>
      </c>
      <c r="CO21">
        <v>9.5799999999999996E-2</v>
      </c>
      <c r="CP21">
        <v>0.16059999999999999</v>
      </c>
      <c r="CQ21">
        <v>0.21410000000000001</v>
      </c>
      <c r="CR21">
        <v>0.25850000000000001</v>
      </c>
      <c r="CS21">
        <v>0.3039</v>
      </c>
      <c r="CT21">
        <v>0.38240000000000002</v>
      </c>
      <c r="CU21">
        <v>0.42809999999999998</v>
      </c>
      <c r="CV21">
        <v>0.44869999999999999</v>
      </c>
      <c r="CW21">
        <v>0.46339999999999998</v>
      </c>
      <c r="CX21">
        <v>0.47560000000000002</v>
      </c>
      <c r="CY21">
        <v>0.48530000000000001</v>
      </c>
      <c r="CZ21">
        <v>0.49080000000000001</v>
      </c>
      <c r="DA21">
        <v>0.49380000000000002</v>
      </c>
      <c r="DB21">
        <v>0.50080000000000002</v>
      </c>
      <c r="DC21">
        <v>0.50900000000000001</v>
      </c>
      <c r="DD21">
        <v>0.52929999999999999</v>
      </c>
      <c r="DE21">
        <v>0.53849999999999998</v>
      </c>
      <c r="DF21">
        <v>0.5474</v>
      </c>
      <c r="DG21">
        <v>0.55620000000000003</v>
      </c>
      <c r="DH21">
        <v>0.56510000000000005</v>
      </c>
      <c r="DI21">
        <v>0.58630000000000004</v>
      </c>
      <c r="DJ21">
        <v>0.73</v>
      </c>
      <c r="DK21">
        <v>0.75849999999999995</v>
      </c>
      <c r="DL21">
        <v>0.78539999999999999</v>
      </c>
      <c r="DM21">
        <v>0.8</v>
      </c>
      <c r="DN21">
        <v>0.8</v>
      </c>
      <c r="DO21">
        <v>0.8</v>
      </c>
      <c r="DP21">
        <v>0.8</v>
      </c>
      <c r="DQ21">
        <v>0.8</v>
      </c>
      <c r="DR21">
        <v>0.8</v>
      </c>
      <c r="DS21">
        <v>0.93010000000000004</v>
      </c>
      <c r="DT21">
        <v>0.96</v>
      </c>
      <c r="DU21">
        <v>0.96</v>
      </c>
      <c r="DV21">
        <v>0.96</v>
      </c>
      <c r="DW21">
        <v>0.96</v>
      </c>
      <c r="DX21">
        <v>0.97230000000000005</v>
      </c>
    </row>
    <row r="22" spans="1:128">
      <c r="A22">
        <v>2.1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1.104E-7</v>
      </c>
      <c r="CB22">
        <v>1.6180000000000001E-5</v>
      </c>
      <c r="CC22">
        <v>1.2410000000000001E-4</v>
      </c>
      <c r="CD22">
        <v>4.1889999999999999E-4</v>
      </c>
      <c r="CE22">
        <v>9.9069999999999996E-4</v>
      </c>
      <c r="CF22">
        <v>1.9E-3</v>
      </c>
      <c r="CG22">
        <v>3.3E-3</v>
      </c>
      <c r="CH22">
        <v>5.1999999999999998E-3</v>
      </c>
      <c r="CI22">
        <v>7.4999999999999997E-3</v>
      </c>
      <c r="CJ22">
        <v>1.04E-2</v>
      </c>
      <c r="CK22">
        <v>1.44E-2</v>
      </c>
      <c r="CL22">
        <v>1.9800000000000002E-2</v>
      </c>
      <c r="CM22">
        <v>2.7E-2</v>
      </c>
      <c r="CN22">
        <v>3.6200000000000003E-2</v>
      </c>
      <c r="CO22">
        <v>0.10050000000000001</v>
      </c>
      <c r="CP22">
        <v>0.16520000000000001</v>
      </c>
      <c r="CQ22">
        <v>0.21859999999999999</v>
      </c>
      <c r="CR22">
        <v>0.26400000000000001</v>
      </c>
      <c r="CS22">
        <v>0.31059999999999999</v>
      </c>
      <c r="CT22">
        <v>0.38869999999999999</v>
      </c>
      <c r="CU22">
        <v>0.43140000000000001</v>
      </c>
      <c r="CV22">
        <v>0.45069999999999999</v>
      </c>
      <c r="CW22">
        <v>0.46579999999999999</v>
      </c>
      <c r="CX22">
        <v>0.47689999999999999</v>
      </c>
      <c r="CY22">
        <v>0.48580000000000001</v>
      </c>
      <c r="CZ22">
        <v>0.49120000000000003</v>
      </c>
      <c r="DA22">
        <v>0.49409999999999998</v>
      </c>
      <c r="DB22">
        <v>0.50180000000000002</v>
      </c>
      <c r="DC22">
        <v>0.51</v>
      </c>
      <c r="DD22">
        <v>0.5302</v>
      </c>
      <c r="DE22">
        <v>0.5393</v>
      </c>
      <c r="DF22">
        <v>0.5484</v>
      </c>
      <c r="DG22">
        <v>0.55759999999999998</v>
      </c>
      <c r="DH22">
        <v>0.56620000000000004</v>
      </c>
      <c r="DI22">
        <v>0.58630000000000004</v>
      </c>
      <c r="DJ22">
        <v>0.73</v>
      </c>
      <c r="DK22">
        <v>0.75849999999999995</v>
      </c>
      <c r="DL22">
        <v>0.78539999999999999</v>
      </c>
      <c r="DM22">
        <v>0.8</v>
      </c>
      <c r="DN22">
        <v>0.8</v>
      </c>
      <c r="DO22">
        <v>0.8</v>
      </c>
      <c r="DP22">
        <v>0.8</v>
      </c>
      <c r="DQ22">
        <v>0.8</v>
      </c>
      <c r="DR22">
        <v>0.8</v>
      </c>
      <c r="DS22">
        <v>0.93010000000000004</v>
      </c>
      <c r="DT22">
        <v>0.96</v>
      </c>
      <c r="DU22">
        <v>0.96</v>
      </c>
      <c r="DV22">
        <v>0.96</v>
      </c>
      <c r="DW22">
        <v>0.96</v>
      </c>
      <c r="DX22">
        <v>0.97230000000000005</v>
      </c>
    </row>
    <row r="23" spans="1:128">
      <c r="A23">
        <v>2.2000000000000002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1.104E-7</v>
      </c>
      <c r="CB23">
        <v>1.6860000000000001E-5</v>
      </c>
      <c r="CC23">
        <v>1.2970000000000001E-4</v>
      </c>
      <c r="CD23">
        <v>4.4329999999999999E-4</v>
      </c>
      <c r="CE23">
        <v>1.1000000000000001E-3</v>
      </c>
      <c r="CF23">
        <v>2.0999999999999999E-3</v>
      </c>
      <c r="CG23">
        <v>3.5999999999999999E-3</v>
      </c>
      <c r="CH23">
        <v>5.5999999999999999E-3</v>
      </c>
      <c r="CI23">
        <v>8.0000000000000002E-3</v>
      </c>
      <c r="CJ23">
        <v>1.12E-2</v>
      </c>
      <c r="CK23">
        <v>1.55E-2</v>
      </c>
      <c r="CL23">
        <v>2.1499999999999998E-2</v>
      </c>
      <c r="CM23">
        <v>2.93E-2</v>
      </c>
      <c r="CN23">
        <v>3.9100000000000003E-2</v>
      </c>
      <c r="CO23">
        <v>0.10440000000000001</v>
      </c>
      <c r="CP23">
        <v>0.16900000000000001</v>
      </c>
      <c r="CQ23">
        <v>0.2225</v>
      </c>
      <c r="CR23">
        <v>0.26850000000000002</v>
      </c>
      <c r="CS23">
        <v>0.31619999999999998</v>
      </c>
      <c r="CT23">
        <v>0.39360000000000001</v>
      </c>
      <c r="CU23">
        <v>0.43390000000000001</v>
      </c>
      <c r="CV23">
        <v>0.45240000000000002</v>
      </c>
      <c r="CW23">
        <v>0.46779999999999999</v>
      </c>
      <c r="CX23">
        <v>0.47799999999999998</v>
      </c>
      <c r="CY23">
        <v>0.4864</v>
      </c>
      <c r="CZ23">
        <v>0.49159999999999998</v>
      </c>
      <c r="DA23">
        <v>0.49459999999999998</v>
      </c>
      <c r="DB23">
        <v>0.50270000000000004</v>
      </c>
      <c r="DC23">
        <v>0.51090000000000002</v>
      </c>
      <c r="DD23">
        <v>0.53059999999999996</v>
      </c>
      <c r="DE23">
        <v>0.54</v>
      </c>
      <c r="DF23">
        <v>0.54930000000000001</v>
      </c>
      <c r="DG23">
        <v>0.55859999999999999</v>
      </c>
      <c r="DH23">
        <v>0.56679999999999997</v>
      </c>
      <c r="DI23">
        <v>0.58630000000000004</v>
      </c>
      <c r="DJ23">
        <v>0.73</v>
      </c>
      <c r="DK23">
        <v>0.75849999999999995</v>
      </c>
      <c r="DL23">
        <v>0.78539999999999999</v>
      </c>
      <c r="DM23">
        <v>0.8</v>
      </c>
      <c r="DN23">
        <v>0.8</v>
      </c>
      <c r="DO23">
        <v>0.8</v>
      </c>
      <c r="DP23">
        <v>0.8</v>
      </c>
      <c r="DQ23">
        <v>0.8</v>
      </c>
      <c r="DR23">
        <v>0.8</v>
      </c>
      <c r="DS23">
        <v>0.93010000000000004</v>
      </c>
      <c r="DT23">
        <v>0.96</v>
      </c>
      <c r="DU23">
        <v>0.96</v>
      </c>
      <c r="DV23">
        <v>0.96</v>
      </c>
      <c r="DW23">
        <v>0.96</v>
      </c>
      <c r="DX23">
        <v>0.97230000000000005</v>
      </c>
    </row>
    <row r="24" spans="1:128">
      <c r="A24">
        <v>2.2999999999999998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1.104E-7</v>
      </c>
      <c r="CB24">
        <v>1.749E-5</v>
      </c>
      <c r="CC24">
        <v>1.3669999999999999E-4</v>
      </c>
      <c r="CD24">
        <v>4.6979999999999998E-4</v>
      </c>
      <c r="CE24">
        <v>1.1000000000000001E-3</v>
      </c>
      <c r="CF24">
        <v>2.2000000000000001E-3</v>
      </c>
      <c r="CG24">
        <v>3.8999999999999998E-3</v>
      </c>
      <c r="CH24">
        <v>5.8999999999999999E-3</v>
      </c>
      <c r="CI24">
        <v>8.5000000000000006E-3</v>
      </c>
      <c r="CJ24">
        <v>1.1900000000000001E-2</v>
      </c>
      <c r="CK24">
        <v>1.66E-2</v>
      </c>
      <c r="CL24">
        <v>2.3E-2</v>
      </c>
      <c r="CM24">
        <v>3.1399999999999997E-2</v>
      </c>
      <c r="CN24">
        <v>4.1599999999999998E-2</v>
      </c>
      <c r="CO24">
        <v>0.1079</v>
      </c>
      <c r="CP24">
        <v>0.1724</v>
      </c>
      <c r="CQ24">
        <v>0.2258</v>
      </c>
      <c r="CR24">
        <v>0.27250000000000002</v>
      </c>
      <c r="CS24">
        <v>0.32100000000000001</v>
      </c>
      <c r="CT24">
        <v>0.39760000000000001</v>
      </c>
      <c r="CU24">
        <v>0.43580000000000002</v>
      </c>
      <c r="CV24">
        <v>0.45379999999999998</v>
      </c>
      <c r="CW24">
        <v>0.46939999999999998</v>
      </c>
      <c r="CX24">
        <v>0.47889999999999999</v>
      </c>
      <c r="CY24">
        <v>0.48680000000000001</v>
      </c>
      <c r="CZ24">
        <v>0.49180000000000001</v>
      </c>
      <c r="DA24">
        <v>0.49519999999999997</v>
      </c>
      <c r="DB24">
        <v>0.50339999999999996</v>
      </c>
      <c r="DC24">
        <v>0.51160000000000005</v>
      </c>
      <c r="DD24">
        <v>0.53100000000000003</v>
      </c>
      <c r="DE24">
        <v>0.54049999999999998</v>
      </c>
      <c r="DF24">
        <v>0.55000000000000004</v>
      </c>
      <c r="DG24">
        <v>0.5595</v>
      </c>
      <c r="DH24">
        <v>0.56710000000000005</v>
      </c>
      <c r="DI24">
        <v>0.58630000000000004</v>
      </c>
      <c r="DJ24">
        <v>0.73</v>
      </c>
      <c r="DK24">
        <v>0.75849999999999995</v>
      </c>
      <c r="DL24">
        <v>0.78539999999999999</v>
      </c>
      <c r="DM24">
        <v>0.8</v>
      </c>
      <c r="DN24">
        <v>0.8</v>
      </c>
      <c r="DO24">
        <v>0.8</v>
      </c>
      <c r="DP24">
        <v>0.8</v>
      </c>
      <c r="DQ24">
        <v>0.8</v>
      </c>
      <c r="DR24">
        <v>0.8</v>
      </c>
      <c r="DS24">
        <v>0.93010000000000004</v>
      </c>
      <c r="DT24">
        <v>0.96</v>
      </c>
      <c r="DU24">
        <v>0.96</v>
      </c>
      <c r="DV24">
        <v>0.96</v>
      </c>
      <c r="DW24">
        <v>0.96</v>
      </c>
      <c r="DX24">
        <v>0.97230000000000005</v>
      </c>
    </row>
    <row r="25" spans="1:128">
      <c r="A25">
        <v>2.4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1.104E-7</v>
      </c>
      <c r="CB25">
        <v>1.819E-5</v>
      </c>
      <c r="CC25">
        <v>1.438E-4</v>
      </c>
      <c r="CD25">
        <v>4.9680000000000004E-4</v>
      </c>
      <c r="CE25">
        <v>1.1999999999999999E-3</v>
      </c>
      <c r="CF25">
        <v>2.3999999999999998E-3</v>
      </c>
      <c r="CG25">
        <v>4.1000000000000003E-3</v>
      </c>
      <c r="CH25">
        <v>6.1999999999999998E-3</v>
      </c>
      <c r="CI25">
        <v>8.8999999999999999E-3</v>
      </c>
      <c r="CJ25">
        <v>1.26E-2</v>
      </c>
      <c r="CK25">
        <v>1.7600000000000001E-2</v>
      </c>
      <c r="CL25">
        <v>2.4500000000000001E-2</v>
      </c>
      <c r="CM25">
        <v>3.3300000000000003E-2</v>
      </c>
      <c r="CN25">
        <v>4.3900000000000002E-2</v>
      </c>
      <c r="CO25">
        <v>0.1108</v>
      </c>
      <c r="CP25">
        <v>0.17530000000000001</v>
      </c>
      <c r="CQ25">
        <v>0.2286</v>
      </c>
      <c r="CR25">
        <v>0.2757</v>
      </c>
      <c r="CS25">
        <v>0.32479999999999998</v>
      </c>
      <c r="CT25">
        <v>0.40060000000000001</v>
      </c>
      <c r="CU25">
        <v>0.43719999999999998</v>
      </c>
      <c r="CV25">
        <v>0.45490000000000003</v>
      </c>
      <c r="CW25">
        <v>0.47060000000000002</v>
      </c>
      <c r="CX25">
        <v>0.47960000000000003</v>
      </c>
      <c r="CY25">
        <v>0.48709999999999998</v>
      </c>
      <c r="CZ25">
        <v>0.49209999999999998</v>
      </c>
      <c r="DA25">
        <v>0.49569999999999997</v>
      </c>
      <c r="DB25">
        <v>0.504</v>
      </c>
      <c r="DC25">
        <v>0.51229999999999998</v>
      </c>
      <c r="DD25">
        <v>0.53139999999999998</v>
      </c>
      <c r="DE25">
        <v>0.54100000000000004</v>
      </c>
      <c r="DF25">
        <v>0.55059999999999998</v>
      </c>
      <c r="DG25">
        <v>0.56020000000000003</v>
      </c>
      <c r="DH25">
        <v>0.5675</v>
      </c>
      <c r="DI25">
        <v>0.58630000000000004</v>
      </c>
      <c r="DJ25">
        <v>0.73</v>
      </c>
      <c r="DK25">
        <v>0.75849999999999995</v>
      </c>
      <c r="DL25">
        <v>0.78539999999999999</v>
      </c>
      <c r="DM25">
        <v>0.8</v>
      </c>
      <c r="DN25">
        <v>0.8</v>
      </c>
      <c r="DO25">
        <v>0.8</v>
      </c>
      <c r="DP25">
        <v>0.8</v>
      </c>
      <c r="DQ25">
        <v>0.8</v>
      </c>
      <c r="DR25">
        <v>0.8</v>
      </c>
      <c r="DS25">
        <v>0.93010000000000004</v>
      </c>
      <c r="DT25">
        <v>0.96</v>
      </c>
      <c r="DU25">
        <v>0.96</v>
      </c>
      <c r="DV25">
        <v>0.96</v>
      </c>
      <c r="DW25">
        <v>0.96</v>
      </c>
      <c r="DX25">
        <v>0.97230000000000005</v>
      </c>
    </row>
    <row r="26" spans="1:128">
      <c r="A26">
        <v>2.5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1.104E-7</v>
      </c>
      <c r="CB26">
        <v>1.9130000000000001E-5</v>
      </c>
      <c r="CC26">
        <v>1.5090000000000001E-4</v>
      </c>
      <c r="CD26">
        <v>5.2400000000000005E-4</v>
      </c>
      <c r="CE26">
        <v>1.2999999999999999E-3</v>
      </c>
      <c r="CF26">
        <v>2.5000000000000001E-3</v>
      </c>
      <c r="CG26">
        <v>4.4000000000000003E-3</v>
      </c>
      <c r="CH26">
        <v>6.6E-3</v>
      </c>
      <c r="CI26">
        <v>9.4000000000000004E-3</v>
      </c>
      <c r="CJ26">
        <v>1.3299999999999999E-2</v>
      </c>
      <c r="CK26">
        <v>1.8700000000000001E-2</v>
      </c>
      <c r="CL26">
        <v>2.5999999999999999E-2</v>
      </c>
      <c r="CM26">
        <v>3.5299999999999998E-2</v>
      </c>
      <c r="CN26">
        <v>4.6199999999999998E-2</v>
      </c>
      <c r="CO26">
        <v>0.1137</v>
      </c>
      <c r="CP26">
        <v>0.17829999999999999</v>
      </c>
      <c r="CQ26">
        <v>0.23130000000000001</v>
      </c>
      <c r="CR26">
        <v>0.2787</v>
      </c>
      <c r="CS26">
        <v>0.32819999999999999</v>
      </c>
      <c r="CT26">
        <v>0.40300000000000002</v>
      </c>
      <c r="CU26">
        <v>0.43840000000000001</v>
      </c>
      <c r="CV26">
        <v>0.45579999999999998</v>
      </c>
      <c r="CW26">
        <v>0.47149999999999997</v>
      </c>
      <c r="CX26">
        <v>0.48020000000000002</v>
      </c>
      <c r="CY26">
        <v>0.4874</v>
      </c>
      <c r="CZ26">
        <v>0.49230000000000002</v>
      </c>
      <c r="DA26">
        <v>0.49630000000000002</v>
      </c>
      <c r="DB26">
        <v>0.50460000000000005</v>
      </c>
      <c r="DC26">
        <v>0.51290000000000002</v>
      </c>
      <c r="DD26">
        <v>0.53169999999999995</v>
      </c>
      <c r="DE26">
        <v>0.54139999999999999</v>
      </c>
      <c r="DF26">
        <v>0.55110000000000003</v>
      </c>
      <c r="DG26">
        <v>0.56079999999999997</v>
      </c>
      <c r="DH26">
        <v>0.56769999999999998</v>
      </c>
      <c r="DI26">
        <v>0.58630000000000004</v>
      </c>
      <c r="DJ26">
        <v>0.73</v>
      </c>
      <c r="DK26">
        <v>0.75849999999999995</v>
      </c>
      <c r="DL26">
        <v>0.78539999999999999</v>
      </c>
      <c r="DM26">
        <v>0.8</v>
      </c>
      <c r="DN26">
        <v>0.8</v>
      </c>
      <c r="DO26">
        <v>0.8</v>
      </c>
      <c r="DP26">
        <v>0.8</v>
      </c>
      <c r="DQ26">
        <v>0.8</v>
      </c>
      <c r="DR26">
        <v>0.8</v>
      </c>
      <c r="DS26">
        <v>0.93010000000000004</v>
      </c>
      <c r="DT26">
        <v>0.96</v>
      </c>
      <c r="DU26">
        <v>0.96</v>
      </c>
      <c r="DV26">
        <v>0.96</v>
      </c>
      <c r="DW26">
        <v>0.96</v>
      </c>
      <c r="DX26">
        <v>0.97230000000000005</v>
      </c>
    </row>
    <row r="27" spans="1:128">
      <c r="A27">
        <v>2.6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1.104E-7</v>
      </c>
      <c r="CB27">
        <v>2.02E-5</v>
      </c>
      <c r="CC27">
        <v>1.5770000000000001E-4</v>
      </c>
      <c r="CD27">
        <v>5.5159999999999996E-4</v>
      </c>
      <c r="CE27">
        <v>1.4E-3</v>
      </c>
      <c r="CF27">
        <v>2.7000000000000001E-3</v>
      </c>
      <c r="CG27">
        <v>4.5999999999999999E-3</v>
      </c>
      <c r="CH27">
        <v>6.8999999999999999E-3</v>
      </c>
      <c r="CI27">
        <v>9.9000000000000008E-3</v>
      </c>
      <c r="CJ27">
        <v>1.4E-2</v>
      </c>
      <c r="CK27">
        <v>1.9599999999999999E-2</v>
      </c>
      <c r="CL27">
        <v>2.7300000000000001E-2</v>
      </c>
      <c r="CM27">
        <v>3.6900000000000002E-2</v>
      </c>
      <c r="CN27">
        <v>4.82E-2</v>
      </c>
      <c r="CO27">
        <v>0.1162</v>
      </c>
      <c r="CP27">
        <v>0.18060000000000001</v>
      </c>
      <c r="CQ27">
        <v>0.2334</v>
      </c>
      <c r="CR27">
        <v>0.28100000000000003</v>
      </c>
      <c r="CS27">
        <v>0.33090000000000003</v>
      </c>
      <c r="CT27">
        <v>0.40479999999999999</v>
      </c>
      <c r="CU27">
        <v>0.43930000000000002</v>
      </c>
      <c r="CV27">
        <v>0.45650000000000002</v>
      </c>
      <c r="CW27">
        <v>0.47210000000000002</v>
      </c>
      <c r="CX27">
        <v>0.48070000000000002</v>
      </c>
      <c r="CY27">
        <v>0.48759999999999998</v>
      </c>
      <c r="CZ27">
        <v>0.49249999999999999</v>
      </c>
      <c r="DA27">
        <v>0.49680000000000002</v>
      </c>
      <c r="DB27">
        <v>0.50519999999999998</v>
      </c>
      <c r="DC27">
        <v>0.51349999999999996</v>
      </c>
      <c r="DD27">
        <v>0.53200000000000003</v>
      </c>
      <c r="DE27">
        <v>0.54169999999999996</v>
      </c>
      <c r="DF27">
        <v>0.55149999999999999</v>
      </c>
      <c r="DG27">
        <v>0.56120000000000003</v>
      </c>
      <c r="DH27">
        <v>0.56789999999999996</v>
      </c>
      <c r="DI27">
        <v>0.58630000000000004</v>
      </c>
      <c r="DJ27">
        <v>0.73</v>
      </c>
      <c r="DK27">
        <v>0.75849999999999995</v>
      </c>
      <c r="DL27">
        <v>0.78539999999999999</v>
      </c>
      <c r="DM27">
        <v>0.8</v>
      </c>
      <c r="DN27">
        <v>0.8</v>
      </c>
      <c r="DO27">
        <v>0.8</v>
      </c>
      <c r="DP27">
        <v>0.8</v>
      </c>
      <c r="DQ27">
        <v>0.8</v>
      </c>
      <c r="DR27">
        <v>0.8</v>
      </c>
      <c r="DS27">
        <v>0.93010000000000004</v>
      </c>
      <c r="DT27">
        <v>0.96</v>
      </c>
      <c r="DU27">
        <v>0.96</v>
      </c>
      <c r="DV27">
        <v>0.96</v>
      </c>
      <c r="DW27">
        <v>0.96</v>
      </c>
      <c r="DX27">
        <v>0.97230000000000005</v>
      </c>
    </row>
    <row r="28" spans="1:128">
      <c r="A28">
        <v>2.7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1.104E-7</v>
      </c>
      <c r="CB28">
        <v>2.09E-5</v>
      </c>
      <c r="CC28">
        <v>1.6420000000000001E-4</v>
      </c>
      <c r="CD28">
        <v>5.7879999999999997E-4</v>
      </c>
      <c r="CE28">
        <v>1.4E-3</v>
      </c>
      <c r="CF28">
        <v>2.8E-3</v>
      </c>
      <c r="CG28">
        <v>4.7999999999999996E-3</v>
      </c>
      <c r="CH28">
        <v>7.1999999999999998E-3</v>
      </c>
      <c r="CI28">
        <v>1.03E-2</v>
      </c>
      <c r="CJ28">
        <v>1.46E-2</v>
      </c>
      <c r="CK28">
        <v>2.06E-2</v>
      </c>
      <c r="CL28">
        <v>2.86E-2</v>
      </c>
      <c r="CM28">
        <v>3.8600000000000002E-2</v>
      </c>
      <c r="CN28">
        <v>0.05</v>
      </c>
      <c r="CO28">
        <v>0.1183</v>
      </c>
      <c r="CP28">
        <v>0.1827</v>
      </c>
      <c r="CQ28">
        <v>0.23530000000000001</v>
      </c>
      <c r="CR28">
        <v>0.28299999999999997</v>
      </c>
      <c r="CS28">
        <v>0.33300000000000002</v>
      </c>
      <c r="CT28">
        <v>0.40620000000000001</v>
      </c>
      <c r="CU28">
        <v>0.44</v>
      </c>
      <c r="CV28">
        <v>0.45710000000000001</v>
      </c>
      <c r="CW28">
        <v>0.47249999999999998</v>
      </c>
      <c r="CX28">
        <v>0.48099999999999998</v>
      </c>
      <c r="CY28">
        <v>0.48780000000000001</v>
      </c>
      <c r="CZ28">
        <v>0.49259999999999998</v>
      </c>
      <c r="DA28">
        <v>0.49730000000000002</v>
      </c>
      <c r="DB28">
        <v>0.50560000000000005</v>
      </c>
      <c r="DC28">
        <v>0.51400000000000001</v>
      </c>
      <c r="DD28">
        <v>0.53220000000000001</v>
      </c>
      <c r="DE28">
        <v>0.54200000000000004</v>
      </c>
      <c r="DF28">
        <v>0.55179999999999996</v>
      </c>
      <c r="DG28">
        <v>0.5615</v>
      </c>
      <c r="DH28">
        <v>0.56810000000000005</v>
      </c>
      <c r="DI28">
        <v>0.58630000000000004</v>
      </c>
      <c r="DJ28">
        <v>0.73</v>
      </c>
      <c r="DK28">
        <v>0.75849999999999995</v>
      </c>
      <c r="DL28">
        <v>0.78539999999999999</v>
      </c>
      <c r="DM28">
        <v>0.8</v>
      </c>
      <c r="DN28">
        <v>0.8</v>
      </c>
      <c r="DO28">
        <v>0.8</v>
      </c>
      <c r="DP28">
        <v>0.8</v>
      </c>
      <c r="DQ28">
        <v>0.8</v>
      </c>
      <c r="DR28">
        <v>0.8</v>
      </c>
      <c r="DS28">
        <v>0.93010000000000004</v>
      </c>
      <c r="DT28">
        <v>0.96</v>
      </c>
      <c r="DU28">
        <v>0.96</v>
      </c>
      <c r="DV28">
        <v>0.96</v>
      </c>
      <c r="DW28">
        <v>0.96</v>
      </c>
      <c r="DX28">
        <v>0.97230000000000005</v>
      </c>
    </row>
    <row r="29" spans="1:128">
      <c r="A29">
        <v>2.8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1.104E-7</v>
      </c>
      <c r="CB29">
        <v>2.1780000000000002E-5</v>
      </c>
      <c r="CC29">
        <v>1.706E-4</v>
      </c>
      <c r="CD29">
        <v>6.0639999999999999E-4</v>
      </c>
      <c r="CE29">
        <v>1.5E-3</v>
      </c>
      <c r="CF29">
        <v>2.8999999999999998E-3</v>
      </c>
      <c r="CG29">
        <v>5.0000000000000001E-3</v>
      </c>
      <c r="CH29">
        <v>7.4999999999999997E-3</v>
      </c>
      <c r="CI29">
        <v>1.0800000000000001E-2</v>
      </c>
      <c r="CJ29">
        <v>1.5299999999999999E-2</v>
      </c>
      <c r="CK29">
        <v>2.1600000000000001E-2</v>
      </c>
      <c r="CL29">
        <v>0.03</v>
      </c>
      <c r="CM29">
        <v>4.02E-2</v>
      </c>
      <c r="CN29">
        <v>5.1900000000000002E-2</v>
      </c>
      <c r="CO29">
        <v>0.12039999999999999</v>
      </c>
      <c r="CP29">
        <v>0.1847</v>
      </c>
      <c r="CQ29">
        <v>0.2369</v>
      </c>
      <c r="CR29">
        <v>0.28470000000000001</v>
      </c>
      <c r="CS29">
        <v>0.33479999999999999</v>
      </c>
      <c r="CT29">
        <v>0.4073</v>
      </c>
      <c r="CU29">
        <v>0.44059999999999999</v>
      </c>
      <c r="CV29">
        <v>0.45750000000000002</v>
      </c>
      <c r="CW29">
        <v>0.47289999999999999</v>
      </c>
      <c r="CX29">
        <v>0.48120000000000002</v>
      </c>
      <c r="CY29">
        <v>0.48799999999999999</v>
      </c>
      <c r="CZ29">
        <v>0.49280000000000002</v>
      </c>
      <c r="DA29">
        <v>0.49780000000000002</v>
      </c>
      <c r="DB29">
        <v>0.50609999999999999</v>
      </c>
      <c r="DC29">
        <v>0.51439999999999997</v>
      </c>
      <c r="DD29">
        <v>0.53249999999999997</v>
      </c>
      <c r="DE29">
        <v>0.54220000000000002</v>
      </c>
      <c r="DF29">
        <v>0.55200000000000005</v>
      </c>
      <c r="DG29">
        <v>0.56179999999999997</v>
      </c>
      <c r="DH29">
        <v>0.56820000000000004</v>
      </c>
      <c r="DI29">
        <v>0.58630000000000004</v>
      </c>
      <c r="DJ29">
        <v>0.73</v>
      </c>
      <c r="DK29">
        <v>0.75849999999999995</v>
      </c>
      <c r="DL29">
        <v>0.78539999999999999</v>
      </c>
      <c r="DM29">
        <v>0.8</v>
      </c>
      <c r="DN29">
        <v>0.8</v>
      </c>
      <c r="DO29">
        <v>0.8</v>
      </c>
      <c r="DP29">
        <v>0.8</v>
      </c>
      <c r="DQ29">
        <v>0.8</v>
      </c>
      <c r="DR29">
        <v>0.8</v>
      </c>
      <c r="DS29">
        <v>0.93010000000000004</v>
      </c>
      <c r="DT29">
        <v>0.96</v>
      </c>
      <c r="DU29">
        <v>0.96</v>
      </c>
      <c r="DV29">
        <v>0.96</v>
      </c>
      <c r="DW29">
        <v>0.96</v>
      </c>
      <c r="DX29">
        <v>0.97230000000000005</v>
      </c>
    </row>
    <row r="30" spans="1:128">
      <c r="A30">
        <v>2.9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1.104E-7</v>
      </c>
      <c r="CB30">
        <v>2.2410000000000001E-5</v>
      </c>
      <c r="CC30">
        <v>1.763E-4</v>
      </c>
      <c r="CD30">
        <v>6.3179999999999996E-4</v>
      </c>
      <c r="CE30">
        <v>1.6000000000000001E-3</v>
      </c>
      <c r="CF30">
        <v>3.0000000000000001E-3</v>
      </c>
      <c r="CG30">
        <v>5.1999999999999998E-3</v>
      </c>
      <c r="CH30">
        <v>7.7000000000000002E-3</v>
      </c>
      <c r="CI30">
        <v>1.12E-2</v>
      </c>
      <c r="CJ30">
        <v>1.5900000000000001E-2</v>
      </c>
      <c r="CK30">
        <v>2.24E-2</v>
      </c>
      <c r="CL30">
        <v>3.1099999999999999E-2</v>
      </c>
      <c r="CM30">
        <v>4.1599999999999998E-2</v>
      </c>
      <c r="CN30">
        <v>5.3499999999999999E-2</v>
      </c>
      <c r="CO30">
        <v>0.12230000000000001</v>
      </c>
      <c r="CP30">
        <v>0.1865</v>
      </c>
      <c r="CQ30">
        <v>0.23849999999999999</v>
      </c>
      <c r="CR30">
        <v>0.28620000000000001</v>
      </c>
      <c r="CS30">
        <v>0.33629999999999999</v>
      </c>
      <c r="CT30">
        <v>0.40820000000000001</v>
      </c>
      <c r="CU30">
        <v>0.44109999999999999</v>
      </c>
      <c r="CV30">
        <v>0.45779999999999998</v>
      </c>
      <c r="CW30">
        <v>0.47310000000000002</v>
      </c>
      <c r="CX30">
        <v>0.48139999999999999</v>
      </c>
      <c r="CY30">
        <v>0.48809999999999998</v>
      </c>
      <c r="CZ30">
        <v>0.4929</v>
      </c>
      <c r="DA30">
        <v>0.49819999999999998</v>
      </c>
      <c r="DB30">
        <v>0.50649999999999995</v>
      </c>
      <c r="DC30">
        <v>0.51490000000000002</v>
      </c>
      <c r="DD30">
        <v>0.53269999999999995</v>
      </c>
      <c r="DE30">
        <v>0.54239999999999999</v>
      </c>
      <c r="DF30">
        <v>0.55220000000000002</v>
      </c>
      <c r="DG30">
        <v>0.56189999999999996</v>
      </c>
      <c r="DH30">
        <v>0.56830000000000003</v>
      </c>
      <c r="DI30">
        <v>0.58630000000000004</v>
      </c>
      <c r="DJ30">
        <v>0.73</v>
      </c>
      <c r="DK30">
        <v>0.75849999999999995</v>
      </c>
      <c r="DL30">
        <v>0.78539999999999999</v>
      </c>
      <c r="DM30">
        <v>0.8</v>
      </c>
      <c r="DN30">
        <v>0.8</v>
      </c>
      <c r="DO30">
        <v>0.8</v>
      </c>
      <c r="DP30">
        <v>0.8</v>
      </c>
      <c r="DQ30">
        <v>0.8</v>
      </c>
      <c r="DR30">
        <v>0.8</v>
      </c>
      <c r="DS30">
        <v>0.93010000000000004</v>
      </c>
      <c r="DT30">
        <v>0.96</v>
      </c>
      <c r="DU30">
        <v>0.96</v>
      </c>
      <c r="DV30">
        <v>0.96</v>
      </c>
      <c r="DW30">
        <v>0.96</v>
      </c>
      <c r="DX30">
        <v>0.97230000000000005</v>
      </c>
    </row>
    <row r="31" spans="1:128">
      <c r="A31">
        <v>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1.104E-7</v>
      </c>
      <c r="CB31">
        <v>2.313E-5</v>
      </c>
      <c r="CC31">
        <v>1.817E-4</v>
      </c>
      <c r="CD31">
        <v>6.5620000000000001E-4</v>
      </c>
      <c r="CE31">
        <v>1.6000000000000001E-3</v>
      </c>
      <c r="CF31">
        <v>3.2000000000000002E-3</v>
      </c>
      <c r="CG31">
        <v>5.4000000000000003E-3</v>
      </c>
      <c r="CH31">
        <v>8.0000000000000002E-3</v>
      </c>
      <c r="CI31">
        <v>1.1599999999999999E-2</v>
      </c>
      <c r="CJ31">
        <v>1.6500000000000001E-2</v>
      </c>
      <c r="CK31">
        <v>2.3199999999999998E-2</v>
      </c>
      <c r="CL31">
        <v>3.2199999999999999E-2</v>
      </c>
      <c r="CM31">
        <v>4.2900000000000001E-2</v>
      </c>
      <c r="CN31">
        <v>5.5E-2</v>
      </c>
      <c r="CO31">
        <v>0.1239</v>
      </c>
      <c r="CP31">
        <v>0.188</v>
      </c>
      <c r="CQ31">
        <v>0.23960000000000001</v>
      </c>
      <c r="CR31">
        <v>0.2873</v>
      </c>
      <c r="CS31">
        <v>0.33729999999999999</v>
      </c>
      <c r="CT31">
        <v>0.4088</v>
      </c>
      <c r="CU31">
        <v>0.44140000000000001</v>
      </c>
      <c r="CV31">
        <v>0.45800000000000002</v>
      </c>
      <c r="CW31">
        <v>0.47320000000000001</v>
      </c>
      <c r="CX31">
        <v>0.48149999999999998</v>
      </c>
      <c r="CY31">
        <v>0.48809999999999998</v>
      </c>
      <c r="CZ31">
        <v>0.49299999999999999</v>
      </c>
      <c r="DA31">
        <v>0.4985</v>
      </c>
      <c r="DB31">
        <v>0.50690000000000002</v>
      </c>
      <c r="DC31">
        <v>0.51519999999999999</v>
      </c>
      <c r="DD31">
        <v>0.53280000000000005</v>
      </c>
      <c r="DE31">
        <v>0.54259999999999997</v>
      </c>
      <c r="DF31">
        <v>0.55230000000000001</v>
      </c>
      <c r="DG31">
        <v>0.56200000000000006</v>
      </c>
      <c r="DH31">
        <v>0.56840000000000002</v>
      </c>
      <c r="DI31">
        <v>0.58630000000000004</v>
      </c>
      <c r="DJ31">
        <v>0.73</v>
      </c>
      <c r="DK31">
        <v>0.75849999999999995</v>
      </c>
      <c r="DL31">
        <v>0.78539999999999999</v>
      </c>
      <c r="DM31">
        <v>0.8</v>
      </c>
      <c r="DN31">
        <v>0.8</v>
      </c>
      <c r="DO31">
        <v>0.8</v>
      </c>
      <c r="DP31">
        <v>0.8</v>
      </c>
      <c r="DQ31">
        <v>0.8</v>
      </c>
      <c r="DR31">
        <v>0.8</v>
      </c>
      <c r="DS31">
        <v>0.93010000000000004</v>
      </c>
      <c r="DT31">
        <v>0.96</v>
      </c>
      <c r="DU31">
        <v>0.96</v>
      </c>
      <c r="DV31">
        <v>0.96</v>
      </c>
      <c r="DW31">
        <v>0.96</v>
      </c>
      <c r="DX31">
        <v>0.97230000000000005</v>
      </c>
    </row>
    <row r="32" spans="1:128">
      <c r="A32">
        <v>3.1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1.104E-7</v>
      </c>
      <c r="CB32">
        <v>2.3770000000000001E-5</v>
      </c>
      <c r="CC32">
        <v>1.8670000000000001E-4</v>
      </c>
      <c r="CD32">
        <v>6.7829999999999995E-4</v>
      </c>
      <c r="CE32">
        <v>1.6999999999999999E-3</v>
      </c>
      <c r="CF32">
        <v>3.3E-3</v>
      </c>
      <c r="CG32">
        <v>5.4999999999999997E-3</v>
      </c>
      <c r="CH32">
        <v>8.2000000000000007E-3</v>
      </c>
      <c r="CI32">
        <v>1.1900000000000001E-2</v>
      </c>
      <c r="CJ32">
        <v>1.7000000000000001E-2</v>
      </c>
      <c r="CK32">
        <v>2.3900000000000001E-2</v>
      </c>
      <c r="CL32">
        <v>3.32E-2</v>
      </c>
      <c r="CM32">
        <v>4.41E-2</v>
      </c>
      <c r="CN32">
        <v>5.6300000000000003E-2</v>
      </c>
      <c r="CO32">
        <v>0.12529999999999999</v>
      </c>
      <c r="CP32">
        <v>0.18940000000000001</v>
      </c>
      <c r="CQ32">
        <v>0.24060000000000001</v>
      </c>
      <c r="CR32">
        <v>0.28820000000000001</v>
      </c>
      <c r="CS32">
        <v>0.33810000000000001</v>
      </c>
      <c r="CT32">
        <v>0.40910000000000002</v>
      </c>
      <c r="CU32">
        <v>0.44159999999999999</v>
      </c>
      <c r="CV32">
        <v>0.45810000000000001</v>
      </c>
      <c r="CW32">
        <v>0.4733</v>
      </c>
      <c r="CX32">
        <v>0.48159999999999997</v>
      </c>
      <c r="CY32">
        <v>0.48820000000000002</v>
      </c>
      <c r="CZ32">
        <v>0.49299999999999999</v>
      </c>
      <c r="DA32">
        <v>0.49880000000000002</v>
      </c>
      <c r="DB32">
        <v>0.50719999999999998</v>
      </c>
      <c r="DC32">
        <v>0.51559999999999995</v>
      </c>
      <c r="DD32">
        <v>0.53300000000000003</v>
      </c>
      <c r="DE32">
        <v>0.54269999999999996</v>
      </c>
      <c r="DF32">
        <v>0.55230000000000001</v>
      </c>
      <c r="DG32">
        <v>0.56200000000000006</v>
      </c>
      <c r="DH32">
        <v>0.56840000000000002</v>
      </c>
      <c r="DI32">
        <v>0.58630000000000004</v>
      </c>
      <c r="DJ32">
        <v>0.73</v>
      </c>
      <c r="DK32">
        <v>0.75849999999999995</v>
      </c>
      <c r="DL32">
        <v>0.78539999999999999</v>
      </c>
      <c r="DM32">
        <v>0.8</v>
      </c>
      <c r="DN32">
        <v>0.8</v>
      </c>
      <c r="DO32">
        <v>0.8</v>
      </c>
      <c r="DP32">
        <v>0.8</v>
      </c>
      <c r="DQ32">
        <v>0.8</v>
      </c>
      <c r="DR32">
        <v>0.8</v>
      </c>
      <c r="DS32">
        <v>0.93010000000000004</v>
      </c>
      <c r="DT32">
        <v>0.96</v>
      </c>
      <c r="DU32">
        <v>0.96</v>
      </c>
      <c r="DV32">
        <v>0.96</v>
      </c>
      <c r="DW32">
        <v>0.96</v>
      </c>
      <c r="DX32">
        <v>0.97230000000000005</v>
      </c>
    </row>
    <row r="33" spans="1:128">
      <c r="A33">
        <v>3.2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1.104E-7</v>
      </c>
      <c r="CB33">
        <v>2.438E-5</v>
      </c>
      <c r="CC33">
        <v>1.916E-4</v>
      </c>
      <c r="CD33">
        <v>6.9939999999999998E-4</v>
      </c>
      <c r="CE33">
        <v>1.6999999999999999E-3</v>
      </c>
      <c r="CF33">
        <v>3.3999999999999998E-3</v>
      </c>
      <c r="CG33">
        <v>5.7000000000000002E-3</v>
      </c>
      <c r="CH33">
        <v>8.3999999999999995E-3</v>
      </c>
      <c r="CI33">
        <v>1.23E-2</v>
      </c>
      <c r="CJ33">
        <v>1.7500000000000002E-2</v>
      </c>
      <c r="CK33">
        <v>2.47E-2</v>
      </c>
      <c r="CL33">
        <v>3.4200000000000001E-2</v>
      </c>
      <c r="CM33">
        <v>4.5199999999999997E-2</v>
      </c>
      <c r="CN33">
        <v>5.7599999999999998E-2</v>
      </c>
      <c r="CO33">
        <v>0.12670000000000001</v>
      </c>
      <c r="CP33">
        <v>0.19059999999999999</v>
      </c>
      <c r="CQ33">
        <v>0.24160000000000001</v>
      </c>
      <c r="CR33">
        <v>0.28910000000000002</v>
      </c>
      <c r="CS33">
        <v>0.33879999999999999</v>
      </c>
      <c r="CT33">
        <v>0.40949999999999998</v>
      </c>
      <c r="CU33">
        <v>0.44190000000000002</v>
      </c>
      <c r="CV33">
        <v>0.4582</v>
      </c>
      <c r="CW33">
        <v>0.4733</v>
      </c>
      <c r="CX33">
        <v>0.48159999999999997</v>
      </c>
      <c r="CY33">
        <v>0.48820000000000002</v>
      </c>
      <c r="CZ33">
        <v>0.49309999999999998</v>
      </c>
      <c r="DA33">
        <v>0.49909999999999999</v>
      </c>
      <c r="DB33">
        <v>0.50749999999999995</v>
      </c>
      <c r="DC33">
        <v>0.51590000000000003</v>
      </c>
      <c r="DD33">
        <v>0.53310000000000002</v>
      </c>
      <c r="DE33">
        <v>0.54279999999999995</v>
      </c>
      <c r="DF33">
        <v>0.5524</v>
      </c>
      <c r="DG33">
        <v>0.56200000000000006</v>
      </c>
      <c r="DH33">
        <v>0.56850000000000001</v>
      </c>
      <c r="DI33">
        <v>0.58630000000000004</v>
      </c>
      <c r="DJ33">
        <v>0.73</v>
      </c>
      <c r="DK33">
        <v>0.75849999999999995</v>
      </c>
      <c r="DL33">
        <v>0.78539999999999999</v>
      </c>
      <c r="DM33">
        <v>0.8</v>
      </c>
      <c r="DN33">
        <v>0.8</v>
      </c>
      <c r="DO33">
        <v>0.8</v>
      </c>
      <c r="DP33">
        <v>0.8</v>
      </c>
      <c r="DQ33">
        <v>0.8</v>
      </c>
      <c r="DR33">
        <v>0.8</v>
      </c>
      <c r="DS33">
        <v>0.93010000000000004</v>
      </c>
      <c r="DT33">
        <v>0.96</v>
      </c>
      <c r="DU33">
        <v>0.96</v>
      </c>
      <c r="DV33">
        <v>0.96</v>
      </c>
      <c r="DW33">
        <v>0.96</v>
      </c>
      <c r="DX33">
        <v>0.97230000000000005</v>
      </c>
    </row>
    <row r="34" spans="1:128">
      <c r="A34">
        <v>3.3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1.104E-7</v>
      </c>
      <c r="CB34">
        <v>2.48E-5</v>
      </c>
      <c r="CC34">
        <v>1.963E-4</v>
      </c>
      <c r="CD34">
        <v>7.1949999999999998E-4</v>
      </c>
      <c r="CE34">
        <v>1.8E-3</v>
      </c>
      <c r="CF34">
        <v>3.3999999999999998E-3</v>
      </c>
      <c r="CG34">
        <v>5.7999999999999996E-3</v>
      </c>
      <c r="CH34">
        <v>8.6E-3</v>
      </c>
      <c r="CI34">
        <v>1.26E-2</v>
      </c>
      <c r="CJ34">
        <v>1.7999999999999999E-2</v>
      </c>
      <c r="CK34">
        <v>2.5399999999999999E-2</v>
      </c>
      <c r="CL34">
        <v>3.5099999999999999E-2</v>
      </c>
      <c r="CM34">
        <v>4.6199999999999998E-2</v>
      </c>
      <c r="CN34">
        <v>5.8700000000000002E-2</v>
      </c>
      <c r="CO34">
        <v>0.128</v>
      </c>
      <c r="CP34">
        <v>0.19170000000000001</v>
      </c>
      <c r="CQ34">
        <v>0.2424</v>
      </c>
      <c r="CR34">
        <v>0.28989999999999999</v>
      </c>
      <c r="CS34">
        <v>0.33939999999999998</v>
      </c>
      <c r="CT34">
        <v>0.4098</v>
      </c>
      <c r="CU34">
        <v>0.44209999999999999</v>
      </c>
      <c r="CV34">
        <v>0.45829999999999999</v>
      </c>
      <c r="CW34">
        <v>0.47339999999999999</v>
      </c>
      <c r="CX34">
        <v>0.48170000000000002</v>
      </c>
      <c r="CY34">
        <v>0.48830000000000001</v>
      </c>
      <c r="CZ34">
        <v>0.49320000000000003</v>
      </c>
      <c r="DA34">
        <v>0.49940000000000001</v>
      </c>
      <c r="DB34">
        <v>0.50780000000000003</v>
      </c>
      <c r="DC34">
        <v>0.51619999999999999</v>
      </c>
      <c r="DD34">
        <v>0.5333</v>
      </c>
      <c r="DE34">
        <v>0.54290000000000005</v>
      </c>
      <c r="DF34">
        <v>0.5524</v>
      </c>
      <c r="DG34">
        <v>0.56200000000000006</v>
      </c>
      <c r="DH34">
        <v>0.56850000000000001</v>
      </c>
      <c r="DI34">
        <v>0.58630000000000004</v>
      </c>
      <c r="DJ34">
        <v>0.73</v>
      </c>
      <c r="DK34">
        <v>0.75849999999999995</v>
      </c>
      <c r="DL34">
        <v>0.78539999999999999</v>
      </c>
      <c r="DM34">
        <v>0.8</v>
      </c>
      <c r="DN34">
        <v>0.8</v>
      </c>
      <c r="DO34">
        <v>0.8</v>
      </c>
      <c r="DP34">
        <v>0.8</v>
      </c>
      <c r="DQ34">
        <v>0.8</v>
      </c>
      <c r="DR34">
        <v>0.8</v>
      </c>
      <c r="DS34">
        <v>0.93010000000000004</v>
      </c>
      <c r="DT34">
        <v>0.96</v>
      </c>
      <c r="DU34">
        <v>0.96</v>
      </c>
      <c r="DV34">
        <v>0.96</v>
      </c>
      <c r="DW34">
        <v>0.96</v>
      </c>
      <c r="DX34">
        <v>0.97230000000000005</v>
      </c>
    </row>
    <row r="35" spans="1:128">
      <c r="A35">
        <v>3.4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1.104E-7</v>
      </c>
      <c r="CB35">
        <v>2.5320000000000002E-5</v>
      </c>
      <c r="CC35">
        <v>2.0019999999999999E-4</v>
      </c>
      <c r="CD35">
        <v>7.3820000000000005E-4</v>
      </c>
      <c r="CE35">
        <v>1.8E-3</v>
      </c>
      <c r="CF35">
        <v>3.5000000000000001E-3</v>
      </c>
      <c r="CG35">
        <v>5.8999999999999999E-3</v>
      </c>
      <c r="CH35">
        <v>8.8000000000000005E-3</v>
      </c>
      <c r="CI35">
        <v>1.29E-2</v>
      </c>
      <c r="CJ35">
        <v>1.8499999999999999E-2</v>
      </c>
      <c r="CK35">
        <v>2.5999999999999999E-2</v>
      </c>
      <c r="CL35">
        <v>3.5900000000000001E-2</v>
      </c>
      <c r="CM35">
        <v>4.7199999999999999E-2</v>
      </c>
      <c r="CN35">
        <v>5.9799999999999999E-2</v>
      </c>
      <c r="CO35">
        <v>0.12909999999999999</v>
      </c>
      <c r="CP35">
        <v>0.19270000000000001</v>
      </c>
      <c r="CQ35">
        <v>0.2432</v>
      </c>
      <c r="CR35">
        <v>0.29060000000000002</v>
      </c>
      <c r="CS35">
        <v>0.33989999999999998</v>
      </c>
      <c r="CT35">
        <v>0.41010000000000002</v>
      </c>
      <c r="CU35">
        <v>0.44219999999999998</v>
      </c>
      <c r="CV35">
        <v>0.45839999999999997</v>
      </c>
      <c r="CW35">
        <v>0.47339999999999999</v>
      </c>
      <c r="CX35">
        <v>0.48170000000000002</v>
      </c>
      <c r="CY35">
        <v>0.48830000000000001</v>
      </c>
      <c r="CZ35">
        <v>0.49320000000000003</v>
      </c>
      <c r="DA35">
        <v>0.49959999999999999</v>
      </c>
      <c r="DB35">
        <v>0.50800000000000001</v>
      </c>
      <c r="DC35">
        <v>0.51639999999999997</v>
      </c>
      <c r="DD35">
        <v>0.53339999999999999</v>
      </c>
      <c r="DE35">
        <v>0.54290000000000005</v>
      </c>
      <c r="DF35">
        <v>0.55249999999999999</v>
      </c>
      <c r="DG35">
        <v>0.56210000000000004</v>
      </c>
      <c r="DH35">
        <v>0.56850000000000001</v>
      </c>
      <c r="DI35">
        <v>0.58630000000000004</v>
      </c>
      <c r="DJ35">
        <v>0.73</v>
      </c>
      <c r="DK35">
        <v>0.75849999999999995</v>
      </c>
      <c r="DL35">
        <v>0.78539999999999999</v>
      </c>
      <c r="DM35">
        <v>0.8</v>
      </c>
      <c r="DN35">
        <v>0.8</v>
      </c>
      <c r="DO35">
        <v>0.8</v>
      </c>
      <c r="DP35">
        <v>0.8</v>
      </c>
      <c r="DQ35">
        <v>0.8</v>
      </c>
      <c r="DR35">
        <v>0.8</v>
      </c>
      <c r="DS35">
        <v>0.93010000000000004</v>
      </c>
      <c r="DT35">
        <v>0.96</v>
      </c>
      <c r="DU35">
        <v>0.96</v>
      </c>
      <c r="DV35">
        <v>0.96</v>
      </c>
      <c r="DW35">
        <v>0.96</v>
      </c>
      <c r="DX35">
        <v>0.97230000000000005</v>
      </c>
    </row>
    <row r="36" spans="1:128">
      <c r="A36">
        <v>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1.104E-7</v>
      </c>
      <c r="CB36">
        <v>2.5760000000000001E-5</v>
      </c>
      <c r="CC36">
        <v>2.041E-4</v>
      </c>
      <c r="CD36">
        <v>7.561E-4</v>
      </c>
      <c r="CE36">
        <v>1.9E-3</v>
      </c>
      <c r="CF36">
        <v>3.5999999999999999E-3</v>
      </c>
      <c r="CG36">
        <v>6.1000000000000004E-3</v>
      </c>
      <c r="CH36">
        <v>8.9999999999999993E-3</v>
      </c>
      <c r="CI36">
        <v>1.32E-2</v>
      </c>
      <c r="CJ36">
        <v>1.89E-2</v>
      </c>
      <c r="CK36">
        <v>2.6599999999999999E-2</v>
      </c>
      <c r="CL36">
        <v>3.6700000000000003E-2</v>
      </c>
      <c r="CM36">
        <v>4.8099999999999997E-2</v>
      </c>
      <c r="CN36">
        <v>6.08E-2</v>
      </c>
      <c r="CO36">
        <v>0.13009999999999999</v>
      </c>
      <c r="CP36">
        <v>0.19359999999999999</v>
      </c>
      <c r="CQ36">
        <v>0.24390000000000001</v>
      </c>
      <c r="CR36">
        <v>0.2913</v>
      </c>
      <c r="CS36">
        <v>0.34039999999999998</v>
      </c>
      <c r="CT36">
        <v>0.41039999999999999</v>
      </c>
      <c r="CU36">
        <v>0.44240000000000002</v>
      </c>
      <c r="CV36">
        <v>0.45850000000000002</v>
      </c>
      <c r="CW36">
        <v>0.47349999999999998</v>
      </c>
      <c r="CX36">
        <v>0.48180000000000001</v>
      </c>
      <c r="CY36">
        <v>0.4884</v>
      </c>
      <c r="CZ36">
        <v>0.49330000000000002</v>
      </c>
      <c r="DA36">
        <v>0.49990000000000001</v>
      </c>
      <c r="DB36">
        <v>0.50829999999999997</v>
      </c>
      <c r="DC36">
        <v>0.51659999999999995</v>
      </c>
      <c r="DD36">
        <v>0.53349999999999997</v>
      </c>
      <c r="DE36">
        <v>0.54300000000000004</v>
      </c>
      <c r="DF36">
        <v>0.55249999999999999</v>
      </c>
      <c r="DG36">
        <v>0.56210000000000004</v>
      </c>
      <c r="DH36">
        <v>0.56859999999999999</v>
      </c>
      <c r="DI36">
        <v>0.58630000000000004</v>
      </c>
      <c r="DJ36">
        <v>0.73</v>
      </c>
      <c r="DK36">
        <v>0.75849999999999995</v>
      </c>
      <c r="DL36">
        <v>0.78539999999999999</v>
      </c>
      <c r="DM36">
        <v>0.8</v>
      </c>
      <c r="DN36">
        <v>0.8</v>
      </c>
      <c r="DO36">
        <v>0.8</v>
      </c>
      <c r="DP36">
        <v>0.8</v>
      </c>
      <c r="DQ36">
        <v>0.8</v>
      </c>
      <c r="DR36">
        <v>0.8</v>
      </c>
      <c r="DS36">
        <v>0.93010000000000004</v>
      </c>
      <c r="DT36">
        <v>0.96</v>
      </c>
      <c r="DU36">
        <v>0.96</v>
      </c>
      <c r="DV36">
        <v>0.96</v>
      </c>
      <c r="DW36">
        <v>0.96</v>
      </c>
      <c r="DX36">
        <v>0.97230000000000005</v>
      </c>
    </row>
    <row r="37" spans="1:128">
      <c r="A37">
        <v>3.6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1.104E-7</v>
      </c>
      <c r="CB37">
        <v>2.6080000000000001E-5</v>
      </c>
      <c r="CC37">
        <v>2.075E-4</v>
      </c>
      <c r="CD37">
        <v>7.7260000000000002E-4</v>
      </c>
      <c r="CE37">
        <v>1.9E-3</v>
      </c>
      <c r="CF37">
        <v>3.7000000000000002E-3</v>
      </c>
      <c r="CG37">
        <v>6.1999999999999998E-3</v>
      </c>
      <c r="CH37">
        <v>9.1999999999999998E-3</v>
      </c>
      <c r="CI37">
        <v>1.35E-2</v>
      </c>
      <c r="CJ37">
        <v>1.9300000000000001E-2</v>
      </c>
      <c r="CK37">
        <v>2.7199999999999998E-2</v>
      </c>
      <c r="CL37">
        <v>3.7400000000000003E-2</v>
      </c>
      <c r="CM37">
        <v>4.8899999999999999E-2</v>
      </c>
      <c r="CN37">
        <v>6.1699999999999998E-2</v>
      </c>
      <c r="CO37">
        <v>0.13109999999999999</v>
      </c>
      <c r="CP37">
        <v>0.19450000000000001</v>
      </c>
      <c r="CQ37">
        <v>0.2445</v>
      </c>
      <c r="CR37">
        <v>0.29189999999999999</v>
      </c>
      <c r="CS37">
        <v>0.34079999999999999</v>
      </c>
      <c r="CT37">
        <v>0.41060000000000002</v>
      </c>
      <c r="CU37">
        <v>0.4425</v>
      </c>
      <c r="CV37">
        <v>0.45850000000000002</v>
      </c>
      <c r="CW37">
        <v>0.47349999999999998</v>
      </c>
      <c r="CX37">
        <v>0.48180000000000001</v>
      </c>
      <c r="CY37">
        <v>0.4884</v>
      </c>
      <c r="CZ37">
        <v>0.49330000000000002</v>
      </c>
      <c r="DA37">
        <v>0.50009999999999999</v>
      </c>
      <c r="DB37">
        <v>0.50849999999999995</v>
      </c>
      <c r="DC37">
        <v>0.51690000000000003</v>
      </c>
      <c r="DD37">
        <v>0.53359999999999996</v>
      </c>
      <c r="DE37">
        <v>0.54310000000000003</v>
      </c>
      <c r="DF37">
        <v>0.55259999999999998</v>
      </c>
      <c r="DG37">
        <v>0.56210000000000004</v>
      </c>
      <c r="DH37">
        <v>0.56859999999999999</v>
      </c>
      <c r="DI37">
        <v>0.58630000000000004</v>
      </c>
      <c r="DJ37">
        <v>0.73</v>
      </c>
      <c r="DK37">
        <v>0.75849999999999995</v>
      </c>
      <c r="DL37">
        <v>0.78539999999999999</v>
      </c>
      <c r="DM37">
        <v>0.8</v>
      </c>
      <c r="DN37">
        <v>0.8</v>
      </c>
      <c r="DO37">
        <v>0.8</v>
      </c>
      <c r="DP37">
        <v>0.8</v>
      </c>
      <c r="DQ37">
        <v>0.8</v>
      </c>
      <c r="DR37">
        <v>0.8</v>
      </c>
      <c r="DS37">
        <v>0.93010000000000004</v>
      </c>
      <c r="DT37">
        <v>0.96</v>
      </c>
      <c r="DU37">
        <v>0.96</v>
      </c>
      <c r="DV37">
        <v>0.96</v>
      </c>
      <c r="DW37">
        <v>0.96</v>
      </c>
      <c r="DX37">
        <v>0.97230000000000005</v>
      </c>
    </row>
    <row r="38" spans="1:128">
      <c r="A38">
        <v>3.7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1.104E-7</v>
      </c>
      <c r="CB38">
        <v>2.6489999999999999E-5</v>
      </c>
      <c r="CC38">
        <v>2.106E-4</v>
      </c>
      <c r="CD38">
        <v>7.8770000000000001E-4</v>
      </c>
      <c r="CE38">
        <v>2E-3</v>
      </c>
      <c r="CF38">
        <v>3.7000000000000002E-3</v>
      </c>
      <c r="CG38">
        <v>6.3E-3</v>
      </c>
      <c r="CH38">
        <v>9.4000000000000004E-3</v>
      </c>
      <c r="CI38">
        <v>1.37E-2</v>
      </c>
      <c r="CJ38">
        <v>1.9599999999999999E-2</v>
      </c>
      <c r="CK38">
        <v>2.7699999999999999E-2</v>
      </c>
      <c r="CL38">
        <v>3.7999999999999999E-2</v>
      </c>
      <c r="CM38">
        <v>4.9599999999999998E-2</v>
      </c>
      <c r="CN38">
        <v>6.25E-2</v>
      </c>
      <c r="CO38">
        <v>0.13189999999999999</v>
      </c>
      <c r="CP38">
        <v>0.19520000000000001</v>
      </c>
      <c r="CQ38">
        <v>0.24510000000000001</v>
      </c>
      <c r="CR38">
        <v>0.29249999999999998</v>
      </c>
      <c r="CS38">
        <v>0.3412</v>
      </c>
      <c r="CT38">
        <v>0.41089999999999999</v>
      </c>
      <c r="CU38">
        <v>0.44259999999999999</v>
      </c>
      <c r="CV38">
        <v>0.45860000000000001</v>
      </c>
      <c r="CW38">
        <v>0.47349999999999998</v>
      </c>
      <c r="CX38">
        <v>0.4819</v>
      </c>
      <c r="CY38">
        <v>0.4884</v>
      </c>
      <c r="CZ38">
        <v>0.49340000000000001</v>
      </c>
      <c r="DA38">
        <v>0.50029999999999997</v>
      </c>
      <c r="DB38">
        <v>0.50870000000000004</v>
      </c>
      <c r="DC38">
        <v>0.5171</v>
      </c>
      <c r="DD38">
        <v>0.53359999999999996</v>
      </c>
      <c r="DE38">
        <v>0.54310000000000003</v>
      </c>
      <c r="DF38">
        <v>0.55259999999999998</v>
      </c>
      <c r="DG38">
        <v>0.56210000000000004</v>
      </c>
      <c r="DH38">
        <v>0.56859999999999999</v>
      </c>
      <c r="DI38">
        <v>0.58630000000000004</v>
      </c>
      <c r="DJ38">
        <v>0.73</v>
      </c>
      <c r="DK38">
        <v>0.75849999999999995</v>
      </c>
      <c r="DL38">
        <v>0.78539999999999999</v>
      </c>
      <c r="DM38">
        <v>0.8</v>
      </c>
      <c r="DN38">
        <v>0.8</v>
      </c>
      <c r="DO38">
        <v>0.8</v>
      </c>
      <c r="DP38">
        <v>0.8</v>
      </c>
      <c r="DQ38">
        <v>0.8</v>
      </c>
      <c r="DR38">
        <v>0.8</v>
      </c>
      <c r="DS38">
        <v>0.93010000000000004</v>
      </c>
      <c r="DT38">
        <v>0.96</v>
      </c>
      <c r="DU38">
        <v>0.96</v>
      </c>
      <c r="DV38">
        <v>0.96</v>
      </c>
      <c r="DW38">
        <v>0.96</v>
      </c>
      <c r="DX38">
        <v>0.97230000000000005</v>
      </c>
    </row>
    <row r="39" spans="1:128">
      <c r="A39">
        <v>3.8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1.104E-7</v>
      </c>
      <c r="CB39">
        <v>2.675E-5</v>
      </c>
      <c r="CC39">
        <v>2.141E-4</v>
      </c>
      <c r="CD39">
        <v>8.0170000000000003E-4</v>
      </c>
      <c r="CE39">
        <v>2E-3</v>
      </c>
      <c r="CF39">
        <v>3.8E-3</v>
      </c>
      <c r="CG39">
        <v>6.4000000000000003E-3</v>
      </c>
      <c r="CH39">
        <v>9.4999999999999998E-3</v>
      </c>
      <c r="CI39">
        <v>1.4E-2</v>
      </c>
      <c r="CJ39">
        <v>0.02</v>
      </c>
      <c r="CK39">
        <v>2.8199999999999999E-2</v>
      </c>
      <c r="CL39">
        <v>3.8600000000000002E-2</v>
      </c>
      <c r="CM39">
        <v>5.0299999999999997E-2</v>
      </c>
      <c r="CN39">
        <v>6.3200000000000006E-2</v>
      </c>
      <c r="CO39">
        <v>0.13270000000000001</v>
      </c>
      <c r="CP39">
        <v>0.19589999999999999</v>
      </c>
      <c r="CQ39">
        <v>0.2457</v>
      </c>
      <c r="CR39">
        <v>0.29299999999999998</v>
      </c>
      <c r="CS39">
        <v>0.34160000000000001</v>
      </c>
      <c r="CT39">
        <v>0.41110000000000002</v>
      </c>
      <c r="CU39">
        <v>0.44269999999999998</v>
      </c>
      <c r="CV39">
        <v>0.4587</v>
      </c>
      <c r="CW39">
        <v>0.47360000000000002</v>
      </c>
      <c r="CX39">
        <v>0.4819</v>
      </c>
      <c r="CY39">
        <v>0.48849999999999999</v>
      </c>
      <c r="CZ39">
        <v>0.49340000000000001</v>
      </c>
      <c r="DA39">
        <v>0.50039999999999996</v>
      </c>
      <c r="DB39">
        <v>0.50880000000000003</v>
      </c>
      <c r="DC39">
        <v>0.51719999999999999</v>
      </c>
      <c r="DD39">
        <v>0.53369999999999995</v>
      </c>
      <c r="DE39">
        <v>0.54320000000000002</v>
      </c>
      <c r="DF39">
        <v>0.55259999999999998</v>
      </c>
      <c r="DG39">
        <v>0.56210000000000004</v>
      </c>
      <c r="DH39">
        <v>0.56859999999999999</v>
      </c>
      <c r="DI39">
        <v>0.58630000000000004</v>
      </c>
      <c r="DJ39">
        <v>0.73</v>
      </c>
      <c r="DK39">
        <v>0.75849999999999995</v>
      </c>
      <c r="DL39">
        <v>0.78539999999999999</v>
      </c>
      <c r="DM39">
        <v>0.8</v>
      </c>
      <c r="DN39">
        <v>0.8</v>
      </c>
      <c r="DO39">
        <v>0.8</v>
      </c>
      <c r="DP39">
        <v>0.8</v>
      </c>
      <c r="DQ39">
        <v>0.8</v>
      </c>
      <c r="DR39">
        <v>0.8</v>
      </c>
      <c r="DS39">
        <v>0.93010000000000004</v>
      </c>
      <c r="DT39">
        <v>0.96</v>
      </c>
      <c r="DU39">
        <v>0.96</v>
      </c>
      <c r="DV39">
        <v>0.96</v>
      </c>
      <c r="DW39">
        <v>0.96</v>
      </c>
      <c r="DX39">
        <v>0.97230000000000005</v>
      </c>
    </row>
    <row r="40" spans="1:128">
      <c r="A40">
        <v>3.9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1.104E-7</v>
      </c>
      <c r="CB40">
        <v>2.6950000000000001E-5</v>
      </c>
      <c r="CC40">
        <v>2.1670000000000001E-4</v>
      </c>
      <c r="CD40">
        <v>8.1470000000000002E-4</v>
      </c>
      <c r="CE40">
        <v>2E-3</v>
      </c>
      <c r="CF40">
        <v>3.8999999999999998E-3</v>
      </c>
      <c r="CG40">
        <v>6.4999999999999997E-3</v>
      </c>
      <c r="CH40">
        <v>9.5999999999999992E-3</v>
      </c>
      <c r="CI40">
        <v>1.4200000000000001E-2</v>
      </c>
      <c r="CJ40">
        <v>2.0299999999999999E-2</v>
      </c>
      <c r="CK40">
        <v>2.87E-2</v>
      </c>
      <c r="CL40">
        <v>3.9199999999999999E-2</v>
      </c>
      <c r="CM40">
        <v>5.0999999999999997E-2</v>
      </c>
      <c r="CN40">
        <v>6.3899999999999998E-2</v>
      </c>
      <c r="CO40">
        <v>0.13339999999999999</v>
      </c>
      <c r="CP40">
        <v>0.19650000000000001</v>
      </c>
      <c r="CQ40">
        <v>0.2462</v>
      </c>
      <c r="CR40">
        <v>0.29349999999999998</v>
      </c>
      <c r="CS40">
        <v>0.34189999999999998</v>
      </c>
      <c r="CT40">
        <v>0.41120000000000001</v>
      </c>
      <c r="CU40">
        <v>0.44280000000000003</v>
      </c>
      <c r="CV40">
        <v>0.4587</v>
      </c>
      <c r="CW40">
        <v>0.47360000000000002</v>
      </c>
      <c r="CX40">
        <v>0.4819</v>
      </c>
      <c r="CY40">
        <v>0.48849999999999999</v>
      </c>
      <c r="CZ40">
        <v>0.49349999999999999</v>
      </c>
      <c r="DA40">
        <v>0.50060000000000004</v>
      </c>
      <c r="DB40">
        <v>0.50900000000000001</v>
      </c>
      <c r="DC40">
        <v>0.51739999999999997</v>
      </c>
      <c r="DD40">
        <v>0.53380000000000005</v>
      </c>
      <c r="DE40">
        <v>0.54320000000000002</v>
      </c>
      <c r="DF40">
        <v>0.55269999999999997</v>
      </c>
      <c r="DG40">
        <v>0.56210000000000004</v>
      </c>
      <c r="DH40">
        <v>0.56859999999999999</v>
      </c>
      <c r="DI40">
        <v>0.58630000000000004</v>
      </c>
      <c r="DJ40">
        <v>0.73</v>
      </c>
      <c r="DK40">
        <v>0.75849999999999995</v>
      </c>
      <c r="DL40">
        <v>0.78539999999999999</v>
      </c>
      <c r="DM40">
        <v>0.8</v>
      </c>
      <c r="DN40">
        <v>0.8</v>
      </c>
      <c r="DO40">
        <v>0.8</v>
      </c>
      <c r="DP40">
        <v>0.8</v>
      </c>
      <c r="DQ40">
        <v>0.8</v>
      </c>
      <c r="DR40">
        <v>0.8</v>
      </c>
      <c r="DS40">
        <v>0.93010000000000004</v>
      </c>
      <c r="DT40">
        <v>0.96</v>
      </c>
      <c r="DU40">
        <v>0.96</v>
      </c>
      <c r="DV40">
        <v>0.96</v>
      </c>
      <c r="DW40">
        <v>0.96</v>
      </c>
      <c r="DX40">
        <v>0.97230000000000005</v>
      </c>
    </row>
    <row r="41" spans="1:128">
      <c r="A41">
        <v>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1.226E-7</v>
      </c>
      <c r="CB41">
        <v>2.7100000000000001E-5</v>
      </c>
      <c r="CC41">
        <v>2.1919999999999999E-4</v>
      </c>
      <c r="CD41">
        <v>8.2569999999999996E-4</v>
      </c>
      <c r="CE41">
        <v>2E-3</v>
      </c>
      <c r="CF41">
        <v>3.8999999999999998E-3</v>
      </c>
      <c r="CG41">
        <v>6.4999999999999997E-3</v>
      </c>
      <c r="CH41">
        <v>9.7999999999999997E-3</v>
      </c>
      <c r="CI41">
        <v>1.44E-2</v>
      </c>
      <c r="CJ41">
        <v>2.06E-2</v>
      </c>
      <c r="CK41">
        <v>2.9100000000000001E-2</v>
      </c>
      <c r="CL41">
        <v>3.9699999999999999E-2</v>
      </c>
      <c r="CM41">
        <v>5.1499999999999997E-2</v>
      </c>
      <c r="CN41">
        <v>6.4500000000000002E-2</v>
      </c>
      <c r="CO41">
        <v>0.1341</v>
      </c>
      <c r="CP41">
        <v>0.1971</v>
      </c>
      <c r="CQ41">
        <v>0.24660000000000001</v>
      </c>
      <c r="CR41">
        <v>0.29389999999999999</v>
      </c>
      <c r="CS41">
        <v>0.3422</v>
      </c>
      <c r="CT41">
        <v>0.41139999999999999</v>
      </c>
      <c r="CU41">
        <v>0.44290000000000002</v>
      </c>
      <c r="CV41">
        <v>0.45879999999999999</v>
      </c>
      <c r="CW41">
        <v>0.47360000000000002</v>
      </c>
      <c r="CX41">
        <v>0.4819</v>
      </c>
      <c r="CY41">
        <v>0.48849999999999999</v>
      </c>
      <c r="CZ41">
        <v>0.49349999999999999</v>
      </c>
      <c r="DA41">
        <v>0.50070000000000003</v>
      </c>
      <c r="DB41">
        <v>0.5091</v>
      </c>
      <c r="DC41">
        <v>0.51759999999999995</v>
      </c>
      <c r="DD41">
        <v>0.53390000000000004</v>
      </c>
      <c r="DE41">
        <v>0.54330000000000001</v>
      </c>
      <c r="DF41">
        <v>0.55269999999999997</v>
      </c>
      <c r="DG41">
        <v>0.56210000000000004</v>
      </c>
      <c r="DH41">
        <v>0.56869999999999998</v>
      </c>
      <c r="DI41">
        <v>0.58630000000000004</v>
      </c>
      <c r="DJ41">
        <v>0.73</v>
      </c>
      <c r="DK41">
        <v>0.75849999999999995</v>
      </c>
      <c r="DL41">
        <v>0.78539999999999999</v>
      </c>
      <c r="DM41">
        <v>0.8</v>
      </c>
      <c r="DN41">
        <v>0.8</v>
      </c>
      <c r="DO41">
        <v>0.8</v>
      </c>
      <c r="DP41">
        <v>0.8</v>
      </c>
      <c r="DQ41">
        <v>0.8</v>
      </c>
      <c r="DR41">
        <v>0.8</v>
      </c>
      <c r="DS41">
        <v>0.93010000000000004</v>
      </c>
      <c r="DT41">
        <v>0.96</v>
      </c>
      <c r="DU41">
        <v>0.96</v>
      </c>
      <c r="DV41">
        <v>0.96</v>
      </c>
      <c r="DW41">
        <v>0.96</v>
      </c>
      <c r="DX41">
        <v>0.97230000000000005</v>
      </c>
    </row>
    <row r="42" spans="1:128">
      <c r="A42">
        <v>4.0999999999999996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1.226E-7</v>
      </c>
      <c r="CB42">
        <v>2.7359999999999999E-5</v>
      </c>
      <c r="CC42">
        <v>2.2120000000000001E-4</v>
      </c>
      <c r="CD42">
        <v>8.3600000000000005E-4</v>
      </c>
      <c r="CE42">
        <v>2.0999999999999999E-3</v>
      </c>
      <c r="CF42">
        <v>4.0000000000000001E-3</v>
      </c>
      <c r="CG42">
        <v>6.6E-3</v>
      </c>
      <c r="CH42">
        <v>9.9000000000000008E-3</v>
      </c>
      <c r="CI42">
        <v>1.46E-2</v>
      </c>
      <c r="CJ42">
        <v>2.0899999999999998E-2</v>
      </c>
      <c r="CK42">
        <v>2.9499999999999998E-2</v>
      </c>
      <c r="CL42">
        <v>4.0099999999999997E-2</v>
      </c>
      <c r="CM42">
        <v>5.21E-2</v>
      </c>
      <c r="CN42">
        <v>6.5100000000000005E-2</v>
      </c>
      <c r="CO42">
        <v>0.13469999999999999</v>
      </c>
      <c r="CP42">
        <v>0.1976</v>
      </c>
      <c r="CQ42">
        <v>0.247</v>
      </c>
      <c r="CR42">
        <v>0.29430000000000001</v>
      </c>
      <c r="CS42">
        <v>0.34250000000000003</v>
      </c>
      <c r="CT42">
        <v>0.41160000000000002</v>
      </c>
      <c r="CU42">
        <v>0.443</v>
      </c>
      <c r="CV42">
        <v>0.45879999999999999</v>
      </c>
      <c r="CW42">
        <v>0.47360000000000002</v>
      </c>
      <c r="CX42">
        <v>0.48199999999999998</v>
      </c>
      <c r="CY42">
        <v>0.48849999999999999</v>
      </c>
      <c r="CZ42">
        <v>0.49349999999999999</v>
      </c>
      <c r="DA42">
        <v>0.50090000000000001</v>
      </c>
      <c r="DB42">
        <v>0.50929999999999997</v>
      </c>
      <c r="DC42">
        <v>0.51770000000000005</v>
      </c>
      <c r="DD42">
        <v>0.53390000000000004</v>
      </c>
      <c r="DE42">
        <v>0.54330000000000001</v>
      </c>
      <c r="DF42">
        <v>0.55269999999999997</v>
      </c>
      <c r="DG42">
        <v>0.56210000000000004</v>
      </c>
      <c r="DH42">
        <v>0.56869999999999998</v>
      </c>
      <c r="DI42">
        <v>0.58630000000000004</v>
      </c>
      <c r="DJ42">
        <v>0.73</v>
      </c>
      <c r="DK42">
        <v>0.75849999999999995</v>
      </c>
      <c r="DL42">
        <v>0.78539999999999999</v>
      </c>
      <c r="DM42">
        <v>0.8</v>
      </c>
      <c r="DN42">
        <v>0.8</v>
      </c>
      <c r="DO42">
        <v>0.8</v>
      </c>
      <c r="DP42">
        <v>0.8</v>
      </c>
      <c r="DQ42">
        <v>0.8</v>
      </c>
      <c r="DR42">
        <v>0.8</v>
      </c>
      <c r="DS42">
        <v>0.93010000000000004</v>
      </c>
      <c r="DT42">
        <v>0.96</v>
      </c>
      <c r="DU42">
        <v>0.96</v>
      </c>
      <c r="DV42">
        <v>0.96</v>
      </c>
      <c r="DW42">
        <v>0.96</v>
      </c>
      <c r="DX42">
        <v>0.97230000000000005</v>
      </c>
    </row>
    <row r="43" spans="1:128">
      <c r="A43">
        <v>4.2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1.226E-7</v>
      </c>
      <c r="CB43">
        <v>2.7520000000000001E-5</v>
      </c>
      <c r="CC43">
        <v>2.23E-4</v>
      </c>
      <c r="CD43">
        <v>8.4500000000000005E-4</v>
      </c>
      <c r="CE43">
        <v>2.0999999999999999E-3</v>
      </c>
      <c r="CF43">
        <v>4.0000000000000001E-3</v>
      </c>
      <c r="CG43">
        <v>6.7000000000000002E-3</v>
      </c>
      <c r="CH43">
        <v>0.01</v>
      </c>
      <c r="CI43">
        <v>1.4800000000000001E-2</v>
      </c>
      <c r="CJ43">
        <v>2.1100000000000001E-2</v>
      </c>
      <c r="CK43">
        <v>2.98E-2</v>
      </c>
      <c r="CL43">
        <v>4.0599999999999997E-2</v>
      </c>
      <c r="CM43">
        <v>5.2600000000000001E-2</v>
      </c>
      <c r="CN43">
        <v>6.5600000000000006E-2</v>
      </c>
      <c r="CO43">
        <v>0.13519999999999999</v>
      </c>
      <c r="CP43">
        <v>0.1981</v>
      </c>
      <c r="CQ43">
        <v>0.24740000000000001</v>
      </c>
      <c r="CR43">
        <v>0.29459999999999997</v>
      </c>
      <c r="CS43">
        <v>0.3427</v>
      </c>
      <c r="CT43">
        <v>0.41170000000000001</v>
      </c>
      <c r="CU43">
        <v>0.44309999999999999</v>
      </c>
      <c r="CV43">
        <v>0.45879999999999999</v>
      </c>
      <c r="CW43">
        <v>0.47370000000000001</v>
      </c>
      <c r="CX43">
        <v>0.48199999999999998</v>
      </c>
      <c r="CY43">
        <v>0.48859999999999998</v>
      </c>
      <c r="CZ43">
        <v>0.49359999999999998</v>
      </c>
      <c r="DA43">
        <v>0.501</v>
      </c>
      <c r="DB43">
        <v>0.50939999999999996</v>
      </c>
      <c r="DC43">
        <v>0.51780000000000004</v>
      </c>
      <c r="DD43">
        <v>0.53400000000000003</v>
      </c>
      <c r="DE43">
        <v>0.54330000000000001</v>
      </c>
      <c r="DF43">
        <v>0.55269999999999997</v>
      </c>
      <c r="DG43">
        <v>0.56210000000000004</v>
      </c>
      <c r="DH43">
        <v>0.56869999999999998</v>
      </c>
      <c r="DI43">
        <v>0.58630000000000004</v>
      </c>
      <c r="DJ43">
        <v>0.73</v>
      </c>
      <c r="DK43">
        <v>0.75849999999999995</v>
      </c>
      <c r="DL43">
        <v>0.78539999999999999</v>
      </c>
      <c r="DM43">
        <v>0.8</v>
      </c>
      <c r="DN43">
        <v>0.8</v>
      </c>
      <c r="DO43">
        <v>0.8</v>
      </c>
      <c r="DP43">
        <v>0.8</v>
      </c>
      <c r="DQ43">
        <v>0.8</v>
      </c>
      <c r="DR43">
        <v>0.8</v>
      </c>
      <c r="DS43">
        <v>0.93010000000000004</v>
      </c>
      <c r="DT43">
        <v>0.96</v>
      </c>
      <c r="DU43">
        <v>0.96</v>
      </c>
      <c r="DV43">
        <v>0.96</v>
      </c>
      <c r="DW43">
        <v>0.96</v>
      </c>
      <c r="DX43">
        <v>0.97230000000000005</v>
      </c>
    </row>
    <row r="44" spans="1:128">
      <c r="A44">
        <v>4.3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1.226E-7</v>
      </c>
      <c r="CB44">
        <v>2.7690000000000001E-5</v>
      </c>
      <c r="CC44">
        <v>2.2460000000000001E-4</v>
      </c>
      <c r="CD44">
        <v>8.5289999999999997E-4</v>
      </c>
      <c r="CE44">
        <v>2.0999999999999999E-3</v>
      </c>
      <c r="CF44">
        <v>4.0000000000000001E-3</v>
      </c>
      <c r="CG44">
        <v>6.7000000000000002E-3</v>
      </c>
      <c r="CH44">
        <v>1.01E-2</v>
      </c>
      <c r="CI44">
        <v>1.49E-2</v>
      </c>
      <c r="CJ44">
        <v>2.1399999999999999E-2</v>
      </c>
      <c r="CK44">
        <v>3.0099999999999998E-2</v>
      </c>
      <c r="CL44">
        <v>4.0899999999999999E-2</v>
      </c>
      <c r="CM44">
        <v>5.2900000000000003E-2</v>
      </c>
      <c r="CN44">
        <v>6.6000000000000003E-2</v>
      </c>
      <c r="CO44">
        <v>0.13550000000000001</v>
      </c>
      <c r="CP44">
        <v>0.1983</v>
      </c>
      <c r="CQ44">
        <v>0.24759999999999999</v>
      </c>
      <c r="CR44">
        <v>0.29480000000000001</v>
      </c>
      <c r="CS44">
        <v>0.34279999999999999</v>
      </c>
      <c r="CT44">
        <v>0.4118</v>
      </c>
      <c r="CU44">
        <v>0.44309999999999999</v>
      </c>
      <c r="CV44">
        <v>0.45889999999999997</v>
      </c>
      <c r="CW44">
        <v>0.47370000000000001</v>
      </c>
      <c r="CX44">
        <v>0.48199999999999998</v>
      </c>
      <c r="CY44">
        <v>0.48859999999999998</v>
      </c>
      <c r="CZ44">
        <v>0.49359999999999998</v>
      </c>
      <c r="DA44">
        <v>0.50109999999999999</v>
      </c>
      <c r="DB44">
        <v>0.50949999999999995</v>
      </c>
      <c r="DC44">
        <v>0.51790000000000003</v>
      </c>
      <c r="DD44">
        <v>0.53400000000000003</v>
      </c>
      <c r="DE44">
        <v>0.54339999999999999</v>
      </c>
      <c r="DF44">
        <v>0.55269999999999997</v>
      </c>
      <c r="DG44">
        <v>0.56210000000000004</v>
      </c>
      <c r="DH44">
        <v>0.56869999999999998</v>
      </c>
      <c r="DI44">
        <v>0.58630000000000004</v>
      </c>
      <c r="DJ44">
        <v>0.73</v>
      </c>
      <c r="DK44">
        <v>0.75849999999999995</v>
      </c>
      <c r="DL44">
        <v>0.78539999999999999</v>
      </c>
      <c r="DM44">
        <v>0.8</v>
      </c>
      <c r="DN44">
        <v>0.8</v>
      </c>
      <c r="DO44">
        <v>0.8</v>
      </c>
      <c r="DP44">
        <v>0.8</v>
      </c>
      <c r="DQ44">
        <v>0.8</v>
      </c>
      <c r="DR44">
        <v>0.8</v>
      </c>
      <c r="DS44">
        <v>0.93010000000000004</v>
      </c>
      <c r="DT44">
        <v>0.96</v>
      </c>
      <c r="DU44">
        <v>0.96</v>
      </c>
      <c r="DV44">
        <v>0.96</v>
      </c>
      <c r="DW44">
        <v>0.96</v>
      </c>
      <c r="DX44">
        <v>0.97230000000000005</v>
      </c>
    </row>
    <row r="45" spans="1:128">
      <c r="A45">
        <v>4.4000000000000004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1.226E-7</v>
      </c>
      <c r="CB45">
        <v>2.783E-5</v>
      </c>
      <c r="CC45">
        <v>2.262E-4</v>
      </c>
      <c r="CD45">
        <v>8.5970000000000003E-4</v>
      </c>
      <c r="CE45">
        <v>2.0999999999999999E-3</v>
      </c>
      <c r="CF45">
        <v>4.1000000000000003E-3</v>
      </c>
      <c r="CG45">
        <v>6.7999999999999996E-3</v>
      </c>
      <c r="CH45">
        <v>1.0200000000000001E-2</v>
      </c>
      <c r="CI45">
        <v>1.5100000000000001E-2</v>
      </c>
      <c r="CJ45">
        <v>2.1600000000000001E-2</v>
      </c>
      <c r="CK45">
        <v>3.04E-2</v>
      </c>
      <c r="CL45">
        <v>4.1200000000000001E-2</v>
      </c>
      <c r="CM45">
        <v>5.3199999999999997E-2</v>
      </c>
      <c r="CN45">
        <v>6.6299999999999998E-2</v>
      </c>
      <c r="CO45">
        <v>0.1356</v>
      </c>
      <c r="CP45">
        <v>0.19839999999999999</v>
      </c>
      <c r="CQ45">
        <v>0.24759999999999999</v>
      </c>
      <c r="CR45">
        <v>0.2949</v>
      </c>
      <c r="CS45">
        <v>0.34279999999999999</v>
      </c>
      <c r="CT45">
        <v>0.4118</v>
      </c>
      <c r="CU45">
        <v>0.44309999999999999</v>
      </c>
      <c r="CV45">
        <v>0.45889999999999997</v>
      </c>
      <c r="CW45">
        <v>0.47370000000000001</v>
      </c>
      <c r="CX45">
        <v>0.48199999999999998</v>
      </c>
      <c r="CY45">
        <v>0.48859999999999998</v>
      </c>
      <c r="CZ45">
        <v>0.49359999999999998</v>
      </c>
      <c r="DA45">
        <v>0.50119999999999998</v>
      </c>
      <c r="DB45">
        <v>0.50949999999999995</v>
      </c>
      <c r="DC45">
        <v>0.51790000000000003</v>
      </c>
      <c r="DD45">
        <v>0.53400000000000003</v>
      </c>
      <c r="DE45">
        <v>0.54339999999999999</v>
      </c>
      <c r="DF45">
        <v>0.55269999999999997</v>
      </c>
      <c r="DG45">
        <v>0.56210000000000004</v>
      </c>
      <c r="DH45">
        <v>0.56869999999999998</v>
      </c>
      <c r="DI45">
        <v>0.58630000000000004</v>
      </c>
      <c r="DJ45">
        <v>0.73</v>
      </c>
      <c r="DK45">
        <v>0.75849999999999995</v>
      </c>
      <c r="DL45">
        <v>0.78539999999999999</v>
      </c>
      <c r="DM45">
        <v>0.8</v>
      </c>
      <c r="DN45">
        <v>0.8</v>
      </c>
      <c r="DO45">
        <v>0.8</v>
      </c>
      <c r="DP45">
        <v>0.8</v>
      </c>
      <c r="DQ45">
        <v>0.8</v>
      </c>
      <c r="DR45">
        <v>0.8</v>
      </c>
      <c r="DS45">
        <v>0.93010000000000004</v>
      </c>
      <c r="DT45">
        <v>0.96</v>
      </c>
      <c r="DU45">
        <v>0.96</v>
      </c>
      <c r="DV45">
        <v>0.96</v>
      </c>
      <c r="DW45">
        <v>0.96</v>
      </c>
      <c r="DX45">
        <v>0.97230000000000005</v>
      </c>
    </row>
    <row r="46" spans="1:128">
      <c r="A46">
        <v>4.5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1.226E-7</v>
      </c>
      <c r="CB46">
        <v>2.7949999999999998E-5</v>
      </c>
      <c r="CC46">
        <v>2.2690000000000001E-4</v>
      </c>
      <c r="CD46">
        <v>8.631E-4</v>
      </c>
      <c r="CE46">
        <v>2.0999999999999999E-3</v>
      </c>
      <c r="CF46">
        <v>4.1000000000000003E-3</v>
      </c>
      <c r="CG46">
        <v>6.7999999999999996E-3</v>
      </c>
      <c r="CH46">
        <v>1.0200000000000001E-2</v>
      </c>
      <c r="CI46">
        <v>1.5100000000000001E-2</v>
      </c>
      <c r="CJ46">
        <v>2.1600000000000001E-2</v>
      </c>
      <c r="CK46">
        <v>3.04E-2</v>
      </c>
      <c r="CL46">
        <v>4.1200000000000001E-2</v>
      </c>
      <c r="CM46">
        <v>5.33E-2</v>
      </c>
      <c r="CN46">
        <v>6.6299999999999998E-2</v>
      </c>
      <c r="CO46">
        <v>0.13569999999999999</v>
      </c>
      <c r="CP46">
        <v>0.19850000000000001</v>
      </c>
      <c r="CQ46">
        <v>0.2477</v>
      </c>
      <c r="CR46">
        <v>0.2949</v>
      </c>
      <c r="CS46">
        <v>0.34279999999999999</v>
      </c>
      <c r="CT46">
        <v>0.4118</v>
      </c>
      <c r="CU46">
        <v>0.44309999999999999</v>
      </c>
      <c r="CV46">
        <v>0.45889999999999997</v>
      </c>
      <c r="CW46">
        <v>0.47370000000000001</v>
      </c>
      <c r="CX46">
        <v>0.48199999999999998</v>
      </c>
      <c r="CY46">
        <v>0.48859999999999998</v>
      </c>
      <c r="CZ46">
        <v>0.49359999999999998</v>
      </c>
      <c r="DA46">
        <v>0.50119999999999998</v>
      </c>
      <c r="DB46">
        <v>0.50949999999999995</v>
      </c>
      <c r="DC46">
        <v>0.51790000000000003</v>
      </c>
      <c r="DD46">
        <v>0.53400000000000003</v>
      </c>
      <c r="DE46">
        <v>0.54339999999999999</v>
      </c>
      <c r="DF46">
        <v>0.55269999999999997</v>
      </c>
      <c r="DG46">
        <v>0.56210000000000004</v>
      </c>
      <c r="DH46">
        <v>0.56869999999999998</v>
      </c>
      <c r="DI46">
        <v>0.58630000000000004</v>
      </c>
      <c r="DJ46">
        <v>0.73</v>
      </c>
      <c r="DK46">
        <v>0.75849999999999995</v>
      </c>
      <c r="DL46">
        <v>0.78539999999999999</v>
      </c>
      <c r="DM46">
        <v>0.8</v>
      </c>
      <c r="DN46">
        <v>0.8</v>
      </c>
      <c r="DO46">
        <v>0.8</v>
      </c>
      <c r="DP46">
        <v>0.8</v>
      </c>
      <c r="DQ46">
        <v>0.8</v>
      </c>
      <c r="DR46">
        <v>0.8</v>
      </c>
      <c r="DS46">
        <v>0.93010000000000004</v>
      </c>
      <c r="DT46">
        <v>0.96</v>
      </c>
      <c r="DU46">
        <v>0.96</v>
      </c>
      <c r="DV46">
        <v>0.96</v>
      </c>
      <c r="DW46">
        <v>0.96</v>
      </c>
      <c r="DX46">
        <v>0.97230000000000005</v>
      </c>
    </row>
    <row r="47" spans="1:128">
      <c r="A47">
        <v>4.5999999999999996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1.226E-7</v>
      </c>
      <c r="CB47">
        <v>2.7949999999999998E-5</v>
      </c>
      <c r="CC47">
        <v>2.2690000000000001E-4</v>
      </c>
      <c r="CD47">
        <v>8.631E-4</v>
      </c>
      <c r="CE47">
        <v>2.0999999999999999E-3</v>
      </c>
      <c r="CF47">
        <v>4.1000000000000003E-3</v>
      </c>
      <c r="CG47">
        <v>6.7999999999999996E-3</v>
      </c>
      <c r="CH47">
        <v>1.0200000000000001E-2</v>
      </c>
      <c r="CI47">
        <v>1.5100000000000001E-2</v>
      </c>
      <c r="CJ47">
        <v>2.1600000000000001E-2</v>
      </c>
      <c r="CK47">
        <v>3.04E-2</v>
      </c>
      <c r="CL47">
        <v>4.1200000000000001E-2</v>
      </c>
      <c r="CM47">
        <v>5.33E-2</v>
      </c>
      <c r="CN47">
        <v>6.6299999999999998E-2</v>
      </c>
      <c r="CO47">
        <v>0.13569999999999999</v>
      </c>
      <c r="CP47">
        <v>0.19850000000000001</v>
      </c>
      <c r="CQ47">
        <v>0.2477</v>
      </c>
      <c r="CR47">
        <v>0.2949</v>
      </c>
      <c r="CS47">
        <v>0.34279999999999999</v>
      </c>
      <c r="CT47">
        <v>0.4118</v>
      </c>
      <c r="CU47">
        <v>0.44309999999999999</v>
      </c>
      <c r="CV47">
        <v>0.45889999999999997</v>
      </c>
      <c r="CW47">
        <v>0.47370000000000001</v>
      </c>
      <c r="CX47">
        <v>0.48199999999999998</v>
      </c>
      <c r="CY47">
        <v>0.48859999999999998</v>
      </c>
      <c r="CZ47">
        <v>0.49359999999999998</v>
      </c>
      <c r="DA47">
        <v>0.50119999999999998</v>
      </c>
      <c r="DB47">
        <v>0.50949999999999995</v>
      </c>
      <c r="DC47">
        <v>0.51790000000000003</v>
      </c>
      <c r="DD47">
        <v>0.53400000000000003</v>
      </c>
      <c r="DE47">
        <v>0.54339999999999999</v>
      </c>
      <c r="DF47">
        <v>0.55269999999999997</v>
      </c>
      <c r="DG47">
        <v>0.56210000000000004</v>
      </c>
      <c r="DH47">
        <v>0.56869999999999998</v>
      </c>
      <c r="DI47">
        <v>0.58630000000000004</v>
      </c>
      <c r="DJ47">
        <v>0.73</v>
      </c>
      <c r="DK47">
        <v>0.75849999999999995</v>
      </c>
      <c r="DL47">
        <v>0.78539999999999999</v>
      </c>
      <c r="DM47">
        <v>0.8</v>
      </c>
      <c r="DN47">
        <v>0.8</v>
      </c>
      <c r="DO47">
        <v>0.8</v>
      </c>
      <c r="DP47">
        <v>0.8</v>
      </c>
      <c r="DQ47">
        <v>0.8</v>
      </c>
      <c r="DR47">
        <v>0.8</v>
      </c>
      <c r="DS47">
        <v>0.93010000000000004</v>
      </c>
      <c r="DT47">
        <v>0.96</v>
      </c>
      <c r="DU47">
        <v>0.96</v>
      </c>
      <c r="DV47">
        <v>0.96</v>
      </c>
      <c r="DW47">
        <v>0.96</v>
      </c>
      <c r="DX47">
        <v>0.97230000000000005</v>
      </c>
    </row>
    <row r="48" spans="1:128">
      <c r="A48">
        <v>4.7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1.226E-7</v>
      </c>
      <c r="CB48">
        <v>2.7949999999999998E-5</v>
      </c>
      <c r="CC48">
        <v>2.2690000000000001E-4</v>
      </c>
      <c r="CD48">
        <v>8.631E-4</v>
      </c>
      <c r="CE48">
        <v>2.0999999999999999E-3</v>
      </c>
      <c r="CF48">
        <v>4.1000000000000003E-3</v>
      </c>
      <c r="CG48">
        <v>6.7999999999999996E-3</v>
      </c>
      <c r="CH48">
        <v>1.0200000000000001E-2</v>
      </c>
      <c r="CI48">
        <v>1.5100000000000001E-2</v>
      </c>
      <c r="CJ48">
        <v>2.1600000000000001E-2</v>
      </c>
      <c r="CK48">
        <v>3.04E-2</v>
      </c>
      <c r="CL48">
        <v>4.1200000000000001E-2</v>
      </c>
      <c r="CM48">
        <v>5.33E-2</v>
      </c>
      <c r="CN48">
        <v>6.6299999999999998E-2</v>
      </c>
      <c r="CO48">
        <v>0.13569999999999999</v>
      </c>
      <c r="CP48">
        <v>0.19850000000000001</v>
      </c>
      <c r="CQ48">
        <v>0.2477</v>
      </c>
      <c r="CR48">
        <v>0.2949</v>
      </c>
      <c r="CS48">
        <v>0.34279999999999999</v>
      </c>
      <c r="CT48">
        <v>0.4118</v>
      </c>
      <c r="CU48">
        <v>0.44309999999999999</v>
      </c>
      <c r="CV48">
        <v>0.45889999999999997</v>
      </c>
      <c r="CW48">
        <v>0.47370000000000001</v>
      </c>
      <c r="CX48">
        <v>0.48199999999999998</v>
      </c>
      <c r="CY48">
        <v>0.48859999999999998</v>
      </c>
      <c r="CZ48">
        <v>0.49359999999999998</v>
      </c>
      <c r="DA48">
        <v>0.50119999999999998</v>
      </c>
      <c r="DB48">
        <v>0.50949999999999995</v>
      </c>
      <c r="DC48">
        <v>0.51790000000000003</v>
      </c>
      <c r="DD48">
        <v>0.53400000000000003</v>
      </c>
      <c r="DE48">
        <v>0.54339999999999999</v>
      </c>
      <c r="DF48">
        <v>0.55269999999999997</v>
      </c>
      <c r="DG48">
        <v>0.56210000000000004</v>
      </c>
      <c r="DH48">
        <v>0.56869999999999998</v>
      </c>
      <c r="DI48">
        <v>0.58630000000000004</v>
      </c>
      <c r="DJ48">
        <v>0.73</v>
      </c>
      <c r="DK48">
        <v>0.75849999999999995</v>
      </c>
      <c r="DL48">
        <v>0.78539999999999999</v>
      </c>
      <c r="DM48">
        <v>0.8</v>
      </c>
      <c r="DN48">
        <v>0.8</v>
      </c>
      <c r="DO48">
        <v>0.8</v>
      </c>
      <c r="DP48">
        <v>0.8</v>
      </c>
      <c r="DQ48">
        <v>0.8</v>
      </c>
      <c r="DR48">
        <v>0.8</v>
      </c>
      <c r="DS48">
        <v>0.93010000000000004</v>
      </c>
      <c r="DT48">
        <v>0.96</v>
      </c>
      <c r="DU48">
        <v>0.96</v>
      </c>
      <c r="DV48">
        <v>0.96</v>
      </c>
      <c r="DW48">
        <v>0.96</v>
      </c>
      <c r="DX48">
        <v>0.97230000000000005</v>
      </c>
    </row>
    <row r="49" spans="1:128">
      <c r="A49">
        <v>4.8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1.226E-7</v>
      </c>
      <c r="CB49">
        <v>2.7949999999999998E-5</v>
      </c>
      <c r="CC49">
        <v>2.2690000000000001E-4</v>
      </c>
      <c r="CD49">
        <v>8.631E-4</v>
      </c>
      <c r="CE49">
        <v>2.0999999999999999E-3</v>
      </c>
      <c r="CF49">
        <v>4.1000000000000003E-3</v>
      </c>
      <c r="CG49">
        <v>6.7999999999999996E-3</v>
      </c>
      <c r="CH49">
        <v>1.0200000000000001E-2</v>
      </c>
      <c r="CI49">
        <v>1.5100000000000001E-2</v>
      </c>
      <c r="CJ49">
        <v>2.1600000000000001E-2</v>
      </c>
      <c r="CK49">
        <v>3.04E-2</v>
      </c>
      <c r="CL49">
        <v>4.1200000000000001E-2</v>
      </c>
      <c r="CM49">
        <v>5.33E-2</v>
      </c>
      <c r="CN49">
        <v>6.6299999999999998E-2</v>
      </c>
      <c r="CO49">
        <v>0.13569999999999999</v>
      </c>
      <c r="CP49">
        <v>0.19850000000000001</v>
      </c>
      <c r="CQ49">
        <v>0.2477</v>
      </c>
      <c r="CR49">
        <v>0.2949</v>
      </c>
      <c r="CS49">
        <v>0.34279999999999999</v>
      </c>
      <c r="CT49">
        <v>0.4118</v>
      </c>
      <c r="CU49">
        <v>0.44309999999999999</v>
      </c>
      <c r="CV49">
        <v>0.45889999999999997</v>
      </c>
      <c r="CW49">
        <v>0.47370000000000001</v>
      </c>
      <c r="CX49">
        <v>0.48199999999999998</v>
      </c>
      <c r="CY49">
        <v>0.48859999999999998</v>
      </c>
      <c r="CZ49">
        <v>0.49359999999999998</v>
      </c>
      <c r="DA49">
        <v>0.50119999999999998</v>
      </c>
      <c r="DB49">
        <v>0.50949999999999995</v>
      </c>
      <c r="DC49">
        <v>0.51790000000000003</v>
      </c>
      <c r="DD49">
        <v>0.53400000000000003</v>
      </c>
      <c r="DE49">
        <v>0.54339999999999999</v>
      </c>
      <c r="DF49">
        <v>0.55269999999999997</v>
      </c>
      <c r="DG49">
        <v>0.56210000000000004</v>
      </c>
      <c r="DH49">
        <v>0.56869999999999998</v>
      </c>
      <c r="DI49">
        <v>0.58630000000000004</v>
      </c>
      <c r="DJ49">
        <v>0.73</v>
      </c>
      <c r="DK49">
        <v>0.75849999999999995</v>
      </c>
      <c r="DL49">
        <v>0.78539999999999999</v>
      </c>
      <c r="DM49">
        <v>0.8</v>
      </c>
      <c r="DN49">
        <v>0.8</v>
      </c>
      <c r="DO49">
        <v>0.8</v>
      </c>
      <c r="DP49">
        <v>0.8</v>
      </c>
      <c r="DQ49">
        <v>0.8</v>
      </c>
      <c r="DR49">
        <v>0.8</v>
      </c>
      <c r="DS49">
        <v>0.93010000000000004</v>
      </c>
      <c r="DT49">
        <v>0.96</v>
      </c>
      <c r="DU49">
        <v>0.96</v>
      </c>
      <c r="DV49">
        <v>0.96</v>
      </c>
      <c r="DW49">
        <v>0.96</v>
      </c>
      <c r="DX49">
        <v>0.97230000000000005</v>
      </c>
    </row>
    <row r="50" spans="1:128">
      <c r="A50">
        <v>4.9000000000000004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1.226E-7</v>
      </c>
      <c r="CB50">
        <v>2.7949999999999998E-5</v>
      </c>
      <c r="CC50">
        <v>2.2690000000000001E-4</v>
      </c>
      <c r="CD50">
        <v>8.631E-4</v>
      </c>
      <c r="CE50">
        <v>2.0999999999999999E-3</v>
      </c>
      <c r="CF50">
        <v>4.1000000000000003E-3</v>
      </c>
      <c r="CG50">
        <v>6.7999999999999996E-3</v>
      </c>
      <c r="CH50">
        <v>1.0200000000000001E-2</v>
      </c>
      <c r="CI50">
        <v>1.5100000000000001E-2</v>
      </c>
      <c r="CJ50">
        <v>2.1600000000000001E-2</v>
      </c>
      <c r="CK50">
        <v>3.04E-2</v>
      </c>
      <c r="CL50">
        <v>4.1200000000000001E-2</v>
      </c>
      <c r="CM50">
        <v>5.33E-2</v>
      </c>
      <c r="CN50">
        <v>6.6299999999999998E-2</v>
      </c>
      <c r="CO50">
        <v>0.13569999999999999</v>
      </c>
      <c r="CP50">
        <v>0.19850000000000001</v>
      </c>
      <c r="CQ50">
        <v>0.2477</v>
      </c>
      <c r="CR50">
        <v>0.2949</v>
      </c>
      <c r="CS50">
        <v>0.34279999999999999</v>
      </c>
      <c r="CT50">
        <v>0.4118</v>
      </c>
      <c r="CU50">
        <v>0.44309999999999999</v>
      </c>
      <c r="CV50">
        <v>0.45889999999999997</v>
      </c>
      <c r="CW50">
        <v>0.47370000000000001</v>
      </c>
      <c r="CX50">
        <v>0.48199999999999998</v>
      </c>
      <c r="CY50">
        <v>0.48859999999999998</v>
      </c>
      <c r="CZ50">
        <v>0.49359999999999998</v>
      </c>
      <c r="DA50">
        <v>0.50119999999999998</v>
      </c>
      <c r="DB50">
        <v>0.50949999999999995</v>
      </c>
      <c r="DC50">
        <v>0.51790000000000003</v>
      </c>
      <c r="DD50">
        <v>0.53400000000000003</v>
      </c>
      <c r="DE50">
        <v>0.54339999999999999</v>
      </c>
      <c r="DF50">
        <v>0.55269999999999997</v>
      </c>
      <c r="DG50">
        <v>0.56210000000000004</v>
      </c>
      <c r="DH50">
        <v>0.56869999999999998</v>
      </c>
      <c r="DI50">
        <v>0.58630000000000004</v>
      </c>
      <c r="DJ50">
        <v>0.73</v>
      </c>
      <c r="DK50">
        <v>0.75849999999999995</v>
      </c>
      <c r="DL50">
        <v>0.78539999999999999</v>
      </c>
      <c r="DM50">
        <v>0.8</v>
      </c>
      <c r="DN50">
        <v>0.8</v>
      </c>
      <c r="DO50">
        <v>0.8</v>
      </c>
      <c r="DP50">
        <v>0.8</v>
      </c>
      <c r="DQ50">
        <v>0.8</v>
      </c>
      <c r="DR50">
        <v>0.8</v>
      </c>
      <c r="DS50">
        <v>0.93010000000000004</v>
      </c>
      <c r="DT50">
        <v>0.96</v>
      </c>
      <c r="DU50">
        <v>0.96</v>
      </c>
      <c r="DV50">
        <v>0.96</v>
      </c>
      <c r="DW50">
        <v>0.96</v>
      </c>
      <c r="DX50">
        <v>0.97230000000000005</v>
      </c>
    </row>
    <row r="51" spans="1:128">
      <c r="A51">
        <v>5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1.226E-7</v>
      </c>
      <c r="CB51">
        <v>2.7949999999999998E-5</v>
      </c>
      <c r="CC51">
        <v>2.2690000000000001E-4</v>
      </c>
      <c r="CD51">
        <v>8.631E-4</v>
      </c>
      <c r="CE51">
        <v>2.0999999999999999E-3</v>
      </c>
      <c r="CF51">
        <v>4.1000000000000003E-3</v>
      </c>
      <c r="CG51">
        <v>6.7999999999999996E-3</v>
      </c>
      <c r="CH51">
        <v>1.0200000000000001E-2</v>
      </c>
      <c r="CI51">
        <v>1.5100000000000001E-2</v>
      </c>
      <c r="CJ51">
        <v>2.1600000000000001E-2</v>
      </c>
      <c r="CK51">
        <v>3.04E-2</v>
      </c>
      <c r="CL51">
        <v>4.1200000000000001E-2</v>
      </c>
      <c r="CM51">
        <v>5.33E-2</v>
      </c>
      <c r="CN51">
        <v>6.6299999999999998E-2</v>
      </c>
      <c r="CO51">
        <v>0.13569999999999999</v>
      </c>
      <c r="CP51">
        <v>0.19850000000000001</v>
      </c>
      <c r="CQ51">
        <v>0.2477</v>
      </c>
      <c r="CR51">
        <v>0.2949</v>
      </c>
      <c r="CS51">
        <v>0.34279999999999999</v>
      </c>
      <c r="CT51">
        <v>0.4118</v>
      </c>
      <c r="CU51">
        <v>0.44309999999999999</v>
      </c>
      <c r="CV51">
        <v>0.45889999999999997</v>
      </c>
      <c r="CW51">
        <v>0.47370000000000001</v>
      </c>
      <c r="CX51">
        <v>0.48199999999999998</v>
      </c>
      <c r="CY51">
        <v>0.48859999999999998</v>
      </c>
      <c r="CZ51">
        <v>0.49359999999999998</v>
      </c>
      <c r="DA51">
        <v>0.50119999999999998</v>
      </c>
      <c r="DB51">
        <v>0.50949999999999995</v>
      </c>
      <c r="DC51">
        <v>0.51790000000000003</v>
      </c>
      <c r="DD51">
        <v>0.53400000000000003</v>
      </c>
      <c r="DE51">
        <v>0.54339999999999999</v>
      </c>
      <c r="DF51">
        <v>0.55269999999999997</v>
      </c>
      <c r="DG51">
        <v>0.56210000000000004</v>
      </c>
      <c r="DH51">
        <v>0.56869999999999998</v>
      </c>
      <c r="DI51">
        <v>0.58630000000000004</v>
      </c>
      <c r="DJ51">
        <v>0.73</v>
      </c>
      <c r="DK51">
        <v>0.75849999999999995</v>
      </c>
      <c r="DL51">
        <v>0.78539999999999999</v>
      </c>
      <c r="DM51">
        <v>0.8</v>
      </c>
      <c r="DN51">
        <v>0.8</v>
      </c>
      <c r="DO51">
        <v>0.8</v>
      </c>
      <c r="DP51">
        <v>0.8</v>
      </c>
      <c r="DQ51">
        <v>0.8</v>
      </c>
      <c r="DR51">
        <v>0.8</v>
      </c>
      <c r="DS51">
        <v>0.93010000000000004</v>
      </c>
      <c r="DT51">
        <v>0.96</v>
      </c>
      <c r="DU51">
        <v>0.96</v>
      </c>
      <c r="DV51">
        <v>0.96</v>
      </c>
      <c r="DW51">
        <v>0.96</v>
      </c>
      <c r="DX51">
        <v>0.97230000000000005</v>
      </c>
    </row>
    <row r="52" spans="1:128">
      <c r="A52">
        <v>5.0999999999999996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1.226E-7</v>
      </c>
      <c r="CB52">
        <v>2.7949999999999998E-5</v>
      </c>
      <c r="CC52">
        <v>2.2690000000000001E-4</v>
      </c>
      <c r="CD52">
        <v>8.631E-4</v>
      </c>
      <c r="CE52">
        <v>2.0999999999999999E-3</v>
      </c>
      <c r="CF52">
        <v>4.1000000000000003E-3</v>
      </c>
      <c r="CG52">
        <v>6.7999999999999996E-3</v>
      </c>
      <c r="CH52">
        <v>1.0200000000000001E-2</v>
      </c>
      <c r="CI52">
        <v>1.5100000000000001E-2</v>
      </c>
      <c r="CJ52">
        <v>2.1600000000000001E-2</v>
      </c>
      <c r="CK52">
        <v>3.04E-2</v>
      </c>
      <c r="CL52">
        <v>4.1200000000000001E-2</v>
      </c>
      <c r="CM52">
        <v>5.33E-2</v>
      </c>
      <c r="CN52">
        <v>6.6299999999999998E-2</v>
      </c>
      <c r="CO52">
        <v>0.13569999999999999</v>
      </c>
      <c r="CP52">
        <v>0.19850000000000001</v>
      </c>
      <c r="CQ52">
        <v>0.2477</v>
      </c>
      <c r="CR52">
        <v>0.2949</v>
      </c>
      <c r="CS52">
        <v>0.34279999999999999</v>
      </c>
      <c r="CT52">
        <v>0.4118</v>
      </c>
      <c r="CU52">
        <v>0.44309999999999999</v>
      </c>
      <c r="CV52">
        <v>0.45889999999999997</v>
      </c>
      <c r="CW52">
        <v>0.47370000000000001</v>
      </c>
      <c r="CX52">
        <v>0.48199999999999998</v>
      </c>
      <c r="CY52">
        <v>0.48859999999999998</v>
      </c>
      <c r="CZ52">
        <v>0.49359999999999998</v>
      </c>
      <c r="DA52">
        <v>0.50119999999999998</v>
      </c>
      <c r="DB52">
        <v>0.50949999999999995</v>
      </c>
      <c r="DC52">
        <v>0.51790000000000003</v>
      </c>
      <c r="DD52">
        <v>0.53400000000000003</v>
      </c>
      <c r="DE52">
        <v>0.54339999999999999</v>
      </c>
      <c r="DF52">
        <v>0.55269999999999997</v>
      </c>
      <c r="DG52">
        <v>0.56210000000000004</v>
      </c>
      <c r="DH52">
        <v>0.56869999999999998</v>
      </c>
      <c r="DI52">
        <v>0.58630000000000004</v>
      </c>
      <c r="DJ52">
        <v>0.73</v>
      </c>
      <c r="DK52">
        <v>0.75849999999999995</v>
      </c>
      <c r="DL52">
        <v>0.78539999999999999</v>
      </c>
      <c r="DM52">
        <v>0.8</v>
      </c>
      <c r="DN52">
        <v>0.8</v>
      </c>
      <c r="DO52">
        <v>0.8</v>
      </c>
      <c r="DP52">
        <v>0.8</v>
      </c>
      <c r="DQ52">
        <v>0.8</v>
      </c>
      <c r="DR52">
        <v>0.8</v>
      </c>
      <c r="DS52">
        <v>0.93010000000000004</v>
      </c>
      <c r="DT52">
        <v>0.96</v>
      </c>
      <c r="DU52">
        <v>0.96</v>
      </c>
      <c r="DV52">
        <v>0.96</v>
      </c>
      <c r="DW52">
        <v>0.96</v>
      </c>
      <c r="DX52">
        <v>0.97230000000000005</v>
      </c>
    </row>
    <row r="53" spans="1:128">
      <c r="A53">
        <v>5.2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1.226E-7</v>
      </c>
      <c r="CB53">
        <v>2.7949999999999998E-5</v>
      </c>
      <c r="CC53">
        <v>2.2690000000000001E-4</v>
      </c>
      <c r="CD53">
        <v>8.631E-4</v>
      </c>
      <c r="CE53">
        <v>2.0999999999999999E-3</v>
      </c>
      <c r="CF53">
        <v>4.1000000000000003E-3</v>
      </c>
      <c r="CG53">
        <v>6.7999999999999996E-3</v>
      </c>
      <c r="CH53">
        <v>1.0200000000000001E-2</v>
      </c>
      <c r="CI53">
        <v>1.5100000000000001E-2</v>
      </c>
      <c r="CJ53">
        <v>2.1600000000000001E-2</v>
      </c>
      <c r="CK53">
        <v>3.04E-2</v>
      </c>
      <c r="CL53">
        <v>4.1200000000000001E-2</v>
      </c>
      <c r="CM53">
        <v>5.33E-2</v>
      </c>
      <c r="CN53">
        <v>6.6299999999999998E-2</v>
      </c>
      <c r="CO53">
        <v>0.13569999999999999</v>
      </c>
      <c r="CP53">
        <v>0.19850000000000001</v>
      </c>
      <c r="CQ53">
        <v>0.2477</v>
      </c>
      <c r="CR53">
        <v>0.2949</v>
      </c>
      <c r="CS53">
        <v>0.34279999999999999</v>
      </c>
      <c r="CT53">
        <v>0.4118</v>
      </c>
      <c r="CU53">
        <v>0.44309999999999999</v>
      </c>
      <c r="CV53">
        <v>0.45889999999999997</v>
      </c>
      <c r="CW53">
        <v>0.47370000000000001</v>
      </c>
      <c r="CX53">
        <v>0.48199999999999998</v>
      </c>
      <c r="CY53">
        <v>0.48859999999999998</v>
      </c>
      <c r="CZ53">
        <v>0.49359999999999998</v>
      </c>
      <c r="DA53">
        <v>0.50119999999999998</v>
      </c>
      <c r="DB53">
        <v>0.50949999999999995</v>
      </c>
      <c r="DC53">
        <v>0.51790000000000003</v>
      </c>
      <c r="DD53">
        <v>0.53400000000000003</v>
      </c>
      <c r="DE53">
        <v>0.54339999999999999</v>
      </c>
      <c r="DF53">
        <v>0.55269999999999997</v>
      </c>
      <c r="DG53">
        <v>0.56210000000000004</v>
      </c>
      <c r="DH53">
        <v>0.56869999999999998</v>
      </c>
      <c r="DI53">
        <v>0.58630000000000004</v>
      </c>
      <c r="DJ53">
        <v>0.73</v>
      </c>
      <c r="DK53">
        <v>0.75849999999999995</v>
      </c>
      <c r="DL53">
        <v>0.78539999999999999</v>
      </c>
      <c r="DM53">
        <v>0.8</v>
      </c>
      <c r="DN53">
        <v>0.8</v>
      </c>
      <c r="DO53">
        <v>0.8</v>
      </c>
      <c r="DP53">
        <v>0.8</v>
      </c>
      <c r="DQ53">
        <v>0.8</v>
      </c>
      <c r="DR53">
        <v>0.8</v>
      </c>
      <c r="DS53">
        <v>0.93010000000000004</v>
      </c>
      <c r="DT53">
        <v>0.96</v>
      </c>
      <c r="DU53">
        <v>0.96</v>
      </c>
      <c r="DV53">
        <v>0.96</v>
      </c>
      <c r="DW53">
        <v>0.96</v>
      </c>
      <c r="DX53">
        <v>0.97230000000000005</v>
      </c>
    </row>
    <row r="54" spans="1:128">
      <c r="A54">
        <v>5.3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1.226E-7</v>
      </c>
      <c r="CB54">
        <v>2.7949999999999998E-5</v>
      </c>
      <c r="CC54">
        <v>2.2690000000000001E-4</v>
      </c>
      <c r="CD54">
        <v>8.631E-4</v>
      </c>
      <c r="CE54">
        <v>2.0999999999999999E-3</v>
      </c>
      <c r="CF54">
        <v>4.1000000000000003E-3</v>
      </c>
      <c r="CG54">
        <v>6.7999999999999996E-3</v>
      </c>
      <c r="CH54">
        <v>1.0200000000000001E-2</v>
      </c>
      <c r="CI54">
        <v>1.5100000000000001E-2</v>
      </c>
      <c r="CJ54">
        <v>2.1600000000000001E-2</v>
      </c>
      <c r="CK54">
        <v>3.04E-2</v>
      </c>
      <c r="CL54">
        <v>4.1200000000000001E-2</v>
      </c>
      <c r="CM54">
        <v>5.33E-2</v>
      </c>
      <c r="CN54">
        <v>6.6299999999999998E-2</v>
      </c>
      <c r="CO54">
        <v>0.13569999999999999</v>
      </c>
      <c r="CP54">
        <v>0.19850000000000001</v>
      </c>
      <c r="CQ54">
        <v>0.2477</v>
      </c>
      <c r="CR54">
        <v>0.2949</v>
      </c>
      <c r="CS54">
        <v>0.34279999999999999</v>
      </c>
      <c r="CT54">
        <v>0.4118</v>
      </c>
      <c r="CU54">
        <v>0.44309999999999999</v>
      </c>
      <c r="CV54">
        <v>0.45889999999999997</v>
      </c>
      <c r="CW54">
        <v>0.47370000000000001</v>
      </c>
      <c r="CX54">
        <v>0.48199999999999998</v>
      </c>
      <c r="CY54">
        <v>0.48859999999999998</v>
      </c>
      <c r="CZ54">
        <v>0.49359999999999998</v>
      </c>
      <c r="DA54">
        <v>0.50119999999999998</v>
      </c>
      <c r="DB54">
        <v>0.50949999999999995</v>
      </c>
      <c r="DC54">
        <v>0.51790000000000003</v>
      </c>
      <c r="DD54">
        <v>0.53400000000000003</v>
      </c>
      <c r="DE54">
        <v>0.54339999999999999</v>
      </c>
      <c r="DF54">
        <v>0.55269999999999997</v>
      </c>
      <c r="DG54">
        <v>0.56210000000000004</v>
      </c>
      <c r="DH54">
        <v>0.56869999999999998</v>
      </c>
      <c r="DI54">
        <v>0.58630000000000004</v>
      </c>
      <c r="DJ54">
        <v>0.73</v>
      </c>
      <c r="DK54">
        <v>0.75849999999999995</v>
      </c>
      <c r="DL54">
        <v>0.78539999999999999</v>
      </c>
      <c r="DM54">
        <v>0.8</v>
      </c>
      <c r="DN54">
        <v>0.8</v>
      </c>
      <c r="DO54">
        <v>0.8</v>
      </c>
      <c r="DP54">
        <v>0.8</v>
      </c>
      <c r="DQ54">
        <v>0.8</v>
      </c>
      <c r="DR54">
        <v>0.8</v>
      </c>
      <c r="DS54">
        <v>0.93010000000000004</v>
      </c>
      <c r="DT54">
        <v>0.96</v>
      </c>
      <c r="DU54">
        <v>0.96</v>
      </c>
      <c r="DV54">
        <v>0.96</v>
      </c>
      <c r="DW54">
        <v>0.96</v>
      </c>
      <c r="DX54">
        <v>0.97230000000000005</v>
      </c>
    </row>
    <row r="55" spans="1:128">
      <c r="A55">
        <v>5.4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1.226E-7</v>
      </c>
      <c r="CB55">
        <v>2.7949999999999998E-5</v>
      </c>
      <c r="CC55">
        <v>2.2690000000000001E-4</v>
      </c>
      <c r="CD55">
        <v>8.631E-4</v>
      </c>
      <c r="CE55">
        <v>2.0999999999999999E-3</v>
      </c>
      <c r="CF55">
        <v>4.1000000000000003E-3</v>
      </c>
      <c r="CG55">
        <v>6.7999999999999996E-3</v>
      </c>
      <c r="CH55">
        <v>1.0200000000000001E-2</v>
      </c>
      <c r="CI55">
        <v>1.5100000000000001E-2</v>
      </c>
      <c r="CJ55">
        <v>2.1600000000000001E-2</v>
      </c>
      <c r="CK55">
        <v>3.04E-2</v>
      </c>
      <c r="CL55">
        <v>4.1200000000000001E-2</v>
      </c>
      <c r="CM55">
        <v>5.33E-2</v>
      </c>
      <c r="CN55">
        <v>6.6299999999999998E-2</v>
      </c>
      <c r="CO55">
        <v>0.13569999999999999</v>
      </c>
      <c r="CP55">
        <v>0.19850000000000001</v>
      </c>
      <c r="CQ55">
        <v>0.2477</v>
      </c>
      <c r="CR55">
        <v>0.2949</v>
      </c>
      <c r="CS55">
        <v>0.34279999999999999</v>
      </c>
      <c r="CT55">
        <v>0.4118</v>
      </c>
      <c r="CU55">
        <v>0.44309999999999999</v>
      </c>
      <c r="CV55">
        <v>0.45889999999999997</v>
      </c>
      <c r="CW55">
        <v>0.47370000000000001</v>
      </c>
      <c r="CX55">
        <v>0.48199999999999998</v>
      </c>
      <c r="CY55">
        <v>0.48859999999999998</v>
      </c>
      <c r="CZ55">
        <v>0.49359999999999998</v>
      </c>
      <c r="DA55">
        <v>0.50119999999999998</v>
      </c>
      <c r="DB55">
        <v>0.50949999999999995</v>
      </c>
      <c r="DC55">
        <v>0.51790000000000003</v>
      </c>
      <c r="DD55">
        <v>0.53400000000000003</v>
      </c>
      <c r="DE55">
        <v>0.54339999999999999</v>
      </c>
      <c r="DF55">
        <v>0.55269999999999997</v>
      </c>
      <c r="DG55">
        <v>0.56210000000000004</v>
      </c>
      <c r="DH55">
        <v>0.56869999999999998</v>
      </c>
      <c r="DI55">
        <v>0.58630000000000004</v>
      </c>
      <c r="DJ55">
        <v>0.73</v>
      </c>
      <c r="DK55">
        <v>0.75849999999999995</v>
      </c>
      <c r="DL55">
        <v>0.78539999999999999</v>
      </c>
      <c r="DM55">
        <v>0.8</v>
      </c>
      <c r="DN55">
        <v>0.8</v>
      </c>
      <c r="DO55">
        <v>0.8</v>
      </c>
      <c r="DP55">
        <v>0.8</v>
      </c>
      <c r="DQ55">
        <v>0.8</v>
      </c>
      <c r="DR55">
        <v>0.8</v>
      </c>
      <c r="DS55">
        <v>0.93010000000000004</v>
      </c>
      <c r="DT55">
        <v>0.96</v>
      </c>
      <c r="DU55">
        <v>0.96</v>
      </c>
      <c r="DV55">
        <v>0.96</v>
      </c>
      <c r="DW55">
        <v>0.96</v>
      </c>
      <c r="DX55">
        <v>0.97230000000000005</v>
      </c>
    </row>
    <row r="56" spans="1:128">
      <c r="A56">
        <v>5.5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1.226E-7</v>
      </c>
      <c r="CB56">
        <v>2.7949999999999998E-5</v>
      </c>
      <c r="CC56">
        <v>2.2690000000000001E-4</v>
      </c>
      <c r="CD56">
        <v>8.631E-4</v>
      </c>
      <c r="CE56">
        <v>2.0999999999999999E-3</v>
      </c>
      <c r="CF56">
        <v>4.1000000000000003E-3</v>
      </c>
      <c r="CG56">
        <v>6.7999999999999996E-3</v>
      </c>
      <c r="CH56">
        <v>1.0200000000000001E-2</v>
      </c>
      <c r="CI56">
        <v>1.5100000000000001E-2</v>
      </c>
      <c r="CJ56">
        <v>2.1600000000000001E-2</v>
      </c>
      <c r="CK56">
        <v>3.04E-2</v>
      </c>
      <c r="CL56">
        <v>4.1200000000000001E-2</v>
      </c>
      <c r="CM56">
        <v>5.33E-2</v>
      </c>
      <c r="CN56">
        <v>6.6299999999999998E-2</v>
      </c>
      <c r="CO56">
        <v>0.13569999999999999</v>
      </c>
      <c r="CP56">
        <v>0.19850000000000001</v>
      </c>
      <c r="CQ56">
        <v>0.2477</v>
      </c>
      <c r="CR56">
        <v>0.2949</v>
      </c>
      <c r="CS56">
        <v>0.34279999999999999</v>
      </c>
      <c r="CT56">
        <v>0.4118</v>
      </c>
      <c r="CU56">
        <v>0.44309999999999999</v>
      </c>
      <c r="CV56">
        <v>0.45889999999999997</v>
      </c>
      <c r="CW56">
        <v>0.47370000000000001</v>
      </c>
      <c r="CX56">
        <v>0.48199999999999998</v>
      </c>
      <c r="CY56">
        <v>0.48859999999999998</v>
      </c>
      <c r="CZ56">
        <v>0.49359999999999998</v>
      </c>
      <c r="DA56">
        <v>0.50119999999999998</v>
      </c>
      <c r="DB56">
        <v>0.50949999999999995</v>
      </c>
      <c r="DC56">
        <v>0.51790000000000003</v>
      </c>
      <c r="DD56">
        <v>0.53400000000000003</v>
      </c>
      <c r="DE56">
        <v>0.54339999999999999</v>
      </c>
      <c r="DF56">
        <v>0.55269999999999997</v>
      </c>
      <c r="DG56">
        <v>0.56210000000000004</v>
      </c>
      <c r="DH56">
        <v>0.56869999999999998</v>
      </c>
      <c r="DI56">
        <v>0.58630000000000004</v>
      </c>
      <c r="DJ56">
        <v>0.73</v>
      </c>
      <c r="DK56">
        <v>0.75849999999999995</v>
      </c>
      <c r="DL56">
        <v>0.78539999999999999</v>
      </c>
      <c r="DM56">
        <v>0.8</v>
      </c>
      <c r="DN56">
        <v>0.8</v>
      </c>
      <c r="DO56">
        <v>0.8</v>
      </c>
      <c r="DP56">
        <v>0.8</v>
      </c>
      <c r="DQ56">
        <v>0.8</v>
      </c>
      <c r="DR56">
        <v>0.8</v>
      </c>
      <c r="DS56">
        <v>0.93010000000000004</v>
      </c>
      <c r="DT56">
        <v>0.96</v>
      </c>
      <c r="DU56">
        <v>0.96</v>
      </c>
      <c r="DV56">
        <v>0.96</v>
      </c>
      <c r="DW56">
        <v>0.96</v>
      </c>
      <c r="DX56">
        <v>0.97230000000000005</v>
      </c>
    </row>
    <row r="57" spans="1:128">
      <c r="A57">
        <v>5.6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1.226E-7</v>
      </c>
      <c r="CB57">
        <v>2.7949999999999998E-5</v>
      </c>
      <c r="CC57">
        <v>2.2690000000000001E-4</v>
      </c>
      <c r="CD57">
        <v>8.631E-4</v>
      </c>
      <c r="CE57">
        <v>2.0999999999999999E-3</v>
      </c>
      <c r="CF57">
        <v>4.1000000000000003E-3</v>
      </c>
      <c r="CG57">
        <v>6.7999999999999996E-3</v>
      </c>
      <c r="CH57">
        <v>1.0200000000000001E-2</v>
      </c>
      <c r="CI57">
        <v>1.5100000000000001E-2</v>
      </c>
      <c r="CJ57">
        <v>2.1600000000000001E-2</v>
      </c>
      <c r="CK57">
        <v>3.04E-2</v>
      </c>
      <c r="CL57">
        <v>4.1200000000000001E-2</v>
      </c>
      <c r="CM57">
        <v>5.33E-2</v>
      </c>
      <c r="CN57">
        <v>6.6299999999999998E-2</v>
      </c>
      <c r="CO57">
        <v>0.13569999999999999</v>
      </c>
      <c r="CP57">
        <v>0.19850000000000001</v>
      </c>
      <c r="CQ57">
        <v>0.2477</v>
      </c>
      <c r="CR57">
        <v>0.2949</v>
      </c>
      <c r="CS57">
        <v>0.34279999999999999</v>
      </c>
      <c r="CT57">
        <v>0.4118</v>
      </c>
      <c r="CU57">
        <v>0.44309999999999999</v>
      </c>
      <c r="CV57">
        <v>0.45889999999999997</v>
      </c>
      <c r="CW57">
        <v>0.47370000000000001</v>
      </c>
      <c r="CX57">
        <v>0.48199999999999998</v>
      </c>
      <c r="CY57">
        <v>0.48859999999999998</v>
      </c>
      <c r="CZ57">
        <v>0.49359999999999998</v>
      </c>
      <c r="DA57">
        <v>0.50119999999999998</v>
      </c>
      <c r="DB57">
        <v>0.50949999999999995</v>
      </c>
      <c r="DC57">
        <v>0.51790000000000003</v>
      </c>
      <c r="DD57">
        <v>0.53400000000000003</v>
      </c>
      <c r="DE57">
        <v>0.54339999999999999</v>
      </c>
      <c r="DF57">
        <v>0.55269999999999997</v>
      </c>
      <c r="DG57">
        <v>0.56210000000000004</v>
      </c>
      <c r="DH57">
        <v>0.56869999999999998</v>
      </c>
      <c r="DI57">
        <v>0.58630000000000004</v>
      </c>
      <c r="DJ57">
        <v>0.73</v>
      </c>
      <c r="DK57">
        <v>0.75849999999999995</v>
      </c>
      <c r="DL57">
        <v>0.78539999999999999</v>
      </c>
      <c r="DM57">
        <v>0.8</v>
      </c>
      <c r="DN57">
        <v>0.8</v>
      </c>
      <c r="DO57">
        <v>0.8</v>
      </c>
      <c r="DP57">
        <v>0.8</v>
      </c>
      <c r="DQ57">
        <v>0.8</v>
      </c>
      <c r="DR57">
        <v>0.8</v>
      </c>
      <c r="DS57">
        <v>0.93010000000000004</v>
      </c>
      <c r="DT57">
        <v>0.96</v>
      </c>
      <c r="DU57">
        <v>0.96</v>
      </c>
      <c r="DV57">
        <v>0.96</v>
      </c>
      <c r="DW57">
        <v>0.96</v>
      </c>
      <c r="DX57">
        <v>0.97230000000000005</v>
      </c>
    </row>
    <row r="58" spans="1:128">
      <c r="A58">
        <v>5.7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1.226E-7</v>
      </c>
      <c r="CB58">
        <v>2.7949999999999998E-5</v>
      </c>
      <c r="CC58">
        <v>2.2690000000000001E-4</v>
      </c>
      <c r="CD58">
        <v>8.631E-4</v>
      </c>
      <c r="CE58">
        <v>2.0999999999999999E-3</v>
      </c>
      <c r="CF58">
        <v>4.1000000000000003E-3</v>
      </c>
      <c r="CG58">
        <v>6.7999999999999996E-3</v>
      </c>
      <c r="CH58">
        <v>1.0200000000000001E-2</v>
      </c>
      <c r="CI58">
        <v>1.5100000000000001E-2</v>
      </c>
      <c r="CJ58">
        <v>2.1600000000000001E-2</v>
      </c>
      <c r="CK58">
        <v>3.04E-2</v>
      </c>
      <c r="CL58">
        <v>4.1200000000000001E-2</v>
      </c>
      <c r="CM58">
        <v>5.33E-2</v>
      </c>
      <c r="CN58">
        <v>6.6299999999999998E-2</v>
      </c>
      <c r="CO58">
        <v>0.13569999999999999</v>
      </c>
      <c r="CP58">
        <v>0.19850000000000001</v>
      </c>
      <c r="CQ58">
        <v>0.2477</v>
      </c>
      <c r="CR58">
        <v>0.2949</v>
      </c>
      <c r="CS58">
        <v>0.34279999999999999</v>
      </c>
      <c r="CT58">
        <v>0.4118</v>
      </c>
      <c r="CU58">
        <v>0.44309999999999999</v>
      </c>
      <c r="CV58">
        <v>0.45889999999999997</v>
      </c>
      <c r="CW58">
        <v>0.47370000000000001</v>
      </c>
      <c r="CX58">
        <v>0.48199999999999998</v>
      </c>
      <c r="CY58">
        <v>0.48859999999999998</v>
      </c>
      <c r="CZ58">
        <v>0.49359999999999998</v>
      </c>
      <c r="DA58">
        <v>0.50119999999999998</v>
      </c>
      <c r="DB58">
        <v>0.50949999999999995</v>
      </c>
      <c r="DC58">
        <v>0.51790000000000003</v>
      </c>
      <c r="DD58">
        <v>0.53400000000000003</v>
      </c>
      <c r="DE58">
        <v>0.54339999999999999</v>
      </c>
      <c r="DF58">
        <v>0.55269999999999997</v>
      </c>
      <c r="DG58">
        <v>0.56210000000000004</v>
      </c>
      <c r="DH58">
        <v>0.56869999999999998</v>
      </c>
      <c r="DI58">
        <v>0.58630000000000004</v>
      </c>
      <c r="DJ58">
        <v>0.73</v>
      </c>
      <c r="DK58">
        <v>0.75849999999999995</v>
      </c>
      <c r="DL58">
        <v>0.78539999999999999</v>
      </c>
      <c r="DM58">
        <v>0.8</v>
      </c>
      <c r="DN58">
        <v>0.8</v>
      </c>
      <c r="DO58">
        <v>0.8</v>
      </c>
      <c r="DP58">
        <v>0.8</v>
      </c>
      <c r="DQ58">
        <v>0.8</v>
      </c>
      <c r="DR58">
        <v>0.8</v>
      </c>
      <c r="DS58">
        <v>0.93010000000000004</v>
      </c>
      <c r="DT58">
        <v>0.96</v>
      </c>
      <c r="DU58">
        <v>0.96</v>
      </c>
      <c r="DV58">
        <v>0.96</v>
      </c>
      <c r="DW58">
        <v>0.96</v>
      </c>
      <c r="DX58">
        <v>0.97230000000000005</v>
      </c>
    </row>
    <row r="59" spans="1:128">
      <c r="A59">
        <v>5.8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1.226E-7</v>
      </c>
      <c r="CB59">
        <v>2.7949999999999998E-5</v>
      </c>
      <c r="CC59">
        <v>2.2690000000000001E-4</v>
      </c>
      <c r="CD59">
        <v>8.631E-4</v>
      </c>
      <c r="CE59">
        <v>2.0999999999999999E-3</v>
      </c>
      <c r="CF59">
        <v>4.1000000000000003E-3</v>
      </c>
      <c r="CG59">
        <v>6.7999999999999996E-3</v>
      </c>
      <c r="CH59">
        <v>1.0200000000000001E-2</v>
      </c>
      <c r="CI59">
        <v>1.5100000000000001E-2</v>
      </c>
      <c r="CJ59">
        <v>2.1600000000000001E-2</v>
      </c>
      <c r="CK59">
        <v>3.04E-2</v>
      </c>
      <c r="CL59">
        <v>4.1200000000000001E-2</v>
      </c>
      <c r="CM59">
        <v>5.33E-2</v>
      </c>
      <c r="CN59">
        <v>6.6299999999999998E-2</v>
      </c>
      <c r="CO59">
        <v>0.13569999999999999</v>
      </c>
      <c r="CP59">
        <v>0.19850000000000001</v>
      </c>
      <c r="CQ59">
        <v>0.2477</v>
      </c>
      <c r="CR59">
        <v>0.2949</v>
      </c>
      <c r="CS59">
        <v>0.34279999999999999</v>
      </c>
      <c r="CT59">
        <v>0.4118</v>
      </c>
      <c r="CU59">
        <v>0.44309999999999999</v>
      </c>
      <c r="CV59">
        <v>0.45889999999999997</v>
      </c>
      <c r="CW59">
        <v>0.47370000000000001</v>
      </c>
      <c r="CX59">
        <v>0.48199999999999998</v>
      </c>
      <c r="CY59">
        <v>0.48859999999999998</v>
      </c>
      <c r="CZ59">
        <v>0.49359999999999998</v>
      </c>
      <c r="DA59">
        <v>0.50119999999999998</v>
      </c>
      <c r="DB59">
        <v>0.50949999999999995</v>
      </c>
      <c r="DC59">
        <v>0.51790000000000003</v>
      </c>
      <c r="DD59">
        <v>0.53400000000000003</v>
      </c>
      <c r="DE59">
        <v>0.54339999999999999</v>
      </c>
      <c r="DF59">
        <v>0.55269999999999997</v>
      </c>
      <c r="DG59">
        <v>0.56210000000000004</v>
      </c>
      <c r="DH59">
        <v>0.56869999999999998</v>
      </c>
      <c r="DI59">
        <v>0.58630000000000004</v>
      </c>
      <c r="DJ59">
        <v>0.73</v>
      </c>
      <c r="DK59">
        <v>0.75849999999999995</v>
      </c>
      <c r="DL59">
        <v>0.78539999999999999</v>
      </c>
      <c r="DM59">
        <v>0.8</v>
      </c>
      <c r="DN59">
        <v>0.8</v>
      </c>
      <c r="DO59">
        <v>0.8</v>
      </c>
      <c r="DP59">
        <v>0.8</v>
      </c>
      <c r="DQ59">
        <v>0.8</v>
      </c>
      <c r="DR59">
        <v>0.8</v>
      </c>
      <c r="DS59">
        <v>0.93010000000000004</v>
      </c>
      <c r="DT59">
        <v>0.96</v>
      </c>
      <c r="DU59">
        <v>0.96</v>
      </c>
      <c r="DV59">
        <v>0.96</v>
      </c>
      <c r="DW59">
        <v>0.96</v>
      </c>
      <c r="DX59">
        <v>0.97230000000000005</v>
      </c>
    </row>
    <row r="60" spans="1:128">
      <c r="A60">
        <v>5.9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1.226E-7</v>
      </c>
      <c r="CB60">
        <v>2.7949999999999998E-5</v>
      </c>
      <c r="CC60">
        <v>2.2690000000000001E-4</v>
      </c>
      <c r="CD60">
        <v>8.631E-4</v>
      </c>
      <c r="CE60">
        <v>2.0999999999999999E-3</v>
      </c>
      <c r="CF60">
        <v>4.1000000000000003E-3</v>
      </c>
      <c r="CG60">
        <v>6.7999999999999996E-3</v>
      </c>
      <c r="CH60">
        <v>1.0200000000000001E-2</v>
      </c>
      <c r="CI60">
        <v>1.5100000000000001E-2</v>
      </c>
      <c r="CJ60">
        <v>2.1600000000000001E-2</v>
      </c>
      <c r="CK60">
        <v>3.04E-2</v>
      </c>
      <c r="CL60">
        <v>4.1200000000000001E-2</v>
      </c>
      <c r="CM60">
        <v>5.33E-2</v>
      </c>
      <c r="CN60">
        <v>6.6299999999999998E-2</v>
      </c>
      <c r="CO60">
        <v>0.13569999999999999</v>
      </c>
      <c r="CP60">
        <v>0.19850000000000001</v>
      </c>
      <c r="CQ60">
        <v>0.2477</v>
      </c>
      <c r="CR60">
        <v>0.2949</v>
      </c>
      <c r="CS60">
        <v>0.34279999999999999</v>
      </c>
      <c r="CT60">
        <v>0.4118</v>
      </c>
      <c r="CU60">
        <v>0.44309999999999999</v>
      </c>
      <c r="CV60">
        <v>0.45889999999999997</v>
      </c>
      <c r="CW60">
        <v>0.47370000000000001</v>
      </c>
      <c r="CX60">
        <v>0.48199999999999998</v>
      </c>
      <c r="CY60">
        <v>0.48859999999999998</v>
      </c>
      <c r="CZ60">
        <v>0.49359999999999998</v>
      </c>
      <c r="DA60">
        <v>0.50119999999999998</v>
      </c>
      <c r="DB60">
        <v>0.50949999999999995</v>
      </c>
      <c r="DC60">
        <v>0.51790000000000003</v>
      </c>
      <c r="DD60">
        <v>0.53400000000000003</v>
      </c>
      <c r="DE60">
        <v>0.54339999999999999</v>
      </c>
      <c r="DF60">
        <v>0.55269999999999997</v>
      </c>
      <c r="DG60">
        <v>0.56210000000000004</v>
      </c>
      <c r="DH60">
        <v>0.56869999999999998</v>
      </c>
      <c r="DI60">
        <v>0.58630000000000004</v>
      </c>
      <c r="DJ60">
        <v>0.73</v>
      </c>
      <c r="DK60">
        <v>0.75849999999999995</v>
      </c>
      <c r="DL60">
        <v>0.78539999999999999</v>
      </c>
      <c r="DM60">
        <v>0.8</v>
      </c>
      <c r="DN60">
        <v>0.8</v>
      </c>
      <c r="DO60">
        <v>0.8</v>
      </c>
      <c r="DP60">
        <v>0.8</v>
      </c>
      <c r="DQ60">
        <v>0.8</v>
      </c>
      <c r="DR60">
        <v>0.8</v>
      </c>
      <c r="DS60">
        <v>0.93010000000000004</v>
      </c>
      <c r="DT60">
        <v>0.96</v>
      </c>
      <c r="DU60">
        <v>0.96</v>
      </c>
      <c r="DV60">
        <v>0.96</v>
      </c>
      <c r="DW60">
        <v>0.96</v>
      </c>
      <c r="DX60">
        <v>0.97230000000000005</v>
      </c>
    </row>
    <row r="61" spans="1:128">
      <c r="A61">
        <v>6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1.226E-7</v>
      </c>
      <c r="CB61">
        <v>2.7949999999999998E-5</v>
      </c>
      <c r="CC61">
        <v>2.2690000000000001E-4</v>
      </c>
      <c r="CD61">
        <v>8.631E-4</v>
      </c>
      <c r="CE61">
        <v>2.0999999999999999E-3</v>
      </c>
      <c r="CF61">
        <v>4.1000000000000003E-3</v>
      </c>
      <c r="CG61">
        <v>6.7999999999999996E-3</v>
      </c>
      <c r="CH61">
        <v>1.0200000000000001E-2</v>
      </c>
      <c r="CI61">
        <v>1.5100000000000001E-2</v>
      </c>
      <c r="CJ61">
        <v>2.1600000000000001E-2</v>
      </c>
      <c r="CK61">
        <v>3.04E-2</v>
      </c>
      <c r="CL61">
        <v>4.1200000000000001E-2</v>
      </c>
      <c r="CM61">
        <v>5.33E-2</v>
      </c>
      <c r="CN61">
        <v>6.6299999999999998E-2</v>
      </c>
      <c r="CO61">
        <v>0.13569999999999999</v>
      </c>
      <c r="CP61">
        <v>0.19850000000000001</v>
      </c>
      <c r="CQ61">
        <v>0.2477</v>
      </c>
      <c r="CR61">
        <v>0.2949</v>
      </c>
      <c r="CS61">
        <v>0.34279999999999999</v>
      </c>
      <c r="CT61">
        <v>0.4118</v>
      </c>
      <c r="CU61">
        <v>0.44309999999999999</v>
      </c>
      <c r="CV61">
        <v>0.45889999999999997</v>
      </c>
      <c r="CW61">
        <v>0.47370000000000001</v>
      </c>
      <c r="CX61">
        <v>0.48199999999999998</v>
      </c>
      <c r="CY61">
        <v>0.48859999999999998</v>
      </c>
      <c r="CZ61">
        <v>0.49359999999999998</v>
      </c>
      <c r="DA61">
        <v>0.50119999999999998</v>
      </c>
      <c r="DB61">
        <v>0.50949999999999995</v>
      </c>
      <c r="DC61">
        <v>0.51790000000000003</v>
      </c>
      <c r="DD61">
        <v>0.53400000000000003</v>
      </c>
      <c r="DE61">
        <v>0.54339999999999999</v>
      </c>
      <c r="DF61">
        <v>0.55269999999999997</v>
      </c>
      <c r="DG61">
        <v>0.56210000000000004</v>
      </c>
      <c r="DH61">
        <v>0.56869999999999998</v>
      </c>
      <c r="DI61">
        <v>0.58630000000000004</v>
      </c>
      <c r="DJ61">
        <v>0.73</v>
      </c>
      <c r="DK61">
        <v>0.75849999999999995</v>
      </c>
      <c r="DL61">
        <v>0.78539999999999999</v>
      </c>
      <c r="DM61">
        <v>0.8</v>
      </c>
      <c r="DN61">
        <v>0.8</v>
      </c>
      <c r="DO61">
        <v>0.8</v>
      </c>
      <c r="DP61">
        <v>0.8</v>
      </c>
      <c r="DQ61">
        <v>0.8</v>
      </c>
      <c r="DR61">
        <v>0.8</v>
      </c>
      <c r="DS61">
        <v>0.93010000000000004</v>
      </c>
      <c r="DT61">
        <v>0.96</v>
      </c>
      <c r="DU61">
        <v>0.96</v>
      </c>
      <c r="DV61">
        <v>0.96</v>
      </c>
      <c r="DW61">
        <v>0.96</v>
      </c>
      <c r="DX61">
        <v>0.97230000000000005</v>
      </c>
    </row>
    <row r="62" spans="1:128">
      <c r="A62">
        <v>6.1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1.226E-7</v>
      </c>
      <c r="CB62">
        <v>2.7949999999999998E-5</v>
      </c>
      <c r="CC62">
        <v>2.2690000000000001E-4</v>
      </c>
      <c r="CD62">
        <v>8.631E-4</v>
      </c>
      <c r="CE62">
        <v>2.0999999999999999E-3</v>
      </c>
      <c r="CF62">
        <v>4.1000000000000003E-3</v>
      </c>
      <c r="CG62">
        <v>6.7999999999999996E-3</v>
      </c>
      <c r="CH62">
        <v>1.0200000000000001E-2</v>
      </c>
      <c r="CI62">
        <v>1.5100000000000001E-2</v>
      </c>
      <c r="CJ62">
        <v>2.1600000000000001E-2</v>
      </c>
      <c r="CK62">
        <v>3.04E-2</v>
      </c>
      <c r="CL62">
        <v>4.1200000000000001E-2</v>
      </c>
      <c r="CM62">
        <v>5.33E-2</v>
      </c>
      <c r="CN62">
        <v>6.6299999999999998E-2</v>
      </c>
      <c r="CO62">
        <v>0.13569999999999999</v>
      </c>
      <c r="CP62">
        <v>0.19850000000000001</v>
      </c>
      <c r="CQ62">
        <v>0.2477</v>
      </c>
      <c r="CR62">
        <v>0.2949</v>
      </c>
      <c r="CS62">
        <v>0.34279999999999999</v>
      </c>
      <c r="CT62">
        <v>0.4118</v>
      </c>
      <c r="CU62">
        <v>0.44309999999999999</v>
      </c>
      <c r="CV62">
        <v>0.45889999999999997</v>
      </c>
      <c r="CW62">
        <v>0.47370000000000001</v>
      </c>
      <c r="CX62">
        <v>0.48199999999999998</v>
      </c>
      <c r="CY62">
        <v>0.48859999999999998</v>
      </c>
      <c r="CZ62">
        <v>0.49359999999999998</v>
      </c>
      <c r="DA62">
        <v>0.50119999999999998</v>
      </c>
      <c r="DB62">
        <v>0.50949999999999995</v>
      </c>
      <c r="DC62">
        <v>0.51790000000000003</v>
      </c>
      <c r="DD62">
        <v>0.53400000000000003</v>
      </c>
      <c r="DE62">
        <v>0.54339999999999999</v>
      </c>
      <c r="DF62">
        <v>0.55269999999999997</v>
      </c>
      <c r="DG62">
        <v>0.56210000000000004</v>
      </c>
      <c r="DH62">
        <v>0.56869999999999998</v>
      </c>
      <c r="DI62">
        <v>0.58630000000000004</v>
      </c>
      <c r="DJ62">
        <v>0.73</v>
      </c>
      <c r="DK62">
        <v>0.75849999999999995</v>
      </c>
      <c r="DL62">
        <v>0.78539999999999999</v>
      </c>
      <c r="DM62">
        <v>0.8</v>
      </c>
      <c r="DN62">
        <v>0.8</v>
      </c>
      <c r="DO62">
        <v>0.8</v>
      </c>
      <c r="DP62">
        <v>0.8</v>
      </c>
      <c r="DQ62">
        <v>0.8</v>
      </c>
      <c r="DR62">
        <v>0.8</v>
      </c>
      <c r="DS62">
        <v>0.93010000000000004</v>
      </c>
      <c r="DT62">
        <v>0.96</v>
      </c>
      <c r="DU62">
        <v>0.96</v>
      </c>
      <c r="DV62">
        <v>0.96</v>
      </c>
      <c r="DW62">
        <v>0.96</v>
      </c>
      <c r="DX62">
        <v>0.97230000000000005</v>
      </c>
    </row>
    <row r="63" spans="1:128">
      <c r="A63">
        <v>6.2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1.226E-7</v>
      </c>
      <c r="CB63">
        <v>2.7949999999999998E-5</v>
      </c>
      <c r="CC63">
        <v>2.2690000000000001E-4</v>
      </c>
      <c r="CD63">
        <v>8.631E-4</v>
      </c>
      <c r="CE63">
        <v>2.0999999999999999E-3</v>
      </c>
      <c r="CF63">
        <v>4.1000000000000003E-3</v>
      </c>
      <c r="CG63">
        <v>6.7999999999999996E-3</v>
      </c>
      <c r="CH63">
        <v>1.0200000000000001E-2</v>
      </c>
      <c r="CI63">
        <v>1.5100000000000001E-2</v>
      </c>
      <c r="CJ63">
        <v>2.1600000000000001E-2</v>
      </c>
      <c r="CK63">
        <v>3.04E-2</v>
      </c>
      <c r="CL63">
        <v>4.1200000000000001E-2</v>
      </c>
      <c r="CM63">
        <v>5.33E-2</v>
      </c>
      <c r="CN63">
        <v>6.6299999999999998E-2</v>
      </c>
      <c r="CO63">
        <v>0.13569999999999999</v>
      </c>
      <c r="CP63">
        <v>0.19850000000000001</v>
      </c>
      <c r="CQ63">
        <v>0.2477</v>
      </c>
      <c r="CR63">
        <v>0.2949</v>
      </c>
      <c r="CS63">
        <v>0.34279999999999999</v>
      </c>
      <c r="CT63">
        <v>0.4118</v>
      </c>
      <c r="CU63">
        <v>0.44309999999999999</v>
      </c>
      <c r="CV63">
        <v>0.45889999999999997</v>
      </c>
      <c r="CW63">
        <v>0.47370000000000001</v>
      </c>
      <c r="CX63">
        <v>0.48199999999999998</v>
      </c>
      <c r="CY63">
        <v>0.48859999999999998</v>
      </c>
      <c r="CZ63">
        <v>0.49359999999999998</v>
      </c>
      <c r="DA63">
        <v>0.50119999999999998</v>
      </c>
      <c r="DB63">
        <v>0.50949999999999995</v>
      </c>
      <c r="DC63">
        <v>0.51790000000000003</v>
      </c>
      <c r="DD63">
        <v>0.53400000000000003</v>
      </c>
      <c r="DE63">
        <v>0.54339999999999999</v>
      </c>
      <c r="DF63">
        <v>0.55269999999999997</v>
      </c>
      <c r="DG63">
        <v>0.56210000000000004</v>
      </c>
      <c r="DH63">
        <v>0.56869999999999998</v>
      </c>
      <c r="DI63">
        <v>0.58630000000000004</v>
      </c>
      <c r="DJ63">
        <v>0.73</v>
      </c>
      <c r="DK63">
        <v>0.75849999999999995</v>
      </c>
      <c r="DL63">
        <v>0.78539999999999999</v>
      </c>
      <c r="DM63">
        <v>0.8</v>
      </c>
      <c r="DN63">
        <v>0.8</v>
      </c>
      <c r="DO63">
        <v>0.8</v>
      </c>
      <c r="DP63">
        <v>0.8</v>
      </c>
      <c r="DQ63">
        <v>0.8</v>
      </c>
      <c r="DR63">
        <v>0.8</v>
      </c>
      <c r="DS63">
        <v>0.93010000000000004</v>
      </c>
      <c r="DT63">
        <v>0.96</v>
      </c>
      <c r="DU63">
        <v>0.96</v>
      </c>
      <c r="DV63">
        <v>0.96</v>
      </c>
      <c r="DW63">
        <v>0.96</v>
      </c>
      <c r="DX63">
        <v>0.97230000000000005</v>
      </c>
    </row>
    <row r="64" spans="1:128">
      <c r="A64">
        <v>6.3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1.226E-7</v>
      </c>
      <c r="CB64">
        <v>2.7949999999999998E-5</v>
      </c>
      <c r="CC64">
        <v>2.2690000000000001E-4</v>
      </c>
      <c r="CD64">
        <v>8.631E-4</v>
      </c>
      <c r="CE64">
        <v>2.0999999999999999E-3</v>
      </c>
      <c r="CF64">
        <v>4.1000000000000003E-3</v>
      </c>
      <c r="CG64">
        <v>6.7999999999999996E-3</v>
      </c>
      <c r="CH64">
        <v>1.0200000000000001E-2</v>
      </c>
      <c r="CI64">
        <v>1.5100000000000001E-2</v>
      </c>
      <c r="CJ64">
        <v>2.1600000000000001E-2</v>
      </c>
      <c r="CK64">
        <v>3.04E-2</v>
      </c>
      <c r="CL64">
        <v>4.1200000000000001E-2</v>
      </c>
      <c r="CM64">
        <v>5.33E-2</v>
      </c>
      <c r="CN64">
        <v>6.6299999999999998E-2</v>
      </c>
      <c r="CO64">
        <v>0.13569999999999999</v>
      </c>
      <c r="CP64">
        <v>0.19850000000000001</v>
      </c>
      <c r="CQ64">
        <v>0.2477</v>
      </c>
      <c r="CR64">
        <v>0.2949</v>
      </c>
      <c r="CS64">
        <v>0.34279999999999999</v>
      </c>
      <c r="CT64">
        <v>0.4118</v>
      </c>
      <c r="CU64">
        <v>0.44309999999999999</v>
      </c>
      <c r="CV64">
        <v>0.45889999999999997</v>
      </c>
      <c r="CW64">
        <v>0.47370000000000001</v>
      </c>
      <c r="CX64">
        <v>0.48199999999999998</v>
      </c>
      <c r="CY64">
        <v>0.48859999999999998</v>
      </c>
      <c r="CZ64">
        <v>0.49359999999999998</v>
      </c>
      <c r="DA64">
        <v>0.50119999999999998</v>
      </c>
      <c r="DB64">
        <v>0.50949999999999995</v>
      </c>
      <c r="DC64">
        <v>0.51790000000000003</v>
      </c>
      <c r="DD64">
        <v>0.53400000000000003</v>
      </c>
      <c r="DE64">
        <v>0.54339999999999999</v>
      </c>
      <c r="DF64">
        <v>0.55269999999999997</v>
      </c>
      <c r="DG64">
        <v>0.56210000000000004</v>
      </c>
      <c r="DH64">
        <v>0.56869999999999998</v>
      </c>
      <c r="DI64">
        <v>0.58630000000000004</v>
      </c>
      <c r="DJ64">
        <v>0.73</v>
      </c>
      <c r="DK64">
        <v>0.75849999999999995</v>
      </c>
      <c r="DL64">
        <v>0.78539999999999999</v>
      </c>
      <c r="DM64">
        <v>0.8</v>
      </c>
      <c r="DN64">
        <v>0.8</v>
      </c>
      <c r="DO64">
        <v>0.8</v>
      </c>
      <c r="DP64">
        <v>0.8</v>
      </c>
      <c r="DQ64">
        <v>0.8</v>
      </c>
      <c r="DR64">
        <v>0.8</v>
      </c>
      <c r="DS64">
        <v>0.93010000000000004</v>
      </c>
      <c r="DT64">
        <v>0.96</v>
      </c>
      <c r="DU64">
        <v>0.96</v>
      </c>
      <c r="DV64">
        <v>0.96</v>
      </c>
      <c r="DW64">
        <v>0.96</v>
      </c>
      <c r="DX64">
        <v>0.97230000000000005</v>
      </c>
    </row>
    <row r="65" spans="1:128">
      <c r="A65">
        <v>6.4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1.226E-7</v>
      </c>
      <c r="CB65">
        <v>2.7949999999999998E-5</v>
      </c>
      <c r="CC65">
        <v>2.2690000000000001E-4</v>
      </c>
      <c r="CD65">
        <v>8.631E-4</v>
      </c>
      <c r="CE65">
        <v>2.0999999999999999E-3</v>
      </c>
      <c r="CF65">
        <v>4.1000000000000003E-3</v>
      </c>
      <c r="CG65">
        <v>6.7999999999999996E-3</v>
      </c>
      <c r="CH65">
        <v>1.0200000000000001E-2</v>
      </c>
      <c r="CI65">
        <v>1.5100000000000001E-2</v>
      </c>
      <c r="CJ65">
        <v>2.1600000000000001E-2</v>
      </c>
      <c r="CK65">
        <v>3.04E-2</v>
      </c>
      <c r="CL65">
        <v>4.1200000000000001E-2</v>
      </c>
      <c r="CM65">
        <v>5.33E-2</v>
      </c>
      <c r="CN65">
        <v>6.6299999999999998E-2</v>
      </c>
      <c r="CO65">
        <v>0.13569999999999999</v>
      </c>
      <c r="CP65">
        <v>0.19850000000000001</v>
      </c>
      <c r="CQ65">
        <v>0.2477</v>
      </c>
      <c r="CR65">
        <v>0.2949</v>
      </c>
      <c r="CS65">
        <v>0.34279999999999999</v>
      </c>
      <c r="CT65">
        <v>0.4118</v>
      </c>
      <c r="CU65">
        <v>0.44309999999999999</v>
      </c>
      <c r="CV65">
        <v>0.45889999999999997</v>
      </c>
      <c r="CW65">
        <v>0.47370000000000001</v>
      </c>
      <c r="CX65">
        <v>0.48199999999999998</v>
      </c>
      <c r="CY65">
        <v>0.48859999999999998</v>
      </c>
      <c r="CZ65">
        <v>0.49359999999999998</v>
      </c>
      <c r="DA65">
        <v>0.50119999999999998</v>
      </c>
      <c r="DB65">
        <v>0.50949999999999995</v>
      </c>
      <c r="DC65">
        <v>0.51790000000000003</v>
      </c>
      <c r="DD65">
        <v>0.53400000000000003</v>
      </c>
      <c r="DE65">
        <v>0.54339999999999999</v>
      </c>
      <c r="DF65">
        <v>0.55269999999999997</v>
      </c>
      <c r="DG65">
        <v>0.56210000000000004</v>
      </c>
      <c r="DH65">
        <v>0.56869999999999998</v>
      </c>
      <c r="DI65">
        <v>0.58630000000000004</v>
      </c>
      <c r="DJ65">
        <v>0.73</v>
      </c>
      <c r="DK65">
        <v>0.75849999999999995</v>
      </c>
      <c r="DL65">
        <v>0.78539999999999999</v>
      </c>
      <c r="DM65">
        <v>0.8</v>
      </c>
      <c r="DN65">
        <v>0.8</v>
      </c>
      <c r="DO65">
        <v>0.8</v>
      </c>
      <c r="DP65">
        <v>0.8</v>
      </c>
      <c r="DQ65">
        <v>0.8</v>
      </c>
      <c r="DR65">
        <v>0.8</v>
      </c>
      <c r="DS65">
        <v>0.93010000000000004</v>
      </c>
      <c r="DT65">
        <v>0.96</v>
      </c>
      <c r="DU65">
        <v>0.96</v>
      </c>
      <c r="DV65">
        <v>0.96</v>
      </c>
      <c r="DW65">
        <v>0.96</v>
      </c>
      <c r="DX65">
        <v>0.97230000000000005</v>
      </c>
    </row>
    <row r="66" spans="1:128">
      <c r="A66">
        <v>6.5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1.226E-7</v>
      </c>
      <c r="CB66">
        <v>2.7949999999999998E-5</v>
      </c>
      <c r="CC66">
        <v>2.2690000000000001E-4</v>
      </c>
      <c r="CD66">
        <v>8.631E-4</v>
      </c>
      <c r="CE66">
        <v>2.0999999999999999E-3</v>
      </c>
      <c r="CF66">
        <v>4.1000000000000003E-3</v>
      </c>
      <c r="CG66">
        <v>6.7999999999999996E-3</v>
      </c>
      <c r="CH66">
        <v>1.0200000000000001E-2</v>
      </c>
      <c r="CI66">
        <v>1.5100000000000001E-2</v>
      </c>
      <c r="CJ66">
        <v>2.1600000000000001E-2</v>
      </c>
      <c r="CK66">
        <v>3.04E-2</v>
      </c>
      <c r="CL66">
        <v>4.1200000000000001E-2</v>
      </c>
      <c r="CM66">
        <v>5.33E-2</v>
      </c>
      <c r="CN66">
        <v>6.6299999999999998E-2</v>
      </c>
      <c r="CO66">
        <v>0.13569999999999999</v>
      </c>
      <c r="CP66">
        <v>0.19850000000000001</v>
      </c>
      <c r="CQ66">
        <v>0.2477</v>
      </c>
      <c r="CR66">
        <v>0.2949</v>
      </c>
      <c r="CS66">
        <v>0.34279999999999999</v>
      </c>
      <c r="CT66">
        <v>0.4118</v>
      </c>
      <c r="CU66">
        <v>0.44309999999999999</v>
      </c>
      <c r="CV66">
        <v>0.45889999999999997</v>
      </c>
      <c r="CW66">
        <v>0.47370000000000001</v>
      </c>
      <c r="CX66">
        <v>0.48199999999999998</v>
      </c>
      <c r="CY66">
        <v>0.48859999999999998</v>
      </c>
      <c r="CZ66">
        <v>0.49359999999999998</v>
      </c>
      <c r="DA66">
        <v>0.50119999999999998</v>
      </c>
      <c r="DB66">
        <v>0.50949999999999995</v>
      </c>
      <c r="DC66">
        <v>0.51790000000000003</v>
      </c>
      <c r="DD66">
        <v>0.53400000000000003</v>
      </c>
      <c r="DE66">
        <v>0.54339999999999999</v>
      </c>
      <c r="DF66">
        <v>0.55269999999999997</v>
      </c>
      <c r="DG66">
        <v>0.56210000000000004</v>
      </c>
      <c r="DH66">
        <v>0.56869999999999998</v>
      </c>
      <c r="DI66">
        <v>0.58630000000000004</v>
      </c>
      <c r="DJ66">
        <v>0.73</v>
      </c>
      <c r="DK66">
        <v>0.75849999999999995</v>
      </c>
      <c r="DL66">
        <v>0.78539999999999999</v>
      </c>
      <c r="DM66">
        <v>0.8</v>
      </c>
      <c r="DN66">
        <v>0.8</v>
      </c>
      <c r="DO66">
        <v>0.8</v>
      </c>
      <c r="DP66">
        <v>0.8</v>
      </c>
      <c r="DQ66">
        <v>0.8</v>
      </c>
      <c r="DR66">
        <v>0.8</v>
      </c>
      <c r="DS66">
        <v>0.93010000000000004</v>
      </c>
      <c r="DT66">
        <v>0.96</v>
      </c>
      <c r="DU66">
        <v>0.96</v>
      </c>
      <c r="DV66">
        <v>0.96</v>
      </c>
      <c r="DW66">
        <v>0.96</v>
      </c>
      <c r="DX66">
        <v>0.97230000000000005</v>
      </c>
    </row>
    <row r="67" spans="1:128">
      <c r="A67">
        <v>6.6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1.226E-7</v>
      </c>
      <c r="CB67">
        <v>2.7949999999999998E-5</v>
      </c>
      <c r="CC67">
        <v>2.2690000000000001E-4</v>
      </c>
      <c r="CD67">
        <v>8.631E-4</v>
      </c>
      <c r="CE67">
        <v>2.0999999999999999E-3</v>
      </c>
      <c r="CF67">
        <v>4.1000000000000003E-3</v>
      </c>
      <c r="CG67">
        <v>6.7999999999999996E-3</v>
      </c>
      <c r="CH67">
        <v>1.0200000000000001E-2</v>
      </c>
      <c r="CI67">
        <v>1.5100000000000001E-2</v>
      </c>
      <c r="CJ67">
        <v>2.1600000000000001E-2</v>
      </c>
      <c r="CK67">
        <v>3.04E-2</v>
      </c>
      <c r="CL67">
        <v>4.1200000000000001E-2</v>
      </c>
      <c r="CM67">
        <v>5.33E-2</v>
      </c>
      <c r="CN67">
        <v>6.6299999999999998E-2</v>
      </c>
      <c r="CO67">
        <v>0.13569999999999999</v>
      </c>
      <c r="CP67">
        <v>0.19850000000000001</v>
      </c>
      <c r="CQ67">
        <v>0.2477</v>
      </c>
      <c r="CR67">
        <v>0.2949</v>
      </c>
      <c r="CS67">
        <v>0.34279999999999999</v>
      </c>
      <c r="CT67">
        <v>0.4118</v>
      </c>
      <c r="CU67">
        <v>0.44309999999999999</v>
      </c>
      <c r="CV67">
        <v>0.45889999999999997</v>
      </c>
      <c r="CW67">
        <v>0.47370000000000001</v>
      </c>
      <c r="CX67">
        <v>0.48199999999999998</v>
      </c>
      <c r="CY67">
        <v>0.48859999999999998</v>
      </c>
      <c r="CZ67">
        <v>0.49359999999999998</v>
      </c>
      <c r="DA67">
        <v>0.50119999999999998</v>
      </c>
      <c r="DB67">
        <v>0.50949999999999995</v>
      </c>
      <c r="DC67">
        <v>0.51790000000000003</v>
      </c>
      <c r="DD67">
        <v>0.53400000000000003</v>
      </c>
      <c r="DE67">
        <v>0.54339999999999999</v>
      </c>
      <c r="DF67">
        <v>0.55269999999999997</v>
      </c>
      <c r="DG67">
        <v>0.56210000000000004</v>
      </c>
      <c r="DH67">
        <v>0.56869999999999998</v>
      </c>
      <c r="DI67">
        <v>0.58630000000000004</v>
      </c>
      <c r="DJ67">
        <v>0.73</v>
      </c>
      <c r="DK67">
        <v>0.75849999999999995</v>
      </c>
      <c r="DL67">
        <v>0.78539999999999999</v>
      </c>
      <c r="DM67">
        <v>0.8</v>
      </c>
      <c r="DN67">
        <v>0.8</v>
      </c>
      <c r="DO67">
        <v>0.8</v>
      </c>
      <c r="DP67">
        <v>0.8</v>
      </c>
      <c r="DQ67">
        <v>0.8</v>
      </c>
      <c r="DR67">
        <v>0.8</v>
      </c>
      <c r="DS67">
        <v>0.93010000000000004</v>
      </c>
      <c r="DT67">
        <v>0.96</v>
      </c>
      <c r="DU67">
        <v>0.96</v>
      </c>
      <c r="DV67">
        <v>0.96</v>
      </c>
      <c r="DW67">
        <v>0.96</v>
      </c>
      <c r="DX67">
        <v>0.97230000000000005</v>
      </c>
    </row>
    <row r="68" spans="1:128">
      <c r="A68">
        <v>6.7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1.226E-7</v>
      </c>
      <c r="CB68">
        <v>2.7949999999999998E-5</v>
      </c>
      <c r="CC68">
        <v>2.2690000000000001E-4</v>
      </c>
      <c r="CD68">
        <v>8.631E-4</v>
      </c>
      <c r="CE68">
        <v>2.0999999999999999E-3</v>
      </c>
      <c r="CF68">
        <v>4.1000000000000003E-3</v>
      </c>
      <c r="CG68">
        <v>6.7999999999999996E-3</v>
      </c>
      <c r="CH68">
        <v>1.0200000000000001E-2</v>
      </c>
      <c r="CI68">
        <v>1.5100000000000001E-2</v>
      </c>
      <c r="CJ68">
        <v>2.1600000000000001E-2</v>
      </c>
      <c r="CK68">
        <v>3.04E-2</v>
      </c>
      <c r="CL68">
        <v>4.1200000000000001E-2</v>
      </c>
      <c r="CM68">
        <v>5.33E-2</v>
      </c>
      <c r="CN68">
        <v>6.6299999999999998E-2</v>
      </c>
      <c r="CO68">
        <v>0.13569999999999999</v>
      </c>
      <c r="CP68">
        <v>0.19850000000000001</v>
      </c>
      <c r="CQ68">
        <v>0.2477</v>
      </c>
      <c r="CR68">
        <v>0.2949</v>
      </c>
      <c r="CS68">
        <v>0.34279999999999999</v>
      </c>
      <c r="CT68">
        <v>0.4118</v>
      </c>
      <c r="CU68">
        <v>0.44309999999999999</v>
      </c>
      <c r="CV68">
        <v>0.45889999999999997</v>
      </c>
      <c r="CW68">
        <v>0.47370000000000001</v>
      </c>
      <c r="CX68">
        <v>0.48199999999999998</v>
      </c>
      <c r="CY68">
        <v>0.48859999999999998</v>
      </c>
      <c r="CZ68">
        <v>0.49359999999999998</v>
      </c>
      <c r="DA68">
        <v>0.50119999999999998</v>
      </c>
      <c r="DB68">
        <v>0.50949999999999995</v>
      </c>
      <c r="DC68">
        <v>0.51790000000000003</v>
      </c>
      <c r="DD68">
        <v>0.53400000000000003</v>
      </c>
      <c r="DE68">
        <v>0.54339999999999999</v>
      </c>
      <c r="DF68">
        <v>0.55269999999999997</v>
      </c>
      <c r="DG68">
        <v>0.56210000000000004</v>
      </c>
      <c r="DH68">
        <v>0.56869999999999998</v>
      </c>
      <c r="DI68">
        <v>0.58630000000000004</v>
      </c>
      <c r="DJ68">
        <v>0.73</v>
      </c>
      <c r="DK68">
        <v>0.75849999999999995</v>
      </c>
      <c r="DL68">
        <v>0.78539999999999999</v>
      </c>
      <c r="DM68">
        <v>0.8</v>
      </c>
      <c r="DN68">
        <v>0.8</v>
      </c>
      <c r="DO68">
        <v>0.8</v>
      </c>
      <c r="DP68">
        <v>0.8</v>
      </c>
      <c r="DQ68">
        <v>0.8</v>
      </c>
      <c r="DR68">
        <v>0.8</v>
      </c>
      <c r="DS68">
        <v>0.93010000000000004</v>
      </c>
      <c r="DT68">
        <v>0.96</v>
      </c>
      <c r="DU68">
        <v>0.96</v>
      </c>
      <c r="DV68">
        <v>0.96</v>
      </c>
      <c r="DW68">
        <v>0.96</v>
      </c>
      <c r="DX68">
        <v>0.97230000000000005</v>
      </c>
    </row>
    <row r="69" spans="1:128">
      <c r="A69">
        <v>6.8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1.226E-7</v>
      </c>
      <c r="CB69">
        <v>2.7949999999999998E-5</v>
      </c>
      <c r="CC69">
        <v>2.2690000000000001E-4</v>
      </c>
      <c r="CD69">
        <v>8.631E-4</v>
      </c>
      <c r="CE69">
        <v>2.0999999999999999E-3</v>
      </c>
      <c r="CF69">
        <v>4.1000000000000003E-3</v>
      </c>
      <c r="CG69">
        <v>6.7999999999999996E-3</v>
      </c>
      <c r="CH69">
        <v>1.0200000000000001E-2</v>
      </c>
      <c r="CI69">
        <v>1.5100000000000001E-2</v>
      </c>
      <c r="CJ69">
        <v>2.1600000000000001E-2</v>
      </c>
      <c r="CK69">
        <v>3.04E-2</v>
      </c>
      <c r="CL69">
        <v>4.1200000000000001E-2</v>
      </c>
      <c r="CM69">
        <v>5.33E-2</v>
      </c>
      <c r="CN69">
        <v>6.6299999999999998E-2</v>
      </c>
      <c r="CO69">
        <v>0.13569999999999999</v>
      </c>
      <c r="CP69">
        <v>0.19850000000000001</v>
      </c>
      <c r="CQ69">
        <v>0.2477</v>
      </c>
      <c r="CR69">
        <v>0.2949</v>
      </c>
      <c r="CS69">
        <v>0.34279999999999999</v>
      </c>
      <c r="CT69">
        <v>0.4118</v>
      </c>
      <c r="CU69">
        <v>0.44309999999999999</v>
      </c>
      <c r="CV69">
        <v>0.45889999999999997</v>
      </c>
      <c r="CW69">
        <v>0.47370000000000001</v>
      </c>
      <c r="CX69">
        <v>0.48199999999999998</v>
      </c>
      <c r="CY69">
        <v>0.48859999999999998</v>
      </c>
      <c r="CZ69">
        <v>0.49359999999999998</v>
      </c>
      <c r="DA69">
        <v>0.50119999999999998</v>
      </c>
      <c r="DB69">
        <v>0.50949999999999995</v>
      </c>
      <c r="DC69">
        <v>0.51790000000000003</v>
      </c>
      <c r="DD69">
        <v>0.53400000000000003</v>
      </c>
      <c r="DE69">
        <v>0.54339999999999999</v>
      </c>
      <c r="DF69">
        <v>0.55269999999999997</v>
      </c>
      <c r="DG69">
        <v>0.56210000000000004</v>
      </c>
      <c r="DH69">
        <v>0.56869999999999998</v>
      </c>
      <c r="DI69">
        <v>0.58630000000000004</v>
      </c>
      <c r="DJ69">
        <v>0.73</v>
      </c>
      <c r="DK69">
        <v>0.75849999999999995</v>
      </c>
      <c r="DL69">
        <v>0.78539999999999999</v>
      </c>
      <c r="DM69">
        <v>0.8</v>
      </c>
      <c r="DN69">
        <v>0.8</v>
      </c>
      <c r="DO69">
        <v>0.8</v>
      </c>
      <c r="DP69">
        <v>0.8</v>
      </c>
      <c r="DQ69">
        <v>0.8</v>
      </c>
      <c r="DR69">
        <v>0.8</v>
      </c>
      <c r="DS69">
        <v>0.93010000000000004</v>
      </c>
      <c r="DT69">
        <v>0.96</v>
      </c>
      <c r="DU69">
        <v>0.96</v>
      </c>
      <c r="DV69">
        <v>0.96</v>
      </c>
      <c r="DW69">
        <v>0.96</v>
      </c>
      <c r="DX69">
        <v>0.97230000000000005</v>
      </c>
    </row>
    <row r="70" spans="1:128">
      <c r="A70">
        <v>6.9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1.226E-7</v>
      </c>
      <c r="CB70">
        <v>2.7949999999999998E-5</v>
      </c>
      <c r="CC70">
        <v>2.2690000000000001E-4</v>
      </c>
      <c r="CD70">
        <v>8.631E-4</v>
      </c>
      <c r="CE70">
        <v>2.0999999999999999E-3</v>
      </c>
      <c r="CF70">
        <v>4.1000000000000003E-3</v>
      </c>
      <c r="CG70">
        <v>6.7999999999999996E-3</v>
      </c>
      <c r="CH70">
        <v>1.0200000000000001E-2</v>
      </c>
      <c r="CI70">
        <v>1.5100000000000001E-2</v>
      </c>
      <c r="CJ70">
        <v>2.1600000000000001E-2</v>
      </c>
      <c r="CK70">
        <v>3.04E-2</v>
      </c>
      <c r="CL70">
        <v>4.1200000000000001E-2</v>
      </c>
      <c r="CM70">
        <v>5.33E-2</v>
      </c>
      <c r="CN70">
        <v>6.6299999999999998E-2</v>
      </c>
      <c r="CO70">
        <v>0.13569999999999999</v>
      </c>
      <c r="CP70">
        <v>0.19850000000000001</v>
      </c>
      <c r="CQ70">
        <v>0.2477</v>
      </c>
      <c r="CR70">
        <v>0.2949</v>
      </c>
      <c r="CS70">
        <v>0.34279999999999999</v>
      </c>
      <c r="CT70">
        <v>0.4118</v>
      </c>
      <c r="CU70">
        <v>0.44309999999999999</v>
      </c>
      <c r="CV70">
        <v>0.45889999999999997</v>
      </c>
      <c r="CW70">
        <v>0.47370000000000001</v>
      </c>
      <c r="CX70">
        <v>0.48199999999999998</v>
      </c>
      <c r="CY70">
        <v>0.48859999999999998</v>
      </c>
      <c r="CZ70">
        <v>0.49359999999999998</v>
      </c>
      <c r="DA70">
        <v>0.50119999999999998</v>
      </c>
      <c r="DB70">
        <v>0.50949999999999995</v>
      </c>
      <c r="DC70">
        <v>0.51790000000000003</v>
      </c>
      <c r="DD70">
        <v>0.53400000000000003</v>
      </c>
      <c r="DE70">
        <v>0.54339999999999999</v>
      </c>
      <c r="DF70">
        <v>0.55269999999999997</v>
      </c>
      <c r="DG70">
        <v>0.56210000000000004</v>
      </c>
      <c r="DH70">
        <v>0.56869999999999998</v>
      </c>
      <c r="DI70">
        <v>0.58630000000000004</v>
      </c>
      <c r="DJ70">
        <v>0.73</v>
      </c>
      <c r="DK70">
        <v>0.75849999999999995</v>
      </c>
      <c r="DL70">
        <v>0.78539999999999999</v>
      </c>
      <c r="DM70">
        <v>0.8</v>
      </c>
      <c r="DN70">
        <v>0.8</v>
      </c>
      <c r="DO70">
        <v>0.8</v>
      </c>
      <c r="DP70">
        <v>0.8</v>
      </c>
      <c r="DQ70">
        <v>0.8</v>
      </c>
      <c r="DR70">
        <v>0.8</v>
      </c>
      <c r="DS70">
        <v>0.93010000000000004</v>
      </c>
      <c r="DT70">
        <v>0.96</v>
      </c>
      <c r="DU70">
        <v>0.96</v>
      </c>
      <c r="DV70">
        <v>0.96</v>
      </c>
      <c r="DW70">
        <v>0.96</v>
      </c>
      <c r="DX70">
        <v>0.97230000000000005</v>
      </c>
    </row>
    <row r="71" spans="1:128">
      <c r="A71">
        <v>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1.226E-7</v>
      </c>
      <c r="CB71">
        <v>2.7949999999999998E-5</v>
      </c>
      <c r="CC71">
        <v>2.2690000000000001E-4</v>
      </c>
      <c r="CD71">
        <v>8.631E-4</v>
      </c>
      <c r="CE71">
        <v>2.0999999999999999E-3</v>
      </c>
      <c r="CF71">
        <v>4.1000000000000003E-3</v>
      </c>
      <c r="CG71">
        <v>6.7999999999999996E-3</v>
      </c>
      <c r="CH71">
        <v>1.0200000000000001E-2</v>
      </c>
      <c r="CI71">
        <v>1.5100000000000001E-2</v>
      </c>
      <c r="CJ71">
        <v>2.1600000000000001E-2</v>
      </c>
      <c r="CK71">
        <v>3.04E-2</v>
      </c>
      <c r="CL71">
        <v>4.1200000000000001E-2</v>
      </c>
      <c r="CM71">
        <v>5.33E-2</v>
      </c>
      <c r="CN71">
        <v>6.6299999999999998E-2</v>
      </c>
      <c r="CO71">
        <v>0.13569999999999999</v>
      </c>
      <c r="CP71">
        <v>0.19850000000000001</v>
      </c>
      <c r="CQ71">
        <v>0.2477</v>
      </c>
      <c r="CR71">
        <v>0.2949</v>
      </c>
      <c r="CS71">
        <v>0.34279999999999999</v>
      </c>
      <c r="CT71">
        <v>0.4118</v>
      </c>
      <c r="CU71">
        <v>0.44309999999999999</v>
      </c>
      <c r="CV71">
        <v>0.45889999999999997</v>
      </c>
      <c r="CW71">
        <v>0.47370000000000001</v>
      </c>
      <c r="CX71">
        <v>0.48199999999999998</v>
      </c>
      <c r="CY71">
        <v>0.48859999999999998</v>
      </c>
      <c r="CZ71">
        <v>0.49359999999999998</v>
      </c>
      <c r="DA71">
        <v>0.50119999999999998</v>
      </c>
      <c r="DB71">
        <v>0.50949999999999995</v>
      </c>
      <c r="DC71">
        <v>0.51790000000000003</v>
      </c>
      <c r="DD71">
        <v>0.53400000000000003</v>
      </c>
      <c r="DE71">
        <v>0.54339999999999999</v>
      </c>
      <c r="DF71">
        <v>0.55269999999999997</v>
      </c>
      <c r="DG71">
        <v>0.56210000000000004</v>
      </c>
      <c r="DH71">
        <v>0.56869999999999998</v>
      </c>
      <c r="DI71">
        <v>0.58630000000000004</v>
      </c>
      <c r="DJ71">
        <v>0.73</v>
      </c>
      <c r="DK71">
        <v>0.75849999999999995</v>
      </c>
      <c r="DL71">
        <v>0.78539999999999999</v>
      </c>
      <c r="DM71">
        <v>0.8</v>
      </c>
      <c r="DN71">
        <v>0.8</v>
      </c>
      <c r="DO71">
        <v>0.8</v>
      </c>
      <c r="DP71">
        <v>0.8</v>
      </c>
      <c r="DQ71">
        <v>0.8</v>
      </c>
      <c r="DR71">
        <v>0.8</v>
      </c>
      <c r="DS71">
        <v>0.93010000000000004</v>
      </c>
      <c r="DT71">
        <v>0.96</v>
      </c>
      <c r="DU71">
        <v>0.96</v>
      </c>
      <c r="DV71">
        <v>0.96</v>
      </c>
      <c r="DW71">
        <v>0.96</v>
      </c>
      <c r="DX71">
        <v>0.97230000000000005</v>
      </c>
    </row>
    <row r="72" spans="1:128">
      <c r="A72">
        <v>7.1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1.226E-7</v>
      </c>
      <c r="CB72">
        <v>2.7949999999999998E-5</v>
      </c>
      <c r="CC72">
        <v>2.2690000000000001E-4</v>
      </c>
      <c r="CD72">
        <v>8.631E-4</v>
      </c>
      <c r="CE72">
        <v>2.0999999999999999E-3</v>
      </c>
      <c r="CF72">
        <v>4.1000000000000003E-3</v>
      </c>
      <c r="CG72">
        <v>6.7999999999999996E-3</v>
      </c>
      <c r="CH72">
        <v>1.0200000000000001E-2</v>
      </c>
      <c r="CI72">
        <v>1.5100000000000001E-2</v>
      </c>
      <c r="CJ72">
        <v>2.1600000000000001E-2</v>
      </c>
      <c r="CK72">
        <v>3.04E-2</v>
      </c>
      <c r="CL72">
        <v>4.1200000000000001E-2</v>
      </c>
      <c r="CM72">
        <v>5.33E-2</v>
      </c>
      <c r="CN72">
        <v>6.6299999999999998E-2</v>
      </c>
      <c r="CO72">
        <v>0.13569999999999999</v>
      </c>
      <c r="CP72">
        <v>0.19850000000000001</v>
      </c>
      <c r="CQ72">
        <v>0.2477</v>
      </c>
      <c r="CR72">
        <v>0.2949</v>
      </c>
      <c r="CS72">
        <v>0.34279999999999999</v>
      </c>
      <c r="CT72">
        <v>0.4118</v>
      </c>
      <c r="CU72">
        <v>0.44309999999999999</v>
      </c>
      <c r="CV72">
        <v>0.45889999999999997</v>
      </c>
      <c r="CW72">
        <v>0.47370000000000001</v>
      </c>
      <c r="CX72">
        <v>0.48199999999999998</v>
      </c>
      <c r="CY72">
        <v>0.48859999999999998</v>
      </c>
      <c r="CZ72">
        <v>0.49359999999999998</v>
      </c>
      <c r="DA72">
        <v>0.50119999999999998</v>
      </c>
      <c r="DB72">
        <v>0.50949999999999995</v>
      </c>
      <c r="DC72">
        <v>0.51790000000000003</v>
      </c>
      <c r="DD72">
        <v>0.53400000000000003</v>
      </c>
      <c r="DE72">
        <v>0.54339999999999999</v>
      </c>
      <c r="DF72">
        <v>0.55269999999999997</v>
      </c>
      <c r="DG72">
        <v>0.56210000000000004</v>
      </c>
      <c r="DH72">
        <v>0.56869999999999998</v>
      </c>
      <c r="DI72">
        <v>0.58630000000000004</v>
      </c>
      <c r="DJ72">
        <v>0.73</v>
      </c>
      <c r="DK72">
        <v>0.75849999999999995</v>
      </c>
      <c r="DL72">
        <v>0.78539999999999999</v>
      </c>
      <c r="DM72">
        <v>0.8</v>
      </c>
      <c r="DN72">
        <v>0.8</v>
      </c>
      <c r="DO72">
        <v>0.8</v>
      </c>
      <c r="DP72">
        <v>0.8</v>
      </c>
      <c r="DQ72">
        <v>0.8</v>
      </c>
      <c r="DR72">
        <v>0.8</v>
      </c>
      <c r="DS72">
        <v>0.93010000000000004</v>
      </c>
      <c r="DT72">
        <v>0.96</v>
      </c>
      <c r="DU72">
        <v>0.96</v>
      </c>
      <c r="DV72">
        <v>0.96</v>
      </c>
      <c r="DW72">
        <v>0.96</v>
      </c>
      <c r="DX72">
        <v>0.97230000000000005</v>
      </c>
    </row>
    <row r="73" spans="1:128">
      <c r="A73">
        <v>7.2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1.226E-7</v>
      </c>
      <c r="CB73">
        <v>2.7949999999999998E-5</v>
      </c>
      <c r="CC73">
        <v>2.2690000000000001E-4</v>
      </c>
      <c r="CD73">
        <v>8.631E-4</v>
      </c>
      <c r="CE73">
        <v>2.0999999999999999E-3</v>
      </c>
      <c r="CF73">
        <v>4.1000000000000003E-3</v>
      </c>
      <c r="CG73">
        <v>6.7999999999999996E-3</v>
      </c>
      <c r="CH73">
        <v>1.0200000000000001E-2</v>
      </c>
      <c r="CI73">
        <v>1.5100000000000001E-2</v>
      </c>
      <c r="CJ73">
        <v>2.1600000000000001E-2</v>
      </c>
      <c r="CK73">
        <v>3.04E-2</v>
      </c>
      <c r="CL73">
        <v>4.1200000000000001E-2</v>
      </c>
      <c r="CM73">
        <v>5.33E-2</v>
      </c>
      <c r="CN73">
        <v>6.6299999999999998E-2</v>
      </c>
      <c r="CO73">
        <v>0.13569999999999999</v>
      </c>
      <c r="CP73">
        <v>0.19850000000000001</v>
      </c>
      <c r="CQ73">
        <v>0.2477</v>
      </c>
      <c r="CR73">
        <v>0.2949</v>
      </c>
      <c r="CS73">
        <v>0.34279999999999999</v>
      </c>
      <c r="CT73">
        <v>0.4118</v>
      </c>
      <c r="CU73">
        <v>0.44309999999999999</v>
      </c>
      <c r="CV73">
        <v>0.45889999999999997</v>
      </c>
      <c r="CW73">
        <v>0.47370000000000001</v>
      </c>
      <c r="CX73">
        <v>0.48199999999999998</v>
      </c>
      <c r="CY73">
        <v>0.48859999999999998</v>
      </c>
      <c r="CZ73">
        <v>0.49359999999999998</v>
      </c>
      <c r="DA73">
        <v>0.50119999999999998</v>
      </c>
      <c r="DB73">
        <v>0.50949999999999995</v>
      </c>
      <c r="DC73">
        <v>0.51790000000000003</v>
      </c>
      <c r="DD73">
        <v>0.53400000000000003</v>
      </c>
      <c r="DE73">
        <v>0.54339999999999999</v>
      </c>
      <c r="DF73">
        <v>0.55269999999999997</v>
      </c>
      <c r="DG73">
        <v>0.56210000000000004</v>
      </c>
      <c r="DH73">
        <v>0.56869999999999998</v>
      </c>
      <c r="DI73">
        <v>0.58630000000000004</v>
      </c>
      <c r="DJ73">
        <v>0.73</v>
      </c>
      <c r="DK73">
        <v>0.75849999999999995</v>
      </c>
      <c r="DL73">
        <v>0.78539999999999999</v>
      </c>
      <c r="DM73">
        <v>0.8</v>
      </c>
      <c r="DN73">
        <v>0.8</v>
      </c>
      <c r="DO73">
        <v>0.8</v>
      </c>
      <c r="DP73">
        <v>0.8</v>
      </c>
      <c r="DQ73">
        <v>0.8</v>
      </c>
      <c r="DR73">
        <v>0.8</v>
      </c>
      <c r="DS73">
        <v>0.93010000000000004</v>
      </c>
      <c r="DT73">
        <v>0.96</v>
      </c>
      <c r="DU73">
        <v>0.96</v>
      </c>
      <c r="DV73">
        <v>0.96</v>
      </c>
      <c r="DW73">
        <v>0.96</v>
      </c>
      <c r="DX73">
        <v>0.97230000000000005</v>
      </c>
    </row>
    <row r="74" spans="1:128">
      <c r="A74">
        <v>7.3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1.226E-7</v>
      </c>
      <c r="CB74">
        <v>2.7949999999999998E-5</v>
      </c>
      <c r="CC74">
        <v>2.2690000000000001E-4</v>
      </c>
      <c r="CD74">
        <v>8.631E-4</v>
      </c>
      <c r="CE74">
        <v>2.0999999999999999E-3</v>
      </c>
      <c r="CF74">
        <v>4.1000000000000003E-3</v>
      </c>
      <c r="CG74">
        <v>6.7999999999999996E-3</v>
      </c>
      <c r="CH74">
        <v>1.0200000000000001E-2</v>
      </c>
      <c r="CI74">
        <v>1.5100000000000001E-2</v>
      </c>
      <c r="CJ74">
        <v>2.1600000000000001E-2</v>
      </c>
      <c r="CK74">
        <v>3.04E-2</v>
      </c>
      <c r="CL74">
        <v>4.1200000000000001E-2</v>
      </c>
      <c r="CM74">
        <v>5.33E-2</v>
      </c>
      <c r="CN74">
        <v>6.6299999999999998E-2</v>
      </c>
      <c r="CO74">
        <v>0.13569999999999999</v>
      </c>
      <c r="CP74">
        <v>0.19850000000000001</v>
      </c>
      <c r="CQ74">
        <v>0.2477</v>
      </c>
      <c r="CR74">
        <v>0.2949</v>
      </c>
      <c r="CS74">
        <v>0.34279999999999999</v>
      </c>
      <c r="CT74">
        <v>0.4118</v>
      </c>
      <c r="CU74">
        <v>0.44309999999999999</v>
      </c>
      <c r="CV74">
        <v>0.45889999999999997</v>
      </c>
      <c r="CW74">
        <v>0.47370000000000001</v>
      </c>
      <c r="CX74">
        <v>0.48199999999999998</v>
      </c>
      <c r="CY74">
        <v>0.48859999999999998</v>
      </c>
      <c r="CZ74">
        <v>0.49359999999999998</v>
      </c>
      <c r="DA74">
        <v>0.50119999999999998</v>
      </c>
      <c r="DB74">
        <v>0.50949999999999995</v>
      </c>
      <c r="DC74">
        <v>0.51790000000000003</v>
      </c>
      <c r="DD74">
        <v>0.53400000000000003</v>
      </c>
      <c r="DE74">
        <v>0.54339999999999999</v>
      </c>
      <c r="DF74">
        <v>0.55269999999999997</v>
      </c>
      <c r="DG74">
        <v>0.56210000000000004</v>
      </c>
      <c r="DH74">
        <v>0.56869999999999998</v>
      </c>
      <c r="DI74">
        <v>0.58630000000000004</v>
      </c>
      <c r="DJ74">
        <v>0.73</v>
      </c>
      <c r="DK74">
        <v>0.75849999999999995</v>
      </c>
      <c r="DL74">
        <v>0.78539999999999999</v>
      </c>
      <c r="DM74">
        <v>0.8</v>
      </c>
      <c r="DN74">
        <v>0.8</v>
      </c>
      <c r="DO74">
        <v>0.8</v>
      </c>
      <c r="DP74">
        <v>0.8</v>
      </c>
      <c r="DQ74">
        <v>0.8</v>
      </c>
      <c r="DR74">
        <v>0.8</v>
      </c>
      <c r="DS74">
        <v>0.93010000000000004</v>
      </c>
      <c r="DT74">
        <v>0.96</v>
      </c>
      <c r="DU74">
        <v>0.96</v>
      </c>
      <c r="DV74">
        <v>0.96</v>
      </c>
      <c r="DW74">
        <v>0.96</v>
      </c>
      <c r="DX74">
        <v>0.97230000000000005</v>
      </c>
    </row>
    <row r="75" spans="1:128">
      <c r="A75">
        <v>7.4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1.226E-7</v>
      </c>
      <c r="CB75">
        <v>2.7949999999999998E-5</v>
      </c>
      <c r="CC75">
        <v>2.2690000000000001E-4</v>
      </c>
      <c r="CD75">
        <v>8.631E-4</v>
      </c>
      <c r="CE75">
        <v>2.0999999999999999E-3</v>
      </c>
      <c r="CF75">
        <v>4.1000000000000003E-3</v>
      </c>
      <c r="CG75">
        <v>6.7999999999999996E-3</v>
      </c>
      <c r="CH75">
        <v>1.0200000000000001E-2</v>
      </c>
      <c r="CI75">
        <v>1.5100000000000001E-2</v>
      </c>
      <c r="CJ75">
        <v>2.1600000000000001E-2</v>
      </c>
      <c r="CK75">
        <v>3.04E-2</v>
      </c>
      <c r="CL75">
        <v>4.1200000000000001E-2</v>
      </c>
      <c r="CM75">
        <v>5.33E-2</v>
      </c>
      <c r="CN75">
        <v>6.6299999999999998E-2</v>
      </c>
      <c r="CO75">
        <v>0.13569999999999999</v>
      </c>
      <c r="CP75">
        <v>0.19850000000000001</v>
      </c>
      <c r="CQ75">
        <v>0.2477</v>
      </c>
      <c r="CR75">
        <v>0.2949</v>
      </c>
      <c r="CS75">
        <v>0.34279999999999999</v>
      </c>
      <c r="CT75">
        <v>0.4118</v>
      </c>
      <c r="CU75">
        <v>0.44309999999999999</v>
      </c>
      <c r="CV75">
        <v>0.45889999999999997</v>
      </c>
      <c r="CW75">
        <v>0.47370000000000001</v>
      </c>
      <c r="CX75">
        <v>0.48199999999999998</v>
      </c>
      <c r="CY75">
        <v>0.48859999999999998</v>
      </c>
      <c r="CZ75">
        <v>0.49359999999999998</v>
      </c>
      <c r="DA75">
        <v>0.50119999999999998</v>
      </c>
      <c r="DB75">
        <v>0.50949999999999995</v>
      </c>
      <c r="DC75">
        <v>0.51790000000000003</v>
      </c>
      <c r="DD75">
        <v>0.53400000000000003</v>
      </c>
      <c r="DE75">
        <v>0.54339999999999999</v>
      </c>
      <c r="DF75">
        <v>0.55269999999999997</v>
      </c>
      <c r="DG75">
        <v>0.56210000000000004</v>
      </c>
      <c r="DH75">
        <v>0.56869999999999998</v>
      </c>
      <c r="DI75">
        <v>0.58630000000000004</v>
      </c>
      <c r="DJ75">
        <v>0.73</v>
      </c>
      <c r="DK75">
        <v>0.75849999999999995</v>
      </c>
      <c r="DL75">
        <v>0.78539999999999999</v>
      </c>
      <c r="DM75">
        <v>0.8</v>
      </c>
      <c r="DN75">
        <v>0.8</v>
      </c>
      <c r="DO75">
        <v>0.8</v>
      </c>
      <c r="DP75">
        <v>0.8</v>
      </c>
      <c r="DQ75">
        <v>0.8</v>
      </c>
      <c r="DR75">
        <v>0.8</v>
      </c>
      <c r="DS75">
        <v>0.93010000000000004</v>
      </c>
      <c r="DT75">
        <v>0.96</v>
      </c>
      <c r="DU75">
        <v>0.96</v>
      </c>
      <c r="DV75">
        <v>0.96</v>
      </c>
      <c r="DW75">
        <v>0.96</v>
      </c>
      <c r="DX75">
        <v>0.97230000000000005</v>
      </c>
    </row>
    <row r="76" spans="1:128">
      <c r="A76">
        <v>7.5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1.226E-7</v>
      </c>
      <c r="CB76">
        <v>2.7949999999999998E-5</v>
      </c>
      <c r="CC76">
        <v>2.2690000000000001E-4</v>
      </c>
      <c r="CD76">
        <v>8.631E-4</v>
      </c>
      <c r="CE76">
        <v>2.0999999999999999E-3</v>
      </c>
      <c r="CF76">
        <v>4.1000000000000003E-3</v>
      </c>
      <c r="CG76">
        <v>6.7999999999999996E-3</v>
      </c>
      <c r="CH76">
        <v>1.0200000000000001E-2</v>
      </c>
      <c r="CI76">
        <v>1.5100000000000001E-2</v>
      </c>
      <c r="CJ76">
        <v>2.1600000000000001E-2</v>
      </c>
      <c r="CK76">
        <v>3.04E-2</v>
      </c>
      <c r="CL76">
        <v>4.1200000000000001E-2</v>
      </c>
      <c r="CM76">
        <v>5.33E-2</v>
      </c>
      <c r="CN76">
        <v>6.6299999999999998E-2</v>
      </c>
      <c r="CO76">
        <v>0.13569999999999999</v>
      </c>
      <c r="CP76">
        <v>0.19850000000000001</v>
      </c>
      <c r="CQ76">
        <v>0.2477</v>
      </c>
      <c r="CR76">
        <v>0.2949</v>
      </c>
      <c r="CS76">
        <v>0.34279999999999999</v>
      </c>
      <c r="CT76">
        <v>0.4118</v>
      </c>
      <c r="CU76">
        <v>0.44309999999999999</v>
      </c>
      <c r="CV76">
        <v>0.45889999999999997</v>
      </c>
      <c r="CW76">
        <v>0.47370000000000001</v>
      </c>
      <c r="CX76">
        <v>0.48199999999999998</v>
      </c>
      <c r="CY76">
        <v>0.48859999999999998</v>
      </c>
      <c r="CZ76">
        <v>0.49359999999999998</v>
      </c>
      <c r="DA76">
        <v>0.50119999999999998</v>
      </c>
      <c r="DB76">
        <v>0.50949999999999995</v>
      </c>
      <c r="DC76">
        <v>0.51790000000000003</v>
      </c>
      <c r="DD76">
        <v>0.53400000000000003</v>
      </c>
      <c r="DE76">
        <v>0.54339999999999999</v>
      </c>
      <c r="DF76">
        <v>0.55269999999999997</v>
      </c>
      <c r="DG76">
        <v>0.56210000000000004</v>
      </c>
      <c r="DH76">
        <v>0.56869999999999998</v>
      </c>
      <c r="DI76">
        <v>0.58630000000000004</v>
      </c>
      <c r="DJ76">
        <v>0.73</v>
      </c>
      <c r="DK76">
        <v>0.75849999999999995</v>
      </c>
      <c r="DL76">
        <v>0.78539999999999999</v>
      </c>
      <c r="DM76">
        <v>0.8</v>
      </c>
      <c r="DN76">
        <v>0.8</v>
      </c>
      <c r="DO76">
        <v>0.8</v>
      </c>
      <c r="DP76">
        <v>0.8</v>
      </c>
      <c r="DQ76">
        <v>0.8</v>
      </c>
      <c r="DR76">
        <v>0.8</v>
      </c>
      <c r="DS76">
        <v>0.93010000000000004</v>
      </c>
      <c r="DT76">
        <v>0.96</v>
      </c>
      <c r="DU76">
        <v>0.96</v>
      </c>
      <c r="DV76">
        <v>0.96</v>
      </c>
      <c r="DW76">
        <v>0.96</v>
      </c>
      <c r="DX76">
        <v>0.97230000000000005</v>
      </c>
    </row>
    <row r="77" spans="1:128">
      <c r="A77">
        <v>7.6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1.226E-7</v>
      </c>
      <c r="CB77">
        <v>2.7949999999999998E-5</v>
      </c>
      <c r="CC77">
        <v>2.2690000000000001E-4</v>
      </c>
      <c r="CD77">
        <v>8.631E-4</v>
      </c>
      <c r="CE77">
        <v>2.0999999999999999E-3</v>
      </c>
      <c r="CF77">
        <v>4.1000000000000003E-3</v>
      </c>
      <c r="CG77">
        <v>6.7999999999999996E-3</v>
      </c>
      <c r="CH77">
        <v>1.0200000000000001E-2</v>
      </c>
      <c r="CI77">
        <v>1.5100000000000001E-2</v>
      </c>
      <c r="CJ77">
        <v>2.1600000000000001E-2</v>
      </c>
      <c r="CK77">
        <v>3.04E-2</v>
      </c>
      <c r="CL77">
        <v>4.1200000000000001E-2</v>
      </c>
      <c r="CM77">
        <v>5.33E-2</v>
      </c>
      <c r="CN77">
        <v>6.6299999999999998E-2</v>
      </c>
      <c r="CO77">
        <v>0.13569999999999999</v>
      </c>
      <c r="CP77">
        <v>0.19850000000000001</v>
      </c>
      <c r="CQ77">
        <v>0.2477</v>
      </c>
      <c r="CR77">
        <v>0.2949</v>
      </c>
      <c r="CS77">
        <v>0.34279999999999999</v>
      </c>
      <c r="CT77">
        <v>0.4118</v>
      </c>
      <c r="CU77">
        <v>0.44309999999999999</v>
      </c>
      <c r="CV77">
        <v>0.45889999999999997</v>
      </c>
      <c r="CW77">
        <v>0.47370000000000001</v>
      </c>
      <c r="CX77">
        <v>0.48199999999999998</v>
      </c>
      <c r="CY77">
        <v>0.48859999999999998</v>
      </c>
      <c r="CZ77">
        <v>0.49359999999999998</v>
      </c>
      <c r="DA77">
        <v>0.50119999999999998</v>
      </c>
      <c r="DB77">
        <v>0.50949999999999995</v>
      </c>
      <c r="DC77">
        <v>0.51790000000000003</v>
      </c>
      <c r="DD77">
        <v>0.53400000000000003</v>
      </c>
      <c r="DE77">
        <v>0.54339999999999999</v>
      </c>
      <c r="DF77">
        <v>0.55269999999999997</v>
      </c>
      <c r="DG77">
        <v>0.56210000000000004</v>
      </c>
      <c r="DH77">
        <v>0.56869999999999998</v>
      </c>
      <c r="DI77">
        <v>0.58630000000000004</v>
      </c>
      <c r="DJ77">
        <v>0.73</v>
      </c>
      <c r="DK77">
        <v>0.75849999999999995</v>
      </c>
      <c r="DL77">
        <v>0.78539999999999999</v>
      </c>
      <c r="DM77">
        <v>0.8</v>
      </c>
      <c r="DN77">
        <v>0.8</v>
      </c>
      <c r="DO77">
        <v>0.8</v>
      </c>
      <c r="DP77">
        <v>0.8</v>
      </c>
      <c r="DQ77">
        <v>0.8</v>
      </c>
      <c r="DR77">
        <v>0.8</v>
      </c>
      <c r="DS77">
        <v>0.93010000000000004</v>
      </c>
      <c r="DT77">
        <v>0.96</v>
      </c>
      <c r="DU77">
        <v>0.96</v>
      </c>
      <c r="DV77">
        <v>0.96</v>
      </c>
      <c r="DW77">
        <v>0.96</v>
      </c>
      <c r="DX77">
        <v>0.97230000000000005</v>
      </c>
    </row>
    <row r="78" spans="1:128">
      <c r="A78">
        <v>7.7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1.226E-7</v>
      </c>
      <c r="CB78">
        <v>2.7949999999999998E-5</v>
      </c>
      <c r="CC78">
        <v>2.2690000000000001E-4</v>
      </c>
      <c r="CD78">
        <v>8.631E-4</v>
      </c>
      <c r="CE78">
        <v>2.0999999999999999E-3</v>
      </c>
      <c r="CF78">
        <v>4.1000000000000003E-3</v>
      </c>
      <c r="CG78">
        <v>6.7999999999999996E-3</v>
      </c>
      <c r="CH78">
        <v>1.0200000000000001E-2</v>
      </c>
      <c r="CI78">
        <v>1.5100000000000001E-2</v>
      </c>
      <c r="CJ78">
        <v>2.1600000000000001E-2</v>
      </c>
      <c r="CK78">
        <v>3.04E-2</v>
      </c>
      <c r="CL78">
        <v>4.1200000000000001E-2</v>
      </c>
      <c r="CM78">
        <v>5.33E-2</v>
      </c>
      <c r="CN78">
        <v>6.6299999999999998E-2</v>
      </c>
      <c r="CO78">
        <v>0.13569999999999999</v>
      </c>
      <c r="CP78">
        <v>0.19850000000000001</v>
      </c>
      <c r="CQ78">
        <v>0.2477</v>
      </c>
      <c r="CR78">
        <v>0.2949</v>
      </c>
      <c r="CS78">
        <v>0.34279999999999999</v>
      </c>
      <c r="CT78">
        <v>0.4118</v>
      </c>
      <c r="CU78">
        <v>0.44309999999999999</v>
      </c>
      <c r="CV78">
        <v>0.45889999999999997</v>
      </c>
      <c r="CW78">
        <v>0.47370000000000001</v>
      </c>
      <c r="CX78">
        <v>0.48199999999999998</v>
      </c>
      <c r="CY78">
        <v>0.48859999999999998</v>
      </c>
      <c r="CZ78">
        <v>0.49359999999999998</v>
      </c>
      <c r="DA78">
        <v>0.50119999999999998</v>
      </c>
      <c r="DB78">
        <v>0.50949999999999995</v>
      </c>
      <c r="DC78">
        <v>0.51790000000000003</v>
      </c>
      <c r="DD78">
        <v>0.53400000000000003</v>
      </c>
      <c r="DE78">
        <v>0.54339999999999999</v>
      </c>
      <c r="DF78">
        <v>0.55269999999999997</v>
      </c>
      <c r="DG78">
        <v>0.56210000000000004</v>
      </c>
      <c r="DH78">
        <v>0.56869999999999998</v>
      </c>
      <c r="DI78">
        <v>0.58630000000000004</v>
      </c>
      <c r="DJ78">
        <v>0.73</v>
      </c>
      <c r="DK78">
        <v>0.75849999999999995</v>
      </c>
      <c r="DL78">
        <v>0.78539999999999999</v>
      </c>
      <c r="DM78">
        <v>0.8</v>
      </c>
      <c r="DN78">
        <v>0.8</v>
      </c>
      <c r="DO78">
        <v>0.8</v>
      </c>
      <c r="DP78">
        <v>0.8</v>
      </c>
      <c r="DQ78">
        <v>0.8</v>
      </c>
      <c r="DR78">
        <v>0.8</v>
      </c>
      <c r="DS78">
        <v>0.93010000000000004</v>
      </c>
      <c r="DT78">
        <v>0.96</v>
      </c>
      <c r="DU78">
        <v>0.96</v>
      </c>
      <c r="DV78">
        <v>0.96</v>
      </c>
      <c r="DW78">
        <v>0.96</v>
      </c>
      <c r="DX78">
        <v>0.97230000000000005</v>
      </c>
    </row>
    <row r="79" spans="1:128">
      <c r="A79">
        <v>7.8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1.226E-7</v>
      </c>
      <c r="CB79">
        <v>2.7949999999999998E-5</v>
      </c>
      <c r="CC79">
        <v>2.2690000000000001E-4</v>
      </c>
      <c r="CD79">
        <v>8.631E-4</v>
      </c>
      <c r="CE79">
        <v>2.0999999999999999E-3</v>
      </c>
      <c r="CF79">
        <v>4.1000000000000003E-3</v>
      </c>
      <c r="CG79">
        <v>6.7999999999999996E-3</v>
      </c>
      <c r="CH79">
        <v>1.0200000000000001E-2</v>
      </c>
      <c r="CI79">
        <v>1.5100000000000001E-2</v>
      </c>
      <c r="CJ79">
        <v>2.1600000000000001E-2</v>
      </c>
      <c r="CK79">
        <v>3.04E-2</v>
      </c>
      <c r="CL79">
        <v>4.1200000000000001E-2</v>
      </c>
      <c r="CM79">
        <v>5.33E-2</v>
      </c>
      <c r="CN79">
        <v>6.6299999999999998E-2</v>
      </c>
      <c r="CO79">
        <v>0.13569999999999999</v>
      </c>
      <c r="CP79">
        <v>0.19850000000000001</v>
      </c>
      <c r="CQ79">
        <v>0.2477</v>
      </c>
      <c r="CR79">
        <v>0.2949</v>
      </c>
      <c r="CS79">
        <v>0.34279999999999999</v>
      </c>
      <c r="CT79">
        <v>0.4118</v>
      </c>
      <c r="CU79">
        <v>0.44309999999999999</v>
      </c>
      <c r="CV79">
        <v>0.45889999999999997</v>
      </c>
      <c r="CW79">
        <v>0.47370000000000001</v>
      </c>
      <c r="CX79">
        <v>0.48199999999999998</v>
      </c>
      <c r="CY79">
        <v>0.48859999999999998</v>
      </c>
      <c r="CZ79">
        <v>0.49359999999999998</v>
      </c>
      <c r="DA79">
        <v>0.50119999999999998</v>
      </c>
      <c r="DB79">
        <v>0.50949999999999995</v>
      </c>
      <c r="DC79">
        <v>0.51790000000000003</v>
      </c>
      <c r="DD79">
        <v>0.53400000000000003</v>
      </c>
      <c r="DE79">
        <v>0.54339999999999999</v>
      </c>
      <c r="DF79">
        <v>0.55269999999999997</v>
      </c>
      <c r="DG79">
        <v>0.56210000000000004</v>
      </c>
      <c r="DH79">
        <v>0.56869999999999998</v>
      </c>
      <c r="DI79">
        <v>0.58630000000000004</v>
      </c>
      <c r="DJ79">
        <v>0.73</v>
      </c>
      <c r="DK79">
        <v>0.75849999999999995</v>
      </c>
      <c r="DL79">
        <v>0.78539999999999999</v>
      </c>
      <c r="DM79">
        <v>0.8</v>
      </c>
      <c r="DN79">
        <v>0.8</v>
      </c>
      <c r="DO79">
        <v>0.8</v>
      </c>
      <c r="DP79">
        <v>0.8</v>
      </c>
      <c r="DQ79">
        <v>0.8</v>
      </c>
      <c r="DR79">
        <v>0.8</v>
      </c>
      <c r="DS79">
        <v>0.93010000000000004</v>
      </c>
      <c r="DT79">
        <v>0.96</v>
      </c>
      <c r="DU79">
        <v>0.96</v>
      </c>
      <c r="DV79">
        <v>0.96</v>
      </c>
      <c r="DW79">
        <v>0.96</v>
      </c>
      <c r="DX79">
        <v>0.97230000000000005</v>
      </c>
    </row>
    <row r="80" spans="1:128">
      <c r="A80">
        <v>7.9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1.226E-7</v>
      </c>
      <c r="CB80">
        <v>2.7949999999999998E-5</v>
      </c>
      <c r="CC80">
        <v>2.2690000000000001E-4</v>
      </c>
      <c r="CD80">
        <v>8.631E-4</v>
      </c>
      <c r="CE80">
        <v>2.0999999999999999E-3</v>
      </c>
      <c r="CF80">
        <v>4.1000000000000003E-3</v>
      </c>
      <c r="CG80">
        <v>6.7999999999999996E-3</v>
      </c>
      <c r="CH80">
        <v>1.0200000000000001E-2</v>
      </c>
      <c r="CI80">
        <v>1.5100000000000001E-2</v>
      </c>
      <c r="CJ80">
        <v>2.1600000000000001E-2</v>
      </c>
      <c r="CK80">
        <v>3.04E-2</v>
      </c>
      <c r="CL80">
        <v>4.1200000000000001E-2</v>
      </c>
      <c r="CM80">
        <v>5.33E-2</v>
      </c>
      <c r="CN80">
        <v>6.6299999999999998E-2</v>
      </c>
      <c r="CO80">
        <v>0.13569999999999999</v>
      </c>
      <c r="CP80">
        <v>0.19850000000000001</v>
      </c>
      <c r="CQ80">
        <v>0.2477</v>
      </c>
      <c r="CR80">
        <v>0.2949</v>
      </c>
      <c r="CS80">
        <v>0.34279999999999999</v>
      </c>
      <c r="CT80">
        <v>0.4118</v>
      </c>
      <c r="CU80">
        <v>0.44309999999999999</v>
      </c>
      <c r="CV80">
        <v>0.45889999999999997</v>
      </c>
      <c r="CW80">
        <v>0.47370000000000001</v>
      </c>
      <c r="CX80">
        <v>0.48199999999999998</v>
      </c>
      <c r="CY80">
        <v>0.48859999999999998</v>
      </c>
      <c r="CZ80">
        <v>0.49359999999999998</v>
      </c>
      <c r="DA80">
        <v>0.50119999999999998</v>
      </c>
      <c r="DB80">
        <v>0.50949999999999995</v>
      </c>
      <c r="DC80">
        <v>0.51790000000000003</v>
      </c>
      <c r="DD80">
        <v>0.53400000000000003</v>
      </c>
      <c r="DE80">
        <v>0.54339999999999999</v>
      </c>
      <c r="DF80">
        <v>0.55269999999999997</v>
      </c>
      <c r="DG80">
        <v>0.56210000000000004</v>
      </c>
      <c r="DH80">
        <v>0.56869999999999998</v>
      </c>
      <c r="DI80">
        <v>0.58630000000000004</v>
      </c>
      <c r="DJ80">
        <v>0.73</v>
      </c>
      <c r="DK80">
        <v>0.75849999999999995</v>
      </c>
      <c r="DL80">
        <v>0.78539999999999999</v>
      </c>
      <c r="DM80">
        <v>0.8</v>
      </c>
      <c r="DN80">
        <v>0.8</v>
      </c>
      <c r="DO80">
        <v>0.8</v>
      </c>
      <c r="DP80">
        <v>0.8</v>
      </c>
      <c r="DQ80">
        <v>0.8</v>
      </c>
      <c r="DR80">
        <v>0.8</v>
      </c>
      <c r="DS80">
        <v>0.93010000000000004</v>
      </c>
      <c r="DT80">
        <v>0.96</v>
      </c>
      <c r="DU80">
        <v>0.96</v>
      </c>
      <c r="DV80">
        <v>0.96</v>
      </c>
      <c r="DW80">
        <v>0.96</v>
      </c>
      <c r="DX80">
        <v>0.97230000000000005</v>
      </c>
    </row>
    <row r="81" spans="1:128">
      <c r="A81">
        <v>8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1.226E-7</v>
      </c>
      <c r="CB81">
        <v>2.7949999999999998E-5</v>
      </c>
      <c r="CC81">
        <v>2.2690000000000001E-4</v>
      </c>
      <c r="CD81">
        <v>8.631E-4</v>
      </c>
      <c r="CE81">
        <v>2.0999999999999999E-3</v>
      </c>
      <c r="CF81">
        <v>4.1000000000000003E-3</v>
      </c>
      <c r="CG81">
        <v>6.7999999999999996E-3</v>
      </c>
      <c r="CH81">
        <v>1.0200000000000001E-2</v>
      </c>
      <c r="CI81">
        <v>1.5100000000000001E-2</v>
      </c>
      <c r="CJ81">
        <v>2.1600000000000001E-2</v>
      </c>
      <c r="CK81">
        <v>3.04E-2</v>
      </c>
      <c r="CL81">
        <v>4.1200000000000001E-2</v>
      </c>
      <c r="CM81">
        <v>5.33E-2</v>
      </c>
      <c r="CN81">
        <v>6.6299999999999998E-2</v>
      </c>
      <c r="CO81">
        <v>0.13569999999999999</v>
      </c>
      <c r="CP81">
        <v>0.19850000000000001</v>
      </c>
      <c r="CQ81">
        <v>0.2477</v>
      </c>
      <c r="CR81">
        <v>0.2949</v>
      </c>
      <c r="CS81">
        <v>0.34279999999999999</v>
      </c>
      <c r="CT81">
        <v>0.4118</v>
      </c>
      <c r="CU81">
        <v>0.44309999999999999</v>
      </c>
      <c r="CV81">
        <v>0.45889999999999997</v>
      </c>
      <c r="CW81">
        <v>0.47370000000000001</v>
      </c>
      <c r="CX81">
        <v>0.48199999999999998</v>
      </c>
      <c r="CY81">
        <v>0.48859999999999998</v>
      </c>
      <c r="CZ81">
        <v>0.49359999999999998</v>
      </c>
      <c r="DA81">
        <v>0.50119999999999998</v>
      </c>
      <c r="DB81">
        <v>0.50949999999999995</v>
      </c>
      <c r="DC81">
        <v>0.51790000000000003</v>
      </c>
      <c r="DD81">
        <v>0.53400000000000003</v>
      </c>
      <c r="DE81">
        <v>0.54339999999999999</v>
      </c>
      <c r="DF81">
        <v>0.55269999999999997</v>
      </c>
      <c r="DG81">
        <v>0.56210000000000004</v>
      </c>
      <c r="DH81">
        <v>0.56869999999999998</v>
      </c>
      <c r="DI81">
        <v>0.58630000000000004</v>
      </c>
      <c r="DJ81">
        <v>0.73</v>
      </c>
      <c r="DK81">
        <v>0.75849999999999995</v>
      </c>
      <c r="DL81">
        <v>0.78539999999999999</v>
      </c>
      <c r="DM81">
        <v>0.8</v>
      </c>
      <c r="DN81">
        <v>0.8</v>
      </c>
      <c r="DO81">
        <v>0.8</v>
      </c>
      <c r="DP81">
        <v>0.8</v>
      </c>
      <c r="DQ81">
        <v>0.8</v>
      </c>
      <c r="DR81">
        <v>0.8</v>
      </c>
      <c r="DS81">
        <v>0.93010000000000004</v>
      </c>
      <c r="DT81">
        <v>0.96</v>
      </c>
      <c r="DU81">
        <v>0.96</v>
      </c>
      <c r="DV81">
        <v>0.96</v>
      </c>
      <c r="DW81">
        <v>0.96</v>
      </c>
      <c r="DX81">
        <v>0.97230000000000005</v>
      </c>
    </row>
    <row r="82" spans="1:128">
      <c r="A82">
        <v>8.1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1.226E-7</v>
      </c>
      <c r="CB82">
        <v>2.7949999999999998E-5</v>
      </c>
      <c r="CC82">
        <v>2.2690000000000001E-4</v>
      </c>
      <c r="CD82">
        <v>8.631E-4</v>
      </c>
      <c r="CE82">
        <v>2.0999999999999999E-3</v>
      </c>
      <c r="CF82">
        <v>4.1000000000000003E-3</v>
      </c>
      <c r="CG82">
        <v>6.7999999999999996E-3</v>
      </c>
      <c r="CH82">
        <v>1.0200000000000001E-2</v>
      </c>
      <c r="CI82">
        <v>1.5100000000000001E-2</v>
      </c>
      <c r="CJ82">
        <v>2.1600000000000001E-2</v>
      </c>
      <c r="CK82">
        <v>3.04E-2</v>
      </c>
      <c r="CL82">
        <v>4.1200000000000001E-2</v>
      </c>
      <c r="CM82">
        <v>5.33E-2</v>
      </c>
      <c r="CN82">
        <v>6.6299999999999998E-2</v>
      </c>
      <c r="CO82">
        <v>0.13569999999999999</v>
      </c>
      <c r="CP82">
        <v>0.19850000000000001</v>
      </c>
      <c r="CQ82">
        <v>0.2477</v>
      </c>
      <c r="CR82">
        <v>0.2949</v>
      </c>
      <c r="CS82">
        <v>0.34279999999999999</v>
      </c>
      <c r="CT82">
        <v>0.4118</v>
      </c>
      <c r="CU82">
        <v>0.44309999999999999</v>
      </c>
      <c r="CV82">
        <v>0.45889999999999997</v>
      </c>
      <c r="CW82">
        <v>0.47370000000000001</v>
      </c>
      <c r="CX82">
        <v>0.48199999999999998</v>
      </c>
      <c r="CY82">
        <v>0.48859999999999998</v>
      </c>
      <c r="CZ82">
        <v>0.49359999999999998</v>
      </c>
      <c r="DA82">
        <v>0.50119999999999998</v>
      </c>
      <c r="DB82">
        <v>0.50949999999999995</v>
      </c>
      <c r="DC82">
        <v>0.51790000000000003</v>
      </c>
      <c r="DD82">
        <v>0.53400000000000003</v>
      </c>
      <c r="DE82">
        <v>0.54339999999999999</v>
      </c>
      <c r="DF82">
        <v>0.55269999999999997</v>
      </c>
      <c r="DG82">
        <v>0.56210000000000004</v>
      </c>
      <c r="DH82">
        <v>0.56869999999999998</v>
      </c>
      <c r="DI82">
        <v>0.58630000000000004</v>
      </c>
      <c r="DJ82">
        <v>0.73</v>
      </c>
      <c r="DK82">
        <v>0.75849999999999995</v>
      </c>
      <c r="DL82">
        <v>0.78539999999999999</v>
      </c>
      <c r="DM82">
        <v>0.8</v>
      </c>
      <c r="DN82">
        <v>0.8</v>
      </c>
      <c r="DO82">
        <v>0.8</v>
      </c>
      <c r="DP82">
        <v>0.8</v>
      </c>
      <c r="DQ82">
        <v>0.8</v>
      </c>
      <c r="DR82">
        <v>0.8</v>
      </c>
      <c r="DS82">
        <v>0.93010000000000004</v>
      </c>
      <c r="DT82">
        <v>0.96</v>
      </c>
      <c r="DU82">
        <v>0.96</v>
      </c>
      <c r="DV82">
        <v>0.96</v>
      </c>
      <c r="DW82">
        <v>0.96</v>
      </c>
      <c r="DX82">
        <v>0.97230000000000005</v>
      </c>
    </row>
    <row r="83" spans="1:128">
      <c r="A83">
        <v>8.1999999999999993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1.226E-7</v>
      </c>
      <c r="CB83">
        <v>2.7949999999999998E-5</v>
      </c>
      <c r="CC83">
        <v>2.2690000000000001E-4</v>
      </c>
      <c r="CD83">
        <v>8.631E-4</v>
      </c>
      <c r="CE83">
        <v>2.0999999999999999E-3</v>
      </c>
      <c r="CF83">
        <v>4.1000000000000003E-3</v>
      </c>
      <c r="CG83">
        <v>6.7999999999999996E-3</v>
      </c>
      <c r="CH83">
        <v>1.0200000000000001E-2</v>
      </c>
      <c r="CI83">
        <v>1.5100000000000001E-2</v>
      </c>
      <c r="CJ83">
        <v>2.1600000000000001E-2</v>
      </c>
      <c r="CK83">
        <v>3.04E-2</v>
      </c>
      <c r="CL83">
        <v>4.1200000000000001E-2</v>
      </c>
      <c r="CM83">
        <v>5.33E-2</v>
      </c>
      <c r="CN83">
        <v>6.6299999999999998E-2</v>
      </c>
      <c r="CO83">
        <v>0.13569999999999999</v>
      </c>
      <c r="CP83">
        <v>0.19850000000000001</v>
      </c>
      <c r="CQ83">
        <v>0.2477</v>
      </c>
      <c r="CR83">
        <v>0.2949</v>
      </c>
      <c r="CS83">
        <v>0.34279999999999999</v>
      </c>
      <c r="CT83">
        <v>0.4118</v>
      </c>
      <c r="CU83">
        <v>0.44309999999999999</v>
      </c>
      <c r="CV83">
        <v>0.45889999999999997</v>
      </c>
      <c r="CW83">
        <v>0.47370000000000001</v>
      </c>
      <c r="CX83">
        <v>0.48199999999999998</v>
      </c>
      <c r="CY83">
        <v>0.48859999999999998</v>
      </c>
      <c r="CZ83">
        <v>0.49359999999999998</v>
      </c>
      <c r="DA83">
        <v>0.50119999999999998</v>
      </c>
      <c r="DB83">
        <v>0.50949999999999995</v>
      </c>
      <c r="DC83">
        <v>0.51790000000000003</v>
      </c>
      <c r="DD83">
        <v>0.53400000000000003</v>
      </c>
      <c r="DE83">
        <v>0.54339999999999999</v>
      </c>
      <c r="DF83">
        <v>0.55269999999999997</v>
      </c>
      <c r="DG83">
        <v>0.56210000000000004</v>
      </c>
      <c r="DH83">
        <v>0.56869999999999998</v>
      </c>
      <c r="DI83">
        <v>0.58630000000000004</v>
      </c>
      <c r="DJ83">
        <v>0.73</v>
      </c>
      <c r="DK83">
        <v>0.75849999999999995</v>
      </c>
      <c r="DL83">
        <v>0.78539999999999999</v>
      </c>
      <c r="DM83">
        <v>0.8</v>
      </c>
      <c r="DN83">
        <v>0.8</v>
      </c>
      <c r="DO83">
        <v>0.8</v>
      </c>
      <c r="DP83">
        <v>0.8</v>
      </c>
      <c r="DQ83">
        <v>0.8</v>
      </c>
      <c r="DR83">
        <v>0.8</v>
      </c>
      <c r="DS83">
        <v>0.93010000000000004</v>
      </c>
      <c r="DT83">
        <v>0.96</v>
      </c>
      <c r="DU83">
        <v>0.96</v>
      </c>
      <c r="DV83">
        <v>0.96</v>
      </c>
      <c r="DW83">
        <v>0.96</v>
      </c>
      <c r="DX83">
        <v>0.97230000000000005</v>
      </c>
    </row>
    <row r="84" spans="1:128">
      <c r="A84">
        <v>8.3000000000000007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1.226E-7</v>
      </c>
      <c r="CB84">
        <v>2.7949999999999998E-5</v>
      </c>
      <c r="CC84">
        <v>2.2690000000000001E-4</v>
      </c>
      <c r="CD84">
        <v>8.631E-4</v>
      </c>
      <c r="CE84">
        <v>2.0999999999999999E-3</v>
      </c>
      <c r="CF84">
        <v>4.1000000000000003E-3</v>
      </c>
      <c r="CG84">
        <v>6.7999999999999996E-3</v>
      </c>
      <c r="CH84">
        <v>1.0200000000000001E-2</v>
      </c>
      <c r="CI84">
        <v>1.5100000000000001E-2</v>
      </c>
      <c r="CJ84">
        <v>2.1600000000000001E-2</v>
      </c>
      <c r="CK84">
        <v>3.04E-2</v>
      </c>
      <c r="CL84">
        <v>4.1200000000000001E-2</v>
      </c>
      <c r="CM84">
        <v>5.33E-2</v>
      </c>
      <c r="CN84">
        <v>6.6299999999999998E-2</v>
      </c>
      <c r="CO84">
        <v>0.13569999999999999</v>
      </c>
      <c r="CP84">
        <v>0.19850000000000001</v>
      </c>
      <c r="CQ84">
        <v>0.2477</v>
      </c>
      <c r="CR84">
        <v>0.2949</v>
      </c>
      <c r="CS84">
        <v>0.34279999999999999</v>
      </c>
      <c r="CT84">
        <v>0.4118</v>
      </c>
      <c r="CU84">
        <v>0.44309999999999999</v>
      </c>
      <c r="CV84">
        <v>0.45889999999999997</v>
      </c>
      <c r="CW84">
        <v>0.47370000000000001</v>
      </c>
      <c r="CX84">
        <v>0.48199999999999998</v>
      </c>
      <c r="CY84">
        <v>0.48859999999999998</v>
      </c>
      <c r="CZ84">
        <v>0.49359999999999998</v>
      </c>
      <c r="DA84">
        <v>0.50119999999999998</v>
      </c>
      <c r="DB84">
        <v>0.50949999999999995</v>
      </c>
      <c r="DC84">
        <v>0.51790000000000003</v>
      </c>
      <c r="DD84">
        <v>0.53400000000000003</v>
      </c>
      <c r="DE84">
        <v>0.54339999999999999</v>
      </c>
      <c r="DF84">
        <v>0.55269999999999997</v>
      </c>
      <c r="DG84">
        <v>0.56210000000000004</v>
      </c>
      <c r="DH84">
        <v>0.56869999999999998</v>
      </c>
      <c r="DI84">
        <v>0.58630000000000004</v>
      </c>
      <c r="DJ84">
        <v>0.73</v>
      </c>
      <c r="DK84">
        <v>0.75849999999999995</v>
      </c>
      <c r="DL84">
        <v>0.78539999999999999</v>
      </c>
      <c r="DM84">
        <v>0.8</v>
      </c>
      <c r="DN84">
        <v>0.8</v>
      </c>
      <c r="DO84">
        <v>0.8</v>
      </c>
      <c r="DP84">
        <v>0.8</v>
      </c>
      <c r="DQ84">
        <v>0.8</v>
      </c>
      <c r="DR84">
        <v>0.8</v>
      </c>
      <c r="DS84">
        <v>0.93010000000000004</v>
      </c>
      <c r="DT84">
        <v>0.96</v>
      </c>
      <c r="DU84">
        <v>0.96</v>
      </c>
      <c r="DV84">
        <v>0.96</v>
      </c>
      <c r="DW84">
        <v>0.96</v>
      </c>
      <c r="DX84">
        <v>0.97230000000000005</v>
      </c>
    </row>
    <row r="85" spans="1:128">
      <c r="A85">
        <v>8.4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1.226E-7</v>
      </c>
      <c r="CB85">
        <v>2.7949999999999998E-5</v>
      </c>
      <c r="CC85">
        <v>2.2690000000000001E-4</v>
      </c>
      <c r="CD85">
        <v>8.631E-4</v>
      </c>
      <c r="CE85">
        <v>2.0999999999999999E-3</v>
      </c>
      <c r="CF85">
        <v>4.1000000000000003E-3</v>
      </c>
      <c r="CG85">
        <v>6.7999999999999996E-3</v>
      </c>
      <c r="CH85">
        <v>1.0200000000000001E-2</v>
      </c>
      <c r="CI85">
        <v>1.5100000000000001E-2</v>
      </c>
      <c r="CJ85">
        <v>2.1600000000000001E-2</v>
      </c>
      <c r="CK85">
        <v>3.04E-2</v>
      </c>
      <c r="CL85">
        <v>4.1200000000000001E-2</v>
      </c>
      <c r="CM85">
        <v>5.33E-2</v>
      </c>
      <c r="CN85">
        <v>6.6299999999999998E-2</v>
      </c>
      <c r="CO85">
        <v>0.13569999999999999</v>
      </c>
      <c r="CP85">
        <v>0.19850000000000001</v>
      </c>
      <c r="CQ85">
        <v>0.2477</v>
      </c>
      <c r="CR85">
        <v>0.2949</v>
      </c>
      <c r="CS85">
        <v>0.34279999999999999</v>
      </c>
      <c r="CT85">
        <v>0.4118</v>
      </c>
      <c r="CU85">
        <v>0.44309999999999999</v>
      </c>
      <c r="CV85">
        <v>0.45889999999999997</v>
      </c>
      <c r="CW85">
        <v>0.47370000000000001</v>
      </c>
      <c r="CX85">
        <v>0.48199999999999998</v>
      </c>
      <c r="CY85">
        <v>0.48859999999999998</v>
      </c>
      <c r="CZ85">
        <v>0.49359999999999998</v>
      </c>
      <c r="DA85">
        <v>0.50119999999999998</v>
      </c>
      <c r="DB85">
        <v>0.50949999999999995</v>
      </c>
      <c r="DC85">
        <v>0.51790000000000003</v>
      </c>
      <c r="DD85">
        <v>0.53400000000000003</v>
      </c>
      <c r="DE85">
        <v>0.54339999999999999</v>
      </c>
      <c r="DF85">
        <v>0.55269999999999997</v>
      </c>
      <c r="DG85">
        <v>0.56210000000000004</v>
      </c>
      <c r="DH85">
        <v>0.56869999999999998</v>
      </c>
      <c r="DI85">
        <v>0.58630000000000004</v>
      </c>
      <c r="DJ85">
        <v>0.73</v>
      </c>
      <c r="DK85">
        <v>0.75849999999999995</v>
      </c>
      <c r="DL85">
        <v>0.78539999999999999</v>
      </c>
      <c r="DM85">
        <v>0.8</v>
      </c>
      <c r="DN85">
        <v>0.8</v>
      </c>
      <c r="DO85">
        <v>0.8</v>
      </c>
      <c r="DP85">
        <v>0.8</v>
      </c>
      <c r="DQ85">
        <v>0.8</v>
      </c>
      <c r="DR85">
        <v>0.8</v>
      </c>
      <c r="DS85">
        <v>0.93010000000000004</v>
      </c>
      <c r="DT85">
        <v>0.96</v>
      </c>
      <c r="DU85">
        <v>0.96</v>
      </c>
      <c r="DV85">
        <v>0.96</v>
      </c>
      <c r="DW85">
        <v>0.96</v>
      </c>
      <c r="DX85">
        <v>0.97230000000000005</v>
      </c>
    </row>
    <row r="86" spans="1:128">
      <c r="A86">
        <v>8.5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1.226E-7</v>
      </c>
      <c r="CB86">
        <v>2.7949999999999998E-5</v>
      </c>
      <c r="CC86">
        <v>2.2690000000000001E-4</v>
      </c>
      <c r="CD86">
        <v>8.631E-4</v>
      </c>
      <c r="CE86">
        <v>2.0999999999999999E-3</v>
      </c>
      <c r="CF86">
        <v>4.1000000000000003E-3</v>
      </c>
      <c r="CG86">
        <v>6.7999999999999996E-3</v>
      </c>
      <c r="CH86">
        <v>1.0200000000000001E-2</v>
      </c>
      <c r="CI86">
        <v>1.5100000000000001E-2</v>
      </c>
      <c r="CJ86">
        <v>2.1600000000000001E-2</v>
      </c>
      <c r="CK86">
        <v>3.04E-2</v>
      </c>
      <c r="CL86">
        <v>4.1200000000000001E-2</v>
      </c>
      <c r="CM86">
        <v>5.33E-2</v>
      </c>
      <c r="CN86">
        <v>6.6299999999999998E-2</v>
      </c>
      <c r="CO86">
        <v>0.13569999999999999</v>
      </c>
      <c r="CP86">
        <v>0.19850000000000001</v>
      </c>
      <c r="CQ86">
        <v>0.2477</v>
      </c>
      <c r="CR86">
        <v>0.2949</v>
      </c>
      <c r="CS86">
        <v>0.34279999999999999</v>
      </c>
      <c r="CT86">
        <v>0.4118</v>
      </c>
      <c r="CU86">
        <v>0.44309999999999999</v>
      </c>
      <c r="CV86">
        <v>0.45889999999999997</v>
      </c>
      <c r="CW86">
        <v>0.47370000000000001</v>
      </c>
      <c r="CX86">
        <v>0.48199999999999998</v>
      </c>
      <c r="CY86">
        <v>0.48859999999999998</v>
      </c>
      <c r="CZ86">
        <v>0.49359999999999998</v>
      </c>
      <c r="DA86">
        <v>0.50119999999999998</v>
      </c>
      <c r="DB86">
        <v>0.50949999999999995</v>
      </c>
      <c r="DC86">
        <v>0.51790000000000003</v>
      </c>
      <c r="DD86">
        <v>0.53400000000000003</v>
      </c>
      <c r="DE86">
        <v>0.54339999999999999</v>
      </c>
      <c r="DF86">
        <v>0.55269999999999997</v>
      </c>
      <c r="DG86">
        <v>0.56210000000000004</v>
      </c>
      <c r="DH86">
        <v>0.56869999999999998</v>
      </c>
      <c r="DI86">
        <v>0.58630000000000004</v>
      </c>
      <c r="DJ86">
        <v>0.73</v>
      </c>
      <c r="DK86">
        <v>0.75849999999999995</v>
      </c>
      <c r="DL86">
        <v>0.78539999999999999</v>
      </c>
      <c r="DM86">
        <v>0.8</v>
      </c>
      <c r="DN86">
        <v>0.8</v>
      </c>
      <c r="DO86">
        <v>0.8</v>
      </c>
      <c r="DP86">
        <v>0.8</v>
      </c>
      <c r="DQ86">
        <v>0.8</v>
      </c>
      <c r="DR86">
        <v>0.8</v>
      </c>
      <c r="DS86">
        <v>0.93010000000000004</v>
      </c>
      <c r="DT86">
        <v>0.96</v>
      </c>
      <c r="DU86">
        <v>0.96</v>
      </c>
      <c r="DV86">
        <v>0.96</v>
      </c>
      <c r="DW86">
        <v>0.96</v>
      </c>
      <c r="DX86">
        <v>0.97230000000000005</v>
      </c>
    </row>
    <row r="87" spans="1:128">
      <c r="A87">
        <v>8.6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1.226E-7</v>
      </c>
      <c r="CB87">
        <v>2.7949999999999998E-5</v>
      </c>
      <c r="CC87">
        <v>2.2690000000000001E-4</v>
      </c>
      <c r="CD87">
        <v>8.631E-4</v>
      </c>
      <c r="CE87">
        <v>2.0999999999999999E-3</v>
      </c>
      <c r="CF87">
        <v>4.1000000000000003E-3</v>
      </c>
      <c r="CG87">
        <v>6.7999999999999996E-3</v>
      </c>
      <c r="CH87">
        <v>1.0200000000000001E-2</v>
      </c>
      <c r="CI87">
        <v>1.5100000000000001E-2</v>
      </c>
      <c r="CJ87">
        <v>2.1600000000000001E-2</v>
      </c>
      <c r="CK87">
        <v>3.04E-2</v>
      </c>
      <c r="CL87">
        <v>4.1200000000000001E-2</v>
      </c>
      <c r="CM87">
        <v>5.33E-2</v>
      </c>
      <c r="CN87">
        <v>6.6299999999999998E-2</v>
      </c>
      <c r="CO87">
        <v>0.13569999999999999</v>
      </c>
      <c r="CP87">
        <v>0.19850000000000001</v>
      </c>
      <c r="CQ87">
        <v>0.2477</v>
      </c>
      <c r="CR87">
        <v>0.2949</v>
      </c>
      <c r="CS87">
        <v>0.34279999999999999</v>
      </c>
      <c r="CT87">
        <v>0.4118</v>
      </c>
      <c r="CU87">
        <v>0.44309999999999999</v>
      </c>
      <c r="CV87">
        <v>0.45889999999999997</v>
      </c>
      <c r="CW87">
        <v>0.47370000000000001</v>
      </c>
      <c r="CX87">
        <v>0.48199999999999998</v>
      </c>
      <c r="CY87">
        <v>0.48859999999999998</v>
      </c>
      <c r="CZ87">
        <v>0.49359999999999998</v>
      </c>
      <c r="DA87">
        <v>0.50119999999999998</v>
      </c>
      <c r="DB87">
        <v>0.50949999999999995</v>
      </c>
      <c r="DC87">
        <v>0.51790000000000003</v>
      </c>
      <c r="DD87">
        <v>0.53400000000000003</v>
      </c>
      <c r="DE87">
        <v>0.54339999999999999</v>
      </c>
      <c r="DF87">
        <v>0.55269999999999997</v>
      </c>
      <c r="DG87">
        <v>0.56210000000000004</v>
      </c>
      <c r="DH87">
        <v>0.56869999999999998</v>
      </c>
      <c r="DI87">
        <v>0.58630000000000004</v>
      </c>
      <c r="DJ87">
        <v>0.73</v>
      </c>
      <c r="DK87">
        <v>0.75849999999999995</v>
      </c>
      <c r="DL87">
        <v>0.78539999999999999</v>
      </c>
      <c r="DM87">
        <v>0.8</v>
      </c>
      <c r="DN87">
        <v>0.8</v>
      </c>
      <c r="DO87">
        <v>0.8</v>
      </c>
      <c r="DP87">
        <v>0.8</v>
      </c>
      <c r="DQ87">
        <v>0.8</v>
      </c>
      <c r="DR87">
        <v>0.8</v>
      </c>
      <c r="DS87">
        <v>0.93010000000000004</v>
      </c>
      <c r="DT87">
        <v>0.96</v>
      </c>
      <c r="DU87">
        <v>0.96</v>
      </c>
      <c r="DV87">
        <v>0.96</v>
      </c>
      <c r="DW87">
        <v>0.96</v>
      </c>
      <c r="DX87">
        <v>0.97230000000000005</v>
      </c>
    </row>
    <row r="88" spans="1:128">
      <c r="A88">
        <v>8.6999999999999993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1.226E-7</v>
      </c>
      <c r="CB88">
        <v>2.7949999999999998E-5</v>
      </c>
      <c r="CC88">
        <v>2.2690000000000001E-4</v>
      </c>
      <c r="CD88">
        <v>8.631E-4</v>
      </c>
      <c r="CE88">
        <v>2.0999999999999999E-3</v>
      </c>
      <c r="CF88">
        <v>4.1000000000000003E-3</v>
      </c>
      <c r="CG88">
        <v>6.7999999999999996E-3</v>
      </c>
      <c r="CH88">
        <v>1.0200000000000001E-2</v>
      </c>
      <c r="CI88">
        <v>1.5100000000000001E-2</v>
      </c>
      <c r="CJ88">
        <v>2.1600000000000001E-2</v>
      </c>
      <c r="CK88">
        <v>3.04E-2</v>
      </c>
      <c r="CL88">
        <v>4.1200000000000001E-2</v>
      </c>
      <c r="CM88">
        <v>5.33E-2</v>
      </c>
      <c r="CN88">
        <v>6.6299999999999998E-2</v>
      </c>
      <c r="CO88">
        <v>0.13569999999999999</v>
      </c>
      <c r="CP88">
        <v>0.19850000000000001</v>
      </c>
      <c r="CQ88">
        <v>0.2477</v>
      </c>
      <c r="CR88">
        <v>0.2949</v>
      </c>
      <c r="CS88">
        <v>0.34279999999999999</v>
      </c>
      <c r="CT88">
        <v>0.4118</v>
      </c>
      <c r="CU88">
        <v>0.44309999999999999</v>
      </c>
      <c r="CV88">
        <v>0.45889999999999997</v>
      </c>
      <c r="CW88">
        <v>0.47370000000000001</v>
      </c>
      <c r="CX88">
        <v>0.48199999999999998</v>
      </c>
      <c r="CY88">
        <v>0.48859999999999998</v>
      </c>
      <c r="CZ88">
        <v>0.49359999999999998</v>
      </c>
      <c r="DA88">
        <v>0.50119999999999998</v>
      </c>
      <c r="DB88">
        <v>0.50949999999999995</v>
      </c>
      <c r="DC88">
        <v>0.51790000000000003</v>
      </c>
      <c r="DD88">
        <v>0.53400000000000003</v>
      </c>
      <c r="DE88">
        <v>0.54339999999999999</v>
      </c>
      <c r="DF88">
        <v>0.55269999999999997</v>
      </c>
      <c r="DG88">
        <v>0.56210000000000004</v>
      </c>
      <c r="DH88">
        <v>0.56869999999999998</v>
      </c>
      <c r="DI88">
        <v>0.58630000000000004</v>
      </c>
      <c r="DJ88">
        <v>0.73</v>
      </c>
      <c r="DK88">
        <v>0.75849999999999995</v>
      </c>
      <c r="DL88">
        <v>0.78539999999999999</v>
      </c>
      <c r="DM88">
        <v>0.8</v>
      </c>
      <c r="DN88">
        <v>0.8</v>
      </c>
      <c r="DO88">
        <v>0.8</v>
      </c>
      <c r="DP88">
        <v>0.8</v>
      </c>
      <c r="DQ88">
        <v>0.8</v>
      </c>
      <c r="DR88">
        <v>0.8</v>
      </c>
      <c r="DS88">
        <v>0.93010000000000004</v>
      </c>
      <c r="DT88">
        <v>0.96</v>
      </c>
      <c r="DU88">
        <v>0.96</v>
      </c>
      <c r="DV88">
        <v>0.96</v>
      </c>
      <c r="DW88">
        <v>0.96</v>
      </c>
      <c r="DX88">
        <v>0.97230000000000005</v>
      </c>
    </row>
    <row r="89" spans="1:128">
      <c r="A89">
        <v>8.8000000000000007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1.226E-7</v>
      </c>
      <c r="CB89">
        <v>2.7949999999999998E-5</v>
      </c>
      <c r="CC89">
        <v>2.2690000000000001E-4</v>
      </c>
      <c r="CD89">
        <v>8.631E-4</v>
      </c>
      <c r="CE89">
        <v>2.0999999999999999E-3</v>
      </c>
      <c r="CF89">
        <v>4.1000000000000003E-3</v>
      </c>
      <c r="CG89">
        <v>6.7999999999999996E-3</v>
      </c>
      <c r="CH89">
        <v>1.0200000000000001E-2</v>
      </c>
      <c r="CI89">
        <v>1.5100000000000001E-2</v>
      </c>
      <c r="CJ89">
        <v>2.1600000000000001E-2</v>
      </c>
      <c r="CK89">
        <v>3.04E-2</v>
      </c>
      <c r="CL89">
        <v>4.1200000000000001E-2</v>
      </c>
      <c r="CM89">
        <v>5.33E-2</v>
      </c>
      <c r="CN89">
        <v>6.6299999999999998E-2</v>
      </c>
      <c r="CO89">
        <v>0.13569999999999999</v>
      </c>
      <c r="CP89">
        <v>0.19850000000000001</v>
      </c>
      <c r="CQ89">
        <v>0.2477</v>
      </c>
      <c r="CR89">
        <v>0.2949</v>
      </c>
      <c r="CS89">
        <v>0.34279999999999999</v>
      </c>
      <c r="CT89">
        <v>0.4118</v>
      </c>
      <c r="CU89">
        <v>0.44309999999999999</v>
      </c>
      <c r="CV89">
        <v>0.45889999999999997</v>
      </c>
      <c r="CW89">
        <v>0.47370000000000001</v>
      </c>
      <c r="CX89">
        <v>0.48199999999999998</v>
      </c>
      <c r="CY89">
        <v>0.48859999999999998</v>
      </c>
      <c r="CZ89">
        <v>0.49359999999999998</v>
      </c>
      <c r="DA89">
        <v>0.50119999999999998</v>
      </c>
      <c r="DB89">
        <v>0.50949999999999995</v>
      </c>
      <c r="DC89">
        <v>0.51790000000000003</v>
      </c>
      <c r="DD89">
        <v>0.53400000000000003</v>
      </c>
      <c r="DE89">
        <v>0.54339999999999999</v>
      </c>
      <c r="DF89">
        <v>0.55269999999999997</v>
      </c>
      <c r="DG89">
        <v>0.56210000000000004</v>
      </c>
      <c r="DH89">
        <v>0.56869999999999998</v>
      </c>
      <c r="DI89">
        <v>0.58630000000000004</v>
      </c>
      <c r="DJ89">
        <v>0.73</v>
      </c>
      <c r="DK89">
        <v>0.75849999999999995</v>
      </c>
      <c r="DL89">
        <v>0.78539999999999999</v>
      </c>
      <c r="DM89">
        <v>0.8</v>
      </c>
      <c r="DN89">
        <v>0.8</v>
      </c>
      <c r="DO89">
        <v>0.8</v>
      </c>
      <c r="DP89">
        <v>0.8</v>
      </c>
      <c r="DQ89">
        <v>0.8</v>
      </c>
      <c r="DR89">
        <v>0.8</v>
      </c>
      <c r="DS89">
        <v>0.93010000000000004</v>
      </c>
      <c r="DT89">
        <v>0.96</v>
      </c>
      <c r="DU89">
        <v>0.96</v>
      </c>
      <c r="DV89">
        <v>0.96</v>
      </c>
      <c r="DW89">
        <v>0.96</v>
      </c>
      <c r="DX89">
        <v>0.97230000000000005</v>
      </c>
    </row>
    <row r="90" spans="1:128">
      <c r="A90">
        <v>8.9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1.226E-7</v>
      </c>
      <c r="CB90">
        <v>2.7949999999999998E-5</v>
      </c>
      <c r="CC90">
        <v>2.2690000000000001E-4</v>
      </c>
      <c r="CD90">
        <v>8.631E-4</v>
      </c>
      <c r="CE90">
        <v>2.0999999999999999E-3</v>
      </c>
      <c r="CF90">
        <v>4.1000000000000003E-3</v>
      </c>
      <c r="CG90">
        <v>6.7999999999999996E-3</v>
      </c>
      <c r="CH90">
        <v>1.0200000000000001E-2</v>
      </c>
      <c r="CI90">
        <v>1.5100000000000001E-2</v>
      </c>
      <c r="CJ90">
        <v>2.1600000000000001E-2</v>
      </c>
      <c r="CK90">
        <v>3.04E-2</v>
      </c>
      <c r="CL90">
        <v>4.1200000000000001E-2</v>
      </c>
      <c r="CM90">
        <v>5.33E-2</v>
      </c>
      <c r="CN90">
        <v>6.6299999999999998E-2</v>
      </c>
      <c r="CO90">
        <v>0.13569999999999999</v>
      </c>
      <c r="CP90">
        <v>0.19850000000000001</v>
      </c>
      <c r="CQ90">
        <v>0.2477</v>
      </c>
      <c r="CR90">
        <v>0.2949</v>
      </c>
      <c r="CS90">
        <v>0.34279999999999999</v>
      </c>
      <c r="CT90">
        <v>0.4118</v>
      </c>
      <c r="CU90">
        <v>0.44309999999999999</v>
      </c>
      <c r="CV90">
        <v>0.45889999999999997</v>
      </c>
      <c r="CW90">
        <v>0.47370000000000001</v>
      </c>
      <c r="CX90">
        <v>0.48199999999999998</v>
      </c>
      <c r="CY90">
        <v>0.48859999999999998</v>
      </c>
      <c r="CZ90">
        <v>0.49359999999999998</v>
      </c>
      <c r="DA90">
        <v>0.50119999999999998</v>
      </c>
      <c r="DB90">
        <v>0.50949999999999995</v>
      </c>
      <c r="DC90">
        <v>0.51790000000000003</v>
      </c>
      <c r="DD90">
        <v>0.53400000000000003</v>
      </c>
      <c r="DE90">
        <v>0.54339999999999999</v>
      </c>
      <c r="DF90">
        <v>0.55269999999999997</v>
      </c>
      <c r="DG90">
        <v>0.56210000000000004</v>
      </c>
      <c r="DH90">
        <v>0.56869999999999998</v>
      </c>
      <c r="DI90">
        <v>0.58630000000000004</v>
      </c>
      <c r="DJ90">
        <v>0.73</v>
      </c>
      <c r="DK90">
        <v>0.75849999999999995</v>
      </c>
      <c r="DL90">
        <v>0.78539999999999999</v>
      </c>
      <c r="DM90">
        <v>0.8</v>
      </c>
      <c r="DN90">
        <v>0.8</v>
      </c>
      <c r="DO90">
        <v>0.8</v>
      </c>
      <c r="DP90">
        <v>0.8</v>
      </c>
      <c r="DQ90">
        <v>0.8</v>
      </c>
      <c r="DR90">
        <v>0.8</v>
      </c>
      <c r="DS90">
        <v>0.93010000000000004</v>
      </c>
      <c r="DT90">
        <v>0.96</v>
      </c>
      <c r="DU90">
        <v>0.96</v>
      </c>
      <c r="DV90">
        <v>0.96</v>
      </c>
      <c r="DW90">
        <v>0.96</v>
      </c>
      <c r="DX90">
        <v>0.97230000000000005</v>
      </c>
    </row>
    <row r="91" spans="1:128">
      <c r="A91">
        <v>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1.226E-7</v>
      </c>
      <c r="CB91">
        <v>2.7949999999999998E-5</v>
      </c>
      <c r="CC91">
        <v>2.2690000000000001E-4</v>
      </c>
      <c r="CD91">
        <v>8.631E-4</v>
      </c>
      <c r="CE91">
        <v>2.0999999999999999E-3</v>
      </c>
      <c r="CF91">
        <v>4.1000000000000003E-3</v>
      </c>
      <c r="CG91">
        <v>6.7999999999999996E-3</v>
      </c>
      <c r="CH91">
        <v>1.0200000000000001E-2</v>
      </c>
      <c r="CI91">
        <v>1.5100000000000001E-2</v>
      </c>
      <c r="CJ91">
        <v>2.1600000000000001E-2</v>
      </c>
      <c r="CK91">
        <v>3.04E-2</v>
      </c>
      <c r="CL91">
        <v>4.1200000000000001E-2</v>
      </c>
      <c r="CM91">
        <v>5.33E-2</v>
      </c>
      <c r="CN91">
        <v>6.6299999999999998E-2</v>
      </c>
      <c r="CO91">
        <v>0.13569999999999999</v>
      </c>
      <c r="CP91">
        <v>0.19850000000000001</v>
      </c>
      <c r="CQ91">
        <v>0.2477</v>
      </c>
      <c r="CR91">
        <v>0.2949</v>
      </c>
      <c r="CS91">
        <v>0.34279999999999999</v>
      </c>
      <c r="CT91">
        <v>0.4118</v>
      </c>
      <c r="CU91">
        <v>0.44309999999999999</v>
      </c>
      <c r="CV91">
        <v>0.45889999999999997</v>
      </c>
      <c r="CW91">
        <v>0.47370000000000001</v>
      </c>
      <c r="CX91">
        <v>0.48199999999999998</v>
      </c>
      <c r="CY91">
        <v>0.48859999999999998</v>
      </c>
      <c r="CZ91">
        <v>0.49359999999999998</v>
      </c>
      <c r="DA91">
        <v>0.50119999999999998</v>
      </c>
      <c r="DB91">
        <v>0.50949999999999995</v>
      </c>
      <c r="DC91">
        <v>0.51790000000000003</v>
      </c>
      <c r="DD91">
        <v>0.53400000000000003</v>
      </c>
      <c r="DE91">
        <v>0.54339999999999999</v>
      </c>
      <c r="DF91">
        <v>0.55269999999999997</v>
      </c>
      <c r="DG91">
        <v>0.56210000000000004</v>
      </c>
      <c r="DH91">
        <v>0.56869999999999998</v>
      </c>
      <c r="DI91">
        <v>0.58630000000000004</v>
      </c>
      <c r="DJ91">
        <v>0.73</v>
      </c>
      <c r="DK91">
        <v>0.75849999999999995</v>
      </c>
      <c r="DL91">
        <v>0.78539999999999999</v>
      </c>
      <c r="DM91">
        <v>0.8</v>
      </c>
      <c r="DN91">
        <v>0.8</v>
      </c>
      <c r="DO91">
        <v>0.8</v>
      </c>
      <c r="DP91">
        <v>0.8</v>
      </c>
      <c r="DQ91">
        <v>0.8</v>
      </c>
      <c r="DR91">
        <v>0.8</v>
      </c>
      <c r="DS91">
        <v>0.93010000000000004</v>
      </c>
      <c r="DT91">
        <v>0.96</v>
      </c>
      <c r="DU91">
        <v>0.96</v>
      </c>
      <c r="DV91">
        <v>0.96</v>
      </c>
      <c r="DW91">
        <v>0.96</v>
      </c>
      <c r="DX91">
        <v>0.97230000000000005</v>
      </c>
    </row>
    <row r="92" spans="1:128">
      <c r="A92">
        <v>9.1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1.226E-7</v>
      </c>
      <c r="CB92">
        <v>2.7949999999999998E-5</v>
      </c>
      <c r="CC92">
        <v>2.2690000000000001E-4</v>
      </c>
      <c r="CD92">
        <v>8.631E-4</v>
      </c>
      <c r="CE92">
        <v>2.0999999999999999E-3</v>
      </c>
      <c r="CF92">
        <v>4.1000000000000003E-3</v>
      </c>
      <c r="CG92">
        <v>6.7999999999999996E-3</v>
      </c>
      <c r="CH92">
        <v>1.0200000000000001E-2</v>
      </c>
      <c r="CI92">
        <v>1.5100000000000001E-2</v>
      </c>
      <c r="CJ92">
        <v>2.1600000000000001E-2</v>
      </c>
      <c r="CK92">
        <v>3.04E-2</v>
      </c>
      <c r="CL92">
        <v>4.1200000000000001E-2</v>
      </c>
      <c r="CM92">
        <v>5.33E-2</v>
      </c>
      <c r="CN92">
        <v>6.6299999999999998E-2</v>
      </c>
      <c r="CO92">
        <v>0.13569999999999999</v>
      </c>
      <c r="CP92">
        <v>0.19850000000000001</v>
      </c>
      <c r="CQ92">
        <v>0.2477</v>
      </c>
      <c r="CR92">
        <v>0.2949</v>
      </c>
      <c r="CS92">
        <v>0.34279999999999999</v>
      </c>
      <c r="CT92">
        <v>0.4118</v>
      </c>
      <c r="CU92">
        <v>0.44309999999999999</v>
      </c>
      <c r="CV92">
        <v>0.45889999999999997</v>
      </c>
      <c r="CW92">
        <v>0.47370000000000001</v>
      </c>
      <c r="CX92">
        <v>0.48199999999999998</v>
      </c>
      <c r="CY92">
        <v>0.48859999999999998</v>
      </c>
      <c r="CZ92">
        <v>0.49359999999999998</v>
      </c>
      <c r="DA92">
        <v>0.50119999999999998</v>
      </c>
      <c r="DB92">
        <v>0.50949999999999995</v>
      </c>
      <c r="DC92">
        <v>0.51790000000000003</v>
      </c>
      <c r="DD92">
        <v>0.53400000000000003</v>
      </c>
      <c r="DE92">
        <v>0.54339999999999999</v>
      </c>
      <c r="DF92">
        <v>0.55269999999999997</v>
      </c>
      <c r="DG92">
        <v>0.56210000000000004</v>
      </c>
      <c r="DH92">
        <v>0.56869999999999998</v>
      </c>
      <c r="DI92">
        <v>0.58630000000000004</v>
      </c>
      <c r="DJ92">
        <v>0.73</v>
      </c>
      <c r="DK92">
        <v>0.75849999999999995</v>
      </c>
      <c r="DL92">
        <v>0.78539999999999999</v>
      </c>
      <c r="DM92">
        <v>0.8</v>
      </c>
      <c r="DN92">
        <v>0.8</v>
      </c>
      <c r="DO92">
        <v>0.8</v>
      </c>
      <c r="DP92">
        <v>0.8</v>
      </c>
      <c r="DQ92">
        <v>0.8</v>
      </c>
      <c r="DR92">
        <v>0.8</v>
      </c>
      <c r="DS92">
        <v>0.93010000000000004</v>
      </c>
      <c r="DT92">
        <v>0.96</v>
      </c>
      <c r="DU92">
        <v>0.96</v>
      </c>
      <c r="DV92">
        <v>0.96</v>
      </c>
      <c r="DW92">
        <v>0.96</v>
      </c>
      <c r="DX92">
        <v>0.97230000000000005</v>
      </c>
    </row>
    <row r="93" spans="1:128">
      <c r="A93">
        <v>9.1999999999999993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1.226E-7</v>
      </c>
      <c r="CB93">
        <v>2.7949999999999998E-5</v>
      </c>
      <c r="CC93">
        <v>2.2690000000000001E-4</v>
      </c>
      <c r="CD93">
        <v>8.631E-4</v>
      </c>
      <c r="CE93">
        <v>2.0999999999999999E-3</v>
      </c>
      <c r="CF93">
        <v>4.1000000000000003E-3</v>
      </c>
      <c r="CG93">
        <v>6.7999999999999996E-3</v>
      </c>
      <c r="CH93">
        <v>1.0200000000000001E-2</v>
      </c>
      <c r="CI93">
        <v>1.5100000000000001E-2</v>
      </c>
      <c r="CJ93">
        <v>2.1600000000000001E-2</v>
      </c>
      <c r="CK93">
        <v>3.04E-2</v>
      </c>
      <c r="CL93">
        <v>4.1200000000000001E-2</v>
      </c>
      <c r="CM93">
        <v>5.33E-2</v>
      </c>
      <c r="CN93">
        <v>6.6299999999999998E-2</v>
      </c>
      <c r="CO93">
        <v>0.13569999999999999</v>
      </c>
      <c r="CP93">
        <v>0.19850000000000001</v>
      </c>
      <c r="CQ93">
        <v>0.2477</v>
      </c>
      <c r="CR93">
        <v>0.2949</v>
      </c>
      <c r="CS93">
        <v>0.34279999999999999</v>
      </c>
      <c r="CT93">
        <v>0.4118</v>
      </c>
      <c r="CU93">
        <v>0.44309999999999999</v>
      </c>
      <c r="CV93">
        <v>0.45889999999999997</v>
      </c>
      <c r="CW93">
        <v>0.47370000000000001</v>
      </c>
      <c r="CX93">
        <v>0.48199999999999998</v>
      </c>
      <c r="CY93">
        <v>0.48859999999999998</v>
      </c>
      <c r="CZ93">
        <v>0.49359999999999998</v>
      </c>
      <c r="DA93">
        <v>0.50119999999999998</v>
      </c>
      <c r="DB93">
        <v>0.50949999999999995</v>
      </c>
      <c r="DC93">
        <v>0.51790000000000003</v>
      </c>
      <c r="DD93">
        <v>0.53400000000000003</v>
      </c>
      <c r="DE93">
        <v>0.54339999999999999</v>
      </c>
      <c r="DF93">
        <v>0.55269999999999997</v>
      </c>
      <c r="DG93">
        <v>0.56210000000000004</v>
      </c>
      <c r="DH93">
        <v>0.56869999999999998</v>
      </c>
      <c r="DI93">
        <v>0.58630000000000004</v>
      </c>
      <c r="DJ93">
        <v>0.73</v>
      </c>
      <c r="DK93">
        <v>0.75849999999999995</v>
      </c>
      <c r="DL93">
        <v>0.78539999999999999</v>
      </c>
      <c r="DM93">
        <v>0.8</v>
      </c>
      <c r="DN93">
        <v>0.8</v>
      </c>
      <c r="DO93">
        <v>0.8</v>
      </c>
      <c r="DP93">
        <v>0.8</v>
      </c>
      <c r="DQ93">
        <v>0.8</v>
      </c>
      <c r="DR93">
        <v>0.8</v>
      </c>
      <c r="DS93">
        <v>0.93010000000000004</v>
      </c>
      <c r="DT93">
        <v>0.96</v>
      </c>
      <c r="DU93">
        <v>0.96</v>
      </c>
      <c r="DV93">
        <v>0.96</v>
      </c>
      <c r="DW93">
        <v>0.96</v>
      </c>
      <c r="DX93">
        <v>0.97230000000000005</v>
      </c>
    </row>
    <row r="94" spans="1:128">
      <c r="A94">
        <v>9.3000000000000007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1.226E-7</v>
      </c>
      <c r="CB94">
        <v>2.7949999999999998E-5</v>
      </c>
      <c r="CC94">
        <v>2.2690000000000001E-4</v>
      </c>
      <c r="CD94">
        <v>8.631E-4</v>
      </c>
      <c r="CE94">
        <v>2.0999999999999999E-3</v>
      </c>
      <c r="CF94">
        <v>4.1000000000000003E-3</v>
      </c>
      <c r="CG94">
        <v>6.7999999999999996E-3</v>
      </c>
      <c r="CH94">
        <v>1.0200000000000001E-2</v>
      </c>
      <c r="CI94">
        <v>1.5100000000000001E-2</v>
      </c>
      <c r="CJ94">
        <v>2.1600000000000001E-2</v>
      </c>
      <c r="CK94">
        <v>3.04E-2</v>
      </c>
      <c r="CL94">
        <v>4.1200000000000001E-2</v>
      </c>
      <c r="CM94">
        <v>5.33E-2</v>
      </c>
      <c r="CN94">
        <v>6.6299999999999998E-2</v>
      </c>
      <c r="CO94">
        <v>0.13569999999999999</v>
      </c>
      <c r="CP94">
        <v>0.19850000000000001</v>
      </c>
      <c r="CQ94">
        <v>0.2477</v>
      </c>
      <c r="CR94">
        <v>0.2949</v>
      </c>
      <c r="CS94">
        <v>0.34279999999999999</v>
      </c>
      <c r="CT94">
        <v>0.4118</v>
      </c>
      <c r="CU94">
        <v>0.44309999999999999</v>
      </c>
      <c r="CV94">
        <v>0.45889999999999997</v>
      </c>
      <c r="CW94">
        <v>0.47370000000000001</v>
      </c>
      <c r="CX94">
        <v>0.48199999999999998</v>
      </c>
      <c r="CY94">
        <v>0.48859999999999998</v>
      </c>
      <c r="CZ94">
        <v>0.49359999999999998</v>
      </c>
      <c r="DA94">
        <v>0.50119999999999998</v>
      </c>
      <c r="DB94">
        <v>0.50949999999999995</v>
      </c>
      <c r="DC94">
        <v>0.51790000000000003</v>
      </c>
      <c r="DD94">
        <v>0.53400000000000003</v>
      </c>
      <c r="DE94">
        <v>0.54339999999999999</v>
      </c>
      <c r="DF94">
        <v>0.55269999999999997</v>
      </c>
      <c r="DG94">
        <v>0.56210000000000004</v>
      </c>
      <c r="DH94">
        <v>0.56869999999999998</v>
      </c>
      <c r="DI94">
        <v>0.58630000000000004</v>
      </c>
      <c r="DJ94">
        <v>0.73</v>
      </c>
      <c r="DK94">
        <v>0.75849999999999995</v>
      </c>
      <c r="DL94">
        <v>0.78539999999999999</v>
      </c>
      <c r="DM94">
        <v>0.8</v>
      </c>
      <c r="DN94">
        <v>0.8</v>
      </c>
      <c r="DO94">
        <v>0.8</v>
      </c>
      <c r="DP94">
        <v>0.8</v>
      </c>
      <c r="DQ94">
        <v>0.8</v>
      </c>
      <c r="DR94">
        <v>0.8</v>
      </c>
      <c r="DS94">
        <v>0.93010000000000004</v>
      </c>
      <c r="DT94">
        <v>0.96</v>
      </c>
      <c r="DU94">
        <v>0.96</v>
      </c>
      <c r="DV94">
        <v>0.96</v>
      </c>
      <c r="DW94">
        <v>0.96</v>
      </c>
      <c r="DX94">
        <v>0.97230000000000005</v>
      </c>
    </row>
    <row r="95" spans="1:128">
      <c r="A95">
        <v>9.4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1.226E-7</v>
      </c>
      <c r="CB95">
        <v>2.7949999999999998E-5</v>
      </c>
      <c r="CC95">
        <v>2.2690000000000001E-4</v>
      </c>
      <c r="CD95">
        <v>8.631E-4</v>
      </c>
      <c r="CE95">
        <v>2.0999999999999999E-3</v>
      </c>
      <c r="CF95">
        <v>4.1000000000000003E-3</v>
      </c>
      <c r="CG95">
        <v>6.7999999999999996E-3</v>
      </c>
      <c r="CH95">
        <v>1.0200000000000001E-2</v>
      </c>
      <c r="CI95">
        <v>1.5100000000000001E-2</v>
      </c>
      <c r="CJ95">
        <v>2.1600000000000001E-2</v>
      </c>
      <c r="CK95">
        <v>3.04E-2</v>
      </c>
      <c r="CL95">
        <v>4.1200000000000001E-2</v>
      </c>
      <c r="CM95">
        <v>5.33E-2</v>
      </c>
      <c r="CN95">
        <v>6.6299999999999998E-2</v>
      </c>
      <c r="CO95">
        <v>0.13569999999999999</v>
      </c>
      <c r="CP95">
        <v>0.19850000000000001</v>
      </c>
      <c r="CQ95">
        <v>0.2477</v>
      </c>
      <c r="CR95">
        <v>0.2949</v>
      </c>
      <c r="CS95">
        <v>0.34279999999999999</v>
      </c>
      <c r="CT95">
        <v>0.4118</v>
      </c>
      <c r="CU95">
        <v>0.44309999999999999</v>
      </c>
      <c r="CV95">
        <v>0.45889999999999997</v>
      </c>
      <c r="CW95">
        <v>0.47370000000000001</v>
      </c>
      <c r="CX95">
        <v>0.48199999999999998</v>
      </c>
      <c r="CY95">
        <v>0.48859999999999998</v>
      </c>
      <c r="CZ95">
        <v>0.49359999999999998</v>
      </c>
      <c r="DA95">
        <v>0.50119999999999998</v>
      </c>
      <c r="DB95">
        <v>0.50949999999999995</v>
      </c>
      <c r="DC95">
        <v>0.51790000000000003</v>
      </c>
      <c r="DD95">
        <v>0.53400000000000003</v>
      </c>
      <c r="DE95">
        <v>0.54339999999999999</v>
      </c>
      <c r="DF95">
        <v>0.55269999999999997</v>
      </c>
      <c r="DG95">
        <v>0.56210000000000004</v>
      </c>
      <c r="DH95">
        <v>0.56869999999999998</v>
      </c>
      <c r="DI95">
        <v>0.58630000000000004</v>
      </c>
      <c r="DJ95">
        <v>0.73</v>
      </c>
      <c r="DK95">
        <v>0.75849999999999995</v>
      </c>
      <c r="DL95">
        <v>0.78539999999999999</v>
      </c>
      <c r="DM95">
        <v>0.8</v>
      </c>
      <c r="DN95">
        <v>0.8</v>
      </c>
      <c r="DO95">
        <v>0.8</v>
      </c>
      <c r="DP95">
        <v>0.8</v>
      </c>
      <c r="DQ95">
        <v>0.8</v>
      </c>
      <c r="DR95">
        <v>0.8</v>
      </c>
      <c r="DS95">
        <v>0.93010000000000004</v>
      </c>
      <c r="DT95">
        <v>0.96</v>
      </c>
      <c r="DU95">
        <v>0.96</v>
      </c>
      <c r="DV95">
        <v>0.96</v>
      </c>
      <c r="DW95">
        <v>0.96</v>
      </c>
      <c r="DX95">
        <v>0.97230000000000005</v>
      </c>
    </row>
    <row r="96" spans="1:128">
      <c r="A96">
        <v>9.5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1.226E-7</v>
      </c>
      <c r="CB96">
        <v>2.7949999999999998E-5</v>
      </c>
      <c r="CC96">
        <v>2.2690000000000001E-4</v>
      </c>
      <c r="CD96">
        <v>8.631E-4</v>
      </c>
      <c r="CE96">
        <v>2.0999999999999999E-3</v>
      </c>
      <c r="CF96">
        <v>4.1000000000000003E-3</v>
      </c>
      <c r="CG96">
        <v>6.7999999999999996E-3</v>
      </c>
      <c r="CH96">
        <v>1.0200000000000001E-2</v>
      </c>
      <c r="CI96">
        <v>1.5100000000000001E-2</v>
      </c>
      <c r="CJ96">
        <v>2.1600000000000001E-2</v>
      </c>
      <c r="CK96">
        <v>3.04E-2</v>
      </c>
      <c r="CL96">
        <v>4.1200000000000001E-2</v>
      </c>
      <c r="CM96">
        <v>5.33E-2</v>
      </c>
      <c r="CN96">
        <v>6.6299999999999998E-2</v>
      </c>
      <c r="CO96">
        <v>0.13569999999999999</v>
      </c>
      <c r="CP96">
        <v>0.19850000000000001</v>
      </c>
      <c r="CQ96">
        <v>0.2477</v>
      </c>
      <c r="CR96">
        <v>0.2949</v>
      </c>
      <c r="CS96">
        <v>0.34279999999999999</v>
      </c>
      <c r="CT96">
        <v>0.4118</v>
      </c>
      <c r="CU96">
        <v>0.44309999999999999</v>
      </c>
      <c r="CV96">
        <v>0.45889999999999997</v>
      </c>
      <c r="CW96">
        <v>0.47370000000000001</v>
      </c>
      <c r="CX96">
        <v>0.48199999999999998</v>
      </c>
      <c r="CY96">
        <v>0.48859999999999998</v>
      </c>
      <c r="CZ96">
        <v>0.49359999999999998</v>
      </c>
      <c r="DA96">
        <v>0.50119999999999998</v>
      </c>
      <c r="DB96">
        <v>0.50949999999999995</v>
      </c>
      <c r="DC96">
        <v>0.51790000000000003</v>
      </c>
      <c r="DD96">
        <v>0.53400000000000003</v>
      </c>
      <c r="DE96">
        <v>0.54339999999999999</v>
      </c>
      <c r="DF96">
        <v>0.55269999999999997</v>
      </c>
      <c r="DG96">
        <v>0.56210000000000004</v>
      </c>
      <c r="DH96">
        <v>0.56869999999999998</v>
      </c>
      <c r="DI96">
        <v>0.58630000000000004</v>
      </c>
      <c r="DJ96">
        <v>0.73</v>
      </c>
      <c r="DK96">
        <v>0.75849999999999995</v>
      </c>
      <c r="DL96">
        <v>0.78539999999999999</v>
      </c>
      <c r="DM96">
        <v>0.8</v>
      </c>
      <c r="DN96">
        <v>0.8</v>
      </c>
      <c r="DO96">
        <v>0.8</v>
      </c>
      <c r="DP96">
        <v>0.8</v>
      </c>
      <c r="DQ96">
        <v>0.8</v>
      </c>
      <c r="DR96">
        <v>0.8</v>
      </c>
      <c r="DS96">
        <v>0.93010000000000004</v>
      </c>
      <c r="DT96">
        <v>0.96</v>
      </c>
      <c r="DU96">
        <v>0.96</v>
      </c>
      <c r="DV96">
        <v>0.96</v>
      </c>
      <c r="DW96">
        <v>0.96</v>
      </c>
      <c r="DX96">
        <v>0.97230000000000005</v>
      </c>
    </row>
    <row r="97" spans="1:128">
      <c r="A97">
        <v>9.6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1.226E-7</v>
      </c>
      <c r="CB97">
        <v>2.7949999999999998E-5</v>
      </c>
      <c r="CC97">
        <v>2.2690000000000001E-4</v>
      </c>
      <c r="CD97">
        <v>8.631E-4</v>
      </c>
      <c r="CE97">
        <v>2.0999999999999999E-3</v>
      </c>
      <c r="CF97">
        <v>4.1000000000000003E-3</v>
      </c>
      <c r="CG97">
        <v>6.7999999999999996E-3</v>
      </c>
      <c r="CH97">
        <v>1.0200000000000001E-2</v>
      </c>
      <c r="CI97">
        <v>1.5100000000000001E-2</v>
      </c>
      <c r="CJ97">
        <v>2.1600000000000001E-2</v>
      </c>
      <c r="CK97">
        <v>3.04E-2</v>
      </c>
      <c r="CL97">
        <v>4.1200000000000001E-2</v>
      </c>
      <c r="CM97">
        <v>5.33E-2</v>
      </c>
      <c r="CN97">
        <v>6.6299999999999998E-2</v>
      </c>
      <c r="CO97">
        <v>0.13569999999999999</v>
      </c>
      <c r="CP97">
        <v>0.19850000000000001</v>
      </c>
      <c r="CQ97">
        <v>0.2477</v>
      </c>
      <c r="CR97">
        <v>0.2949</v>
      </c>
      <c r="CS97">
        <v>0.34279999999999999</v>
      </c>
      <c r="CT97">
        <v>0.4118</v>
      </c>
      <c r="CU97">
        <v>0.44309999999999999</v>
      </c>
      <c r="CV97">
        <v>0.45889999999999997</v>
      </c>
      <c r="CW97">
        <v>0.47370000000000001</v>
      </c>
      <c r="CX97">
        <v>0.48199999999999998</v>
      </c>
      <c r="CY97">
        <v>0.48859999999999998</v>
      </c>
      <c r="CZ97">
        <v>0.49359999999999998</v>
      </c>
      <c r="DA97">
        <v>0.50119999999999998</v>
      </c>
      <c r="DB97">
        <v>0.50949999999999995</v>
      </c>
      <c r="DC97">
        <v>0.51790000000000003</v>
      </c>
      <c r="DD97">
        <v>0.53400000000000003</v>
      </c>
      <c r="DE97">
        <v>0.54339999999999999</v>
      </c>
      <c r="DF97">
        <v>0.55269999999999997</v>
      </c>
      <c r="DG97">
        <v>0.56210000000000004</v>
      </c>
      <c r="DH97">
        <v>0.56869999999999998</v>
      </c>
      <c r="DI97">
        <v>0.58630000000000004</v>
      </c>
      <c r="DJ97">
        <v>0.73</v>
      </c>
      <c r="DK97">
        <v>0.75849999999999995</v>
      </c>
      <c r="DL97">
        <v>0.78539999999999999</v>
      </c>
      <c r="DM97">
        <v>0.8</v>
      </c>
      <c r="DN97">
        <v>0.8</v>
      </c>
      <c r="DO97">
        <v>0.8</v>
      </c>
      <c r="DP97">
        <v>0.8</v>
      </c>
      <c r="DQ97">
        <v>0.8</v>
      </c>
      <c r="DR97">
        <v>0.8</v>
      </c>
      <c r="DS97">
        <v>0.93010000000000004</v>
      </c>
      <c r="DT97">
        <v>0.96</v>
      </c>
      <c r="DU97">
        <v>0.96</v>
      </c>
      <c r="DV97">
        <v>0.96</v>
      </c>
      <c r="DW97">
        <v>0.96</v>
      </c>
      <c r="DX97">
        <v>0.97230000000000005</v>
      </c>
    </row>
    <row r="98" spans="1:128">
      <c r="A98">
        <v>9.6999999999999993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1.226E-7</v>
      </c>
      <c r="CB98">
        <v>2.7949999999999998E-5</v>
      </c>
      <c r="CC98">
        <v>2.2690000000000001E-4</v>
      </c>
      <c r="CD98">
        <v>8.631E-4</v>
      </c>
      <c r="CE98">
        <v>2.0999999999999999E-3</v>
      </c>
      <c r="CF98">
        <v>4.1000000000000003E-3</v>
      </c>
      <c r="CG98">
        <v>6.7999999999999996E-3</v>
      </c>
      <c r="CH98">
        <v>1.0200000000000001E-2</v>
      </c>
      <c r="CI98">
        <v>1.5100000000000001E-2</v>
      </c>
      <c r="CJ98">
        <v>2.1600000000000001E-2</v>
      </c>
      <c r="CK98">
        <v>3.04E-2</v>
      </c>
      <c r="CL98">
        <v>4.1200000000000001E-2</v>
      </c>
      <c r="CM98">
        <v>5.33E-2</v>
      </c>
      <c r="CN98">
        <v>6.6299999999999998E-2</v>
      </c>
      <c r="CO98">
        <v>0.13569999999999999</v>
      </c>
      <c r="CP98">
        <v>0.19850000000000001</v>
      </c>
      <c r="CQ98">
        <v>0.2477</v>
      </c>
      <c r="CR98">
        <v>0.2949</v>
      </c>
      <c r="CS98">
        <v>0.34279999999999999</v>
      </c>
      <c r="CT98">
        <v>0.4118</v>
      </c>
      <c r="CU98">
        <v>0.44309999999999999</v>
      </c>
      <c r="CV98">
        <v>0.45889999999999997</v>
      </c>
      <c r="CW98">
        <v>0.47370000000000001</v>
      </c>
      <c r="CX98">
        <v>0.48199999999999998</v>
      </c>
      <c r="CY98">
        <v>0.48859999999999998</v>
      </c>
      <c r="CZ98">
        <v>0.49359999999999998</v>
      </c>
      <c r="DA98">
        <v>0.50119999999999998</v>
      </c>
      <c r="DB98">
        <v>0.50949999999999995</v>
      </c>
      <c r="DC98">
        <v>0.51790000000000003</v>
      </c>
      <c r="DD98">
        <v>0.53400000000000003</v>
      </c>
      <c r="DE98">
        <v>0.54339999999999999</v>
      </c>
      <c r="DF98">
        <v>0.55269999999999997</v>
      </c>
      <c r="DG98">
        <v>0.56210000000000004</v>
      </c>
      <c r="DH98">
        <v>0.56869999999999998</v>
      </c>
      <c r="DI98">
        <v>0.58630000000000004</v>
      </c>
      <c r="DJ98">
        <v>0.73</v>
      </c>
      <c r="DK98">
        <v>0.75849999999999995</v>
      </c>
      <c r="DL98">
        <v>0.78539999999999999</v>
      </c>
      <c r="DM98">
        <v>0.8</v>
      </c>
      <c r="DN98">
        <v>0.8</v>
      </c>
      <c r="DO98">
        <v>0.8</v>
      </c>
      <c r="DP98">
        <v>0.8</v>
      </c>
      <c r="DQ98">
        <v>0.8</v>
      </c>
      <c r="DR98">
        <v>0.8</v>
      </c>
      <c r="DS98">
        <v>0.93010000000000004</v>
      </c>
      <c r="DT98">
        <v>0.96</v>
      </c>
      <c r="DU98">
        <v>0.96</v>
      </c>
      <c r="DV98">
        <v>0.96</v>
      </c>
      <c r="DW98">
        <v>0.96</v>
      </c>
      <c r="DX98">
        <v>0.97230000000000005</v>
      </c>
    </row>
    <row r="99" spans="1:128">
      <c r="A99">
        <v>9.8000000000000007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1.226E-7</v>
      </c>
      <c r="CB99">
        <v>2.7949999999999998E-5</v>
      </c>
      <c r="CC99">
        <v>2.2690000000000001E-4</v>
      </c>
      <c r="CD99">
        <v>8.631E-4</v>
      </c>
      <c r="CE99">
        <v>2.0999999999999999E-3</v>
      </c>
      <c r="CF99">
        <v>4.1000000000000003E-3</v>
      </c>
      <c r="CG99">
        <v>6.7999999999999996E-3</v>
      </c>
      <c r="CH99">
        <v>1.0200000000000001E-2</v>
      </c>
      <c r="CI99">
        <v>1.5100000000000001E-2</v>
      </c>
      <c r="CJ99">
        <v>2.1600000000000001E-2</v>
      </c>
      <c r="CK99">
        <v>3.04E-2</v>
      </c>
      <c r="CL99">
        <v>4.1200000000000001E-2</v>
      </c>
      <c r="CM99">
        <v>5.33E-2</v>
      </c>
      <c r="CN99">
        <v>6.6299999999999998E-2</v>
      </c>
      <c r="CO99">
        <v>0.13569999999999999</v>
      </c>
      <c r="CP99">
        <v>0.19850000000000001</v>
      </c>
      <c r="CQ99">
        <v>0.2477</v>
      </c>
      <c r="CR99">
        <v>0.2949</v>
      </c>
      <c r="CS99">
        <v>0.34279999999999999</v>
      </c>
      <c r="CT99">
        <v>0.4118</v>
      </c>
      <c r="CU99">
        <v>0.44309999999999999</v>
      </c>
      <c r="CV99">
        <v>0.45889999999999997</v>
      </c>
      <c r="CW99">
        <v>0.47370000000000001</v>
      </c>
      <c r="CX99">
        <v>0.48199999999999998</v>
      </c>
      <c r="CY99">
        <v>0.48859999999999998</v>
      </c>
      <c r="CZ99">
        <v>0.49359999999999998</v>
      </c>
      <c r="DA99">
        <v>0.50119999999999998</v>
      </c>
      <c r="DB99">
        <v>0.50949999999999995</v>
      </c>
      <c r="DC99">
        <v>0.51790000000000003</v>
      </c>
      <c r="DD99">
        <v>0.53400000000000003</v>
      </c>
      <c r="DE99">
        <v>0.54339999999999999</v>
      </c>
      <c r="DF99">
        <v>0.55269999999999997</v>
      </c>
      <c r="DG99">
        <v>0.56210000000000004</v>
      </c>
      <c r="DH99">
        <v>0.56869999999999998</v>
      </c>
      <c r="DI99">
        <v>0.58630000000000004</v>
      </c>
      <c r="DJ99">
        <v>0.73</v>
      </c>
      <c r="DK99">
        <v>0.75849999999999995</v>
      </c>
      <c r="DL99">
        <v>0.78539999999999999</v>
      </c>
      <c r="DM99">
        <v>0.8</v>
      </c>
      <c r="DN99">
        <v>0.8</v>
      </c>
      <c r="DO99">
        <v>0.8</v>
      </c>
      <c r="DP99">
        <v>0.8</v>
      </c>
      <c r="DQ99">
        <v>0.8</v>
      </c>
      <c r="DR99">
        <v>0.8</v>
      </c>
      <c r="DS99">
        <v>0.93010000000000004</v>
      </c>
      <c r="DT99">
        <v>0.96</v>
      </c>
      <c r="DU99">
        <v>0.96</v>
      </c>
      <c r="DV99">
        <v>0.96</v>
      </c>
      <c r="DW99">
        <v>0.96</v>
      </c>
      <c r="DX99">
        <v>0.97230000000000005</v>
      </c>
    </row>
    <row r="100" spans="1:128">
      <c r="A100">
        <v>9.9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1.226E-7</v>
      </c>
      <c r="CB100">
        <v>2.7949999999999998E-5</v>
      </c>
      <c r="CC100">
        <v>2.2690000000000001E-4</v>
      </c>
      <c r="CD100">
        <v>8.631E-4</v>
      </c>
      <c r="CE100">
        <v>2.0999999999999999E-3</v>
      </c>
      <c r="CF100">
        <v>4.1000000000000003E-3</v>
      </c>
      <c r="CG100">
        <v>6.7999999999999996E-3</v>
      </c>
      <c r="CH100">
        <v>1.0200000000000001E-2</v>
      </c>
      <c r="CI100">
        <v>1.5100000000000001E-2</v>
      </c>
      <c r="CJ100">
        <v>2.1600000000000001E-2</v>
      </c>
      <c r="CK100">
        <v>3.04E-2</v>
      </c>
      <c r="CL100">
        <v>4.1200000000000001E-2</v>
      </c>
      <c r="CM100">
        <v>5.33E-2</v>
      </c>
      <c r="CN100">
        <v>6.6299999999999998E-2</v>
      </c>
      <c r="CO100">
        <v>0.13569999999999999</v>
      </c>
      <c r="CP100">
        <v>0.19850000000000001</v>
      </c>
      <c r="CQ100">
        <v>0.2477</v>
      </c>
      <c r="CR100">
        <v>0.2949</v>
      </c>
      <c r="CS100">
        <v>0.34279999999999999</v>
      </c>
      <c r="CT100">
        <v>0.4118</v>
      </c>
      <c r="CU100">
        <v>0.44309999999999999</v>
      </c>
      <c r="CV100">
        <v>0.45889999999999997</v>
      </c>
      <c r="CW100">
        <v>0.47370000000000001</v>
      </c>
      <c r="CX100">
        <v>0.48199999999999998</v>
      </c>
      <c r="CY100">
        <v>0.48859999999999998</v>
      </c>
      <c r="CZ100">
        <v>0.49359999999999998</v>
      </c>
      <c r="DA100">
        <v>0.50119999999999998</v>
      </c>
      <c r="DB100">
        <v>0.50949999999999995</v>
      </c>
      <c r="DC100">
        <v>0.51790000000000003</v>
      </c>
      <c r="DD100">
        <v>0.53400000000000003</v>
      </c>
      <c r="DE100">
        <v>0.54339999999999999</v>
      </c>
      <c r="DF100">
        <v>0.55269999999999997</v>
      </c>
      <c r="DG100">
        <v>0.56210000000000004</v>
      </c>
      <c r="DH100">
        <v>0.56869999999999998</v>
      </c>
      <c r="DI100">
        <v>0.58630000000000004</v>
      </c>
      <c r="DJ100">
        <v>0.73</v>
      </c>
      <c r="DK100">
        <v>0.75849999999999995</v>
      </c>
      <c r="DL100">
        <v>0.78539999999999999</v>
      </c>
      <c r="DM100">
        <v>0.8</v>
      </c>
      <c r="DN100">
        <v>0.8</v>
      </c>
      <c r="DO100">
        <v>0.8</v>
      </c>
      <c r="DP100">
        <v>0.8</v>
      </c>
      <c r="DQ100">
        <v>0.8</v>
      </c>
      <c r="DR100">
        <v>0.8</v>
      </c>
      <c r="DS100">
        <v>0.93010000000000004</v>
      </c>
      <c r="DT100">
        <v>0.96</v>
      </c>
      <c r="DU100">
        <v>0.96</v>
      </c>
      <c r="DV100">
        <v>0.96</v>
      </c>
      <c r="DW100">
        <v>0.96</v>
      </c>
      <c r="DX100">
        <v>0.97230000000000005</v>
      </c>
    </row>
    <row r="101" spans="1:128">
      <c r="A101">
        <v>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1.226E-7</v>
      </c>
      <c r="CB101">
        <v>2.7949999999999998E-5</v>
      </c>
      <c r="CC101">
        <v>2.2690000000000001E-4</v>
      </c>
      <c r="CD101">
        <v>8.631E-4</v>
      </c>
      <c r="CE101">
        <v>2.0999999999999999E-3</v>
      </c>
      <c r="CF101">
        <v>4.1000000000000003E-3</v>
      </c>
      <c r="CG101">
        <v>6.7999999999999996E-3</v>
      </c>
      <c r="CH101">
        <v>1.0200000000000001E-2</v>
      </c>
      <c r="CI101">
        <v>1.5100000000000001E-2</v>
      </c>
      <c r="CJ101">
        <v>2.1600000000000001E-2</v>
      </c>
      <c r="CK101">
        <v>3.04E-2</v>
      </c>
      <c r="CL101">
        <v>4.1200000000000001E-2</v>
      </c>
      <c r="CM101">
        <v>5.33E-2</v>
      </c>
      <c r="CN101">
        <v>6.6299999999999998E-2</v>
      </c>
      <c r="CO101">
        <v>0.13569999999999999</v>
      </c>
      <c r="CP101">
        <v>0.19850000000000001</v>
      </c>
      <c r="CQ101">
        <v>0.2477</v>
      </c>
      <c r="CR101">
        <v>0.2949</v>
      </c>
      <c r="CS101">
        <v>0.34279999999999999</v>
      </c>
      <c r="CT101">
        <v>0.4118</v>
      </c>
      <c r="CU101">
        <v>0.44309999999999999</v>
      </c>
      <c r="CV101">
        <v>0.45889999999999997</v>
      </c>
      <c r="CW101">
        <v>0.47370000000000001</v>
      </c>
      <c r="CX101">
        <v>0.48199999999999998</v>
      </c>
      <c r="CY101">
        <v>0.48859999999999998</v>
      </c>
      <c r="CZ101">
        <v>0.49359999999999998</v>
      </c>
      <c r="DA101">
        <v>0.50119999999999998</v>
      </c>
      <c r="DB101">
        <v>0.50949999999999995</v>
      </c>
      <c r="DC101">
        <v>0.51790000000000003</v>
      </c>
      <c r="DD101">
        <v>0.53400000000000003</v>
      </c>
      <c r="DE101">
        <v>0.54339999999999999</v>
      </c>
      <c r="DF101">
        <v>0.55269999999999997</v>
      </c>
      <c r="DG101">
        <v>0.56210000000000004</v>
      </c>
      <c r="DH101">
        <v>0.56869999999999998</v>
      </c>
      <c r="DI101">
        <v>0.58630000000000004</v>
      </c>
      <c r="DJ101">
        <v>0.73</v>
      </c>
      <c r="DK101">
        <v>0.75849999999999995</v>
      </c>
      <c r="DL101">
        <v>0.78539999999999999</v>
      </c>
      <c r="DM101">
        <v>0.8</v>
      </c>
      <c r="DN101">
        <v>0.8</v>
      </c>
      <c r="DO101">
        <v>0.8</v>
      </c>
      <c r="DP101">
        <v>0.8</v>
      </c>
      <c r="DQ101">
        <v>0.8</v>
      </c>
      <c r="DR101">
        <v>0.8</v>
      </c>
      <c r="DS101">
        <v>0.93010000000000004</v>
      </c>
      <c r="DT101">
        <v>0.96</v>
      </c>
      <c r="DU101">
        <v>0.96</v>
      </c>
      <c r="DV101">
        <v>0.96</v>
      </c>
      <c r="DW101">
        <v>0.96</v>
      </c>
      <c r="DX101">
        <v>0.97230000000000005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EAA0-01A0-436A-9EC3-9E94838FC6D3}">
  <sheetPr codeName="Sheet16"/>
  <dimension ref="B3:AA131"/>
  <sheetViews>
    <sheetView zoomScale="70" zoomScaleNormal="70" workbookViewId="0">
      <selection activeCell="M2" sqref="M2"/>
    </sheetView>
  </sheetViews>
  <sheetFormatPr defaultColWidth="9.140625" defaultRowHeight="15"/>
  <cols>
    <col min="1" max="12" width="9.140625" style="5"/>
    <col min="13" max="16" width="9.140625" style="19"/>
    <col min="17" max="23" width="9.140625" style="5"/>
    <col min="24" max="24" width="8.28515625" style="5" bestFit="1" customWidth="1"/>
    <col min="25" max="25" width="50" style="5" bestFit="1" customWidth="1"/>
    <col min="26" max="26" width="35.85546875" style="5" bestFit="1" customWidth="1"/>
    <col min="27" max="27" width="36.42578125" style="5" bestFit="1" customWidth="1"/>
    <col min="28" max="16384" width="9.140625" style="5"/>
  </cols>
  <sheetData>
    <row r="3" spans="13:16">
      <c r="M3" s="19" t="s">
        <v>1403</v>
      </c>
      <c r="N3" s="169" t="s">
        <v>1404</v>
      </c>
      <c r="O3" s="169"/>
      <c r="P3" s="169"/>
    </row>
    <row r="4" spans="13:16">
      <c r="M4" s="19" t="s">
        <v>1405</v>
      </c>
      <c r="N4" s="78">
        <v>0.05</v>
      </c>
      <c r="O4" s="78">
        <v>0.5</v>
      </c>
      <c r="P4" s="78">
        <v>0.95</v>
      </c>
    </row>
    <row r="5" spans="13:16">
      <c r="M5" s="19">
        <v>25</v>
      </c>
      <c r="N5" s="19">
        <v>1750</v>
      </c>
      <c r="O5" s="19">
        <v>3250</v>
      </c>
      <c r="P5" s="19">
        <v>6100</v>
      </c>
    </row>
    <row r="6" spans="13:16">
      <c r="M6" s="19">
        <v>50</v>
      </c>
      <c r="N6" s="19">
        <v>1375</v>
      </c>
      <c r="O6" s="19">
        <v>2500</v>
      </c>
      <c r="P6" s="19">
        <v>4600</v>
      </c>
    </row>
    <row r="7" spans="13:16">
      <c r="M7" s="19">
        <v>75</v>
      </c>
      <c r="N7" s="19">
        <v>1125</v>
      </c>
      <c r="O7" s="19">
        <v>2000</v>
      </c>
      <c r="P7" s="19">
        <v>3600</v>
      </c>
    </row>
    <row r="8" spans="13:16">
      <c r="M8" s="19">
        <v>100</v>
      </c>
      <c r="N8" s="19">
        <v>990</v>
      </c>
      <c r="O8" s="19">
        <v>1725</v>
      </c>
      <c r="P8" s="19">
        <v>3125</v>
      </c>
    </row>
    <row r="9" spans="13:16">
      <c r="M9" s="19">
        <v>125</v>
      </c>
      <c r="N9" s="19">
        <v>900</v>
      </c>
      <c r="O9" s="19">
        <v>1550</v>
      </c>
      <c r="P9" s="19">
        <v>2675</v>
      </c>
    </row>
    <row r="10" spans="13:16">
      <c r="M10" s="19">
        <v>150</v>
      </c>
      <c r="N10" s="19">
        <v>850</v>
      </c>
      <c r="O10" s="19">
        <v>1400</v>
      </c>
      <c r="P10" s="19">
        <v>2350</v>
      </c>
    </row>
    <row r="11" spans="13:16">
      <c r="M11" s="19">
        <v>175</v>
      </c>
      <c r="N11" s="19">
        <v>825</v>
      </c>
      <c r="O11" s="19">
        <v>1325</v>
      </c>
      <c r="P11" s="19">
        <v>2175</v>
      </c>
    </row>
    <row r="12" spans="13:16">
      <c r="M12" s="19">
        <v>200</v>
      </c>
      <c r="N12" s="19">
        <v>800</v>
      </c>
      <c r="O12" s="19">
        <v>1275</v>
      </c>
      <c r="P12" s="19">
        <v>2050</v>
      </c>
    </row>
    <row r="13" spans="13:16">
      <c r="M13" s="19">
        <v>225</v>
      </c>
      <c r="N13" s="19">
        <v>775</v>
      </c>
      <c r="O13" s="19">
        <v>1225</v>
      </c>
      <c r="P13" s="19">
        <v>1900</v>
      </c>
    </row>
    <row r="14" spans="13:16">
      <c r="M14" s="19">
        <v>400</v>
      </c>
      <c r="N14" s="19">
        <v>700</v>
      </c>
      <c r="O14" s="19">
        <v>950</v>
      </c>
      <c r="P14" s="19">
        <v>1275</v>
      </c>
    </row>
    <row r="15" spans="13:16">
      <c r="M15" s="19">
        <v>500</v>
      </c>
      <c r="N15" s="19">
        <v>625</v>
      </c>
      <c r="O15" s="19">
        <v>850</v>
      </c>
      <c r="P15" s="19">
        <v>1150</v>
      </c>
    </row>
    <row r="16" spans="13:16">
      <c r="M16" s="19">
        <v>700</v>
      </c>
      <c r="N16" s="19">
        <v>575</v>
      </c>
      <c r="O16" s="19">
        <v>775</v>
      </c>
      <c r="P16" s="19">
        <v>1050</v>
      </c>
    </row>
    <row r="17" spans="2:27">
      <c r="M17" s="19">
        <v>1000</v>
      </c>
      <c r="N17" s="19">
        <v>575</v>
      </c>
      <c r="O17" s="19">
        <v>775</v>
      </c>
      <c r="P17" s="19">
        <v>1050</v>
      </c>
    </row>
    <row r="21" spans="2:27">
      <c r="B21" s="5" t="s">
        <v>1405</v>
      </c>
      <c r="D21" s="79">
        <f>ALARP!D5</f>
        <v>1217.4042067844177</v>
      </c>
      <c r="E21" s="5" t="s">
        <v>1204</v>
      </c>
    </row>
    <row r="22" spans="2:27">
      <c r="B22" s="5" t="s">
        <v>1406</v>
      </c>
      <c r="D22" s="79">
        <f>'Simplified SLD'!M9*1000</f>
        <v>100</v>
      </c>
      <c r="E22" s="5" t="s">
        <v>1407</v>
      </c>
    </row>
    <row r="23" spans="2:27">
      <c r="B23" s="5" t="s">
        <v>1408</v>
      </c>
      <c r="D23" s="79">
        <v>1</v>
      </c>
      <c r="X23" s="81" t="s">
        <v>1409</v>
      </c>
      <c r="Y23" s="81" t="s">
        <v>1410</v>
      </c>
      <c r="Z23" s="81" t="s">
        <v>1411</v>
      </c>
      <c r="AA23" s="81" t="s">
        <v>1412</v>
      </c>
    </row>
    <row r="24" spans="2:27">
      <c r="B24" s="5" t="s">
        <v>1413</v>
      </c>
      <c r="D24" s="79">
        <v>0.75</v>
      </c>
      <c r="X24" s="17" t="s">
        <v>1414</v>
      </c>
      <c r="Y24" s="17" t="s">
        <v>1415</v>
      </c>
      <c r="Z24" s="17">
        <v>0</v>
      </c>
      <c r="AA24" s="17">
        <v>0</v>
      </c>
    </row>
    <row r="25" spans="2:27">
      <c r="D25" s="80">
        <v>0.95</v>
      </c>
      <c r="X25" s="17" t="s">
        <v>1416</v>
      </c>
      <c r="Y25" s="17" t="s">
        <v>1417</v>
      </c>
      <c r="Z25" s="17">
        <v>0</v>
      </c>
      <c r="AA25" s="17">
        <v>0</v>
      </c>
    </row>
    <row r="26" spans="2:27">
      <c r="O26"/>
      <c r="X26" s="17" t="s">
        <v>1418</v>
      </c>
      <c r="Y26" s="17" t="s">
        <v>1419</v>
      </c>
      <c r="Z26" s="17">
        <v>0</v>
      </c>
      <c r="AA26" s="17">
        <v>0</v>
      </c>
    </row>
    <row r="27" spans="2:27">
      <c r="X27" s="17" t="s">
        <v>1420</v>
      </c>
      <c r="Y27" s="17" t="s">
        <v>1421</v>
      </c>
      <c r="Z27" s="17">
        <v>0</v>
      </c>
      <c r="AA27" s="17">
        <v>5</v>
      </c>
    </row>
    <row r="28" spans="2:27">
      <c r="B28" s="5" t="s">
        <v>1422</v>
      </c>
      <c r="D28" s="5">
        <f>1000*D21*D23/(INDEX($N$5:$P$17,MATCH(D21,$M$5:$M$17),MATCH(D25,$N$4:$P$4))*D24)</f>
        <v>1545.910103853229</v>
      </c>
      <c r="E28" s="5" t="s">
        <v>1341</v>
      </c>
      <c r="X28" s="17" t="s">
        <v>1423</v>
      </c>
      <c r="Y28" s="17" t="s">
        <v>1424</v>
      </c>
      <c r="Z28" s="17">
        <v>5</v>
      </c>
      <c r="AA28" s="17">
        <v>50</v>
      </c>
    </row>
    <row r="29" spans="2:27">
      <c r="X29" s="17" t="s">
        <v>1425</v>
      </c>
      <c r="Y29" s="17" t="s">
        <v>1426</v>
      </c>
      <c r="Z29" s="17">
        <v>50</v>
      </c>
      <c r="AA29" s="17">
        <v>100</v>
      </c>
    </row>
    <row r="30" spans="2:27">
      <c r="X30" s="17" t="s">
        <v>1427</v>
      </c>
      <c r="Y30" s="17" t="s">
        <v>1428</v>
      </c>
      <c r="Z30" s="17">
        <v>99</v>
      </c>
      <c r="AA30" s="17">
        <v>100</v>
      </c>
    </row>
    <row r="31" spans="2:27">
      <c r="B31" s="5" t="s">
        <v>1429</v>
      </c>
      <c r="D31" s="19" t="s">
        <v>1422</v>
      </c>
      <c r="F31" s="5" t="s">
        <v>1430</v>
      </c>
    </row>
    <row r="32" spans="2:27">
      <c r="B32" s="5">
        <f ca="1">_xlfn.LOGNORM.INV(RAND(),LN(INDEX($N$5:$P$17,MATCH($D$21,$M$5:$M$17),MATCH($D$25,$N$4:$P$4))),0.1)</f>
        <v>1183.2953785700547</v>
      </c>
      <c r="D32" s="5">
        <f ca="1">1000*$D$21*$D$23/(B32*$D$24)</f>
        <v>1371.7670485685851</v>
      </c>
    </row>
    <row r="33" spans="2:15">
      <c r="B33" s="5">
        <f t="shared" ref="B33:B96" ca="1" si="0">_xlfn.LOGNORM.INV(RAND(),LN(INDEX($N$5:$P$17,MATCH($D$21,$M$5:$M$17),MATCH($D$25,$N$4:$P$4))),0.1)</f>
        <v>1097.8067554067527</v>
      </c>
      <c r="D33" s="5">
        <f t="shared" ref="D33:D96" ca="1" si="1">1000*$D$21*$D$23/(B33*$D$24)</f>
        <v>1478.5895614610881</v>
      </c>
    </row>
    <row r="34" spans="2:15">
      <c r="B34" s="5">
        <f t="shared" ca="1" si="0"/>
        <v>1161.2858826253489</v>
      </c>
      <c r="D34" s="5">
        <f t="shared" ca="1" si="1"/>
        <v>1397.765729637794</v>
      </c>
    </row>
    <row r="35" spans="2:15">
      <c r="B35" s="5">
        <f t="shared" ca="1" si="0"/>
        <v>1105.9190178407225</v>
      </c>
      <c r="D35" s="5">
        <f t="shared" ca="1" si="1"/>
        <v>1467.7436438475904</v>
      </c>
    </row>
    <row r="36" spans="2:15">
      <c r="B36" s="5">
        <f t="shared" ca="1" si="0"/>
        <v>877.65862042775234</v>
      </c>
      <c r="D36" s="5">
        <f t="shared" ca="1" si="1"/>
        <v>1849.472643765265</v>
      </c>
    </row>
    <row r="37" spans="2:15">
      <c r="B37" s="5">
        <f t="shared" ca="1" si="0"/>
        <v>1273.2096330318179</v>
      </c>
      <c r="D37" s="5">
        <f t="shared" ca="1" si="1"/>
        <v>1274.8926547002698</v>
      </c>
    </row>
    <row r="38" spans="2:15">
      <c r="B38" s="5">
        <f t="shared" ca="1" si="0"/>
        <v>1028.0576009772753</v>
      </c>
      <c r="D38" s="5">
        <f t="shared" ca="1" si="1"/>
        <v>1578.9053137711985</v>
      </c>
    </row>
    <row r="39" spans="2:15">
      <c r="B39" s="5">
        <f t="shared" ca="1" si="0"/>
        <v>1131.5082947847341</v>
      </c>
      <c r="D39" s="5">
        <f t="shared" ca="1" si="1"/>
        <v>1434.5503400438618</v>
      </c>
    </row>
    <row r="40" spans="2:15">
      <c r="B40" s="5">
        <f t="shared" ca="1" si="0"/>
        <v>888.57613482748536</v>
      </c>
      <c r="D40" s="5">
        <f t="shared" ca="1" si="1"/>
        <v>1826.7490487588118</v>
      </c>
    </row>
    <row r="41" spans="2:15">
      <c r="B41" s="5">
        <f t="shared" ca="1" si="0"/>
        <v>1128.394386527799</v>
      </c>
      <c r="D41" s="5">
        <f t="shared" ca="1" si="1"/>
        <v>1438.5091138575078</v>
      </c>
    </row>
    <row r="42" spans="2:15">
      <c r="B42" s="5">
        <f t="shared" ca="1" si="0"/>
        <v>1119.2496001542302</v>
      </c>
      <c r="D42" s="5">
        <f t="shared" ca="1" si="1"/>
        <v>1450.2623979693326</v>
      </c>
    </row>
    <row r="43" spans="2:15">
      <c r="B43" s="5">
        <f t="shared" ca="1" si="0"/>
        <v>1012.7565734941342</v>
      </c>
      <c r="D43" s="5">
        <f t="shared" ca="1" si="1"/>
        <v>1602.759884782216</v>
      </c>
    </row>
    <row r="44" spans="2:15">
      <c r="B44" s="5">
        <f t="shared" ca="1" si="0"/>
        <v>1081.1125202456235</v>
      </c>
      <c r="D44" s="5">
        <f t="shared" ca="1" si="1"/>
        <v>1501.4215251869491</v>
      </c>
    </row>
    <row r="45" spans="2:15" ht="45">
      <c r="B45" s="5">
        <f t="shared" ca="1" si="0"/>
        <v>876.53155905841822</v>
      </c>
      <c r="D45" s="5">
        <f t="shared" ca="1" si="1"/>
        <v>1851.8507317518145</v>
      </c>
      <c r="L45" s="83" t="s">
        <v>1414</v>
      </c>
      <c r="M45" s="82" t="s">
        <v>1431</v>
      </c>
      <c r="N45" s="82" t="s">
        <v>1432</v>
      </c>
      <c r="O45" s="84">
        <v>0</v>
      </c>
    </row>
    <row r="46" spans="2:15" ht="45">
      <c r="B46" s="5">
        <f t="shared" ca="1" si="0"/>
        <v>1149.7548633068457</v>
      </c>
      <c r="D46" s="5">
        <f t="shared" ca="1" si="1"/>
        <v>1411.7840775009538</v>
      </c>
      <c r="L46" s="83" t="s">
        <v>1416</v>
      </c>
      <c r="M46" s="82" t="s">
        <v>1433</v>
      </c>
      <c r="N46" s="82" t="s">
        <v>1432</v>
      </c>
      <c r="O46" s="84">
        <v>0</v>
      </c>
    </row>
    <row r="47" spans="2:15" ht="30">
      <c r="B47" s="5">
        <f t="shared" ca="1" si="0"/>
        <v>1048.1996704559888</v>
      </c>
      <c r="D47" s="5">
        <f t="shared" ca="1" si="1"/>
        <v>1548.5652731981513</v>
      </c>
      <c r="L47" s="83" t="s">
        <v>1418</v>
      </c>
      <c r="M47" s="82" t="s">
        <v>1434</v>
      </c>
      <c r="N47" s="82" t="s">
        <v>1435</v>
      </c>
      <c r="O47" s="82" t="s">
        <v>1436</v>
      </c>
    </row>
    <row r="48" spans="2:15" ht="30">
      <c r="B48" s="5">
        <f t="shared" ca="1" si="0"/>
        <v>1058.1947165745298</v>
      </c>
      <c r="D48" s="5">
        <f t="shared" ca="1" si="1"/>
        <v>1533.9384931918305</v>
      </c>
      <c r="L48" s="83" t="s">
        <v>1420</v>
      </c>
      <c r="M48" s="82" t="s">
        <v>1437</v>
      </c>
      <c r="N48" s="82" t="s">
        <v>1438</v>
      </c>
      <c r="O48" s="82" t="s">
        <v>1439</v>
      </c>
    </row>
    <row r="49" spans="2:15" ht="30">
      <c r="B49" s="5">
        <f t="shared" ca="1" si="0"/>
        <v>1221.3295128149364</v>
      </c>
      <c r="D49" s="5">
        <f t="shared" ca="1" si="1"/>
        <v>1329.0480513360435</v>
      </c>
      <c r="L49" s="83" t="s">
        <v>1423</v>
      </c>
      <c r="M49" s="82" t="s">
        <v>1440</v>
      </c>
      <c r="N49" s="82" t="s">
        <v>1438</v>
      </c>
      <c r="O49" s="82" t="s">
        <v>1441</v>
      </c>
    </row>
    <row r="50" spans="2:15" ht="30">
      <c r="B50" s="5">
        <f t="shared" ca="1" si="0"/>
        <v>1009.5995615413741</v>
      </c>
      <c r="D50" s="5">
        <f t="shared" ca="1" si="1"/>
        <v>1607.7717056133747</v>
      </c>
      <c r="L50" s="83" t="s">
        <v>1425</v>
      </c>
      <c r="M50" s="82" t="s">
        <v>1442</v>
      </c>
      <c r="N50" s="82" t="s">
        <v>1438</v>
      </c>
      <c r="O50" s="82" t="s">
        <v>1443</v>
      </c>
    </row>
    <row r="51" spans="2:15" ht="45">
      <c r="B51" s="5">
        <f t="shared" ca="1" si="0"/>
        <v>1164.71826425992</v>
      </c>
      <c r="D51" s="5">
        <f t="shared" ca="1" si="1"/>
        <v>1393.6465657446356</v>
      </c>
      <c r="L51" s="83" t="s">
        <v>1427</v>
      </c>
      <c r="M51" s="82" t="s">
        <v>1444</v>
      </c>
      <c r="N51" s="82" t="s">
        <v>1445</v>
      </c>
      <c r="O51" s="82" t="s">
        <v>1446</v>
      </c>
    </row>
    <row r="52" spans="2:15">
      <c r="B52" s="5">
        <f t="shared" ca="1" si="0"/>
        <v>1057.1515811805086</v>
      </c>
      <c r="D52" s="5">
        <f t="shared" ca="1" si="1"/>
        <v>1535.4520940443338</v>
      </c>
    </row>
    <row r="53" spans="2:15">
      <c r="B53" s="5">
        <f t="shared" ca="1" si="0"/>
        <v>946.47457901197299</v>
      </c>
      <c r="D53" s="5">
        <f t="shared" ca="1" si="1"/>
        <v>1715.0018025210552</v>
      </c>
    </row>
    <row r="54" spans="2:15">
      <c r="B54" s="5">
        <f t="shared" ca="1" si="0"/>
        <v>1097.6952871742801</v>
      </c>
      <c r="D54" s="5">
        <f t="shared" ca="1" si="1"/>
        <v>1478.7397085619223</v>
      </c>
    </row>
    <row r="55" spans="2:15">
      <c r="B55" s="5">
        <f t="shared" ca="1" si="0"/>
        <v>1081.2863187037622</v>
      </c>
      <c r="D55" s="5">
        <f t="shared" ca="1" si="1"/>
        <v>1501.1801971116929</v>
      </c>
    </row>
    <row r="56" spans="2:15">
      <c r="B56" s="5">
        <f t="shared" ca="1" si="0"/>
        <v>1035.6484389848824</v>
      </c>
      <c r="D56" s="5">
        <f t="shared" ca="1" si="1"/>
        <v>1567.3326468168266</v>
      </c>
    </row>
    <row r="57" spans="2:15">
      <c r="B57" s="5">
        <f t="shared" ca="1" si="0"/>
        <v>1004.6431953978959</v>
      </c>
      <c r="D57" s="5">
        <f t="shared" ca="1" si="1"/>
        <v>1615.7035816113887</v>
      </c>
    </row>
    <row r="58" spans="2:15">
      <c r="B58" s="5">
        <f t="shared" ca="1" si="0"/>
        <v>887.47046257340446</v>
      </c>
      <c r="D58" s="5">
        <f t="shared" ca="1" si="1"/>
        <v>1829.0249394205971</v>
      </c>
    </row>
    <row r="59" spans="2:15">
      <c r="B59" s="5">
        <f t="shared" ca="1" si="0"/>
        <v>971.97685507173549</v>
      </c>
      <c r="D59" s="5">
        <f t="shared" ca="1" si="1"/>
        <v>1670.0043839275286</v>
      </c>
    </row>
    <row r="60" spans="2:15">
      <c r="B60" s="5">
        <f t="shared" ca="1" si="0"/>
        <v>932.77609303899271</v>
      </c>
      <c r="D60" s="5">
        <f t="shared" ca="1" si="1"/>
        <v>1740.1878341001134</v>
      </c>
    </row>
    <row r="61" spans="2:15">
      <c r="B61" s="5">
        <f t="shared" ca="1" si="0"/>
        <v>862.93512824094512</v>
      </c>
      <c r="D61" s="5">
        <f t="shared" ca="1" si="1"/>
        <v>1881.0285453956694</v>
      </c>
    </row>
    <row r="62" spans="2:15">
      <c r="B62" s="5">
        <f t="shared" ca="1" si="0"/>
        <v>1257.113096722878</v>
      </c>
      <c r="D62" s="5">
        <f t="shared" ca="1" si="1"/>
        <v>1291.2168469784983</v>
      </c>
    </row>
    <row r="63" spans="2:15">
      <c r="B63" s="5">
        <f t="shared" ca="1" si="0"/>
        <v>1092.4189142841158</v>
      </c>
      <c r="D63" s="5">
        <f t="shared" ca="1" si="1"/>
        <v>1485.8820071873345</v>
      </c>
    </row>
    <row r="64" spans="2:15">
      <c r="B64" s="5">
        <f t="shared" ca="1" si="0"/>
        <v>924.13201889878906</v>
      </c>
      <c r="D64" s="5">
        <f t="shared" ca="1" si="1"/>
        <v>1756.465067599464</v>
      </c>
    </row>
    <row r="65" spans="2:4">
      <c r="B65" s="5">
        <f t="shared" ca="1" si="0"/>
        <v>1194.9028135437275</v>
      </c>
      <c r="D65" s="5">
        <f t="shared" ca="1" si="1"/>
        <v>1358.441532355208</v>
      </c>
    </row>
    <row r="66" spans="2:4">
      <c r="B66" s="5">
        <f t="shared" ca="1" si="0"/>
        <v>941.9886950356605</v>
      </c>
      <c r="D66" s="5">
        <f t="shared" ca="1" si="1"/>
        <v>1723.1688847225935</v>
      </c>
    </row>
    <row r="67" spans="2:4">
      <c r="B67" s="5">
        <f t="shared" ca="1" si="0"/>
        <v>1319.7787514044869</v>
      </c>
      <c r="D67" s="5">
        <f t="shared" ca="1" si="1"/>
        <v>1229.9073669116899</v>
      </c>
    </row>
    <row r="68" spans="2:4">
      <c r="B68" s="5">
        <f t="shared" ca="1" si="0"/>
        <v>1270.3670186724455</v>
      </c>
      <c r="D68" s="5">
        <f t="shared" ca="1" si="1"/>
        <v>1277.7453957693008</v>
      </c>
    </row>
    <row r="69" spans="2:4">
      <c r="B69" s="5">
        <f t="shared" ca="1" si="0"/>
        <v>1183.929047594575</v>
      </c>
      <c r="D69" s="5">
        <f t="shared" ca="1" si="1"/>
        <v>1371.0328438547963</v>
      </c>
    </row>
    <row r="70" spans="2:4">
      <c r="B70" s="5">
        <f t="shared" ca="1" si="0"/>
        <v>1125.5153644738191</v>
      </c>
      <c r="D70" s="5">
        <f t="shared" ca="1" si="1"/>
        <v>1442.188761061243</v>
      </c>
    </row>
    <row r="71" spans="2:4">
      <c r="B71" s="5">
        <f t="shared" ca="1" si="0"/>
        <v>1147.3984301742757</v>
      </c>
      <c r="D71" s="5">
        <f t="shared" ca="1" si="1"/>
        <v>1414.683484270887</v>
      </c>
    </row>
    <row r="72" spans="2:4">
      <c r="B72" s="5">
        <f t="shared" ca="1" si="0"/>
        <v>1082.9086519430857</v>
      </c>
      <c r="D72" s="5">
        <f t="shared" ca="1" si="1"/>
        <v>1498.9312405375454</v>
      </c>
    </row>
    <row r="73" spans="2:4">
      <c r="B73" s="5">
        <f t="shared" ca="1" si="0"/>
        <v>1073.7174882123345</v>
      </c>
      <c r="D73" s="5">
        <f t="shared" ca="1" si="1"/>
        <v>1511.7622902355961</v>
      </c>
    </row>
    <row r="74" spans="2:4">
      <c r="B74" s="5">
        <f t="shared" ca="1" si="0"/>
        <v>964.77869490843204</v>
      </c>
      <c r="D74" s="5">
        <f t="shared" ca="1" si="1"/>
        <v>1682.4641937184883</v>
      </c>
    </row>
    <row r="75" spans="2:4">
      <c r="B75" s="5">
        <f t="shared" ca="1" si="0"/>
        <v>1067.6286755745246</v>
      </c>
      <c r="D75" s="5">
        <f t="shared" ca="1" si="1"/>
        <v>1520.3840494190479</v>
      </c>
    </row>
    <row r="76" spans="2:4">
      <c r="B76" s="5">
        <f t="shared" ca="1" si="0"/>
        <v>1119.6266555869865</v>
      </c>
      <c r="D76" s="5">
        <f t="shared" ca="1" si="1"/>
        <v>1449.7739947026294</v>
      </c>
    </row>
    <row r="77" spans="2:4">
      <c r="B77" s="5">
        <f t="shared" ca="1" si="0"/>
        <v>1156.7581144627923</v>
      </c>
      <c r="D77" s="5">
        <f t="shared" ca="1" si="1"/>
        <v>1403.2368467972408</v>
      </c>
    </row>
    <row r="78" spans="2:4">
      <c r="B78" s="5">
        <f t="shared" ca="1" si="0"/>
        <v>839.67099543914424</v>
      </c>
      <c r="D78" s="5">
        <f t="shared" ca="1" si="1"/>
        <v>1933.14478868829</v>
      </c>
    </row>
    <row r="79" spans="2:4">
      <c r="B79" s="5">
        <f t="shared" ca="1" si="0"/>
        <v>996.34090717875813</v>
      </c>
      <c r="D79" s="5">
        <f t="shared" ca="1" si="1"/>
        <v>1629.1668818880119</v>
      </c>
    </row>
    <row r="80" spans="2:4">
      <c r="B80" s="5">
        <f t="shared" ca="1" si="0"/>
        <v>1004.8391151186235</v>
      </c>
      <c r="D80" s="5">
        <f t="shared" ca="1" si="1"/>
        <v>1615.3885578531319</v>
      </c>
    </row>
    <row r="81" spans="2:4">
      <c r="B81" s="5">
        <f t="shared" ca="1" si="0"/>
        <v>1199.5190160665893</v>
      </c>
      <c r="D81" s="5">
        <f t="shared" ca="1" si="1"/>
        <v>1353.213735926118</v>
      </c>
    </row>
    <row r="82" spans="2:4">
      <c r="B82" s="5">
        <f t="shared" ca="1" si="0"/>
        <v>1009.2645336474291</v>
      </c>
      <c r="D82" s="5">
        <f t="shared" ca="1" si="1"/>
        <v>1608.3054094645638</v>
      </c>
    </row>
    <row r="83" spans="2:4">
      <c r="B83" s="5">
        <f t="shared" ca="1" si="0"/>
        <v>927.95613135069027</v>
      </c>
      <c r="D83" s="5">
        <f t="shared" ca="1" si="1"/>
        <v>1749.2266651476584</v>
      </c>
    </row>
    <row r="84" spans="2:4">
      <c r="B84" s="5">
        <f t="shared" ca="1" si="0"/>
        <v>1128.0976595194875</v>
      </c>
      <c r="D84" s="5">
        <f t="shared" ca="1" si="1"/>
        <v>1438.8874893484788</v>
      </c>
    </row>
    <row r="85" spans="2:4">
      <c r="B85" s="5">
        <f t="shared" ca="1" si="0"/>
        <v>820.00253658482279</v>
      </c>
      <c r="D85" s="5">
        <f t="shared" ca="1" si="1"/>
        <v>1979.5129120042457</v>
      </c>
    </row>
    <row r="86" spans="2:4">
      <c r="B86" s="5">
        <f t="shared" ca="1" si="0"/>
        <v>1053.8823990500389</v>
      </c>
      <c r="D86" s="5">
        <f t="shared" ca="1" si="1"/>
        <v>1540.2151231570381</v>
      </c>
    </row>
    <row r="87" spans="2:4">
      <c r="B87" s="5">
        <f t="shared" ca="1" si="0"/>
        <v>981.35143164263184</v>
      </c>
      <c r="D87" s="5">
        <f t="shared" ca="1" si="1"/>
        <v>1654.0512977383578</v>
      </c>
    </row>
    <row r="88" spans="2:4">
      <c r="B88" s="5">
        <f t="shared" ca="1" si="0"/>
        <v>995.44016885096789</v>
      </c>
      <c r="D88" s="5">
        <f t="shared" ca="1" si="1"/>
        <v>1630.6410569301713</v>
      </c>
    </row>
    <row r="89" spans="2:4">
      <c r="B89" s="5">
        <f t="shared" ca="1" si="0"/>
        <v>1042.9543609649786</v>
      </c>
      <c r="D89" s="5">
        <f t="shared" ca="1" si="1"/>
        <v>1556.353441529352</v>
      </c>
    </row>
    <row r="90" spans="2:4">
      <c r="B90" s="5">
        <f t="shared" ca="1" si="0"/>
        <v>1125.7484756049214</v>
      </c>
      <c r="D90" s="5">
        <f t="shared" ca="1" si="1"/>
        <v>1441.8901239672214</v>
      </c>
    </row>
    <row r="91" spans="2:4">
      <c r="B91" s="5">
        <f t="shared" ca="1" si="0"/>
        <v>1025.6818778679215</v>
      </c>
      <c r="D91" s="5">
        <f t="shared" ca="1" si="1"/>
        <v>1582.5624339001074</v>
      </c>
    </row>
    <row r="92" spans="2:4">
      <c r="B92" s="5">
        <f t="shared" ca="1" si="0"/>
        <v>1022.5931566911631</v>
      </c>
      <c r="D92" s="5">
        <f t="shared" ca="1" si="1"/>
        <v>1587.342530531055</v>
      </c>
    </row>
    <row r="93" spans="2:4">
      <c r="B93" s="5">
        <f t="shared" ca="1" si="0"/>
        <v>975.12746495666204</v>
      </c>
      <c r="D93" s="5">
        <f t="shared" ca="1" si="1"/>
        <v>1664.608645925106</v>
      </c>
    </row>
    <row r="94" spans="2:4">
      <c r="B94" s="5">
        <f t="shared" ca="1" si="0"/>
        <v>1244.8031810496034</v>
      </c>
      <c r="D94" s="5">
        <f t="shared" ca="1" si="1"/>
        <v>1303.9857495200347</v>
      </c>
    </row>
    <row r="95" spans="2:4">
      <c r="B95" s="5">
        <f t="shared" ca="1" si="0"/>
        <v>1243.0681125011267</v>
      </c>
      <c r="D95" s="5">
        <f t="shared" ca="1" si="1"/>
        <v>1305.805846616003</v>
      </c>
    </row>
    <row r="96" spans="2:4">
      <c r="B96" s="5">
        <f t="shared" ca="1" si="0"/>
        <v>1034.638667451605</v>
      </c>
      <c r="D96" s="5">
        <f t="shared" ca="1" si="1"/>
        <v>1568.8623092388104</v>
      </c>
    </row>
    <row r="97" spans="2:4">
      <c r="B97" s="5">
        <f t="shared" ref="B97:B131" ca="1" si="2">_xlfn.LOGNORM.INV(RAND(),LN(INDEX($N$5:$P$17,MATCH($D$21,$M$5:$M$17),MATCH($D$25,$N$4:$P$4))),0.1)</f>
        <v>1027.9451549452415</v>
      </c>
      <c r="D97" s="5">
        <f t="shared" ref="D97:D131" ca="1" si="3">1000*$D$21*$D$23/(B97*$D$24)</f>
        <v>1579.0780288588046</v>
      </c>
    </row>
    <row r="98" spans="2:4">
      <c r="B98" s="5">
        <f t="shared" ca="1" si="2"/>
        <v>1075.6407708916647</v>
      </c>
      <c r="D98" s="5">
        <f t="shared" ca="1" si="3"/>
        <v>1509.0592072856402</v>
      </c>
    </row>
    <row r="99" spans="2:4">
      <c r="B99" s="5">
        <f t="shared" ca="1" si="2"/>
        <v>963.99185419352887</v>
      </c>
      <c r="D99" s="5">
        <f t="shared" ca="1" si="3"/>
        <v>1683.8374743361881</v>
      </c>
    </row>
    <row r="100" spans="2:4">
      <c r="B100" s="5">
        <f t="shared" ca="1" si="2"/>
        <v>992.9423956908239</v>
      </c>
      <c r="D100" s="5">
        <f t="shared" ca="1" si="3"/>
        <v>1634.7429781327558</v>
      </c>
    </row>
    <row r="101" spans="2:4">
      <c r="B101" s="5">
        <f t="shared" ca="1" si="2"/>
        <v>1151.7534798652159</v>
      </c>
      <c r="D101" s="5">
        <f t="shared" ca="1" si="3"/>
        <v>1409.3342346452873</v>
      </c>
    </row>
    <row r="102" spans="2:4">
      <c r="B102" s="5">
        <f t="shared" ca="1" si="2"/>
        <v>1100.882193683992</v>
      </c>
      <c r="D102" s="5">
        <f t="shared" ca="1" si="3"/>
        <v>1474.4589551530446</v>
      </c>
    </row>
    <row r="103" spans="2:4">
      <c r="B103" s="5">
        <f t="shared" ca="1" si="2"/>
        <v>1030.075137926669</v>
      </c>
      <c r="D103" s="5">
        <f t="shared" ca="1" si="3"/>
        <v>1575.8128211045575</v>
      </c>
    </row>
    <row r="104" spans="2:4">
      <c r="B104" s="5">
        <f t="shared" ca="1" si="2"/>
        <v>940.09111066271817</v>
      </c>
      <c r="D104" s="5">
        <f t="shared" ca="1" si="3"/>
        <v>1726.6471203005101</v>
      </c>
    </row>
    <row r="105" spans="2:4">
      <c r="B105" s="5">
        <f t="shared" ca="1" si="2"/>
        <v>993.66367962798608</v>
      </c>
      <c r="D105" s="5">
        <f t="shared" ca="1" si="3"/>
        <v>1633.5563453960563</v>
      </c>
    </row>
    <row r="106" spans="2:4">
      <c r="B106" s="5">
        <f t="shared" ca="1" si="2"/>
        <v>1099.208988418394</v>
      </c>
      <c r="D106" s="5">
        <f t="shared" ca="1" si="3"/>
        <v>1476.7033622800459</v>
      </c>
    </row>
    <row r="107" spans="2:4">
      <c r="B107" s="5">
        <f t="shared" ca="1" si="2"/>
        <v>921.19046799816238</v>
      </c>
      <c r="D107" s="5">
        <f t="shared" ca="1" si="3"/>
        <v>1762.0738223369551</v>
      </c>
    </row>
    <row r="108" spans="2:4">
      <c r="B108" s="5">
        <f t="shared" ca="1" si="2"/>
        <v>1236.3088719642114</v>
      </c>
      <c r="D108" s="5">
        <f t="shared" ca="1" si="3"/>
        <v>1312.9450462221378</v>
      </c>
    </row>
    <row r="109" spans="2:4">
      <c r="B109" s="5">
        <f t="shared" ca="1" si="2"/>
        <v>994.57168391963751</v>
      </c>
      <c r="D109" s="5">
        <f t="shared" ca="1" si="3"/>
        <v>1632.0649735862048</v>
      </c>
    </row>
    <row r="110" spans="2:4">
      <c r="B110" s="5">
        <f t="shared" ca="1" si="2"/>
        <v>1067.5908653901704</v>
      </c>
      <c r="D110" s="5">
        <f t="shared" ca="1" si="3"/>
        <v>1520.4378958906329</v>
      </c>
    </row>
    <row r="111" spans="2:4">
      <c r="B111" s="5">
        <f t="shared" ca="1" si="2"/>
        <v>1300.7807366668469</v>
      </c>
      <c r="D111" s="5">
        <f t="shared" ca="1" si="3"/>
        <v>1247.8702699774237</v>
      </c>
    </row>
    <row r="112" spans="2:4">
      <c r="B112" s="5">
        <f t="shared" ca="1" si="2"/>
        <v>1134.1981566135496</v>
      </c>
      <c r="D112" s="5">
        <f t="shared" ca="1" si="3"/>
        <v>1431.1481636439992</v>
      </c>
    </row>
    <row r="113" spans="2:4">
      <c r="B113" s="5">
        <f t="shared" ca="1" si="2"/>
        <v>928.50259187073868</v>
      </c>
      <c r="D113" s="5">
        <f t="shared" ca="1" si="3"/>
        <v>1748.1971760310012</v>
      </c>
    </row>
    <row r="114" spans="2:4">
      <c r="B114" s="5">
        <f t="shared" ca="1" si="2"/>
        <v>1208.1882799735188</v>
      </c>
      <c r="D114" s="5">
        <f t="shared" ca="1" si="3"/>
        <v>1343.5038527947547</v>
      </c>
    </row>
    <row r="115" spans="2:4">
      <c r="B115" s="5">
        <f t="shared" ca="1" si="2"/>
        <v>957.24309234893849</v>
      </c>
      <c r="D115" s="5">
        <f t="shared" ca="1" si="3"/>
        <v>1695.7088768985259</v>
      </c>
    </row>
    <row r="116" spans="2:4">
      <c r="B116" s="5">
        <f t="shared" ca="1" si="2"/>
        <v>1018.45774474319</v>
      </c>
      <c r="D116" s="5">
        <f t="shared" ca="1" si="3"/>
        <v>1593.7878791968844</v>
      </c>
    </row>
    <row r="117" spans="2:4">
      <c r="B117" s="5">
        <f t="shared" ca="1" si="2"/>
        <v>1024.4836565866208</v>
      </c>
      <c r="D117" s="5">
        <f t="shared" ca="1" si="3"/>
        <v>1584.4133760553041</v>
      </c>
    </row>
    <row r="118" spans="2:4">
      <c r="B118" s="5">
        <f t="shared" ca="1" si="2"/>
        <v>969.00720920751019</v>
      </c>
      <c r="D118" s="5">
        <f t="shared" ca="1" si="3"/>
        <v>1675.1223248105737</v>
      </c>
    </row>
    <row r="119" spans="2:4">
      <c r="B119" s="5">
        <f t="shared" ca="1" si="2"/>
        <v>1031.4066700848862</v>
      </c>
      <c r="D119" s="5">
        <f t="shared" ca="1" si="3"/>
        <v>1573.7784679173137</v>
      </c>
    </row>
    <row r="120" spans="2:4">
      <c r="B120" s="5">
        <f t="shared" ca="1" si="2"/>
        <v>1216.4502719676268</v>
      </c>
      <c r="D120" s="5">
        <f t="shared" ca="1" si="3"/>
        <v>1334.3789273196762</v>
      </c>
    </row>
    <row r="121" spans="2:4">
      <c r="B121" s="5">
        <f t="shared" ca="1" si="2"/>
        <v>1176.292583041112</v>
      </c>
      <c r="D121" s="5">
        <f t="shared" ca="1" si="3"/>
        <v>1379.9335577287736</v>
      </c>
    </row>
    <row r="122" spans="2:4">
      <c r="B122" s="5">
        <f t="shared" ca="1" si="2"/>
        <v>1082.7133492582018</v>
      </c>
      <c r="D122" s="5">
        <f t="shared" ca="1" si="3"/>
        <v>1499.2016217016217</v>
      </c>
    </row>
    <row r="123" spans="2:4">
      <c r="B123" s="5">
        <f t="shared" ca="1" si="2"/>
        <v>1098.4026478827066</v>
      </c>
      <c r="D123" s="5">
        <f t="shared" ca="1" si="3"/>
        <v>1477.7874144557097</v>
      </c>
    </row>
    <row r="124" spans="2:4">
      <c r="B124" s="5">
        <f t="shared" ca="1" si="2"/>
        <v>1154.0100260905988</v>
      </c>
      <c r="D124" s="5">
        <f t="shared" ca="1" si="3"/>
        <v>1406.5784285642387</v>
      </c>
    </row>
    <row r="125" spans="2:4">
      <c r="B125" s="5">
        <f t="shared" ca="1" si="2"/>
        <v>1126.3519808132482</v>
      </c>
      <c r="D125" s="5">
        <f t="shared" ca="1" si="3"/>
        <v>1441.1175517922063</v>
      </c>
    </row>
    <row r="126" spans="2:4">
      <c r="B126" s="5">
        <f t="shared" ca="1" si="2"/>
        <v>986.91339443453239</v>
      </c>
      <c r="D126" s="5">
        <f t="shared" ca="1" si="3"/>
        <v>1644.7295357420207</v>
      </c>
    </row>
    <row r="127" spans="2:4">
      <c r="B127" s="5">
        <f t="shared" ca="1" si="2"/>
        <v>1108.7159848949084</v>
      </c>
      <c r="D127" s="5">
        <f t="shared" ca="1" si="3"/>
        <v>1464.040954726335</v>
      </c>
    </row>
    <row r="128" spans="2:4">
      <c r="B128" s="5">
        <f t="shared" ca="1" si="2"/>
        <v>1057.2121314656072</v>
      </c>
      <c r="D128" s="5">
        <f t="shared" ca="1" si="3"/>
        <v>1535.3641532618904</v>
      </c>
    </row>
    <row r="129" spans="2:4">
      <c r="B129" s="5">
        <f t="shared" ca="1" si="2"/>
        <v>1254.0554832358062</v>
      </c>
      <c r="D129" s="5">
        <f t="shared" ca="1" si="3"/>
        <v>1294.3650665739094</v>
      </c>
    </row>
    <row r="130" spans="2:4">
      <c r="B130" s="5">
        <f t="shared" ca="1" si="2"/>
        <v>1099.1531574778485</v>
      </c>
      <c r="D130" s="5">
        <f t="shared" ca="1" si="3"/>
        <v>1476.7783706963542</v>
      </c>
    </row>
    <row r="131" spans="2:4">
      <c r="B131" s="5">
        <f t="shared" ca="1" si="2"/>
        <v>1023.779229294628</v>
      </c>
      <c r="D131" s="5">
        <f t="shared" ca="1" si="3"/>
        <v>1585.5035564300913</v>
      </c>
    </row>
  </sheetData>
  <mergeCells count="1">
    <mergeCell ref="N3:P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669862-B3B1-4F8A-B0A5-316B0E184A9F}"/>
</file>

<file path=docMetadata/LabelInfo.xml><?xml version="1.0" encoding="utf-8"?>
<clbl:labelList xmlns:clbl="http://schemas.microsoft.com/office/2020/mipLabelMetadata">
  <clbl:label id="{e62dc5aa-1095-435f-9586-fc8cc0c806a5}" enabled="1" method="Privileged" siteId="{370ab0fd-38ab-4c72-b86f-153c941f439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Montemayor</dc:creator>
  <cp:keywords/>
  <dc:description/>
  <cp:lastModifiedBy/>
  <cp:revision/>
  <dcterms:created xsi:type="dcterms:W3CDTF">2025-04-07T00:27:48Z</dcterms:created>
  <dcterms:modified xsi:type="dcterms:W3CDTF">2025-05-27T05:51:02Z</dcterms:modified>
  <cp:category/>
  <cp:contentStatus/>
</cp:coreProperties>
</file>